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durgupta/Downloads/"/>
    </mc:Choice>
  </mc:AlternateContent>
  <xr:revisionPtr revIDLastSave="0" documentId="8_{0D8ABD54-FC29-4AE0-A8EC-5179545BCACC}" xr6:coauthVersionLast="47" xr6:coauthVersionMax="47" xr10:uidLastSave="{00000000-0000-0000-0000-000000000000}"/>
  <bookViews>
    <workbookView xWindow="580" yWindow="500" windowWidth="28800" windowHeight="16300" firstSheet="30" activeTab="30" xr2:uid="{78BCA9C5-4709-4E47-87EA-61FB3888F107}"/>
  </bookViews>
  <sheets>
    <sheet name="Service Population+Assumptions" sheetId="4" r:id="rId1"/>
    <sheet name="Growth Scenarios" sheetId="1" r:id="rId2"/>
    <sheet name="Operating Costs =&gt;" sheetId="2" r:id="rId3"/>
    <sheet name="Legislative" sheetId="5" r:id="rId4"/>
    <sheet name="Executive" sheetId="6" r:id="rId5"/>
    <sheet name="Professional Services" sheetId="9" r:id="rId6"/>
    <sheet name="Municipal Building" sheetId="10" r:id="rId7"/>
    <sheet name="Planning &amp; Zoning" sheetId="11" r:id="rId8"/>
    <sheet name="Public Works" sheetId="12" r:id="rId9"/>
    <sheet name="Public Safety" sheetId="8" r:id="rId10"/>
    <sheet name="Parks" sheetId="13" r:id="rId11"/>
    <sheet name="Misc." sheetId="14" r:id="rId12"/>
    <sheet name="Water" sheetId="17" r:id="rId13"/>
    <sheet name="Sewer" sheetId="18" r:id="rId14"/>
    <sheet name="EF Personnel" sheetId="19" r:id="rId15"/>
    <sheet name="Revenues =&gt;" sheetId="20" r:id="rId16"/>
    <sheet name="Licences-Permits-Other" sheetId="21" r:id="rId17"/>
    <sheet name="Intergovernmental" sheetId="23" r:id="rId18"/>
    <sheet name="Bldg Permits" sheetId="22" r:id="rId19"/>
    <sheet name="Impact Fees" sheetId="24" r:id="rId20"/>
    <sheet name="Service Fees" sheetId="25" r:id="rId21"/>
    <sheet name="Misc. Revenue" sheetId="26" r:id="rId22"/>
    <sheet name="Real Property Tax" sheetId="27" r:id="rId23"/>
    <sheet name="Income Tax" sheetId="28" r:id="rId24"/>
    <sheet name="EF Revenues" sheetId="29" r:id="rId25"/>
    <sheet name="Summary =&gt;" sheetId="30" r:id="rId26"/>
    <sheet name="Summary of Costs" sheetId="32" r:id="rId27"/>
    <sheet name="Summary of Revenues" sheetId="31" r:id="rId28"/>
    <sheet name="Capital Costs =&gt;" sheetId="35" r:id="rId29"/>
    <sheet name="Simple Amortization Schedule" sheetId="34" r:id="rId30"/>
    <sheet name="Capital Projects Impact" sheetId="39" r:id="rId31"/>
    <sheet name="Capital Projects" sheetId="36" r:id="rId32"/>
    <sheet name="Net Fiscal =&gt;" sheetId="40" r:id="rId33"/>
    <sheet name="NET FISCAL" sheetId="33" r:id="rId34"/>
    <sheet name="NET FISCAL without EEF " sheetId="38" r:id="rId35"/>
  </sheets>
  <definedNames>
    <definedName name="My_Print" localSheetId="29">'Simple Amortization Schedule'!$A$1:OFFSET('Simple Amortization Schedule'!$E$1,'Simple Amortization Schedule'!$B$3*'Simple Amortization Schedule'!$B$5+8,0)</definedName>
    <definedName name="_xlnm.Print_Area" localSheetId="29">'Simple Amortization Schedule'!My_Print</definedName>
    <definedName name="_xlnm.Print_Titles" localSheetId="29">'Simple Amortization Schedule'!$8:$8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32" l="1"/>
  <c r="C4" i="32"/>
  <c r="B7" i="28"/>
  <c r="D23" i="39"/>
  <c r="D22" i="39"/>
  <c r="D21" i="39"/>
  <c r="F14" i="36"/>
  <c r="F3" i="39"/>
  <c r="F16" i="39"/>
  <c r="F17" i="39"/>
  <c r="F18" i="39"/>
  <c r="F19" i="39"/>
  <c r="F20" i="39"/>
  <c r="F5" i="39"/>
  <c r="F6" i="39"/>
  <c r="F7" i="39"/>
  <c r="F8" i="39"/>
  <c r="F9" i="39"/>
  <c r="F10" i="39"/>
  <c r="F11" i="39"/>
  <c r="F12" i="39"/>
  <c r="F13" i="39"/>
  <c r="F14" i="39"/>
  <c r="F15" i="39"/>
  <c r="F4" i="39"/>
  <c r="B19" i="32"/>
  <c r="D17" i="17"/>
  <c r="D18" i="17"/>
  <c r="D19" i="17"/>
  <c r="A39" i="18"/>
  <c r="E18" i="38"/>
  <c r="B18" i="38"/>
  <c r="E12" i="38"/>
  <c r="B12" i="38"/>
  <c r="E18" i="33"/>
  <c r="E12" i="33"/>
  <c r="B18" i="33"/>
  <c r="B12" i="33"/>
  <c r="M54" i="36"/>
  <c r="N54" i="36" s="1"/>
  <c r="P54" i="36" s="1"/>
  <c r="M53" i="36"/>
  <c r="N53" i="36" s="1"/>
  <c r="P53" i="36" s="1"/>
  <c r="M52" i="36"/>
  <c r="N52" i="36" s="1"/>
  <c r="P52" i="36" s="1"/>
  <c r="M51" i="36"/>
  <c r="N51" i="36" s="1"/>
  <c r="P51" i="36" s="1"/>
  <c r="M50" i="36"/>
  <c r="N50" i="36" s="1"/>
  <c r="P50" i="36" s="1"/>
  <c r="M49" i="36"/>
  <c r="N49" i="36" s="1"/>
  <c r="P49" i="36" s="1"/>
  <c r="M48" i="36"/>
  <c r="N48" i="36" s="1"/>
  <c r="P48" i="36" s="1"/>
  <c r="M47" i="36"/>
  <c r="N47" i="36" s="1"/>
  <c r="P47" i="36" s="1"/>
  <c r="M46" i="36"/>
  <c r="N46" i="36" s="1"/>
  <c r="P46" i="36" s="1"/>
  <c r="M45" i="36"/>
  <c r="N45" i="36" s="1"/>
  <c r="P45" i="36" s="1"/>
  <c r="M44" i="36"/>
  <c r="N44" i="36" s="1"/>
  <c r="P44" i="36" s="1"/>
  <c r="F44" i="36"/>
  <c r="M43" i="36"/>
  <c r="N43" i="36" s="1"/>
  <c r="P43" i="36" s="1"/>
  <c r="F43" i="36"/>
  <c r="M42" i="36"/>
  <c r="N42" i="36" s="1"/>
  <c r="P42" i="36" s="1"/>
  <c r="F42" i="36"/>
  <c r="M41" i="36"/>
  <c r="N41" i="36" s="1"/>
  <c r="P41" i="36" s="1"/>
  <c r="M40" i="36"/>
  <c r="N40" i="36" s="1"/>
  <c r="M36" i="36"/>
  <c r="N36" i="36" s="1"/>
  <c r="P36" i="36" s="1"/>
  <c r="M35" i="36"/>
  <c r="N35" i="36" s="1"/>
  <c r="P35" i="36" s="1"/>
  <c r="M34" i="36"/>
  <c r="N34" i="36" s="1"/>
  <c r="P34" i="36" s="1"/>
  <c r="M33" i="36"/>
  <c r="N33" i="36" s="1"/>
  <c r="P33" i="36" s="1"/>
  <c r="M32" i="36"/>
  <c r="N32" i="36" s="1"/>
  <c r="P32" i="36" s="1"/>
  <c r="M31" i="36"/>
  <c r="N31" i="36" s="1"/>
  <c r="P31" i="36" s="1"/>
  <c r="M30" i="36"/>
  <c r="N30" i="36" s="1"/>
  <c r="P30" i="36" s="1"/>
  <c r="M29" i="36"/>
  <c r="N29" i="36" s="1"/>
  <c r="P29" i="36" s="1"/>
  <c r="M28" i="36"/>
  <c r="N28" i="36" s="1"/>
  <c r="P28" i="36" s="1"/>
  <c r="M27" i="36"/>
  <c r="N27" i="36" s="1"/>
  <c r="P27" i="36" s="1"/>
  <c r="M26" i="36"/>
  <c r="N26" i="36" s="1"/>
  <c r="P26" i="36" s="1"/>
  <c r="M25" i="36"/>
  <c r="N25" i="36" s="1"/>
  <c r="P25" i="36" s="1"/>
  <c r="M24" i="36"/>
  <c r="N24" i="36" s="1"/>
  <c r="P24" i="36" s="1"/>
  <c r="M23" i="36"/>
  <c r="N23" i="36" s="1"/>
  <c r="P23" i="36" s="1"/>
  <c r="M22" i="36"/>
  <c r="N22" i="36" s="1"/>
  <c r="P22" i="36" s="1"/>
  <c r="M21" i="36"/>
  <c r="N21" i="36" s="1"/>
  <c r="P21" i="36" s="1"/>
  <c r="M20" i="36"/>
  <c r="N20" i="36" s="1"/>
  <c r="P20" i="36" s="1"/>
  <c r="F20" i="36"/>
  <c r="B6" i="34" s="1"/>
  <c r="M19" i="36"/>
  <c r="N19" i="36" s="1"/>
  <c r="P19" i="36" s="1"/>
  <c r="M18" i="36"/>
  <c r="N18" i="36" s="1"/>
  <c r="P18" i="36" s="1"/>
  <c r="F18" i="36"/>
  <c r="M17" i="36"/>
  <c r="N17" i="36" s="1"/>
  <c r="P17" i="36" s="1"/>
  <c r="M16" i="36"/>
  <c r="N16" i="36" s="1"/>
  <c r="P16" i="36" s="1"/>
  <c r="M15" i="36"/>
  <c r="N15" i="36" s="1"/>
  <c r="P15" i="36" s="1"/>
  <c r="M14" i="36"/>
  <c r="N14" i="36" s="1"/>
  <c r="P14" i="36" s="1"/>
  <c r="M13" i="36"/>
  <c r="N13" i="36" s="1"/>
  <c r="P13" i="36" s="1"/>
  <c r="M12" i="36"/>
  <c r="N12" i="36" s="1"/>
  <c r="P12" i="36" s="1"/>
  <c r="M11" i="36"/>
  <c r="N11" i="36" s="1"/>
  <c r="P11" i="36" s="1"/>
  <c r="M10" i="36"/>
  <c r="N10" i="36" s="1"/>
  <c r="P10" i="36" s="1"/>
  <c r="M9" i="36"/>
  <c r="N9" i="36" s="1"/>
  <c r="P9" i="36" s="1"/>
  <c r="M8" i="36"/>
  <c r="N8" i="36" s="1"/>
  <c r="P8" i="36" s="1"/>
  <c r="M7" i="36"/>
  <c r="N7" i="36" s="1"/>
  <c r="D32" i="18"/>
  <c r="D34" i="17"/>
  <c r="B28" i="27"/>
  <c r="B7" i="27"/>
  <c r="B19" i="22"/>
  <c r="C18" i="1"/>
  <c r="B20" i="28" s="1"/>
  <c r="C12" i="1"/>
  <c r="B13" i="28" s="1"/>
  <c r="C6" i="1"/>
  <c r="B6" i="28" s="1"/>
  <c r="B8" i="28" s="1"/>
  <c r="B9" i="28" s="1"/>
  <c r="A25" i="10"/>
  <c r="A11" i="31"/>
  <c r="A10" i="31"/>
  <c r="A9" i="31"/>
  <c r="D7" i="21"/>
  <c r="D8" i="21"/>
  <c r="D6" i="18"/>
  <c r="D7" i="18"/>
  <c r="D8" i="18"/>
  <c r="D9" i="18"/>
  <c r="D10" i="18"/>
  <c r="D11" i="18"/>
  <c r="D12" i="18"/>
  <c r="D13" i="18"/>
  <c r="D14" i="18"/>
  <c r="D18" i="18"/>
  <c r="D19" i="18"/>
  <c r="D20" i="18"/>
  <c r="D21" i="18"/>
  <c r="D22" i="18"/>
  <c r="D23" i="18"/>
  <c r="D24" i="18"/>
  <c r="D25" i="18"/>
  <c r="D7" i="17"/>
  <c r="D8" i="17"/>
  <c r="D9" i="17"/>
  <c r="D10" i="17"/>
  <c r="D11" i="17"/>
  <c r="D12" i="17"/>
  <c r="D13" i="17"/>
  <c r="D14" i="17"/>
  <c r="D15" i="17"/>
  <c r="D16" i="17"/>
  <c r="D20" i="17"/>
  <c r="D21" i="17"/>
  <c r="D22" i="17"/>
  <c r="D23" i="17"/>
  <c r="D24" i="17"/>
  <c r="D25" i="17"/>
  <c r="D26" i="17"/>
  <c r="D27" i="17"/>
  <c r="D28" i="17"/>
  <c r="D29" i="17"/>
  <c r="D30" i="17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B25" i="12"/>
  <c r="D4" i="12"/>
  <c r="D25" i="12" s="1"/>
  <c r="D5" i="10"/>
  <c r="D6" i="10"/>
  <c r="D7" i="10"/>
  <c r="D8" i="10"/>
  <c r="D9" i="10"/>
  <c r="D10" i="10"/>
  <c r="D11" i="10"/>
  <c r="D12" i="10"/>
  <c r="D13" i="10"/>
  <c r="D14" i="10"/>
  <c r="I11" i="34"/>
  <c r="E9" i="34"/>
  <c r="B10" i="34"/>
  <c r="B14" i="28"/>
  <c r="B21" i="28" s="1"/>
  <c r="B14" i="27"/>
  <c r="B21" i="27" s="1"/>
  <c r="A18" i="26"/>
  <c r="B8" i="26"/>
  <c r="D7" i="26"/>
  <c r="D6" i="26"/>
  <c r="D5" i="26"/>
  <c r="D4" i="26"/>
  <c r="D8" i="26" s="1"/>
  <c r="A16" i="25"/>
  <c r="B6" i="25"/>
  <c r="D5" i="25"/>
  <c r="D4" i="25"/>
  <c r="D6" i="25"/>
  <c r="A18" i="23"/>
  <c r="B8" i="23"/>
  <c r="D7" i="23"/>
  <c r="D6" i="23"/>
  <c r="D5" i="23"/>
  <c r="D4" i="23"/>
  <c r="D8" i="23" s="1"/>
  <c r="A21" i="21"/>
  <c r="B11" i="21"/>
  <c r="D10" i="21"/>
  <c r="D9" i="21"/>
  <c r="D6" i="21"/>
  <c r="D5" i="21"/>
  <c r="D4" i="21"/>
  <c r="D11" i="21" s="1"/>
  <c r="A19" i="19"/>
  <c r="B9" i="19"/>
  <c r="D8" i="19"/>
  <c r="D7" i="19"/>
  <c r="D6" i="19"/>
  <c r="D5" i="19"/>
  <c r="D4" i="19"/>
  <c r="D9" i="19" s="1"/>
  <c r="B29" i="18"/>
  <c r="D28" i="18"/>
  <c r="D27" i="18"/>
  <c r="D26" i="18"/>
  <c r="D5" i="18"/>
  <c r="D4" i="18"/>
  <c r="D29" i="18" s="1"/>
  <c r="A38" i="17"/>
  <c r="B31" i="17"/>
  <c r="D6" i="17"/>
  <c r="D5" i="17"/>
  <c r="D4" i="17"/>
  <c r="D31" i="17" s="1"/>
  <c r="A19" i="14"/>
  <c r="B9" i="14"/>
  <c r="D8" i="14"/>
  <c r="D7" i="14"/>
  <c r="D6" i="14"/>
  <c r="D5" i="14"/>
  <c r="D4" i="14"/>
  <c r="D9" i="14" s="1"/>
  <c r="A18" i="13"/>
  <c r="B8" i="13"/>
  <c r="D7" i="13"/>
  <c r="D6" i="13"/>
  <c r="D5" i="13"/>
  <c r="D4" i="13"/>
  <c r="D8" i="13" s="1"/>
  <c r="A18" i="11"/>
  <c r="B8" i="11"/>
  <c r="D7" i="11"/>
  <c r="D6" i="11"/>
  <c r="D5" i="11"/>
  <c r="D4" i="11"/>
  <c r="D8" i="11" s="1"/>
  <c r="B15" i="10"/>
  <c r="D4" i="10"/>
  <c r="D15" i="10" s="1"/>
  <c r="A19" i="9"/>
  <c r="B9" i="9"/>
  <c r="D8" i="9"/>
  <c r="D7" i="9"/>
  <c r="D6" i="9"/>
  <c r="D5" i="9"/>
  <c r="D4" i="9"/>
  <c r="D9" i="9" s="1"/>
  <c r="A17" i="8"/>
  <c r="B7" i="8"/>
  <c r="D6" i="8"/>
  <c r="D5" i="8"/>
  <c r="D4" i="8"/>
  <c r="D8" i="6"/>
  <c r="B10" i="6"/>
  <c r="A20" i="6"/>
  <c r="D9" i="6"/>
  <c r="D7" i="6"/>
  <c r="D6" i="6"/>
  <c r="D5" i="6"/>
  <c r="D4" i="6"/>
  <c r="C9" i="5"/>
  <c r="D9" i="5"/>
  <c r="D5" i="5"/>
  <c r="D6" i="5"/>
  <c r="D7" i="5"/>
  <c r="D8" i="5"/>
  <c r="D4" i="5"/>
  <c r="A19" i="5"/>
  <c r="D11" i="5" s="1"/>
  <c r="B5" i="32" s="1"/>
  <c r="B9" i="5"/>
  <c r="B18" i="1"/>
  <c r="B12" i="1"/>
  <c r="B6" i="1"/>
  <c r="F23" i="39" l="1"/>
  <c r="F22" i="39"/>
  <c r="F21" i="39"/>
  <c r="D16" i="32"/>
  <c r="E16" i="32"/>
  <c r="C16" i="32"/>
  <c r="D14" i="32"/>
  <c r="E14" i="32"/>
  <c r="C14" i="32"/>
  <c r="N37" i="36"/>
  <c r="P7" i="36"/>
  <c r="P37" i="36" s="1"/>
  <c r="P57" i="36" s="1"/>
  <c r="N55" i="36"/>
  <c r="P40" i="36"/>
  <c r="P55" i="36" s="1"/>
  <c r="E5" i="32"/>
  <c r="D5" i="32"/>
  <c r="C5" i="32"/>
  <c r="B6" i="24"/>
  <c r="B7" i="24"/>
  <c r="B12" i="31" s="1"/>
  <c r="B6" i="22"/>
  <c r="B7" i="22"/>
  <c r="B4" i="31" s="1"/>
  <c r="B25" i="29"/>
  <c r="B10" i="24"/>
  <c r="B11" i="24" s="1"/>
  <c r="C12" i="31" s="1"/>
  <c r="B10" i="22"/>
  <c r="B11" i="22" s="1"/>
  <c r="C4" i="31" s="1"/>
  <c r="B14" i="24"/>
  <c r="B15" i="24" s="1"/>
  <c r="D12" i="31" s="1"/>
  <c r="B14" i="22"/>
  <c r="B15" i="22" s="1"/>
  <c r="D4" i="31" s="1"/>
  <c r="B35" i="29"/>
  <c r="B27" i="29"/>
  <c r="B39" i="29"/>
  <c r="B37" i="29"/>
  <c r="B15" i="29"/>
  <c r="B6" i="27"/>
  <c r="B8" i="27" s="1"/>
  <c r="B9" i="27" s="1"/>
  <c r="B29" i="29"/>
  <c r="B20" i="27"/>
  <c r="B22" i="27" s="1"/>
  <c r="B23" i="27" s="1"/>
  <c r="D9" i="31" s="1"/>
  <c r="B15" i="28"/>
  <c r="D27" i="12"/>
  <c r="B10" i="32" s="1"/>
  <c r="C25" i="12"/>
  <c r="C10" i="34"/>
  <c r="D10" i="34"/>
  <c r="E10" i="34" s="1"/>
  <c r="B22" i="28"/>
  <c r="B23" i="28" s="1"/>
  <c r="D10" i="31" s="1"/>
  <c r="B13" i="27"/>
  <c r="B15" i="27"/>
  <c r="B16" i="27" s="1"/>
  <c r="C9" i="31" s="1"/>
  <c r="C8" i="26"/>
  <c r="D10" i="26"/>
  <c r="D8" i="25"/>
  <c r="C6" i="25"/>
  <c r="C8" i="23"/>
  <c r="D10" i="23"/>
  <c r="D13" i="21"/>
  <c r="C11" i="21"/>
  <c r="D11" i="19"/>
  <c r="B17" i="32" s="1"/>
  <c r="C9" i="19"/>
  <c r="D31" i="18"/>
  <c r="B15" i="32" s="1"/>
  <c r="C29" i="18"/>
  <c r="C31" i="17"/>
  <c r="D33" i="17"/>
  <c r="B13" i="32" s="1"/>
  <c r="D11" i="14"/>
  <c r="B12" i="32" s="1"/>
  <c r="C9" i="14"/>
  <c r="D10" i="13"/>
  <c r="B4" i="32" s="1"/>
  <c r="C8" i="13"/>
  <c r="D10" i="11"/>
  <c r="B9" i="32" s="1"/>
  <c r="C8" i="11"/>
  <c r="D17" i="10"/>
  <c r="B8" i="32" s="1"/>
  <c r="C15" i="10"/>
  <c r="D11" i="9"/>
  <c r="B7" i="32" s="1"/>
  <c r="C9" i="9"/>
  <c r="D7" i="8"/>
  <c r="D9" i="8" s="1"/>
  <c r="B11" i="32" s="1"/>
  <c r="C7" i="8"/>
  <c r="D10" i="6"/>
  <c r="C10" i="6"/>
  <c r="D12" i="6"/>
  <c r="B6" i="32" s="1"/>
  <c r="B16" i="29" l="1"/>
  <c r="B18" i="29"/>
  <c r="B17" i="29"/>
  <c r="B9" i="31"/>
  <c r="B10" i="31"/>
  <c r="B5" i="31"/>
  <c r="C5" i="31"/>
  <c r="D5" i="31"/>
  <c r="D6" i="31"/>
  <c r="C6" i="31"/>
  <c r="B6" i="31"/>
  <c r="D7" i="31"/>
  <c r="C7" i="31"/>
  <c r="B7" i="31"/>
  <c r="D8" i="31"/>
  <c r="C8" i="31"/>
  <c r="B8" i="31"/>
  <c r="B19" i="29"/>
  <c r="B38" i="29"/>
  <c r="B36" i="29"/>
  <c r="B28" i="29"/>
  <c r="B26" i="29"/>
  <c r="N57" i="36"/>
  <c r="E6" i="32"/>
  <c r="D6" i="32"/>
  <c r="C6" i="32"/>
  <c r="E11" i="32"/>
  <c r="D11" i="32"/>
  <c r="C11" i="32"/>
  <c r="E7" i="32"/>
  <c r="D7" i="32"/>
  <c r="C7" i="32"/>
  <c r="E8" i="32"/>
  <c r="D8" i="32"/>
  <c r="C8" i="32"/>
  <c r="E9" i="32"/>
  <c r="D9" i="32"/>
  <c r="C9" i="32"/>
  <c r="E12" i="32"/>
  <c r="D12" i="32"/>
  <c r="C12" i="32"/>
  <c r="E17" i="32"/>
  <c r="D17" i="32"/>
  <c r="C17" i="32"/>
  <c r="E15" i="32"/>
  <c r="D15" i="32"/>
  <c r="C15" i="32"/>
  <c r="E13" i="32"/>
  <c r="D13" i="32"/>
  <c r="C13" i="32"/>
  <c r="E4" i="32"/>
  <c r="E10" i="32"/>
  <c r="E18" i="32" s="1"/>
  <c r="D10" i="32"/>
  <c r="D18" i="32" s="1"/>
  <c r="C10" i="32"/>
  <c r="C18" i="32" s="1"/>
  <c r="B16" i="28"/>
  <c r="C10" i="31" s="1"/>
  <c r="B41" i="29"/>
  <c r="B40" i="29"/>
  <c r="D11" i="31" s="1"/>
  <c r="B30" i="29"/>
  <c r="B31" i="29"/>
  <c r="C11" i="31"/>
  <c r="D13" i="31"/>
  <c r="C13" i="31"/>
  <c r="B18" i="32"/>
  <c r="B11" i="34"/>
  <c r="B5" i="33" l="1"/>
  <c r="H5" i="33" s="1"/>
  <c r="C19" i="32"/>
  <c r="B5" i="38" s="1"/>
  <c r="B11" i="33"/>
  <c r="D19" i="32"/>
  <c r="B11" i="38" s="1"/>
  <c r="B17" i="33"/>
  <c r="E19" i="32"/>
  <c r="B17" i="38" s="1"/>
  <c r="B10" i="33"/>
  <c r="C14" i="31"/>
  <c r="B16" i="33"/>
  <c r="D14" i="31"/>
  <c r="H10" i="33"/>
  <c r="E10" i="33"/>
  <c r="H16" i="33"/>
  <c r="E16" i="33"/>
  <c r="E5" i="33"/>
  <c r="H17" i="33"/>
  <c r="E17" i="33"/>
  <c r="H11" i="33"/>
  <c r="E11" i="33"/>
  <c r="B13" i="33"/>
  <c r="B21" i="29"/>
  <c r="B20" i="29"/>
  <c r="C11" i="34"/>
  <c r="D11" i="34"/>
  <c r="E11" i="34" s="1"/>
  <c r="H17" i="38" l="1"/>
  <c r="E17" i="38"/>
  <c r="H11" i="38"/>
  <c r="E11" i="38"/>
  <c r="H5" i="38"/>
  <c r="E5" i="38"/>
  <c r="B16" i="38"/>
  <c r="B10" i="38"/>
  <c r="B11" i="31"/>
  <c r="B13" i="31" s="1"/>
  <c r="B14" i="31" s="1"/>
  <c r="B12" i="34"/>
  <c r="B4" i="33" l="1"/>
  <c r="B7" i="33" s="1"/>
  <c r="B13" i="38"/>
  <c r="H10" i="38"/>
  <c r="H13" i="38" s="1"/>
  <c r="E10" i="38"/>
  <c r="E13" i="38" s="1"/>
  <c r="B19" i="38"/>
  <c r="H16" i="38"/>
  <c r="H19" i="38" s="1"/>
  <c r="E16" i="38"/>
  <c r="E19" i="38" s="1"/>
  <c r="H19" i="33"/>
  <c r="E19" i="33"/>
  <c r="H13" i="33"/>
  <c r="E13" i="33"/>
  <c r="H4" i="33"/>
  <c r="H7" i="33" s="1"/>
  <c r="E4" i="33"/>
  <c r="E7" i="33" s="1"/>
  <c r="B19" i="33"/>
  <c r="D12" i="34"/>
  <c r="E12" i="34" s="1"/>
  <c r="C12" i="34"/>
  <c r="B4" i="38" l="1"/>
  <c r="B13" i="34"/>
  <c r="B7" i="38" l="1"/>
  <c r="H4" i="38"/>
  <c r="H7" i="38" s="1"/>
  <c r="E4" i="38"/>
  <c r="E7" i="38" s="1"/>
  <c r="D13" i="34"/>
  <c r="E13" i="34" s="1"/>
  <c r="C13" i="34"/>
  <c r="B14" i="34" l="1"/>
  <c r="D14" i="34" l="1"/>
  <c r="E14" i="34" s="1"/>
  <c r="C14" i="34"/>
  <c r="B15" i="34" l="1"/>
  <c r="D15" i="34" l="1"/>
  <c r="E15" i="34" s="1"/>
  <c r="C15" i="34"/>
  <c r="B16" i="34" l="1"/>
  <c r="D16" i="34" l="1"/>
  <c r="E16" i="34" s="1"/>
  <c r="C16" i="34"/>
  <c r="B17" i="34" l="1"/>
  <c r="D17" i="34" l="1"/>
  <c r="E17" i="34" s="1"/>
  <c r="C17" i="34"/>
  <c r="B18" i="34" l="1"/>
  <c r="D18" i="34" l="1"/>
  <c r="E18" i="34" s="1"/>
  <c r="C18" i="34"/>
  <c r="B19" i="34" l="1"/>
  <c r="D19" i="34" l="1"/>
  <c r="E19" i="34" s="1"/>
  <c r="C19" i="34"/>
  <c r="B20" i="34" l="1"/>
  <c r="D20" i="34" l="1"/>
  <c r="E20" i="34" s="1"/>
  <c r="C20" i="34"/>
  <c r="B21" i="34" l="1"/>
  <c r="D21" i="34" l="1"/>
  <c r="E21" i="34" s="1"/>
  <c r="C21" i="34"/>
  <c r="B22" i="34" l="1"/>
  <c r="J11" i="34"/>
  <c r="J13" i="34" s="1"/>
  <c r="D22" i="34" l="1"/>
  <c r="E22" i="34" s="1"/>
  <c r="C22" i="34"/>
  <c r="B23" i="34" l="1"/>
  <c r="D23" i="34" l="1"/>
  <c r="E23" i="34" s="1"/>
  <c r="C23" i="34"/>
  <c r="B24" i="34" l="1"/>
  <c r="D24" i="34" l="1"/>
  <c r="E24" i="34" s="1"/>
  <c r="C24" i="34"/>
  <c r="B25" i="34" l="1"/>
  <c r="D25" i="34" l="1"/>
  <c r="E25" i="34" s="1"/>
  <c r="C25" i="34"/>
  <c r="B26" i="34" l="1"/>
  <c r="D26" i="34" l="1"/>
  <c r="E26" i="34" s="1"/>
  <c r="C26" i="34"/>
  <c r="B27" i="34" l="1"/>
  <c r="D27" i="34" l="1"/>
  <c r="E27" i="34" s="1"/>
  <c r="C27" i="34"/>
  <c r="B28" i="34" l="1"/>
  <c r="D28" i="34" l="1"/>
  <c r="E28" i="34" s="1"/>
  <c r="C28" i="34"/>
  <c r="B29" i="34" l="1"/>
  <c r="D29" i="34" l="1"/>
  <c r="E29" i="34" s="1"/>
  <c r="C29" i="34"/>
  <c r="B30" i="34" l="1"/>
  <c r="D30" i="34" l="1"/>
  <c r="E30" i="34" s="1"/>
  <c r="C30" i="34"/>
  <c r="B31" i="34" l="1"/>
  <c r="D31" i="34" l="1"/>
  <c r="E31" i="34" s="1"/>
  <c r="C31" i="34"/>
  <c r="B32" i="34" l="1"/>
  <c r="D32" i="34" l="1"/>
  <c r="E32" i="34" s="1"/>
  <c r="C32" i="34"/>
  <c r="B33" i="34" l="1"/>
  <c r="D33" i="34" l="1"/>
  <c r="E33" i="34" s="1"/>
  <c r="C33" i="34"/>
  <c r="B34" i="34" l="1"/>
  <c r="D34" i="34" l="1"/>
  <c r="E34" i="34" s="1"/>
  <c r="C34" i="34"/>
  <c r="B35" i="34" l="1"/>
  <c r="D35" i="34" l="1"/>
  <c r="E35" i="34" s="1"/>
  <c r="C35" i="34"/>
  <c r="B36" i="34" l="1"/>
  <c r="D36" i="34" l="1"/>
  <c r="E36" i="34" s="1"/>
  <c r="C36" i="34"/>
  <c r="B37" i="34" l="1"/>
  <c r="D37" i="34" l="1"/>
  <c r="E37" i="34" s="1"/>
  <c r="C37" i="34"/>
  <c r="B38" i="34" l="1"/>
  <c r="D38" i="34" l="1"/>
  <c r="E38" i="34" s="1"/>
  <c r="C38" i="34"/>
  <c r="B39" i="34" l="1"/>
  <c r="D39" i="34" l="1"/>
  <c r="E39" i="34" s="1"/>
  <c r="C39" i="34"/>
  <c r="B40" i="34" l="1"/>
  <c r="D40" i="34" l="1"/>
  <c r="E40" i="34" s="1"/>
  <c r="C40" i="34"/>
  <c r="B41" i="34" l="1"/>
  <c r="D41" i="34" l="1"/>
  <c r="E41" i="34" s="1"/>
  <c r="C41" i="34"/>
  <c r="B42" i="34" l="1"/>
  <c r="D42" i="34" l="1"/>
  <c r="E42" i="34" s="1"/>
  <c r="C42" i="34"/>
  <c r="B43" i="34" l="1"/>
  <c r="D43" i="34" l="1"/>
  <c r="E43" i="34" s="1"/>
  <c r="C43" i="34"/>
  <c r="B44" i="34" l="1"/>
  <c r="D44" i="34" l="1"/>
  <c r="E44" i="34" s="1"/>
  <c r="C44" i="34"/>
  <c r="B45" i="34" l="1"/>
  <c r="D45" i="34" l="1"/>
  <c r="E45" i="34" s="1"/>
  <c r="C45" i="34"/>
  <c r="B46" i="34" l="1"/>
  <c r="D46" i="34" l="1"/>
  <c r="E46" i="34" s="1"/>
  <c r="C46" i="34"/>
  <c r="B47" i="34" l="1"/>
  <c r="D47" i="34" l="1"/>
  <c r="E47" i="34" s="1"/>
  <c r="C47" i="34"/>
  <c r="B48" i="34" l="1"/>
  <c r="D48" i="34" l="1"/>
  <c r="E48" i="34" s="1"/>
  <c r="C48" i="34"/>
  <c r="B49" i="34" l="1"/>
  <c r="D49" i="34" l="1"/>
  <c r="E49" i="34" s="1"/>
  <c r="C49" i="34"/>
  <c r="B50" i="34" l="1"/>
  <c r="D50" i="34" l="1"/>
  <c r="E50" i="34" s="1"/>
  <c r="C50" i="34"/>
  <c r="B51" i="34" l="1"/>
  <c r="D51" i="34" l="1"/>
  <c r="E51" i="34" s="1"/>
  <c r="C51" i="34"/>
  <c r="B52" i="34" l="1"/>
  <c r="D52" i="34" l="1"/>
  <c r="E52" i="34" s="1"/>
  <c r="C52" i="34"/>
  <c r="B53" i="34" l="1"/>
  <c r="D53" i="34" l="1"/>
  <c r="E53" i="34" s="1"/>
  <c r="C53" i="34"/>
  <c r="B54" i="34" l="1"/>
  <c r="D54" i="34" l="1"/>
  <c r="E54" i="34" s="1"/>
  <c r="C54" i="34"/>
  <c r="B55" i="34" l="1"/>
  <c r="D55" i="34" l="1"/>
  <c r="E55" i="34" s="1"/>
  <c r="C55" i="34"/>
  <c r="B56" i="34" l="1"/>
  <c r="D56" i="34" l="1"/>
  <c r="E56" i="34" s="1"/>
  <c r="C56" i="34"/>
  <c r="B57" i="34" l="1"/>
  <c r="D57" i="34" l="1"/>
  <c r="E57" i="34" s="1"/>
  <c r="C57" i="34"/>
  <c r="B58" i="34" l="1"/>
  <c r="D58" i="34" l="1"/>
  <c r="E58" i="34" s="1"/>
  <c r="C58" i="34"/>
  <c r="B59" i="34" l="1"/>
  <c r="D59" i="34" l="1"/>
  <c r="E59" i="34" s="1"/>
  <c r="C59" i="34"/>
  <c r="B60" i="34" l="1"/>
  <c r="D60" i="34" l="1"/>
  <c r="E60" i="34" s="1"/>
  <c r="C60" i="34"/>
  <c r="B61" i="34" l="1"/>
  <c r="D61" i="34" l="1"/>
  <c r="E61" i="34" s="1"/>
  <c r="C61" i="34"/>
  <c r="B62" i="34" l="1"/>
  <c r="D62" i="34" l="1"/>
  <c r="E62" i="34" s="1"/>
  <c r="C62" i="34"/>
  <c r="B63" i="34" l="1"/>
  <c r="D63" i="34" l="1"/>
  <c r="E63" i="34" s="1"/>
  <c r="C63" i="34"/>
  <c r="B64" i="34" l="1"/>
  <c r="D64" i="34" l="1"/>
  <c r="E64" i="34" s="1"/>
  <c r="C64" i="34"/>
  <c r="B65" i="34" l="1"/>
  <c r="D65" i="34" l="1"/>
  <c r="E65" i="34" s="1"/>
  <c r="C65" i="34"/>
  <c r="B66" i="34" l="1"/>
  <c r="D66" i="34" l="1"/>
  <c r="E66" i="34" s="1"/>
  <c r="C66" i="34"/>
  <c r="B67" i="34" l="1"/>
  <c r="D67" i="34" l="1"/>
  <c r="E67" i="34" s="1"/>
  <c r="C67" i="34"/>
  <c r="B68" i="34" l="1"/>
  <c r="D68" i="34" l="1"/>
  <c r="E68" i="34" s="1"/>
  <c r="C68" i="34"/>
  <c r="B69" i="34" l="1"/>
  <c r="D69" i="34" l="1"/>
  <c r="E69" i="34" s="1"/>
  <c r="C69" i="34"/>
  <c r="B70" i="34" l="1"/>
  <c r="D70" i="34" l="1"/>
  <c r="E70" i="34" s="1"/>
  <c r="C70" i="34"/>
  <c r="B71" i="34" l="1"/>
  <c r="D71" i="34" l="1"/>
  <c r="E71" i="34" s="1"/>
  <c r="C71" i="34"/>
  <c r="B72" i="34" l="1"/>
  <c r="D72" i="34" l="1"/>
  <c r="E72" i="34" s="1"/>
  <c r="C72" i="34"/>
  <c r="B73" i="34" l="1"/>
  <c r="D73" i="34" l="1"/>
  <c r="E73" i="34" s="1"/>
  <c r="C73" i="34"/>
  <c r="B74" i="34" l="1"/>
  <c r="D74" i="34" l="1"/>
  <c r="E74" i="34" s="1"/>
  <c r="C74" i="34"/>
  <c r="B75" i="34" l="1"/>
  <c r="D75" i="34" l="1"/>
  <c r="E75" i="34" s="1"/>
  <c r="C75" i="34"/>
  <c r="B76" i="34" l="1"/>
  <c r="D76" i="34" l="1"/>
  <c r="E76" i="34" s="1"/>
  <c r="C76" i="34"/>
  <c r="B77" i="34" l="1"/>
  <c r="D77" i="34" l="1"/>
  <c r="E77" i="34" s="1"/>
  <c r="C77" i="34"/>
  <c r="B78" i="34" l="1"/>
  <c r="D78" i="34" l="1"/>
  <c r="E78" i="34" s="1"/>
  <c r="C78" i="34"/>
  <c r="B79" i="34" l="1"/>
  <c r="D79" i="34" l="1"/>
  <c r="E79" i="34" s="1"/>
  <c r="C79" i="34"/>
  <c r="B80" i="34" l="1"/>
  <c r="D80" i="34" l="1"/>
  <c r="E80" i="34" s="1"/>
  <c r="C80" i="34"/>
  <c r="B81" i="34" l="1"/>
  <c r="D81" i="34" l="1"/>
  <c r="E81" i="34" s="1"/>
  <c r="C81" i="34"/>
  <c r="B82" i="34" l="1"/>
  <c r="D82" i="34" l="1"/>
  <c r="E82" i="34" s="1"/>
  <c r="C82" i="34"/>
  <c r="B83" i="34" l="1"/>
  <c r="D83" i="34" l="1"/>
  <c r="E83" i="34" s="1"/>
  <c r="C83" i="34"/>
  <c r="B84" i="34" l="1"/>
  <c r="D84" i="34" l="1"/>
  <c r="E84" i="34" s="1"/>
  <c r="C84" i="34"/>
  <c r="B85" i="34" l="1"/>
  <c r="D85" i="34" l="1"/>
  <c r="E85" i="34" s="1"/>
  <c r="C85" i="34"/>
  <c r="B86" i="34" l="1"/>
  <c r="D86" i="34" l="1"/>
  <c r="E86" i="34" s="1"/>
  <c r="C86" i="34"/>
  <c r="B87" i="34" l="1"/>
  <c r="D87" i="34" l="1"/>
  <c r="E87" i="34" s="1"/>
  <c r="C87" i="34"/>
  <c r="B88" i="34" l="1"/>
  <c r="D88" i="34" l="1"/>
  <c r="E88" i="34" s="1"/>
  <c r="C88" i="34"/>
  <c r="B89" i="34" l="1"/>
  <c r="D89" i="34" l="1"/>
  <c r="E89" i="34" s="1"/>
  <c r="C89" i="34"/>
  <c r="B90" i="34" l="1"/>
  <c r="D90" i="34" l="1"/>
  <c r="E90" i="34" s="1"/>
  <c r="C90" i="34"/>
  <c r="B91" i="34" l="1"/>
  <c r="D91" i="34" l="1"/>
  <c r="E91" i="34" s="1"/>
  <c r="C91" i="34"/>
  <c r="B92" i="34" l="1"/>
  <c r="D92" i="34" l="1"/>
  <c r="E92" i="34" s="1"/>
  <c r="C92" i="34"/>
  <c r="B93" i="34" l="1"/>
  <c r="D93" i="34" l="1"/>
  <c r="E93" i="34" s="1"/>
  <c r="C93" i="34"/>
  <c r="B94" i="34" l="1"/>
  <c r="D94" i="34" l="1"/>
  <c r="E94" i="34" s="1"/>
  <c r="C94" i="34"/>
  <c r="B95" i="34" l="1"/>
  <c r="D95" i="34" l="1"/>
  <c r="E95" i="34" s="1"/>
  <c r="C95" i="34"/>
  <c r="B96" i="34" l="1"/>
  <c r="D96" i="34" l="1"/>
  <c r="E96" i="34" s="1"/>
  <c r="C96" i="34"/>
  <c r="B97" i="34" l="1"/>
  <c r="D97" i="34" l="1"/>
  <c r="E97" i="34" s="1"/>
  <c r="C97" i="34"/>
  <c r="B98" i="34" l="1"/>
  <c r="D98" i="34" l="1"/>
  <c r="E98" i="34" s="1"/>
  <c r="C98" i="34"/>
  <c r="B99" i="34" l="1"/>
  <c r="D99" i="34" l="1"/>
  <c r="E99" i="34" s="1"/>
  <c r="C99" i="34"/>
  <c r="B100" i="34" l="1"/>
  <c r="D100" i="34" l="1"/>
  <c r="E100" i="34" s="1"/>
  <c r="C100" i="34"/>
  <c r="B101" i="34" l="1"/>
  <c r="D101" i="34" l="1"/>
  <c r="E101" i="34" s="1"/>
  <c r="C101" i="34"/>
  <c r="B102" i="34" l="1"/>
  <c r="D102" i="34" l="1"/>
  <c r="E102" i="34" s="1"/>
  <c r="C102" i="34"/>
  <c r="B103" i="34" l="1"/>
  <c r="D103" i="34" l="1"/>
  <c r="E103" i="34" s="1"/>
  <c r="C103" i="34"/>
  <c r="B104" i="34" l="1"/>
  <c r="D104" i="34" l="1"/>
  <c r="E104" i="34" s="1"/>
  <c r="C104" i="34"/>
  <c r="B105" i="34" l="1"/>
  <c r="D105" i="34" l="1"/>
  <c r="E105" i="34" s="1"/>
  <c r="C105" i="34"/>
  <c r="B106" i="34" l="1"/>
  <c r="D106" i="34" l="1"/>
  <c r="E106" i="34" s="1"/>
  <c r="C106" i="34"/>
  <c r="B107" i="34" l="1"/>
  <c r="D107" i="34" l="1"/>
  <c r="E107" i="34" s="1"/>
  <c r="C107" i="34"/>
  <c r="B108" i="34" l="1"/>
  <c r="D108" i="34" l="1"/>
  <c r="E108" i="34" s="1"/>
  <c r="C108" i="34"/>
  <c r="B109" i="34" l="1"/>
  <c r="D109" i="34" l="1"/>
  <c r="E109" i="34" s="1"/>
  <c r="C109" i="34"/>
  <c r="B110" i="34" l="1"/>
  <c r="D110" i="34" l="1"/>
  <c r="E110" i="34" s="1"/>
  <c r="C110" i="34"/>
  <c r="B111" i="34" l="1"/>
  <c r="D111" i="34" l="1"/>
  <c r="E111" i="34" s="1"/>
  <c r="C111" i="34"/>
  <c r="B112" i="34" l="1"/>
  <c r="D112" i="34" l="1"/>
  <c r="E112" i="34" s="1"/>
  <c r="C112" i="34"/>
  <c r="B113" i="34" l="1"/>
  <c r="D113" i="34" l="1"/>
  <c r="E113" i="34" s="1"/>
  <c r="C113" i="34"/>
  <c r="B114" i="34" l="1"/>
  <c r="D114" i="34" l="1"/>
  <c r="E114" i="34" s="1"/>
  <c r="C114" i="34"/>
  <c r="B115" i="34" l="1"/>
  <c r="D115" i="34" l="1"/>
  <c r="E115" i="34" s="1"/>
  <c r="C115" i="34"/>
  <c r="B116" i="34" l="1"/>
  <c r="D116" i="34" l="1"/>
  <c r="E116" i="34" s="1"/>
  <c r="C116" i="34"/>
  <c r="B117" i="34" l="1"/>
  <c r="D117" i="34" l="1"/>
  <c r="E117" i="34" s="1"/>
  <c r="C117" i="34"/>
  <c r="B118" i="34" l="1"/>
  <c r="D118" i="34" l="1"/>
  <c r="E118" i="34" s="1"/>
  <c r="C118" i="34"/>
  <c r="B119" i="34" l="1"/>
  <c r="D119" i="34" l="1"/>
  <c r="E119" i="34" s="1"/>
  <c r="C119" i="34"/>
  <c r="B120" i="34" l="1"/>
  <c r="D120" i="34" l="1"/>
  <c r="E120" i="34" s="1"/>
  <c r="C120" i="34"/>
  <c r="B121" i="34" l="1"/>
  <c r="D121" i="34" l="1"/>
  <c r="E121" i="34" s="1"/>
  <c r="C121" i="34"/>
  <c r="B122" i="34" l="1"/>
  <c r="D122" i="34" l="1"/>
  <c r="E122" i="34" s="1"/>
  <c r="C122" i="34"/>
  <c r="B123" i="34" l="1"/>
  <c r="D123" i="34" l="1"/>
  <c r="E123" i="34" s="1"/>
  <c r="C123" i="34"/>
  <c r="B124" i="34" l="1"/>
  <c r="D124" i="34" l="1"/>
  <c r="E124" i="34" s="1"/>
  <c r="C124" i="34"/>
  <c r="B125" i="34" l="1"/>
  <c r="D125" i="34" l="1"/>
  <c r="E125" i="34" s="1"/>
  <c r="C125" i="34"/>
  <c r="B126" i="34" l="1"/>
  <c r="D126" i="34" l="1"/>
  <c r="E126" i="34" s="1"/>
  <c r="C126" i="34"/>
  <c r="B127" i="34" l="1"/>
  <c r="D127" i="34" l="1"/>
  <c r="E127" i="34" s="1"/>
  <c r="C127" i="34"/>
  <c r="B128" i="34" l="1"/>
  <c r="D128" i="34" l="1"/>
  <c r="E128" i="34" s="1"/>
  <c r="C128" i="34"/>
  <c r="B129" i="34" l="1"/>
  <c r="D129" i="34" l="1"/>
  <c r="E129" i="34" s="1"/>
  <c r="C129" i="34"/>
  <c r="B130" i="34" l="1"/>
  <c r="E130" i="34"/>
  <c r="B131" i="34" l="1"/>
  <c r="E131" i="34"/>
  <c r="D130" i="34"/>
  <c r="C130" i="34"/>
  <c r="B132" i="34" l="1"/>
  <c r="E132" i="34"/>
  <c r="D131" i="34"/>
  <c r="C131" i="34"/>
  <c r="B133" i="34" l="1"/>
  <c r="E133" i="34"/>
  <c r="D132" i="34"/>
  <c r="C132" i="34"/>
  <c r="B134" i="34" l="1"/>
  <c r="E134" i="34"/>
  <c r="D133" i="34"/>
  <c r="C133" i="34"/>
  <c r="B135" i="34" l="1"/>
  <c r="E135" i="34"/>
  <c r="D134" i="34"/>
  <c r="C134" i="34"/>
  <c r="B136" i="34" l="1"/>
  <c r="E136" i="34"/>
  <c r="D135" i="34"/>
  <c r="C135" i="34"/>
  <c r="B137" i="34" l="1"/>
  <c r="E137" i="34"/>
  <c r="D136" i="34"/>
  <c r="C136" i="34"/>
  <c r="B138" i="34" l="1"/>
  <c r="E138" i="34"/>
  <c r="D137" i="34"/>
  <c r="C137" i="34"/>
  <c r="B139" i="34" l="1"/>
  <c r="E139" i="34"/>
  <c r="D138" i="34"/>
  <c r="C138" i="34"/>
  <c r="B140" i="34" l="1"/>
  <c r="E140" i="34"/>
  <c r="D139" i="34"/>
  <c r="C139" i="34"/>
  <c r="B141" i="34" l="1"/>
  <c r="E141" i="34"/>
  <c r="D140" i="34"/>
  <c r="C140" i="34"/>
  <c r="B142" i="34" l="1"/>
  <c r="E142" i="34"/>
  <c r="D141" i="34"/>
  <c r="C141" i="34"/>
  <c r="B143" i="34" l="1"/>
  <c r="E143" i="34"/>
  <c r="D142" i="34"/>
  <c r="C142" i="34"/>
  <c r="B144" i="34" l="1"/>
  <c r="E144" i="34"/>
  <c r="D143" i="34"/>
  <c r="C143" i="34"/>
  <c r="B145" i="34" l="1"/>
  <c r="E145" i="34"/>
  <c r="D144" i="34"/>
  <c r="C144" i="34"/>
  <c r="B146" i="34" l="1"/>
  <c r="E146" i="34"/>
  <c r="D145" i="34"/>
  <c r="C145" i="34"/>
  <c r="B147" i="34" l="1"/>
  <c r="E147" i="34"/>
  <c r="D146" i="34"/>
  <c r="C146" i="34"/>
  <c r="B148" i="34" l="1"/>
  <c r="E148" i="34"/>
  <c r="D147" i="34"/>
  <c r="C147" i="34"/>
  <c r="B149" i="34" l="1"/>
  <c r="E149" i="34"/>
  <c r="D148" i="34"/>
  <c r="C148" i="34"/>
  <c r="B150" i="34" l="1"/>
  <c r="E150" i="34"/>
  <c r="D149" i="34"/>
  <c r="C149" i="34"/>
  <c r="B151" i="34" l="1"/>
  <c r="E151" i="34"/>
  <c r="D150" i="34"/>
  <c r="C150" i="34"/>
  <c r="B152" i="34" l="1"/>
  <c r="E152" i="34"/>
  <c r="D151" i="34"/>
  <c r="C151" i="34"/>
  <c r="B153" i="34" l="1"/>
  <c r="E153" i="34"/>
  <c r="D152" i="34"/>
  <c r="C152" i="34"/>
  <c r="B154" i="34" l="1"/>
  <c r="E154" i="34"/>
  <c r="D153" i="34"/>
  <c r="C153" i="34"/>
  <c r="B155" i="34" l="1"/>
  <c r="E155" i="34"/>
  <c r="D154" i="34"/>
  <c r="C154" i="34"/>
  <c r="B156" i="34" l="1"/>
  <c r="E156" i="34"/>
  <c r="D155" i="34"/>
  <c r="C155" i="34"/>
  <c r="B157" i="34" l="1"/>
  <c r="E157" i="34"/>
  <c r="D156" i="34"/>
  <c r="C156" i="34"/>
  <c r="B158" i="34" l="1"/>
  <c r="E158" i="34"/>
  <c r="D157" i="34"/>
  <c r="C157" i="34"/>
  <c r="B159" i="34" l="1"/>
  <c r="E159" i="34"/>
  <c r="D158" i="34"/>
  <c r="C158" i="34"/>
  <c r="B160" i="34" l="1"/>
  <c r="E160" i="34"/>
  <c r="D159" i="34"/>
  <c r="C159" i="34"/>
  <c r="B161" i="34" l="1"/>
  <c r="E161" i="34"/>
  <c r="D160" i="34"/>
  <c r="C160" i="34"/>
  <c r="B162" i="34" l="1"/>
  <c r="E162" i="34"/>
  <c r="D161" i="34"/>
  <c r="C161" i="34"/>
  <c r="B163" i="34" l="1"/>
  <c r="E163" i="34"/>
  <c r="D162" i="34"/>
  <c r="C162" i="34"/>
  <c r="B164" i="34" l="1"/>
  <c r="E164" i="34"/>
  <c r="D163" i="34"/>
  <c r="C163" i="34"/>
  <c r="B165" i="34" l="1"/>
  <c r="E165" i="34"/>
  <c r="D164" i="34"/>
  <c r="C164" i="34"/>
  <c r="B166" i="34" l="1"/>
  <c r="E166" i="34"/>
  <c r="D165" i="34"/>
  <c r="C165" i="34"/>
  <c r="B167" i="34" l="1"/>
  <c r="E167" i="34"/>
  <c r="D166" i="34"/>
  <c r="C166" i="34"/>
  <c r="B168" i="34" l="1"/>
  <c r="E168" i="34"/>
  <c r="D167" i="34"/>
  <c r="C167" i="34"/>
  <c r="B169" i="34" l="1"/>
  <c r="E169" i="34"/>
  <c r="D168" i="34"/>
  <c r="C168" i="34"/>
  <c r="B170" i="34" l="1"/>
  <c r="E170" i="34"/>
  <c r="D169" i="34"/>
  <c r="C169" i="34"/>
  <c r="B171" i="34" l="1"/>
  <c r="E171" i="34"/>
  <c r="D170" i="34"/>
  <c r="C170" i="34"/>
  <c r="B172" i="34" l="1"/>
  <c r="E172" i="34"/>
  <c r="D171" i="34"/>
  <c r="C171" i="34"/>
  <c r="B173" i="34" l="1"/>
  <c r="E173" i="34"/>
  <c r="D172" i="34"/>
  <c r="C172" i="34"/>
  <c r="B174" i="34" l="1"/>
  <c r="E174" i="34"/>
  <c r="D173" i="34"/>
  <c r="C173" i="34"/>
  <c r="B175" i="34" l="1"/>
  <c r="E175" i="34"/>
  <c r="D174" i="34"/>
  <c r="C174" i="34"/>
  <c r="B176" i="34" l="1"/>
  <c r="E176" i="34"/>
  <c r="D175" i="34"/>
  <c r="C175" i="34"/>
  <c r="B177" i="34" l="1"/>
  <c r="E177" i="34"/>
  <c r="D176" i="34"/>
  <c r="C176" i="34"/>
  <c r="B178" i="34" l="1"/>
  <c r="E178" i="34"/>
  <c r="D177" i="34"/>
  <c r="C177" i="34"/>
  <c r="B179" i="34" l="1"/>
  <c r="E179" i="34"/>
  <c r="D178" i="34"/>
  <c r="C178" i="34"/>
  <c r="B180" i="34" l="1"/>
  <c r="E180" i="34"/>
  <c r="D179" i="34"/>
  <c r="C179" i="34"/>
  <c r="B181" i="34" l="1"/>
  <c r="E181" i="34"/>
  <c r="D180" i="34"/>
  <c r="C180" i="34"/>
  <c r="B182" i="34" l="1"/>
  <c r="E182" i="34"/>
  <c r="D181" i="34"/>
  <c r="C181" i="34"/>
  <c r="B183" i="34" l="1"/>
  <c r="E183" i="34"/>
  <c r="D182" i="34"/>
  <c r="C182" i="34"/>
  <c r="B184" i="34" l="1"/>
  <c r="E184" i="34"/>
  <c r="D183" i="34"/>
  <c r="C183" i="34"/>
  <c r="B185" i="34" l="1"/>
  <c r="E185" i="34"/>
  <c r="D184" i="34"/>
  <c r="C184" i="34"/>
  <c r="B186" i="34" l="1"/>
  <c r="E186" i="34"/>
  <c r="D185" i="34"/>
  <c r="C185" i="34"/>
  <c r="B187" i="34" l="1"/>
  <c r="E187" i="34"/>
  <c r="D186" i="34"/>
  <c r="C186" i="34"/>
  <c r="B188" i="34" l="1"/>
  <c r="E188" i="34"/>
  <c r="D187" i="34"/>
  <c r="C187" i="34"/>
  <c r="B189" i="34" l="1"/>
  <c r="E189" i="34"/>
  <c r="D188" i="34"/>
  <c r="C188" i="34"/>
  <c r="B190" i="34" l="1"/>
  <c r="E190" i="34"/>
  <c r="D189" i="34"/>
  <c r="C189" i="34"/>
  <c r="B191" i="34" l="1"/>
  <c r="E191" i="34"/>
  <c r="D190" i="34"/>
  <c r="C190" i="34"/>
  <c r="B192" i="34" l="1"/>
  <c r="E192" i="34"/>
  <c r="D191" i="34"/>
  <c r="C191" i="34"/>
  <c r="D192" i="34" l="1"/>
  <c r="C192" i="34"/>
  <c r="B193" i="34"/>
  <c r="E193" i="34"/>
  <c r="B194" i="34" l="1"/>
  <c r="E194" i="34"/>
  <c r="D193" i="34"/>
  <c r="C193" i="34"/>
  <c r="B195" i="34" l="1"/>
  <c r="E195" i="34"/>
  <c r="D194" i="34"/>
  <c r="C194" i="34"/>
  <c r="B196" i="34" l="1"/>
  <c r="E196" i="34"/>
  <c r="D195" i="34"/>
  <c r="C195" i="34"/>
  <c r="B197" i="34" l="1"/>
  <c r="E197" i="34"/>
  <c r="D196" i="34"/>
  <c r="C196" i="34"/>
  <c r="B198" i="34" l="1"/>
  <c r="E198" i="34"/>
  <c r="D197" i="34"/>
  <c r="C197" i="34"/>
  <c r="B199" i="34" l="1"/>
  <c r="E199" i="34"/>
  <c r="D198" i="34"/>
  <c r="C198" i="34"/>
  <c r="B200" i="34" l="1"/>
  <c r="E200" i="34"/>
  <c r="D199" i="34"/>
  <c r="C199" i="34"/>
  <c r="B201" i="34" l="1"/>
  <c r="E201" i="34"/>
  <c r="D200" i="34"/>
  <c r="C200" i="34"/>
  <c r="B202" i="34" l="1"/>
  <c r="E202" i="34"/>
  <c r="D201" i="34"/>
  <c r="C201" i="34"/>
  <c r="B203" i="34" l="1"/>
  <c r="E203" i="34"/>
  <c r="D202" i="34"/>
  <c r="C202" i="34"/>
  <c r="B204" i="34" l="1"/>
  <c r="E204" i="34"/>
  <c r="D203" i="34"/>
  <c r="C203" i="34"/>
  <c r="B205" i="34" l="1"/>
  <c r="E205" i="34"/>
  <c r="D204" i="34"/>
  <c r="C204" i="34"/>
  <c r="B206" i="34" l="1"/>
  <c r="E206" i="34"/>
  <c r="D205" i="34"/>
  <c r="C205" i="34"/>
  <c r="B207" i="34" l="1"/>
  <c r="E207" i="34"/>
  <c r="D206" i="34"/>
  <c r="C206" i="34"/>
  <c r="B208" i="34" l="1"/>
  <c r="E208" i="34"/>
  <c r="D207" i="34"/>
  <c r="C207" i="34"/>
  <c r="B209" i="34" l="1"/>
  <c r="E209" i="34"/>
  <c r="D208" i="34"/>
  <c r="C208" i="34"/>
  <c r="B210" i="34" l="1"/>
  <c r="E210" i="34"/>
  <c r="D209" i="34"/>
  <c r="C209" i="34"/>
  <c r="B211" i="34" l="1"/>
  <c r="E211" i="34"/>
  <c r="D210" i="34"/>
  <c r="C210" i="34"/>
  <c r="B212" i="34" l="1"/>
  <c r="E212" i="34"/>
  <c r="D211" i="34"/>
  <c r="C211" i="34"/>
  <c r="B213" i="34" l="1"/>
  <c r="E213" i="34"/>
  <c r="D212" i="34"/>
  <c r="C212" i="34"/>
  <c r="B214" i="34" l="1"/>
  <c r="E214" i="34"/>
  <c r="D213" i="34"/>
  <c r="C213" i="34"/>
  <c r="B215" i="34" l="1"/>
  <c r="E215" i="34"/>
  <c r="D214" i="34"/>
  <c r="C214" i="34"/>
  <c r="B216" i="34" l="1"/>
  <c r="E216" i="34"/>
  <c r="D215" i="34"/>
  <c r="C215" i="34"/>
  <c r="B217" i="34" l="1"/>
  <c r="E217" i="34"/>
  <c r="D216" i="34"/>
  <c r="C216" i="34"/>
  <c r="B218" i="34" l="1"/>
  <c r="E218" i="34"/>
  <c r="D217" i="34"/>
  <c r="C217" i="34"/>
  <c r="B219" i="34" l="1"/>
  <c r="E219" i="34"/>
  <c r="D218" i="34"/>
  <c r="C218" i="34"/>
  <c r="E220" i="34" l="1"/>
  <c r="B220" i="34"/>
  <c r="D219" i="34"/>
  <c r="C219" i="34"/>
  <c r="C220" i="34" l="1"/>
  <c r="D220" i="34"/>
  <c r="E221" i="34"/>
  <c r="B221" i="34"/>
  <c r="C221" i="34" l="1"/>
  <c r="D221" i="34"/>
  <c r="E222" i="34"/>
  <c r="B222" i="34"/>
  <c r="E223" i="34" l="1"/>
  <c r="B223" i="34"/>
  <c r="D222" i="34"/>
  <c r="C222" i="34"/>
  <c r="D223" i="34" l="1"/>
  <c r="C223" i="34"/>
  <c r="E224" i="34"/>
  <c r="B224" i="34"/>
  <c r="D224" i="34" l="1"/>
  <c r="C224" i="34"/>
  <c r="E225" i="34"/>
  <c r="B225" i="34"/>
  <c r="D225" i="34" l="1"/>
  <c r="C225" i="34"/>
  <c r="E226" i="34"/>
  <c r="B226" i="34"/>
  <c r="D226" i="34" l="1"/>
  <c r="C226" i="34"/>
  <c r="E227" i="34"/>
  <c r="B227" i="34"/>
  <c r="E228" i="34" l="1"/>
  <c r="B228" i="34"/>
  <c r="D227" i="34"/>
  <c r="C227" i="34"/>
  <c r="D228" i="34" l="1"/>
  <c r="C228" i="34"/>
  <c r="E229" i="34"/>
  <c r="B229" i="34"/>
  <c r="D229" i="34" l="1"/>
  <c r="C229" i="34"/>
  <c r="E230" i="34"/>
  <c r="B230" i="34"/>
  <c r="D230" i="34" l="1"/>
  <c r="C230" i="34"/>
  <c r="E231" i="34"/>
  <c r="B231" i="34"/>
  <c r="D231" i="34" l="1"/>
  <c r="C231" i="34"/>
  <c r="E232" i="34"/>
  <c r="B232" i="34"/>
  <c r="D232" i="34" l="1"/>
  <c r="C232" i="34"/>
  <c r="E233" i="34"/>
  <c r="B233" i="34"/>
  <c r="D233" i="34" l="1"/>
  <c r="C233" i="34"/>
  <c r="E234" i="34"/>
  <c r="B234" i="34"/>
  <c r="D234" i="34" l="1"/>
  <c r="C234" i="34"/>
  <c r="E235" i="34"/>
  <c r="B235" i="34"/>
  <c r="D235" i="34" l="1"/>
  <c r="C235" i="34"/>
  <c r="E236" i="34"/>
  <c r="B236" i="34"/>
  <c r="D236" i="34" l="1"/>
  <c r="C236" i="34"/>
  <c r="E237" i="34"/>
  <c r="B237" i="34"/>
  <c r="D237" i="34" l="1"/>
  <c r="C237" i="34"/>
  <c r="E238" i="34"/>
  <c r="B238" i="34"/>
  <c r="D238" i="34" l="1"/>
  <c r="C238" i="34"/>
  <c r="E239" i="34"/>
  <c r="B239" i="34"/>
  <c r="D239" i="34" l="1"/>
  <c r="C239" i="34"/>
  <c r="E240" i="34"/>
  <c r="B240" i="34"/>
  <c r="D240" i="34" l="1"/>
  <c r="C240" i="34"/>
  <c r="E241" i="34"/>
  <c r="B241" i="34"/>
  <c r="D241" i="34" l="1"/>
  <c r="C241" i="34"/>
  <c r="E242" i="34"/>
  <c r="B242" i="34"/>
  <c r="D242" i="34" l="1"/>
  <c r="C242" i="34"/>
  <c r="E243" i="34"/>
  <c r="B243" i="34"/>
  <c r="E244" i="34" l="1"/>
  <c r="B244" i="34"/>
  <c r="D243" i="34"/>
  <c r="C243" i="34"/>
  <c r="D244" i="34" l="1"/>
  <c r="C244" i="34"/>
  <c r="E245" i="34"/>
  <c r="B245" i="34"/>
  <c r="D245" i="34" l="1"/>
  <c r="C245" i="34"/>
  <c r="E246" i="34"/>
  <c r="B246" i="34"/>
  <c r="D246" i="34" l="1"/>
  <c r="C246" i="34"/>
  <c r="E247" i="34"/>
  <c r="B247" i="34"/>
  <c r="D247" i="34" l="1"/>
  <c r="C247" i="34"/>
  <c r="E248" i="34"/>
  <c r="B248" i="34"/>
  <c r="E249" i="34" l="1"/>
  <c r="B249" i="34"/>
  <c r="D248" i="34"/>
  <c r="C248" i="34"/>
  <c r="D249" i="34" l="1"/>
  <c r="C249" i="34"/>
  <c r="E250" i="34"/>
  <c r="B250" i="34"/>
  <c r="D250" i="34" l="1"/>
  <c r="C250" i="34"/>
  <c r="E251" i="34"/>
  <c r="B251" i="34"/>
  <c r="E252" i="34" l="1"/>
  <c r="B252" i="34"/>
  <c r="D251" i="34"/>
  <c r="C251" i="34"/>
  <c r="D252" i="34" l="1"/>
  <c r="C252" i="34"/>
  <c r="E253" i="34"/>
  <c r="B253" i="34"/>
  <c r="D253" i="34" l="1"/>
  <c r="C253" i="34"/>
  <c r="E254" i="34"/>
  <c r="B254" i="34"/>
  <c r="D254" i="34" l="1"/>
  <c r="C254" i="34"/>
  <c r="E255" i="34"/>
  <c r="B255" i="34"/>
  <c r="D255" i="34" l="1"/>
  <c r="C255" i="34"/>
  <c r="E256" i="34"/>
  <c r="B256" i="34"/>
  <c r="D256" i="34" l="1"/>
  <c r="C256" i="34"/>
  <c r="E257" i="34"/>
  <c r="B257" i="34"/>
  <c r="D257" i="34" l="1"/>
  <c r="C257" i="34"/>
  <c r="E258" i="34"/>
  <c r="B258" i="34"/>
  <c r="D258" i="34" l="1"/>
  <c r="C258" i="34"/>
  <c r="E259" i="34"/>
  <c r="B259" i="34"/>
  <c r="D259" i="34" l="1"/>
  <c r="C259" i="34"/>
  <c r="E260" i="34"/>
  <c r="B260" i="34"/>
  <c r="E261" i="34" l="1"/>
  <c r="B261" i="34"/>
  <c r="D260" i="34"/>
  <c r="C260" i="34"/>
  <c r="D261" i="34" l="1"/>
  <c r="C261" i="34"/>
  <c r="E262" i="34"/>
  <c r="B262" i="34"/>
  <c r="D262" i="34" l="1"/>
  <c r="C262" i="34"/>
  <c r="E263" i="34"/>
  <c r="B263" i="34"/>
  <c r="D263" i="34" l="1"/>
  <c r="C263" i="34"/>
  <c r="E264" i="34"/>
  <c r="B264" i="34"/>
  <c r="D264" i="34" l="1"/>
  <c r="C264" i="34"/>
  <c r="E265" i="34"/>
  <c r="B265" i="34"/>
  <c r="D265" i="34" l="1"/>
  <c r="C265" i="34"/>
  <c r="E266" i="34"/>
  <c r="B266" i="34"/>
  <c r="D266" i="34" l="1"/>
  <c r="C266" i="34"/>
  <c r="E267" i="34"/>
  <c r="B267" i="34"/>
  <c r="D267" i="34" l="1"/>
  <c r="C267" i="34"/>
  <c r="E268" i="34"/>
  <c r="B268" i="34"/>
  <c r="D268" i="34" l="1"/>
  <c r="C268" i="34"/>
  <c r="E269" i="34"/>
  <c r="B269" i="34"/>
  <c r="E270" i="34" l="1"/>
  <c r="B270" i="34"/>
  <c r="D269" i="34"/>
  <c r="C269" i="34"/>
  <c r="D270" i="34" l="1"/>
  <c r="C270" i="34"/>
  <c r="E271" i="34"/>
  <c r="B271" i="34"/>
  <c r="D271" i="34" l="1"/>
  <c r="C271" i="34"/>
  <c r="E272" i="34"/>
  <c r="B272" i="34"/>
  <c r="D272" i="34" l="1"/>
  <c r="C272" i="34"/>
  <c r="E273" i="34"/>
  <c r="B273" i="34"/>
  <c r="D273" i="34" l="1"/>
  <c r="C273" i="34"/>
  <c r="E274" i="34"/>
  <c r="B274" i="34"/>
  <c r="D274" i="34" l="1"/>
  <c r="C274" i="34"/>
  <c r="E275" i="34"/>
  <c r="B275" i="34"/>
  <c r="D275" i="34" l="1"/>
  <c r="C275" i="34"/>
  <c r="E276" i="34"/>
  <c r="B276" i="34"/>
  <c r="D276" i="34" l="1"/>
  <c r="C276" i="34"/>
  <c r="E277" i="34"/>
  <c r="B277" i="34"/>
  <c r="D277" i="34" l="1"/>
  <c r="C277" i="34"/>
  <c r="E278" i="34"/>
  <c r="B278" i="34"/>
  <c r="D278" i="34" l="1"/>
  <c r="C278" i="34"/>
  <c r="E279" i="34"/>
  <c r="B279" i="34"/>
  <c r="D279" i="34" l="1"/>
  <c r="C279" i="34"/>
  <c r="E280" i="34"/>
  <c r="B280" i="34"/>
  <c r="D280" i="34" l="1"/>
  <c r="C280" i="34"/>
  <c r="E281" i="34"/>
  <c r="B281" i="34"/>
  <c r="E282" i="34" l="1"/>
  <c r="B282" i="34"/>
  <c r="D281" i="34"/>
  <c r="C281" i="34"/>
  <c r="D282" i="34" l="1"/>
  <c r="C282" i="34"/>
  <c r="E283" i="34"/>
  <c r="B283" i="34"/>
  <c r="E284" i="34" l="1"/>
  <c r="B284" i="34"/>
  <c r="D283" i="34"/>
  <c r="C283" i="34"/>
  <c r="D284" i="34" l="1"/>
  <c r="C284" i="34"/>
  <c r="E285" i="34"/>
  <c r="B285" i="34"/>
  <c r="C285" i="34" l="1"/>
  <c r="D285" i="34"/>
  <c r="E286" i="34"/>
  <c r="B286" i="34"/>
  <c r="C286" i="34" l="1"/>
  <c r="D286" i="34"/>
  <c r="E287" i="34"/>
  <c r="B287" i="34"/>
  <c r="C287" i="34" l="1"/>
  <c r="D287" i="34"/>
  <c r="E288" i="34"/>
  <c r="B288" i="34"/>
  <c r="E289" i="34" l="1"/>
  <c r="B289" i="34"/>
  <c r="D288" i="34"/>
  <c r="C288" i="34"/>
  <c r="D289" i="34" l="1"/>
  <c r="C289" i="34"/>
  <c r="E290" i="34"/>
  <c r="B290" i="34"/>
  <c r="D290" i="34" l="1"/>
  <c r="C290" i="34"/>
  <c r="E291" i="34"/>
  <c r="B291" i="34"/>
  <c r="E292" i="34" l="1"/>
  <c r="B292" i="34"/>
  <c r="D291" i="34"/>
  <c r="C291" i="34"/>
  <c r="D292" i="34" l="1"/>
  <c r="C292" i="34"/>
  <c r="E293" i="34"/>
  <c r="B293" i="34"/>
  <c r="E294" i="34" l="1"/>
  <c r="B294" i="34"/>
  <c r="D293" i="34"/>
  <c r="C293" i="34"/>
  <c r="D294" i="34" l="1"/>
  <c r="C294" i="34"/>
  <c r="E295" i="34"/>
  <c r="B295" i="34"/>
  <c r="D295" i="34" l="1"/>
  <c r="C295" i="34"/>
  <c r="E296" i="34"/>
  <c r="B296" i="34"/>
  <c r="D296" i="34" l="1"/>
  <c r="C296" i="34"/>
  <c r="E297" i="34"/>
  <c r="B297" i="34"/>
  <c r="D297" i="34" l="1"/>
  <c r="C297" i="34"/>
  <c r="E298" i="34"/>
  <c r="B298" i="34"/>
  <c r="D298" i="34" l="1"/>
  <c r="C298" i="34"/>
  <c r="E299" i="34"/>
  <c r="B299" i="34"/>
  <c r="D299" i="34" l="1"/>
  <c r="C299" i="34"/>
  <c r="E300" i="34"/>
  <c r="B300" i="34"/>
  <c r="D300" i="34" l="1"/>
  <c r="C300" i="34"/>
  <c r="E301" i="34"/>
  <c r="B301" i="34"/>
  <c r="D301" i="34" l="1"/>
  <c r="C301" i="34"/>
  <c r="E302" i="34"/>
  <c r="B302" i="34"/>
  <c r="D302" i="34" l="1"/>
  <c r="C302" i="34"/>
  <c r="E303" i="34"/>
  <c r="B303" i="34"/>
  <c r="D303" i="34" l="1"/>
  <c r="C303" i="34"/>
  <c r="E304" i="34"/>
  <c r="B304" i="34"/>
  <c r="D304" i="34" l="1"/>
  <c r="C304" i="34"/>
  <c r="E305" i="34"/>
  <c r="B305" i="34"/>
  <c r="D305" i="34" l="1"/>
  <c r="C305" i="34"/>
  <c r="E306" i="34"/>
  <c r="B306" i="34"/>
  <c r="D306" i="34" l="1"/>
  <c r="C306" i="34"/>
  <c r="E307" i="34"/>
  <c r="B307" i="34"/>
  <c r="D307" i="34" l="1"/>
  <c r="C307" i="34"/>
  <c r="E308" i="34"/>
  <c r="B308" i="34"/>
  <c r="D308" i="34" l="1"/>
  <c r="C308" i="34"/>
  <c r="E309" i="34"/>
  <c r="B309" i="34"/>
  <c r="D309" i="34" l="1"/>
  <c r="C309" i="34"/>
  <c r="E310" i="34"/>
  <c r="B310" i="34"/>
  <c r="D310" i="34" l="1"/>
  <c r="C310" i="34"/>
  <c r="E311" i="34"/>
  <c r="B311" i="34"/>
  <c r="D311" i="34" l="1"/>
  <c r="C311" i="34"/>
  <c r="E312" i="34"/>
  <c r="B312" i="34"/>
  <c r="D312" i="34" l="1"/>
  <c r="C312" i="34"/>
  <c r="E313" i="34"/>
  <c r="B313" i="34"/>
  <c r="D313" i="34" l="1"/>
  <c r="C313" i="34"/>
  <c r="E314" i="34"/>
  <c r="B314" i="34"/>
  <c r="D314" i="34" l="1"/>
  <c r="C314" i="34"/>
  <c r="E315" i="34"/>
  <c r="B315" i="34"/>
  <c r="D315" i="34" l="1"/>
  <c r="C315" i="34"/>
  <c r="E316" i="34"/>
  <c r="B316" i="34"/>
  <c r="D316" i="34" l="1"/>
  <c r="C316" i="34"/>
  <c r="E317" i="34"/>
  <c r="B317" i="34"/>
  <c r="D317" i="34" l="1"/>
  <c r="C317" i="34"/>
  <c r="E318" i="34"/>
  <c r="B318" i="34"/>
  <c r="D318" i="34" l="1"/>
  <c r="C318" i="34"/>
  <c r="E319" i="34"/>
  <c r="B319" i="34"/>
  <c r="D319" i="34" l="1"/>
  <c r="C319" i="34"/>
  <c r="E320" i="34"/>
  <c r="B320" i="34"/>
  <c r="D320" i="34" l="1"/>
  <c r="C320" i="34"/>
  <c r="E321" i="34"/>
  <c r="B321" i="34"/>
  <c r="D321" i="34" l="1"/>
  <c r="C321" i="34"/>
  <c r="E322" i="34"/>
  <c r="B322" i="34"/>
  <c r="D322" i="34" l="1"/>
  <c r="C322" i="34"/>
  <c r="E323" i="34"/>
  <c r="B323" i="34"/>
  <c r="D323" i="34" l="1"/>
  <c r="C323" i="34"/>
  <c r="E324" i="34"/>
  <c r="B324" i="34"/>
  <c r="D324" i="34" l="1"/>
  <c r="C324" i="34"/>
  <c r="E325" i="34"/>
  <c r="B325" i="34"/>
  <c r="D325" i="34" l="1"/>
  <c r="C325" i="34"/>
  <c r="E326" i="34"/>
  <c r="B326" i="34"/>
  <c r="D326" i="34" l="1"/>
  <c r="C326" i="34"/>
  <c r="E327" i="34"/>
  <c r="B327" i="34"/>
  <c r="D327" i="34" l="1"/>
  <c r="C327" i="34"/>
  <c r="E328" i="34"/>
  <c r="B328" i="34"/>
  <c r="D328" i="34" l="1"/>
  <c r="C328" i="34"/>
  <c r="E329" i="34"/>
  <c r="B329" i="34"/>
  <c r="D329" i="34" l="1"/>
  <c r="C329" i="34"/>
  <c r="E330" i="34"/>
  <c r="B330" i="34"/>
  <c r="D330" i="34" l="1"/>
  <c r="C330" i="34"/>
  <c r="E331" i="34"/>
  <c r="B331" i="34"/>
  <c r="D331" i="34" l="1"/>
  <c r="C331" i="34"/>
  <c r="E332" i="34"/>
  <c r="B332" i="34"/>
  <c r="E333" i="34" l="1"/>
  <c r="B333" i="34"/>
  <c r="D332" i="34"/>
  <c r="C332" i="34"/>
  <c r="D333" i="34" l="1"/>
  <c r="C333" i="34"/>
  <c r="E334" i="34"/>
  <c r="B334" i="34"/>
  <c r="D334" i="34" l="1"/>
  <c r="C334" i="34"/>
  <c r="E335" i="34"/>
  <c r="B335" i="34"/>
  <c r="D335" i="34" l="1"/>
  <c r="C335" i="34"/>
  <c r="E336" i="34"/>
  <c r="B336" i="34"/>
  <c r="D336" i="34" l="1"/>
  <c r="C336" i="34"/>
  <c r="E337" i="34"/>
  <c r="B337" i="34"/>
  <c r="D337" i="34" l="1"/>
  <c r="C337" i="34"/>
  <c r="E338" i="34"/>
  <c r="B338" i="34"/>
  <c r="D338" i="34" l="1"/>
  <c r="C338" i="34"/>
  <c r="E339" i="34"/>
  <c r="B339" i="34"/>
  <c r="D339" i="34" l="1"/>
  <c r="C339" i="34"/>
  <c r="E340" i="34"/>
  <c r="B340" i="34"/>
  <c r="D340" i="34" l="1"/>
  <c r="C340" i="34"/>
  <c r="E341" i="34"/>
  <c r="B341" i="34"/>
  <c r="D341" i="34" l="1"/>
  <c r="C341" i="34"/>
  <c r="E342" i="34"/>
  <c r="B342" i="34"/>
  <c r="D342" i="34" l="1"/>
  <c r="C342" i="34"/>
  <c r="E343" i="34"/>
  <c r="B343" i="34"/>
  <c r="D343" i="34" l="1"/>
  <c r="C343" i="34"/>
  <c r="E344" i="34"/>
  <c r="B344" i="34"/>
  <c r="D344" i="34" l="1"/>
  <c r="C344" i="34"/>
  <c r="E345" i="34"/>
  <c r="B345" i="34"/>
  <c r="D345" i="34" l="1"/>
  <c r="C345" i="34"/>
  <c r="E346" i="34"/>
  <c r="B346" i="34"/>
  <c r="D346" i="34" l="1"/>
  <c r="C346" i="34"/>
  <c r="E347" i="34"/>
  <c r="B347" i="34"/>
  <c r="D347" i="34" l="1"/>
  <c r="C347" i="34"/>
  <c r="E348" i="34"/>
  <c r="B348" i="34"/>
  <c r="D348" i="34" l="1"/>
  <c r="C348" i="34"/>
  <c r="E349" i="34"/>
  <c r="B349" i="34"/>
  <c r="D349" i="34" l="1"/>
  <c r="C349" i="34"/>
  <c r="E350" i="34"/>
  <c r="B350" i="34"/>
  <c r="D350" i="34" l="1"/>
  <c r="C350" i="34"/>
  <c r="E351" i="34"/>
  <c r="B351" i="34"/>
  <c r="D351" i="34" l="1"/>
  <c r="C351" i="34"/>
  <c r="E352" i="34"/>
  <c r="B352" i="34"/>
  <c r="E353" i="34" l="1"/>
  <c r="B353" i="34"/>
  <c r="D352" i="34"/>
  <c r="C352" i="34"/>
  <c r="D353" i="34" l="1"/>
  <c r="C353" i="34"/>
  <c r="E354" i="34"/>
  <c r="B354" i="34"/>
  <c r="E355" i="34" l="1"/>
  <c r="B355" i="34"/>
  <c r="D354" i="34"/>
  <c r="C354" i="34"/>
  <c r="D355" i="34" l="1"/>
  <c r="C355" i="34"/>
  <c r="E356" i="34"/>
  <c r="B356" i="34"/>
  <c r="D356" i="34" l="1"/>
  <c r="C356" i="34"/>
  <c r="E357" i="34"/>
  <c r="B357" i="34"/>
  <c r="D357" i="34" l="1"/>
  <c r="C357" i="34"/>
  <c r="E358" i="34"/>
  <c r="B358" i="34"/>
  <c r="E359" i="34" l="1"/>
  <c r="B359" i="34"/>
  <c r="D358" i="34"/>
  <c r="C358" i="34"/>
  <c r="D359" i="34" l="1"/>
  <c r="C359" i="34"/>
  <c r="E360" i="34"/>
  <c r="B360" i="34"/>
  <c r="D360" i="34" l="1"/>
  <c r="C360" i="34"/>
  <c r="E361" i="34"/>
  <c r="B361" i="34"/>
  <c r="E362" i="34" l="1"/>
  <c r="B362" i="34"/>
  <c r="D361" i="34"/>
  <c r="C361" i="34"/>
  <c r="E363" i="34" l="1"/>
  <c r="B363" i="34"/>
  <c r="D362" i="34"/>
  <c r="C362" i="34"/>
  <c r="D363" i="34" l="1"/>
  <c r="C363" i="34"/>
  <c r="E364" i="34"/>
  <c r="B364" i="34"/>
  <c r="D364" i="34" l="1"/>
  <c r="C364" i="34"/>
  <c r="E365" i="34"/>
  <c r="B365" i="34"/>
  <c r="D365" i="34" l="1"/>
  <c r="C365" i="34"/>
  <c r="E366" i="34"/>
  <c r="B366" i="34"/>
  <c r="D366" i="34" l="1"/>
  <c r="C366" i="34"/>
  <c r="E367" i="34"/>
  <c r="B367" i="34"/>
  <c r="D367" i="34" l="1"/>
  <c r="C367" i="34"/>
  <c r="E368" i="34"/>
  <c r="B368" i="34"/>
  <c r="E369" i="34" l="1"/>
  <c r="B369" i="34"/>
  <c r="D368" i="34"/>
  <c r="C368" i="34"/>
  <c r="D369" i="34" l="1"/>
  <c r="C369" i="34"/>
</calcChain>
</file>

<file path=xl/sharedStrings.xml><?xml version="1.0" encoding="utf-8"?>
<sst xmlns="http://schemas.openxmlformats.org/spreadsheetml/2006/main" count="737" uniqueCount="326">
  <si>
    <t>Population and Household Assumptions</t>
  </si>
  <si>
    <t>Number of Households 2020</t>
  </si>
  <si>
    <t>Median Household Income</t>
  </si>
  <si>
    <t>Median Home Sale Price</t>
  </si>
  <si>
    <t>Notes:</t>
  </si>
  <si>
    <t>Source: Esri Business Analyst; University of Maryland 2021</t>
  </si>
  <si>
    <t>Growth Scenarios</t>
  </si>
  <si>
    <t>Growth Scenario 1</t>
  </si>
  <si>
    <t>Housing Units</t>
  </si>
  <si>
    <t>Population</t>
  </si>
  <si>
    <t>Change, 2020-2045</t>
  </si>
  <si>
    <t>Growth Scenario 2</t>
  </si>
  <si>
    <t>Growth Scenario 3</t>
  </si>
  <si>
    <t>Notes</t>
  </si>
  <si>
    <t>FY21 Legislative Expenditures</t>
  </si>
  <si>
    <t>Expenditures</t>
  </si>
  <si>
    <t>FY 21 Budget</t>
  </si>
  <si>
    <t>Variable %</t>
  </si>
  <si>
    <t>Variable Costs</t>
  </si>
  <si>
    <t>Conferences</t>
  </si>
  <si>
    <t>Dues</t>
  </si>
  <si>
    <t>Mileage</t>
  </si>
  <si>
    <t>Professional Training &amp; Enahncement</t>
  </si>
  <si>
    <t>Concil Salary</t>
  </si>
  <si>
    <t>Total</t>
  </si>
  <si>
    <t>Average Cost per household (a)</t>
  </si>
  <si>
    <t>(a) The average cost per household is calculated by dividing the FY21 by the number of households in 2020: 569</t>
  </si>
  <si>
    <t>Source: FY 2021 Budget 3A-1</t>
  </si>
  <si>
    <t>FY21 Executive Expenditures</t>
  </si>
  <si>
    <t>Executive Salaries</t>
  </si>
  <si>
    <t>Advertisements</t>
  </si>
  <si>
    <t>FY21 Professional Services Expenditures</t>
  </si>
  <si>
    <t>Audit Fees</t>
  </si>
  <si>
    <t>Cable Fees Public Access TV</t>
  </si>
  <si>
    <t>Election Board Salaries</t>
  </si>
  <si>
    <t>Codification Fees</t>
  </si>
  <si>
    <t>Legal Fees</t>
  </si>
  <si>
    <t>FY21 Municipal Building Expenditures</t>
  </si>
  <si>
    <t xml:space="preserve">Electric 209 High St. </t>
  </si>
  <si>
    <t xml:space="preserve">Electric 211 High St. </t>
  </si>
  <si>
    <t>IT Support/Computers</t>
  </si>
  <si>
    <t xml:space="preserve">HVAC Maintenance 209 High St. </t>
  </si>
  <si>
    <t xml:space="preserve">Janitorial &amp; Floor Cleaning 209 High St. </t>
  </si>
  <si>
    <t>Loan 209 High St.</t>
  </si>
  <si>
    <t>Office Equipment/ Service Argreement</t>
  </si>
  <si>
    <t>Office Supplies/ Machine Maintenance</t>
  </si>
  <si>
    <t>Office Expenses/ Furniture</t>
  </si>
  <si>
    <t>Postage</t>
  </si>
  <si>
    <t>Telephone</t>
  </si>
  <si>
    <t>FY21 Planning &amp; Zoning Expenditures</t>
  </si>
  <si>
    <t>Board of Zoning Appeals Salary</t>
  </si>
  <si>
    <t>Planning Comission Salary</t>
  </si>
  <si>
    <t>Printing &amp; Advertising</t>
  </si>
  <si>
    <t>Zoning Administrator Salary</t>
  </si>
  <si>
    <t>FY21 Public Works Expenditures</t>
  </si>
  <si>
    <t>Contractors</t>
  </si>
  <si>
    <t>ARRO Blue Ridge College CMI</t>
  </si>
  <si>
    <t>Electric</t>
  </si>
  <si>
    <t>Equipment Maintenance/ Repair</t>
  </si>
  <si>
    <t>Gas/Diesel/LP Gas</t>
  </si>
  <si>
    <t>Public Works Salaries</t>
  </si>
  <si>
    <t>Sign Repair, Replacement, Speed Sign</t>
  </si>
  <si>
    <t>Small Equipment</t>
  </si>
  <si>
    <t>Salt</t>
  </si>
  <si>
    <t>Snow Removal</t>
  </si>
  <si>
    <t>Snow Removal Overtime</t>
  </si>
  <si>
    <t>Street &amp; Sidewalk Maintenance</t>
  </si>
  <si>
    <t>HUR Transfer to Capital Budget Checking</t>
  </si>
  <si>
    <t>Street Lights</t>
  </si>
  <si>
    <t>Supplies</t>
  </si>
  <si>
    <t>Trash- Household &amp; Recycling Collection</t>
  </si>
  <si>
    <t>Trash- Bulk Collection</t>
  </si>
  <si>
    <t>Trash- Yard Trim</t>
  </si>
  <si>
    <t>Uniforms- Clothing</t>
  </si>
  <si>
    <t>Vehicles Maintenance &amp; Repair</t>
  </si>
  <si>
    <t>Capital Project Budget</t>
  </si>
  <si>
    <t>FY21 Public Safety Expenditures</t>
  </si>
  <si>
    <t>Equipment and Supplies</t>
  </si>
  <si>
    <t>Law Enforcement Services</t>
  </si>
  <si>
    <t>New Windsor Fire Company</t>
  </si>
  <si>
    <t>FY21 Parks Expenditures</t>
  </si>
  <si>
    <t>Equipment Repair</t>
  </si>
  <si>
    <t>Maintenance &amp; Landscaping</t>
  </si>
  <si>
    <t>Town Activites</t>
  </si>
  <si>
    <t>FY21 Miscellaneous Expenditures</t>
  </si>
  <si>
    <t>Health Care Benefit</t>
  </si>
  <si>
    <t>Insurance</t>
  </si>
  <si>
    <t>Payroll Expense</t>
  </si>
  <si>
    <t>Retirement Plan</t>
  </si>
  <si>
    <t>Circuit Rider Annual Payment</t>
  </si>
  <si>
    <t>FY21 Water Expenditures</t>
  </si>
  <si>
    <t>Advertiesments</t>
  </si>
  <si>
    <t>Chemicals</t>
  </si>
  <si>
    <t>Contractors/Consultants</t>
  </si>
  <si>
    <t>Emergency Repair</t>
  </si>
  <si>
    <t>Equipment &amp; Maintenance</t>
  </si>
  <si>
    <t>Fuel</t>
  </si>
  <si>
    <t>Generator - Maintenance/Repair</t>
  </si>
  <si>
    <t>Loan - Chlorine Tank</t>
  </si>
  <si>
    <t>Loan - College/Blue Ridge</t>
  </si>
  <si>
    <t>Loan - Denning's Well</t>
  </si>
  <si>
    <t>Loan - New Water Tank</t>
  </si>
  <si>
    <t>Loan - Water Tank Painting &amp; Refurbishment</t>
  </si>
  <si>
    <t xml:space="preserve">Loan XXX </t>
  </si>
  <si>
    <t>Maryland Environmental Service - Water</t>
  </si>
  <si>
    <t>Service Contracts</t>
  </si>
  <si>
    <t>Contingency</t>
  </si>
  <si>
    <t>3R's Operating</t>
  </si>
  <si>
    <t>New Meters For Developments</t>
  </si>
  <si>
    <t>New Tools</t>
  </si>
  <si>
    <t>Water Hook Up Fee/Developer Fee Transfer</t>
  </si>
  <si>
    <t>Debt Service (b)</t>
  </si>
  <si>
    <t>(b) Loan XXX are spots reserved for additional loans</t>
  </si>
  <si>
    <t>Loans are 0% variable as they do not increase with growth, they remain the same</t>
  </si>
  <si>
    <t>FY21 Sewer Expenditures</t>
  </si>
  <si>
    <t>Advertisement</t>
  </si>
  <si>
    <t>Bay Restoration</t>
  </si>
  <si>
    <t>Generator - Maintenance/Repairs</t>
  </si>
  <si>
    <t>Loan - Wastewater Plant Upgrade</t>
  </si>
  <si>
    <t>Loan - Pumping Station</t>
  </si>
  <si>
    <t>Loan XXX</t>
  </si>
  <si>
    <t>Maryland Environmental Service - Sewer</t>
  </si>
  <si>
    <t>Office Equipment/Supplies</t>
  </si>
  <si>
    <t>Sludge Disposal</t>
  </si>
  <si>
    <t>Telephone/Internet</t>
  </si>
  <si>
    <t>3 R's Operating</t>
  </si>
  <si>
    <t>Sewer Hook Up Fee/Developer Fee Transfer</t>
  </si>
  <si>
    <t>FY21 EEF Personnel Expenditures</t>
  </si>
  <si>
    <t>Executive Salary</t>
  </si>
  <si>
    <t>Public Works Salary</t>
  </si>
  <si>
    <t>FY21 Licenses, Permits and Other Revenues</t>
  </si>
  <si>
    <t>Revenues</t>
  </si>
  <si>
    <t>Variable Revenues</t>
  </si>
  <si>
    <t>Amusement Tax</t>
  </si>
  <si>
    <t>Personal Property Tax</t>
  </si>
  <si>
    <t>Alcoholic Beverage License Fee</t>
  </si>
  <si>
    <t>Cable Franchise Fee</t>
  </si>
  <si>
    <t>Carroll County Building Permits (6 EDU's)</t>
  </si>
  <si>
    <t>Carroll County Traders License</t>
  </si>
  <si>
    <t>Dog License</t>
  </si>
  <si>
    <t>Average Revenue per household (a)</t>
  </si>
  <si>
    <t xml:space="preserve"> (b)</t>
  </si>
  <si>
    <t>(a) The average revenue per household is calculated by dividing the FY21 by the number of households in 2020: 569</t>
  </si>
  <si>
    <t>FY21 Intergovernmental Revenues</t>
  </si>
  <si>
    <t>County Bank Shares</t>
  </si>
  <si>
    <t>County Road Grant</t>
  </si>
  <si>
    <t>County Town Program &amp; Co. Road Grant</t>
  </si>
  <si>
    <t>State Highway User Revenue</t>
  </si>
  <si>
    <t>Building Permit Calculations</t>
  </si>
  <si>
    <t>Building Permit Fee</t>
  </si>
  <si>
    <t>Scenario 1</t>
  </si>
  <si>
    <t>New Househoulds 2020-2045</t>
  </si>
  <si>
    <t>Scenario 1 Building Permit Revenues</t>
  </si>
  <si>
    <t xml:space="preserve">Scenario 2 </t>
  </si>
  <si>
    <t>Scenario 2 Building Permit Revenues</t>
  </si>
  <si>
    <t>Scenario 3</t>
  </si>
  <si>
    <t>Scenario 3 Building Permit Revenues</t>
  </si>
  <si>
    <t>(a) Number of Households 2020:</t>
  </si>
  <si>
    <t>Source: Carroll County Government Bureau of Permits and Inspections</t>
  </si>
  <si>
    <t>Impact Fee Calculations</t>
  </si>
  <si>
    <t>Impact Fee</t>
  </si>
  <si>
    <t>Scenario 1 Impact Fee Revenues</t>
  </si>
  <si>
    <t>Scenario 2 Impact Fee Revenues</t>
  </si>
  <si>
    <t>Scenario 3 Impact Fee Revenues</t>
  </si>
  <si>
    <t>FY21 Service Fees Revenues</t>
  </si>
  <si>
    <t>Administrative Fees (6 EDU's)</t>
  </si>
  <si>
    <t>Zoming Appeals Fees</t>
  </si>
  <si>
    <t>FY21 Miscellaneous Revenues</t>
  </si>
  <si>
    <t>Donations</t>
  </si>
  <si>
    <t>Interest Earned</t>
  </si>
  <si>
    <t>Rent</t>
  </si>
  <si>
    <t>Cell Tower Lease</t>
  </si>
  <si>
    <t>Residential Real Property Tax Calculations</t>
  </si>
  <si>
    <t>Real Property Tax Rate (per $100 of Assessed Value)</t>
  </si>
  <si>
    <t>New Housing Units, 2020-2045</t>
  </si>
  <si>
    <t>Assumed Sale Price</t>
  </si>
  <si>
    <t>Assessed Value of New Development</t>
  </si>
  <si>
    <t>Property Tax Revenue</t>
  </si>
  <si>
    <t>Scenario 2</t>
  </si>
  <si>
    <t>Median Sale Price</t>
  </si>
  <si>
    <t>Income Tax Calculations</t>
  </si>
  <si>
    <t>Income Tax Rate (per $100 of Assessed Value)</t>
  </si>
  <si>
    <t>New Population, 2020-2045</t>
  </si>
  <si>
    <t>Median Income, 2020</t>
  </si>
  <si>
    <t>Total Taxable Income</t>
  </si>
  <si>
    <t>Income Tax Revenue</t>
  </si>
  <si>
    <t>Comptroller of Maryland</t>
  </si>
  <si>
    <t>EEF Revenues</t>
  </si>
  <si>
    <t>Fee Schedule</t>
  </si>
  <si>
    <t>Amount</t>
  </si>
  <si>
    <t>Sewer Usage Fee per 1,000 gallons</t>
  </si>
  <si>
    <t>Sewer Base Fee</t>
  </si>
  <si>
    <t>Sewer Hookup Fee</t>
  </si>
  <si>
    <t>Water Usage Fee per 1,000 gallons</t>
  </si>
  <si>
    <t>Water Base Fee</t>
  </si>
  <si>
    <t>Water Hookup Fee</t>
  </si>
  <si>
    <t>Average Sewer Usage ('000s of Gallons)</t>
  </si>
  <si>
    <t>Average Water Usage ('000s of Gallons)</t>
  </si>
  <si>
    <t>New Households, 2020-2045</t>
  </si>
  <si>
    <t>Subtotal New Sewer Usage Revenue</t>
  </si>
  <si>
    <t>Subtotal New Sewer Hookup Revenue</t>
  </si>
  <si>
    <t>Subtotal New Water Usage Revenue</t>
  </si>
  <si>
    <t>Subtotal New Water Hookup Revenue</t>
  </si>
  <si>
    <t>Total New Sewer Revenue</t>
  </si>
  <si>
    <t>Total New Water Revenue</t>
  </si>
  <si>
    <t>2020 Households</t>
  </si>
  <si>
    <t>Fees and usage rate courtesy of New Windsor Town Manager</t>
  </si>
  <si>
    <t>FY21 Summary of Costs</t>
  </si>
  <si>
    <t>Costs</t>
  </si>
  <si>
    <t>FY 2021 Average Costs per household</t>
  </si>
  <si>
    <t>Parks</t>
  </si>
  <si>
    <t>Legislative Expenditures</t>
  </si>
  <si>
    <t>Executive Expenditures</t>
  </si>
  <si>
    <t>Professional Services Expenditures</t>
  </si>
  <si>
    <t>Municipal Building Expenditures</t>
  </si>
  <si>
    <t>Planning and Zoning Expenditures</t>
  </si>
  <si>
    <t>Public Works Expenditures</t>
  </si>
  <si>
    <t xml:space="preserve">Public Safety Expenditures </t>
  </si>
  <si>
    <t>Miscellaneous Expenditures</t>
  </si>
  <si>
    <t>Water Expenditures</t>
  </si>
  <si>
    <t>Existing Water Debt Service</t>
  </si>
  <si>
    <t>-</t>
  </si>
  <si>
    <t xml:space="preserve">Sewer Expenditures </t>
  </si>
  <si>
    <t>Existing Sewer Debt Service</t>
  </si>
  <si>
    <t>EEF Personnel Expenditures</t>
  </si>
  <si>
    <t xml:space="preserve">Total </t>
  </si>
  <si>
    <t>Total without EEF costs</t>
  </si>
  <si>
    <t xml:space="preserve"> </t>
  </si>
  <si>
    <t>Scenario 1:</t>
  </si>
  <si>
    <t xml:space="preserve">New Households </t>
  </si>
  <si>
    <t>New Population</t>
  </si>
  <si>
    <t>FY21 Summary of Revenues</t>
  </si>
  <si>
    <t>Sources of Revenue</t>
  </si>
  <si>
    <t>Building Permits</t>
  </si>
  <si>
    <t>Licences, Permits, &amp; Other Revenues</t>
  </si>
  <si>
    <t>Intergovernmental Revenues</t>
  </si>
  <si>
    <t>Service Fee Revenues</t>
  </si>
  <si>
    <t>Miscellaneous Revenues</t>
  </si>
  <si>
    <t>Impact Fees</t>
  </si>
  <si>
    <t>Total without EEF revenues</t>
  </si>
  <si>
    <t>Loan Data</t>
  </si>
  <si>
    <t>Original Principal</t>
  </si>
  <si>
    <t>Loan Term (Years)</t>
  </si>
  <si>
    <t>Annual Interest Rate</t>
  </si>
  <si>
    <t>Payments per Year</t>
  </si>
  <si>
    <t>Payment</t>
  </si>
  <si>
    <t>Month</t>
  </si>
  <si>
    <t>Interest</t>
  </si>
  <si>
    <t>Principal</t>
  </si>
  <si>
    <t>Balance</t>
  </si>
  <si>
    <t>Title</t>
  </si>
  <si>
    <t>Name</t>
  </si>
  <si>
    <t>Loan Amount</t>
  </si>
  <si>
    <t>Interest rate assumption</t>
  </si>
  <si>
    <t>Debt Service per Project</t>
  </si>
  <si>
    <t>Water System Evaluation (GMB's services)</t>
  </si>
  <si>
    <t>WL upgrade</t>
  </si>
  <si>
    <t>Construction Management &amp; Inpsection</t>
  </si>
  <si>
    <t>WL upgrade engineering</t>
  </si>
  <si>
    <t>elevated tank cleaning &amp; maintenance</t>
  </si>
  <si>
    <t>hydrant flushing &amp; repairs/ replacement (GMB's services)</t>
  </si>
  <si>
    <t>WTP SCADA system upgrade</t>
  </si>
  <si>
    <t>elevated pedastil tank - maint. &amp; repairs (exterior)</t>
  </si>
  <si>
    <t>WWTP upgrade</t>
  </si>
  <si>
    <t>BR pump station upgrade- construction</t>
  </si>
  <si>
    <t>BR pump station upgrade - final design</t>
  </si>
  <si>
    <t>chlorination/contact tank - alittued valve R/R</t>
  </si>
  <si>
    <t>Dennings Well - controls phone modem, booster antenna</t>
  </si>
  <si>
    <t>Hillside Well - #2 well evaluation &amp; repairs</t>
  </si>
  <si>
    <t>Hillside Well - control panel reconfig. &amp; transducer repair/replace</t>
  </si>
  <si>
    <t>manhole thermal ring protection (35 MH's)</t>
  </si>
  <si>
    <t>Main Spring WL Replacement</t>
  </si>
  <si>
    <t>leak detection - yearly or as needed</t>
  </si>
  <si>
    <t>Total for Debt Service 1</t>
  </si>
  <si>
    <t>Total for Debt Service 2</t>
  </si>
  <si>
    <t>Total for Debt Service 3</t>
  </si>
  <si>
    <t>(a) 0.4% interest rate assumption is applied for each project</t>
  </si>
  <si>
    <t>(b) 12 monthly payments across 10 years is the payment assumption</t>
  </si>
  <si>
    <t>Source: Enterprise Project Loans Excel Sheet</t>
  </si>
  <si>
    <t>=PMT(C$3/B$5,'Simple Amortization Schedule'!H6B$3*B$5,-B$2)</t>
  </si>
  <si>
    <t>Editable Quantities</t>
  </si>
  <si>
    <t>Computed Quantities</t>
  </si>
  <si>
    <t>Project</t>
  </si>
  <si>
    <t>Priority</t>
  </si>
  <si>
    <t>Exists</t>
  </si>
  <si>
    <t>loan amount</t>
  </si>
  <si>
    <t>interest rate</t>
  </si>
  <si>
    <t>start</t>
  </si>
  <si>
    <t>end</t>
  </si>
  <si>
    <t>duration (in years)</t>
  </si>
  <si>
    <t>annual payment</t>
  </si>
  <si>
    <t>EDUs at loan start</t>
  </si>
  <si>
    <t>Quarterly Base Fee</t>
  </si>
  <si>
    <t>Water</t>
  </si>
  <si>
    <t>Streetscape</t>
  </si>
  <si>
    <t>N</t>
  </si>
  <si>
    <t>General</t>
  </si>
  <si>
    <t>Chlorine Tank</t>
  </si>
  <si>
    <t>Y</t>
  </si>
  <si>
    <t>New Water Tank</t>
  </si>
  <si>
    <t>Streetlights</t>
  </si>
  <si>
    <t>Dennings Well</t>
  </si>
  <si>
    <t>hypothetical new project</t>
  </si>
  <si>
    <t>201 Main St. leak repair</t>
  </si>
  <si>
    <t>water meter upgrades commercial - 2 locations</t>
  </si>
  <si>
    <t>Main Spring well repairs - pipe leak</t>
  </si>
  <si>
    <t>Main Spring well repairs - vault lid</t>
  </si>
  <si>
    <t>Water totals</t>
  </si>
  <si>
    <t>Sewer</t>
  </si>
  <si>
    <t>sewer lining - old town sewer 3R's</t>
  </si>
  <si>
    <t>Sewer Pump Stations</t>
  </si>
  <si>
    <t>WWTP</t>
  </si>
  <si>
    <t>inflow &amp; infiltration system study/evaluation (GMB's services)</t>
  </si>
  <si>
    <t>WWTP ENR preliminary engineering report</t>
  </si>
  <si>
    <t>WWTP digester tank repairs</t>
  </si>
  <si>
    <t>BR pump station upgrade - prelim design</t>
  </si>
  <si>
    <t>Sewer totals</t>
  </si>
  <si>
    <t>Overall totals</t>
  </si>
  <si>
    <t>Net Fiscal Impact</t>
  </si>
  <si>
    <t>Fiscal Impact with priority 1 projects</t>
  </si>
  <si>
    <t>Fiscal Impact with priority 1 &amp; 2 projects</t>
  </si>
  <si>
    <t>Fiscal Impact with priority 1, 2, &amp; 3 projects</t>
  </si>
  <si>
    <t>New Debt Service 1</t>
  </si>
  <si>
    <t>New Debt Service 2</t>
  </si>
  <si>
    <t>New Debt Service 3</t>
  </si>
  <si>
    <t>Net Fiscal Impact without EEF Costs &amp; 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</si>
</sst>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&quot;$&quot;#,##0.00"/>
    <numFmt numFmtId="166" formatCode="_(&quot;$&quot;* #,##0_);_(&quot;$&quot;* \(#,##0\);_(&quot;$&quot;* &quot;-&quot;??_);_(@_)"/>
    <numFmt numFmtId="167" formatCode="_(* #,##0_);_(* \(#,##0\);_(* &quot;-&quot;??_);_(@_)"/>
    <numFmt numFmtId="168" formatCode="&quot;$&quot;#,##0;[Red]&quot;$&quot;#,##0"/>
  </numFmts>
  <fonts count="24"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indexed="10"/>
      <name val="Times New Roman"/>
      <family val="1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12"/>
      <color theme="1"/>
      <name val="Calibri"/>
    </font>
    <font>
      <sz val="20"/>
      <color theme="1"/>
      <name val="Calibri"/>
    </font>
    <font>
      <sz val="12"/>
      <name val="Arial"/>
    </font>
    <font>
      <sz val="14"/>
      <color theme="1"/>
      <name val="Calibri"/>
    </font>
    <font>
      <sz val="14"/>
      <color theme="1"/>
      <name val="Arial"/>
    </font>
    <font>
      <sz val="16"/>
      <color theme="1"/>
      <name val="Calibri"/>
    </font>
    <font>
      <b/>
      <sz val="12"/>
      <color theme="1"/>
      <name val="Calibri"/>
    </font>
    <font>
      <sz val="12"/>
      <color theme="1"/>
      <name val="Arial"/>
    </font>
    <font>
      <sz val="8"/>
      <color theme="1"/>
      <name val="Arial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/>
        <bgColor theme="7"/>
      </patternFill>
    </fill>
    <fill>
      <patternFill patternType="solid">
        <fgColor rgb="FFFFE598"/>
        <bgColor rgb="FFFFE598"/>
      </patternFill>
    </fill>
    <fill>
      <patternFill patternType="solid">
        <fgColor rgb="FFFEF2CB"/>
        <bgColor rgb="FFFEF2CB"/>
      </patternFill>
    </fill>
    <fill>
      <patternFill patternType="solid">
        <fgColor rgb="FFC8C8C8"/>
        <bgColor rgb="FFC8C8C8"/>
      </patternFill>
    </fill>
    <fill>
      <patternFill patternType="solid">
        <fgColor rgb="FF7F7F7F"/>
        <bgColor rgb="FF7F7F7F"/>
      </patternFill>
    </fill>
    <fill>
      <patternFill patternType="solid">
        <fgColor rgb="FFFFD965"/>
        <bgColor rgb="FFFFD965"/>
      </patternFill>
    </fill>
    <fill>
      <patternFill patternType="solid">
        <fgColor theme="1"/>
        <bgColor theme="1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6A6A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4" fillId="0" borderId="0"/>
    <xf numFmtId="0" fontId="5" fillId="0" borderId="2"/>
    <xf numFmtId="0" fontId="7" fillId="0" borderId="0"/>
    <xf numFmtId="44" fontId="7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68">
    <xf numFmtId="0" fontId="0" fillId="0" borderId="0" xfId="0"/>
    <xf numFmtId="0" fontId="0" fillId="2" borderId="0" xfId="0" applyFill="1"/>
    <xf numFmtId="0" fontId="3" fillId="2" borderId="0" xfId="0" applyFont="1" applyFill="1"/>
    <xf numFmtId="0" fontId="3" fillId="2" borderId="1" xfId="0" applyFont="1" applyFill="1" applyBorder="1"/>
    <xf numFmtId="3" fontId="3" fillId="2" borderId="0" xfId="0" applyNumberFormat="1" applyFont="1" applyFill="1"/>
    <xf numFmtId="0" fontId="4" fillId="0" borderId="0" xfId="2"/>
    <xf numFmtId="0" fontId="5" fillId="0" borderId="2" xfId="3"/>
    <xf numFmtId="0" fontId="6" fillId="0" borderId="0" xfId="2" applyFont="1"/>
    <xf numFmtId="164" fontId="4" fillId="0" borderId="0" xfId="2" applyNumberFormat="1"/>
    <xf numFmtId="164" fontId="6" fillId="0" borderId="0" xfId="2" applyNumberFormat="1" applyFont="1"/>
    <xf numFmtId="0" fontId="4" fillId="0" borderId="1" xfId="2" applyBorder="1"/>
    <xf numFmtId="164" fontId="4" fillId="0" borderId="1" xfId="2" applyNumberFormat="1" applyBorder="1"/>
    <xf numFmtId="3" fontId="4" fillId="0" borderId="0" xfId="2" applyNumberFormat="1"/>
    <xf numFmtId="0" fontId="6" fillId="0" borderId="1" xfId="2" applyFont="1" applyBorder="1"/>
    <xf numFmtId="165" fontId="6" fillId="0" borderId="0" xfId="2" applyNumberFormat="1" applyFont="1"/>
    <xf numFmtId="9" fontId="4" fillId="0" borderId="0" xfId="1" applyFont="1"/>
    <xf numFmtId="0" fontId="2" fillId="0" borderId="0" xfId="2" applyFont="1"/>
    <xf numFmtId="6" fontId="6" fillId="0" borderId="0" xfId="2" applyNumberFormat="1" applyFont="1"/>
    <xf numFmtId="6" fontId="4" fillId="0" borderId="0" xfId="2" applyNumberFormat="1"/>
    <xf numFmtId="6" fontId="4" fillId="0" borderId="1" xfId="2" applyNumberFormat="1" applyBorder="1"/>
    <xf numFmtId="0" fontId="8" fillId="0" borderId="4" xfId="4" applyFont="1" applyBorder="1" applyAlignment="1">
      <alignment horizontal="centerContinuous"/>
    </xf>
    <xf numFmtId="0" fontId="7" fillId="0" borderId="4" xfId="4" applyBorder="1" applyAlignment="1">
      <alignment horizontal="centerContinuous"/>
    </xf>
    <xf numFmtId="0" fontId="7" fillId="0" borderId="0" xfId="4"/>
    <xf numFmtId="166" fontId="0" fillId="0" borderId="0" xfId="5" applyNumberFormat="1" applyFont="1" applyProtection="1">
      <protection locked="0"/>
    </xf>
    <xf numFmtId="0" fontId="8" fillId="0" borderId="0" xfId="4" applyFont="1"/>
    <xf numFmtId="167" fontId="0" fillId="0" borderId="0" xfId="6" applyNumberFormat="1" applyFont="1" applyProtection="1">
      <protection locked="0"/>
    </xf>
    <xf numFmtId="49" fontId="7" fillId="0" borderId="0" xfId="4" applyNumberFormat="1"/>
    <xf numFmtId="10" fontId="7" fillId="0" borderId="0" xfId="4" applyNumberFormat="1" applyProtection="1">
      <protection locked="0"/>
    </xf>
    <xf numFmtId="8" fontId="0" fillId="0" borderId="0" xfId="5" applyNumberFormat="1" applyFont="1" applyProtection="1"/>
    <xf numFmtId="0" fontId="8" fillId="3" borderId="5" xfId="4" applyFont="1" applyFill="1" applyBorder="1" applyAlignment="1">
      <alignment horizontal="center"/>
    </xf>
    <xf numFmtId="0" fontId="7" fillId="0" borderId="0" xfId="4" applyAlignment="1">
      <alignment horizontal="center"/>
    </xf>
    <xf numFmtId="43" fontId="0" fillId="0" borderId="0" xfId="6" applyFont="1"/>
    <xf numFmtId="43" fontId="7" fillId="0" borderId="0" xfId="4" applyNumberFormat="1"/>
    <xf numFmtId="0" fontId="7" fillId="0" borderId="0" xfId="4" applyProtection="1">
      <protection locked="0"/>
    </xf>
    <xf numFmtId="0" fontId="7" fillId="0" borderId="0" xfId="4" quotePrefix="1"/>
    <xf numFmtId="0" fontId="9" fillId="0" borderId="0" xfId="4" applyFont="1"/>
    <xf numFmtId="0" fontId="10" fillId="0" borderId="2" xfId="3" applyFont="1"/>
    <xf numFmtId="9" fontId="4" fillId="0" borderId="0" xfId="1" applyFont="1" applyFill="1"/>
    <xf numFmtId="0" fontId="11" fillId="0" borderId="0" xfId="2" applyFont="1"/>
    <xf numFmtId="0" fontId="11" fillId="0" borderId="1" xfId="2" applyFont="1" applyBorder="1"/>
    <xf numFmtId="164" fontId="4" fillId="0" borderId="6" xfId="2" applyNumberFormat="1" applyBorder="1"/>
    <xf numFmtId="0" fontId="11" fillId="0" borderId="6" xfId="2" applyFont="1" applyBorder="1"/>
    <xf numFmtId="0" fontId="13" fillId="0" borderId="2" xfId="3" applyFont="1"/>
    <xf numFmtId="0" fontId="14" fillId="0" borderId="0" xfId="2" applyFont="1"/>
    <xf numFmtId="1" fontId="0" fillId="2" borderId="0" xfId="0" applyNumberFormat="1" applyFill="1"/>
    <xf numFmtId="0" fontId="12" fillId="0" borderId="0" xfId="2" applyFont="1"/>
    <xf numFmtId="0" fontId="6" fillId="0" borderId="6" xfId="2" applyFont="1" applyBorder="1"/>
    <xf numFmtId="0" fontId="4" fillId="0" borderId="6" xfId="2" applyBorder="1"/>
    <xf numFmtId="0" fontId="12" fillId="0" borderId="6" xfId="2" applyFont="1" applyBorder="1"/>
    <xf numFmtId="0" fontId="14" fillId="0" borderId="1" xfId="2" applyFont="1" applyBorder="1"/>
    <xf numFmtId="0" fontId="0" fillId="2" borderId="6" xfId="0" applyFill="1" applyBorder="1"/>
    <xf numFmtId="0" fontId="12" fillId="0" borderId="6" xfId="0" applyFont="1" applyBorder="1"/>
    <xf numFmtId="0" fontId="12" fillId="2" borderId="6" xfId="0" applyFont="1" applyFill="1" applyBorder="1"/>
    <xf numFmtId="0" fontId="14" fillId="0" borderId="6" xfId="2" applyFont="1" applyBorder="1"/>
    <xf numFmtId="0" fontId="12" fillId="0" borderId="0" xfId="0" applyFont="1"/>
    <xf numFmtId="0" fontId="12" fillId="2" borderId="0" xfId="0" applyFont="1" applyFill="1"/>
    <xf numFmtId="165" fontId="4" fillId="0" borderId="0" xfId="2" applyNumberFormat="1"/>
    <xf numFmtId="2" fontId="3" fillId="2" borderId="1" xfId="0" applyNumberFormat="1" applyFont="1" applyFill="1" applyBorder="1"/>
    <xf numFmtId="6" fontId="4" fillId="0" borderId="6" xfId="2" applyNumberFormat="1" applyBorder="1"/>
    <xf numFmtId="1" fontId="4" fillId="0" borderId="6" xfId="2" applyNumberFormat="1" applyBorder="1"/>
    <xf numFmtId="0" fontId="12" fillId="0" borderId="0" xfId="2" applyFont="1" applyAlignment="1">
      <alignment horizontal="left" indent="1"/>
    </xf>
    <xf numFmtId="164" fontId="12" fillId="0" borderId="0" xfId="2" applyNumberFormat="1" applyFont="1" applyAlignment="1">
      <alignment horizontal="right"/>
    </xf>
    <xf numFmtId="0" fontId="15" fillId="0" borderId="0" xfId="0" applyFont="1"/>
    <xf numFmtId="0" fontId="15" fillId="0" borderId="0" xfId="0" applyFont="1" applyAlignment="1">
      <alignment horizontal="center"/>
    </xf>
    <xf numFmtId="0" fontId="18" fillId="5" borderId="0" xfId="0" applyFont="1" applyFill="1" applyAlignment="1">
      <alignment horizontal="center"/>
    </xf>
    <xf numFmtId="0" fontId="18" fillId="5" borderId="0" xfId="0" applyFont="1" applyFill="1"/>
    <xf numFmtId="0" fontId="19" fillId="5" borderId="0" xfId="0" applyFont="1" applyFill="1" applyAlignment="1">
      <alignment horizontal="center"/>
    </xf>
    <xf numFmtId="0" fontId="20" fillId="6" borderId="0" xfId="0" applyFont="1" applyFill="1"/>
    <xf numFmtId="0" fontId="21" fillId="6" borderId="0" xfId="0" applyFont="1" applyFill="1"/>
    <xf numFmtId="0" fontId="21" fillId="6" borderId="0" xfId="0" applyFont="1" applyFill="1" applyAlignment="1">
      <alignment horizontal="center"/>
    </xf>
    <xf numFmtId="0" fontId="15" fillId="6" borderId="0" xfId="0" applyFont="1" applyFill="1" applyAlignment="1">
      <alignment horizontal="center"/>
    </xf>
    <xf numFmtId="0" fontId="15" fillId="7" borderId="0" xfId="0" applyFont="1" applyFill="1"/>
    <xf numFmtId="0" fontId="21" fillId="7" borderId="0" xfId="0" applyFont="1" applyFill="1" applyAlignment="1">
      <alignment horizontal="right"/>
    </xf>
    <xf numFmtId="0" fontId="22" fillId="7" borderId="0" xfId="0" applyFont="1" applyFill="1"/>
    <xf numFmtId="0" fontId="22" fillId="7" borderId="0" xfId="0" applyFont="1" applyFill="1" applyAlignment="1">
      <alignment horizontal="center"/>
    </xf>
    <xf numFmtId="0" fontId="15" fillId="7" borderId="0" xfId="0" applyFont="1" applyFill="1" applyAlignment="1">
      <alignment horizontal="center"/>
    </xf>
    <xf numFmtId="44" fontId="22" fillId="7" borderId="0" xfId="0" applyNumberFormat="1" applyFont="1" applyFill="1" applyAlignment="1">
      <alignment horizontal="right"/>
    </xf>
    <xf numFmtId="44" fontId="15" fillId="7" borderId="0" xfId="0" applyNumberFormat="1" applyFont="1" applyFill="1" applyAlignment="1">
      <alignment horizontal="center"/>
    </xf>
    <xf numFmtId="0" fontId="15" fillId="8" borderId="0" xfId="0" applyFont="1" applyFill="1"/>
    <xf numFmtId="0" fontId="21" fillId="8" borderId="0" xfId="0" applyFont="1" applyFill="1" applyAlignment="1">
      <alignment horizontal="right"/>
    </xf>
    <xf numFmtId="0" fontId="15" fillId="8" borderId="0" xfId="0" applyFont="1" applyFill="1" applyAlignment="1">
      <alignment horizontal="center"/>
    </xf>
    <xf numFmtId="44" fontId="15" fillId="8" borderId="0" xfId="0" applyNumberFormat="1" applyFont="1" applyFill="1" applyAlignment="1">
      <alignment horizontal="center"/>
    </xf>
    <xf numFmtId="0" fontId="21" fillId="7" borderId="0" xfId="0" applyFont="1" applyFill="1"/>
    <xf numFmtId="0" fontId="22" fillId="8" borderId="0" xfId="0" applyFont="1" applyFill="1"/>
    <xf numFmtId="0" fontId="22" fillId="8" borderId="0" xfId="0" applyFont="1" applyFill="1" applyAlignment="1">
      <alignment horizontal="center"/>
    </xf>
    <xf numFmtId="44" fontId="22" fillId="8" borderId="0" xfId="0" applyNumberFormat="1" applyFont="1" applyFill="1" applyAlignment="1">
      <alignment horizontal="right"/>
    </xf>
    <xf numFmtId="44" fontId="15" fillId="8" borderId="0" xfId="0" applyNumberFormat="1" applyFont="1" applyFill="1" applyAlignment="1">
      <alignment horizontal="right"/>
    </xf>
    <xf numFmtId="0" fontId="21" fillId="6" borderId="0" xfId="0" applyFont="1" applyFill="1" applyAlignment="1">
      <alignment horizontal="right"/>
    </xf>
    <xf numFmtId="0" fontId="15" fillId="6" borderId="0" xfId="0" applyFont="1" applyFill="1"/>
    <xf numFmtId="44" fontId="15" fillId="6" borderId="0" xfId="0" applyNumberFormat="1" applyFont="1" applyFill="1" applyAlignment="1">
      <alignment horizontal="right"/>
    </xf>
    <xf numFmtId="44" fontId="15" fillId="6" borderId="0" xfId="0" applyNumberFormat="1" applyFont="1" applyFill="1" applyAlignment="1">
      <alignment horizontal="center"/>
    </xf>
    <xf numFmtId="0" fontId="20" fillId="9" borderId="0" xfId="0" applyFont="1" applyFill="1"/>
    <xf numFmtId="0" fontId="21" fillId="9" borderId="0" xfId="0" applyFont="1" applyFill="1" applyAlignment="1">
      <alignment horizontal="right"/>
    </xf>
    <xf numFmtId="0" fontId="15" fillId="9" borderId="0" xfId="0" applyFont="1" applyFill="1"/>
    <xf numFmtId="0" fontId="15" fillId="9" borderId="0" xfId="0" applyFont="1" applyFill="1" applyAlignment="1">
      <alignment horizontal="center"/>
    </xf>
    <xf numFmtId="44" fontId="15" fillId="9" borderId="0" xfId="0" applyNumberFormat="1" applyFont="1" applyFill="1" applyAlignment="1">
      <alignment horizontal="right"/>
    </xf>
    <xf numFmtId="44" fontId="15" fillId="9" borderId="0" xfId="0" applyNumberFormat="1" applyFont="1" applyFill="1" applyAlignment="1">
      <alignment horizontal="center"/>
    </xf>
    <xf numFmtId="44" fontId="15" fillId="7" borderId="0" xfId="0" applyNumberFormat="1" applyFont="1" applyFill="1" applyAlignment="1">
      <alignment horizontal="right"/>
    </xf>
    <xf numFmtId="44" fontId="22" fillId="7" borderId="0" xfId="0" applyNumberFormat="1" applyFont="1" applyFill="1"/>
    <xf numFmtId="0" fontId="20" fillId="10" borderId="0" xfId="0" applyFont="1" applyFill="1"/>
    <xf numFmtId="0" fontId="15" fillId="10" borderId="0" xfId="0" applyFont="1" applyFill="1"/>
    <xf numFmtId="0" fontId="15" fillId="10" borderId="0" xfId="0" applyFont="1" applyFill="1" applyAlignment="1">
      <alignment horizontal="center"/>
    </xf>
    <xf numFmtId="44" fontId="15" fillId="10" borderId="0" xfId="0" applyNumberFormat="1" applyFont="1" applyFill="1"/>
    <xf numFmtId="44" fontId="15" fillId="10" borderId="0" xfId="0" applyNumberFormat="1" applyFont="1" applyFill="1" applyAlignment="1">
      <alignment horizontal="center"/>
    </xf>
    <xf numFmtId="0" fontId="20" fillId="11" borderId="0" xfId="0" applyFont="1" applyFill="1"/>
    <xf numFmtId="0" fontId="21" fillId="11" borderId="0" xfId="0" applyFont="1" applyFill="1" applyAlignment="1">
      <alignment horizontal="right"/>
    </xf>
    <xf numFmtId="0" fontId="15" fillId="11" borderId="0" xfId="0" applyFont="1" applyFill="1"/>
    <xf numFmtId="0" fontId="15" fillId="11" borderId="0" xfId="0" applyFont="1" applyFill="1" applyAlignment="1">
      <alignment horizontal="center"/>
    </xf>
    <xf numFmtId="44" fontId="15" fillId="11" borderId="0" xfId="0" applyNumberFormat="1" applyFont="1" applyFill="1" applyAlignment="1">
      <alignment horizontal="right"/>
    </xf>
    <xf numFmtId="44" fontId="15" fillId="11" borderId="0" xfId="0" applyNumberFormat="1" applyFont="1" applyFill="1" applyAlignment="1">
      <alignment horizontal="center"/>
    </xf>
    <xf numFmtId="164" fontId="0" fillId="0" borderId="6" xfId="5" applyNumberFormat="1" applyFont="1" applyBorder="1" applyProtection="1"/>
    <xf numFmtId="164" fontId="12" fillId="0" borderId="6" xfId="2" applyNumberFormat="1" applyFont="1" applyBorder="1"/>
    <xf numFmtId="164" fontId="12" fillId="0" borderId="0" xfId="2" applyNumberFormat="1" applyFont="1"/>
    <xf numFmtId="164" fontId="4" fillId="12" borderId="0" xfId="2" applyNumberFormat="1" applyFill="1"/>
    <xf numFmtId="9" fontId="4" fillId="12" borderId="0" xfId="2" applyNumberFormat="1" applyFill="1"/>
    <xf numFmtId="0" fontId="13" fillId="0" borderId="0" xfId="2" applyFont="1"/>
    <xf numFmtId="0" fontId="5" fillId="0" borderId="8" xfId="3" applyBorder="1"/>
    <xf numFmtId="0" fontId="13" fillId="0" borderId="8" xfId="3" applyFont="1" applyBorder="1"/>
    <xf numFmtId="0" fontId="12" fillId="4" borderId="0" xfId="2" applyFont="1" applyFill="1"/>
    <xf numFmtId="0" fontId="12" fillId="12" borderId="0" xfId="2" applyFont="1" applyFill="1"/>
    <xf numFmtId="3" fontId="4" fillId="12" borderId="0" xfId="2" applyNumberFormat="1" applyFill="1"/>
    <xf numFmtId="0" fontId="0" fillId="12" borderId="0" xfId="0" applyFill="1"/>
    <xf numFmtId="3" fontId="0" fillId="12" borderId="0" xfId="0" applyNumberFormat="1" applyFill="1"/>
    <xf numFmtId="0" fontId="0" fillId="12" borderId="6" xfId="0" applyFill="1" applyBorder="1"/>
    <xf numFmtId="3" fontId="0" fillId="12" borderId="6" xfId="0" applyNumberFormat="1" applyFill="1" applyBorder="1"/>
    <xf numFmtId="164" fontId="4" fillId="12" borderId="1" xfId="2" applyNumberFormat="1" applyFill="1" applyBorder="1"/>
    <xf numFmtId="9" fontId="4" fillId="12" borderId="1" xfId="2" applyNumberFormat="1" applyFill="1" applyBorder="1"/>
    <xf numFmtId="9" fontId="4" fillId="12" borderId="6" xfId="2" applyNumberFormat="1" applyFill="1" applyBorder="1"/>
    <xf numFmtId="164" fontId="11" fillId="12" borderId="0" xfId="2" applyNumberFormat="1" applyFont="1" applyFill="1"/>
    <xf numFmtId="9" fontId="4" fillId="12" borderId="3" xfId="2" applyNumberFormat="1" applyFill="1" applyBorder="1"/>
    <xf numFmtId="164" fontId="4" fillId="12" borderId="6" xfId="2" applyNumberFormat="1" applyFill="1" applyBorder="1"/>
    <xf numFmtId="6" fontId="6" fillId="12" borderId="6" xfId="2" applyNumberFormat="1" applyFont="1" applyFill="1" applyBorder="1"/>
    <xf numFmtId="1" fontId="4" fillId="12" borderId="0" xfId="2" applyNumberFormat="1" applyFill="1"/>
    <xf numFmtId="6" fontId="4" fillId="12" borderId="0" xfId="2" applyNumberFormat="1" applyFill="1"/>
    <xf numFmtId="0" fontId="14" fillId="2" borderId="1" xfId="0" applyFont="1" applyFill="1" applyBorder="1"/>
    <xf numFmtId="164" fontId="11" fillId="0" borderId="0" xfId="2" applyNumberFormat="1" applyFont="1"/>
    <xf numFmtId="8" fontId="1" fillId="12" borderId="0" xfId="0" applyNumberFormat="1" applyFont="1" applyFill="1"/>
    <xf numFmtId="6" fontId="1" fillId="12" borderId="0" xfId="0" applyNumberFormat="1" applyFont="1" applyFill="1"/>
    <xf numFmtId="8" fontId="4" fillId="12" borderId="0" xfId="2" applyNumberFormat="1" applyFill="1"/>
    <xf numFmtId="168" fontId="4" fillId="0" borderId="0" xfId="2" applyNumberFormat="1"/>
    <xf numFmtId="0" fontId="0" fillId="4" borderId="0" xfId="0" applyFill="1"/>
    <xf numFmtId="10" fontId="0" fillId="4" borderId="0" xfId="0" applyNumberFormat="1" applyFill="1"/>
    <xf numFmtId="6" fontId="0" fillId="4" borderId="0" xfId="0" applyNumberFormat="1" applyFill="1"/>
    <xf numFmtId="0" fontId="23" fillId="13" borderId="0" xfId="0" applyFont="1" applyFill="1"/>
    <xf numFmtId="6" fontId="12" fillId="4" borderId="0" xfId="0" applyNumberFormat="1" applyFont="1" applyFill="1"/>
    <xf numFmtId="0" fontId="23" fillId="12" borderId="0" xfId="0" applyFont="1" applyFill="1"/>
    <xf numFmtId="0" fontId="12" fillId="14" borderId="0" xfId="0" applyFont="1" applyFill="1"/>
    <xf numFmtId="166" fontId="0" fillId="4" borderId="0" xfId="0" applyNumberFormat="1" applyFill="1"/>
    <xf numFmtId="44" fontId="22" fillId="7" borderId="0" xfId="0" applyNumberFormat="1" applyFont="1" applyFill="1" applyAlignment="1">
      <alignment horizontal="center"/>
    </xf>
    <xf numFmtId="0" fontId="13" fillId="4" borderId="6" xfId="0" applyFont="1" applyFill="1" applyBorder="1"/>
    <xf numFmtId="0" fontId="12" fillId="4" borderId="0" xfId="0" applyFont="1" applyFill="1"/>
    <xf numFmtId="0" fontId="12" fillId="14" borderId="6" xfId="0" applyFont="1" applyFill="1" applyBorder="1"/>
    <xf numFmtId="0" fontId="0" fillId="4" borderId="6" xfId="0" applyFill="1" applyBorder="1"/>
    <xf numFmtId="10" fontId="0" fillId="4" borderId="6" xfId="0" applyNumberFormat="1" applyFill="1" applyBorder="1"/>
    <xf numFmtId="6" fontId="0" fillId="4" borderId="6" xfId="0" applyNumberFormat="1" applyFill="1" applyBorder="1"/>
    <xf numFmtId="6" fontId="12" fillId="0" borderId="0" xfId="0" quotePrefix="1" applyNumberFormat="1" applyFont="1" applyAlignment="1">
      <alignment wrapText="1"/>
    </xf>
    <xf numFmtId="164" fontId="23" fillId="4" borderId="0" xfId="0" applyNumberFormat="1" applyFont="1" applyFill="1" applyAlignment="1">
      <alignment horizontal="right"/>
    </xf>
    <xf numFmtId="164" fontId="23" fillId="4" borderId="0" xfId="0" applyNumberFormat="1" applyFont="1" applyFill="1"/>
    <xf numFmtId="164" fontId="23" fillId="4" borderId="6" xfId="0" applyNumberFormat="1" applyFont="1" applyFill="1" applyBorder="1" applyAlignment="1">
      <alignment horizontal="right"/>
    </xf>
    <xf numFmtId="164" fontId="0" fillId="4" borderId="0" xfId="0" applyNumberFormat="1" applyFill="1"/>
    <xf numFmtId="164" fontId="12" fillId="0" borderId="0" xfId="0" applyNumberFormat="1" applyFont="1" applyAlignment="1">
      <alignment wrapText="1"/>
    </xf>
    <xf numFmtId="0" fontId="13" fillId="2" borderId="6" xfId="0" applyFont="1" applyFill="1" applyBorder="1"/>
    <xf numFmtId="0" fontId="16" fillId="5" borderId="0" xfId="0" applyFont="1" applyFill="1" applyAlignment="1">
      <alignment horizontal="left"/>
    </xf>
    <xf numFmtId="6" fontId="12" fillId="4" borderId="6" xfId="0" applyNumberFormat="1" applyFont="1" applyFill="1" applyBorder="1"/>
    <xf numFmtId="0" fontId="16" fillId="5" borderId="0" xfId="0" applyFont="1" applyFill="1" applyAlignment="1">
      <alignment horizontal="left"/>
    </xf>
    <xf numFmtId="0" fontId="18" fillId="5" borderId="7" xfId="0" applyFont="1" applyFill="1" applyBorder="1" applyAlignment="1">
      <alignment horizontal="center"/>
    </xf>
    <xf numFmtId="0" fontId="17" fillId="0" borderId="0" xfId="0" applyFont="1" applyAlignment="1"/>
    <xf numFmtId="0" fontId="17" fillId="0" borderId="7" xfId="0" applyFont="1" applyBorder="1" applyAlignment="1"/>
  </cellXfs>
  <cellStyles count="7">
    <cellStyle name="Comma 2" xfId="6" xr:uid="{F0AECB4F-EDEE-425C-86B0-F9982797C050}"/>
    <cellStyle name="Currency 2" xfId="5" xr:uid="{EA7E3617-E763-4801-8DE9-DA6E4EF40E97}"/>
    <cellStyle name="Header" xfId="3" xr:uid="{7CBCB11E-174F-4F74-93A7-2D578A577B55}"/>
    <cellStyle name="Normal" xfId="0" builtinId="0"/>
    <cellStyle name="Normal 2" xfId="2" xr:uid="{3518A0FC-692A-4748-8881-0F28DA2189B8}"/>
    <cellStyle name="Normal 3" xfId="4" xr:uid="{0635A203-A6A1-40CB-B107-B52EC77B88D7}"/>
    <cellStyle name="Percent" xfId="1" builtinId="5"/>
  </cellStyles>
  <dxfs count="3">
    <dxf>
      <font>
        <color rgb="FF000000"/>
      </font>
      <fill>
        <patternFill patternType="solid">
          <fgColor rgb="FFE2EFD9"/>
          <bgColor rgb="FFE2EFD9"/>
        </patternFill>
      </fill>
    </dxf>
    <dxf>
      <font>
        <condense val="0"/>
        <extend val="0"/>
        <color auto="1"/>
      </font>
      <border>
        <bottom style="thin">
          <color indexed="64"/>
        </bottom>
      </border>
    </dxf>
    <dxf>
      <font>
        <condense val="0"/>
        <extend val="0"/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'Simple Amortization Schedule'!$J$13</c:f>
          <c:strCache>
            <c:ptCount val="1"/>
            <c:pt idx="0">
              <c:v>Remaining Loan Balance _x000d_After Payment 12 = 4,508,950.41</c:v>
            </c:pt>
          </c:strCache>
        </c:strRef>
      </c:tx>
      <c:layout>
        <c:manualLayout>
          <c:xMode val="edge"/>
          <c:yMode val="edge"/>
          <c:x val="0.29411764705882354"/>
          <c:y val="3.51906158357771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75" b="1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711000827956197"/>
          <c:y val="0.22287390029325513"/>
          <c:w val="0.66496246723453889"/>
          <c:h val="0.60117302052785926"/>
        </c:manualLayout>
      </c:layout>
      <c:scatterChart>
        <c:scatterStyle val="lineMarker"/>
        <c:varyColors val="0"/>
        <c:ser>
          <c:idx val="0"/>
          <c:order val="0"/>
          <c:tx>
            <c:strRef>
              <c:f>'Simple Amortization Schedule'!$E$8</c:f>
              <c:strCache>
                <c:ptCount val="1"/>
                <c:pt idx="0">
                  <c:v>Balance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'Simple Amortization Schedule'!$A$9:$A$369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'Simple Amortization Schedule'!$E$9:$E$369</c:f>
              <c:numCache>
                <c:formatCode>_(* #,##0.00_);_(* \(#,##0.00\);_(* "-"??_);_(@_)</c:formatCode>
                <c:ptCount val="361"/>
                <c:pt idx="0">
                  <c:v>5000000</c:v>
                </c:pt>
                <c:pt idx="1">
                  <c:v>4959154.1681261938</c:v>
                </c:pt>
                <c:pt idx="2">
                  <c:v>4918294.7209750963</c:v>
                </c:pt>
                <c:pt idx="3">
                  <c:v>4877421.6540082814</c:v>
                </c:pt>
                <c:pt idx="4">
                  <c:v>4836534.9626858113</c:v>
                </c:pt>
                <c:pt idx="5">
                  <c:v>4795634.6424662331</c:v>
                </c:pt>
                <c:pt idx="6">
                  <c:v>4754720.6888065822</c:v>
                </c:pt>
                <c:pt idx="7">
                  <c:v>4713793.097162378</c:v>
                </c:pt>
                <c:pt idx="8">
                  <c:v>4672851.8629876254</c:v>
                </c:pt>
                <c:pt idx="9">
                  <c:v>4631896.9817348151</c:v>
                </c:pt>
                <c:pt idx="10">
                  <c:v>4590928.4488549205</c:v>
                </c:pt>
                <c:pt idx="11">
                  <c:v>4549946.2597973989</c:v>
                </c:pt>
                <c:pt idx="12">
                  <c:v>4508950.4100101916</c:v>
                </c:pt>
                <c:pt idx="13">
                  <c:v>4467940.8949397216</c:v>
                </c:pt>
                <c:pt idx="14">
                  <c:v>4426917.7100308947</c:v>
                </c:pt>
                <c:pt idx="15">
                  <c:v>4385880.850727099</c:v>
                </c:pt>
                <c:pt idx="16">
                  <c:v>4344830.3124702014</c:v>
                </c:pt>
                <c:pt idx="17">
                  <c:v>4303766.0907005519</c:v>
                </c:pt>
                <c:pt idx="18">
                  <c:v>4262688.1808569785</c:v>
                </c:pt>
                <c:pt idx="19">
                  <c:v>4221596.5783767914</c:v>
                </c:pt>
                <c:pt idx="20">
                  <c:v>4180491.2786957771</c:v>
                </c:pt>
                <c:pt idx="21">
                  <c:v>4139372.2772482024</c:v>
                </c:pt>
                <c:pt idx="22">
                  <c:v>4098239.5694668121</c:v>
                </c:pt>
                <c:pt idx="23">
                  <c:v>4057093.1507828278</c:v>
                </c:pt>
                <c:pt idx="24">
                  <c:v>4015933.0166259487</c:v>
                </c:pt>
                <c:pt idx="25">
                  <c:v>3974759.1624243511</c:v>
                </c:pt>
                <c:pt idx="26">
                  <c:v>3933571.583604686</c:v>
                </c:pt>
                <c:pt idx="27">
                  <c:v>3892370.2755920812</c:v>
                </c:pt>
                <c:pt idx="28">
                  <c:v>3851155.2338101389</c:v>
                </c:pt>
                <c:pt idx="29">
                  <c:v>3809926.4536809358</c:v>
                </c:pt>
                <c:pt idx="30">
                  <c:v>3768683.9306250229</c:v>
                </c:pt>
                <c:pt idx="31">
                  <c:v>3727427.6600614246</c:v>
                </c:pt>
                <c:pt idx="32">
                  <c:v>3686157.6374076386</c:v>
                </c:pt>
                <c:pt idx="33">
                  <c:v>3644873.8580796346</c:v>
                </c:pt>
                <c:pt idx="34">
                  <c:v>3603576.3174918545</c:v>
                </c:pt>
                <c:pt idx="35">
                  <c:v>3562265.011057212</c:v>
                </c:pt>
                <c:pt idx="36">
                  <c:v>3520939.9341870914</c:v>
                </c:pt>
                <c:pt idx="37">
                  <c:v>3479601.0822913474</c:v>
                </c:pt>
                <c:pt idx="38">
                  <c:v>3438248.4507783046</c:v>
                </c:pt>
                <c:pt idx="39">
                  <c:v>3396882.0350547577</c:v>
                </c:pt>
                <c:pt idx="40">
                  <c:v>3355501.8305259696</c:v>
                </c:pt>
                <c:pt idx="41">
                  <c:v>3314107.832595672</c:v>
                </c:pt>
                <c:pt idx="42">
                  <c:v>3272700.0366660641</c:v>
                </c:pt>
                <c:pt idx="43">
                  <c:v>3231278.438137813</c:v>
                </c:pt>
                <c:pt idx="44">
                  <c:v>3189843.0324100526</c:v>
                </c:pt>
                <c:pt idx="45">
                  <c:v>3148393.8148803827</c:v>
                </c:pt>
                <c:pt idx="46">
                  <c:v>3106930.7809448699</c:v>
                </c:pt>
                <c:pt idx="47">
                  <c:v>3065453.9259980451</c:v>
                </c:pt>
                <c:pt idx="48">
                  <c:v>3023963.2454329045</c:v>
                </c:pt>
                <c:pt idx="49">
                  <c:v>2982458.7346409089</c:v>
                </c:pt>
                <c:pt idx="50">
                  <c:v>2940940.3890119828</c:v>
                </c:pt>
                <c:pt idx="51">
                  <c:v>2899408.2039345135</c:v>
                </c:pt>
                <c:pt idx="52">
                  <c:v>2857862.1747953519</c:v>
                </c:pt>
                <c:pt idx="53">
                  <c:v>2816302.2969798106</c:v>
                </c:pt>
                <c:pt idx="54">
                  <c:v>2774728.5658716639</c:v>
                </c:pt>
                <c:pt idx="55">
                  <c:v>2733140.9768531481</c:v>
                </c:pt>
                <c:pt idx="56">
                  <c:v>2691539.5253049592</c:v>
                </c:pt>
                <c:pt idx="57">
                  <c:v>2649924.2066062544</c:v>
                </c:pt>
                <c:pt idx="58">
                  <c:v>2608295.01613465</c:v>
                </c:pt>
                <c:pt idx="59">
                  <c:v>2566651.9492662218</c:v>
                </c:pt>
                <c:pt idx="60">
                  <c:v>2524995.0013755043</c:v>
                </c:pt>
                <c:pt idx="61">
                  <c:v>2483324.1678354898</c:v>
                </c:pt>
                <c:pt idx="62">
                  <c:v>2441639.4440176287</c:v>
                </c:pt>
                <c:pt idx="63">
                  <c:v>2399940.8252918283</c:v>
                </c:pt>
                <c:pt idx="64">
                  <c:v>2358228.3070264524</c:v>
                </c:pt>
                <c:pt idx="65">
                  <c:v>2316501.8845883212</c:v>
                </c:pt>
                <c:pt idx="66">
                  <c:v>2274761.5533427107</c:v>
                </c:pt>
                <c:pt idx="67">
                  <c:v>2233007.3086533519</c:v>
                </c:pt>
                <c:pt idx="68">
                  <c:v>2191239.14588243</c:v>
                </c:pt>
                <c:pt idx="69">
                  <c:v>2149457.0603905842</c:v>
                </c:pt>
                <c:pt idx="70">
                  <c:v>2107661.0475369077</c:v>
                </c:pt>
                <c:pt idx="71">
                  <c:v>2065851.1026789469</c:v>
                </c:pt>
                <c:pt idx="72">
                  <c:v>2024027.2211727002</c:v>
                </c:pt>
                <c:pt idx="73">
                  <c:v>1982189.398372618</c:v>
                </c:pt>
                <c:pt idx="74">
                  <c:v>1940337.6296316024</c:v>
                </c:pt>
                <c:pt idx="75">
                  <c:v>1898471.9103010064</c:v>
                </c:pt>
                <c:pt idx="76">
                  <c:v>1856592.2357306336</c:v>
                </c:pt>
                <c:pt idx="77">
                  <c:v>1814698.6012687373</c:v>
                </c:pt>
                <c:pt idx="78">
                  <c:v>1772791.0022620205</c:v>
                </c:pt>
                <c:pt idx="79">
                  <c:v>1730869.4340556348</c:v>
                </c:pt>
                <c:pt idx="80">
                  <c:v>1688933.8919931802</c:v>
                </c:pt>
                <c:pt idx="81">
                  <c:v>1646984.3714167047</c:v>
                </c:pt>
                <c:pt idx="82">
                  <c:v>1605020.8676667039</c:v>
                </c:pt>
                <c:pt idx="83">
                  <c:v>1563043.3760821195</c:v>
                </c:pt>
                <c:pt idx="84">
                  <c:v>1521051.8920003404</c:v>
                </c:pt>
                <c:pt idx="85">
                  <c:v>1479046.4107572008</c:v>
                </c:pt>
                <c:pt idx="86">
                  <c:v>1437026.92768698</c:v>
                </c:pt>
                <c:pt idx="87">
                  <c:v>1394993.4381224024</c:v>
                </c:pt>
                <c:pt idx="88">
                  <c:v>1352945.9373946367</c:v>
                </c:pt>
                <c:pt idx="89">
                  <c:v>1310884.420833295</c:v>
                </c:pt>
                <c:pt idx="90">
                  <c:v>1268808.883766433</c:v>
                </c:pt>
                <c:pt idx="91">
                  <c:v>1226719.3215205488</c:v>
                </c:pt>
                <c:pt idx="92">
                  <c:v>1184615.7294205825</c:v>
                </c:pt>
                <c:pt idx="93">
                  <c:v>1142498.1027899163</c:v>
                </c:pt>
                <c:pt idx="94">
                  <c:v>1100366.4369503732</c:v>
                </c:pt>
                <c:pt idx="95">
                  <c:v>1058220.7272222168</c:v>
                </c:pt>
                <c:pt idx="96">
                  <c:v>1016060.968924151</c:v>
                </c:pt>
                <c:pt idx="97">
                  <c:v>973887.15737331926</c:v>
                </c:pt>
                <c:pt idx="98">
                  <c:v>931699.28788530384</c:v>
                </c:pt>
                <c:pt idx="99">
                  <c:v>889497.35577412578</c:v>
                </c:pt>
                <c:pt idx="100">
                  <c:v>847281.35635224404</c:v>
                </c:pt>
                <c:pt idx="101">
                  <c:v>805051.28493055503</c:v>
                </c:pt>
                <c:pt idx="102">
                  <c:v>762807.13681839209</c:v>
                </c:pt>
                <c:pt idx="103">
                  <c:v>720548.90732352505</c:v>
                </c:pt>
                <c:pt idx="104">
                  <c:v>678276.59175215976</c:v>
                </c:pt>
                <c:pt idx="105">
                  <c:v>635990.18540893728</c:v>
                </c:pt>
                <c:pt idx="106">
                  <c:v>593689.68359693384</c:v>
                </c:pt>
                <c:pt idx="107">
                  <c:v>551375.08161765966</c:v>
                </c:pt>
                <c:pt idx="108">
                  <c:v>509046.37477105908</c:v>
                </c:pt>
                <c:pt idx="109">
                  <c:v>466703.55835550965</c:v>
                </c:pt>
                <c:pt idx="110">
                  <c:v>424346.62766782171</c:v>
                </c:pt>
                <c:pt idx="111">
                  <c:v>381975.57800323784</c:v>
                </c:pt>
                <c:pt idx="112">
                  <c:v>339590.40465543244</c:v>
                </c:pt>
                <c:pt idx="113">
                  <c:v>297191.10291651112</c:v>
                </c:pt>
                <c:pt idx="114">
                  <c:v>254777.66807701017</c:v>
                </c:pt>
                <c:pt idx="115">
                  <c:v>212350.09542589603</c:v>
                </c:pt>
                <c:pt idx="116">
                  <c:v>169908.38025056483</c:v>
                </c:pt>
                <c:pt idx="117">
                  <c:v>127452.51783684189</c:v>
                </c:pt>
                <c:pt idx="118">
                  <c:v>84982.503468981027</c:v>
                </c:pt>
                <c:pt idx="119">
                  <c:v>42498.332429664217</c:v>
                </c:pt>
                <c:pt idx="120">
                  <c:v>9.6770236268639565E-10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89-48DE-8F3B-DA53AA51C871}"/>
            </c:ext>
          </c:extLst>
        </c:ser>
        <c:ser>
          <c:idx val="1"/>
          <c:order val="1"/>
          <c:tx>
            <c:strRef>
              <c:f>'Simple Amortization Schedule'!$J$9</c:f>
              <c:strCache>
                <c:ptCount val="1"/>
                <c:pt idx="0">
                  <c:v>Balance</c:v>
                </c:pt>
              </c:strCache>
            </c:strRef>
          </c:tx>
          <c:spPr>
            <a:ln w="25400">
              <a:solidFill>
                <a:srgbClr val="333333"/>
              </a:solidFill>
              <a:prstDash val="sysDash"/>
            </a:ln>
          </c:spPr>
          <c:marker>
            <c:symbol val="circle"/>
            <c:size val="7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F589-48DE-8F3B-DA53AA51C871}"/>
              </c:ext>
            </c:extLst>
          </c:dPt>
          <c:xVal>
            <c:numRef>
              <c:f>'Simple Amortization Schedule'!$I$10:$I$11</c:f>
              <c:numCache>
                <c:formatCode>General</c:formatCode>
                <c:ptCount val="2"/>
                <c:pt idx="0">
                  <c:v>12</c:v>
                </c:pt>
                <c:pt idx="1">
                  <c:v>12</c:v>
                </c:pt>
              </c:numCache>
            </c:numRef>
          </c:xVal>
          <c:yVal>
            <c:numRef>
              <c:f>'Simple Amortization Schedule'!$J$10:$J$11</c:f>
              <c:numCache>
                <c:formatCode>General</c:formatCode>
                <c:ptCount val="2"/>
                <c:pt idx="0">
                  <c:v>0</c:v>
                </c:pt>
                <c:pt idx="1">
                  <c:v>4508950.4100101916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589-48DE-8F3B-DA53AA51C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1204783"/>
        <c:axId val="1"/>
      </c:scatterChart>
      <c:valAx>
        <c:axId val="1111204783"/>
        <c:scaling>
          <c:orientation val="minMax"/>
          <c:max val="14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5498801780212248"/>
              <c:y val="0.9032258064516128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crossBetween val="midCat"/>
        <c:majorUnit val="30"/>
        <c:minorUnit val="12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Dollars</a:t>
                </a:r>
              </a:p>
            </c:rich>
          </c:tx>
          <c:layout>
            <c:manualLayout>
              <c:xMode val="edge"/>
              <c:yMode val="edge"/>
              <c:x val="4.0920716112531973E-2"/>
              <c:y val="0.46041055718475071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111204783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7</xdr:row>
      <xdr:rowOff>0</xdr:rowOff>
    </xdr:from>
    <xdr:to>
      <xdr:col>13</xdr:col>
      <xdr:colOff>0</xdr:colOff>
      <xdr:row>24</xdr:row>
      <xdr:rowOff>0</xdr:rowOff>
    </xdr:to>
    <xdr:graphicFrame macro="">
      <xdr:nvGraphicFramePr>
        <xdr:cNvPr id="2" name="Chart 5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0</xdr:colOff>
      <xdr:row>24</xdr:row>
      <xdr:rowOff>9525</xdr:rowOff>
    </xdr:from>
    <xdr:to>
      <xdr:col>12</xdr:col>
      <xdr:colOff>228600</xdr:colOff>
      <xdr:row>25</xdr:row>
      <xdr:rowOff>0</xdr:rowOff>
    </xdr:to>
    <xdr:sp macro="" textlink="">
      <xdr:nvSpPr>
        <xdr:cNvPr id="26625" name="Scroll Bar 1" hidden="1">
          <a:extLst>
            <a:ext uri="{63B3BB69-23CF-44E3-9099-C40C66FF867C}">
              <a14:compatExt xmlns:a14="http://schemas.microsoft.com/office/drawing/2010/main" spid="_x0000_s26625"/>
            </a:ext>
            <a:ext uri="{FF2B5EF4-FFF2-40B4-BE49-F238E27FC236}">
              <a16:creationId xmlns:a16="http://schemas.microsoft.com/office/drawing/2014/main" id="{00000000-0008-0000-1D00-0000016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138AF-468F-490A-A1AB-B5E36D9C56C5}">
  <dimension ref="A1:A24"/>
  <sheetViews>
    <sheetView showGridLines="0" workbookViewId="0">
      <selection activeCell="E27" sqref="E27"/>
    </sheetView>
  </sheetViews>
  <sheetFormatPr defaultColWidth="9.1640625" defaultRowHeight="11.1"/>
  <cols>
    <col min="1" max="1" width="31" style="5" customWidth="1"/>
    <col min="2" max="16384" width="9.1640625" style="5"/>
  </cols>
  <sheetData>
    <row r="1" spans="1:1" s="6" customFormat="1" ht="12.75">
      <c r="A1" s="42" t="s">
        <v>0</v>
      </c>
    </row>
    <row r="3" spans="1:1" ht="11.25">
      <c r="A3" s="49" t="s">
        <v>1</v>
      </c>
    </row>
    <row r="4" spans="1:1">
      <c r="A4" s="120">
        <v>569</v>
      </c>
    </row>
    <row r="6" spans="1:1" ht="11.25">
      <c r="A6" s="49" t="s">
        <v>2</v>
      </c>
    </row>
    <row r="7" spans="1:1" ht="11.25">
      <c r="A7" s="113">
        <v>80063</v>
      </c>
    </row>
    <row r="9" spans="1:1" ht="11.25">
      <c r="A9" s="48" t="s">
        <v>3</v>
      </c>
    </row>
    <row r="10" spans="1:1">
      <c r="A10" s="113">
        <v>348000</v>
      </c>
    </row>
    <row r="11" spans="1:1" ht="11.25"/>
    <row r="12" spans="1:1" s="47" customFormat="1" ht="11.25"/>
    <row r="13" spans="1:1" ht="11.25">
      <c r="A13" s="45" t="s">
        <v>4</v>
      </c>
    </row>
    <row r="14" spans="1:1" ht="11.25">
      <c r="A14" s="45" t="s">
        <v>5</v>
      </c>
    </row>
    <row r="15" spans="1:1" ht="11.25">
      <c r="A15" s="45"/>
    </row>
    <row r="16" spans="1:1" ht="11.25"/>
    <row r="17" ht="11.25"/>
    <row r="18" ht="11.25"/>
    <row r="19" ht="11.25"/>
    <row r="20" ht="11.25"/>
    <row r="21" ht="11.25"/>
    <row r="22" ht="11.25"/>
    <row r="23" ht="11.25"/>
    <row r="24" ht="11.25"/>
  </sheetData>
  <printOptions gridLinesSet="0"/>
  <pageMargins left="0.75" right="0.75" top="1" bottom="1" header="0.5" footer="0.5"/>
  <pageSetup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33F1F-BE8E-4BD5-9015-F8707A1DB66A}">
  <dimension ref="A1:E23"/>
  <sheetViews>
    <sheetView workbookViewId="0">
      <selection activeCell="L24" sqref="L24"/>
    </sheetView>
  </sheetViews>
  <sheetFormatPr defaultColWidth="9.1640625" defaultRowHeight="11.1"/>
  <cols>
    <col min="1" max="1" width="17.5" style="1" customWidth="1"/>
    <col min="2" max="2" width="13" style="1" customWidth="1"/>
    <col min="3" max="3" width="11.5" style="1" bestFit="1" customWidth="1"/>
    <col min="4" max="16384" width="9.1640625" style="1"/>
  </cols>
  <sheetData>
    <row r="1" spans="1:5" s="50" customFormat="1" ht="12.75">
      <c r="A1" s="161" t="s">
        <v>6</v>
      </c>
    </row>
    <row r="3" spans="1:5" ht="11.25">
      <c r="A3" s="134" t="s">
        <v>7</v>
      </c>
      <c r="B3" s="3" t="s">
        <v>8</v>
      </c>
      <c r="C3" s="57" t="s">
        <v>9</v>
      </c>
    </row>
    <row r="4" spans="1:5">
      <c r="A4" s="121">
        <v>2020</v>
      </c>
      <c r="B4" s="122">
        <v>569</v>
      </c>
      <c r="C4" s="122">
        <v>1482</v>
      </c>
    </row>
    <row r="5" spans="1:5" ht="11.25">
      <c r="A5" s="123">
        <v>2045</v>
      </c>
      <c r="B5" s="124">
        <v>610</v>
      </c>
      <c r="C5" s="124">
        <v>1534</v>
      </c>
      <c r="E5" s="54"/>
    </row>
    <row r="6" spans="1:5" ht="11.25">
      <c r="A6" s="2" t="s">
        <v>10</v>
      </c>
      <c r="B6" s="4">
        <f>B5-B4</f>
        <v>41</v>
      </c>
      <c r="C6" s="44">
        <f>C5-C4</f>
        <v>52</v>
      </c>
    </row>
    <row r="8" spans="1:5" ht="11.25">
      <c r="C8" s="54"/>
    </row>
    <row r="9" spans="1:5" ht="11.25">
      <c r="A9" s="134" t="s">
        <v>11</v>
      </c>
      <c r="B9" s="3" t="s">
        <v>8</v>
      </c>
      <c r="C9" s="51" t="s">
        <v>9</v>
      </c>
    </row>
    <row r="10" spans="1:5" ht="11.25">
      <c r="A10" s="121">
        <v>2020</v>
      </c>
      <c r="B10" s="121">
        <v>569</v>
      </c>
      <c r="C10" s="122">
        <v>1482</v>
      </c>
    </row>
    <row r="11" spans="1:5" ht="11.25">
      <c r="A11" s="123">
        <v>2045</v>
      </c>
      <c r="B11" s="123">
        <v>639</v>
      </c>
      <c r="C11" s="124">
        <v>1622</v>
      </c>
    </row>
    <row r="12" spans="1:5" ht="11.25">
      <c r="A12" s="2" t="s">
        <v>10</v>
      </c>
      <c r="B12" s="4">
        <f>B11-B10</f>
        <v>70</v>
      </c>
      <c r="C12" s="4">
        <f>C11-C10</f>
        <v>140</v>
      </c>
    </row>
    <row r="14" spans="1:5" ht="11.25">
      <c r="C14" s="55"/>
    </row>
    <row r="15" spans="1:5" ht="11.25">
      <c r="A15" s="134" t="s">
        <v>12</v>
      </c>
      <c r="B15" s="3" t="s">
        <v>8</v>
      </c>
      <c r="C15" s="52" t="s">
        <v>9</v>
      </c>
    </row>
    <row r="16" spans="1:5" ht="11.25">
      <c r="A16" s="121">
        <v>2020</v>
      </c>
      <c r="B16" s="121">
        <v>569</v>
      </c>
      <c r="C16" s="122">
        <v>1482</v>
      </c>
    </row>
    <row r="17" spans="1:3" ht="11.25">
      <c r="A17" s="123">
        <v>2045</v>
      </c>
      <c r="B17" s="123">
        <v>693</v>
      </c>
      <c r="C17" s="124">
        <v>1721</v>
      </c>
    </row>
    <row r="18" spans="1:3" ht="11.25">
      <c r="A18" s="2" t="s">
        <v>10</v>
      </c>
      <c r="B18" s="4">
        <f>B17-B16</f>
        <v>124</v>
      </c>
      <c r="C18" s="4">
        <f>C17-C16</f>
        <v>239</v>
      </c>
    </row>
    <row r="19" spans="1:3" ht="11.25"/>
    <row r="20" spans="1:3" s="50" customFormat="1" ht="11.25"/>
    <row r="21" spans="1:3" ht="11.25">
      <c r="A21" s="55" t="s">
        <v>13</v>
      </c>
    </row>
    <row r="22" spans="1:3" ht="11.25">
      <c r="A22" s="45" t="s">
        <v>5</v>
      </c>
    </row>
    <row r="23" spans="1:3" ht="11.25">
      <c r="A23" s="4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625C2-5A80-4381-80C0-7A4951646909}">
  <dimension ref="A1"/>
  <sheetViews>
    <sheetView showGridLines="0" workbookViewId="0"/>
  </sheetViews>
  <sheetFormatPr defaultColWidth="9.1640625" defaultRowHeight="11.1"/>
  <cols>
    <col min="1" max="16384" width="9.1640625" style="5"/>
  </cols>
  <sheetData>
    <row r="1" s="6" customFormat="1" ht="12.95"/>
  </sheetData>
  <printOptions gridLinesSet="0"/>
  <pageMargins left="0.75" right="0.75" top="1" bottom="1" header="0.5" footer="0.5"/>
  <pageSetup orientation="portrait" horizont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69FC9-453A-4436-9707-5E6B8BE0E0F9}">
  <dimension ref="A1:D20"/>
  <sheetViews>
    <sheetView showGridLines="0" workbookViewId="0">
      <selection activeCell="H13" sqref="H13"/>
    </sheetView>
  </sheetViews>
  <sheetFormatPr defaultColWidth="9.1640625" defaultRowHeight="11.1"/>
  <cols>
    <col min="1" max="1" width="30.6640625" style="5" customWidth="1"/>
    <col min="2" max="2" width="13.5" style="5" customWidth="1"/>
    <col min="3" max="3" width="11.6640625" style="5" customWidth="1"/>
    <col min="4" max="4" width="15" style="5" customWidth="1"/>
    <col min="5" max="16384" width="9.1640625" style="5"/>
  </cols>
  <sheetData>
    <row r="1" spans="1:4" s="6" customFormat="1" ht="12.95">
      <c r="A1" s="6" t="s">
        <v>14</v>
      </c>
    </row>
    <row r="3" spans="1:4">
      <c r="A3" s="13" t="s">
        <v>15</v>
      </c>
      <c r="B3" s="13" t="s">
        <v>16</v>
      </c>
      <c r="C3" s="13" t="s">
        <v>17</v>
      </c>
      <c r="D3" s="13" t="s">
        <v>18</v>
      </c>
    </row>
    <row r="4" spans="1:4">
      <c r="A4" s="5" t="s">
        <v>19</v>
      </c>
      <c r="B4" s="113">
        <v>6600</v>
      </c>
      <c r="C4" s="114">
        <v>0</v>
      </c>
      <c r="D4" s="8">
        <f>B4*C4</f>
        <v>0</v>
      </c>
    </row>
    <row r="5" spans="1:4">
      <c r="A5" s="5" t="s">
        <v>20</v>
      </c>
      <c r="B5" s="113">
        <v>1000</v>
      </c>
      <c r="C5" s="114">
        <v>0</v>
      </c>
      <c r="D5" s="8">
        <f t="shared" ref="D5:D8" si="0">B5*C5</f>
        <v>0</v>
      </c>
    </row>
    <row r="6" spans="1:4">
      <c r="A6" s="5" t="s">
        <v>21</v>
      </c>
      <c r="B6" s="113">
        <v>600</v>
      </c>
      <c r="C6" s="114">
        <v>0</v>
      </c>
      <c r="D6" s="8">
        <f t="shared" si="0"/>
        <v>0</v>
      </c>
    </row>
    <row r="7" spans="1:4">
      <c r="A7" s="5" t="s">
        <v>22</v>
      </c>
      <c r="B7" s="113">
        <v>1350</v>
      </c>
      <c r="C7" s="114">
        <v>0</v>
      </c>
      <c r="D7" s="8">
        <f t="shared" si="0"/>
        <v>0</v>
      </c>
    </row>
    <row r="8" spans="1:4">
      <c r="A8" s="10" t="s">
        <v>23</v>
      </c>
      <c r="B8" s="125">
        <v>7500</v>
      </c>
      <c r="C8" s="126">
        <v>0</v>
      </c>
      <c r="D8" s="11">
        <f t="shared" si="0"/>
        <v>0</v>
      </c>
    </row>
    <row r="9" spans="1:4">
      <c r="A9" s="7" t="s">
        <v>24</v>
      </c>
      <c r="B9" s="9">
        <f>SUM(B4:B8)</f>
        <v>17050</v>
      </c>
      <c r="C9" s="15">
        <f>D9/B9</f>
        <v>0</v>
      </c>
      <c r="D9" s="9">
        <f>SUM(D4:D8)</f>
        <v>0</v>
      </c>
    </row>
    <row r="11" spans="1:4" ht="11.25">
      <c r="A11" s="43" t="s">
        <v>25</v>
      </c>
      <c r="B11" s="14"/>
      <c r="D11" s="9">
        <f>D9/A19</f>
        <v>0</v>
      </c>
    </row>
    <row r="16" spans="1:4" s="10" customFormat="1"/>
    <row r="17" spans="1:1">
      <c r="A17" s="5" t="s">
        <v>4</v>
      </c>
    </row>
    <row r="18" spans="1:1" ht="11.25">
      <c r="A18" s="45" t="s">
        <v>26</v>
      </c>
    </row>
    <row r="19" spans="1:1">
      <c r="A19" s="12">
        <f>'Service Population+Assumptions'!$A$4</f>
        <v>569</v>
      </c>
    </row>
    <row r="20" spans="1:1" ht="11.25">
      <c r="A20" s="45" t="s">
        <v>27</v>
      </c>
    </row>
  </sheetData>
  <printOptions gridLinesSet="0"/>
  <pageMargins left="0.75" right="0.75" top="1" bottom="1" header="0.5" footer="0.5"/>
  <pageSetup orientation="portrait" horizontalDpi="4294967292" r:id="rId1"/>
  <headerFooter alignWithMargins="0"/>
  <ignoredErrors>
    <ignoredError sqref="C9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4A65E-90ED-40C2-9DD6-F76B8A0B027A}">
  <dimension ref="A1:D21"/>
  <sheetViews>
    <sheetView showGridLines="0" topLeftCell="A4" workbookViewId="0">
      <selection activeCell="I12" sqref="I12"/>
    </sheetView>
  </sheetViews>
  <sheetFormatPr defaultColWidth="9.1640625" defaultRowHeight="11.1"/>
  <cols>
    <col min="1" max="1" width="30.6640625" style="5" customWidth="1"/>
    <col min="2" max="2" width="13.5" style="5" customWidth="1"/>
    <col min="3" max="3" width="11.6640625" style="5" customWidth="1"/>
    <col min="4" max="4" width="15" style="5" customWidth="1"/>
    <col min="5" max="16384" width="9.1640625" style="5"/>
  </cols>
  <sheetData>
    <row r="1" spans="1:4" s="6" customFormat="1" ht="12.95">
      <c r="A1" s="6" t="s">
        <v>28</v>
      </c>
    </row>
    <row r="3" spans="1:4">
      <c r="A3" s="13" t="s">
        <v>15</v>
      </c>
      <c r="B3" s="13" t="s">
        <v>16</v>
      </c>
      <c r="C3" s="13" t="s">
        <v>17</v>
      </c>
      <c r="D3" s="13" t="s">
        <v>18</v>
      </c>
    </row>
    <row r="4" spans="1:4">
      <c r="A4" s="5" t="s">
        <v>29</v>
      </c>
      <c r="B4" s="113">
        <v>64170</v>
      </c>
      <c r="C4" s="114">
        <v>0</v>
      </c>
      <c r="D4" s="8">
        <f>B4*C4</f>
        <v>0</v>
      </c>
    </row>
    <row r="5" spans="1:4">
      <c r="A5" s="5" t="s">
        <v>19</v>
      </c>
      <c r="B5" s="113">
        <v>3000</v>
      </c>
      <c r="C5" s="114">
        <v>0</v>
      </c>
      <c r="D5" s="8">
        <f t="shared" ref="D5:D9" si="0">B5*C5</f>
        <v>0</v>
      </c>
    </row>
    <row r="6" spans="1:4">
      <c r="A6" s="5" t="s">
        <v>20</v>
      </c>
      <c r="B6" s="113">
        <v>2000</v>
      </c>
      <c r="C6" s="114">
        <v>0</v>
      </c>
      <c r="D6" s="8">
        <f t="shared" si="0"/>
        <v>0</v>
      </c>
    </row>
    <row r="7" spans="1:4">
      <c r="A7" s="5" t="s">
        <v>21</v>
      </c>
      <c r="B7" s="113">
        <v>400</v>
      </c>
      <c r="C7" s="114">
        <v>0</v>
      </c>
      <c r="D7" s="8">
        <f t="shared" si="0"/>
        <v>0</v>
      </c>
    </row>
    <row r="8" spans="1:4">
      <c r="A8" s="5" t="s">
        <v>22</v>
      </c>
      <c r="B8" s="113">
        <v>1000</v>
      </c>
      <c r="C8" s="114">
        <v>0</v>
      </c>
      <c r="D8" s="8">
        <f t="shared" si="0"/>
        <v>0</v>
      </c>
    </row>
    <row r="9" spans="1:4">
      <c r="A9" s="10" t="s">
        <v>30</v>
      </c>
      <c r="B9" s="125">
        <v>3000</v>
      </c>
      <c r="C9" s="126">
        <v>0</v>
      </c>
      <c r="D9" s="11">
        <f t="shared" si="0"/>
        <v>0</v>
      </c>
    </row>
    <row r="10" spans="1:4">
      <c r="A10" s="7" t="s">
        <v>24</v>
      </c>
      <c r="B10" s="9">
        <f>SUM(B4:B9)</f>
        <v>73570</v>
      </c>
      <c r="C10" s="15">
        <f>D10/B10</f>
        <v>0</v>
      </c>
      <c r="D10" s="9">
        <f>SUM(D4:D9)</f>
        <v>0</v>
      </c>
    </row>
    <row r="12" spans="1:4" ht="11.25">
      <c r="A12" s="43" t="s">
        <v>25</v>
      </c>
      <c r="B12" s="14"/>
      <c r="D12" s="9">
        <f>D10/A20</f>
        <v>0</v>
      </c>
    </row>
    <row r="17" spans="1:1" s="10" customFormat="1"/>
    <row r="18" spans="1:1">
      <c r="A18" s="5" t="s">
        <v>4</v>
      </c>
    </row>
    <row r="19" spans="1:1" ht="11.25">
      <c r="A19" s="45" t="s">
        <v>26</v>
      </c>
    </row>
    <row r="20" spans="1:1">
      <c r="A20" s="12">
        <f>'Service Population+Assumptions'!$A$4</f>
        <v>569</v>
      </c>
    </row>
    <row r="21" spans="1:1" ht="11.25">
      <c r="A21" s="45" t="s">
        <v>27</v>
      </c>
    </row>
  </sheetData>
  <printOptions gridLinesSet="0"/>
  <pageMargins left="0.75" right="0.75" top="1" bottom="1" header="0.5" footer="0.5"/>
  <pageSetup orientation="portrait" horizontalDpi="4294967292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8FD9C-5FFD-4BB0-8639-86EA63E1D074}">
  <dimension ref="A1:D20"/>
  <sheetViews>
    <sheetView showGridLines="0" workbookViewId="0">
      <selection activeCell="B4" sqref="B4:C8"/>
    </sheetView>
  </sheetViews>
  <sheetFormatPr defaultColWidth="9.1640625" defaultRowHeight="11.1"/>
  <cols>
    <col min="1" max="1" width="30.6640625" style="5" customWidth="1"/>
    <col min="2" max="2" width="13.5" style="5" customWidth="1"/>
    <col min="3" max="3" width="11.6640625" style="5" customWidth="1"/>
    <col min="4" max="4" width="15" style="5" customWidth="1"/>
    <col min="5" max="16384" width="9.1640625" style="5"/>
  </cols>
  <sheetData>
    <row r="1" spans="1:4" s="6" customFormat="1" ht="12.95">
      <c r="A1" s="36" t="s">
        <v>31</v>
      </c>
    </row>
    <row r="3" spans="1:4">
      <c r="A3" s="13" t="s">
        <v>15</v>
      </c>
      <c r="B3" s="13" t="s">
        <v>16</v>
      </c>
      <c r="C3" s="13" t="s">
        <v>17</v>
      </c>
      <c r="D3" s="13" t="s">
        <v>18</v>
      </c>
    </row>
    <row r="4" spans="1:4">
      <c r="A4" s="38" t="s">
        <v>32</v>
      </c>
      <c r="B4" s="113">
        <v>11750</v>
      </c>
      <c r="C4" s="114">
        <v>0</v>
      </c>
      <c r="D4" s="8">
        <f>B4*C4</f>
        <v>0</v>
      </c>
    </row>
    <row r="5" spans="1:4">
      <c r="A5" s="38" t="s">
        <v>33</v>
      </c>
      <c r="B5" s="113">
        <v>7500</v>
      </c>
      <c r="C5" s="114">
        <v>0</v>
      </c>
      <c r="D5" s="8">
        <f t="shared" ref="D5:D8" si="0">B5*C5</f>
        <v>0</v>
      </c>
    </row>
    <row r="6" spans="1:4">
      <c r="A6" s="38" t="s">
        <v>34</v>
      </c>
      <c r="B6" s="113">
        <v>450</v>
      </c>
      <c r="C6" s="114">
        <v>0</v>
      </c>
      <c r="D6" s="8">
        <f t="shared" si="0"/>
        <v>0</v>
      </c>
    </row>
    <row r="7" spans="1:4">
      <c r="A7" s="38" t="s">
        <v>35</v>
      </c>
      <c r="B7" s="113">
        <v>3000</v>
      </c>
      <c r="C7" s="114">
        <v>0</v>
      </c>
      <c r="D7" s="8">
        <f t="shared" si="0"/>
        <v>0</v>
      </c>
    </row>
    <row r="8" spans="1:4">
      <c r="A8" s="39" t="s">
        <v>36</v>
      </c>
      <c r="B8" s="125">
        <v>35000</v>
      </c>
      <c r="C8" s="126">
        <v>0</v>
      </c>
      <c r="D8" s="11">
        <f t="shared" si="0"/>
        <v>0</v>
      </c>
    </row>
    <row r="9" spans="1:4">
      <c r="A9" s="7" t="s">
        <v>24</v>
      </c>
      <c r="B9" s="9">
        <f>SUM(B4:B8)</f>
        <v>57700</v>
      </c>
      <c r="C9" s="37">
        <f>D9/B9</f>
        <v>0</v>
      </c>
      <c r="D9" s="9">
        <f>SUM(D4:D8)</f>
        <v>0</v>
      </c>
    </row>
    <row r="11" spans="1:4" ht="11.25">
      <c r="A11" s="43" t="s">
        <v>25</v>
      </c>
      <c r="B11" s="14"/>
      <c r="D11" s="9">
        <f>D9/A19</f>
        <v>0</v>
      </c>
    </row>
    <row r="16" spans="1:4" s="10" customFormat="1"/>
    <row r="17" spans="1:1">
      <c r="A17" s="5" t="s">
        <v>4</v>
      </c>
    </row>
    <row r="18" spans="1:1" ht="11.25">
      <c r="A18" s="45" t="s">
        <v>26</v>
      </c>
    </row>
    <row r="19" spans="1:1">
      <c r="A19" s="12">
        <f>'Service Population+Assumptions'!$A$4</f>
        <v>569</v>
      </c>
    </row>
    <row r="20" spans="1:1" ht="11.25">
      <c r="A20" s="45" t="s">
        <v>27</v>
      </c>
    </row>
  </sheetData>
  <printOptions gridLinesSet="0"/>
  <pageMargins left="0.75" right="0.75" top="1" bottom="1" header="0.5" footer="0.5"/>
  <pageSetup orientation="portrait" horizontalDpi="4294967292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1E61C-39CD-4973-B53F-1AEBAC34C0F7}">
  <dimension ref="A1:D26"/>
  <sheetViews>
    <sheetView showGridLines="0" workbookViewId="0">
      <selection activeCell="I15" sqref="I15"/>
    </sheetView>
  </sheetViews>
  <sheetFormatPr defaultColWidth="9.1640625" defaultRowHeight="11.1"/>
  <cols>
    <col min="1" max="1" width="32.6640625" style="5" customWidth="1"/>
    <col min="2" max="2" width="13.5" style="5" customWidth="1"/>
    <col min="3" max="3" width="11.6640625" style="5" customWidth="1"/>
    <col min="4" max="4" width="15" style="5" customWidth="1"/>
    <col min="5" max="16384" width="9.1640625" style="5"/>
  </cols>
  <sheetData>
    <row r="1" spans="1:4" s="6" customFormat="1" ht="12.95">
      <c r="A1" s="36" t="s">
        <v>37</v>
      </c>
    </row>
    <row r="3" spans="1:4">
      <c r="A3" s="13" t="s">
        <v>15</v>
      </c>
      <c r="B3" s="13" t="s">
        <v>16</v>
      </c>
      <c r="C3" s="13" t="s">
        <v>17</v>
      </c>
      <c r="D3" s="13" t="s">
        <v>18</v>
      </c>
    </row>
    <row r="4" spans="1:4">
      <c r="A4" s="38" t="s">
        <v>38</v>
      </c>
      <c r="B4" s="113">
        <v>12000</v>
      </c>
      <c r="C4" s="114">
        <v>0</v>
      </c>
      <c r="D4" s="8">
        <f>B4*C4</f>
        <v>0</v>
      </c>
    </row>
    <row r="5" spans="1:4">
      <c r="A5" s="38" t="s">
        <v>39</v>
      </c>
      <c r="B5" s="113">
        <v>500</v>
      </c>
      <c r="C5" s="114">
        <v>0</v>
      </c>
      <c r="D5" s="8">
        <f t="shared" ref="D5:D14" si="0">B5*C5</f>
        <v>0</v>
      </c>
    </row>
    <row r="6" spans="1:4">
      <c r="A6" s="38" t="s">
        <v>40</v>
      </c>
      <c r="B6" s="113">
        <v>7500</v>
      </c>
      <c r="C6" s="114">
        <v>0</v>
      </c>
      <c r="D6" s="8">
        <f t="shared" si="0"/>
        <v>0</v>
      </c>
    </row>
    <row r="7" spans="1:4">
      <c r="A7" s="38" t="s">
        <v>41</v>
      </c>
      <c r="B7" s="113">
        <v>0</v>
      </c>
      <c r="C7" s="114">
        <v>0</v>
      </c>
      <c r="D7" s="8">
        <f t="shared" si="0"/>
        <v>0</v>
      </c>
    </row>
    <row r="8" spans="1:4">
      <c r="A8" s="38" t="s">
        <v>42</v>
      </c>
      <c r="B8" s="113">
        <v>0</v>
      </c>
      <c r="C8" s="114">
        <v>0</v>
      </c>
      <c r="D8" s="8">
        <f t="shared" si="0"/>
        <v>0</v>
      </c>
    </row>
    <row r="9" spans="1:4">
      <c r="A9" s="38" t="s">
        <v>43</v>
      </c>
      <c r="B9" s="113">
        <v>31615</v>
      </c>
      <c r="C9" s="114">
        <v>0</v>
      </c>
      <c r="D9" s="8">
        <f t="shared" si="0"/>
        <v>0</v>
      </c>
    </row>
    <row r="10" spans="1:4">
      <c r="A10" s="38" t="s">
        <v>44</v>
      </c>
      <c r="B10" s="113">
        <v>7400</v>
      </c>
      <c r="C10" s="114">
        <v>0</v>
      </c>
      <c r="D10" s="8">
        <f t="shared" si="0"/>
        <v>0</v>
      </c>
    </row>
    <row r="11" spans="1:4">
      <c r="A11" s="38" t="s">
        <v>45</v>
      </c>
      <c r="B11" s="113">
        <v>4000</v>
      </c>
      <c r="C11" s="114">
        <v>0</v>
      </c>
      <c r="D11" s="8">
        <f t="shared" si="0"/>
        <v>0</v>
      </c>
    </row>
    <row r="12" spans="1:4" ht="11.25">
      <c r="A12" s="45" t="s">
        <v>46</v>
      </c>
      <c r="B12" s="113">
        <v>4250</v>
      </c>
      <c r="C12" s="114">
        <v>0</v>
      </c>
      <c r="D12" s="8">
        <f t="shared" si="0"/>
        <v>0</v>
      </c>
    </row>
    <row r="13" spans="1:4">
      <c r="A13" s="38" t="s">
        <v>47</v>
      </c>
      <c r="B13" s="113">
        <v>2500</v>
      </c>
      <c r="C13" s="114">
        <v>0</v>
      </c>
      <c r="D13" s="8">
        <f t="shared" si="0"/>
        <v>0</v>
      </c>
    </row>
    <row r="14" spans="1:4">
      <c r="A14" s="39" t="s">
        <v>48</v>
      </c>
      <c r="B14" s="125">
        <v>4500</v>
      </c>
      <c r="C14" s="126">
        <v>0</v>
      </c>
      <c r="D14" s="40">
        <f t="shared" si="0"/>
        <v>0</v>
      </c>
    </row>
    <row r="15" spans="1:4">
      <c r="A15" s="7" t="s">
        <v>24</v>
      </c>
      <c r="B15" s="9">
        <f>SUM(B4:B14)</f>
        <v>74265</v>
      </c>
      <c r="C15" s="37">
        <f>D15/B15</f>
        <v>0</v>
      </c>
      <c r="D15" s="9">
        <f>SUM(D4:D14)</f>
        <v>0</v>
      </c>
    </row>
    <row r="17" spans="1:4" ht="11.25">
      <c r="A17" s="43" t="s">
        <v>25</v>
      </c>
      <c r="B17" s="14"/>
      <c r="D17" s="9">
        <f>D15/A25</f>
        <v>0</v>
      </c>
    </row>
    <row r="22" spans="1:4" s="10" customFormat="1"/>
    <row r="23" spans="1:4">
      <c r="A23" s="5" t="s">
        <v>4</v>
      </c>
    </row>
    <row r="24" spans="1:4" ht="11.25">
      <c r="A24" s="45" t="s">
        <v>26</v>
      </c>
    </row>
    <row r="25" spans="1:4" ht="11.25">
      <c r="A25" s="12">
        <f>'Service Population+Assumptions'!$A$4</f>
        <v>569</v>
      </c>
    </row>
    <row r="26" spans="1:4" ht="11.25">
      <c r="A26" s="45" t="s">
        <v>27</v>
      </c>
    </row>
  </sheetData>
  <printOptions gridLinesSet="0"/>
  <pageMargins left="0.75" right="0.75" top="1" bottom="1" header="0.5" footer="0.5"/>
  <pageSetup orientation="portrait" horizontalDpi="4294967292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32158-9507-479B-964E-20EA39985D98}">
  <dimension ref="A1:D19"/>
  <sheetViews>
    <sheetView showGridLines="0" workbookViewId="0">
      <selection activeCell="B4" sqref="B4:C7"/>
    </sheetView>
  </sheetViews>
  <sheetFormatPr defaultColWidth="9.1640625" defaultRowHeight="11.1"/>
  <cols>
    <col min="1" max="1" width="30.6640625" style="5" customWidth="1"/>
    <col min="2" max="2" width="13.5" style="5" customWidth="1"/>
    <col min="3" max="3" width="11.6640625" style="5" customWidth="1"/>
    <col min="4" max="4" width="15" style="5" customWidth="1"/>
    <col min="5" max="16384" width="9.1640625" style="5"/>
  </cols>
  <sheetData>
    <row r="1" spans="1:4" s="6" customFormat="1" ht="12.95">
      <c r="A1" s="36" t="s">
        <v>49</v>
      </c>
    </row>
    <row r="3" spans="1:4">
      <c r="A3" s="13" t="s">
        <v>15</v>
      </c>
      <c r="B3" s="13" t="s">
        <v>16</v>
      </c>
      <c r="C3" s="13" t="s">
        <v>17</v>
      </c>
      <c r="D3" s="13" t="s">
        <v>18</v>
      </c>
    </row>
    <row r="4" spans="1:4">
      <c r="A4" s="38" t="s">
        <v>50</v>
      </c>
      <c r="B4" s="113">
        <v>150</v>
      </c>
      <c r="C4" s="114">
        <v>1</v>
      </c>
      <c r="D4" s="8">
        <f>B4*C4</f>
        <v>150</v>
      </c>
    </row>
    <row r="5" spans="1:4">
      <c r="A5" s="38" t="s">
        <v>51</v>
      </c>
      <c r="B5" s="113">
        <v>2400</v>
      </c>
      <c r="C5" s="114">
        <v>1</v>
      </c>
      <c r="D5" s="8">
        <f t="shared" ref="D5:D7" si="0">B5*C5</f>
        <v>2400</v>
      </c>
    </row>
    <row r="6" spans="1:4">
      <c r="A6" s="38" t="s">
        <v>52</v>
      </c>
      <c r="B6" s="113">
        <v>500</v>
      </c>
      <c r="C6" s="114">
        <v>1</v>
      </c>
      <c r="D6" s="8">
        <f t="shared" si="0"/>
        <v>500</v>
      </c>
    </row>
    <row r="7" spans="1:4">
      <c r="A7" s="39" t="s">
        <v>53</v>
      </c>
      <c r="B7" s="125">
        <v>1200</v>
      </c>
      <c r="C7" s="127">
        <v>1</v>
      </c>
      <c r="D7" s="11">
        <f t="shared" si="0"/>
        <v>1200</v>
      </c>
    </row>
    <row r="8" spans="1:4">
      <c r="A8" s="7" t="s">
        <v>24</v>
      </c>
      <c r="B8" s="9">
        <f>SUM(B4:B7)</f>
        <v>4250</v>
      </c>
      <c r="C8" s="37">
        <f>D8/B8</f>
        <v>1</v>
      </c>
      <c r="D8" s="9">
        <f>SUM(D4:D7)</f>
        <v>4250</v>
      </c>
    </row>
    <row r="10" spans="1:4" ht="11.25">
      <c r="A10" s="43" t="s">
        <v>25</v>
      </c>
      <c r="B10" s="14"/>
      <c r="D10" s="9">
        <f>D8/A18</f>
        <v>7.4692442882249557</v>
      </c>
    </row>
    <row r="15" spans="1:4" s="10" customFormat="1"/>
    <row r="16" spans="1:4">
      <c r="A16" s="5" t="s">
        <v>4</v>
      </c>
    </row>
    <row r="17" spans="1:1" ht="11.25">
      <c r="A17" s="45" t="s">
        <v>26</v>
      </c>
    </row>
    <row r="18" spans="1:1">
      <c r="A18" s="12">
        <f>'Service Population+Assumptions'!$A$4</f>
        <v>569</v>
      </c>
    </row>
    <row r="19" spans="1:1" ht="11.25">
      <c r="A19" s="45" t="s">
        <v>27</v>
      </c>
    </row>
  </sheetData>
  <printOptions gridLinesSet="0"/>
  <pageMargins left="0.75" right="0.75" top="1" bottom="1" header="0.5" footer="0.5"/>
  <pageSetup orientation="portrait" horizontalDpi="4294967292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908F4-5F7E-4072-AAF0-72933F3F2EF8}">
  <dimension ref="A1:D36"/>
  <sheetViews>
    <sheetView showGridLines="0" workbookViewId="0">
      <selection activeCell="K20" sqref="K20"/>
    </sheetView>
  </sheetViews>
  <sheetFormatPr defaultColWidth="9.1640625" defaultRowHeight="11.1"/>
  <cols>
    <col min="1" max="1" width="33.83203125" style="5" customWidth="1"/>
    <col min="2" max="2" width="13.5" style="5" customWidth="1"/>
    <col min="3" max="3" width="11.6640625" style="5" customWidth="1"/>
    <col min="4" max="4" width="15" style="5" customWidth="1"/>
    <col min="5" max="16384" width="9.1640625" style="5"/>
  </cols>
  <sheetData>
    <row r="1" spans="1:4" s="6" customFormat="1" ht="12.95">
      <c r="A1" s="36" t="s">
        <v>54</v>
      </c>
    </row>
    <row r="3" spans="1:4">
      <c r="A3" s="13" t="s">
        <v>15</v>
      </c>
      <c r="B3" s="13" t="s">
        <v>16</v>
      </c>
      <c r="C3" s="13" t="s">
        <v>17</v>
      </c>
      <c r="D3" s="13" t="s">
        <v>18</v>
      </c>
    </row>
    <row r="4" spans="1:4">
      <c r="A4" s="38" t="s">
        <v>55</v>
      </c>
      <c r="B4" s="113">
        <v>12000</v>
      </c>
      <c r="C4" s="114">
        <v>1</v>
      </c>
      <c r="D4" s="8">
        <f>B4*C4</f>
        <v>12000</v>
      </c>
    </row>
    <row r="5" spans="1:4">
      <c r="A5" s="38" t="s">
        <v>56</v>
      </c>
      <c r="B5" s="128">
        <v>0</v>
      </c>
      <c r="C5" s="114">
        <v>0</v>
      </c>
      <c r="D5" s="8">
        <f t="shared" ref="D5:D24" si="0">B5*C5</f>
        <v>0</v>
      </c>
    </row>
    <row r="6" spans="1:4">
      <c r="A6" s="38" t="s">
        <v>57</v>
      </c>
      <c r="B6" s="113">
        <v>250</v>
      </c>
      <c r="C6" s="114">
        <v>1</v>
      </c>
      <c r="D6" s="8">
        <f t="shared" si="0"/>
        <v>250</v>
      </c>
    </row>
    <row r="7" spans="1:4">
      <c r="A7" s="38" t="s">
        <v>58</v>
      </c>
      <c r="B7" s="113">
        <v>10000</v>
      </c>
      <c r="C7" s="114">
        <v>1</v>
      </c>
      <c r="D7" s="8">
        <f t="shared" si="0"/>
        <v>10000</v>
      </c>
    </row>
    <row r="8" spans="1:4">
      <c r="A8" s="38" t="s">
        <v>59</v>
      </c>
      <c r="B8" s="113">
        <v>6500</v>
      </c>
      <c r="C8" s="114">
        <v>1</v>
      </c>
      <c r="D8" s="8">
        <f t="shared" si="0"/>
        <v>6500</v>
      </c>
    </row>
    <row r="9" spans="1:4">
      <c r="A9" s="38" t="s">
        <v>60</v>
      </c>
      <c r="B9" s="113">
        <v>97312</v>
      </c>
      <c r="C9" s="114">
        <v>1</v>
      </c>
      <c r="D9" s="8">
        <f t="shared" si="0"/>
        <v>97312</v>
      </c>
    </row>
    <row r="10" spans="1:4">
      <c r="A10" s="38" t="s">
        <v>61</v>
      </c>
      <c r="B10" s="113">
        <v>3000</v>
      </c>
      <c r="C10" s="114">
        <v>0</v>
      </c>
      <c r="D10" s="8">
        <f t="shared" si="0"/>
        <v>0</v>
      </c>
    </row>
    <row r="11" spans="1:4">
      <c r="A11" s="38" t="s">
        <v>62</v>
      </c>
      <c r="B11" s="113">
        <v>4000</v>
      </c>
      <c r="C11" s="114">
        <v>0</v>
      </c>
      <c r="D11" s="8">
        <f t="shared" si="0"/>
        <v>0</v>
      </c>
    </row>
    <row r="12" spans="1:4">
      <c r="A12" s="38" t="s">
        <v>63</v>
      </c>
      <c r="B12" s="113">
        <v>8000</v>
      </c>
      <c r="C12" s="114">
        <v>1</v>
      </c>
      <c r="D12" s="8">
        <f t="shared" si="0"/>
        <v>8000</v>
      </c>
    </row>
    <row r="13" spans="1:4">
      <c r="A13" s="38" t="s">
        <v>64</v>
      </c>
      <c r="B13" s="113">
        <v>1300</v>
      </c>
      <c r="C13" s="114">
        <v>1</v>
      </c>
      <c r="D13" s="8">
        <f t="shared" si="0"/>
        <v>1300</v>
      </c>
    </row>
    <row r="14" spans="1:4">
      <c r="A14" s="38" t="s">
        <v>65</v>
      </c>
      <c r="B14" s="113">
        <v>3000</v>
      </c>
      <c r="C14" s="114">
        <v>1</v>
      </c>
      <c r="D14" s="8">
        <f t="shared" si="0"/>
        <v>3000</v>
      </c>
    </row>
    <row r="15" spans="1:4">
      <c r="A15" s="38" t="s">
        <v>66</v>
      </c>
      <c r="B15" s="113">
        <v>15000</v>
      </c>
      <c r="C15" s="114">
        <v>1</v>
      </c>
      <c r="D15" s="8">
        <f t="shared" si="0"/>
        <v>15000</v>
      </c>
    </row>
    <row r="16" spans="1:4">
      <c r="A16" s="38" t="s">
        <v>67</v>
      </c>
      <c r="B16" s="113">
        <v>50000</v>
      </c>
      <c r="C16" s="114">
        <v>0</v>
      </c>
      <c r="D16" s="8">
        <f t="shared" si="0"/>
        <v>0</v>
      </c>
    </row>
    <row r="17" spans="1:4">
      <c r="A17" s="38" t="s">
        <v>68</v>
      </c>
      <c r="B17" s="113">
        <v>34000</v>
      </c>
      <c r="C17" s="114">
        <v>0</v>
      </c>
      <c r="D17" s="8">
        <f t="shared" si="0"/>
        <v>0</v>
      </c>
    </row>
    <row r="18" spans="1:4">
      <c r="A18" s="38" t="s">
        <v>69</v>
      </c>
      <c r="B18" s="113">
        <v>3500</v>
      </c>
      <c r="C18" s="114">
        <v>0</v>
      </c>
      <c r="D18" s="8">
        <f t="shared" si="0"/>
        <v>0</v>
      </c>
    </row>
    <row r="19" spans="1:4">
      <c r="A19" s="38" t="s">
        <v>70</v>
      </c>
      <c r="B19" s="113">
        <v>91100</v>
      </c>
      <c r="C19" s="114">
        <v>1</v>
      </c>
      <c r="D19" s="8">
        <f t="shared" si="0"/>
        <v>91100</v>
      </c>
    </row>
    <row r="20" spans="1:4">
      <c r="A20" s="38" t="s">
        <v>71</v>
      </c>
      <c r="B20" s="113">
        <v>3000</v>
      </c>
      <c r="C20" s="114">
        <v>1</v>
      </c>
      <c r="D20" s="8">
        <f t="shared" si="0"/>
        <v>3000</v>
      </c>
    </row>
    <row r="21" spans="1:4">
      <c r="A21" s="38" t="s">
        <v>72</v>
      </c>
      <c r="B21" s="113">
        <v>5000</v>
      </c>
      <c r="C21" s="114">
        <v>1</v>
      </c>
      <c r="D21" s="8">
        <f t="shared" si="0"/>
        <v>5000</v>
      </c>
    </row>
    <row r="22" spans="1:4">
      <c r="A22" s="38" t="s">
        <v>73</v>
      </c>
      <c r="B22" s="113">
        <v>3000</v>
      </c>
      <c r="C22" s="114">
        <v>1</v>
      </c>
      <c r="D22" s="8">
        <f t="shared" si="0"/>
        <v>3000</v>
      </c>
    </row>
    <row r="23" spans="1:4">
      <c r="A23" s="38" t="s">
        <v>74</v>
      </c>
      <c r="B23" s="113">
        <v>10000</v>
      </c>
      <c r="C23" s="114">
        <v>0</v>
      </c>
      <c r="D23" s="8">
        <f t="shared" si="0"/>
        <v>0</v>
      </c>
    </row>
    <row r="24" spans="1:4">
      <c r="A24" s="39" t="s">
        <v>75</v>
      </c>
      <c r="B24" s="125">
        <v>125336</v>
      </c>
      <c r="C24" s="127">
        <v>0</v>
      </c>
      <c r="D24" s="40">
        <f t="shared" si="0"/>
        <v>0</v>
      </c>
    </row>
    <row r="25" spans="1:4">
      <c r="A25" s="7" t="s">
        <v>24</v>
      </c>
      <c r="B25" s="9">
        <f>SUM(B4:B24)</f>
        <v>485298</v>
      </c>
      <c r="C25" s="37">
        <f>D25/B25</f>
        <v>0.52640233423587157</v>
      </c>
      <c r="D25" s="9">
        <f>SUM(D4:D24)</f>
        <v>255462</v>
      </c>
    </row>
    <row r="27" spans="1:4" ht="11.25">
      <c r="A27" s="43" t="s">
        <v>25</v>
      </c>
      <c r="B27" s="14"/>
      <c r="D27" s="9">
        <f>D25/A35</f>
        <v>448.96660808435854</v>
      </c>
    </row>
    <row r="32" spans="1:4" s="47" customFormat="1"/>
    <row r="33" spans="1:1">
      <c r="A33" s="5" t="s">
        <v>4</v>
      </c>
    </row>
    <row r="34" spans="1:1" ht="11.25">
      <c r="A34" s="45" t="s">
        <v>26</v>
      </c>
    </row>
    <row r="35" spans="1:1" ht="11.25">
      <c r="A35" s="5">
        <v>569</v>
      </c>
    </row>
    <row r="36" spans="1:1" ht="11.25">
      <c r="A36" s="45" t="s">
        <v>27</v>
      </c>
    </row>
  </sheetData>
  <printOptions gridLinesSet="0"/>
  <pageMargins left="0.75" right="0.75" top="1" bottom="1" header="0.5" footer="0.5"/>
  <pageSetup orientation="portrait" horizontalDpi="4294967292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AD1A3-8202-4924-9AE2-7283652D6C4A}">
  <dimension ref="A1:D18"/>
  <sheetViews>
    <sheetView showGridLines="0" workbookViewId="0">
      <selection activeCell="D9" sqref="D9"/>
    </sheetView>
  </sheetViews>
  <sheetFormatPr defaultColWidth="9.1640625" defaultRowHeight="11.1"/>
  <cols>
    <col min="1" max="1" width="30.6640625" style="5" customWidth="1"/>
    <col min="2" max="2" width="13.5" style="5" customWidth="1"/>
    <col min="3" max="3" width="11.6640625" style="5" customWidth="1"/>
    <col min="4" max="4" width="15" style="5" customWidth="1"/>
    <col min="5" max="16384" width="9.1640625" style="5"/>
  </cols>
  <sheetData>
    <row r="1" spans="1:4" s="6" customFormat="1" ht="12.95">
      <c r="A1" s="36" t="s">
        <v>76</v>
      </c>
    </row>
    <row r="3" spans="1:4">
      <c r="A3" s="13" t="s">
        <v>15</v>
      </c>
      <c r="B3" s="13" t="s">
        <v>16</v>
      </c>
      <c r="C3" s="13" t="s">
        <v>17</v>
      </c>
      <c r="D3" s="13" t="s">
        <v>18</v>
      </c>
    </row>
    <row r="4" spans="1:4">
      <c r="A4" s="5" t="s">
        <v>77</v>
      </c>
      <c r="B4" s="113">
        <v>2000</v>
      </c>
      <c r="C4" s="129">
        <v>1</v>
      </c>
      <c r="D4" s="8">
        <f>B4*C4</f>
        <v>2000</v>
      </c>
    </row>
    <row r="5" spans="1:4">
      <c r="A5" s="5" t="s">
        <v>78</v>
      </c>
      <c r="B5" s="113">
        <v>0</v>
      </c>
      <c r="C5" s="114">
        <v>1</v>
      </c>
      <c r="D5" s="8">
        <f t="shared" ref="D5:D6" si="0">B5*C5</f>
        <v>0</v>
      </c>
    </row>
    <row r="6" spans="1:4">
      <c r="A6" s="10" t="s">
        <v>79</v>
      </c>
      <c r="B6" s="125">
        <v>20000</v>
      </c>
      <c r="C6" s="126">
        <v>1</v>
      </c>
      <c r="D6" s="11">
        <f t="shared" si="0"/>
        <v>20000</v>
      </c>
    </row>
    <row r="7" spans="1:4">
      <c r="A7" s="7" t="s">
        <v>24</v>
      </c>
      <c r="B7" s="9">
        <f>SUM(B4:B6)</f>
        <v>22000</v>
      </c>
      <c r="C7" s="15">
        <f>D7/B7</f>
        <v>1</v>
      </c>
      <c r="D7" s="9">
        <f>SUM(D4:D6)</f>
        <v>22000</v>
      </c>
    </row>
    <row r="9" spans="1:4" ht="11.25">
      <c r="A9" s="43" t="s">
        <v>25</v>
      </c>
      <c r="B9" s="14"/>
      <c r="D9" s="9">
        <f>D7/A17</f>
        <v>38.664323374340952</v>
      </c>
    </row>
    <row r="14" spans="1:4" s="10" customFormat="1"/>
    <row r="15" spans="1:4">
      <c r="A15" s="5" t="s">
        <v>4</v>
      </c>
    </row>
    <row r="16" spans="1:4" ht="11.25">
      <c r="A16" s="45" t="s">
        <v>26</v>
      </c>
    </row>
    <row r="17" spans="1:1">
      <c r="A17" s="12">
        <f>'Service Population+Assumptions'!$A$4</f>
        <v>569</v>
      </c>
    </row>
    <row r="18" spans="1:1" ht="11.25">
      <c r="A18" s="45" t="s">
        <v>27</v>
      </c>
    </row>
  </sheetData>
  <printOptions gridLinesSet="0"/>
  <pageMargins left="0.75" right="0.75" top="1" bottom="1" header="0.5" footer="0.5"/>
  <pageSetup orientation="portrait" horizontalDpi="4294967292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B834-4B39-417A-8963-0D1ACCCA9524}">
  <dimension ref="A1:D19"/>
  <sheetViews>
    <sheetView showGridLines="0" workbookViewId="0">
      <selection activeCell="N19" sqref="N19"/>
    </sheetView>
  </sheetViews>
  <sheetFormatPr defaultColWidth="9.1640625" defaultRowHeight="11.1"/>
  <cols>
    <col min="1" max="1" width="30.6640625" style="5" customWidth="1"/>
    <col min="2" max="2" width="13.5" style="5" customWidth="1"/>
    <col min="3" max="3" width="11.6640625" style="5" customWidth="1"/>
    <col min="4" max="4" width="15" style="5" customWidth="1"/>
    <col min="5" max="16384" width="9.1640625" style="5"/>
  </cols>
  <sheetData>
    <row r="1" spans="1:4" s="6" customFormat="1" ht="12.95">
      <c r="A1" s="36" t="s">
        <v>80</v>
      </c>
    </row>
    <row r="3" spans="1:4">
      <c r="A3" s="13" t="s">
        <v>15</v>
      </c>
      <c r="B3" s="13" t="s">
        <v>16</v>
      </c>
      <c r="C3" s="13" t="s">
        <v>17</v>
      </c>
      <c r="D3" s="13" t="s">
        <v>18</v>
      </c>
    </row>
    <row r="4" spans="1:4">
      <c r="A4" s="38" t="s">
        <v>57</v>
      </c>
      <c r="B4" s="113">
        <v>1000</v>
      </c>
      <c r="C4" s="114">
        <v>0</v>
      </c>
      <c r="D4" s="8">
        <f>B4*C4</f>
        <v>0</v>
      </c>
    </row>
    <row r="5" spans="1:4">
      <c r="A5" s="38" t="s">
        <v>81</v>
      </c>
      <c r="B5" s="113">
        <v>2500</v>
      </c>
      <c r="C5" s="114">
        <v>1</v>
      </c>
      <c r="D5" s="8">
        <f t="shared" ref="D5:D7" si="0">B5*C5</f>
        <v>2500</v>
      </c>
    </row>
    <row r="6" spans="1:4">
      <c r="A6" s="38" t="s">
        <v>82</v>
      </c>
      <c r="B6" s="113">
        <v>2500</v>
      </c>
      <c r="C6" s="114">
        <v>0</v>
      </c>
      <c r="D6" s="8">
        <f t="shared" si="0"/>
        <v>0</v>
      </c>
    </row>
    <row r="7" spans="1:4">
      <c r="A7" s="39" t="s">
        <v>83</v>
      </c>
      <c r="B7" s="125">
        <v>9000</v>
      </c>
      <c r="C7" s="127">
        <v>1</v>
      </c>
      <c r="D7" s="11">
        <f t="shared" si="0"/>
        <v>9000</v>
      </c>
    </row>
    <row r="8" spans="1:4">
      <c r="A8" s="7" t="s">
        <v>24</v>
      </c>
      <c r="B8" s="9">
        <f>SUM(B4:B7)</f>
        <v>15000</v>
      </c>
      <c r="C8" s="37">
        <f>D8/B8</f>
        <v>0.76666666666666672</v>
      </c>
      <c r="D8" s="9">
        <f>SUM(D4:D7)</f>
        <v>11500</v>
      </c>
    </row>
    <row r="10" spans="1:4" ht="11.25">
      <c r="A10" s="43" t="s">
        <v>25</v>
      </c>
      <c r="B10" s="14"/>
      <c r="D10" s="9">
        <f>D8/A18</f>
        <v>20.210896309314588</v>
      </c>
    </row>
    <row r="15" spans="1:4" s="10" customFormat="1"/>
    <row r="16" spans="1:4">
      <c r="A16" s="5" t="s">
        <v>4</v>
      </c>
    </row>
    <row r="17" spans="1:1" ht="11.25">
      <c r="A17" s="45" t="s">
        <v>26</v>
      </c>
    </row>
    <row r="18" spans="1:1">
      <c r="A18" s="12">
        <f>'Service Population+Assumptions'!$A$4</f>
        <v>569</v>
      </c>
    </row>
    <row r="19" spans="1:1" ht="11.25">
      <c r="A19" s="45" t="s">
        <v>27</v>
      </c>
    </row>
  </sheetData>
  <printOptions gridLinesSet="0"/>
  <pageMargins left="0.75" right="0.75" top="1" bottom="1" header="0.5" footer="0.5"/>
  <pageSetup orientation="portrait" horizontalDpi="4294967292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82BC8-598F-4B42-A611-E33399709087}">
  <dimension ref="A1:D20"/>
  <sheetViews>
    <sheetView showGridLines="0" workbookViewId="0">
      <selection activeCell="Q16" sqref="Q16"/>
    </sheetView>
  </sheetViews>
  <sheetFormatPr defaultColWidth="9.1640625" defaultRowHeight="11.1"/>
  <cols>
    <col min="1" max="1" width="30.6640625" style="5" customWidth="1"/>
    <col min="2" max="2" width="13.5" style="5" customWidth="1"/>
    <col min="3" max="3" width="11.6640625" style="5" customWidth="1"/>
    <col min="4" max="4" width="15" style="5" customWidth="1"/>
    <col min="5" max="16384" width="9.1640625" style="5"/>
  </cols>
  <sheetData>
    <row r="1" spans="1:4" s="6" customFormat="1" ht="12.95">
      <c r="A1" s="36" t="s">
        <v>84</v>
      </c>
    </row>
    <row r="3" spans="1:4">
      <c r="A3" s="13" t="s">
        <v>15</v>
      </c>
      <c r="B3" s="13" t="s">
        <v>16</v>
      </c>
      <c r="C3" s="13" t="s">
        <v>17</v>
      </c>
      <c r="D3" s="13" t="s">
        <v>18</v>
      </c>
    </row>
    <row r="4" spans="1:4">
      <c r="A4" s="38" t="s">
        <v>85</v>
      </c>
      <c r="B4" s="113">
        <v>16800</v>
      </c>
      <c r="C4" s="114">
        <v>1</v>
      </c>
      <c r="D4" s="8">
        <f>B4*C4</f>
        <v>16800</v>
      </c>
    </row>
    <row r="5" spans="1:4">
      <c r="A5" s="38" t="s">
        <v>86</v>
      </c>
      <c r="B5" s="113">
        <v>20000</v>
      </c>
      <c r="C5" s="114">
        <v>1</v>
      </c>
      <c r="D5" s="8">
        <f t="shared" ref="D5:D8" si="0">B5*C5</f>
        <v>20000</v>
      </c>
    </row>
    <row r="6" spans="1:4">
      <c r="A6" s="38" t="s">
        <v>87</v>
      </c>
      <c r="B6" s="113">
        <v>45000</v>
      </c>
      <c r="C6" s="114">
        <v>1</v>
      </c>
      <c r="D6" s="8">
        <f t="shared" si="0"/>
        <v>45000</v>
      </c>
    </row>
    <row r="7" spans="1:4">
      <c r="A7" s="38" t="s">
        <v>88</v>
      </c>
      <c r="B7" s="113">
        <v>3400</v>
      </c>
      <c r="C7" s="114">
        <v>1</v>
      </c>
      <c r="D7" s="8">
        <f t="shared" si="0"/>
        <v>3400</v>
      </c>
    </row>
    <row r="8" spans="1:4">
      <c r="A8" s="39" t="s">
        <v>89</v>
      </c>
      <c r="B8" s="125">
        <v>750</v>
      </c>
      <c r="C8" s="126">
        <v>1</v>
      </c>
      <c r="D8" s="11">
        <f t="shared" si="0"/>
        <v>750</v>
      </c>
    </row>
    <row r="9" spans="1:4">
      <c r="A9" s="7" t="s">
        <v>24</v>
      </c>
      <c r="B9" s="9">
        <f>SUM(B4:B8)</f>
        <v>85950</v>
      </c>
      <c r="C9" s="37">
        <f>D9/B9</f>
        <v>1</v>
      </c>
      <c r="D9" s="9">
        <f>SUM(D4:D8)</f>
        <v>85950</v>
      </c>
    </row>
    <row r="11" spans="1:4" ht="11.25">
      <c r="A11" s="43" t="s">
        <v>25</v>
      </c>
      <c r="B11" s="14"/>
      <c r="D11" s="9">
        <f>D9/A19</f>
        <v>151.05448154657293</v>
      </c>
    </row>
    <row r="16" spans="1:4" s="10" customFormat="1"/>
    <row r="17" spans="1:1">
      <c r="A17" s="5" t="s">
        <v>4</v>
      </c>
    </row>
    <row r="18" spans="1:1" ht="11.25">
      <c r="A18" s="45" t="s">
        <v>26</v>
      </c>
    </row>
    <row r="19" spans="1:1">
      <c r="A19" s="12">
        <f>'Service Population+Assumptions'!$A$4</f>
        <v>569</v>
      </c>
    </row>
    <row r="20" spans="1:1" ht="11.25">
      <c r="A20" s="45" t="s">
        <v>27</v>
      </c>
    </row>
  </sheetData>
  <printOptions gridLinesSet="0"/>
  <pageMargins left="0.75" right="0.75" top="1" bottom="1" header="0.5" footer="0.5"/>
  <pageSetup orientation="portrait" horizontalDpi="4294967292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AF2F9-1032-4FC8-82CA-451A5A3457F1}">
  <dimension ref="A1:D41"/>
  <sheetViews>
    <sheetView showGridLines="0" workbookViewId="0">
      <selection activeCell="R19" sqref="R19"/>
    </sheetView>
  </sheetViews>
  <sheetFormatPr defaultColWidth="9.1640625" defaultRowHeight="11.1"/>
  <cols>
    <col min="1" max="1" width="35.83203125" style="5" customWidth="1"/>
    <col min="2" max="2" width="13.5" style="5" customWidth="1"/>
    <col min="3" max="3" width="11.6640625" style="5" customWidth="1"/>
    <col min="4" max="4" width="15" style="5" customWidth="1"/>
    <col min="5" max="16384" width="9.1640625" style="5"/>
  </cols>
  <sheetData>
    <row r="1" spans="1:4" s="6" customFormat="1" ht="12.95">
      <c r="A1" s="36" t="s">
        <v>90</v>
      </c>
    </row>
    <row r="3" spans="1:4">
      <c r="A3" s="13" t="s">
        <v>15</v>
      </c>
      <c r="B3" s="13" t="s">
        <v>16</v>
      </c>
      <c r="C3" s="13" t="s">
        <v>17</v>
      </c>
      <c r="D3" s="13" t="s">
        <v>18</v>
      </c>
    </row>
    <row r="4" spans="1:4">
      <c r="A4" s="38" t="s">
        <v>91</v>
      </c>
      <c r="B4" s="113">
        <v>200</v>
      </c>
      <c r="C4" s="114">
        <v>0</v>
      </c>
      <c r="D4" s="8">
        <f>B4*C4</f>
        <v>0</v>
      </c>
    </row>
    <row r="5" spans="1:4">
      <c r="A5" s="38" t="s">
        <v>92</v>
      </c>
      <c r="B5" s="113">
        <v>4000</v>
      </c>
      <c r="C5" s="114">
        <v>0</v>
      </c>
      <c r="D5" s="8">
        <f t="shared" ref="D5:D30" si="0">B5*C5</f>
        <v>0</v>
      </c>
    </row>
    <row r="6" spans="1:4">
      <c r="A6" s="38" t="s">
        <v>93</v>
      </c>
      <c r="B6" s="113">
        <v>10000</v>
      </c>
      <c r="C6" s="114">
        <v>1</v>
      </c>
      <c r="D6" s="8">
        <f t="shared" si="0"/>
        <v>10000</v>
      </c>
    </row>
    <row r="7" spans="1:4">
      <c r="A7" s="38" t="s">
        <v>57</v>
      </c>
      <c r="B7" s="113">
        <v>10000</v>
      </c>
      <c r="C7" s="114">
        <v>0</v>
      </c>
      <c r="D7" s="8">
        <f t="shared" si="0"/>
        <v>0</v>
      </c>
    </row>
    <row r="8" spans="1:4">
      <c r="A8" s="38" t="s">
        <v>94</v>
      </c>
      <c r="B8" s="113">
        <v>30000</v>
      </c>
      <c r="C8" s="114">
        <v>1</v>
      </c>
      <c r="D8" s="8">
        <f t="shared" si="0"/>
        <v>30000</v>
      </c>
    </row>
    <row r="9" spans="1:4">
      <c r="A9" s="38" t="s">
        <v>95</v>
      </c>
      <c r="B9" s="113">
        <v>10000</v>
      </c>
      <c r="C9" s="114">
        <v>1</v>
      </c>
      <c r="D9" s="8">
        <f t="shared" si="0"/>
        <v>10000</v>
      </c>
    </row>
    <row r="10" spans="1:4">
      <c r="A10" s="38" t="s">
        <v>96</v>
      </c>
      <c r="B10" s="113">
        <v>500</v>
      </c>
      <c r="C10" s="114">
        <v>1</v>
      </c>
      <c r="D10" s="8">
        <f t="shared" si="0"/>
        <v>500</v>
      </c>
    </row>
    <row r="11" spans="1:4">
      <c r="A11" s="38" t="s">
        <v>97</v>
      </c>
      <c r="B11" s="113">
        <v>2000</v>
      </c>
      <c r="C11" s="114">
        <v>0</v>
      </c>
      <c r="D11" s="8">
        <f t="shared" si="0"/>
        <v>0</v>
      </c>
    </row>
    <row r="12" spans="1:4">
      <c r="A12" s="38" t="s">
        <v>98</v>
      </c>
      <c r="B12" s="113">
        <v>28500</v>
      </c>
      <c r="C12" s="114">
        <v>0</v>
      </c>
      <c r="D12" s="8">
        <f t="shared" si="0"/>
        <v>0</v>
      </c>
    </row>
    <row r="13" spans="1:4">
      <c r="A13" s="38" t="s">
        <v>99</v>
      </c>
      <c r="B13" s="113">
        <v>30000</v>
      </c>
      <c r="C13" s="114">
        <v>0</v>
      </c>
      <c r="D13" s="8">
        <f t="shared" si="0"/>
        <v>0</v>
      </c>
    </row>
    <row r="14" spans="1:4">
      <c r="A14" s="38" t="s">
        <v>100</v>
      </c>
      <c r="B14" s="113">
        <v>7500</v>
      </c>
      <c r="C14" s="114">
        <v>0</v>
      </c>
      <c r="D14" s="8">
        <f t="shared" si="0"/>
        <v>0</v>
      </c>
    </row>
    <row r="15" spans="1:4">
      <c r="A15" s="38" t="s">
        <v>101</v>
      </c>
      <c r="B15" s="113">
        <v>38000</v>
      </c>
      <c r="C15" s="114">
        <v>0</v>
      </c>
      <c r="D15" s="8">
        <f t="shared" si="0"/>
        <v>0</v>
      </c>
    </row>
    <row r="16" spans="1:4">
      <c r="A16" s="38" t="s">
        <v>102</v>
      </c>
      <c r="B16" s="113">
        <v>0</v>
      </c>
      <c r="C16" s="114">
        <v>0</v>
      </c>
      <c r="D16" s="8">
        <f t="shared" si="0"/>
        <v>0</v>
      </c>
    </row>
    <row r="17" spans="1:4" ht="11.25">
      <c r="A17" s="119" t="s">
        <v>103</v>
      </c>
      <c r="B17" s="113">
        <v>0</v>
      </c>
      <c r="C17" s="114">
        <v>0</v>
      </c>
      <c r="D17" s="113">
        <f t="shared" si="0"/>
        <v>0</v>
      </c>
    </row>
    <row r="18" spans="1:4" ht="11.25">
      <c r="A18" s="119" t="s">
        <v>103</v>
      </c>
      <c r="B18" s="113">
        <v>0</v>
      </c>
      <c r="C18" s="114">
        <v>0</v>
      </c>
      <c r="D18" s="113">
        <f t="shared" si="0"/>
        <v>0</v>
      </c>
    </row>
    <row r="19" spans="1:4" ht="11.25">
      <c r="A19" s="119" t="s">
        <v>103</v>
      </c>
      <c r="B19" s="113">
        <v>0</v>
      </c>
      <c r="C19" s="114">
        <v>0</v>
      </c>
      <c r="D19" s="113">
        <f t="shared" si="0"/>
        <v>0</v>
      </c>
    </row>
    <row r="20" spans="1:4">
      <c r="A20" s="38" t="s">
        <v>104</v>
      </c>
      <c r="B20" s="113">
        <v>80500</v>
      </c>
      <c r="C20" s="114">
        <v>1</v>
      </c>
      <c r="D20" s="8">
        <f t="shared" si="0"/>
        <v>80500</v>
      </c>
    </row>
    <row r="21" spans="1:4">
      <c r="A21" s="38" t="s">
        <v>47</v>
      </c>
      <c r="B21" s="113">
        <v>600</v>
      </c>
      <c r="C21" s="114">
        <v>1</v>
      </c>
      <c r="D21" s="8">
        <f t="shared" si="0"/>
        <v>600</v>
      </c>
    </row>
    <row r="22" spans="1:4">
      <c r="A22" s="38" t="s">
        <v>69</v>
      </c>
      <c r="B22" s="113">
        <v>3000</v>
      </c>
      <c r="C22" s="114">
        <v>0</v>
      </c>
      <c r="D22" s="8">
        <f t="shared" si="0"/>
        <v>0</v>
      </c>
    </row>
    <row r="23" spans="1:4">
      <c r="A23" s="38" t="s">
        <v>48</v>
      </c>
      <c r="B23" s="113">
        <v>2500</v>
      </c>
      <c r="C23" s="114">
        <v>0</v>
      </c>
      <c r="D23" s="8">
        <f t="shared" si="0"/>
        <v>0</v>
      </c>
    </row>
    <row r="24" spans="1:4">
      <c r="A24" s="38" t="s">
        <v>105</v>
      </c>
      <c r="B24" s="113">
        <v>1500</v>
      </c>
      <c r="C24" s="114">
        <v>1</v>
      </c>
      <c r="D24" s="8">
        <f t="shared" si="0"/>
        <v>1500</v>
      </c>
    </row>
    <row r="25" spans="1:4">
      <c r="A25" s="38" t="s">
        <v>106</v>
      </c>
      <c r="B25" s="113">
        <v>10000</v>
      </c>
      <c r="C25" s="114">
        <v>0</v>
      </c>
      <c r="D25" s="8">
        <f t="shared" si="0"/>
        <v>0</v>
      </c>
    </row>
    <row r="26" spans="1:4">
      <c r="A26" s="38" t="s">
        <v>75</v>
      </c>
      <c r="B26" s="113">
        <v>86606</v>
      </c>
      <c r="C26" s="114">
        <v>0</v>
      </c>
      <c r="D26" s="8">
        <f t="shared" si="0"/>
        <v>0</v>
      </c>
    </row>
    <row r="27" spans="1:4">
      <c r="A27" s="38" t="s">
        <v>107</v>
      </c>
      <c r="B27" s="113">
        <v>50000</v>
      </c>
      <c r="C27" s="114">
        <v>1</v>
      </c>
      <c r="D27" s="8">
        <f t="shared" si="0"/>
        <v>50000</v>
      </c>
    </row>
    <row r="28" spans="1:4">
      <c r="A28" s="38" t="s">
        <v>108</v>
      </c>
      <c r="B28" s="113">
        <v>2400</v>
      </c>
      <c r="C28" s="114">
        <v>0</v>
      </c>
      <c r="D28" s="8">
        <f t="shared" si="0"/>
        <v>0</v>
      </c>
    </row>
    <row r="29" spans="1:4">
      <c r="A29" s="38" t="s">
        <v>109</v>
      </c>
      <c r="B29" s="113">
        <v>1000</v>
      </c>
      <c r="C29" s="114">
        <v>0</v>
      </c>
      <c r="D29" s="8">
        <f t="shared" si="0"/>
        <v>0</v>
      </c>
    </row>
    <row r="30" spans="1:4">
      <c r="A30" s="41" t="s">
        <v>110</v>
      </c>
      <c r="B30" s="130">
        <v>56250</v>
      </c>
      <c r="C30" s="127">
        <v>1</v>
      </c>
      <c r="D30" s="40">
        <f t="shared" si="0"/>
        <v>56250</v>
      </c>
    </row>
    <row r="31" spans="1:4">
      <c r="A31" s="7" t="s">
        <v>24</v>
      </c>
      <c r="B31" s="9">
        <f>SUM(B4:B30)</f>
        <v>465056</v>
      </c>
      <c r="C31" s="37">
        <f>D31/B31</f>
        <v>0.51466920112846626</v>
      </c>
      <c r="D31" s="9">
        <f>SUM(D4:D30)</f>
        <v>239350</v>
      </c>
    </row>
    <row r="33" spans="1:4" ht="11.25">
      <c r="A33" s="43" t="s">
        <v>25</v>
      </c>
      <c r="B33" s="14"/>
      <c r="D33" s="9">
        <f>D31/A38</f>
        <v>420.65026362038662</v>
      </c>
    </row>
    <row r="34" spans="1:4" ht="11.25">
      <c r="A34" s="45" t="s">
        <v>111</v>
      </c>
      <c r="D34" s="9">
        <f>SUM(B12:B19)</f>
        <v>104000</v>
      </c>
    </row>
    <row r="35" spans="1:4" s="10" customFormat="1"/>
    <row r="36" spans="1:4">
      <c r="A36" s="5" t="s">
        <v>4</v>
      </c>
    </row>
    <row r="37" spans="1:4" ht="11.25">
      <c r="A37" s="45" t="s">
        <v>26</v>
      </c>
    </row>
    <row r="38" spans="1:4">
      <c r="A38" s="12">
        <f>'Service Population+Assumptions'!$A$4</f>
        <v>569</v>
      </c>
    </row>
    <row r="39" spans="1:4" ht="11.25">
      <c r="A39" s="45" t="s">
        <v>112</v>
      </c>
    </row>
    <row r="40" spans="1:4" ht="11.25">
      <c r="A40" s="45" t="s">
        <v>27</v>
      </c>
    </row>
    <row r="41" spans="1:4" ht="11.25">
      <c r="A41" s="45" t="s">
        <v>113</v>
      </c>
    </row>
  </sheetData>
  <printOptions gridLinesSet="0"/>
  <pageMargins left="0.75" right="0.75" top="1" bottom="1" header="0.5" footer="0.5"/>
  <pageSetup orientation="portrait" horizontalDpi="4294967292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4CE8-8C4E-459B-83F5-BCED874FB320}">
  <dimension ref="A1:D42"/>
  <sheetViews>
    <sheetView showGridLines="0" workbookViewId="0">
      <selection activeCell="I20" sqref="I20"/>
    </sheetView>
  </sheetViews>
  <sheetFormatPr defaultColWidth="9.1640625" defaultRowHeight="11.1"/>
  <cols>
    <col min="1" max="1" width="36.1640625" style="5" customWidth="1"/>
    <col min="2" max="2" width="13.5" style="5" customWidth="1"/>
    <col min="3" max="3" width="11.6640625" style="5" customWidth="1"/>
    <col min="4" max="4" width="15" style="5" customWidth="1"/>
    <col min="5" max="16384" width="9.1640625" style="5"/>
  </cols>
  <sheetData>
    <row r="1" spans="1:4" s="6" customFormat="1" ht="12.95">
      <c r="A1" s="36" t="s">
        <v>114</v>
      </c>
    </row>
    <row r="3" spans="1:4">
      <c r="A3" s="13" t="s">
        <v>15</v>
      </c>
      <c r="B3" s="13" t="s">
        <v>16</v>
      </c>
      <c r="C3" s="13" t="s">
        <v>17</v>
      </c>
      <c r="D3" s="13" t="s">
        <v>18</v>
      </c>
    </row>
    <row r="4" spans="1:4">
      <c r="A4" s="38" t="s">
        <v>115</v>
      </c>
      <c r="B4" s="113">
        <v>200</v>
      </c>
      <c r="C4" s="114">
        <v>0</v>
      </c>
      <c r="D4" s="8">
        <f>B4*C4</f>
        <v>0</v>
      </c>
    </row>
    <row r="5" spans="1:4">
      <c r="A5" s="38" t="s">
        <v>116</v>
      </c>
      <c r="B5" s="113">
        <v>41000</v>
      </c>
      <c r="C5" s="114">
        <v>0</v>
      </c>
      <c r="D5" s="8">
        <f t="shared" ref="D5:D28" si="0">B5*C5</f>
        <v>0</v>
      </c>
    </row>
    <row r="6" spans="1:4">
      <c r="A6" s="38" t="s">
        <v>92</v>
      </c>
      <c r="B6" s="113">
        <v>20000</v>
      </c>
      <c r="C6" s="114">
        <v>0</v>
      </c>
      <c r="D6" s="8">
        <f t="shared" si="0"/>
        <v>0</v>
      </c>
    </row>
    <row r="7" spans="1:4">
      <c r="A7" s="38" t="s">
        <v>57</v>
      </c>
      <c r="B7" s="113">
        <v>45000</v>
      </c>
      <c r="C7" s="114">
        <v>0</v>
      </c>
      <c r="D7" s="8">
        <f t="shared" si="0"/>
        <v>0</v>
      </c>
    </row>
    <row r="8" spans="1:4">
      <c r="A8" s="38" t="s">
        <v>94</v>
      </c>
      <c r="B8" s="113">
        <v>20000</v>
      </c>
      <c r="C8" s="114">
        <v>1</v>
      </c>
      <c r="D8" s="8">
        <f t="shared" si="0"/>
        <v>20000</v>
      </c>
    </row>
    <row r="9" spans="1:4">
      <c r="A9" s="38" t="s">
        <v>95</v>
      </c>
      <c r="B9" s="113">
        <v>10000</v>
      </c>
      <c r="C9" s="114">
        <v>1</v>
      </c>
      <c r="D9" s="8">
        <f t="shared" si="0"/>
        <v>10000</v>
      </c>
    </row>
    <row r="10" spans="1:4">
      <c r="A10" s="38" t="s">
        <v>96</v>
      </c>
      <c r="B10" s="113">
        <v>500</v>
      </c>
      <c r="C10" s="114">
        <v>1</v>
      </c>
      <c r="D10" s="8">
        <f t="shared" si="0"/>
        <v>500</v>
      </c>
    </row>
    <row r="11" spans="1:4">
      <c r="A11" s="38" t="s">
        <v>117</v>
      </c>
      <c r="B11" s="113">
        <v>5000</v>
      </c>
      <c r="C11" s="114">
        <v>0</v>
      </c>
      <c r="D11" s="8">
        <f t="shared" si="0"/>
        <v>0</v>
      </c>
    </row>
    <row r="12" spans="1:4">
      <c r="A12" s="38" t="s">
        <v>93</v>
      </c>
      <c r="B12" s="113">
        <v>10000</v>
      </c>
      <c r="C12" s="114">
        <v>1</v>
      </c>
      <c r="D12" s="8">
        <f t="shared" si="0"/>
        <v>10000</v>
      </c>
    </row>
    <row r="13" spans="1:4">
      <c r="A13" s="38" t="s">
        <v>118</v>
      </c>
      <c r="B13" s="113">
        <v>33000</v>
      </c>
      <c r="C13" s="114">
        <v>0</v>
      </c>
      <c r="D13" s="8">
        <f t="shared" si="0"/>
        <v>0</v>
      </c>
    </row>
    <row r="14" spans="1:4">
      <c r="A14" s="38" t="s">
        <v>119</v>
      </c>
      <c r="B14" s="113">
        <v>39000</v>
      </c>
      <c r="C14" s="114">
        <v>0</v>
      </c>
      <c r="D14" s="8">
        <f t="shared" si="0"/>
        <v>0</v>
      </c>
    </row>
    <row r="15" spans="1:4" ht="11.25">
      <c r="A15" s="119" t="s">
        <v>120</v>
      </c>
      <c r="B15" s="113">
        <v>0</v>
      </c>
      <c r="C15" s="114">
        <v>0</v>
      </c>
      <c r="D15" s="113"/>
    </row>
    <row r="16" spans="1:4" ht="11.25">
      <c r="A16" s="119" t="s">
        <v>120</v>
      </c>
      <c r="B16" s="113">
        <v>0</v>
      </c>
      <c r="C16" s="114">
        <v>0</v>
      </c>
      <c r="D16" s="113"/>
    </row>
    <row r="17" spans="1:4" ht="11.25">
      <c r="A17" s="119" t="s">
        <v>120</v>
      </c>
      <c r="B17" s="113">
        <v>0</v>
      </c>
      <c r="C17" s="114">
        <v>0</v>
      </c>
      <c r="D17" s="113"/>
    </row>
    <row r="18" spans="1:4">
      <c r="A18" s="38" t="s">
        <v>121</v>
      </c>
      <c r="B18" s="113">
        <v>110600</v>
      </c>
      <c r="C18" s="114">
        <v>1</v>
      </c>
      <c r="D18" s="8">
        <f t="shared" si="0"/>
        <v>110600</v>
      </c>
    </row>
    <row r="19" spans="1:4">
      <c r="A19" s="38" t="s">
        <v>122</v>
      </c>
      <c r="B19" s="113">
        <v>4000</v>
      </c>
      <c r="C19" s="114">
        <v>0</v>
      </c>
      <c r="D19" s="8">
        <f t="shared" si="0"/>
        <v>0</v>
      </c>
    </row>
    <row r="20" spans="1:4">
      <c r="A20" s="38" t="s">
        <v>47</v>
      </c>
      <c r="B20" s="113">
        <v>400</v>
      </c>
      <c r="C20" s="114">
        <v>1</v>
      </c>
      <c r="D20" s="8">
        <f t="shared" si="0"/>
        <v>400</v>
      </c>
    </row>
    <row r="21" spans="1:4">
      <c r="A21" s="38" t="s">
        <v>105</v>
      </c>
      <c r="B21" s="113">
        <v>4000</v>
      </c>
      <c r="C21" s="114">
        <v>1</v>
      </c>
      <c r="D21" s="8">
        <f t="shared" si="0"/>
        <v>4000</v>
      </c>
    </row>
    <row r="22" spans="1:4">
      <c r="A22" s="38" t="s">
        <v>123</v>
      </c>
      <c r="B22" s="113">
        <v>52000</v>
      </c>
      <c r="C22" s="114">
        <v>0</v>
      </c>
      <c r="D22" s="8">
        <f t="shared" si="0"/>
        <v>0</v>
      </c>
    </row>
    <row r="23" spans="1:4">
      <c r="A23" s="38" t="s">
        <v>124</v>
      </c>
      <c r="B23" s="113">
        <v>4000</v>
      </c>
      <c r="C23" s="114">
        <v>0</v>
      </c>
      <c r="D23" s="8">
        <f t="shared" si="0"/>
        <v>0</v>
      </c>
    </row>
    <row r="24" spans="1:4">
      <c r="A24" s="38" t="s">
        <v>106</v>
      </c>
      <c r="B24" s="113">
        <v>10000</v>
      </c>
      <c r="C24" s="114">
        <v>0</v>
      </c>
      <c r="D24" s="8">
        <f t="shared" si="0"/>
        <v>0</v>
      </c>
    </row>
    <row r="25" spans="1:4">
      <c r="A25" s="38" t="s">
        <v>75</v>
      </c>
      <c r="B25" s="113">
        <v>86606</v>
      </c>
      <c r="C25" s="114">
        <v>0</v>
      </c>
      <c r="D25" s="8">
        <f t="shared" si="0"/>
        <v>0</v>
      </c>
    </row>
    <row r="26" spans="1:4">
      <c r="A26" s="38" t="s">
        <v>125</v>
      </c>
      <c r="B26" s="113">
        <v>50000</v>
      </c>
      <c r="C26" s="114">
        <v>1</v>
      </c>
      <c r="D26" s="8">
        <f t="shared" si="0"/>
        <v>50000</v>
      </c>
    </row>
    <row r="27" spans="1:4">
      <c r="A27" s="38" t="s">
        <v>109</v>
      </c>
      <c r="B27" s="113">
        <v>1000</v>
      </c>
      <c r="C27" s="114">
        <v>0</v>
      </c>
      <c r="D27" s="8">
        <f t="shared" si="0"/>
        <v>0</v>
      </c>
    </row>
    <row r="28" spans="1:4">
      <c r="A28" s="39" t="s">
        <v>126</v>
      </c>
      <c r="B28" s="125">
        <v>45700</v>
      </c>
      <c r="C28" s="126">
        <v>1</v>
      </c>
      <c r="D28" s="11">
        <f t="shared" si="0"/>
        <v>45700</v>
      </c>
    </row>
    <row r="29" spans="1:4">
      <c r="A29" s="7" t="s">
        <v>24</v>
      </c>
      <c r="B29" s="9">
        <f>SUM(B4:B28)</f>
        <v>592006</v>
      </c>
      <c r="C29" s="37">
        <f>D29/B29</f>
        <v>0.42432002378354272</v>
      </c>
      <c r="D29" s="9">
        <f>SUM(D4:D28)</f>
        <v>251200</v>
      </c>
    </row>
    <row r="31" spans="1:4" ht="11.25">
      <c r="A31" s="43" t="s">
        <v>25</v>
      </c>
      <c r="B31" s="14"/>
      <c r="D31" s="9">
        <f>D29/A39</f>
        <v>441.47627416520208</v>
      </c>
    </row>
    <row r="32" spans="1:4" ht="11.25">
      <c r="A32" s="45" t="s">
        <v>111</v>
      </c>
      <c r="D32" s="8">
        <f>SUM(B13:B17)</f>
        <v>72000</v>
      </c>
    </row>
    <row r="36" spans="1:1" s="10" customFormat="1"/>
    <row r="37" spans="1:1">
      <c r="A37" s="5" t="s">
        <v>4</v>
      </c>
    </row>
    <row r="38" spans="1:1" ht="11.25">
      <c r="A38" s="45" t="s">
        <v>26</v>
      </c>
    </row>
    <row r="39" spans="1:1">
      <c r="A39" s="12">
        <f>'Service Population+Assumptions'!$A$4</f>
        <v>569</v>
      </c>
    </row>
    <row r="40" spans="1:1" ht="11.25">
      <c r="A40" s="45" t="s">
        <v>112</v>
      </c>
    </row>
    <row r="41" spans="1:1" ht="11.25">
      <c r="A41" s="45" t="s">
        <v>27</v>
      </c>
    </row>
    <row r="42" spans="1:1" ht="11.25">
      <c r="A42" s="45" t="s">
        <v>113</v>
      </c>
    </row>
  </sheetData>
  <printOptions gridLinesSet="0"/>
  <pageMargins left="0.75" right="0.75" top="1" bottom="1" header="0.5" footer="0.5"/>
  <pageSetup orientation="portrait" horizontalDpi="4294967292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CA176-EAEC-4888-A2B5-FD10E04E6724}">
  <dimension ref="A1:D20"/>
  <sheetViews>
    <sheetView showGridLines="0" workbookViewId="0">
      <selection activeCell="L16" sqref="L16"/>
    </sheetView>
  </sheetViews>
  <sheetFormatPr defaultColWidth="9.1640625" defaultRowHeight="11.1"/>
  <cols>
    <col min="1" max="1" width="30.6640625" style="5" customWidth="1"/>
    <col min="2" max="2" width="13.5" style="5" customWidth="1"/>
    <col min="3" max="3" width="11.6640625" style="5" customWidth="1"/>
    <col min="4" max="4" width="15" style="5" customWidth="1"/>
    <col min="5" max="16384" width="9.1640625" style="5"/>
  </cols>
  <sheetData>
    <row r="1" spans="1:4" s="6" customFormat="1" ht="12.75">
      <c r="A1" s="42" t="s">
        <v>127</v>
      </c>
    </row>
    <row r="3" spans="1:4">
      <c r="A3" s="13" t="s">
        <v>15</v>
      </c>
      <c r="B3" s="13" t="s">
        <v>16</v>
      </c>
      <c r="C3" s="13" t="s">
        <v>17</v>
      </c>
      <c r="D3" s="13" t="s">
        <v>18</v>
      </c>
    </row>
    <row r="4" spans="1:4">
      <c r="A4" s="38" t="s">
        <v>128</v>
      </c>
      <c r="B4" s="113">
        <v>91289</v>
      </c>
      <c r="C4" s="114">
        <v>1</v>
      </c>
      <c r="D4" s="8">
        <f>B4*C4</f>
        <v>91289</v>
      </c>
    </row>
    <row r="5" spans="1:4">
      <c r="A5" s="38" t="s">
        <v>129</v>
      </c>
      <c r="B5" s="113">
        <v>40590</v>
      </c>
      <c r="C5" s="114">
        <v>1</v>
      </c>
      <c r="D5" s="8">
        <f t="shared" ref="D5:D8" si="0">B5*C5</f>
        <v>40590</v>
      </c>
    </row>
    <row r="6" spans="1:4">
      <c r="A6" s="38" t="s">
        <v>87</v>
      </c>
      <c r="B6" s="113">
        <v>6000</v>
      </c>
      <c r="C6" s="114">
        <v>1</v>
      </c>
      <c r="D6" s="8">
        <f t="shared" si="0"/>
        <v>6000</v>
      </c>
    </row>
    <row r="7" spans="1:4">
      <c r="A7" s="38" t="s">
        <v>88</v>
      </c>
      <c r="B7" s="113">
        <v>3810</v>
      </c>
      <c r="C7" s="114">
        <v>1</v>
      </c>
      <c r="D7" s="8">
        <f t="shared" si="0"/>
        <v>3810</v>
      </c>
    </row>
    <row r="8" spans="1:4">
      <c r="A8" s="41" t="s">
        <v>85</v>
      </c>
      <c r="B8" s="130">
        <v>5900</v>
      </c>
      <c r="C8" s="127">
        <v>1</v>
      </c>
      <c r="D8" s="40">
        <f t="shared" si="0"/>
        <v>5900</v>
      </c>
    </row>
    <row r="9" spans="1:4">
      <c r="A9" s="7" t="s">
        <v>24</v>
      </c>
      <c r="B9" s="9">
        <f>SUM(B4:B8)</f>
        <v>147589</v>
      </c>
      <c r="C9" s="37">
        <f>D9/B9</f>
        <v>1</v>
      </c>
      <c r="D9" s="9">
        <f>SUM(D4:D8)</f>
        <v>147589</v>
      </c>
    </row>
    <row r="11" spans="1:4" ht="11.25">
      <c r="A11" s="43" t="s">
        <v>25</v>
      </c>
      <c r="B11" s="14"/>
      <c r="D11" s="9">
        <f>D9/A19</f>
        <v>259.38312829525483</v>
      </c>
    </row>
    <row r="16" spans="1:4" s="10" customFormat="1"/>
    <row r="17" spans="1:1">
      <c r="A17" s="5" t="s">
        <v>4</v>
      </c>
    </row>
    <row r="18" spans="1:1" ht="11.25">
      <c r="A18" s="45" t="s">
        <v>26</v>
      </c>
    </row>
    <row r="19" spans="1:1">
      <c r="A19" s="12">
        <f>'Service Population+Assumptions'!$A$4</f>
        <v>569</v>
      </c>
    </row>
    <row r="20" spans="1:1" ht="11.25">
      <c r="A20" s="45" t="s">
        <v>27</v>
      </c>
    </row>
  </sheetData>
  <printOptions gridLinesSet="0"/>
  <pageMargins left="0.75" right="0.75" top="1" bottom="1" header="0.5" footer="0.5"/>
  <pageSetup orientation="portrait" horizontalDpi="4294967292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45C91-E2CA-4AE9-845A-007682D96059}">
  <dimension ref="A1"/>
  <sheetViews>
    <sheetView showGridLines="0" workbookViewId="0">
      <selection activeCell="G27" sqref="G27"/>
    </sheetView>
  </sheetViews>
  <sheetFormatPr defaultColWidth="9.1640625" defaultRowHeight="11.1"/>
  <cols>
    <col min="1" max="16384" width="9.1640625" style="5"/>
  </cols>
  <sheetData>
    <row r="1" s="6" customFormat="1" ht="12.95"/>
  </sheetData>
  <printOptions gridLinesSet="0"/>
  <pageMargins left="0.75" right="0.75" top="1" bottom="1" header="0.5" footer="0.5"/>
  <pageSetup orientation="portrait" horizontalDpi="4294967292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08DB6-ACB6-433D-AA17-F36217D96293}">
  <dimension ref="A1:J22"/>
  <sheetViews>
    <sheetView showGridLines="0" workbookViewId="0">
      <selection activeCell="D14" sqref="D14"/>
    </sheetView>
  </sheetViews>
  <sheetFormatPr defaultColWidth="9.1640625" defaultRowHeight="11.1"/>
  <cols>
    <col min="1" max="1" width="33.6640625" style="5" customWidth="1"/>
    <col min="2" max="2" width="13.5" style="5" customWidth="1"/>
    <col min="3" max="3" width="11.6640625" style="5" customWidth="1"/>
    <col min="4" max="4" width="15" style="5" customWidth="1"/>
    <col min="5" max="16384" width="9.1640625" style="5"/>
  </cols>
  <sheetData>
    <row r="1" spans="1:10" s="6" customFormat="1" ht="12.95">
      <c r="A1" s="6" t="s">
        <v>130</v>
      </c>
    </row>
    <row r="3" spans="1:10">
      <c r="A3" s="13" t="s">
        <v>131</v>
      </c>
      <c r="B3" s="13" t="s">
        <v>16</v>
      </c>
      <c r="C3" s="13" t="s">
        <v>17</v>
      </c>
      <c r="D3" s="13" t="s">
        <v>132</v>
      </c>
    </row>
    <row r="4" spans="1:10">
      <c r="A4" s="38" t="s">
        <v>133</v>
      </c>
      <c r="B4" s="113">
        <v>2000</v>
      </c>
      <c r="C4" s="114">
        <v>1</v>
      </c>
      <c r="D4" s="8">
        <f>B4*C4</f>
        <v>2000</v>
      </c>
      <c r="J4" s="16"/>
    </row>
    <row r="5" spans="1:10">
      <c r="A5" s="38" t="s">
        <v>134</v>
      </c>
      <c r="B5" s="113">
        <v>18000</v>
      </c>
      <c r="C5" s="114">
        <v>0</v>
      </c>
      <c r="D5" s="8">
        <f t="shared" ref="D5:D10" si="0">B5*C5</f>
        <v>0</v>
      </c>
      <c r="J5" s="16"/>
    </row>
    <row r="6" spans="1:10">
      <c r="A6" s="38" t="s">
        <v>135</v>
      </c>
      <c r="B6" s="113">
        <v>1100</v>
      </c>
      <c r="C6" s="114">
        <v>0</v>
      </c>
      <c r="D6" s="8">
        <f t="shared" si="0"/>
        <v>0</v>
      </c>
      <c r="J6" s="16"/>
    </row>
    <row r="7" spans="1:10">
      <c r="A7" s="38" t="s">
        <v>136</v>
      </c>
      <c r="B7" s="113">
        <v>18000</v>
      </c>
      <c r="C7" s="114">
        <v>1</v>
      </c>
      <c r="D7" s="8">
        <f t="shared" si="0"/>
        <v>18000</v>
      </c>
      <c r="J7" s="16"/>
    </row>
    <row r="8" spans="1:10">
      <c r="A8" s="38" t="s">
        <v>137</v>
      </c>
      <c r="B8" s="113">
        <v>600</v>
      </c>
      <c r="C8" s="114">
        <v>1</v>
      </c>
      <c r="D8" s="8">
        <f t="shared" si="0"/>
        <v>600</v>
      </c>
      <c r="J8" s="16"/>
    </row>
    <row r="9" spans="1:10">
      <c r="A9" s="38" t="s">
        <v>138</v>
      </c>
      <c r="B9" s="113">
        <v>1300</v>
      </c>
      <c r="C9" s="114">
        <v>1</v>
      </c>
      <c r="D9" s="8">
        <f t="shared" si="0"/>
        <v>1300</v>
      </c>
    </row>
    <row r="10" spans="1:10">
      <c r="A10" s="41" t="s">
        <v>139</v>
      </c>
      <c r="B10" s="130">
        <v>100</v>
      </c>
      <c r="C10" s="127">
        <v>1</v>
      </c>
      <c r="D10" s="40">
        <f t="shared" si="0"/>
        <v>100</v>
      </c>
    </row>
    <row r="11" spans="1:10">
      <c r="A11" s="7" t="s">
        <v>24</v>
      </c>
      <c r="B11" s="9">
        <f>SUM(B4:B10)</f>
        <v>41100</v>
      </c>
      <c r="C11" s="37">
        <f>D11/B11</f>
        <v>0.53527980535279807</v>
      </c>
      <c r="D11" s="9">
        <f>SUM(D4:D10)</f>
        <v>22000</v>
      </c>
    </row>
    <row r="13" spans="1:10" ht="11.25">
      <c r="A13" s="43" t="s">
        <v>140</v>
      </c>
      <c r="B13" s="14"/>
      <c r="D13" s="9">
        <f>D11/A21</f>
        <v>38.664323374340952</v>
      </c>
    </row>
    <row r="14" spans="1:10">
      <c r="A14" s="7" t="s">
        <v>141</v>
      </c>
    </row>
    <row r="18" spans="1:1" s="10" customFormat="1"/>
    <row r="19" spans="1:1">
      <c r="A19" s="5" t="s">
        <v>4</v>
      </c>
    </row>
    <row r="20" spans="1:1" ht="11.25">
      <c r="A20" s="45" t="s">
        <v>142</v>
      </c>
    </row>
    <row r="21" spans="1:1">
      <c r="A21" s="12">
        <f>'Service Population+Assumptions'!$A$4</f>
        <v>569</v>
      </c>
    </row>
    <row r="22" spans="1:1" ht="11.25">
      <c r="A22" s="45" t="s">
        <v>27</v>
      </c>
    </row>
  </sheetData>
  <printOptions gridLinesSet="0"/>
  <pageMargins left="0.75" right="0.75" top="1" bottom="1" header="0.5" footer="0.5"/>
  <pageSetup orientation="portrait" horizontalDpi="4294967292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C2EB7-C152-4223-AA45-9E0B406CBCCD}">
  <dimension ref="A1:J19"/>
  <sheetViews>
    <sheetView showGridLines="0" workbookViewId="0">
      <selection activeCell="K11" sqref="K11"/>
    </sheetView>
  </sheetViews>
  <sheetFormatPr defaultColWidth="9.1640625" defaultRowHeight="11.1"/>
  <cols>
    <col min="1" max="1" width="33" style="5" customWidth="1"/>
    <col min="2" max="2" width="13.5" style="5" customWidth="1"/>
    <col min="3" max="3" width="11.6640625" style="5" customWidth="1"/>
    <col min="4" max="4" width="15" style="5" customWidth="1"/>
    <col min="5" max="16384" width="9.1640625" style="5"/>
  </cols>
  <sheetData>
    <row r="1" spans="1:10" s="6" customFormat="1" ht="12.95">
      <c r="A1" s="36" t="s">
        <v>143</v>
      </c>
    </row>
    <row r="3" spans="1:10">
      <c r="A3" s="13" t="s">
        <v>131</v>
      </c>
      <c r="B3" s="13" t="s">
        <v>16</v>
      </c>
      <c r="C3" s="13" t="s">
        <v>17</v>
      </c>
      <c r="D3" s="13" t="s">
        <v>132</v>
      </c>
    </row>
    <row r="4" spans="1:10">
      <c r="A4" s="38" t="s">
        <v>144</v>
      </c>
      <c r="B4" s="113">
        <v>500</v>
      </c>
      <c r="C4" s="114">
        <v>0</v>
      </c>
      <c r="D4" s="8">
        <f>B4*C4</f>
        <v>0</v>
      </c>
      <c r="J4" s="16"/>
    </row>
    <row r="5" spans="1:10">
      <c r="A5" s="38" t="s">
        <v>145</v>
      </c>
      <c r="B5" s="113">
        <v>0</v>
      </c>
      <c r="C5" s="114">
        <v>0</v>
      </c>
      <c r="D5" s="8">
        <f t="shared" ref="D5:D7" si="0">B5*C5</f>
        <v>0</v>
      </c>
      <c r="J5" s="16"/>
    </row>
    <row r="6" spans="1:10">
      <c r="A6" s="38" t="s">
        <v>146</v>
      </c>
      <c r="B6" s="113">
        <v>53083</v>
      </c>
      <c r="C6" s="114">
        <v>0</v>
      </c>
      <c r="D6" s="8">
        <f t="shared" si="0"/>
        <v>0</v>
      </c>
    </row>
    <row r="7" spans="1:10">
      <c r="A7" s="39" t="s">
        <v>147</v>
      </c>
      <c r="B7" s="125">
        <v>50000</v>
      </c>
      <c r="C7" s="126">
        <v>0</v>
      </c>
      <c r="D7" s="11">
        <f t="shared" si="0"/>
        <v>0</v>
      </c>
    </row>
    <row r="8" spans="1:10">
      <c r="A8" s="7" t="s">
        <v>24</v>
      </c>
      <c r="B8" s="9">
        <f>SUM(B4:B7)</f>
        <v>103583</v>
      </c>
      <c r="C8" s="37">
        <f>D8/B8</f>
        <v>0</v>
      </c>
      <c r="D8" s="9">
        <f>SUM(D4:D7)</f>
        <v>0</v>
      </c>
    </row>
    <row r="10" spans="1:10" ht="11.25">
      <c r="A10" s="43" t="s">
        <v>140</v>
      </c>
      <c r="B10" s="14"/>
      <c r="D10" s="9">
        <f>D8/A18</f>
        <v>0</v>
      </c>
    </row>
    <row r="11" spans="1:10">
      <c r="A11" s="7" t="s">
        <v>141</v>
      </c>
    </row>
    <row r="15" spans="1:10" s="10" customFormat="1"/>
    <row r="16" spans="1:10">
      <c r="A16" s="5" t="s">
        <v>4</v>
      </c>
    </row>
    <row r="17" spans="1:1" ht="11.25">
      <c r="A17" s="45" t="s">
        <v>142</v>
      </c>
    </row>
    <row r="18" spans="1:1">
      <c r="A18" s="12">
        <f>'Service Population+Assumptions'!$A$4</f>
        <v>569</v>
      </c>
    </row>
    <row r="19" spans="1:1" ht="11.25">
      <c r="A19" s="45" t="s">
        <v>27</v>
      </c>
    </row>
  </sheetData>
  <printOptions gridLinesSet="0"/>
  <pageMargins left="0.75" right="0.75" top="1" bottom="1" header="0.5" footer="0.5"/>
  <pageSetup orientation="portrait" horizontalDpi="4294967292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316FF-6F18-4851-8F7D-7A9F533920A9}">
  <dimension ref="A1:D28"/>
  <sheetViews>
    <sheetView showGridLines="0" workbookViewId="0">
      <selection activeCell="I6" sqref="I6"/>
    </sheetView>
  </sheetViews>
  <sheetFormatPr defaultColWidth="9.1640625" defaultRowHeight="11.1"/>
  <cols>
    <col min="1" max="1" width="32.1640625" style="5" customWidth="1"/>
    <col min="2" max="2" width="11" style="5" customWidth="1"/>
    <col min="3" max="16384" width="9.1640625" style="5"/>
  </cols>
  <sheetData>
    <row r="1" spans="1:4" s="6" customFormat="1" ht="12.75">
      <c r="A1" s="42" t="s">
        <v>148</v>
      </c>
    </row>
    <row r="3" spans="1:4">
      <c r="A3" s="46" t="s">
        <v>149</v>
      </c>
      <c r="B3" s="131">
        <v>170</v>
      </c>
      <c r="D3" s="16"/>
    </row>
    <row r="4" spans="1:4" ht="11.25">
      <c r="A4" s="7"/>
      <c r="B4" s="17"/>
      <c r="D4" s="16"/>
    </row>
    <row r="5" spans="1:4" ht="11.25">
      <c r="A5" s="48" t="s">
        <v>150</v>
      </c>
      <c r="B5" s="40"/>
    </row>
    <row r="6" spans="1:4" ht="11.25">
      <c r="A6" s="45" t="s">
        <v>151</v>
      </c>
      <c r="B6" s="132">
        <f>'Growth Scenarios'!B6</f>
        <v>41</v>
      </c>
    </row>
    <row r="7" spans="1:4" ht="11.25">
      <c r="A7" s="45" t="s">
        <v>152</v>
      </c>
      <c r="B7" s="8">
        <f>B3*'Growth Scenarios'!B6</f>
        <v>6970</v>
      </c>
    </row>
    <row r="8" spans="1:4" ht="11.25">
      <c r="A8" s="45"/>
      <c r="B8" s="8"/>
    </row>
    <row r="9" spans="1:4" ht="11.25">
      <c r="A9" s="48" t="s">
        <v>153</v>
      </c>
      <c r="B9" s="40"/>
    </row>
    <row r="10" spans="1:4" ht="11.25">
      <c r="A10" s="45" t="s">
        <v>151</v>
      </c>
      <c r="B10" s="132">
        <f>'Growth Scenarios'!B12</f>
        <v>70</v>
      </c>
    </row>
    <row r="11" spans="1:4" ht="11.25">
      <c r="A11" s="45" t="s">
        <v>154</v>
      </c>
      <c r="B11" s="8">
        <f>B3*B10</f>
        <v>11900</v>
      </c>
    </row>
    <row r="12" spans="1:4">
      <c r="B12" s="8"/>
    </row>
    <row r="13" spans="1:4" ht="11.25">
      <c r="A13" s="48" t="s">
        <v>155</v>
      </c>
      <c r="B13" s="40"/>
    </row>
    <row r="14" spans="1:4" ht="11.25">
      <c r="A14" s="45" t="s">
        <v>151</v>
      </c>
      <c r="B14" s="132">
        <f>'Growth Scenarios'!B18</f>
        <v>124</v>
      </c>
    </row>
    <row r="15" spans="1:4">
      <c r="A15" s="5" t="s">
        <v>156</v>
      </c>
      <c r="B15" s="8">
        <f>B14*B3</f>
        <v>21080</v>
      </c>
    </row>
    <row r="17" spans="1:2" s="47" customFormat="1" ht="11.25"/>
    <row r="18" spans="1:2" ht="11.25">
      <c r="A18" s="45" t="s">
        <v>4</v>
      </c>
    </row>
    <row r="19" spans="1:2" ht="11.25">
      <c r="A19" s="45" t="s">
        <v>157</v>
      </c>
      <c r="B19" s="12">
        <f>'Service Population+Assumptions'!A4</f>
        <v>569</v>
      </c>
    </row>
    <row r="20" spans="1:2" ht="11.25">
      <c r="A20" s="45" t="s">
        <v>158</v>
      </c>
    </row>
    <row r="21" spans="1:2" ht="11.25"/>
    <row r="23" spans="1:2" ht="11.25"/>
    <row r="24" spans="1:2" ht="11.25"/>
    <row r="25" spans="1:2" ht="11.25"/>
    <row r="26" spans="1:2" ht="11.25"/>
    <row r="27" spans="1:2" ht="11.25"/>
    <row r="28" spans="1:2" ht="11.25"/>
  </sheetData>
  <printOptions gridLinesSet="0"/>
  <pageMargins left="0.75" right="0.75" top="1" bottom="1" header="0.5" footer="0.5"/>
  <pageSetup orientation="portrait" horizontalDpi="4294967292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02E61-E18F-44A7-82B4-4AA1EEE323AB}">
  <dimension ref="A1:D25"/>
  <sheetViews>
    <sheetView showGridLines="0" workbookViewId="0">
      <selection activeCell="B14" sqref="B14"/>
    </sheetView>
  </sheetViews>
  <sheetFormatPr defaultColWidth="9.1640625" defaultRowHeight="11.1"/>
  <cols>
    <col min="1" max="1" width="32" style="5" customWidth="1"/>
    <col min="2" max="16384" width="9.1640625" style="5"/>
  </cols>
  <sheetData>
    <row r="1" spans="1:4" s="6" customFormat="1" ht="12.75">
      <c r="A1" s="42" t="s">
        <v>159</v>
      </c>
    </row>
    <row r="3" spans="1:4" ht="11.25">
      <c r="A3" s="53" t="s">
        <v>160</v>
      </c>
      <c r="B3" s="131">
        <v>533</v>
      </c>
      <c r="D3" s="16"/>
    </row>
    <row r="4" spans="1:4" ht="11.25"/>
    <row r="5" spans="1:4" ht="11.25">
      <c r="A5" s="48" t="s">
        <v>150</v>
      </c>
      <c r="B5" s="40"/>
    </row>
    <row r="6" spans="1:4" ht="11.25">
      <c r="A6" s="45" t="s">
        <v>151</v>
      </c>
      <c r="B6" s="132">
        <f>'Growth Scenarios'!B6</f>
        <v>41</v>
      </c>
    </row>
    <row r="7" spans="1:4" ht="11.25">
      <c r="A7" s="45" t="s">
        <v>161</v>
      </c>
      <c r="B7" s="8">
        <f>B3*'Growth Scenarios'!B6</f>
        <v>21853</v>
      </c>
    </row>
    <row r="8" spans="1:4" ht="11.25">
      <c r="A8" s="45"/>
      <c r="B8" s="8"/>
    </row>
    <row r="9" spans="1:4" ht="11.25">
      <c r="A9" s="48" t="s">
        <v>153</v>
      </c>
      <c r="B9" s="40"/>
    </row>
    <row r="10" spans="1:4" ht="11.25">
      <c r="A10" s="45" t="s">
        <v>151</v>
      </c>
      <c r="B10" s="132">
        <f>'Growth Scenarios'!B12</f>
        <v>70</v>
      </c>
    </row>
    <row r="11" spans="1:4" ht="11.25">
      <c r="A11" s="45" t="s">
        <v>162</v>
      </c>
      <c r="B11" s="8">
        <f>B3*B10</f>
        <v>37310</v>
      </c>
    </row>
    <row r="12" spans="1:4">
      <c r="B12" s="8"/>
    </row>
    <row r="13" spans="1:4" ht="11.25">
      <c r="A13" s="48" t="s">
        <v>155</v>
      </c>
      <c r="B13" s="40"/>
    </row>
    <row r="14" spans="1:4" ht="11.25">
      <c r="A14" s="45" t="s">
        <v>151</v>
      </c>
      <c r="B14" s="132">
        <f>'Growth Scenarios'!B18</f>
        <v>124</v>
      </c>
    </row>
    <row r="15" spans="1:4" ht="11.25">
      <c r="A15" s="45" t="s">
        <v>163</v>
      </c>
      <c r="B15" s="8">
        <f>B14*B3</f>
        <v>66092</v>
      </c>
    </row>
    <row r="17" spans="1:1" s="47" customFormat="1" ht="11.25"/>
    <row r="18" spans="1:1" ht="11.25">
      <c r="A18" s="45" t="s">
        <v>4</v>
      </c>
    </row>
    <row r="19" spans="1:1" ht="11.25">
      <c r="A19" s="45" t="s">
        <v>158</v>
      </c>
    </row>
    <row r="20" spans="1:1" ht="11.25"/>
    <row r="22" spans="1:1" ht="11.25"/>
    <row r="23" spans="1:1" ht="11.25"/>
    <row r="24" spans="1:1" ht="11.25"/>
    <row r="25" spans="1:1" ht="11.25"/>
  </sheetData>
  <printOptions gridLinesSet="0"/>
  <pageMargins left="0.75" right="0.75" top="1" bottom="1" header="0.5" footer="0.5"/>
  <pageSetup orientation="portrait" horizontalDpi="4294967292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EF416-A162-4F60-9C9E-DCA047CF9630}">
  <dimension ref="A1:D17"/>
  <sheetViews>
    <sheetView showGridLines="0" workbookViewId="0">
      <selection activeCell="F9" sqref="F9"/>
    </sheetView>
  </sheetViews>
  <sheetFormatPr defaultColWidth="9.1640625" defaultRowHeight="11.1"/>
  <cols>
    <col min="1" max="1" width="30.6640625" style="5" customWidth="1"/>
    <col min="2" max="2" width="13.5" style="5" customWidth="1"/>
    <col min="3" max="3" width="11.6640625" style="5" customWidth="1"/>
    <col min="4" max="4" width="15" style="5" customWidth="1"/>
    <col min="5" max="16384" width="9.1640625" style="5"/>
  </cols>
  <sheetData>
    <row r="1" spans="1:4" s="6" customFormat="1" ht="12.95">
      <c r="A1" s="36" t="s">
        <v>164</v>
      </c>
    </row>
    <row r="3" spans="1:4">
      <c r="A3" s="13" t="s">
        <v>131</v>
      </c>
      <c r="B3" s="13" t="s">
        <v>16</v>
      </c>
      <c r="C3" s="13" t="s">
        <v>17</v>
      </c>
      <c r="D3" s="13" t="s">
        <v>132</v>
      </c>
    </row>
    <row r="4" spans="1:4">
      <c r="A4" s="38" t="s">
        <v>165</v>
      </c>
      <c r="B4" s="113">
        <v>1200</v>
      </c>
      <c r="C4" s="114">
        <v>1</v>
      </c>
      <c r="D4" s="8">
        <f t="shared" ref="D4:D5" si="0">B4*C4</f>
        <v>1200</v>
      </c>
    </row>
    <row r="5" spans="1:4">
      <c r="A5" s="39" t="s">
        <v>166</v>
      </c>
      <c r="B5" s="125">
        <v>500</v>
      </c>
      <c r="C5" s="126">
        <v>1</v>
      </c>
      <c r="D5" s="11">
        <f t="shared" si="0"/>
        <v>500</v>
      </c>
    </row>
    <row r="6" spans="1:4">
      <c r="A6" s="7" t="s">
        <v>24</v>
      </c>
      <c r="B6" s="9">
        <f>SUM(B4:B5)</f>
        <v>1700</v>
      </c>
      <c r="C6" s="37">
        <f>D6/B6</f>
        <v>1</v>
      </c>
      <c r="D6" s="9">
        <f>SUM(D4:D5)</f>
        <v>1700</v>
      </c>
    </row>
    <row r="8" spans="1:4" ht="11.25">
      <c r="A8" s="43" t="s">
        <v>140</v>
      </c>
      <c r="B8" s="14"/>
      <c r="D8" s="9">
        <f>D6/A16</f>
        <v>2.9876977152899826</v>
      </c>
    </row>
    <row r="9" spans="1:4">
      <c r="A9" s="7" t="s">
        <v>141</v>
      </c>
    </row>
    <row r="13" spans="1:4" s="10" customFormat="1"/>
    <row r="14" spans="1:4">
      <c r="A14" s="5" t="s">
        <v>4</v>
      </c>
    </row>
    <row r="15" spans="1:4" ht="11.25">
      <c r="A15" s="45" t="s">
        <v>142</v>
      </c>
    </row>
    <row r="16" spans="1:4">
      <c r="A16" s="12">
        <f>'Service Population+Assumptions'!$A$4</f>
        <v>569</v>
      </c>
    </row>
    <row r="17" spans="1:1" ht="11.25">
      <c r="A17" s="45" t="s">
        <v>27</v>
      </c>
    </row>
  </sheetData>
  <printOptions gridLinesSet="0"/>
  <pageMargins left="0.75" right="0.75" top="1" bottom="1" header="0.5" footer="0.5"/>
  <pageSetup orientation="portrait" horizontalDpi="4294967292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F95DD-B33C-4AC5-965B-BD79DE7CE592}">
  <dimension ref="A1:J19"/>
  <sheetViews>
    <sheetView showGridLines="0" workbookViewId="0">
      <selection activeCell="D10" sqref="D10"/>
    </sheetView>
  </sheetViews>
  <sheetFormatPr defaultColWidth="9.1640625" defaultRowHeight="11.1"/>
  <cols>
    <col min="1" max="1" width="30.6640625" style="5" customWidth="1"/>
    <col min="2" max="2" width="13.5" style="5" customWidth="1"/>
    <col min="3" max="3" width="11.6640625" style="5" customWidth="1"/>
    <col min="4" max="4" width="15" style="5" customWidth="1"/>
    <col min="5" max="16384" width="9.1640625" style="5"/>
  </cols>
  <sheetData>
    <row r="1" spans="1:10" s="6" customFormat="1" ht="12.95">
      <c r="A1" s="36" t="s">
        <v>167</v>
      </c>
    </row>
    <row r="3" spans="1:10">
      <c r="A3" s="13" t="s">
        <v>131</v>
      </c>
      <c r="B3" s="13" t="s">
        <v>16</v>
      </c>
      <c r="C3" s="13" t="s">
        <v>17</v>
      </c>
      <c r="D3" s="13" t="s">
        <v>132</v>
      </c>
    </row>
    <row r="4" spans="1:10">
      <c r="A4" s="38" t="s">
        <v>168</v>
      </c>
      <c r="B4" s="113">
        <v>800</v>
      </c>
      <c r="C4" s="114">
        <v>0</v>
      </c>
      <c r="D4" s="8">
        <f>B4*C4</f>
        <v>0</v>
      </c>
      <c r="J4" s="16"/>
    </row>
    <row r="5" spans="1:10">
      <c r="A5" s="38" t="s">
        <v>169</v>
      </c>
      <c r="B5" s="113">
        <v>2000</v>
      </c>
      <c r="C5" s="114">
        <v>0</v>
      </c>
      <c r="D5" s="8">
        <f t="shared" ref="D5:D7" si="0">B5*C5</f>
        <v>0</v>
      </c>
      <c r="J5" s="16"/>
    </row>
    <row r="6" spans="1:10">
      <c r="A6" s="38" t="s">
        <v>170</v>
      </c>
      <c r="B6" s="113">
        <v>3000</v>
      </c>
      <c r="C6" s="114">
        <v>0</v>
      </c>
      <c r="D6" s="8">
        <f t="shared" si="0"/>
        <v>0</v>
      </c>
    </row>
    <row r="7" spans="1:10">
      <c r="A7" s="39" t="s">
        <v>171</v>
      </c>
      <c r="B7" s="125">
        <v>115000</v>
      </c>
      <c r="C7" s="126">
        <v>0</v>
      </c>
      <c r="D7" s="11">
        <f t="shared" si="0"/>
        <v>0</v>
      </c>
    </row>
    <row r="8" spans="1:10">
      <c r="A8" s="7" t="s">
        <v>24</v>
      </c>
      <c r="B8" s="9">
        <f>SUM(B4:B7)</f>
        <v>120800</v>
      </c>
      <c r="C8" s="37">
        <f>D8/B8</f>
        <v>0</v>
      </c>
      <c r="D8" s="9">
        <f>SUM(D4:D7)</f>
        <v>0</v>
      </c>
    </row>
    <row r="10" spans="1:10" ht="11.25">
      <c r="A10" s="43" t="s">
        <v>140</v>
      </c>
      <c r="B10" s="14"/>
      <c r="D10" s="9">
        <f>D8/A18</f>
        <v>0</v>
      </c>
    </row>
    <row r="11" spans="1:10">
      <c r="A11" s="7" t="s">
        <v>141</v>
      </c>
    </row>
    <row r="15" spans="1:10" s="10" customFormat="1"/>
    <row r="16" spans="1:10">
      <c r="A16" s="5" t="s">
        <v>4</v>
      </c>
    </row>
    <row r="17" spans="1:1" ht="11.25">
      <c r="A17" s="45" t="s">
        <v>142</v>
      </c>
    </row>
    <row r="18" spans="1:1">
      <c r="A18" s="12">
        <f>'Service Population+Assumptions'!$A$4</f>
        <v>569</v>
      </c>
    </row>
    <row r="19" spans="1:1" ht="11.25">
      <c r="A19" s="45" t="s">
        <v>27</v>
      </c>
    </row>
  </sheetData>
  <printOptions gridLinesSet="0"/>
  <pageMargins left="0.75" right="0.75" top="1" bottom="1" header="0.5" footer="0.5"/>
  <pageSetup orientation="portrait" horizontalDpi="4294967292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77991-FE81-4749-96C3-DA13691D3DAB}">
  <dimension ref="A1:B36"/>
  <sheetViews>
    <sheetView showGridLines="0" topLeftCell="A21" workbookViewId="0">
      <selection activeCell="A48" sqref="A48"/>
    </sheetView>
  </sheetViews>
  <sheetFormatPr defaultColWidth="9.1640625" defaultRowHeight="11.1"/>
  <cols>
    <col min="1" max="1" width="47.5" style="5" customWidth="1"/>
    <col min="2" max="2" width="12.6640625" style="5" bestFit="1" customWidth="1"/>
    <col min="3" max="16384" width="9.1640625" style="5"/>
  </cols>
  <sheetData>
    <row r="1" spans="1:2" s="6" customFormat="1" ht="12.75">
      <c r="A1" s="42" t="s">
        <v>172</v>
      </c>
    </row>
    <row r="3" spans="1:2" ht="11.25">
      <c r="A3" s="43" t="s">
        <v>173</v>
      </c>
      <c r="B3" s="121">
        <v>0.26150000000000001</v>
      </c>
    </row>
    <row r="4" spans="1:2" ht="11.25">
      <c r="A4" s="43"/>
      <c r="B4"/>
    </row>
    <row r="5" spans="1:2">
      <c r="A5" s="13" t="s">
        <v>150</v>
      </c>
      <c r="B5" s="10"/>
    </row>
    <row r="6" spans="1:2">
      <c r="A6" s="5" t="s">
        <v>174</v>
      </c>
      <c r="B6" s="120">
        <f>'Growth Scenarios'!B6</f>
        <v>41</v>
      </c>
    </row>
    <row r="7" spans="1:2">
      <c r="A7" s="5" t="s">
        <v>175</v>
      </c>
      <c r="B7" s="133">
        <f>'Service Population+Assumptions'!A10</f>
        <v>348000</v>
      </c>
    </row>
    <row r="8" spans="1:2">
      <c r="A8" s="10" t="s">
        <v>176</v>
      </c>
      <c r="B8" s="19">
        <f>B6*B7</f>
        <v>14268000</v>
      </c>
    </row>
    <row r="9" spans="1:2">
      <c r="A9" s="7" t="s">
        <v>177</v>
      </c>
      <c r="B9" s="17">
        <f>(B8/100)*$B$3</f>
        <v>37310.82</v>
      </c>
    </row>
    <row r="12" spans="1:2">
      <c r="A12" s="13" t="s">
        <v>178</v>
      </c>
      <c r="B12" s="10"/>
    </row>
    <row r="13" spans="1:2">
      <c r="A13" s="5" t="s">
        <v>174</v>
      </c>
      <c r="B13" s="120">
        <f>'Growth Scenarios'!B12</f>
        <v>70</v>
      </c>
    </row>
    <row r="14" spans="1:2">
      <c r="A14" s="5" t="s">
        <v>175</v>
      </c>
      <c r="B14" s="133">
        <f>B7</f>
        <v>348000</v>
      </c>
    </row>
    <row r="15" spans="1:2">
      <c r="A15" s="10" t="s">
        <v>176</v>
      </c>
      <c r="B15" s="19">
        <f>B13*B14</f>
        <v>24360000</v>
      </c>
    </row>
    <row r="16" spans="1:2">
      <c r="A16" s="7" t="s">
        <v>177</v>
      </c>
      <c r="B16" s="17">
        <f>(B15/100)*$B$3</f>
        <v>63701.4</v>
      </c>
    </row>
    <row r="19" spans="1:2">
      <c r="A19" s="13" t="s">
        <v>155</v>
      </c>
      <c r="B19" s="10"/>
    </row>
    <row r="20" spans="1:2">
      <c r="A20" s="5" t="s">
        <v>174</v>
      </c>
      <c r="B20" s="120">
        <f>'Growth Scenarios'!B18</f>
        <v>124</v>
      </c>
    </row>
    <row r="21" spans="1:2">
      <c r="A21" s="5" t="s">
        <v>175</v>
      </c>
      <c r="B21" s="133">
        <f>B14</f>
        <v>348000</v>
      </c>
    </row>
    <row r="22" spans="1:2">
      <c r="A22" s="10" t="s">
        <v>176</v>
      </c>
      <c r="B22" s="19">
        <f>B20*B21</f>
        <v>43152000</v>
      </c>
    </row>
    <row r="23" spans="1:2">
      <c r="A23" s="7" t="s">
        <v>177</v>
      </c>
      <c r="B23" s="17">
        <f>(B22/100)*$B$3</f>
        <v>112842.48000000001</v>
      </c>
    </row>
    <row r="25" spans="1:2" s="47" customFormat="1"/>
    <row r="26" spans="1:2" ht="11.25">
      <c r="A26" s="45" t="s">
        <v>4</v>
      </c>
    </row>
    <row r="27" spans="1:2" ht="11.25">
      <c r="A27" s="45" t="s">
        <v>27</v>
      </c>
    </row>
    <row r="28" spans="1:2" ht="11.25">
      <c r="A28" s="45" t="s">
        <v>179</v>
      </c>
      <c r="B28" s="18">
        <f>'Service Population+Assumptions'!A$10</f>
        <v>348000</v>
      </c>
    </row>
    <row r="29" spans="1:2" ht="11.25">
      <c r="A29" s="45" t="s">
        <v>5</v>
      </c>
    </row>
    <row r="31" spans="1:2" ht="11.25"/>
    <row r="32" spans="1:2" ht="11.25"/>
    <row r="33" ht="11.25"/>
    <row r="36" ht="11.25"/>
  </sheetData>
  <printOptions gridLinesSet="0"/>
  <pageMargins left="0.75" right="0.75" top="1" bottom="1" header="0.5" footer="0.5"/>
  <pageSetup orientation="portrait" horizontalDpi="4294967292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51E19-9053-4421-8F81-174FA965CC31}">
  <dimension ref="A1:B34"/>
  <sheetViews>
    <sheetView showGridLines="0" workbookViewId="0">
      <selection activeCell="B9" sqref="B9"/>
    </sheetView>
  </sheetViews>
  <sheetFormatPr defaultColWidth="9.1640625" defaultRowHeight="11.1"/>
  <cols>
    <col min="1" max="1" width="47.5" style="5" customWidth="1"/>
    <col min="2" max="2" width="12.6640625" style="5" bestFit="1" customWidth="1"/>
    <col min="3" max="16384" width="9.1640625" style="5"/>
  </cols>
  <sheetData>
    <row r="1" spans="1:2" s="6" customFormat="1" ht="12.75">
      <c r="A1" s="42" t="s">
        <v>180</v>
      </c>
    </row>
    <row r="3" spans="1:2">
      <c r="A3" s="7" t="s">
        <v>181</v>
      </c>
      <c r="B3" s="121">
        <v>3.0300000000000001E-2</v>
      </c>
    </row>
    <row r="4" spans="1:2" ht="11.25">
      <c r="A4" s="7"/>
      <c r="B4"/>
    </row>
    <row r="5" spans="1:2">
      <c r="A5" s="13" t="s">
        <v>150</v>
      </c>
      <c r="B5" s="10"/>
    </row>
    <row r="6" spans="1:2">
      <c r="A6" s="5" t="s">
        <v>182</v>
      </c>
      <c r="B6" s="120">
        <f>'Growth Scenarios'!C6</f>
        <v>52</v>
      </c>
    </row>
    <row r="7" spans="1:2">
      <c r="A7" s="5" t="s">
        <v>183</v>
      </c>
      <c r="B7" s="133">
        <f>'Service Population+Assumptions'!A7</f>
        <v>80063</v>
      </c>
    </row>
    <row r="8" spans="1:2">
      <c r="A8" s="10" t="s">
        <v>184</v>
      </c>
      <c r="B8" s="19">
        <f>B6*B7</f>
        <v>4163276</v>
      </c>
    </row>
    <row r="9" spans="1:2">
      <c r="A9" s="7" t="s">
        <v>185</v>
      </c>
      <c r="B9" s="17">
        <f>(B8/100)*$B$3</f>
        <v>1261.472628</v>
      </c>
    </row>
    <row r="12" spans="1:2">
      <c r="A12" s="13" t="s">
        <v>178</v>
      </c>
      <c r="B12" s="10"/>
    </row>
    <row r="13" spans="1:2">
      <c r="A13" s="5" t="s">
        <v>182</v>
      </c>
      <c r="B13" s="120">
        <f>'Growth Scenarios'!C12</f>
        <v>140</v>
      </c>
    </row>
    <row r="14" spans="1:2">
      <c r="A14" s="5" t="s">
        <v>183</v>
      </c>
      <c r="B14" s="133">
        <f>B7</f>
        <v>80063</v>
      </c>
    </row>
    <row r="15" spans="1:2">
      <c r="A15" s="10" t="s">
        <v>184</v>
      </c>
      <c r="B15" s="19">
        <f>B13*B14</f>
        <v>11208820</v>
      </c>
    </row>
    <row r="16" spans="1:2" ht="11.25">
      <c r="A16" s="43" t="s">
        <v>185</v>
      </c>
      <c r="B16" s="17">
        <f>(B15/100)*$B$3</f>
        <v>3396.2724600000001</v>
      </c>
    </row>
    <row r="19" spans="1:2">
      <c r="A19" s="13" t="s">
        <v>155</v>
      </c>
      <c r="B19" s="10"/>
    </row>
    <row r="20" spans="1:2">
      <c r="A20" s="5" t="s">
        <v>182</v>
      </c>
      <c r="B20" s="120">
        <f>'Growth Scenarios'!C18</f>
        <v>239</v>
      </c>
    </row>
    <row r="21" spans="1:2">
      <c r="A21" s="5" t="s">
        <v>183</v>
      </c>
      <c r="B21" s="133">
        <f>B14</f>
        <v>80063</v>
      </c>
    </row>
    <row r="22" spans="1:2">
      <c r="A22" s="10" t="s">
        <v>184</v>
      </c>
      <c r="B22" s="19">
        <f>B20*B21</f>
        <v>19135057</v>
      </c>
    </row>
    <row r="23" spans="1:2" ht="11.25">
      <c r="A23" s="43" t="s">
        <v>185</v>
      </c>
      <c r="B23" s="17">
        <f>(B22/100)*$B$3</f>
        <v>5797.9222710000004</v>
      </c>
    </row>
    <row r="25" spans="1:2" s="47" customFormat="1" ht="11.25"/>
    <row r="26" spans="1:2" ht="11.25">
      <c r="A26" s="45" t="s">
        <v>4</v>
      </c>
    </row>
    <row r="27" spans="1:2" ht="11.25">
      <c r="A27" s="45" t="s">
        <v>5</v>
      </c>
    </row>
    <row r="28" spans="1:2" ht="11.25">
      <c r="A28" s="45" t="s">
        <v>186</v>
      </c>
    </row>
    <row r="32" spans="1:2" ht="11.25"/>
    <row r="33" ht="11.25"/>
    <row r="34" ht="11.25"/>
  </sheetData>
  <printOptions gridLinesSet="0"/>
  <pageMargins left="0.75" right="0.75" top="1" bottom="1" header="0.5" footer="0.5"/>
  <pageSetup orientation="portrait" horizontalDpi="4294967292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07A1-C19C-46FD-9502-17A91796A2A4}">
  <dimension ref="A1:B61"/>
  <sheetViews>
    <sheetView showGridLines="0" topLeftCell="A35" workbookViewId="0">
      <selection activeCell="G12" sqref="G12"/>
    </sheetView>
  </sheetViews>
  <sheetFormatPr defaultColWidth="9.1640625" defaultRowHeight="11.1"/>
  <cols>
    <col min="1" max="1" width="38.5" style="5" customWidth="1"/>
    <col min="2" max="2" width="24.6640625" style="5" customWidth="1"/>
    <col min="3" max="16384" width="9.1640625" style="5"/>
  </cols>
  <sheetData>
    <row r="1" spans="1:2" s="6" customFormat="1" ht="12.75">
      <c r="A1" s="42" t="s">
        <v>187</v>
      </c>
    </row>
    <row r="3" spans="1:2">
      <c r="A3" s="13" t="s">
        <v>188</v>
      </c>
      <c r="B3" s="13" t="s">
        <v>189</v>
      </c>
    </row>
    <row r="4" spans="1:2" ht="11.25">
      <c r="A4" s="45" t="s">
        <v>190</v>
      </c>
      <c r="B4" s="136">
        <v>8.6199999999999992</v>
      </c>
    </row>
    <row r="5" spans="1:2" ht="11.25">
      <c r="A5" s="45" t="s">
        <v>191</v>
      </c>
      <c r="B5" s="137">
        <v>460</v>
      </c>
    </row>
    <row r="6" spans="1:2" ht="11.25">
      <c r="A6" s="45" t="s">
        <v>192</v>
      </c>
      <c r="B6" s="133">
        <v>7617</v>
      </c>
    </row>
    <row r="7" spans="1:2" ht="11.25">
      <c r="A7" s="45" t="s">
        <v>193</v>
      </c>
      <c r="B7" s="138">
        <v>4.0999999999999996</v>
      </c>
    </row>
    <row r="8" spans="1:2" ht="11.25">
      <c r="A8" s="45" t="s">
        <v>194</v>
      </c>
      <c r="B8" s="133">
        <v>133</v>
      </c>
    </row>
    <row r="9" spans="1:2" ht="11.25">
      <c r="A9" s="45" t="s">
        <v>195</v>
      </c>
      <c r="B9" s="133">
        <v>9375</v>
      </c>
    </row>
    <row r="10" spans="1:2" ht="11.25">
      <c r="A10" s="45"/>
      <c r="B10" s="18"/>
    </row>
    <row r="11" spans="1:2" ht="11.25">
      <c r="A11" s="45" t="s">
        <v>196</v>
      </c>
      <c r="B11" s="132">
        <v>41</v>
      </c>
    </row>
    <row r="12" spans="1:2" ht="11.25">
      <c r="A12" s="45" t="s">
        <v>197</v>
      </c>
      <c r="B12" s="132">
        <v>41</v>
      </c>
    </row>
    <row r="13" spans="1:2">
      <c r="B13" s="18"/>
    </row>
    <row r="14" spans="1:2">
      <c r="A14" s="47" t="s">
        <v>150</v>
      </c>
      <c r="B14" s="58"/>
    </row>
    <row r="15" spans="1:2">
      <c r="A15" s="47" t="s">
        <v>198</v>
      </c>
      <c r="B15" s="59">
        <f>'Growth Scenarios'!B6</f>
        <v>41</v>
      </c>
    </row>
    <row r="16" spans="1:2">
      <c r="A16" s="5" t="s">
        <v>199</v>
      </c>
      <c r="B16" s="18">
        <f>(B$4*B$11)+(B$5*B15*25)</f>
        <v>471853.42</v>
      </c>
    </row>
    <row r="17" spans="1:2">
      <c r="A17" s="5" t="s">
        <v>200</v>
      </c>
      <c r="B17" s="18">
        <f>B$6*B15</f>
        <v>312297</v>
      </c>
    </row>
    <row r="18" spans="1:2">
      <c r="A18" s="5" t="s">
        <v>201</v>
      </c>
      <c r="B18" s="18">
        <f>($B$7*$B$12)+($B$8*B15*25)</f>
        <v>136493.1</v>
      </c>
    </row>
    <row r="19" spans="1:2">
      <c r="A19" s="10" t="s">
        <v>202</v>
      </c>
      <c r="B19" s="19">
        <f>B15*B9</f>
        <v>384375</v>
      </c>
    </row>
    <row r="20" spans="1:2">
      <c r="A20" s="7" t="s">
        <v>203</v>
      </c>
      <c r="B20" s="18">
        <f>B16+B17</f>
        <v>784150.41999999993</v>
      </c>
    </row>
    <row r="21" spans="1:2">
      <c r="A21" s="7" t="s">
        <v>204</v>
      </c>
      <c r="B21" s="18">
        <f>B18+B19</f>
        <v>520868.1</v>
      </c>
    </row>
    <row r="22" spans="1:2">
      <c r="B22" s="18"/>
    </row>
    <row r="23" spans="1:2">
      <c r="B23" s="18"/>
    </row>
    <row r="24" spans="1:2" ht="11.25">
      <c r="A24" s="53" t="s">
        <v>178</v>
      </c>
      <c r="B24" s="58"/>
    </row>
    <row r="25" spans="1:2">
      <c r="A25" s="47" t="s">
        <v>198</v>
      </c>
      <c r="B25" s="59">
        <f>'Growth Scenarios'!B12</f>
        <v>70</v>
      </c>
    </row>
    <row r="26" spans="1:2">
      <c r="A26" s="5" t="s">
        <v>199</v>
      </c>
      <c r="B26" s="18">
        <f>($B$4*$B$11)+($B$5*B25*25)</f>
        <v>805353.42</v>
      </c>
    </row>
    <row r="27" spans="1:2">
      <c r="A27" s="5" t="s">
        <v>200</v>
      </c>
      <c r="B27" s="18">
        <f>$B$6*B25</f>
        <v>533190</v>
      </c>
    </row>
    <row r="28" spans="1:2">
      <c r="A28" s="5" t="s">
        <v>201</v>
      </c>
      <c r="B28" s="18">
        <f>($B$7*$B$12)+($B$8*B25*25)</f>
        <v>232918.1</v>
      </c>
    </row>
    <row r="29" spans="1:2">
      <c r="A29" s="47" t="s">
        <v>202</v>
      </c>
      <c r="B29" s="19">
        <f>B25*B9</f>
        <v>656250</v>
      </c>
    </row>
    <row r="30" spans="1:2" ht="11.25">
      <c r="A30" s="45" t="s">
        <v>203</v>
      </c>
      <c r="B30" s="18">
        <f>B26+B27</f>
        <v>1338543.42</v>
      </c>
    </row>
    <row r="31" spans="1:2" ht="11.25">
      <c r="A31" s="45" t="s">
        <v>204</v>
      </c>
      <c r="B31" s="18">
        <f>B28+B29</f>
        <v>889168.1</v>
      </c>
    </row>
    <row r="32" spans="1:2">
      <c r="B32" s="18"/>
    </row>
    <row r="33" spans="1:2">
      <c r="B33" s="18"/>
    </row>
    <row r="34" spans="1:2" ht="11.25">
      <c r="A34" s="53" t="s">
        <v>155</v>
      </c>
      <c r="B34" s="58"/>
    </row>
    <row r="35" spans="1:2">
      <c r="A35" s="47" t="s">
        <v>198</v>
      </c>
      <c r="B35" s="59">
        <f>'Growth Scenarios'!B18</f>
        <v>124</v>
      </c>
    </row>
    <row r="36" spans="1:2">
      <c r="A36" s="5" t="s">
        <v>199</v>
      </c>
      <c r="B36" s="18">
        <f>($B$4*$B$11)+($B$5*B35*25)</f>
        <v>1426353.42</v>
      </c>
    </row>
    <row r="37" spans="1:2">
      <c r="A37" s="5" t="s">
        <v>200</v>
      </c>
      <c r="B37" s="18">
        <f>$B$6*B35</f>
        <v>944508</v>
      </c>
    </row>
    <row r="38" spans="1:2">
      <c r="A38" s="5" t="s">
        <v>201</v>
      </c>
      <c r="B38" s="18">
        <f>($B$7*$B$12)+($B$8*B35*25)</f>
        <v>412468.1</v>
      </c>
    </row>
    <row r="39" spans="1:2">
      <c r="A39" s="47" t="s">
        <v>202</v>
      </c>
      <c r="B39" s="19">
        <f>B35*B9</f>
        <v>1162500</v>
      </c>
    </row>
    <row r="40" spans="1:2" ht="11.25">
      <c r="A40" s="45" t="s">
        <v>203</v>
      </c>
      <c r="B40" s="18">
        <f>B36+B37</f>
        <v>2370861.42</v>
      </c>
    </row>
    <row r="41" spans="1:2" ht="11.25">
      <c r="A41" s="45" t="s">
        <v>204</v>
      </c>
      <c r="B41" s="18">
        <f>B38+B39</f>
        <v>1574968.1</v>
      </c>
    </row>
    <row r="43" spans="1:2" s="47" customFormat="1"/>
    <row r="44" spans="1:2" ht="11.25">
      <c r="A44" s="45" t="s">
        <v>4</v>
      </c>
    </row>
    <row r="45" spans="1:2" ht="11.25">
      <c r="A45" s="5">
        <v>569</v>
      </c>
      <c r="B45" s="45" t="s">
        <v>205</v>
      </c>
    </row>
    <row r="46" spans="1:2" ht="11.25">
      <c r="A46" s="45" t="s">
        <v>206</v>
      </c>
    </row>
    <row r="47" spans="1:2" ht="11.25"/>
    <row r="48" spans="1:2" ht="11.25"/>
    <row r="49" ht="11.25"/>
    <row r="50" ht="11.25"/>
    <row r="51" ht="11.25"/>
    <row r="54" ht="11.25"/>
    <row r="55" ht="11.25"/>
    <row r="57" ht="11.25"/>
    <row r="58" ht="11.25"/>
    <row r="59" ht="11.25"/>
    <row r="60" ht="11.25"/>
    <row r="61" ht="11.25"/>
  </sheetData>
  <printOptions gridLinesSet="0"/>
  <pageMargins left="0.75" right="0.75" top="1" bottom="1" header="0.5" footer="0.5"/>
  <pageSetup orientation="portrait" horizontalDpi="4294967292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513CF-8558-40FF-B2E1-72D920556D6F}">
  <dimension ref="A1"/>
  <sheetViews>
    <sheetView showGridLines="0" workbookViewId="0"/>
  </sheetViews>
  <sheetFormatPr defaultColWidth="9.1640625" defaultRowHeight="11.1"/>
  <cols>
    <col min="1" max="16384" width="9.1640625" style="5"/>
  </cols>
  <sheetData>
    <row r="1" s="6" customFormat="1" ht="12.95"/>
  </sheetData>
  <printOptions gridLinesSet="0"/>
  <pageMargins left="0.75" right="0.75" top="1" bottom="1" header="0.5" footer="0.5"/>
  <pageSetup orientation="portrait" horizontalDpi="4294967292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EB794-7836-4AEC-8491-17C37F9C30F1}">
  <dimension ref="A1:E44"/>
  <sheetViews>
    <sheetView showGridLines="0" workbookViewId="0">
      <selection activeCell="D9" sqref="D9"/>
    </sheetView>
  </sheetViews>
  <sheetFormatPr defaultColWidth="9.1640625" defaultRowHeight="11.1"/>
  <cols>
    <col min="1" max="1" width="34" style="5" customWidth="1"/>
    <col min="2" max="2" width="34.5" style="5" customWidth="1"/>
    <col min="3" max="3" width="25.6640625" style="5" customWidth="1"/>
    <col min="4" max="4" width="21.6640625" style="5" customWidth="1"/>
    <col min="5" max="5" width="19.1640625" style="5" customWidth="1"/>
    <col min="6" max="16384" width="9.1640625" style="5"/>
  </cols>
  <sheetData>
    <row r="1" spans="1:5" s="6" customFormat="1" ht="12.75">
      <c r="A1" s="42" t="s">
        <v>207</v>
      </c>
    </row>
    <row r="3" spans="1:5" ht="11.25">
      <c r="A3" s="53" t="s">
        <v>208</v>
      </c>
      <c r="B3" s="53" t="s">
        <v>209</v>
      </c>
      <c r="C3" s="53" t="s">
        <v>7</v>
      </c>
      <c r="D3" s="53" t="s">
        <v>11</v>
      </c>
      <c r="E3" s="53" t="s">
        <v>12</v>
      </c>
    </row>
    <row r="4" spans="1:5">
      <c r="A4" s="5" t="s">
        <v>210</v>
      </c>
      <c r="B4" s="8">
        <f>Parks!D10</f>
        <v>20.210896309314588</v>
      </c>
      <c r="C4" s="8">
        <f>B4*'Growth Scenarios'!$B$6</f>
        <v>828.64674868189809</v>
      </c>
      <c r="D4" s="8">
        <f>B4*'Growth Scenarios'!$B$12</f>
        <v>1414.7627416520211</v>
      </c>
      <c r="E4" s="8">
        <f>B4*'Growth Scenarios'!$B$18</f>
        <v>2506.1511423550091</v>
      </c>
    </row>
    <row r="5" spans="1:5" ht="11.25">
      <c r="A5" s="45" t="s">
        <v>211</v>
      </c>
      <c r="B5" s="8">
        <f>Legislative!D11</f>
        <v>0</v>
      </c>
      <c r="C5" s="8">
        <f>B5*'Growth Scenarios'!$B$6</f>
        <v>0</v>
      </c>
      <c r="D5" s="8">
        <f>B5*'Growth Scenarios'!$B$12</f>
        <v>0</v>
      </c>
      <c r="E5" s="8">
        <f>B5*'Growth Scenarios'!$B$18</f>
        <v>0</v>
      </c>
    </row>
    <row r="6" spans="1:5" ht="11.25">
      <c r="A6" s="45" t="s">
        <v>212</v>
      </c>
      <c r="B6" s="8">
        <f>Executive!D12</f>
        <v>0</v>
      </c>
      <c r="C6" s="8">
        <f>B6*'Growth Scenarios'!$B$6</f>
        <v>0</v>
      </c>
      <c r="D6" s="8">
        <f>B6*'Growth Scenarios'!$B$12</f>
        <v>0</v>
      </c>
      <c r="E6" s="8">
        <f>B6*'Growth Scenarios'!$B$18</f>
        <v>0</v>
      </c>
    </row>
    <row r="7" spans="1:5" ht="11.25">
      <c r="A7" s="45" t="s">
        <v>213</v>
      </c>
      <c r="B7" s="8">
        <f>'Professional Services'!D11</f>
        <v>0</v>
      </c>
      <c r="C7" s="8">
        <f>B7*'Growth Scenarios'!$B$6</f>
        <v>0</v>
      </c>
      <c r="D7" s="8">
        <f>B7*'Growth Scenarios'!$B$12</f>
        <v>0</v>
      </c>
      <c r="E7" s="8">
        <f>B7*'Growth Scenarios'!$B$18</f>
        <v>0</v>
      </c>
    </row>
    <row r="8" spans="1:5" ht="11.25">
      <c r="A8" s="45" t="s">
        <v>214</v>
      </c>
      <c r="B8" s="8">
        <f>'Municipal Building'!D17</f>
        <v>0</v>
      </c>
      <c r="C8" s="8">
        <f>B8*'Growth Scenarios'!$B$6</f>
        <v>0</v>
      </c>
      <c r="D8" s="8">
        <f>B8*'Growth Scenarios'!$B$12</f>
        <v>0</v>
      </c>
      <c r="E8" s="8">
        <f>B8*'Growth Scenarios'!$B$18</f>
        <v>0</v>
      </c>
    </row>
    <row r="9" spans="1:5" ht="11.25">
      <c r="A9" s="45" t="s">
        <v>215</v>
      </c>
      <c r="B9" s="8">
        <f>'Planning &amp; Zoning'!D10</f>
        <v>7.4692442882249557</v>
      </c>
      <c r="C9" s="8">
        <f>B9*'Growth Scenarios'!$B$6</f>
        <v>306.23901581722316</v>
      </c>
      <c r="D9" s="8">
        <f>B9*'Growth Scenarios'!$B$12</f>
        <v>522.84710017574685</v>
      </c>
      <c r="E9" s="8">
        <f>B9*'Growth Scenarios'!$B$18</f>
        <v>926.1862917398945</v>
      </c>
    </row>
    <row r="10" spans="1:5" ht="11.25">
      <c r="A10" s="45" t="s">
        <v>216</v>
      </c>
      <c r="B10" s="8">
        <f>'Public Works'!D27</f>
        <v>448.96660808435854</v>
      </c>
      <c r="C10" s="8">
        <f>B10*'Growth Scenarios'!$B$6</f>
        <v>18407.630931458702</v>
      </c>
      <c r="D10" s="8">
        <f>B10*'Growth Scenarios'!$B$12</f>
        <v>31427.662565905099</v>
      </c>
      <c r="E10" s="8">
        <f>B10*'Growth Scenarios'!$B$18</f>
        <v>55671.859402460461</v>
      </c>
    </row>
    <row r="11" spans="1:5" ht="11.25">
      <c r="A11" s="45" t="s">
        <v>217</v>
      </c>
      <c r="B11" s="8">
        <f>'Public Safety'!D9</f>
        <v>38.664323374340952</v>
      </c>
      <c r="C11" s="8">
        <f>B11*'Growth Scenarios'!$B$6</f>
        <v>1585.2372583479792</v>
      </c>
      <c r="D11" s="8">
        <f>B11*'Growth Scenarios'!$B$12</f>
        <v>2706.5026362038666</v>
      </c>
      <c r="E11" s="8">
        <f>B11*'Growth Scenarios'!$B$18</f>
        <v>4794.3760984182782</v>
      </c>
    </row>
    <row r="12" spans="1:5" ht="11.25">
      <c r="A12" s="45" t="s">
        <v>218</v>
      </c>
      <c r="B12" s="8">
        <f>Misc.!D11</f>
        <v>151.05448154657293</v>
      </c>
      <c r="C12" s="8">
        <f>B12*'Growth Scenarios'!$B$6</f>
        <v>6193.2337434094898</v>
      </c>
      <c r="D12" s="8">
        <f>B12*'Growth Scenarios'!$B$12</f>
        <v>10573.813708260104</v>
      </c>
      <c r="E12" s="8">
        <f>B12*'Growth Scenarios'!$B$18</f>
        <v>18730.755711775044</v>
      </c>
    </row>
    <row r="13" spans="1:5" ht="11.25">
      <c r="A13" s="45" t="s">
        <v>219</v>
      </c>
      <c r="B13" s="8">
        <f>Water!D33</f>
        <v>420.65026362038662</v>
      </c>
      <c r="C13" s="8">
        <f>B13*'Growth Scenarios'!$B$6</f>
        <v>17246.660808435852</v>
      </c>
      <c r="D13" s="8">
        <f>B13*'Growth Scenarios'!$B$12</f>
        <v>29445.518453427063</v>
      </c>
      <c r="E13" s="8">
        <f>B13*'Growth Scenarios'!$B$18</f>
        <v>52160.632688927944</v>
      </c>
    </row>
    <row r="14" spans="1:5" ht="11.25">
      <c r="A14" s="60" t="s">
        <v>220</v>
      </c>
      <c r="B14" s="61" t="s">
        <v>221</v>
      </c>
      <c r="C14" s="8">
        <f>Water!$D$34</f>
        <v>104000</v>
      </c>
      <c r="D14" s="8">
        <f>Water!$D$34</f>
        <v>104000</v>
      </c>
      <c r="E14" s="8">
        <f>Water!$D$34</f>
        <v>104000</v>
      </c>
    </row>
    <row r="15" spans="1:5" ht="11.25">
      <c r="A15" s="45" t="s">
        <v>222</v>
      </c>
      <c r="B15" s="8">
        <f>Sewer!D31</f>
        <v>441.47627416520208</v>
      </c>
      <c r="C15" s="8">
        <f>B15*'Growth Scenarios'!$B$6</f>
        <v>18100.527240773285</v>
      </c>
      <c r="D15" s="8">
        <f>B15*'Growth Scenarios'!$B$12</f>
        <v>30903.339191564148</v>
      </c>
      <c r="E15" s="8">
        <f>B15*'Growth Scenarios'!$B$18</f>
        <v>54743.057996485062</v>
      </c>
    </row>
    <row r="16" spans="1:5" ht="11.25">
      <c r="A16" s="60" t="s">
        <v>223</v>
      </c>
      <c r="B16" s="61" t="s">
        <v>221</v>
      </c>
      <c r="C16" s="8">
        <f>Sewer!$D$32</f>
        <v>72000</v>
      </c>
      <c r="D16" s="8">
        <f>Sewer!$D$32</f>
        <v>72000</v>
      </c>
      <c r="E16" s="8">
        <f>Sewer!$D$32</f>
        <v>72000</v>
      </c>
    </row>
    <row r="17" spans="1:5" ht="11.25">
      <c r="A17" s="48" t="s">
        <v>224</v>
      </c>
      <c r="B17" s="40">
        <f>'EF Personnel'!D11</f>
        <v>259.38312829525483</v>
      </c>
      <c r="C17" s="40">
        <f>B17*'Growth Scenarios'!$B$6</f>
        <v>10634.708260105448</v>
      </c>
      <c r="D17" s="40">
        <f>B17*'Growth Scenarios'!$B$12</f>
        <v>18156.818980667838</v>
      </c>
      <c r="E17" s="40">
        <f>B17*'Growth Scenarios'!$B$18</f>
        <v>32163.507908611598</v>
      </c>
    </row>
    <row r="18" spans="1:5" ht="11.25">
      <c r="A18" s="45" t="s">
        <v>225</v>
      </c>
      <c r="B18" s="8">
        <f>SUM(B4:B17)</f>
        <v>1787.8752196836556</v>
      </c>
      <c r="C18" s="8">
        <f t="shared" ref="C18:E18" si="0">SUM(C4:C17)</f>
        <v>249302.88400702988</v>
      </c>
      <c r="D18" s="8">
        <f t="shared" si="0"/>
        <v>301151.26537785592</v>
      </c>
      <c r="E18" s="8">
        <f t="shared" si="0"/>
        <v>397696.52724077331</v>
      </c>
    </row>
    <row r="19" spans="1:5" ht="11.25">
      <c r="A19" s="45" t="s">
        <v>226</v>
      </c>
      <c r="B19" s="8">
        <f>B18-B13-B15</f>
        <v>925.74868189806693</v>
      </c>
      <c r="C19" s="8">
        <f>C18-C13-C15-C16-C14</f>
        <v>37955.695957820746</v>
      </c>
      <c r="D19" s="8">
        <f t="shared" ref="D19:E19" si="1">D18-D13-D15-D16-D14</f>
        <v>64802.407732864696</v>
      </c>
      <c r="E19" s="8">
        <f t="shared" si="1"/>
        <v>114792.83655536035</v>
      </c>
    </row>
    <row r="25" spans="1:5" ht="11.25">
      <c r="E25" s="45" t="s">
        <v>227</v>
      </c>
    </row>
    <row r="30" spans="1:5" s="10" customFormat="1"/>
    <row r="32" spans="1:5">
      <c r="A32" s="5" t="s">
        <v>228</v>
      </c>
    </row>
    <row r="33" spans="1:1">
      <c r="A33" s="5" t="s">
        <v>229</v>
      </c>
    </row>
    <row r="34" spans="1:1">
      <c r="A34" s="5" t="s">
        <v>230</v>
      </c>
    </row>
    <row r="37" spans="1:1">
      <c r="A37" s="5" t="s">
        <v>228</v>
      </c>
    </row>
    <row r="38" spans="1:1">
      <c r="A38" s="5" t="s">
        <v>229</v>
      </c>
    </row>
    <row r="39" spans="1:1">
      <c r="A39" s="5" t="s">
        <v>230</v>
      </c>
    </row>
    <row r="42" spans="1:1">
      <c r="A42" s="5" t="s">
        <v>228</v>
      </c>
    </row>
    <row r="43" spans="1:1">
      <c r="A43" s="5" t="s">
        <v>229</v>
      </c>
    </row>
    <row r="44" spans="1:1">
      <c r="A44" s="5" t="s">
        <v>230</v>
      </c>
    </row>
  </sheetData>
  <printOptions gridLinesSet="0"/>
  <pageMargins left="0.75" right="0.75" top="1" bottom="1" header="0.5" footer="0.5"/>
  <pageSetup orientation="portrait" horizontalDpi="4294967292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A3589-0A61-47F1-89D3-4BCBF6D1B1E2}">
  <dimension ref="A1:D24"/>
  <sheetViews>
    <sheetView showGridLines="0" workbookViewId="0">
      <selection activeCell="G8" sqref="G8"/>
    </sheetView>
  </sheetViews>
  <sheetFormatPr defaultColWidth="9.1640625" defaultRowHeight="11.1"/>
  <cols>
    <col min="1" max="1" width="36.83203125" style="5" customWidth="1"/>
    <col min="2" max="2" width="28.5" style="5" customWidth="1"/>
    <col min="3" max="4" width="20.83203125" style="5" customWidth="1"/>
    <col min="5" max="16384" width="9.1640625" style="5"/>
  </cols>
  <sheetData>
    <row r="1" spans="1:4" s="6" customFormat="1" ht="12.75">
      <c r="A1" s="42" t="s">
        <v>231</v>
      </c>
    </row>
    <row r="2" spans="1:4" ht="11.25"/>
    <row r="3" spans="1:4" ht="11.25">
      <c r="A3" s="46" t="s">
        <v>232</v>
      </c>
      <c r="B3" s="53" t="s">
        <v>7</v>
      </c>
      <c r="C3" s="53" t="s">
        <v>11</v>
      </c>
      <c r="D3" s="53" t="s">
        <v>12</v>
      </c>
    </row>
    <row r="4" spans="1:4" ht="11.25">
      <c r="A4" s="45" t="s">
        <v>233</v>
      </c>
      <c r="B4" s="8">
        <f>'Bldg Permits'!B7</f>
        <v>6970</v>
      </c>
      <c r="C4" s="8">
        <f>'Bldg Permits'!B11</f>
        <v>11900</v>
      </c>
      <c r="D4" s="8">
        <f>'Bldg Permits'!B15</f>
        <v>21080</v>
      </c>
    </row>
    <row r="5" spans="1:4" ht="11.25">
      <c r="A5" s="45" t="s">
        <v>234</v>
      </c>
      <c r="B5" s="8">
        <f>'Licences-Permits-Other'!D13*'Growth Scenarios'!$B$6</f>
        <v>1585.2372583479792</v>
      </c>
      <c r="C5" s="8">
        <f>'Licences-Permits-Other'!D13*'Growth Scenarios'!B12</f>
        <v>2706.5026362038666</v>
      </c>
      <c r="D5" s="8">
        <f>'Licences-Permits-Other'!D13*'Growth Scenarios'!B18</f>
        <v>4794.3760984182782</v>
      </c>
    </row>
    <row r="6" spans="1:4" ht="11.25">
      <c r="A6" s="45" t="s">
        <v>235</v>
      </c>
      <c r="B6" s="8">
        <f>Intergovernmental!D10*'Growth Scenarios'!$B$6</f>
        <v>0</v>
      </c>
      <c r="C6" s="8">
        <f>Intergovernmental!D10*'Growth Scenarios'!B12</f>
        <v>0</v>
      </c>
      <c r="D6" s="8">
        <f>Intergovernmental!D10*'Growth Scenarios'!B18</f>
        <v>0</v>
      </c>
    </row>
    <row r="7" spans="1:4" ht="11.25">
      <c r="A7" s="45" t="s">
        <v>236</v>
      </c>
      <c r="B7" s="8">
        <f>'Service Fees'!D8*'Growth Scenarios'!$B$6</f>
        <v>122.49560632688929</v>
      </c>
      <c r="C7" s="8">
        <f>'Service Fees'!D8*'Growth Scenarios'!B12</f>
        <v>209.13884007029878</v>
      </c>
      <c r="D7" s="8">
        <f>'Service Fees'!D8*'Growth Scenarios'!B18</f>
        <v>370.47451669595785</v>
      </c>
    </row>
    <row r="8" spans="1:4" ht="11.25">
      <c r="A8" s="45" t="s">
        <v>237</v>
      </c>
      <c r="B8" s="8">
        <f>'Misc. Revenue'!D10*'Growth Scenarios'!$B$6</f>
        <v>0</v>
      </c>
      <c r="C8" s="8">
        <f>'Misc. Revenue'!D10*'Growth Scenarios'!B12</f>
        <v>0</v>
      </c>
      <c r="D8" s="8">
        <f>'Misc. Revenue'!D10*'Growth Scenarios'!B18</f>
        <v>0</v>
      </c>
    </row>
    <row r="9" spans="1:4" ht="11.25">
      <c r="A9" s="5" t="str">
        <f>'Real Property Tax'!A1</f>
        <v>Residential Real Property Tax Calculations</v>
      </c>
      <c r="B9" s="8">
        <f>'Real Property Tax'!B9</f>
        <v>37310.82</v>
      </c>
      <c r="C9" s="8">
        <f>'Real Property Tax'!B16</f>
        <v>63701.4</v>
      </c>
      <c r="D9" s="8">
        <f>'Real Property Tax'!B23</f>
        <v>112842.48000000001</v>
      </c>
    </row>
    <row r="10" spans="1:4" ht="11.25">
      <c r="A10" s="5" t="str">
        <f>'Income Tax'!A1</f>
        <v>Income Tax Calculations</v>
      </c>
      <c r="B10" s="8">
        <f>'Income Tax'!B9</f>
        <v>1261.472628</v>
      </c>
      <c r="C10" s="8">
        <f>'Income Tax'!B16</f>
        <v>3396.2724600000001</v>
      </c>
      <c r="D10" s="8">
        <f>'Income Tax'!B23</f>
        <v>5797.9222710000004</v>
      </c>
    </row>
    <row r="11" spans="1:4" ht="11.25">
      <c r="A11" s="5" t="str">
        <f>'EF Revenues'!A1</f>
        <v>EEF Revenues</v>
      </c>
      <c r="B11" s="8">
        <f>'EF Revenues'!B20+'EF Revenues'!B21</f>
        <v>1305018.52</v>
      </c>
      <c r="C11" s="8">
        <f>'EF Revenues'!B30+'EF Revenues'!B31</f>
        <v>2227711.52</v>
      </c>
      <c r="D11" s="8">
        <f>'EF Revenues'!B40+'EF Revenues'!B41</f>
        <v>3945829.52</v>
      </c>
    </row>
    <row r="12" spans="1:4" ht="11.25">
      <c r="A12" s="48" t="s">
        <v>238</v>
      </c>
      <c r="B12" s="40">
        <f>'Impact Fees'!B7</f>
        <v>21853</v>
      </c>
      <c r="C12" s="40">
        <f>'Impact Fees'!B11</f>
        <v>37310</v>
      </c>
      <c r="D12" s="40">
        <f>'Impact Fees'!B15</f>
        <v>66092</v>
      </c>
    </row>
    <row r="13" spans="1:4" ht="11.25">
      <c r="A13" s="45" t="s">
        <v>24</v>
      </c>
      <c r="B13" s="8">
        <f>SUM(B4:B12)</f>
        <v>1374121.5454926749</v>
      </c>
      <c r="C13" s="8">
        <f t="shared" ref="C13:D13" si="0">SUM(C4:C12)</f>
        <v>2346934.8339362741</v>
      </c>
      <c r="D13" s="8">
        <f t="shared" si="0"/>
        <v>4156806.7728861142</v>
      </c>
    </row>
    <row r="14" spans="1:4" ht="11.25">
      <c r="A14" s="45" t="s">
        <v>239</v>
      </c>
      <c r="B14" s="8">
        <f>(B13-B11)</f>
        <v>69103.025492674904</v>
      </c>
      <c r="C14" s="8">
        <f t="shared" ref="C14:D14" si="1">(C13-C11)</f>
        <v>119223.31393627403</v>
      </c>
      <c r="D14" s="8">
        <f t="shared" si="1"/>
        <v>210977.25288611418</v>
      </c>
    </row>
    <row r="15" spans="1:4" ht="11.25">
      <c r="B15" s="8"/>
      <c r="C15" s="8"/>
      <c r="D15" s="8"/>
    </row>
    <row r="16" spans="1:4" ht="11.25"/>
    <row r="17" ht="11.25"/>
    <row r="18" ht="11.25"/>
    <row r="19" ht="11.25"/>
    <row r="20" ht="11.25"/>
    <row r="21" ht="11.25"/>
    <row r="22" ht="11.25"/>
    <row r="23" ht="11.25"/>
    <row r="24" ht="11.25"/>
  </sheetData>
  <phoneticPr fontId="4" type="noConversion"/>
  <printOptions gridLinesSet="0"/>
  <pageMargins left="0.75" right="0.75" top="1" bottom="1" header="0.5" footer="0.5"/>
  <pageSetup orientation="portrait" horizontalDpi="4294967292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56E8-443D-469B-B545-D79BAAC616A1}">
  <dimension ref="A1"/>
  <sheetViews>
    <sheetView showGridLines="0" workbookViewId="0">
      <selection activeCell="E29" sqref="E29"/>
    </sheetView>
  </sheetViews>
  <sheetFormatPr defaultColWidth="9.1640625" defaultRowHeight="11.1"/>
  <cols>
    <col min="1" max="16384" width="9.1640625" style="5"/>
  </cols>
  <sheetData>
    <row r="1" s="6" customFormat="1" ht="12.95"/>
  </sheetData>
  <printOptions gridLinesSet="0"/>
  <pageMargins left="0.75" right="0.75" top="1" bottom="1" header="0.5" footer="0.5"/>
  <pageSetup orientation="portrait" horizontalDpi="4294967292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CD8E2-0BBC-4A29-9838-9E3FD843D4C0}">
  <dimension ref="A1:N369"/>
  <sheetViews>
    <sheetView workbookViewId="0">
      <selection activeCell="B3" sqref="B3"/>
    </sheetView>
  </sheetViews>
  <sheetFormatPr defaultColWidth="8.6640625" defaultRowHeight="14.1"/>
  <cols>
    <col min="1" max="1" width="22" style="22" bestFit="1" customWidth="1"/>
    <col min="2" max="5" width="14.6640625" style="22" customWidth="1"/>
    <col min="6" max="9" width="9.1640625" style="22"/>
    <col min="10" max="10" width="11.6640625" style="22" bestFit="1" customWidth="1"/>
    <col min="11" max="256" width="9.1640625" style="22"/>
    <col min="257" max="257" width="22" style="22" bestFit="1" customWidth="1"/>
    <col min="258" max="261" width="14.6640625" style="22" customWidth="1"/>
    <col min="262" max="265" width="9.1640625" style="22"/>
    <col min="266" max="266" width="11.6640625" style="22" bestFit="1" customWidth="1"/>
    <col min="267" max="512" width="9.1640625" style="22"/>
    <col min="513" max="513" width="22" style="22" bestFit="1" customWidth="1"/>
    <col min="514" max="517" width="14.6640625" style="22" customWidth="1"/>
    <col min="518" max="521" width="9.1640625" style="22"/>
    <col min="522" max="522" width="11.6640625" style="22" bestFit="1" customWidth="1"/>
    <col min="523" max="768" width="9.1640625" style="22"/>
    <col min="769" max="769" width="22" style="22" bestFit="1" customWidth="1"/>
    <col min="770" max="773" width="14.6640625" style="22" customWidth="1"/>
    <col min="774" max="777" width="9.1640625" style="22"/>
    <col min="778" max="778" width="11.6640625" style="22" bestFit="1" customWidth="1"/>
    <col min="779" max="1024" width="9.1640625" style="22"/>
    <col min="1025" max="1025" width="22" style="22" bestFit="1" customWidth="1"/>
    <col min="1026" max="1029" width="14.6640625" style="22" customWidth="1"/>
    <col min="1030" max="1033" width="9.1640625" style="22"/>
    <col min="1034" max="1034" width="11.6640625" style="22" bestFit="1" customWidth="1"/>
    <col min="1035" max="1280" width="9.1640625" style="22"/>
    <col min="1281" max="1281" width="22" style="22" bestFit="1" customWidth="1"/>
    <col min="1282" max="1285" width="14.6640625" style="22" customWidth="1"/>
    <col min="1286" max="1289" width="9.1640625" style="22"/>
    <col min="1290" max="1290" width="11.6640625" style="22" bestFit="1" customWidth="1"/>
    <col min="1291" max="1536" width="9.1640625" style="22"/>
    <col min="1537" max="1537" width="22" style="22" bestFit="1" customWidth="1"/>
    <col min="1538" max="1541" width="14.6640625" style="22" customWidth="1"/>
    <col min="1542" max="1545" width="9.1640625" style="22"/>
    <col min="1546" max="1546" width="11.6640625" style="22" bestFit="1" customWidth="1"/>
    <col min="1547" max="1792" width="9.1640625" style="22"/>
    <col min="1793" max="1793" width="22" style="22" bestFit="1" customWidth="1"/>
    <col min="1794" max="1797" width="14.6640625" style="22" customWidth="1"/>
    <col min="1798" max="1801" width="9.1640625" style="22"/>
    <col min="1802" max="1802" width="11.6640625" style="22" bestFit="1" customWidth="1"/>
    <col min="1803" max="2048" width="9.1640625" style="22"/>
    <col min="2049" max="2049" width="22" style="22" bestFit="1" customWidth="1"/>
    <col min="2050" max="2053" width="14.6640625" style="22" customWidth="1"/>
    <col min="2054" max="2057" width="9.1640625" style="22"/>
    <col min="2058" max="2058" width="11.6640625" style="22" bestFit="1" customWidth="1"/>
    <col min="2059" max="2304" width="9.1640625" style="22"/>
    <col min="2305" max="2305" width="22" style="22" bestFit="1" customWidth="1"/>
    <col min="2306" max="2309" width="14.6640625" style="22" customWidth="1"/>
    <col min="2310" max="2313" width="9.1640625" style="22"/>
    <col min="2314" max="2314" width="11.6640625" style="22" bestFit="1" customWidth="1"/>
    <col min="2315" max="2560" width="9.1640625" style="22"/>
    <col min="2561" max="2561" width="22" style="22" bestFit="1" customWidth="1"/>
    <col min="2562" max="2565" width="14.6640625" style="22" customWidth="1"/>
    <col min="2566" max="2569" width="9.1640625" style="22"/>
    <col min="2570" max="2570" width="11.6640625" style="22" bestFit="1" customWidth="1"/>
    <col min="2571" max="2816" width="9.1640625" style="22"/>
    <col min="2817" max="2817" width="22" style="22" bestFit="1" customWidth="1"/>
    <col min="2818" max="2821" width="14.6640625" style="22" customWidth="1"/>
    <col min="2822" max="2825" width="9.1640625" style="22"/>
    <col min="2826" max="2826" width="11.6640625" style="22" bestFit="1" customWidth="1"/>
    <col min="2827" max="3072" width="9.1640625" style="22"/>
    <col min="3073" max="3073" width="22" style="22" bestFit="1" customWidth="1"/>
    <col min="3074" max="3077" width="14.6640625" style="22" customWidth="1"/>
    <col min="3078" max="3081" width="9.1640625" style="22"/>
    <col min="3082" max="3082" width="11.6640625" style="22" bestFit="1" customWidth="1"/>
    <col min="3083" max="3328" width="9.1640625" style="22"/>
    <col min="3329" max="3329" width="22" style="22" bestFit="1" customWidth="1"/>
    <col min="3330" max="3333" width="14.6640625" style="22" customWidth="1"/>
    <col min="3334" max="3337" width="9.1640625" style="22"/>
    <col min="3338" max="3338" width="11.6640625" style="22" bestFit="1" customWidth="1"/>
    <col min="3339" max="3584" width="9.1640625" style="22"/>
    <col min="3585" max="3585" width="22" style="22" bestFit="1" customWidth="1"/>
    <col min="3586" max="3589" width="14.6640625" style="22" customWidth="1"/>
    <col min="3590" max="3593" width="9.1640625" style="22"/>
    <col min="3594" max="3594" width="11.6640625" style="22" bestFit="1" customWidth="1"/>
    <col min="3595" max="3840" width="9.1640625" style="22"/>
    <col min="3841" max="3841" width="22" style="22" bestFit="1" customWidth="1"/>
    <col min="3842" max="3845" width="14.6640625" style="22" customWidth="1"/>
    <col min="3846" max="3849" width="9.1640625" style="22"/>
    <col min="3850" max="3850" width="11.6640625" style="22" bestFit="1" customWidth="1"/>
    <col min="3851" max="4096" width="9.1640625" style="22"/>
    <col min="4097" max="4097" width="22" style="22" bestFit="1" customWidth="1"/>
    <col min="4098" max="4101" width="14.6640625" style="22" customWidth="1"/>
    <col min="4102" max="4105" width="9.1640625" style="22"/>
    <col min="4106" max="4106" width="11.6640625" style="22" bestFit="1" customWidth="1"/>
    <col min="4107" max="4352" width="9.1640625" style="22"/>
    <col min="4353" max="4353" width="22" style="22" bestFit="1" customWidth="1"/>
    <col min="4354" max="4357" width="14.6640625" style="22" customWidth="1"/>
    <col min="4358" max="4361" width="9.1640625" style="22"/>
    <col min="4362" max="4362" width="11.6640625" style="22" bestFit="1" customWidth="1"/>
    <col min="4363" max="4608" width="9.1640625" style="22"/>
    <col min="4609" max="4609" width="22" style="22" bestFit="1" customWidth="1"/>
    <col min="4610" max="4613" width="14.6640625" style="22" customWidth="1"/>
    <col min="4614" max="4617" width="9.1640625" style="22"/>
    <col min="4618" max="4618" width="11.6640625" style="22" bestFit="1" customWidth="1"/>
    <col min="4619" max="4864" width="9.1640625" style="22"/>
    <col min="4865" max="4865" width="22" style="22" bestFit="1" customWidth="1"/>
    <col min="4866" max="4869" width="14.6640625" style="22" customWidth="1"/>
    <col min="4870" max="4873" width="9.1640625" style="22"/>
    <col min="4874" max="4874" width="11.6640625" style="22" bestFit="1" customWidth="1"/>
    <col min="4875" max="5120" width="9.1640625" style="22"/>
    <col min="5121" max="5121" width="22" style="22" bestFit="1" customWidth="1"/>
    <col min="5122" max="5125" width="14.6640625" style="22" customWidth="1"/>
    <col min="5126" max="5129" width="9.1640625" style="22"/>
    <col min="5130" max="5130" width="11.6640625" style="22" bestFit="1" customWidth="1"/>
    <col min="5131" max="5376" width="9.1640625" style="22"/>
    <col min="5377" max="5377" width="22" style="22" bestFit="1" customWidth="1"/>
    <col min="5378" max="5381" width="14.6640625" style="22" customWidth="1"/>
    <col min="5382" max="5385" width="9.1640625" style="22"/>
    <col min="5386" max="5386" width="11.6640625" style="22" bestFit="1" customWidth="1"/>
    <col min="5387" max="5632" width="9.1640625" style="22"/>
    <col min="5633" max="5633" width="22" style="22" bestFit="1" customWidth="1"/>
    <col min="5634" max="5637" width="14.6640625" style="22" customWidth="1"/>
    <col min="5638" max="5641" width="9.1640625" style="22"/>
    <col min="5642" max="5642" width="11.6640625" style="22" bestFit="1" customWidth="1"/>
    <col min="5643" max="5888" width="9.1640625" style="22"/>
    <col min="5889" max="5889" width="22" style="22" bestFit="1" customWidth="1"/>
    <col min="5890" max="5893" width="14.6640625" style="22" customWidth="1"/>
    <col min="5894" max="5897" width="9.1640625" style="22"/>
    <col min="5898" max="5898" width="11.6640625" style="22" bestFit="1" customWidth="1"/>
    <col min="5899" max="6144" width="9.1640625" style="22"/>
    <col min="6145" max="6145" width="22" style="22" bestFit="1" customWidth="1"/>
    <col min="6146" max="6149" width="14.6640625" style="22" customWidth="1"/>
    <col min="6150" max="6153" width="9.1640625" style="22"/>
    <col min="6154" max="6154" width="11.6640625" style="22" bestFit="1" customWidth="1"/>
    <col min="6155" max="6400" width="9.1640625" style="22"/>
    <col min="6401" max="6401" width="22" style="22" bestFit="1" customWidth="1"/>
    <col min="6402" max="6405" width="14.6640625" style="22" customWidth="1"/>
    <col min="6406" max="6409" width="9.1640625" style="22"/>
    <col min="6410" max="6410" width="11.6640625" style="22" bestFit="1" customWidth="1"/>
    <col min="6411" max="6656" width="9.1640625" style="22"/>
    <col min="6657" max="6657" width="22" style="22" bestFit="1" customWidth="1"/>
    <col min="6658" max="6661" width="14.6640625" style="22" customWidth="1"/>
    <col min="6662" max="6665" width="9.1640625" style="22"/>
    <col min="6666" max="6666" width="11.6640625" style="22" bestFit="1" customWidth="1"/>
    <col min="6667" max="6912" width="9.1640625" style="22"/>
    <col min="6913" max="6913" width="22" style="22" bestFit="1" customWidth="1"/>
    <col min="6914" max="6917" width="14.6640625" style="22" customWidth="1"/>
    <col min="6918" max="6921" width="9.1640625" style="22"/>
    <col min="6922" max="6922" width="11.6640625" style="22" bestFit="1" customWidth="1"/>
    <col min="6923" max="7168" width="9.1640625" style="22"/>
    <col min="7169" max="7169" width="22" style="22" bestFit="1" customWidth="1"/>
    <col min="7170" max="7173" width="14.6640625" style="22" customWidth="1"/>
    <col min="7174" max="7177" width="9.1640625" style="22"/>
    <col min="7178" max="7178" width="11.6640625" style="22" bestFit="1" customWidth="1"/>
    <col min="7179" max="7424" width="9.1640625" style="22"/>
    <col min="7425" max="7425" width="22" style="22" bestFit="1" customWidth="1"/>
    <col min="7426" max="7429" width="14.6640625" style="22" customWidth="1"/>
    <col min="7430" max="7433" width="9.1640625" style="22"/>
    <col min="7434" max="7434" width="11.6640625" style="22" bestFit="1" customWidth="1"/>
    <col min="7435" max="7680" width="9.1640625" style="22"/>
    <col min="7681" max="7681" width="22" style="22" bestFit="1" customWidth="1"/>
    <col min="7682" max="7685" width="14.6640625" style="22" customWidth="1"/>
    <col min="7686" max="7689" width="9.1640625" style="22"/>
    <col min="7690" max="7690" width="11.6640625" style="22" bestFit="1" customWidth="1"/>
    <col min="7691" max="7936" width="9.1640625" style="22"/>
    <col min="7937" max="7937" width="22" style="22" bestFit="1" customWidth="1"/>
    <col min="7938" max="7941" width="14.6640625" style="22" customWidth="1"/>
    <col min="7942" max="7945" width="9.1640625" style="22"/>
    <col min="7946" max="7946" width="11.6640625" style="22" bestFit="1" customWidth="1"/>
    <col min="7947" max="8192" width="9.1640625" style="22"/>
    <col min="8193" max="8193" width="22" style="22" bestFit="1" customWidth="1"/>
    <col min="8194" max="8197" width="14.6640625" style="22" customWidth="1"/>
    <col min="8198" max="8201" width="9.1640625" style="22"/>
    <col min="8202" max="8202" width="11.6640625" style="22" bestFit="1" customWidth="1"/>
    <col min="8203" max="8448" width="9.1640625" style="22"/>
    <col min="8449" max="8449" width="22" style="22" bestFit="1" customWidth="1"/>
    <col min="8450" max="8453" width="14.6640625" style="22" customWidth="1"/>
    <col min="8454" max="8457" width="9.1640625" style="22"/>
    <col min="8458" max="8458" width="11.6640625" style="22" bestFit="1" customWidth="1"/>
    <col min="8459" max="8704" width="9.1640625" style="22"/>
    <col min="8705" max="8705" width="22" style="22" bestFit="1" customWidth="1"/>
    <col min="8706" max="8709" width="14.6640625" style="22" customWidth="1"/>
    <col min="8710" max="8713" width="9.1640625" style="22"/>
    <col min="8714" max="8714" width="11.6640625" style="22" bestFit="1" customWidth="1"/>
    <col min="8715" max="8960" width="9.1640625" style="22"/>
    <col min="8961" max="8961" width="22" style="22" bestFit="1" customWidth="1"/>
    <col min="8962" max="8965" width="14.6640625" style="22" customWidth="1"/>
    <col min="8966" max="8969" width="9.1640625" style="22"/>
    <col min="8970" max="8970" width="11.6640625" style="22" bestFit="1" customWidth="1"/>
    <col min="8971" max="9216" width="9.1640625" style="22"/>
    <col min="9217" max="9217" width="22" style="22" bestFit="1" customWidth="1"/>
    <col min="9218" max="9221" width="14.6640625" style="22" customWidth="1"/>
    <col min="9222" max="9225" width="9.1640625" style="22"/>
    <col min="9226" max="9226" width="11.6640625" style="22" bestFit="1" customWidth="1"/>
    <col min="9227" max="9472" width="9.1640625" style="22"/>
    <col min="9473" max="9473" width="22" style="22" bestFit="1" customWidth="1"/>
    <col min="9474" max="9477" width="14.6640625" style="22" customWidth="1"/>
    <col min="9478" max="9481" width="9.1640625" style="22"/>
    <col min="9482" max="9482" width="11.6640625" style="22" bestFit="1" customWidth="1"/>
    <col min="9483" max="9728" width="9.1640625" style="22"/>
    <col min="9729" max="9729" width="22" style="22" bestFit="1" customWidth="1"/>
    <col min="9730" max="9733" width="14.6640625" style="22" customWidth="1"/>
    <col min="9734" max="9737" width="9.1640625" style="22"/>
    <col min="9738" max="9738" width="11.6640625" style="22" bestFit="1" customWidth="1"/>
    <col min="9739" max="9984" width="9.1640625" style="22"/>
    <col min="9985" max="9985" width="22" style="22" bestFit="1" customWidth="1"/>
    <col min="9986" max="9989" width="14.6640625" style="22" customWidth="1"/>
    <col min="9990" max="9993" width="9.1640625" style="22"/>
    <col min="9994" max="9994" width="11.6640625" style="22" bestFit="1" customWidth="1"/>
    <col min="9995" max="10240" width="9.1640625" style="22"/>
    <col min="10241" max="10241" width="22" style="22" bestFit="1" customWidth="1"/>
    <col min="10242" max="10245" width="14.6640625" style="22" customWidth="1"/>
    <col min="10246" max="10249" width="9.1640625" style="22"/>
    <col min="10250" max="10250" width="11.6640625" style="22" bestFit="1" customWidth="1"/>
    <col min="10251" max="10496" width="9.1640625" style="22"/>
    <col min="10497" max="10497" width="22" style="22" bestFit="1" customWidth="1"/>
    <col min="10498" max="10501" width="14.6640625" style="22" customWidth="1"/>
    <col min="10502" max="10505" width="9.1640625" style="22"/>
    <col min="10506" max="10506" width="11.6640625" style="22" bestFit="1" customWidth="1"/>
    <col min="10507" max="10752" width="9.1640625" style="22"/>
    <col min="10753" max="10753" width="22" style="22" bestFit="1" customWidth="1"/>
    <col min="10754" max="10757" width="14.6640625" style="22" customWidth="1"/>
    <col min="10758" max="10761" width="9.1640625" style="22"/>
    <col min="10762" max="10762" width="11.6640625" style="22" bestFit="1" customWidth="1"/>
    <col min="10763" max="11008" width="9.1640625" style="22"/>
    <col min="11009" max="11009" width="22" style="22" bestFit="1" customWidth="1"/>
    <col min="11010" max="11013" width="14.6640625" style="22" customWidth="1"/>
    <col min="11014" max="11017" width="9.1640625" style="22"/>
    <col min="11018" max="11018" width="11.6640625" style="22" bestFit="1" customWidth="1"/>
    <col min="11019" max="11264" width="9.1640625" style="22"/>
    <col min="11265" max="11265" width="22" style="22" bestFit="1" customWidth="1"/>
    <col min="11266" max="11269" width="14.6640625" style="22" customWidth="1"/>
    <col min="11270" max="11273" width="9.1640625" style="22"/>
    <col min="11274" max="11274" width="11.6640625" style="22" bestFit="1" customWidth="1"/>
    <col min="11275" max="11520" width="9.1640625" style="22"/>
    <col min="11521" max="11521" width="22" style="22" bestFit="1" customWidth="1"/>
    <col min="11522" max="11525" width="14.6640625" style="22" customWidth="1"/>
    <col min="11526" max="11529" width="9.1640625" style="22"/>
    <col min="11530" max="11530" width="11.6640625" style="22" bestFit="1" customWidth="1"/>
    <col min="11531" max="11776" width="9.1640625" style="22"/>
    <col min="11777" max="11777" width="22" style="22" bestFit="1" customWidth="1"/>
    <col min="11778" max="11781" width="14.6640625" style="22" customWidth="1"/>
    <col min="11782" max="11785" width="9.1640625" style="22"/>
    <col min="11786" max="11786" width="11.6640625" style="22" bestFit="1" customWidth="1"/>
    <col min="11787" max="12032" width="9.1640625" style="22"/>
    <col min="12033" max="12033" width="22" style="22" bestFit="1" customWidth="1"/>
    <col min="12034" max="12037" width="14.6640625" style="22" customWidth="1"/>
    <col min="12038" max="12041" width="9.1640625" style="22"/>
    <col min="12042" max="12042" width="11.6640625" style="22" bestFit="1" customWidth="1"/>
    <col min="12043" max="12288" width="9.1640625" style="22"/>
    <col min="12289" max="12289" width="22" style="22" bestFit="1" customWidth="1"/>
    <col min="12290" max="12293" width="14.6640625" style="22" customWidth="1"/>
    <col min="12294" max="12297" width="9.1640625" style="22"/>
    <col min="12298" max="12298" width="11.6640625" style="22" bestFit="1" customWidth="1"/>
    <col min="12299" max="12544" width="9.1640625" style="22"/>
    <col min="12545" max="12545" width="22" style="22" bestFit="1" customWidth="1"/>
    <col min="12546" max="12549" width="14.6640625" style="22" customWidth="1"/>
    <col min="12550" max="12553" width="9.1640625" style="22"/>
    <col min="12554" max="12554" width="11.6640625" style="22" bestFit="1" customWidth="1"/>
    <col min="12555" max="12800" width="9.1640625" style="22"/>
    <col min="12801" max="12801" width="22" style="22" bestFit="1" customWidth="1"/>
    <col min="12802" max="12805" width="14.6640625" style="22" customWidth="1"/>
    <col min="12806" max="12809" width="9.1640625" style="22"/>
    <col min="12810" max="12810" width="11.6640625" style="22" bestFit="1" customWidth="1"/>
    <col min="12811" max="13056" width="9.1640625" style="22"/>
    <col min="13057" max="13057" width="22" style="22" bestFit="1" customWidth="1"/>
    <col min="13058" max="13061" width="14.6640625" style="22" customWidth="1"/>
    <col min="13062" max="13065" width="9.1640625" style="22"/>
    <col min="13066" max="13066" width="11.6640625" style="22" bestFit="1" customWidth="1"/>
    <col min="13067" max="13312" width="9.1640625" style="22"/>
    <col min="13313" max="13313" width="22" style="22" bestFit="1" customWidth="1"/>
    <col min="13314" max="13317" width="14.6640625" style="22" customWidth="1"/>
    <col min="13318" max="13321" width="9.1640625" style="22"/>
    <col min="13322" max="13322" width="11.6640625" style="22" bestFit="1" customWidth="1"/>
    <col min="13323" max="13568" width="9.1640625" style="22"/>
    <col min="13569" max="13569" width="22" style="22" bestFit="1" customWidth="1"/>
    <col min="13570" max="13573" width="14.6640625" style="22" customWidth="1"/>
    <col min="13574" max="13577" width="9.1640625" style="22"/>
    <col min="13578" max="13578" width="11.6640625" style="22" bestFit="1" customWidth="1"/>
    <col min="13579" max="13824" width="9.1640625" style="22"/>
    <col min="13825" max="13825" width="22" style="22" bestFit="1" customWidth="1"/>
    <col min="13826" max="13829" width="14.6640625" style="22" customWidth="1"/>
    <col min="13830" max="13833" width="9.1640625" style="22"/>
    <col min="13834" max="13834" width="11.6640625" style="22" bestFit="1" customWidth="1"/>
    <col min="13835" max="14080" width="9.1640625" style="22"/>
    <col min="14081" max="14081" width="22" style="22" bestFit="1" customWidth="1"/>
    <col min="14082" max="14085" width="14.6640625" style="22" customWidth="1"/>
    <col min="14086" max="14089" width="9.1640625" style="22"/>
    <col min="14090" max="14090" width="11.6640625" style="22" bestFit="1" customWidth="1"/>
    <col min="14091" max="14336" width="9.1640625" style="22"/>
    <col min="14337" max="14337" width="22" style="22" bestFit="1" customWidth="1"/>
    <col min="14338" max="14341" width="14.6640625" style="22" customWidth="1"/>
    <col min="14342" max="14345" width="9.1640625" style="22"/>
    <col min="14346" max="14346" width="11.6640625" style="22" bestFit="1" customWidth="1"/>
    <col min="14347" max="14592" width="9.1640625" style="22"/>
    <col min="14593" max="14593" width="22" style="22" bestFit="1" customWidth="1"/>
    <col min="14594" max="14597" width="14.6640625" style="22" customWidth="1"/>
    <col min="14598" max="14601" width="9.1640625" style="22"/>
    <col min="14602" max="14602" width="11.6640625" style="22" bestFit="1" customWidth="1"/>
    <col min="14603" max="14848" width="9.1640625" style="22"/>
    <col min="14849" max="14849" width="22" style="22" bestFit="1" customWidth="1"/>
    <col min="14850" max="14853" width="14.6640625" style="22" customWidth="1"/>
    <col min="14854" max="14857" width="9.1640625" style="22"/>
    <col min="14858" max="14858" width="11.6640625" style="22" bestFit="1" customWidth="1"/>
    <col min="14859" max="15104" width="9.1640625" style="22"/>
    <col min="15105" max="15105" width="22" style="22" bestFit="1" customWidth="1"/>
    <col min="15106" max="15109" width="14.6640625" style="22" customWidth="1"/>
    <col min="15110" max="15113" width="9.1640625" style="22"/>
    <col min="15114" max="15114" width="11.6640625" style="22" bestFit="1" customWidth="1"/>
    <col min="15115" max="15360" width="9.1640625" style="22"/>
    <col min="15361" max="15361" width="22" style="22" bestFit="1" customWidth="1"/>
    <col min="15362" max="15365" width="14.6640625" style="22" customWidth="1"/>
    <col min="15366" max="15369" width="9.1640625" style="22"/>
    <col min="15370" max="15370" width="11.6640625" style="22" bestFit="1" customWidth="1"/>
    <col min="15371" max="15616" width="9.1640625" style="22"/>
    <col min="15617" max="15617" width="22" style="22" bestFit="1" customWidth="1"/>
    <col min="15618" max="15621" width="14.6640625" style="22" customWidth="1"/>
    <col min="15622" max="15625" width="9.1640625" style="22"/>
    <col min="15626" max="15626" width="11.6640625" style="22" bestFit="1" customWidth="1"/>
    <col min="15627" max="15872" width="9.1640625" style="22"/>
    <col min="15873" max="15873" width="22" style="22" bestFit="1" customWidth="1"/>
    <col min="15874" max="15877" width="14.6640625" style="22" customWidth="1"/>
    <col min="15878" max="15881" width="9.1640625" style="22"/>
    <col min="15882" max="15882" width="11.6640625" style="22" bestFit="1" customWidth="1"/>
    <col min="15883" max="16128" width="9.1640625" style="22"/>
    <col min="16129" max="16129" width="22" style="22" bestFit="1" customWidth="1"/>
    <col min="16130" max="16133" width="14.6640625" style="22" customWidth="1"/>
    <col min="16134" max="16137" width="9.1640625" style="22"/>
    <col min="16138" max="16138" width="11.6640625" style="22" bestFit="1" customWidth="1"/>
    <col min="16139" max="16384" width="9.1640625" style="22"/>
  </cols>
  <sheetData>
    <row r="1" spans="1:14" ht="15" thickBot="1">
      <c r="A1" s="20" t="s">
        <v>240</v>
      </c>
      <c r="B1" s="21"/>
    </row>
    <row r="2" spans="1:14">
      <c r="A2" s="22" t="s">
        <v>241</v>
      </c>
      <c r="B2" s="23">
        <v>5000000</v>
      </c>
      <c r="H2" s="24"/>
      <c r="I2" s="24"/>
    </row>
    <row r="3" spans="1:14">
      <c r="A3" s="22" t="s">
        <v>242</v>
      </c>
      <c r="B3" s="25">
        <v>10</v>
      </c>
      <c r="I3" s="26"/>
    </row>
    <row r="4" spans="1:14">
      <c r="A4" s="22" t="s">
        <v>243</v>
      </c>
      <c r="B4" s="27">
        <v>4.0000000000000001E-3</v>
      </c>
      <c r="I4" s="26"/>
    </row>
    <row r="5" spans="1:14">
      <c r="A5" s="22" t="s">
        <v>244</v>
      </c>
      <c r="B5" s="25">
        <v>12</v>
      </c>
      <c r="I5" s="26"/>
    </row>
    <row r="6" spans="1:14">
      <c r="A6" s="22" t="s">
        <v>245</v>
      </c>
      <c r="B6" s="28">
        <f>PMT(B$4/B$5,B$3*B$5,-B$2)</f>
        <v>42512.498540473134</v>
      </c>
      <c r="I6" s="26"/>
    </row>
    <row r="7" spans="1:14" ht="15" thickBot="1"/>
    <row r="8" spans="1:14" ht="15" thickBot="1">
      <c r="A8" s="29" t="s">
        <v>246</v>
      </c>
      <c r="B8" s="29" t="s">
        <v>245</v>
      </c>
      <c r="C8" s="29" t="s">
        <v>247</v>
      </c>
      <c r="D8" s="29" t="s">
        <v>248</v>
      </c>
      <c r="E8" s="29" t="s">
        <v>249</v>
      </c>
    </row>
    <row r="9" spans="1:14">
      <c r="A9" s="30">
        <v>0</v>
      </c>
      <c r="B9" s="31"/>
      <c r="E9" s="31">
        <f>B2</f>
        <v>5000000</v>
      </c>
      <c r="I9" s="22" t="s">
        <v>246</v>
      </c>
      <c r="J9" s="22" t="s">
        <v>249</v>
      </c>
    </row>
    <row r="10" spans="1:14">
      <c r="A10" s="30">
        <v>1</v>
      </c>
      <c r="B10" s="31">
        <f>IF(ROUND(E9,5)&gt;0,B$6,0)</f>
        <v>42512.498540473134</v>
      </c>
      <c r="C10" s="31">
        <f>IF(B10&gt;0,IPMT(B$4/B$5,A10,B$3*B$5,-B$2),0)</f>
        <v>1666.6666666666665</v>
      </c>
      <c r="D10" s="31">
        <f>IF(B10&gt;0,PPMT(B$4/B$5,A10,B$3*B$5,-B$2),0)</f>
        <v>40845.83187380647</v>
      </c>
      <c r="E10" s="32">
        <f>IF(ROUND(E9,5)&gt;0,E9-D10,0)</f>
        <v>4959154.1681261938</v>
      </c>
      <c r="I10" s="22">
        <v>12</v>
      </c>
      <c r="J10" s="22">
        <v>0</v>
      </c>
    </row>
    <row r="11" spans="1:14">
      <c r="A11" s="30">
        <v>2</v>
      </c>
      <c r="B11" s="31">
        <f t="shared" ref="B11:B74" si="0">IF(ROUND(E10,5)&gt;0,B$6,0)</f>
        <v>42512.498540473134</v>
      </c>
      <c r="C11" s="31">
        <f t="shared" ref="C11:C74" si="1">IF(B11&gt;0,IPMT(B$4/B$5,A11,B$3*B$5,-B$2),0)</f>
        <v>1653.0513893753978</v>
      </c>
      <c r="D11" s="31">
        <f t="shared" ref="D11:D74" si="2">IF(B11&gt;0,PPMT(B$4/B$5,A11,B$3*B$5,-B$2),0)</f>
        <v>40859.447151097738</v>
      </c>
      <c r="E11" s="32">
        <f t="shared" ref="E11:E74" si="3">IF(ROUND(E10,5)&gt;0,E10-D11,0)</f>
        <v>4918294.7209750963</v>
      </c>
      <c r="I11" s="33">
        <f>I10</f>
        <v>12</v>
      </c>
      <c r="J11" s="22">
        <f ca="1">OFFSET(E9,I11,0)</f>
        <v>4508950.4100101916</v>
      </c>
      <c r="N11" s="34"/>
    </row>
    <row r="12" spans="1:14">
      <c r="A12" s="30">
        <v>3</v>
      </c>
      <c r="B12" s="31">
        <f t="shared" si="0"/>
        <v>42512.498540473134</v>
      </c>
      <c r="C12" s="31">
        <f t="shared" si="1"/>
        <v>1639.4315736583651</v>
      </c>
      <c r="D12" s="31">
        <f t="shared" si="2"/>
        <v>40873.066966814768</v>
      </c>
      <c r="E12" s="32">
        <f t="shared" si="3"/>
        <v>4877421.6540082814</v>
      </c>
    </row>
    <row r="13" spans="1:14">
      <c r="A13" s="30">
        <v>4</v>
      </c>
      <c r="B13" s="31">
        <f t="shared" si="0"/>
        <v>42512.498540473134</v>
      </c>
      <c r="C13" s="31">
        <f t="shared" si="1"/>
        <v>1625.8072180027605</v>
      </c>
      <c r="D13" s="31">
        <f t="shared" si="2"/>
        <v>40886.691322470375</v>
      </c>
      <c r="E13" s="32">
        <f t="shared" si="3"/>
        <v>4836534.9626858113</v>
      </c>
      <c r="I13" s="22" t="s">
        <v>250</v>
      </c>
      <c r="J13" s="22" t="str">
        <f ca="1">"Remaining Loan Balance "&amp;CHAR(13)&amp;"After Payment "&amp;TEXT(I11,"0")&amp;" = "&amp;TEXT(J11,"#,##0.00")</f>
        <v>Remaining Loan Balance _x000D_After Payment 12 = 4,508,950.41</v>
      </c>
      <c r="K13" s="22" t="s">
        <v>227</v>
      </c>
    </row>
    <row r="14" spans="1:14">
      <c r="A14" s="30">
        <v>5</v>
      </c>
      <c r="B14" s="31">
        <f t="shared" si="0"/>
        <v>42512.498540473134</v>
      </c>
      <c r="C14" s="31">
        <f t="shared" si="1"/>
        <v>1612.1783208952702</v>
      </c>
      <c r="D14" s="31">
        <f t="shared" si="2"/>
        <v>40900.320219577865</v>
      </c>
      <c r="E14" s="32">
        <f t="shared" si="3"/>
        <v>4795634.6424662331</v>
      </c>
    </row>
    <row r="15" spans="1:14">
      <c r="A15" s="30">
        <v>6</v>
      </c>
      <c r="B15" s="31">
        <f t="shared" si="0"/>
        <v>42512.498540473134</v>
      </c>
      <c r="C15" s="31">
        <f t="shared" si="1"/>
        <v>1598.5448808220774</v>
      </c>
      <c r="D15" s="31">
        <f t="shared" si="2"/>
        <v>40913.953659651059</v>
      </c>
      <c r="E15" s="32">
        <f t="shared" si="3"/>
        <v>4754720.6888065822</v>
      </c>
    </row>
    <row r="16" spans="1:14">
      <c r="A16" s="30">
        <v>7</v>
      </c>
      <c r="B16" s="31">
        <f t="shared" si="0"/>
        <v>42512.498540473134</v>
      </c>
      <c r="C16" s="31">
        <f t="shared" si="1"/>
        <v>1584.9068962688605</v>
      </c>
      <c r="D16" s="31">
        <f t="shared" si="2"/>
        <v>40927.59164420428</v>
      </c>
      <c r="E16" s="32">
        <f t="shared" si="3"/>
        <v>4713793.097162378</v>
      </c>
    </row>
    <row r="17" spans="1:8">
      <c r="A17" s="30">
        <v>8</v>
      </c>
      <c r="B17" s="31">
        <f t="shared" si="0"/>
        <v>42512.498540473134</v>
      </c>
      <c r="C17" s="31">
        <f t="shared" si="1"/>
        <v>1571.2643657207923</v>
      </c>
      <c r="D17" s="31">
        <f t="shared" si="2"/>
        <v>40941.234174752346</v>
      </c>
      <c r="E17" s="32">
        <f t="shared" si="3"/>
        <v>4672851.8629876254</v>
      </c>
    </row>
    <row r="18" spans="1:8">
      <c r="A18" s="30">
        <v>9</v>
      </c>
      <c r="B18" s="31">
        <f t="shared" si="0"/>
        <v>42512.498540473134</v>
      </c>
      <c r="C18" s="31">
        <f t="shared" si="1"/>
        <v>1557.6172876625415</v>
      </c>
      <c r="D18" s="31">
        <f t="shared" si="2"/>
        <v>40954.881252810599</v>
      </c>
      <c r="E18" s="32">
        <f t="shared" si="3"/>
        <v>4631896.9817348151</v>
      </c>
    </row>
    <row r="19" spans="1:8">
      <c r="A19" s="30">
        <v>10</v>
      </c>
      <c r="B19" s="31">
        <f t="shared" si="0"/>
        <v>42512.498540473134</v>
      </c>
      <c r="C19" s="31">
        <f t="shared" si="1"/>
        <v>1543.9656605782714</v>
      </c>
      <c r="D19" s="31">
        <f t="shared" si="2"/>
        <v>40968.532879894869</v>
      </c>
      <c r="E19" s="32">
        <f t="shared" si="3"/>
        <v>4590928.4488549205</v>
      </c>
    </row>
    <row r="20" spans="1:8">
      <c r="A20" s="30">
        <v>11</v>
      </c>
      <c r="B20" s="31">
        <f t="shared" si="0"/>
        <v>42512.498540473134</v>
      </c>
      <c r="C20" s="31">
        <f t="shared" si="1"/>
        <v>1530.3094829516401</v>
      </c>
      <c r="D20" s="31">
        <f t="shared" si="2"/>
        <v>40982.189057521493</v>
      </c>
      <c r="E20" s="32">
        <f t="shared" si="3"/>
        <v>4549946.2597973989</v>
      </c>
    </row>
    <row r="21" spans="1:8">
      <c r="A21" s="30">
        <v>12</v>
      </c>
      <c r="B21" s="31">
        <f t="shared" si="0"/>
        <v>42512.498540473134</v>
      </c>
      <c r="C21" s="31">
        <f t="shared" si="1"/>
        <v>1516.6487532657995</v>
      </c>
      <c r="D21" s="31">
        <f t="shared" si="2"/>
        <v>40995.849787207342</v>
      </c>
      <c r="E21" s="32">
        <f t="shared" si="3"/>
        <v>4508950.4100101916</v>
      </c>
    </row>
    <row r="22" spans="1:8">
      <c r="A22" s="30">
        <v>13</v>
      </c>
      <c r="B22" s="31">
        <f t="shared" si="0"/>
        <v>42512.498540473134</v>
      </c>
      <c r="C22" s="31">
        <f t="shared" si="1"/>
        <v>1502.9834700033971</v>
      </c>
      <c r="D22" s="31">
        <f t="shared" si="2"/>
        <v>41009.515070469737</v>
      </c>
      <c r="E22" s="32">
        <f t="shared" si="3"/>
        <v>4467940.8949397216</v>
      </c>
    </row>
    <row r="23" spans="1:8">
      <c r="A23" s="30">
        <v>14</v>
      </c>
      <c r="B23" s="31">
        <f t="shared" si="0"/>
        <v>42512.498540473134</v>
      </c>
      <c r="C23" s="31">
        <f t="shared" si="1"/>
        <v>1489.3136316465734</v>
      </c>
      <c r="D23" s="31">
        <f t="shared" si="2"/>
        <v>41023.184908826566</v>
      </c>
      <c r="E23" s="32">
        <f t="shared" si="3"/>
        <v>4426917.7100308947</v>
      </c>
    </row>
    <row r="24" spans="1:8">
      <c r="A24" s="30">
        <v>15</v>
      </c>
      <c r="B24" s="31">
        <f t="shared" si="0"/>
        <v>42512.498540473134</v>
      </c>
      <c r="C24" s="31">
        <f t="shared" si="1"/>
        <v>1475.6392366769649</v>
      </c>
      <c r="D24" s="31">
        <f t="shared" si="2"/>
        <v>41036.859303796169</v>
      </c>
      <c r="E24" s="32">
        <f t="shared" si="3"/>
        <v>4385880.850727099</v>
      </c>
    </row>
    <row r="25" spans="1:8">
      <c r="A25" s="30">
        <v>16</v>
      </c>
      <c r="B25" s="31">
        <f t="shared" si="0"/>
        <v>42512.498540473134</v>
      </c>
      <c r="C25" s="31">
        <f t="shared" si="1"/>
        <v>1461.9602835756993</v>
      </c>
      <c r="D25" s="31">
        <f t="shared" si="2"/>
        <v>41050.538256897431</v>
      </c>
      <c r="E25" s="32">
        <f t="shared" si="3"/>
        <v>4344830.3124702014</v>
      </c>
    </row>
    <row r="26" spans="1:8">
      <c r="A26" s="30">
        <v>17</v>
      </c>
      <c r="B26" s="31">
        <f t="shared" si="0"/>
        <v>42512.498540473134</v>
      </c>
      <c r="C26" s="31">
        <f t="shared" si="1"/>
        <v>1448.2767708234001</v>
      </c>
      <c r="D26" s="31">
        <f t="shared" si="2"/>
        <v>41064.221769649739</v>
      </c>
      <c r="E26" s="32">
        <f t="shared" si="3"/>
        <v>4303766.0907005519</v>
      </c>
    </row>
    <row r="27" spans="1:8">
      <c r="A27" s="30">
        <v>18</v>
      </c>
      <c r="B27" s="31">
        <f t="shared" si="0"/>
        <v>42512.498540473134</v>
      </c>
      <c r="C27" s="31">
        <f t="shared" si="1"/>
        <v>1434.5886969001835</v>
      </c>
      <c r="D27" s="31">
        <f t="shared" si="2"/>
        <v>41077.909843572954</v>
      </c>
      <c r="E27" s="32">
        <f t="shared" si="3"/>
        <v>4262688.1808569785</v>
      </c>
      <c r="H27" s="35"/>
    </row>
    <row r="28" spans="1:8">
      <c r="A28" s="30">
        <v>19</v>
      </c>
      <c r="B28" s="31">
        <f t="shared" si="0"/>
        <v>42512.498540473134</v>
      </c>
      <c r="C28" s="31">
        <f t="shared" si="1"/>
        <v>1420.8960602856591</v>
      </c>
      <c r="D28" s="31">
        <f t="shared" si="2"/>
        <v>41091.602480187481</v>
      </c>
      <c r="E28" s="32">
        <f t="shared" si="3"/>
        <v>4221596.5783767914</v>
      </c>
    </row>
    <row r="29" spans="1:8">
      <c r="A29" s="30">
        <v>20</v>
      </c>
      <c r="B29" s="31">
        <f t="shared" si="0"/>
        <v>42512.498540473134</v>
      </c>
      <c r="C29" s="31">
        <f t="shared" si="1"/>
        <v>1407.1988594589302</v>
      </c>
      <c r="D29" s="31">
        <f t="shared" si="2"/>
        <v>41105.299681014207</v>
      </c>
      <c r="E29" s="32">
        <f t="shared" si="3"/>
        <v>4180491.2786957771</v>
      </c>
    </row>
    <row r="30" spans="1:8">
      <c r="A30" s="30">
        <v>21</v>
      </c>
      <c r="B30" s="31">
        <f t="shared" si="0"/>
        <v>42512.498540473134</v>
      </c>
      <c r="C30" s="31">
        <f t="shared" si="1"/>
        <v>1393.4970928985922</v>
      </c>
      <c r="D30" s="31">
        <f t="shared" si="2"/>
        <v>41119.001447574541</v>
      </c>
      <c r="E30" s="32">
        <f t="shared" si="3"/>
        <v>4139372.2772482024</v>
      </c>
    </row>
    <row r="31" spans="1:8">
      <c r="A31" s="30">
        <v>22</v>
      </c>
      <c r="B31" s="31">
        <f t="shared" si="0"/>
        <v>42512.498540473134</v>
      </c>
      <c r="C31" s="31">
        <f t="shared" si="1"/>
        <v>1379.790759082734</v>
      </c>
      <c r="D31" s="31">
        <f t="shared" si="2"/>
        <v>41132.707781390411</v>
      </c>
      <c r="E31" s="32">
        <f t="shared" si="3"/>
        <v>4098239.5694668121</v>
      </c>
    </row>
    <row r="32" spans="1:8">
      <c r="A32" s="30">
        <v>23</v>
      </c>
      <c r="B32" s="31">
        <f t="shared" si="0"/>
        <v>42512.498540473134</v>
      </c>
      <c r="C32" s="31">
        <f t="shared" si="1"/>
        <v>1366.0798564889374</v>
      </c>
      <c r="D32" s="31">
        <f t="shared" si="2"/>
        <v>41146.4186839842</v>
      </c>
      <c r="E32" s="32">
        <f t="shared" si="3"/>
        <v>4057093.1507828278</v>
      </c>
    </row>
    <row r="33" spans="1:5">
      <c r="A33" s="30">
        <v>24</v>
      </c>
      <c r="B33" s="31">
        <f t="shared" si="0"/>
        <v>42512.498540473134</v>
      </c>
      <c r="C33" s="31">
        <f t="shared" si="1"/>
        <v>1352.364383594276</v>
      </c>
      <c r="D33" s="31">
        <f t="shared" si="2"/>
        <v>41160.134156878863</v>
      </c>
      <c r="E33" s="32">
        <f t="shared" si="3"/>
        <v>4015933.0166259487</v>
      </c>
    </row>
    <row r="34" spans="1:5">
      <c r="A34" s="30">
        <v>25</v>
      </c>
      <c r="B34" s="31">
        <f t="shared" si="0"/>
        <v>42512.498540473134</v>
      </c>
      <c r="C34" s="31">
        <f t="shared" si="1"/>
        <v>1338.6443388753162</v>
      </c>
      <c r="D34" s="31">
        <f t="shared" si="2"/>
        <v>41173.854201597816</v>
      </c>
      <c r="E34" s="32">
        <f t="shared" si="3"/>
        <v>3974759.1624243511</v>
      </c>
    </row>
    <row r="35" spans="1:5">
      <c r="A35" s="30">
        <v>26</v>
      </c>
      <c r="B35" s="31">
        <f t="shared" si="0"/>
        <v>42512.498540473134</v>
      </c>
      <c r="C35" s="31">
        <f t="shared" si="1"/>
        <v>1324.9197208081171</v>
      </c>
      <c r="D35" s="31">
        <f t="shared" si="2"/>
        <v>41187.578819665025</v>
      </c>
      <c r="E35" s="32">
        <f t="shared" si="3"/>
        <v>3933571.583604686</v>
      </c>
    </row>
    <row r="36" spans="1:5">
      <c r="A36" s="30">
        <v>27</v>
      </c>
      <c r="B36" s="31">
        <f t="shared" si="0"/>
        <v>42512.498540473134</v>
      </c>
      <c r="C36" s="31">
        <f t="shared" si="1"/>
        <v>1311.1905278682284</v>
      </c>
      <c r="D36" s="31">
        <f t="shared" si="2"/>
        <v>41201.30801260491</v>
      </c>
      <c r="E36" s="32">
        <f t="shared" si="3"/>
        <v>3892370.2755920812</v>
      </c>
    </row>
    <row r="37" spans="1:5">
      <c r="A37" s="30">
        <v>28</v>
      </c>
      <c r="B37" s="31">
        <f t="shared" si="0"/>
        <v>42512.498540473134</v>
      </c>
      <c r="C37" s="31">
        <f t="shared" si="1"/>
        <v>1297.4567585306936</v>
      </c>
      <c r="D37" s="31">
        <f t="shared" si="2"/>
        <v>41215.04178194244</v>
      </c>
      <c r="E37" s="32">
        <f t="shared" si="3"/>
        <v>3851155.2338101389</v>
      </c>
    </row>
    <row r="38" spans="1:5">
      <c r="A38" s="30">
        <v>29</v>
      </c>
      <c r="B38" s="31">
        <f t="shared" si="0"/>
        <v>42512.498540473134</v>
      </c>
      <c r="C38" s="31">
        <f t="shared" si="1"/>
        <v>1283.7184112700461</v>
      </c>
      <c r="D38" s="31">
        <f t="shared" si="2"/>
        <v>41228.780129203093</v>
      </c>
      <c r="E38" s="32">
        <f t="shared" si="3"/>
        <v>3809926.4536809358</v>
      </c>
    </row>
    <row r="39" spans="1:5">
      <c r="A39" s="30">
        <v>30</v>
      </c>
      <c r="B39" s="31">
        <f t="shared" si="0"/>
        <v>42512.498540473134</v>
      </c>
      <c r="C39" s="31">
        <f t="shared" si="1"/>
        <v>1269.9754845603115</v>
      </c>
      <c r="D39" s="31">
        <f t="shared" si="2"/>
        <v>41242.523055912818</v>
      </c>
      <c r="E39" s="32">
        <f t="shared" si="3"/>
        <v>3768683.9306250229</v>
      </c>
    </row>
    <row r="40" spans="1:5">
      <c r="A40" s="30">
        <v>31</v>
      </c>
      <c r="B40" s="31">
        <f t="shared" si="0"/>
        <v>42512.498540473134</v>
      </c>
      <c r="C40" s="31">
        <f t="shared" si="1"/>
        <v>1256.2279768750075</v>
      </c>
      <c r="D40" s="31">
        <f t="shared" si="2"/>
        <v>41256.270563598133</v>
      </c>
      <c r="E40" s="32">
        <f t="shared" si="3"/>
        <v>3727427.6600614246</v>
      </c>
    </row>
    <row r="41" spans="1:5">
      <c r="A41" s="30">
        <v>32</v>
      </c>
      <c r="B41" s="31">
        <f t="shared" si="0"/>
        <v>42512.498540473134</v>
      </c>
      <c r="C41" s="31">
        <f t="shared" si="1"/>
        <v>1242.4758866871414</v>
      </c>
      <c r="D41" s="31">
        <f t="shared" si="2"/>
        <v>41270.022653786</v>
      </c>
      <c r="E41" s="32">
        <f t="shared" si="3"/>
        <v>3686157.6374076386</v>
      </c>
    </row>
    <row r="42" spans="1:5">
      <c r="A42" s="30">
        <v>33</v>
      </c>
      <c r="B42" s="31">
        <f t="shared" si="0"/>
        <v>42512.498540473134</v>
      </c>
      <c r="C42" s="31">
        <f t="shared" si="1"/>
        <v>1228.7192124692126</v>
      </c>
      <c r="D42" s="31">
        <f t="shared" si="2"/>
        <v>41283.779328003919</v>
      </c>
      <c r="E42" s="32">
        <f t="shared" si="3"/>
        <v>3644873.8580796346</v>
      </c>
    </row>
    <row r="43" spans="1:5">
      <c r="A43" s="30">
        <v>34</v>
      </c>
      <c r="B43" s="31">
        <f t="shared" si="0"/>
        <v>42512.498540473134</v>
      </c>
      <c r="C43" s="31">
        <f t="shared" si="1"/>
        <v>1214.9579526932114</v>
      </c>
      <c r="D43" s="31">
        <f t="shared" si="2"/>
        <v>41297.54058777992</v>
      </c>
      <c r="E43" s="32">
        <f t="shared" si="3"/>
        <v>3603576.3174918545</v>
      </c>
    </row>
    <row r="44" spans="1:5">
      <c r="A44" s="30">
        <v>35</v>
      </c>
      <c r="B44" s="31">
        <f t="shared" si="0"/>
        <v>42512.498540473134</v>
      </c>
      <c r="C44" s="31">
        <f t="shared" si="1"/>
        <v>1201.1921058306179</v>
      </c>
      <c r="D44" s="31">
        <f t="shared" si="2"/>
        <v>41311.306434642516</v>
      </c>
      <c r="E44" s="32">
        <f t="shared" si="3"/>
        <v>3562265.011057212</v>
      </c>
    </row>
    <row r="45" spans="1:5">
      <c r="A45" s="30">
        <v>36</v>
      </c>
      <c r="B45" s="31">
        <f t="shared" si="0"/>
        <v>42512.498540473134</v>
      </c>
      <c r="C45" s="31">
        <f t="shared" si="1"/>
        <v>1187.4216703524039</v>
      </c>
      <c r="D45" s="31">
        <f t="shared" si="2"/>
        <v>41325.076870120734</v>
      </c>
      <c r="E45" s="32">
        <f t="shared" si="3"/>
        <v>3520939.9341870914</v>
      </c>
    </row>
    <row r="46" spans="1:5">
      <c r="A46" s="30">
        <v>37</v>
      </c>
      <c r="B46" s="31">
        <f t="shared" si="0"/>
        <v>42512.498540473134</v>
      </c>
      <c r="C46" s="31">
        <f t="shared" si="1"/>
        <v>1173.6466447290304</v>
      </c>
      <c r="D46" s="31">
        <f t="shared" si="2"/>
        <v>41338.851895744112</v>
      </c>
      <c r="E46" s="32">
        <f t="shared" si="3"/>
        <v>3479601.0822913474</v>
      </c>
    </row>
    <row r="47" spans="1:5">
      <c r="A47" s="30">
        <v>38</v>
      </c>
      <c r="B47" s="31">
        <f t="shared" si="0"/>
        <v>42512.498540473134</v>
      </c>
      <c r="C47" s="31">
        <f t="shared" si="1"/>
        <v>1159.8670274304488</v>
      </c>
      <c r="D47" s="31">
        <f t="shared" si="2"/>
        <v>41352.631513042688</v>
      </c>
      <c r="E47" s="32">
        <f t="shared" si="3"/>
        <v>3438248.4507783046</v>
      </c>
    </row>
    <row r="48" spans="1:5">
      <c r="A48" s="30">
        <v>39</v>
      </c>
      <c r="B48" s="31">
        <f t="shared" si="0"/>
        <v>42512.498540473134</v>
      </c>
      <c r="C48" s="31">
        <f t="shared" si="1"/>
        <v>1146.0828169261015</v>
      </c>
      <c r="D48" s="31">
        <f t="shared" si="2"/>
        <v>41366.415723547034</v>
      </c>
      <c r="E48" s="32">
        <f t="shared" si="3"/>
        <v>3396882.0350547577</v>
      </c>
    </row>
    <row r="49" spans="1:5">
      <c r="A49" s="30">
        <v>40</v>
      </c>
      <c r="B49" s="31">
        <f t="shared" si="0"/>
        <v>42512.498540473134</v>
      </c>
      <c r="C49" s="31">
        <f t="shared" si="1"/>
        <v>1132.2940116849193</v>
      </c>
      <c r="D49" s="31">
        <f t="shared" si="2"/>
        <v>41380.204528788221</v>
      </c>
      <c r="E49" s="32">
        <f t="shared" si="3"/>
        <v>3355501.8305259696</v>
      </c>
    </row>
    <row r="50" spans="1:5">
      <c r="A50" s="30">
        <v>41</v>
      </c>
      <c r="B50" s="31">
        <f t="shared" si="0"/>
        <v>42512.498540473134</v>
      </c>
      <c r="C50" s="31">
        <f t="shared" si="1"/>
        <v>1118.5006101753229</v>
      </c>
      <c r="D50" s="31">
        <f t="shared" si="2"/>
        <v>41393.997930297817</v>
      </c>
      <c r="E50" s="32">
        <f t="shared" si="3"/>
        <v>3314107.832595672</v>
      </c>
    </row>
    <row r="51" spans="1:5">
      <c r="A51" s="30">
        <v>42</v>
      </c>
      <c r="B51" s="31">
        <f t="shared" si="0"/>
        <v>42512.498540473134</v>
      </c>
      <c r="C51" s="31">
        <f t="shared" si="1"/>
        <v>1104.7026108652235</v>
      </c>
      <c r="D51" s="31">
        <f t="shared" si="2"/>
        <v>41407.795929607913</v>
      </c>
      <c r="E51" s="32">
        <f t="shared" si="3"/>
        <v>3272700.0366660641</v>
      </c>
    </row>
    <row r="52" spans="1:5">
      <c r="A52" s="30">
        <v>43</v>
      </c>
      <c r="B52" s="31">
        <f t="shared" si="0"/>
        <v>42512.498540473134</v>
      </c>
      <c r="C52" s="31">
        <f t="shared" si="1"/>
        <v>1090.9000122220209</v>
      </c>
      <c r="D52" s="31">
        <f t="shared" si="2"/>
        <v>41421.598528251117</v>
      </c>
      <c r="E52" s="32">
        <f t="shared" si="3"/>
        <v>3231278.438137813</v>
      </c>
    </row>
    <row r="53" spans="1:5">
      <c r="A53" s="30">
        <v>44</v>
      </c>
      <c r="B53" s="31">
        <f t="shared" si="0"/>
        <v>42512.498540473134</v>
      </c>
      <c r="C53" s="31">
        <f t="shared" si="1"/>
        <v>1077.0928127126042</v>
      </c>
      <c r="D53" s="31">
        <f t="shared" si="2"/>
        <v>41435.405727760532</v>
      </c>
      <c r="E53" s="32">
        <f t="shared" si="3"/>
        <v>3189843.0324100526</v>
      </c>
    </row>
    <row r="54" spans="1:5">
      <c r="A54" s="30">
        <v>45</v>
      </c>
      <c r="B54" s="31">
        <f t="shared" si="0"/>
        <v>42512.498540473134</v>
      </c>
      <c r="C54" s="31">
        <f t="shared" si="1"/>
        <v>1063.2810108033505</v>
      </c>
      <c r="D54" s="31">
        <f t="shared" si="2"/>
        <v>41449.217529669782</v>
      </c>
      <c r="E54" s="32">
        <f t="shared" si="3"/>
        <v>3148393.8148803827</v>
      </c>
    </row>
    <row r="55" spans="1:5">
      <c r="A55" s="30">
        <v>46</v>
      </c>
      <c r="B55" s="31">
        <f t="shared" si="0"/>
        <v>42512.498540473134</v>
      </c>
      <c r="C55" s="31">
        <f t="shared" si="1"/>
        <v>1049.4646049601274</v>
      </c>
      <c r="D55" s="31">
        <f t="shared" si="2"/>
        <v>41463.033935513013</v>
      </c>
      <c r="E55" s="32">
        <f t="shared" si="3"/>
        <v>3106930.7809448699</v>
      </c>
    </row>
    <row r="56" spans="1:5">
      <c r="A56" s="30">
        <v>47</v>
      </c>
      <c r="B56" s="31">
        <f t="shared" si="0"/>
        <v>42512.498540473134</v>
      </c>
      <c r="C56" s="31">
        <f t="shared" si="1"/>
        <v>1035.6435936482897</v>
      </c>
      <c r="D56" s="31">
        <f t="shared" si="2"/>
        <v>41476.854946824846</v>
      </c>
      <c r="E56" s="32">
        <f t="shared" si="3"/>
        <v>3065453.9259980451</v>
      </c>
    </row>
    <row r="57" spans="1:5">
      <c r="A57" s="30">
        <v>48</v>
      </c>
      <c r="B57" s="31">
        <f t="shared" si="0"/>
        <v>42512.498540473134</v>
      </c>
      <c r="C57" s="31">
        <f t="shared" si="1"/>
        <v>1021.8179753326814</v>
      </c>
      <c r="D57" s="31">
        <f t="shared" si="2"/>
        <v>41490.680565140457</v>
      </c>
      <c r="E57" s="32">
        <f t="shared" si="3"/>
        <v>3023963.2454329045</v>
      </c>
    </row>
    <row r="58" spans="1:5">
      <c r="A58" s="30">
        <v>49</v>
      </c>
      <c r="B58" s="31">
        <f t="shared" si="0"/>
        <v>42512.498540473134</v>
      </c>
      <c r="C58" s="31">
        <f t="shared" si="1"/>
        <v>1007.9877484776347</v>
      </c>
      <c r="D58" s="31">
        <f t="shared" si="2"/>
        <v>41504.510791995504</v>
      </c>
      <c r="E58" s="32">
        <f t="shared" si="3"/>
        <v>2982458.7346409089</v>
      </c>
    </row>
    <row r="59" spans="1:5">
      <c r="A59" s="30">
        <v>50</v>
      </c>
      <c r="B59" s="31">
        <f t="shared" si="0"/>
        <v>42512.498540473134</v>
      </c>
      <c r="C59" s="31">
        <f t="shared" si="1"/>
        <v>994.15291154696945</v>
      </c>
      <c r="D59" s="31">
        <f t="shared" si="2"/>
        <v>41518.345628926174</v>
      </c>
      <c r="E59" s="32">
        <f t="shared" si="3"/>
        <v>2940940.3890119828</v>
      </c>
    </row>
    <row r="60" spans="1:5">
      <c r="A60" s="30">
        <v>51</v>
      </c>
      <c r="B60" s="31">
        <f t="shared" si="0"/>
        <v>42512.498540473134</v>
      </c>
      <c r="C60" s="31">
        <f t="shared" si="1"/>
        <v>980.31346300399389</v>
      </c>
      <c r="D60" s="31">
        <f t="shared" si="2"/>
        <v>41532.185077469141</v>
      </c>
      <c r="E60" s="32">
        <f t="shared" si="3"/>
        <v>2899408.2039345135</v>
      </c>
    </row>
    <row r="61" spans="1:5">
      <c r="A61" s="30">
        <v>52</v>
      </c>
      <c r="B61" s="31">
        <f t="shared" si="0"/>
        <v>42512.498540473134</v>
      </c>
      <c r="C61" s="31">
        <f t="shared" si="1"/>
        <v>966.46940131150427</v>
      </c>
      <c r="D61" s="31">
        <f t="shared" si="2"/>
        <v>41546.029139161634</v>
      </c>
      <c r="E61" s="32">
        <f t="shared" si="3"/>
        <v>2857862.1747953519</v>
      </c>
    </row>
    <row r="62" spans="1:5">
      <c r="A62" s="30">
        <v>53</v>
      </c>
      <c r="B62" s="31">
        <f t="shared" si="0"/>
        <v>42512.498540473134</v>
      </c>
      <c r="C62" s="31">
        <f t="shared" si="1"/>
        <v>952.62072493178368</v>
      </c>
      <c r="D62" s="31">
        <f t="shared" si="2"/>
        <v>41559.877815541353</v>
      </c>
      <c r="E62" s="32">
        <f t="shared" si="3"/>
        <v>2816302.2969798106</v>
      </c>
    </row>
    <row r="63" spans="1:5">
      <c r="A63" s="30">
        <v>54</v>
      </c>
      <c r="B63" s="31">
        <f t="shared" si="0"/>
        <v>42512.498540473134</v>
      </c>
      <c r="C63" s="31">
        <f t="shared" si="1"/>
        <v>938.76743232660317</v>
      </c>
      <c r="D63" s="31">
        <f t="shared" si="2"/>
        <v>41573.73110814653</v>
      </c>
      <c r="E63" s="32">
        <f t="shared" si="3"/>
        <v>2774728.5658716639</v>
      </c>
    </row>
    <row r="64" spans="1:5">
      <c r="A64" s="30">
        <v>55</v>
      </c>
      <c r="B64" s="31">
        <f t="shared" si="0"/>
        <v>42512.498540473134</v>
      </c>
      <c r="C64" s="31">
        <f t="shared" si="1"/>
        <v>924.90952195722127</v>
      </c>
      <c r="D64" s="31">
        <f t="shared" si="2"/>
        <v>41587.589018515915</v>
      </c>
      <c r="E64" s="32">
        <f t="shared" si="3"/>
        <v>2733140.9768531481</v>
      </c>
    </row>
    <row r="65" spans="1:5">
      <c r="A65" s="30">
        <v>56</v>
      </c>
      <c r="B65" s="31">
        <f t="shared" si="0"/>
        <v>42512.498540473134</v>
      </c>
      <c r="C65" s="31">
        <f t="shared" si="1"/>
        <v>911.04699228438255</v>
      </c>
      <c r="D65" s="31">
        <f t="shared" si="2"/>
        <v>41601.451548188757</v>
      </c>
      <c r="E65" s="32">
        <f t="shared" si="3"/>
        <v>2691539.5253049592</v>
      </c>
    </row>
    <row r="66" spans="1:5">
      <c r="A66" s="30">
        <v>57</v>
      </c>
      <c r="B66" s="31">
        <f t="shared" si="0"/>
        <v>42512.498540473134</v>
      </c>
      <c r="C66" s="31">
        <f t="shared" si="1"/>
        <v>897.17984176831953</v>
      </c>
      <c r="D66" s="31">
        <f t="shared" si="2"/>
        <v>41615.318698704818</v>
      </c>
      <c r="E66" s="32">
        <f t="shared" si="3"/>
        <v>2649924.2066062544</v>
      </c>
    </row>
    <row r="67" spans="1:5">
      <c r="A67" s="30">
        <v>58</v>
      </c>
      <c r="B67" s="31">
        <f t="shared" si="0"/>
        <v>42512.498540473134</v>
      </c>
      <c r="C67" s="31">
        <f t="shared" si="1"/>
        <v>883.30806886875109</v>
      </c>
      <c r="D67" s="31">
        <f t="shared" si="2"/>
        <v>41629.190471604386</v>
      </c>
      <c r="E67" s="32">
        <f t="shared" si="3"/>
        <v>2608295.01613465</v>
      </c>
    </row>
    <row r="68" spans="1:5">
      <c r="A68" s="30">
        <v>59</v>
      </c>
      <c r="B68" s="31">
        <f t="shared" si="0"/>
        <v>42512.498540473134</v>
      </c>
      <c r="C68" s="31">
        <f t="shared" si="1"/>
        <v>869.43167204488316</v>
      </c>
      <c r="D68" s="31">
        <f t="shared" si="2"/>
        <v>41643.066868428257</v>
      </c>
      <c r="E68" s="32">
        <f t="shared" si="3"/>
        <v>2566651.9492662218</v>
      </c>
    </row>
    <row r="69" spans="1:5">
      <c r="A69" s="30">
        <v>60</v>
      </c>
      <c r="B69" s="31">
        <f t="shared" si="0"/>
        <v>42512.498540473134</v>
      </c>
      <c r="C69" s="31">
        <f t="shared" si="1"/>
        <v>855.55064975540711</v>
      </c>
      <c r="D69" s="31">
        <f t="shared" si="2"/>
        <v>41656.947890717733</v>
      </c>
      <c r="E69" s="32">
        <f t="shared" si="3"/>
        <v>2524995.0013755043</v>
      </c>
    </row>
    <row r="70" spans="1:5">
      <c r="A70" s="30">
        <v>61</v>
      </c>
      <c r="B70" s="31">
        <f t="shared" si="0"/>
        <v>42512.498540473134</v>
      </c>
      <c r="C70" s="31">
        <f t="shared" si="1"/>
        <v>841.66500045850125</v>
      </c>
      <c r="D70" s="31">
        <f t="shared" si="2"/>
        <v>41670.833540014639</v>
      </c>
      <c r="E70" s="32">
        <f t="shared" si="3"/>
        <v>2483324.1678354898</v>
      </c>
    </row>
    <row r="71" spans="1:5">
      <c r="A71" s="30">
        <v>62</v>
      </c>
      <c r="B71" s="31">
        <f t="shared" si="0"/>
        <v>42512.498540473134</v>
      </c>
      <c r="C71" s="31">
        <f t="shared" si="1"/>
        <v>827.77472261182959</v>
      </c>
      <c r="D71" s="31">
        <f t="shared" si="2"/>
        <v>41684.723817861304</v>
      </c>
      <c r="E71" s="32">
        <f t="shared" si="3"/>
        <v>2441639.4440176287</v>
      </c>
    </row>
    <row r="72" spans="1:5">
      <c r="A72" s="30">
        <v>63</v>
      </c>
      <c r="B72" s="31">
        <f t="shared" si="0"/>
        <v>42512.498540473134</v>
      </c>
      <c r="C72" s="31">
        <f t="shared" si="1"/>
        <v>813.87981467254235</v>
      </c>
      <c r="D72" s="31">
        <f t="shared" si="2"/>
        <v>41698.618725800596</v>
      </c>
      <c r="E72" s="32">
        <f t="shared" si="3"/>
        <v>2399940.8252918283</v>
      </c>
    </row>
    <row r="73" spans="1:5">
      <c r="A73" s="30">
        <v>64</v>
      </c>
      <c r="B73" s="31">
        <f t="shared" si="0"/>
        <v>42512.498540473134</v>
      </c>
      <c r="C73" s="31">
        <f t="shared" si="1"/>
        <v>799.98027509727558</v>
      </c>
      <c r="D73" s="31">
        <f t="shared" si="2"/>
        <v>41712.51826537586</v>
      </c>
      <c r="E73" s="32">
        <f t="shared" si="3"/>
        <v>2358228.3070264524</v>
      </c>
    </row>
    <row r="74" spans="1:5">
      <c r="A74" s="30">
        <v>65</v>
      </c>
      <c r="B74" s="31">
        <f t="shared" si="0"/>
        <v>42512.498540473134</v>
      </c>
      <c r="C74" s="31">
        <f t="shared" si="1"/>
        <v>786.07610234215031</v>
      </c>
      <c r="D74" s="31">
        <f t="shared" si="2"/>
        <v>41726.42243813099</v>
      </c>
      <c r="E74" s="32">
        <f t="shared" si="3"/>
        <v>2316501.8845883212</v>
      </c>
    </row>
    <row r="75" spans="1:5">
      <c r="A75" s="30">
        <v>66</v>
      </c>
      <c r="B75" s="31">
        <f t="shared" ref="B75:B138" si="4">IF(ROUND(E74,5)&gt;0,B$6,0)</f>
        <v>42512.498540473134</v>
      </c>
      <c r="C75" s="31">
        <f t="shared" ref="C75:C138" si="5">IF(B75&gt;0,IPMT(B$4/B$5,A75,B$3*B$5,-B$2),0)</f>
        <v>772.16729486277336</v>
      </c>
      <c r="D75" s="31">
        <f t="shared" ref="D75:D138" si="6">IF(B75&gt;0,PPMT(B$4/B$5,A75,B$3*B$5,-B$2),0)</f>
        <v>41740.331245610367</v>
      </c>
      <c r="E75" s="32">
        <f t="shared" ref="E75:E138" si="7">IF(ROUND(E74,5)&gt;0,E74-D75,0)</f>
        <v>2274761.5533427107</v>
      </c>
    </row>
    <row r="76" spans="1:5">
      <c r="A76" s="30">
        <v>67</v>
      </c>
      <c r="B76" s="31">
        <f t="shared" si="4"/>
        <v>42512.498540473134</v>
      </c>
      <c r="C76" s="31">
        <f t="shared" si="5"/>
        <v>758.25385111423657</v>
      </c>
      <c r="D76" s="31">
        <f t="shared" si="6"/>
        <v>41754.2446893589</v>
      </c>
      <c r="E76" s="32">
        <f t="shared" si="7"/>
        <v>2233007.3086533519</v>
      </c>
    </row>
    <row r="77" spans="1:5">
      <c r="A77" s="30">
        <v>68</v>
      </c>
      <c r="B77" s="31">
        <f t="shared" si="4"/>
        <v>42512.498540473134</v>
      </c>
      <c r="C77" s="31">
        <f t="shared" si="5"/>
        <v>744.33576955111698</v>
      </c>
      <c r="D77" s="31">
        <f t="shared" si="6"/>
        <v>41768.162770922027</v>
      </c>
      <c r="E77" s="32">
        <f t="shared" si="7"/>
        <v>2191239.14588243</v>
      </c>
    </row>
    <row r="78" spans="1:5">
      <c r="A78" s="30">
        <v>69</v>
      </c>
      <c r="B78" s="31">
        <f t="shared" si="4"/>
        <v>42512.498540473134</v>
      </c>
      <c r="C78" s="31">
        <f t="shared" si="5"/>
        <v>730.4130486274762</v>
      </c>
      <c r="D78" s="31">
        <f t="shared" si="6"/>
        <v>41782.085491845661</v>
      </c>
      <c r="E78" s="32">
        <f t="shared" si="7"/>
        <v>2149457.0603905842</v>
      </c>
    </row>
    <row r="79" spans="1:5">
      <c r="A79" s="30">
        <v>70</v>
      </c>
      <c r="B79" s="31">
        <f t="shared" si="4"/>
        <v>42512.498540473134</v>
      </c>
      <c r="C79" s="31">
        <f t="shared" si="5"/>
        <v>716.48568679686105</v>
      </c>
      <c r="D79" s="31">
        <f t="shared" si="6"/>
        <v>41796.012853676279</v>
      </c>
      <c r="E79" s="32">
        <f t="shared" si="7"/>
        <v>2107661.0475369077</v>
      </c>
    </row>
    <row r="80" spans="1:5">
      <c r="A80" s="30">
        <v>71</v>
      </c>
      <c r="B80" s="31">
        <f t="shared" si="4"/>
        <v>42512.498540473134</v>
      </c>
      <c r="C80" s="31">
        <f t="shared" si="5"/>
        <v>702.5536825123022</v>
      </c>
      <c r="D80" s="31">
        <f t="shared" si="6"/>
        <v>41809.944857960836</v>
      </c>
      <c r="E80" s="32">
        <f t="shared" si="7"/>
        <v>2065851.1026789469</v>
      </c>
    </row>
    <row r="81" spans="1:5">
      <c r="A81" s="30">
        <v>72</v>
      </c>
      <c r="B81" s="31">
        <f t="shared" si="4"/>
        <v>42512.498540473134</v>
      </c>
      <c r="C81" s="31">
        <f t="shared" si="5"/>
        <v>688.61703422631547</v>
      </c>
      <c r="D81" s="31">
        <f t="shared" si="6"/>
        <v>41823.88150624682</v>
      </c>
      <c r="E81" s="32">
        <f t="shared" si="7"/>
        <v>2024027.2211727002</v>
      </c>
    </row>
    <row r="82" spans="1:5">
      <c r="A82" s="30">
        <v>73</v>
      </c>
      <c r="B82" s="31">
        <f t="shared" si="4"/>
        <v>42512.498540473134</v>
      </c>
      <c r="C82" s="31">
        <f t="shared" si="5"/>
        <v>674.6757403908997</v>
      </c>
      <c r="D82" s="31">
        <f t="shared" si="6"/>
        <v>41837.822800082235</v>
      </c>
      <c r="E82" s="32">
        <f t="shared" si="7"/>
        <v>1982189.398372618</v>
      </c>
    </row>
    <row r="83" spans="1:5">
      <c r="A83" s="30">
        <v>74</v>
      </c>
      <c r="B83" s="31">
        <f t="shared" si="4"/>
        <v>42512.498540473134</v>
      </c>
      <c r="C83" s="31">
        <f t="shared" si="5"/>
        <v>660.72979945753889</v>
      </c>
      <c r="D83" s="31">
        <f t="shared" si="6"/>
        <v>41851.7687410156</v>
      </c>
      <c r="E83" s="32">
        <f t="shared" si="7"/>
        <v>1940337.6296316024</v>
      </c>
    </row>
    <row r="84" spans="1:5">
      <c r="A84" s="30">
        <v>75</v>
      </c>
      <c r="B84" s="31">
        <f t="shared" si="4"/>
        <v>42512.498540473134</v>
      </c>
      <c r="C84" s="31">
        <f t="shared" si="5"/>
        <v>646.7792098772004</v>
      </c>
      <c r="D84" s="31">
        <f t="shared" si="6"/>
        <v>41865.719330595937</v>
      </c>
      <c r="E84" s="32">
        <f t="shared" si="7"/>
        <v>1898471.9103010064</v>
      </c>
    </row>
    <row r="85" spans="1:5">
      <c r="A85" s="30">
        <v>76</v>
      </c>
      <c r="B85" s="31">
        <f t="shared" si="4"/>
        <v>42512.498540473134</v>
      </c>
      <c r="C85" s="31">
        <f t="shared" si="5"/>
        <v>632.82397010033515</v>
      </c>
      <c r="D85" s="31">
        <f t="shared" si="6"/>
        <v>41879.674570372801</v>
      </c>
      <c r="E85" s="32">
        <f t="shared" si="7"/>
        <v>1856592.2357306336</v>
      </c>
    </row>
    <row r="86" spans="1:5">
      <c r="A86" s="30">
        <v>77</v>
      </c>
      <c r="B86" s="31">
        <f t="shared" si="4"/>
        <v>42512.498540473134</v>
      </c>
      <c r="C86" s="31">
        <f t="shared" si="5"/>
        <v>618.86407857687755</v>
      </c>
      <c r="D86" s="31">
        <f t="shared" si="6"/>
        <v>41893.634461896261</v>
      </c>
      <c r="E86" s="32">
        <f t="shared" si="7"/>
        <v>1814698.6012687373</v>
      </c>
    </row>
    <row r="87" spans="1:5">
      <c r="A87" s="30">
        <v>78</v>
      </c>
      <c r="B87" s="31">
        <f t="shared" si="4"/>
        <v>42512.498540473134</v>
      </c>
      <c r="C87" s="31">
        <f t="shared" si="5"/>
        <v>604.89953375624543</v>
      </c>
      <c r="D87" s="31">
        <f t="shared" si="6"/>
        <v>41907.59900671689</v>
      </c>
      <c r="E87" s="32">
        <f t="shared" si="7"/>
        <v>1772791.0022620205</v>
      </c>
    </row>
    <row r="88" spans="1:5">
      <c r="A88" s="30">
        <v>79</v>
      </c>
      <c r="B88" s="31">
        <f t="shared" si="4"/>
        <v>42512.498540473134</v>
      </c>
      <c r="C88" s="31">
        <f t="shared" si="5"/>
        <v>590.93033408733982</v>
      </c>
      <c r="D88" s="31">
        <f t="shared" si="6"/>
        <v>41921.568206385797</v>
      </c>
      <c r="E88" s="32">
        <f t="shared" si="7"/>
        <v>1730869.4340556348</v>
      </c>
    </row>
    <row r="89" spans="1:5">
      <c r="A89" s="30">
        <v>80</v>
      </c>
      <c r="B89" s="31">
        <f t="shared" si="4"/>
        <v>42512.498540473134</v>
      </c>
      <c r="C89" s="31">
        <f t="shared" si="5"/>
        <v>576.95647801854454</v>
      </c>
      <c r="D89" s="31">
        <f t="shared" si="6"/>
        <v>41935.542062454595</v>
      </c>
      <c r="E89" s="32">
        <f t="shared" si="7"/>
        <v>1688933.8919931802</v>
      </c>
    </row>
    <row r="90" spans="1:5">
      <c r="A90" s="30">
        <v>81</v>
      </c>
      <c r="B90" s="31">
        <f t="shared" si="4"/>
        <v>42512.498540473134</v>
      </c>
      <c r="C90" s="31">
        <f t="shared" si="5"/>
        <v>562.97796399772619</v>
      </c>
      <c r="D90" s="31">
        <f t="shared" si="6"/>
        <v>41949.520576475414</v>
      </c>
      <c r="E90" s="32">
        <f t="shared" si="7"/>
        <v>1646984.3714167047</v>
      </c>
    </row>
    <row r="91" spans="1:5">
      <c r="A91" s="30">
        <v>82</v>
      </c>
      <c r="B91" s="31">
        <f t="shared" si="4"/>
        <v>42512.498540473134</v>
      </c>
      <c r="C91" s="31">
        <f t="shared" si="5"/>
        <v>548.99479047223451</v>
      </c>
      <c r="D91" s="31">
        <f t="shared" si="6"/>
        <v>41963.503750000906</v>
      </c>
      <c r="E91" s="32">
        <f t="shared" si="7"/>
        <v>1605020.8676667039</v>
      </c>
    </row>
    <row r="92" spans="1:5">
      <c r="A92" s="30">
        <v>83</v>
      </c>
      <c r="B92" s="31">
        <f t="shared" si="4"/>
        <v>42512.498540473134</v>
      </c>
      <c r="C92" s="31">
        <f t="shared" si="5"/>
        <v>535.00695588890096</v>
      </c>
      <c r="D92" s="31">
        <f t="shared" si="6"/>
        <v>41977.491584584233</v>
      </c>
      <c r="E92" s="32">
        <f t="shared" si="7"/>
        <v>1563043.3760821195</v>
      </c>
    </row>
    <row r="93" spans="1:5">
      <c r="A93" s="30">
        <v>84</v>
      </c>
      <c r="B93" s="31">
        <f t="shared" si="4"/>
        <v>42512.498540473134</v>
      </c>
      <c r="C93" s="31">
        <f t="shared" si="5"/>
        <v>521.01445869403949</v>
      </c>
      <c r="D93" s="31">
        <f t="shared" si="6"/>
        <v>41991.484081779097</v>
      </c>
      <c r="E93" s="32">
        <f t="shared" si="7"/>
        <v>1521051.8920003404</v>
      </c>
    </row>
    <row r="94" spans="1:5">
      <c r="A94" s="30">
        <v>85</v>
      </c>
      <c r="B94" s="31">
        <f t="shared" si="4"/>
        <v>42512.498540473134</v>
      </c>
      <c r="C94" s="31">
        <f t="shared" si="5"/>
        <v>507.01729733344649</v>
      </c>
      <c r="D94" s="31">
        <f t="shared" si="6"/>
        <v>42005.481243139693</v>
      </c>
      <c r="E94" s="32">
        <f t="shared" si="7"/>
        <v>1479046.4107572008</v>
      </c>
    </row>
    <row r="95" spans="1:5">
      <c r="A95" s="30">
        <v>86</v>
      </c>
      <c r="B95" s="31">
        <f t="shared" si="4"/>
        <v>42512.498540473134</v>
      </c>
      <c r="C95" s="31">
        <f t="shared" si="5"/>
        <v>493.01547025239984</v>
      </c>
      <c r="D95" s="31">
        <f t="shared" si="6"/>
        <v>42019.48307022074</v>
      </c>
      <c r="E95" s="32">
        <f t="shared" si="7"/>
        <v>1437026.92768698</v>
      </c>
    </row>
    <row r="96" spans="1:5">
      <c r="A96" s="30">
        <v>87</v>
      </c>
      <c r="B96" s="31">
        <f t="shared" si="4"/>
        <v>42512.498540473134</v>
      </c>
      <c r="C96" s="31">
        <f t="shared" si="5"/>
        <v>479.0089758956596</v>
      </c>
      <c r="D96" s="31">
        <f t="shared" si="6"/>
        <v>42033.489564577474</v>
      </c>
      <c r="E96" s="32">
        <f t="shared" si="7"/>
        <v>1394993.4381224024</v>
      </c>
    </row>
    <row r="97" spans="1:5">
      <c r="A97" s="30">
        <v>88</v>
      </c>
      <c r="B97" s="31">
        <f t="shared" si="4"/>
        <v>42512.498540473134</v>
      </c>
      <c r="C97" s="31">
        <f t="shared" si="5"/>
        <v>464.99781270746712</v>
      </c>
      <c r="D97" s="31">
        <f t="shared" si="6"/>
        <v>42047.50072776567</v>
      </c>
      <c r="E97" s="32">
        <f t="shared" si="7"/>
        <v>1352945.9373946367</v>
      </c>
    </row>
    <row r="98" spans="1:5">
      <c r="A98" s="30">
        <v>89</v>
      </c>
      <c r="B98" s="31">
        <f t="shared" si="4"/>
        <v>42512.498540473134</v>
      </c>
      <c r="C98" s="31">
        <f t="shared" si="5"/>
        <v>450.9819791315453</v>
      </c>
      <c r="D98" s="31">
        <f t="shared" si="6"/>
        <v>42061.516561341596</v>
      </c>
      <c r="E98" s="32">
        <f t="shared" si="7"/>
        <v>1310884.420833295</v>
      </c>
    </row>
    <row r="99" spans="1:5">
      <c r="A99" s="30">
        <v>90</v>
      </c>
      <c r="B99" s="31">
        <f t="shared" si="4"/>
        <v>42512.498540473134</v>
      </c>
      <c r="C99" s="31">
        <f t="shared" si="5"/>
        <v>436.96147361109803</v>
      </c>
      <c r="D99" s="31">
        <f t="shared" si="6"/>
        <v>42075.537066862038</v>
      </c>
      <c r="E99" s="32">
        <f t="shared" si="7"/>
        <v>1268808.883766433</v>
      </c>
    </row>
    <row r="100" spans="1:5">
      <c r="A100" s="30">
        <v>91</v>
      </c>
      <c r="B100" s="31">
        <f t="shared" si="4"/>
        <v>42512.498540473134</v>
      </c>
      <c r="C100" s="31">
        <f t="shared" si="5"/>
        <v>422.93629458881077</v>
      </c>
      <c r="D100" s="31">
        <f t="shared" si="6"/>
        <v>42089.562245884328</v>
      </c>
      <c r="E100" s="32">
        <f t="shared" si="7"/>
        <v>1226719.3215205488</v>
      </c>
    </row>
    <row r="101" spans="1:5">
      <c r="A101" s="30">
        <v>92</v>
      </c>
      <c r="B101" s="31">
        <f t="shared" si="4"/>
        <v>42512.498540473134</v>
      </c>
      <c r="C101" s="31">
        <f t="shared" si="5"/>
        <v>408.90644050684926</v>
      </c>
      <c r="D101" s="31">
        <f t="shared" si="6"/>
        <v>42103.592099966292</v>
      </c>
      <c r="E101" s="32">
        <f t="shared" si="7"/>
        <v>1184615.7294205825</v>
      </c>
    </row>
    <row r="102" spans="1:5">
      <c r="A102" s="30">
        <v>93</v>
      </c>
      <c r="B102" s="31">
        <f t="shared" si="4"/>
        <v>42512.498540473134</v>
      </c>
      <c r="C102" s="31">
        <f t="shared" si="5"/>
        <v>394.87190980686046</v>
      </c>
      <c r="D102" s="31">
        <f t="shared" si="6"/>
        <v>42117.626630666273</v>
      </c>
      <c r="E102" s="32">
        <f t="shared" si="7"/>
        <v>1142498.1027899163</v>
      </c>
    </row>
    <row r="103" spans="1:5">
      <c r="A103" s="30">
        <v>94</v>
      </c>
      <c r="B103" s="31">
        <f t="shared" si="4"/>
        <v>42512.498540473134</v>
      </c>
      <c r="C103" s="31">
        <f t="shared" si="5"/>
        <v>380.83270092997179</v>
      </c>
      <c r="D103" s="31">
        <f t="shared" si="6"/>
        <v>42131.665839543166</v>
      </c>
      <c r="E103" s="32">
        <f t="shared" si="7"/>
        <v>1100366.4369503732</v>
      </c>
    </row>
    <row r="104" spans="1:5">
      <c r="A104" s="30">
        <v>95</v>
      </c>
      <c r="B104" s="31">
        <f t="shared" si="4"/>
        <v>42512.498540473134</v>
      </c>
      <c r="C104" s="31">
        <f t="shared" si="5"/>
        <v>366.78881231679077</v>
      </c>
      <c r="D104" s="31">
        <f t="shared" si="6"/>
        <v>42145.709728156347</v>
      </c>
      <c r="E104" s="32">
        <f t="shared" si="7"/>
        <v>1058220.7272222168</v>
      </c>
    </row>
    <row r="105" spans="1:5">
      <c r="A105" s="30">
        <v>96</v>
      </c>
      <c r="B105" s="31">
        <f t="shared" si="4"/>
        <v>42512.498540473134</v>
      </c>
      <c r="C105" s="31">
        <f t="shared" si="5"/>
        <v>352.74024240740528</v>
      </c>
      <c r="D105" s="31">
        <f t="shared" si="6"/>
        <v>42159.758298065739</v>
      </c>
      <c r="E105" s="32">
        <f t="shared" si="7"/>
        <v>1016060.968924151</v>
      </c>
    </row>
    <row r="106" spans="1:5">
      <c r="A106" s="30">
        <v>97</v>
      </c>
      <c r="B106" s="31">
        <f t="shared" si="4"/>
        <v>42512.498540473134</v>
      </c>
      <c r="C106" s="31">
        <f t="shared" si="5"/>
        <v>338.68698964138332</v>
      </c>
      <c r="D106" s="31">
        <f t="shared" si="6"/>
        <v>42173.811550831757</v>
      </c>
      <c r="E106" s="32">
        <f t="shared" si="7"/>
        <v>973887.15737331926</v>
      </c>
    </row>
    <row r="107" spans="1:5">
      <c r="A107" s="30">
        <v>98</v>
      </c>
      <c r="B107" s="31">
        <f t="shared" si="4"/>
        <v>42512.498540473134</v>
      </c>
      <c r="C107" s="31">
        <f t="shared" si="5"/>
        <v>324.62905245777279</v>
      </c>
      <c r="D107" s="31">
        <f t="shared" si="6"/>
        <v>42187.869488015363</v>
      </c>
      <c r="E107" s="32">
        <f t="shared" si="7"/>
        <v>931699.28788530384</v>
      </c>
    </row>
    <row r="108" spans="1:5">
      <c r="A108" s="30">
        <v>99</v>
      </c>
      <c r="B108" s="31">
        <f t="shared" si="4"/>
        <v>42512.498540473134</v>
      </c>
      <c r="C108" s="31">
        <f t="shared" si="5"/>
        <v>310.56642929510099</v>
      </c>
      <c r="D108" s="31">
        <f t="shared" si="6"/>
        <v>42201.932111178037</v>
      </c>
      <c r="E108" s="32">
        <f t="shared" si="7"/>
        <v>889497.35577412578</v>
      </c>
    </row>
    <row r="109" spans="1:5">
      <c r="A109" s="30">
        <v>100</v>
      </c>
      <c r="B109" s="31">
        <f t="shared" si="4"/>
        <v>42512.498540473134</v>
      </c>
      <c r="C109" s="31">
        <f t="shared" si="5"/>
        <v>296.49911859137495</v>
      </c>
      <c r="D109" s="31">
        <f t="shared" si="6"/>
        <v>42215.999421881759</v>
      </c>
      <c r="E109" s="32">
        <f t="shared" si="7"/>
        <v>847281.35635224404</v>
      </c>
    </row>
    <row r="110" spans="1:5">
      <c r="A110" s="30">
        <v>101</v>
      </c>
      <c r="B110" s="31">
        <f t="shared" si="4"/>
        <v>42512.498540473134</v>
      </c>
      <c r="C110" s="31">
        <f t="shared" si="5"/>
        <v>282.42711878408096</v>
      </c>
      <c r="D110" s="31">
        <f t="shared" si="6"/>
        <v>42230.071421689056</v>
      </c>
      <c r="E110" s="32">
        <f t="shared" si="7"/>
        <v>805051.28493055503</v>
      </c>
    </row>
    <row r="111" spans="1:5">
      <c r="A111" s="30">
        <v>102</v>
      </c>
      <c r="B111" s="31">
        <f t="shared" si="4"/>
        <v>42512.498540473134</v>
      </c>
      <c r="C111" s="31">
        <f t="shared" si="5"/>
        <v>268.35042831018467</v>
      </c>
      <c r="D111" s="31">
        <f t="shared" si="6"/>
        <v>42244.148112162955</v>
      </c>
      <c r="E111" s="32">
        <f t="shared" si="7"/>
        <v>762807.13681839209</v>
      </c>
    </row>
    <row r="112" spans="1:5">
      <c r="A112" s="30">
        <v>103</v>
      </c>
      <c r="B112" s="31">
        <f t="shared" si="4"/>
        <v>42512.498540473134</v>
      </c>
      <c r="C112" s="31">
        <f t="shared" si="5"/>
        <v>254.26904560613039</v>
      </c>
      <c r="D112" s="31">
        <f t="shared" si="6"/>
        <v>42258.22949486701</v>
      </c>
      <c r="E112" s="32">
        <f t="shared" si="7"/>
        <v>720548.90732352505</v>
      </c>
    </row>
    <row r="113" spans="1:5">
      <c r="A113" s="30">
        <v>104</v>
      </c>
      <c r="B113" s="31">
        <f t="shared" si="4"/>
        <v>42512.498540473134</v>
      </c>
      <c r="C113" s="31">
        <f t="shared" si="5"/>
        <v>240.18296910784133</v>
      </c>
      <c r="D113" s="31">
        <f t="shared" si="6"/>
        <v>42272.315571365296</v>
      </c>
      <c r="E113" s="32">
        <f t="shared" si="7"/>
        <v>678276.59175215976</v>
      </c>
    </row>
    <row r="114" spans="1:5">
      <c r="A114" s="30">
        <v>105</v>
      </c>
      <c r="B114" s="31">
        <f t="shared" si="4"/>
        <v>42512.498540473134</v>
      </c>
      <c r="C114" s="31">
        <f t="shared" si="5"/>
        <v>226.09219725071961</v>
      </c>
      <c r="D114" s="31">
        <f t="shared" si="6"/>
        <v>42286.406343222421</v>
      </c>
      <c r="E114" s="32">
        <f t="shared" si="7"/>
        <v>635990.18540893728</v>
      </c>
    </row>
    <row r="115" spans="1:5">
      <c r="A115" s="30">
        <v>106</v>
      </c>
      <c r="B115" s="31">
        <f t="shared" si="4"/>
        <v>42512.498540473134</v>
      </c>
      <c r="C115" s="31">
        <f t="shared" si="5"/>
        <v>211.99672846964543</v>
      </c>
      <c r="D115" s="31">
        <f t="shared" si="6"/>
        <v>42300.501812003487</v>
      </c>
      <c r="E115" s="32">
        <f t="shared" si="7"/>
        <v>593689.68359693384</v>
      </c>
    </row>
    <row r="116" spans="1:5">
      <c r="A116" s="30">
        <v>107</v>
      </c>
      <c r="B116" s="31">
        <f t="shared" si="4"/>
        <v>42512.498540473134</v>
      </c>
      <c r="C116" s="31">
        <f t="shared" si="5"/>
        <v>197.89656119897762</v>
      </c>
      <c r="D116" s="31">
        <f t="shared" si="6"/>
        <v>42314.601979274164</v>
      </c>
      <c r="E116" s="32">
        <f t="shared" si="7"/>
        <v>551375.08161765966</v>
      </c>
    </row>
    <row r="117" spans="1:5">
      <c r="A117" s="30">
        <v>108</v>
      </c>
      <c r="B117" s="31">
        <f t="shared" si="4"/>
        <v>42512.498540473134</v>
      </c>
      <c r="C117" s="31">
        <f t="shared" si="5"/>
        <v>183.79169387255291</v>
      </c>
      <c r="D117" s="31">
        <f t="shared" si="6"/>
        <v>42328.706846600588</v>
      </c>
      <c r="E117" s="32">
        <f t="shared" si="7"/>
        <v>509046.37477105908</v>
      </c>
    </row>
    <row r="118" spans="1:5">
      <c r="A118" s="30">
        <v>109</v>
      </c>
      <c r="B118" s="31">
        <f t="shared" si="4"/>
        <v>42512.498540473134</v>
      </c>
      <c r="C118" s="31">
        <f t="shared" si="5"/>
        <v>169.68212492368608</v>
      </c>
      <c r="D118" s="31">
        <f t="shared" si="6"/>
        <v>42342.816415549452</v>
      </c>
      <c r="E118" s="32">
        <f t="shared" si="7"/>
        <v>466703.55835550965</v>
      </c>
    </row>
    <row r="119" spans="1:5">
      <c r="A119" s="30">
        <v>110</v>
      </c>
      <c r="B119" s="31">
        <f t="shared" si="4"/>
        <v>42512.498540473134</v>
      </c>
      <c r="C119" s="31">
        <f t="shared" si="5"/>
        <v>155.56785278516955</v>
      </c>
      <c r="D119" s="31">
        <f t="shared" si="6"/>
        <v>42356.930687687964</v>
      </c>
      <c r="E119" s="32">
        <f t="shared" si="7"/>
        <v>424346.62766782171</v>
      </c>
    </row>
    <row r="120" spans="1:5">
      <c r="A120" s="30">
        <v>111</v>
      </c>
      <c r="B120" s="31">
        <f t="shared" si="4"/>
        <v>42512.498540473134</v>
      </c>
      <c r="C120" s="31">
        <f t="shared" si="5"/>
        <v>141.44887588927358</v>
      </c>
      <c r="D120" s="31">
        <f t="shared" si="6"/>
        <v>42371.049664583858</v>
      </c>
      <c r="E120" s="32">
        <f t="shared" si="7"/>
        <v>381975.57800323784</v>
      </c>
    </row>
    <row r="121" spans="1:5">
      <c r="A121" s="30">
        <v>112</v>
      </c>
      <c r="B121" s="31">
        <f t="shared" si="4"/>
        <v>42512.498540473134</v>
      </c>
      <c r="C121" s="31">
        <f t="shared" si="5"/>
        <v>127.32519266774563</v>
      </c>
      <c r="D121" s="31">
        <f t="shared" si="6"/>
        <v>42385.173347805394</v>
      </c>
      <c r="E121" s="32">
        <f t="shared" si="7"/>
        <v>339590.40465543244</v>
      </c>
    </row>
    <row r="122" spans="1:5">
      <c r="A122" s="30">
        <v>113</v>
      </c>
      <c r="B122" s="31">
        <f t="shared" si="4"/>
        <v>42512.498540473134</v>
      </c>
      <c r="C122" s="31">
        <f t="shared" si="5"/>
        <v>113.19680155181048</v>
      </c>
      <c r="D122" s="31">
        <f t="shared" si="6"/>
        <v>42399.30173892132</v>
      </c>
      <c r="E122" s="32">
        <f t="shared" si="7"/>
        <v>297191.10291651112</v>
      </c>
    </row>
    <row r="123" spans="1:5">
      <c r="A123" s="30">
        <v>114</v>
      </c>
      <c r="B123" s="31">
        <f t="shared" si="4"/>
        <v>42512.498540473134</v>
      </c>
      <c r="C123" s="31">
        <f t="shared" si="5"/>
        <v>99.063700972170025</v>
      </c>
      <c r="D123" s="31">
        <f t="shared" si="6"/>
        <v>42413.434839500966</v>
      </c>
      <c r="E123" s="32">
        <f t="shared" si="7"/>
        <v>254777.66807701017</v>
      </c>
    </row>
    <row r="124" spans="1:5">
      <c r="A124" s="30">
        <v>115</v>
      </c>
      <c r="B124" s="31">
        <f t="shared" si="4"/>
        <v>42512.498540473134</v>
      </c>
      <c r="C124" s="31">
        <f t="shared" si="5"/>
        <v>84.925889359003051</v>
      </c>
      <c r="D124" s="31">
        <f t="shared" si="6"/>
        <v>42427.572651114133</v>
      </c>
      <c r="E124" s="32">
        <f t="shared" si="7"/>
        <v>212350.09542589603</v>
      </c>
    </row>
    <row r="125" spans="1:5">
      <c r="A125" s="30">
        <v>116</v>
      </c>
      <c r="B125" s="31">
        <f t="shared" si="4"/>
        <v>42512.498540473134</v>
      </c>
      <c r="C125" s="31">
        <f t="shared" si="5"/>
        <v>70.783365141965021</v>
      </c>
      <c r="D125" s="31">
        <f t="shared" si="6"/>
        <v>42441.715175331177</v>
      </c>
      <c r="E125" s="32">
        <f t="shared" si="7"/>
        <v>169908.38025056483</v>
      </c>
    </row>
    <row r="126" spans="1:5">
      <c r="A126" s="30">
        <v>117</v>
      </c>
      <c r="B126" s="31">
        <f t="shared" si="4"/>
        <v>42512.498540473134</v>
      </c>
      <c r="C126" s="31">
        <f t="shared" si="5"/>
        <v>56.636126750187948</v>
      </c>
      <c r="D126" s="31">
        <f t="shared" si="6"/>
        <v>42455.862413722949</v>
      </c>
      <c r="E126" s="32">
        <f t="shared" si="7"/>
        <v>127452.51783684189</v>
      </c>
    </row>
    <row r="127" spans="1:5">
      <c r="A127" s="30">
        <v>118</v>
      </c>
      <c r="B127" s="31">
        <f t="shared" si="4"/>
        <v>42512.498540473134</v>
      </c>
      <c r="C127" s="31">
        <f t="shared" si="5"/>
        <v>42.484172612280304</v>
      </c>
      <c r="D127" s="31">
        <f t="shared" si="6"/>
        <v>42470.014367860858</v>
      </c>
      <c r="E127" s="32">
        <f t="shared" si="7"/>
        <v>84982.503468981027</v>
      </c>
    </row>
    <row r="128" spans="1:5">
      <c r="A128" s="30">
        <v>119</v>
      </c>
      <c r="B128" s="31">
        <f t="shared" si="4"/>
        <v>42512.498540473134</v>
      </c>
      <c r="C128" s="31">
        <f t="shared" si="5"/>
        <v>28.327501156326687</v>
      </c>
      <c r="D128" s="31">
        <f t="shared" si="6"/>
        <v>42484.17103931681</v>
      </c>
      <c r="E128" s="32">
        <f t="shared" si="7"/>
        <v>42498.332429664217</v>
      </c>
    </row>
    <row r="129" spans="1:5">
      <c r="A129" s="30">
        <v>120</v>
      </c>
      <c r="B129" s="31">
        <f t="shared" si="4"/>
        <v>42512.498540473134</v>
      </c>
      <c r="C129" s="31">
        <f t="shared" si="5"/>
        <v>14.16611080988775</v>
      </c>
      <c r="D129" s="31">
        <f t="shared" si="6"/>
        <v>42498.332429663249</v>
      </c>
      <c r="E129" s="32">
        <f t="shared" si="7"/>
        <v>9.6770236268639565E-10</v>
      </c>
    </row>
    <row r="130" spans="1:5">
      <c r="A130" s="30">
        <v>121</v>
      </c>
      <c r="B130" s="31">
        <f t="shared" si="4"/>
        <v>0</v>
      </c>
      <c r="C130" s="31">
        <f t="shared" si="5"/>
        <v>0</v>
      </c>
      <c r="D130" s="31">
        <f t="shared" si="6"/>
        <v>0</v>
      </c>
      <c r="E130" s="32">
        <f t="shared" si="7"/>
        <v>0</v>
      </c>
    </row>
    <row r="131" spans="1:5">
      <c r="A131" s="30">
        <v>122</v>
      </c>
      <c r="B131" s="31">
        <f t="shared" si="4"/>
        <v>0</v>
      </c>
      <c r="C131" s="31">
        <f t="shared" si="5"/>
        <v>0</v>
      </c>
      <c r="D131" s="31">
        <f t="shared" si="6"/>
        <v>0</v>
      </c>
      <c r="E131" s="32">
        <f t="shared" si="7"/>
        <v>0</v>
      </c>
    </row>
    <row r="132" spans="1:5">
      <c r="A132" s="30">
        <v>123</v>
      </c>
      <c r="B132" s="31">
        <f t="shared" si="4"/>
        <v>0</v>
      </c>
      <c r="C132" s="31">
        <f t="shared" si="5"/>
        <v>0</v>
      </c>
      <c r="D132" s="31">
        <f t="shared" si="6"/>
        <v>0</v>
      </c>
      <c r="E132" s="32">
        <f t="shared" si="7"/>
        <v>0</v>
      </c>
    </row>
    <row r="133" spans="1:5">
      <c r="A133" s="30">
        <v>124</v>
      </c>
      <c r="B133" s="31">
        <f t="shared" si="4"/>
        <v>0</v>
      </c>
      <c r="C133" s="31">
        <f t="shared" si="5"/>
        <v>0</v>
      </c>
      <c r="D133" s="31">
        <f t="shared" si="6"/>
        <v>0</v>
      </c>
      <c r="E133" s="32">
        <f t="shared" si="7"/>
        <v>0</v>
      </c>
    </row>
    <row r="134" spans="1:5">
      <c r="A134" s="30">
        <v>125</v>
      </c>
      <c r="B134" s="31">
        <f t="shared" si="4"/>
        <v>0</v>
      </c>
      <c r="C134" s="31">
        <f t="shared" si="5"/>
        <v>0</v>
      </c>
      <c r="D134" s="31">
        <f t="shared" si="6"/>
        <v>0</v>
      </c>
      <c r="E134" s="32">
        <f t="shared" si="7"/>
        <v>0</v>
      </c>
    </row>
    <row r="135" spans="1:5">
      <c r="A135" s="30">
        <v>126</v>
      </c>
      <c r="B135" s="31">
        <f t="shared" si="4"/>
        <v>0</v>
      </c>
      <c r="C135" s="31">
        <f t="shared" si="5"/>
        <v>0</v>
      </c>
      <c r="D135" s="31">
        <f t="shared" si="6"/>
        <v>0</v>
      </c>
      <c r="E135" s="32">
        <f t="shared" si="7"/>
        <v>0</v>
      </c>
    </row>
    <row r="136" spans="1:5">
      <c r="A136" s="30">
        <v>127</v>
      </c>
      <c r="B136" s="31">
        <f t="shared" si="4"/>
        <v>0</v>
      </c>
      <c r="C136" s="31">
        <f t="shared" si="5"/>
        <v>0</v>
      </c>
      <c r="D136" s="31">
        <f t="shared" si="6"/>
        <v>0</v>
      </c>
      <c r="E136" s="32">
        <f t="shared" si="7"/>
        <v>0</v>
      </c>
    </row>
    <row r="137" spans="1:5">
      <c r="A137" s="30">
        <v>128</v>
      </c>
      <c r="B137" s="31">
        <f t="shared" si="4"/>
        <v>0</v>
      </c>
      <c r="C137" s="31">
        <f t="shared" si="5"/>
        <v>0</v>
      </c>
      <c r="D137" s="31">
        <f t="shared" si="6"/>
        <v>0</v>
      </c>
      <c r="E137" s="32">
        <f t="shared" si="7"/>
        <v>0</v>
      </c>
    </row>
    <row r="138" spans="1:5">
      <c r="A138" s="30">
        <v>129</v>
      </c>
      <c r="B138" s="31">
        <f t="shared" si="4"/>
        <v>0</v>
      </c>
      <c r="C138" s="31">
        <f t="shared" si="5"/>
        <v>0</v>
      </c>
      <c r="D138" s="31">
        <f t="shared" si="6"/>
        <v>0</v>
      </c>
      <c r="E138" s="32">
        <f t="shared" si="7"/>
        <v>0</v>
      </c>
    </row>
    <row r="139" spans="1:5">
      <c r="A139" s="30">
        <v>130</v>
      </c>
      <c r="B139" s="31">
        <f t="shared" ref="B139:B202" si="8">IF(ROUND(E138,5)&gt;0,B$6,0)</f>
        <v>0</v>
      </c>
      <c r="C139" s="31">
        <f t="shared" ref="C139:C202" si="9">IF(B139&gt;0,IPMT(B$4/B$5,A139,B$3*B$5,-B$2),0)</f>
        <v>0</v>
      </c>
      <c r="D139" s="31">
        <f t="shared" ref="D139:D202" si="10">IF(B139&gt;0,PPMT(B$4/B$5,A139,B$3*B$5,-B$2),0)</f>
        <v>0</v>
      </c>
      <c r="E139" s="32">
        <f t="shared" ref="E139:E202" si="11">IF(ROUND(E138,5)&gt;0,E138-D139,0)</f>
        <v>0</v>
      </c>
    </row>
    <row r="140" spans="1:5">
      <c r="A140" s="30">
        <v>131</v>
      </c>
      <c r="B140" s="31">
        <f t="shared" si="8"/>
        <v>0</v>
      </c>
      <c r="C140" s="31">
        <f t="shared" si="9"/>
        <v>0</v>
      </c>
      <c r="D140" s="31">
        <f t="shared" si="10"/>
        <v>0</v>
      </c>
      <c r="E140" s="32">
        <f t="shared" si="11"/>
        <v>0</v>
      </c>
    </row>
    <row r="141" spans="1:5">
      <c r="A141" s="30">
        <v>132</v>
      </c>
      <c r="B141" s="31">
        <f t="shared" si="8"/>
        <v>0</v>
      </c>
      <c r="C141" s="31">
        <f t="shared" si="9"/>
        <v>0</v>
      </c>
      <c r="D141" s="31">
        <f t="shared" si="10"/>
        <v>0</v>
      </c>
      <c r="E141" s="32">
        <f t="shared" si="11"/>
        <v>0</v>
      </c>
    </row>
    <row r="142" spans="1:5">
      <c r="A142" s="30">
        <v>133</v>
      </c>
      <c r="B142" s="31">
        <f t="shared" si="8"/>
        <v>0</v>
      </c>
      <c r="C142" s="31">
        <f t="shared" si="9"/>
        <v>0</v>
      </c>
      <c r="D142" s="31">
        <f t="shared" si="10"/>
        <v>0</v>
      </c>
      <c r="E142" s="32">
        <f t="shared" si="11"/>
        <v>0</v>
      </c>
    </row>
    <row r="143" spans="1:5">
      <c r="A143" s="30">
        <v>134</v>
      </c>
      <c r="B143" s="31">
        <f t="shared" si="8"/>
        <v>0</v>
      </c>
      <c r="C143" s="31">
        <f t="shared" si="9"/>
        <v>0</v>
      </c>
      <c r="D143" s="31">
        <f t="shared" si="10"/>
        <v>0</v>
      </c>
      <c r="E143" s="32">
        <f t="shared" si="11"/>
        <v>0</v>
      </c>
    </row>
    <row r="144" spans="1:5">
      <c r="A144" s="30">
        <v>135</v>
      </c>
      <c r="B144" s="31">
        <f t="shared" si="8"/>
        <v>0</v>
      </c>
      <c r="C144" s="31">
        <f t="shared" si="9"/>
        <v>0</v>
      </c>
      <c r="D144" s="31">
        <f t="shared" si="10"/>
        <v>0</v>
      </c>
      <c r="E144" s="32">
        <f t="shared" si="11"/>
        <v>0</v>
      </c>
    </row>
    <row r="145" spans="1:5">
      <c r="A145" s="30">
        <v>136</v>
      </c>
      <c r="B145" s="31">
        <f t="shared" si="8"/>
        <v>0</v>
      </c>
      <c r="C145" s="31">
        <f t="shared" si="9"/>
        <v>0</v>
      </c>
      <c r="D145" s="31">
        <f t="shared" si="10"/>
        <v>0</v>
      </c>
      <c r="E145" s="32">
        <f t="shared" si="11"/>
        <v>0</v>
      </c>
    </row>
    <row r="146" spans="1:5">
      <c r="A146" s="30">
        <v>137</v>
      </c>
      <c r="B146" s="31">
        <f t="shared" si="8"/>
        <v>0</v>
      </c>
      <c r="C146" s="31">
        <f t="shared" si="9"/>
        <v>0</v>
      </c>
      <c r="D146" s="31">
        <f t="shared" si="10"/>
        <v>0</v>
      </c>
      <c r="E146" s="32">
        <f t="shared" si="11"/>
        <v>0</v>
      </c>
    </row>
    <row r="147" spans="1:5">
      <c r="A147" s="30">
        <v>138</v>
      </c>
      <c r="B147" s="31">
        <f t="shared" si="8"/>
        <v>0</v>
      </c>
      <c r="C147" s="31">
        <f t="shared" si="9"/>
        <v>0</v>
      </c>
      <c r="D147" s="31">
        <f t="shared" si="10"/>
        <v>0</v>
      </c>
      <c r="E147" s="32">
        <f t="shared" si="11"/>
        <v>0</v>
      </c>
    </row>
    <row r="148" spans="1:5">
      <c r="A148" s="30">
        <v>139</v>
      </c>
      <c r="B148" s="31">
        <f t="shared" si="8"/>
        <v>0</v>
      </c>
      <c r="C148" s="31">
        <f t="shared" si="9"/>
        <v>0</v>
      </c>
      <c r="D148" s="31">
        <f t="shared" si="10"/>
        <v>0</v>
      </c>
      <c r="E148" s="32">
        <f t="shared" si="11"/>
        <v>0</v>
      </c>
    </row>
    <row r="149" spans="1:5">
      <c r="A149" s="30">
        <v>140</v>
      </c>
      <c r="B149" s="31">
        <f t="shared" si="8"/>
        <v>0</v>
      </c>
      <c r="C149" s="31">
        <f t="shared" si="9"/>
        <v>0</v>
      </c>
      <c r="D149" s="31">
        <f t="shared" si="10"/>
        <v>0</v>
      </c>
      <c r="E149" s="32">
        <f t="shared" si="11"/>
        <v>0</v>
      </c>
    </row>
    <row r="150" spans="1:5">
      <c r="A150" s="30">
        <v>141</v>
      </c>
      <c r="B150" s="31">
        <f t="shared" si="8"/>
        <v>0</v>
      </c>
      <c r="C150" s="31">
        <f t="shared" si="9"/>
        <v>0</v>
      </c>
      <c r="D150" s="31">
        <f t="shared" si="10"/>
        <v>0</v>
      </c>
      <c r="E150" s="32">
        <f t="shared" si="11"/>
        <v>0</v>
      </c>
    </row>
    <row r="151" spans="1:5">
      <c r="A151" s="30">
        <v>142</v>
      </c>
      <c r="B151" s="31">
        <f t="shared" si="8"/>
        <v>0</v>
      </c>
      <c r="C151" s="31">
        <f t="shared" si="9"/>
        <v>0</v>
      </c>
      <c r="D151" s="31">
        <f t="shared" si="10"/>
        <v>0</v>
      </c>
      <c r="E151" s="32">
        <f t="shared" si="11"/>
        <v>0</v>
      </c>
    </row>
    <row r="152" spans="1:5">
      <c r="A152" s="30">
        <v>143</v>
      </c>
      <c r="B152" s="31">
        <f t="shared" si="8"/>
        <v>0</v>
      </c>
      <c r="C152" s="31">
        <f t="shared" si="9"/>
        <v>0</v>
      </c>
      <c r="D152" s="31">
        <f t="shared" si="10"/>
        <v>0</v>
      </c>
      <c r="E152" s="32">
        <f t="shared" si="11"/>
        <v>0</v>
      </c>
    </row>
    <row r="153" spans="1:5">
      <c r="A153" s="30">
        <v>144</v>
      </c>
      <c r="B153" s="31">
        <f t="shared" si="8"/>
        <v>0</v>
      </c>
      <c r="C153" s="31">
        <f t="shared" si="9"/>
        <v>0</v>
      </c>
      <c r="D153" s="31">
        <f t="shared" si="10"/>
        <v>0</v>
      </c>
      <c r="E153" s="32">
        <f t="shared" si="11"/>
        <v>0</v>
      </c>
    </row>
    <row r="154" spans="1:5">
      <c r="A154" s="30">
        <v>145</v>
      </c>
      <c r="B154" s="31">
        <f t="shared" si="8"/>
        <v>0</v>
      </c>
      <c r="C154" s="31">
        <f t="shared" si="9"/>
        <v>0</v>
      </c>
      <c r="D154" s="31">
        <f t="shared" si="10"/>
        <v>0</v>
      </c>
      <c r="E154" s="32">
        <f t="shared" si="11"/>
        <v>0</v>
      </c>
    </row>
    <row r="155" spans="1:5">
      <c r="A155" s="30">
        <v>146</v>
      </c>
      <c r="B155" s="31">
        <f t="shared" si="8"/>
        <v>0</v>
      </c>
      <c r="C155" s="31">
        <f t="shared" si="9"/>
        <v>0</v>
      </c>
      <c r="D155" s="31">
        <f t="shared" si="10"/>
        <v>0</v>
      </c>
      <c r="E155" s="32">
        <f t="shared" si="11"/>
        <v>0</v>
      </c>
    </row>
    <row r="156" spans="1:5">
      <c r="A156" s="30">
        <v>147</v>
      </c>
      <c r="B156" s="31">
        <f t="shared" si="8"/>
        <v>0</v>
      </c>
      <c r="C156" s="31">
        <f t="shared" si="9"/>
        <v>0</v>
      </c>
      <c r="D156" s="31">
        <f t="shared" si="10"/>
        <v>0</v>
      </c>
      <c r="E156" s="32">
        <f t="shared" si="11"/>
        <v>0</v>
      </c>
    </row>
    <row r="157" spans="1:5">
      <c r="A157" s="30">
        <v>148</v>
      </c>
      <c r="B157" s="31">
        <f t="shared" si="8"/>
        <v>0</v>
      </c>
      <c r="C157" s="31">
        <f t="shared" si="9"/>
        <v>0</v>
      </c>
      <c r="D157" s="31">
        <f t="shared" si="10"/>
        <v>0</v>
      </c>
      <c r="E157" s="32">
        <f t="shared" si="11"/>
        <v>0</v>
      </c>
    </row>
    <row r="158" spans="1:5">
      <c r="A158" s="30">
        <v>149</v>
      </c>
      <c r="B158" s="31">
        <f t="shared" si="8"/>
        <v>0</v>
      </c>
      <c r="C158" s="31">
        <f t="shared" si="9"/>
        <v>0</v>
      </c>
      <c r="D158" s="31">
        <f t="shared" si="10"/>
        <v>0</v>
      </c>
      <c r="E158" s="32">
        <f t="shared" si="11"/>
        <v>0</v>
      </c>
    </row>
    <row r="159" spans="1:5">
      <c r="A159" s="30">
        <v>150</v>
      </c>
      <c r="B159" s="31">
        <f t="shared" si="8"/>
        <v>0</v>
      </c>
      <c r="C159" s="31">
        <f t="shared" si="9"/>
        <v>0</v>
      </c>
      <c r="D159" s="31">
        <f t="shared" si="10"/>
        <v>0</v>
      </c>
      <c r="E159" s="32">
        <f t="shared" si="11"/>
        <v>0</v>
      </c>
    </row>
    <row r="160" spans="1:5">
      <c r="A160" s="30">
        <v>151</v>
      </c>
      <c r="B160" s="31">
        <f t="shared" si="8"/>
        <v>0</v>
      </c>
      <c r="C160" s="31">
        <f t="shared" si="9"/>
        <v>0</v>
      </c>
      <c r="D160" s="31">
        <f t="shared" si="10"/>
        <v>0</v>
      </c>
      <c r="E160" s="32">
        <f t="shared" si="11"/>
        <v>0</v>
      </c>
    </row>
    <row r="161" spans="1:5">
      <c r="A161" s="30">
        <v>152</v>
      </c>
      <c r="B161" s="31">
        <f t="shared" si="8"/>
        <v>0</v>
      </c>
      <c r="C161" s="31">
        <f t="shared" si="9"/>
        <v>0</v>
      </c>
      <c r="D161" s="31">
        <f t="shared" si="10"/>
        <v>0</v>
      </c>
      <c r="E161" s="32">
        <f t="shared" si="11"/>
        <v>0</v>
      </c>
    </row>
    <row r="162" spans="1:5">
      <c r="A162" s="30">
        <v>153</v>
      </c>
      <c r="B162" s="31">
        <f t="shared" si="8"/>
        <v>0</v>
      </c>
      <c r="C162" s="31">
        <f t="shared" si="9"/>
        <v>0</v>
      </c>
      <c r="D162" s="31">
        <f t="shared" si="10"/>
        <v>0</v>
      </c>
      <c r="E162" s="32">
        <f t="shared" si="11"/>
        <v>0</v>
      </c>
    </row>
    <row r="163" spans="1:5">
      <c r="A163" s="30">
        <v>154</v>
      </c>
      <c r="B163" s="31">
        <f t="shared" si="8"/>
        <v>0</v>
      </c>
      <c r="C163" s="31">
        <f t="shared" si="9"/>
        <v>0</v>
      </c>
      <c r="D163" s="31">
        <f t="shared" si="10"/>
        <v>0</v>
      </c>
      <c r="E163" s="32">
        <f t="shared" si="11"/>
        <v>0</v>
      </c>
    </row>
    <row r="164" spans="1:5">
      <c r="A164" s="30">
        <v>155</v>
      </c>
      <c r="B164" s="31">
        <f t="shared" si="8"/>
        <v>0</v>
      </c>
      <c r="C164" s="31">
        <f t="shared" si="9"/>
        <v>0</v>
      </c>
      <c r="D164" s="31">
        <f t="shared" si="10"/>
        <v>0</v>
      </c>
      <c r="E164" s="32">
        <f t="shared" si="11"/>
        <v>0</v>
      </c>
    </row>
    <row r="165" spans="1:5">
      <c r="A165" s="30">
        <v>156</v>
      </c>
      <c r="B165" s="31">
        <f t="shared" si="8"/>
        <v>0</v>
      </c>
      <c r="C165" s="31">
        <f t="shared" si="9"/>
        <v>0</v>
      </c>
      <c r="D165" s="31">
        <f t="shared" si="10"/>
        <v>0</v>
      </c>
      <c r="E165" s="32">
        <f t="shared" si="11"/>
        <v>0</v>
      </c>
    </row>
    <row r="166" spans="1:5">
      <c r="A166" s="30">
        <v>157</v>
      </c>
      <c r="B166" s="31">
        <f t="shared" si="8"/>
        <v>0</v>
      </c>
      <c r="C166" s="31">
        <f t="shared" si="9"/>
        <v>0</v>
      </c>
      <c r="D166" s="31">
        <f t="shared" si="10"/>
        <v>0</v>
      </c>
      <c r="E166" s="32">
        <f t="shared" si="11"/>
        <v>0</v>
      </c>
    </row>
    <row r="167" spans="1:5">
      <c r="A167" s="30">
        <v>158</v>
      </c>
      <c r="B167" s="31">
        <f t="shared" si="8"/>
        <v>0</v>
      </c>
      <c r="C167" s="31">
        <f t="shared" si="9"/>
        <v>0</v>
      </c>
      <c r="D167" s="31">
        <f t="shared" si="10"/>
        <v>0</v>
      </c>
      <c r="E167" s="32">
        <f t="shared" si="11"/>
        <v>0</v>
      </c>
    </row>
    <row r="168" spans="1:5">
      <c r="A168" s="30">
        <v>159</v>
      </c>
      <c r="B168" s="31">
        <f t="shared" si="8"/>
        <v>0</v>
      </c>
      <c r="C168" s="31">
        <f t="shared" si="9"/>
        <v>0</v>
      </c>
      <c r="D168" s="31">
        <f t="shared" si="10"/>
        <v>0</v>
      </c>
      <c r="E168" s="32">
        <f t="shared" si="11"/>
        <v>0</v>
      </c>
    </row>
    <row r="169" spans="1:5">
      <c r="A169" s="30">
        <v>160</v>
      </c>
      <c r="B169" s="31">
        <f t="shared" si="8"/>
        <v>0</v>
      </c>
      <c r="C169" s="31">
        <f t="shared" si="9"/>
        <v>0</v>
      </c>
      <c r="D169" s="31">
        <f t="shared" si="10"/>
        <v>0</v>
      </c>
      <c r="E169" s="32">
        <f t="shared" si="11"/>
        <v>0</v>
      </c>
    </row>
    <row r="170" spans="1:5">
      <c r="A170" s="30">
        <v>161</v>
      </c>
      <c r="B170" s="31">
        <f t="shared" si="8"/>
        <v>0</v>
      </c>
      <c r="C170" s="31">
        <f t="shared" si="9"/>
        <v>0</v>
      </c>
      <c r="D170" s="31">
        <f t="shared" si="10"/>
        <v>0</v>
      </c>
      <c r="E170" s="32">
        <f t="shared" si="11"/>
        <v>0</v>
      </c>
    </row>
    <row r="171" spans="1:5">
      <c r="A171" s="30">
        <v>162</v>
      </c>
      <c r="B171" s="31">
        <f t="shared" si="8"/>
        <v>0</v>
      </c>
      <c r="C171" s="31">
        <f t="shared" si="9"/>
        <v>0</v>
      </c>
      <c r="D171" s="31">
        <f t="shared" si="10"/>
        <v>0</v>
      </c>
      <c r="E171" s="32">
        <f t="shared" si="11"/>
        <v>0</v>
      </c>
    </row>
    <row r="172" spans="1:5">
      <c r="A172" s="30">
        <v>163</v>
      </c>
      <c r="B172" s="31">
        <f t="shared" si="8"/>
        <v>0</v>
      </c>
      <c r="C172" s="31">
        <f t="shared" si="9"/>
        <v>0</v>
      </c>
      <c r="D172" s="31">
        <f t="shared" si="10"/>
        <v>0</v>
      </c>
      <c r="E172" s="32">
        <f t="shared" si="11"/>
        <v>0</v>
      </c>
    </row>
    <row r="173" spans="1:5">
      <c r="A173" s="30">
        <v>164</v>
      </c>
      <c r="B173" s="31">
        <f t="shared" si="8"/>
        <v>0</v>
      </c>
      <c r="C173" s="31">
        <f t="shared" si="9"/>
        <v>0</v>
      </c>
      <c r="D173" s="31">
        <f t="shared" si="10"/>
        <v>0</v>
      </c>
      <c r="E173" s="32">
        <f t="shared" si="11"/>
        <v>0</v>
      </c>
    </row>
    <row r="174" spans="1:5">
      <c r="A174" s="30">
        <v>165</v>
      </c>
      <c r="B174" s="31">
        <f t="shared" si="8"/>
        <v>0</v>
      </c>
      <c r="C174" s="31">
        <f t="shared" si="9"/>
        <v>0</v>
      </c>
      <c r="D174" s="31">
        <f t="shared" si="10"/>
        <v>0</v>
      </c>
      <c r="E174" s="32">
        <f t="shared" si="11"/>
        <v>0</v>
      </c>
    </row>
    <row r="175" spans="1:5">
      <c r="A175" s="30">
        <v>166</v>
      </c>
      <c r="B175" s="31">
        <f t="shared" si="8"/>
        <v>0</v>
      </c>
      <c r="C175" s="31">
        <f t="shared" si="9"/>
        <v>0</v>
      </c>
      <c r="D175" s="31">
        <f t="shared" si="10"/>
        <v>0</v>
      </c>
      <c r="E175" s="32">
        <f t="shared" si="11"/>
        <v>0</v>
      </c>
    </row>
    <row r="176" spans="1:5">
      <c r="A176" s="30">
        <v>167</v>
      </c>
      <c r="B176" s="31">
        <f t="shared" si="8"/>
        <v>0</v>
      </c>
      <c r="C176" s="31">
        <f t="shared" si="9"/>
        <v>0</v>
      </c>
      <c r="D176" s="31">
        <f t="shared" si="10"/>
        <v>0</v>
      </c>
      <c r="E176" s="32">
        <f t="shared" si="11"/>
        <v>0</v>
      </c>
    </row>
    <row r="177" spans="1:5">
      <c r="A177" s="30">
        <v>168</v>
      </c>
      <c r="B177" s="31">
        <f t="shared" si="8"/>
        <v>0</v>
      </c>
      <c r="C177" s="31">
        <f t="shared" si="9"/>
        <v>0</v>
      </c>
      <c r="D177" s="31">
        <f t="shared" si="10"/>
        <v>0</v>
      </c>
      <c r="E177" s="32">
        <f t="shared" si="11"/>
        <v>0</v>
      </c>
    </row>
    <row r="178" spans="1:5">
      <c r="A178" s="30">
        <v>169</v>
      </c>
      <c r="B178" s="31">
        <f t="shared" si="8"/>
        <v>0</v>
      </c>
      <c r="C178" s="31">
        <f t="shared" si="9"/>
        <v>0</v>
      </c>
      <c r="D178" s="31">
        <f t="shared" si="10"/>
        <v>0</v>
      </c>
      <c r="E178" s="32">
        <f t="shared" si="11"/>
        <v>0</v>
      </c>
    </row>
    <row r="179" spans="1:5">
      <c r="A179" s="30">
        <v>170</v>
      </c>
      <c r="B179" s="31">
        <f t="shared" si="8"/>
        <v>0</v>
      </c>
      <c r="C179" s="31">
        <f t="shared" si="9"/>
        <v>0</v>
      </c>
      <c r="D179" s="31">
        <f t="shared" si="10"/>
        <v>0</v>
      </c>
      <c r="E179" s="32">
        <f t="shared" si="11"/>
        <v>0</v>
      </c>
    </row>
    <row r="180" spans="1:5">
      <c r="A180" s="30">
        <v>171</v>
      </c>
      <c r="B180" s="31">
        <f t="shared" si="8"/>
        <v>0</v>
      </c>
      <c r="C180" s="31">
        <f t="shared" si="9"/>
        <v>0</v>
      </c>
      <c r="D180" s="31">
        <f t="shared" si="10"/>
        <v>0</v>
      </c>
      <c r="E180" s="32">
        <f t="shared" si="11"/>
        <v>0</v>
      </c>
    </row>
    <row r="181" spans="1:5">
      <c r="A181" s="30">
        <v>172</v>
      </c>
      <c r="B181" s="31">
        <f t="shared" si="8"/>
        <v>0</v>
      </c>
      <c r="C181" s="31">
        <f t="shared" si="9"/>
        <v>0</v>
      </c>
      <c r="D181" s="31">
        <f t="shared" si="10"/>
        <v>0</v>
      </c>
      <c r="E181" s="32">
        <f t="shared" si="11"/>
        <v>0</v>
      </c>
    </row>
    <row r="182" spans="1:5">
      <c r="A182" s="30">
        <v>173</v>
      </c>
      <c r="B182" s="31">
        <f t="shared" si="8"/>
        <v>0</v>
      </c>
      <c r="C182" s="31">
        <f t="shared" si="9"/>
        <v>0</v>
      </c>
      <c r="D182" s="31">
        <f t="shared" si="10"/>
        <v>0</v>
      </c>
      <c r="E182" s="32">
        <f t="shared" si="11"/>
        <v>0</v>
      </c>
    </row>
    <row r="183" spans="1:5">
      <c r="A183" s="30">
        <v>174</v>
      </c>
      <c r="B183" s="31">
        <f t="shared" si="8"/>
        <v>0</v>
      </c>
      <c r="C183" s="31">
        <f t="shared" si="9"/>
        <v>0</v>
      </c>
      <c r="D183" s="31">
        <f t="shared" si="10"/>
        <v>0</v>
      </c>
      <c r="E183" s="32">
        <f t="shared" si="11"/>
        <v>0</v>
      </c>
    </row>
    <row r="184" spans="1:5">
      <c r="A184" s="30">
        <v>175</v>
      </c>
      <c r="B184" s="31">
        <f t="shared" si="8"/>
        <v>0</v>
      </c>
      <c r="C184" s="31">
        <f t="shared" si="9"/>
        <v>0</v>
      </c>
      <c r="D184" s="31">
        <f t="shared" si="10"/>
        <v>0</v>
      </c>
      <c r="E184" s="32">
        <f t="shared" si="11"/>
        <v>0</v>
      </c>
    </row>
    <row r="185" spans="1:5">
      <c r="A185" s="30">
        <v>176</v>
      </c>
      <c r="B185" s="31">
        <f t="shared" si="8"/>
        <v>0</v>
      </c>
      <c r="C185" s="31">
        <f t="shared" si="9"/>
        <v>0</v>
      </c>
      <c r="D185" s="31">
        <f t="shared" si="10"/>
        <v>0</v>
      </c>
      <c r="E185" s="32">
        <f t="shared" si="11"/>
        <v>0</v>
      </c>
    </row>
    <row r="186" spans="1:5">
      <c r="A186" s="30">
        <v>177</v>
      </c>
      <c r="B186" s="31">
        <f t="shared" si="8"/>
        <v>0</v>
      </c>
      <c r="C186" s="31">
        <f t="shared" si="9"/>
        <v>0</v>
      </c>
      <c r="D186" s="31">
        <f t="shared" si="10"/>
        <v>0</v>
      </c>
      <c r="E186" s="32">
        <f t="shared" si="11"/>
        <v>0</v>
      </c>
    </row>
    <row r="187" spans="1:5">
      <c r="A187" s="30">
        <v>178</v>
      </c>
      <c r="B187" s="31">
        <f t="shared" si="8"/>
        <v>0</v>
      </c>
      <c r="C187" s="31">
        <f t="shared" si="9"/>
        <v>0</v>
      </c>
      <c r="D187" s="31">
        <f t="shared" si="10"/>
        <v>0</v>
      </c>
      <c r="E187" s="32">
        <f t="shared" si="11"/>
        <v>0</v>
      </c>
    </row>
    <row r="188" spans="1:5">
      <c r="A188" s="30">
        <v>179</v>
      </c>
      <c r="B188" s="31">
        <f t="shared" si="8"/>
        <v>0</v>
      </c>
      <c r="C188" s="31">
        <f t="shared" si="9"/>
        <v>0</v>
      </c>
      <c r="D188" s="31">
        <f t="shared" si="10"/>
        <v>0</v>
      </c>
      <c r="E188" s="32">
        <f t="shared" si="11"/>
        <v>0</v>
      </c>
    </row>
    <row r="189" spans="1:5">
      <c r="A189" s="30">
        <v>180</v>
      </c>
      <c r="B189" s="31">
        <f t="shared" si="8"/>
        <v>0</v>
      </c>
      <c r="C189" s="31">
        <f t="shared" si="9"/>
        <v>0</v>
      </c>
      <c r="D189" s="31">
        <f t="shared" si="10"/>
        <v>0</v>
      </c>
      <c r="E189" s="32">
        <f t="shared" si="11"/>
        <v>0</v>
      </c>
    </row>
    <row r="190" spans="1:5">
      <c r="A190" s="30">
        <v>181</v>
      </c>
      <c r="B190" s="31">
        <f t="shared" si="8"/>
        <v>0</v>
      </c>
      <c r="C190" s="31">
        <f t="shared" si="9"/>
        <v>0</v>
      </c>
      <c r="D190" s="31">
        <f t="shared" si="10"/>
        <v>0</v>
      </c>
      <c r="E190" s="32">
        <f t="shared" si="11"/>
        <v>0</v>
      </c>
    </row>
    <row r="191" spans="1:5">
      <c r="A191" s="30">
        <v>182</v>
      </c>
      <c r="B191" s="31">
        <f t="shared" si="8"/>
        <v>0</v>
      </c>
      <c r="C191" s="31">
        <f t="shared" si="9"/>
        <v>0</v>
      </c>
      <c r="D191" s="31">
        <f t="shared" si="10"/>
        <v>0</v>
      </c>
      <c r="E191" s="32">
        <f t="shared" si="11"/>
        <v>0</v>
      </c>
    </row>
    <row r="192" spans="1:5">
      <c r="A192" s="30">
        <v>183</v>
      </c>
      <c r="B192" s="31">
        <f t="shared" si="8"/>
        <v>0</v>
      </c>
      <c r="C192" s="31">
        <f t="shared" si="9"/>
        <v>0</v>
      </c>
      <c r="D192" s="31">
        <f t="shared" si="10"/>
        <v>0</v>
      </c>
      <c r="E192" s="32">
        <f t="shared" si="11"/>
        <v>0</v>
      </c>
    </row>
    <row r="193" spans="1:5">
      <c r="A193" s="30">
        <v>184</v>
      </c>
      <c r="B193" s="31">
        <f t="shared" si="8"/>
        <v>0</v>
      </c>
      <c r="C193" s="31">
        <f t="shared" si="9"/>
        <v>0</v>
      </c>
      <c r="D193" s="31">
        <f t="shared" si="10"/>
        <v>0</v>
      </c>
      <c r="E193" s="32">
        <f t="shared" si="11"/>
        <v>0</v>
      </c>
    </row>
    <row r="194" spans="1:5">
      <c r="A194" s="30">
        <v>185</v>
      </c>
      <c r="B194" s="31">
        <f t="shared" si="8"/>
        <v>0</v>
      </c>
      <c r="C194" s="31">
        <f t="shared" si="9"/>
        <v>0</v>
      </c>
      <c r="D194" s="31">
        <f t="shared" si="10"/>
        <v>0</v>
      </c>
      <c r="E194" s="32">
        <f t="shared" si="11"/>
        <v>0</v>
      </c>
    </row>
    <row r="195" spans="1:5">
      <c r="A195" s="30">
        <v>186</v>
      </c>
      <c r="B195" s="31">
        <f t="shared" si="8"/>
        <v>0</v>
      </c>
      <c r="C195" s="31">
        <f t="shared" si="9"/>
        <v>0</v>
      </c>
      <c r="D195" s="31">
        <f t="shared" si="10"/>
        <v>0</v>
      </c>
      <c r="E195" s="32">
        <f t="shared" si="11"/>
        <v>0</v>
      </c>
    </row>
    <row r="196" spans="1:5">
      <c r="A196" s="30">
        <v>187</v>
      </c>
      <c r="B196" s="31">
        <f t="shared" si="8"/>
        <v>0</v>
      </c>
      <c r="C196" s="31">
        <f t="shared" si="9"/>
        <v>0</v>
      </c>
      <c r="D196" s="31">
        <f t="shared" si="10"/>
        <v>0</v>
      </c>
      <c r="E196" s="32">
        <f t="shared" si="11"/>
        <v>0</v>
      </c>
    </row>
    <row r="197" spans="1:5">
      <c r="A197" s="30">
        <v>188</v>
      </c>
      <c r="B197" s="31">
        <f t="shared" si="8"/>
        <v>0</v>
      </c>
      <c r="C197" s="31">
        <f t="shared" si="9"/>
        <v>0</v>
      </c>
      <c r="D197" s="31">
        <f t="shared" si="10"/>
        <v>0</v>
      </c>
      <c r="E197" s="32">
        <f t="shared" si="11"/>
        <v>0</v>
      </c>
    </row>
    <row r="198" spans="1:5">
      <c r="A198" s="30">
        <v>189</v>
      </c>
      <c r="B198" s="31">
        <f t="shared" si="8"/>
        <v>0</v>
      </c>
      <c r="C198" s="31">
        <f t="shared" si="9"/>
        <v>0</v>
      </c>
      <c r="D198" s="31">
        <f t="shared" si="10"/>
        <v>0</v>
      </c>
      <c r="E198" s="32">
        <f t="shared" si="11"/>
        <v>0</v>
      </c>
    </row>
    <row r="199" spans="1:5">
      <c r="A199" s="30">
        <v>190</v>
      </c>
      <c r="B199" s="31">
        <f t="shared" si="8"/>
        <v>0</v>
      </c>
      <c r="C199" s="31">
        <f t="shared" si="9"/>
        <v>0</v>
      </c>
      <c r="D199" s="31">
        <f t="shared" si="10"/>
        <v>0</v>
      </c>
      <c r="E199" s="32">
        <f t="shared" si="11"/>
        <v>0</v>
      </c>
    </row>
    <row r="200" spans="1:5">
      <c r="A200" s="30">
        <v>191</v>
      </c>
      <c r="B200" s="31">
        <f t="shared" si="8"/>
        <v>0</v>
      </c>
      <c r="C200" s="31">
        <f t="shared" si="9"/>
        <v>0</v>
      </c>
      <c r="D200" s="31">
        <f t="shared" si="10"/>
        <v>0</v>
      </c>
      <c r="E200" s="32">
        <f t="shared" si="11"/>
        <v>0</v>
      </c>
    </row>
    <row r="201" spans="1:5">
      <c r="A201" s="30">
        <v>192</v>
      </c>
      <c r="B201" s="31">
        <f t="shared" si="8"/>
        <v>0</v>
      </c>
      <c r="C201" s="31">
        <f t="shared" si="9"/>
        <v>0</v>
      </c>
      <c r="D201" s="31">
        <f t="shared" si="10"/>
        <v>0</v>
      </c>
      <c r="E201" s="32">
        <f t="shared" si="11"/>
        <v>0</v>
      </c>
    </row>
    <row r="202" spans="1:5">
      <c r="A202" s="30">
        <v>193</v>
      </c>
      <c r="B202" s="31">
        <f t="shared" si="8"/>
        <v>0</v>
      </c>
      <c r="C202" s="31">
        <f t="shared" si="9"/>
        <v>0</v>
      </c>
      <c r="D202" s="31">
        <f t="shared" si="10"/>
        <v>0</v>
      </c>
      <c r="E202" s="32">
        <f t="shared" si="11"/>
        <v>0</v>
      </c>
    </row>
    <row r="203" spans="1:5">
      <c r="A203" s="30">
        <v>194</v>
      </c>
      <c r="B203" s="31">
        <f t="shared" ref="B203:B266" si="12">IF(ROUND(E202,5)&gt;0,B$6,0)</f>
        <v>0</v>
      </c>
      <c r="C203" s="31">
        <f t="shared" ref="C203:C266" si="13">IF(B203&gt;0,IPMT(B$4/B$5,A203,B$3*B$5,-B$2),0)</f>
        <v>0</v>
      </c>
      <c r="D203" s="31">
        <f t="shared" ref="D203:D266" si="14">IF(B203&gt;0,PPMT(B$4/B$5,A203,B$3*B$5,-B$2),0)</f>
        <v>0</v>
      </c>
      <c r="E203" s="32">
        <f t="shared" ref="E203:E266" si="15">IF(ROUND(E202,5)&gt;0,E202-D203,0)</f>
        <v>0</v>
      </c>
    </row>
    <row r="204" spans="1:5">
      <c r="A204" s="30">
        <v>195</v>
      </c>
      <c r="B204" s="31">
        <f t="shared" si="12"/>
        <v>0</v>
      </c>
      <c r="C204" s="31">
        <f t="shared" si="13"/>
        <v>0</v>
      </c>
      <c r="D204" s="31">
        <f t="shared" si="14"/>
        <v>0</v>
      </c>
      <c r="E204" s="32">
        <f t="shared" si="15"/>
        <v>0</v>
      </c>
    </row>
    <row r="205" spans="1:5">
      <c r="A205" s="30">
        <v>196</v>
      </c>
      <c r="B205" s="31">
        <f t="shared" si="12"/>
        <v>0</v>
      </c>
      <c r="C205" s="31">
        <f t="shared" si="13"/>
        <v>0</v>
      </c>
      <c r="D205" s="31">
        <f t="shared" si="14"/>
        <v>0</v>
      </c>
      <c r="E205" s="32">
        <f t="shared" si="15"/>
        <v>0</v>
      </c>
    </row>
    <row r="206" spans="1:5">
      <c r="A206" s="30">
        <v>197</v>
      </c>
      <c r="B206" s="31">
        <f t="shared" si="12"/>
        <v>0</v>
      </c>
      <c r="C206" s="31">
        <f t="shared" si="13"/>
        <v>0</v>
      </c>
      <c r="D206" s="31">
        <f t="shared" si="14"/>
        <v>0</v>
      </c>
      <c r="E206" s="32">
        <f t="shared" si="15"/>
        <v>0</v>
      </c>
    </row>
    <row r="207" spans="1:5">
      <c r="A207" s="30">
        <v>198</v>
      </c>
      <c r="B207" s="31">
        <f t="shared" si="12"/>
        <v>0</v>
      </c>
      <c r="C207" s="31">
        <f t="shared" si="13"/>
        <v>0</v>
      </c>
      <c r="D207" s="31">
        <f t="shared" si="14"/>
        <v>0</v>
      </c>
      <c r="E207" s="32">
        <f t="shared" si="15"/>
        <v>0</v>
      </c>
    </row>
    <row r="208" spans="1:5">
      <c r="A208" s="30">
        <v>199</v>
      </c>
      <c r="B208" s="31">
        <f t="shared" si="12"/>
        <v>0</v>
      </c>
      <c r="C208" s="31">
        <f t="shared" si="13"/>
        <v>0</v>
      </c>
      <c r="D208" s="31">
        <f t="shared" si="14"/>
        <v>0</v>
      </c>
      <c r="E208" s="32">
        <f t="shared" si="15"/>
        <v>0</v>
      </c>
    </row>
    <row r="209" spans="1:5">
      <c r="A209" s="30">
        <v>200</v>
      </c>
      <c r="B209" s="31">
        <f t="shared" si="12"/>
        <v>0</v>
      </c>
      <c r="C209" s="31">
        <f t="shared" si="13"/>
        <v>0</v>
      </c>
      <c r="D209" s="31">
        <f t="shared" si="14"/>
        <v>0</v>
      </c>
      <c r="E209" s="32">
        <f t="shared" si="15"/>
        <v>0</v>
      </c>
    </row>
    <row r="210" spans="1:5">
      <c r="A210" s="30">
        <v>201</v>
      </c>
      <c r="B210" s="31">
        <f t="shared" si="12"/>
        <v>0</v>
      </c>
      <c r="C210" s="31">
        <f t="shared" si="13"/>
        <v>0</v>
      </c>
      <c r="D210" s="31">
        <f t="shared" si="14"/>
        <v>0</v>
      </c>
      <c r="E210" s="32">
        <f t="shared" si="15"/>
        <v>0</v>
      </c>
    </row>
    <row r="211" spans="1:5">
      <c r="A211" s="30">
        <v>202</v>
      </c>
      <c r="B211" s="31">
        <f t="shared" si="12"/>
        <v>0</v>
      </c>
      <c r="C211" s="31">
        <f t="shared" si="13"/>
        <v>0</v>
      </c>
      <c r="D211" s="31">
        <f t="shared" si="14"/>
        <v>0</v>
      </c>
      <c r="E211" s="32">
        <f t="shared" si="15"/>
        <v>0</v>
      </c>
    </row>
    <row r="212" spans="1:5">
      <c r="A212" s="30">
        <v>203</v>
      </c>
      <c r="B212" s="31">
        <f t="shared" si="12"/>
        <v>0</v>
      </c>
      <c r="C212" s="31">
        <f t="shared" si="13"/>
        <v>0</v>
      </c>
      <c r="D212" s="31">
        <f t="shared" si="14"/>
        <v>0</v>
      </c>
      <c r="E212" s="32">
        <f t="shared" si="15"/>
        <v>0</v>
      </c>
    </row>
    <row r="213" spans="1:5">
      <c r="A213" s="30">
        <v>204</v>
      </c>
      <c r="B213" s="31">
        <f t="shared" si="12"/>
        <v>0</v>
      </c>
      <c r="C213" s="31">
        <f t="shared" si="13"/>
        <v>0</v>
      </c>
      <c r="D213" s="31">
        <f t="shared" si="14"/>
        <v>0</v>
      </c>
      <c r="E213" s="32">
        <f t="shared" si="15"/>
        <v>0</v>
      </c>
    </row>
    <row r="214" spans="1:5">
      <c r="A214" s="30">
        <v>205</v>
      </c>
      <c r="B214" s="31">
        <f t="shared" si="12"/>
        <v>0</v>
      </c>
      <c r="C214" s="31">
        <f t="shared" si="13"/>
        <v>0</v>
      </c>
      <c r="D214" s="31">
        <f t="shared" si="14"/>
        <v>0</v>
      </c>
      <c r="E214" s="32">
        <f t="shared" si="15"/>
        <v>0</v>
      </c>
    </row>
    <row r="215" spans="1:5">
      <c r="A215" s="30">
        <v>206</v>
      </c>
      <c r="B215" s="31">
        <f t="shared" si="12"/>
        <v>0</v>
      </c>
      <c r="C215" s="31">
        <f t="shared" si="13"/>
        <v>0</v>
      </c>
      <c r="D215" s="31">
        <f t="shared" si="14"/>
        <v>0</v>
      </c>
      <c r="E215" s="32">
        <f t="shared" si="15"/>
        <v>0</v>
      </c>
    </row>
    <row r="216" spans="1:5">
      <c r="A216" s="30">
        <v>207</v>
      </c>
      <c r="B216" s="31">
        <f t="shared" si="12"/>
        <v>0</v>
      </c>
      <c r="C216" s="31">
        <f t="shared" si="13"/>
        <v>0</v>
      </c>
      <c r="D216" s="31">
        <f t="shared" si="14"/>
        <v>0</v>
      </c>
      <c r="E216" s="32">
        <f t="shared" si="15"/>
        <v>0</v>
      </c>
    </row>
    <row r="217" spans="1:5">
      <c r="A217" s="30">
        <v>208</v>
      </c>
      <c r="B217" s="31">
        <f t="shared" si="12"/>
        <v>0</v>
      </c>
      <c r="C217" s="31">
        <f t="shared" si="13"/>
        <v>0</v>
      </c>
      <c r="D217" s="31">
        <f t="shared" si="14"/>
        <v>0</v>
      </c>
      <c r="E217" s="32">
        <f t="shared" si="15"/>
        <v>0</v>
      </c>
    </row>
    <row r="218" spans="1:5">
      <c r="A218" s="30">
        <v>209</v>
      </c>
      <c r="B218" s="31">
        <f t="shared" si="12"/>
        <v>0</v>
      </c>
      <c r="C218" s="31">
        <f t="shared" si="13"/>
        <v>0</v>
      </c>
      <c r="D218" s="31">
        <f t="shared" si="14"/>
        <v>0</v>
      </c>
      <c r="E218" s="32">
        <f t="shared" si="15"/>
        <v>0</v>
      </c>
    </row>
    <row r="219" spans="1:5">
      <c r="A219" s="30">
        <v>210</v>
      </c>
      <c r="B219" s="31">
        <f t="shared" si="12"/>
        <v>0</v>
      </c>
      <c r="C219" s="31">
        <f t="shared" si="13"/>
        <v>0</v>
      </c>
      <c r="D219" s="31">
        <f t="shared" si="14"/>
        <v>0</v>
      </c>
      <c r="E219" s="32">
        <f t="shared" si="15"/>
        <v>0</v>
      </c>
    </row>
    <row r="220" spans="1:5">
      <c r="A220" s="30">
        <v>211</v>
      </c>
      <c r="B220" s="31">
        <f t="shared" si="12"/>
        <v>0</v>
      </c>
      <c r="C220" s="31">
        <f t="shared" si="13"/>
        <v>0</v>
      </c>
      <c r="D220" s="31">
        <f t="shared" si="14"/>
        <v>0</v>
      </c>
      <c r="E220" s="32">
        <f t="shared" si="15"/>
        <v>0</v>
      </c>
    </row>
    <row r="221" spans="1:5">
      <c r="A221" s="30">
        <v>212</v>
      </c>
      <c r="B221" s="31">
        <f t="shared" si="12"/>
        <v>0</v>
      </c>
      <c r="C221" s="31">
        <f t="shared" si="13"/>
        <v>0</v>
      </c>
      <c r="D221" s="31">
        <f t="shared" si="14"/>
        <v>0</v>
      </c>
      <c r="E221" s="32">
        <f t="shared" si="15"/>
        <v>0</v>
      </c>
    </row>
    <row r="222" spans="1:5">
      <c r="A222" s="30">
        <v>213</v>
      </c>
      <c r="B222" s="31">
        <f t="shared" si="12"/>
        <v>0</v>
      </c>
      <c r="C222" s="31">
        <f t="shared" si="13"/>
        <v>0</v>
      </c>
      <c r="D222" s="31">
        <f t="shared" si="14"/>
        <v>0</v>
      </c>
      <c r="E222" s="32">
        <f t="shared" si="15"/>
        <v>0</v>
      </c>
    </row>
    <row r="223" spans="1:5">
      <c r="A223" s="30">
        <v>214</v>
      </c>
      <c r="B223" s="31">
        <f t="shared" si="12"/>
        <v>0</v>
      </c>
      <c r="C223" s="31">
        <f t="shared" si="13"/>
        <v>0</v>
      </c>
      <c r="D223" s="31">
        <f t="shared" si="14"/>
        <v>0</v>
      </c>
      <c r="E223" s="32">
        <f t="shared" si="15"/>
        <v>0</v>
      </c>
    </row>
    <row r="224" spans="1:5">
      <c r="A224" s="30">
        <v>215</v>
      </c>
      <c r="B224" s="31">
        <f t="shared" si="12"/>
        <v>0</v>
      </c>
      <c r="C224" s="31">
        <f t="shared" si="13"/>
        <v>0</v>
      </c>
      <c r="D224" s="31">
        <f t="shared" si="14"/>
        <v>0</v>
      </c>
      <c r="E224" s="32">
        <f t="shared" si="15"/>
        <v>0</v>
      </c>
    </row>
    <row r="225" spans="1:5">
      <c r="A225" s="30">
        <v>216</v>
      </c>
      <c r="B225" s="31">
        <f t="shared" si="12"/>
        <v>0</v>
      </c>
      <c r="C225" s="31">
        <f t="shared" si="13"/>
        <v>0</v>
      </c>
      <c r="D225" s="31">
        <f t="shared" si="14"/>
        <v>0</v>
      </c>
      <c r="E225" s="32">
        <f t="shared" si="15"/>
        <v>0</v>
      </c>
    </row>
    <row r="226" spans="1:5">
      <c r="A226" s="30">
        <v>217</v>
      </c>
      <c r="B226" s="31">
        <f t="shared" si="12"/>
        <v>0</v>
      </c>
      <c r="C226" s="31">
        <f t="shared" si="13"/>
        <v>0</v>
      </c>
      <c r="D226" s="31">
        <f t="shared" si="14"/>
        <v>0</v>
      </c>
      <c r="E226" s="32">
        <f t="shared" si="15"/>
        <v>0</v>
      </c>
    </row>
    <row r="227" spans="1:5">
      <c r="A227" s="30">
        <v>218</v>
      </c>
      <c r="B227" s="31">
        <f t="shared" si="12"/>
        <v>0</v>
      </c>
      <c r="C227" s="31">
        <f t="shared" si="13"/>
        <v>0</v>
      </c>
      <c r="D227" s="31">
        <f t="shared" si="14"/>
        <v>0</v>
      </c>
      <c r="E227" s="32">
        <f t="shared" si="15"/>
        <v>0</v>
      </c>
    </row>
    <row r="228" spans="1:5">
      <c r="A228" s="30">
        <v>219</v>
      </c>
      <c r="B228" s="31">
        <f t="shared" si="12"/>
        <v>0</v>
      </c>
      <c r="C228" s="31">
        <f t="shared" si="13"/>
        <v>0</v>
      </c>
      <c r="D228" s="31">
        <f t="shared" si="14"/>
        <v>0</v>
      </c>
      <c r="E228" s="32">
        <f t="shared" si="15"/>
        <v>0</v>
      </c>
    </row>
    <row r="229" spans="1:5">
      <c r="A229" s="30">
        <v>220</v>
      </c>
      <c r="B229" s="31">
        <f t="shared" si="12"/>
        <v>0</v>
      </c>
      <c r="C229" s="31">
        <f t="shared" si="13"/>
        <v>0</v>
      </c>
      <c r="D229" s="31">
        <f t="shared" si="14"/>
        <v>0</v>
      </c>
      <c r="E229" s="32">
        <f t="shared" si="15"/>
        <v>0</v>
      </c>
    </row>
    <row r="230" spans="1:5">
      <c r="A230" s="30">
        <v>221</v>
      </c>
      <c r="B230" s="31">
        <f t="shared" si="12"/>
        <v>0</v>
      </c>
      <c r="C230" s="31">
        <f t="shared" si="13"/>
        <v>0</v>
      </c>
      <c r="D230" s="31">
        <f t="shared" si="14"/>
        <v>0</v>
      </c>
      <c r="E230" s="32">
        <f t="shared" si="15"/>
        <v>0</v>
      </c>
    </row>
    <row r="231" spans="1:5">
      <c r="A231" s="30">
        <v>222</v>
      </c>
      <c r="B231" s="31">
        <f t="shared" si="12"/>
        <v>0</v>
      </c>
      <c r="C231" s="31">
        <f t="shared" si="13"/>
        <v>0</v>
      </c>
      <c r="D231" s="31">
        <f t="shared" si="14"/>
        <v>0</v>
      </c>
      <c r="E231" s="32">
        <f t="shared" si="15"/>
        <v>0</v>
      </c>
    </row>
    <row r="232" spans="1:5">
      <c r="A232" s="30">
        <v>223</v>
      </c>
      <c r="B232" s="31">
        <f t="shared" si="12"/>
        <v>0</v>
      </c>
      <c r="C232" s="31">
        <f t="shared" si="13"/>
        <v>0</v>
      </c>
      <c r="D232" s="31">
        <f t="shared" si="14"/>
        <v>0</v>
      </c>
      <c r="E232" s="32">
        <f t="shared" si="15"/>
        <v>0</v>
      </c>
    </row>
    <row r="233" spans="1:5">
      <c r="A233" s="30">
        <v>224</v>
      </c>
      <c r="B233" s="31">
        <f t="shared" si="12"/>
        <v>0</v>
      </c>
      <c r="C233" s="31">
        <f t="shared" si="13"/>
        <v>0</v>
      </c>
      <c r="D233" s="31">
        <f t="shared" si="14"/>
        <v>0</v>
      </c>
      <c r="E233" s="32">
        <f t="shared" si="15"/>
        <v>0</v>
      </c>
    </row>
    <row r="234" spans="1:5">
      <c r="A234" s="30">
        <v>225</v>
      </c>
      <c r="B234" s="31">
        <f t="shared" si="12"/>
        <v>0</v>
      </c>
      <c r="C234" s="31">
        <f t="shared" si="13"/>
        <v>0</v>
      </c>
      <c r="D234" s="31">
        <f t="shared" si="14"/>
        <v>0</v>
      </c>
      <c r="E234" s="32">
        <f t="shared" si="15"/>
        <v>0</v>
      </c>
    </row>
    <row r="235" spans="1:5">
      <c r="A235" s="30">
        <v>226</v>
      </c>
      <c r="B235" s="31">
        <f t="shared" si="12"/>
        <v>0</v>
      </c>
      <c r="C235" s="31">
        <f t="shared" si="13"/>
        <v>0</v>
      </c>
      <c r="D235" s="31">
        <f t="shared" si="14"/>
        <v>0</v>
      </c>
      <c r="E235" s="32">
        <f t="shared" si="15"/>
        <v>0</v>
      </c>
    </row>
    <row r="236" spans="1:5">
      <c r="A236" s="30">
        <v>227</v>
      </c>
      <c r="B236" s="31">
        <f t="shared" si="12"/>
        <v>0</v>
      </c>
      <c r="C236" s="31">
        <f t="shared" si="13"/>
        <v>0</v>
      </c>
      <c r="D236" s="31">
        <f t="shared" si="14"/>
        <v>0</v>
      </c>
      <c r="E236" s="32">
        <f t="shared" si="15"/>
        <v>0</v>
      </c>
    </row>
    <row r="237" spans="1:5">
      <c r="A237" s="30">
        <v>228</v>
      </c>
      <c r="B237" s="31">
        <f t="shared" si="12"/>
        <v>0</v>
      </c>
      <c r="C237" s="31">
        <f t="shared" si="13"/>
        <v>0</v>
      </c>
      <c r="D237" s="31">
        <f t="shared" si="14"/>
        <v>0</v>
      </c>
      <c r="E237" s="32">
        <f t="shared" si="15"/>
        <v>0</v>
      </c>
    </row>
    <row r="238" spans="1:5">
      <c r="A238" s="30">
        <v>229</v>
      </c>
      <c r="B238" s="31">
        <f t="shared" si="12"/>
        <v>0</v>
      </c>
      <c r="C238" s="31">
        <f t="shared" si="13"/>
        <v>0</v>
      </c>
      <c r="D238" s="31">
        <f t="shared" si="14"/>
        <v>0</v>
      </c>
      <c r="E238" s="32">
        <f t="shared" si="15"/>
        <v>0</v>
      </c>
    </row>
    <row r="239" spans="1:5">
      <c r="A239" s="30">
        <v>230</v>
      </c>
      <c r="B239" s="31">
        <f t="shared" si="12"/>
        <v>0</v>
      </c>
      <c r="C239" s="31">
        <f t="shared" si="13"/>
        <v>0</v>
      </c>
      <c r="D239" s="31">
        <f t="shared" si="14"/>
        <v>0</v>
      </c>
      <c r="E239" s="32">
        <f t="shared" si="15"/>
        <v>0</v>
      </c>
    </row>
    <row r="240" spans="1:5">
      <c r="A240" s="30">
        <v>231</v>
      </c>
      <c r="B240" s="31">
        <f t="shared" si="12"/>
        <v>0</v>
      </c>
      <c r="C240" s="31">
        <f t="shared" si="13"/>
        <v>0</v>
      </c>
      <c r="D240" s="31">
        <f t="shared" si="14"/>
        <v>0</v>
      </c>
      <c r="E240" s="32">
        <f t="shared" si="15"/>
        <v>0</v>
      </c>
    </row>
    <row r="241" spans="1:5">
      <c r="A241" s="30">
        <v>232</v>
      </c>
      <c r="B241" s="31">
        <f t="shared" si="12"/>
        <v>0</v>
      </c>
      <c r="C241" s="31">
        <f t="shared" si="13"/>
        <v>0</v>
      </c>
      <c r="D241" s="31">
        <f t="shared" si="14"/>
        <v>0</v>
      </c>
      <c r="E241" s="32">
        <f t="shared" si="15"/>
        <v>0</v>
      </c>
    </row>
    <row r="242" spans="1:5">
      <c r="A242" s="30">
        <v>233</v>
      </c>
      <c r="B242" s="31">
        <f t="shared" si="12"/>
        <v>0</v>
      </c>
      <c r="C242" s="31">
        <f t="shared" si="13"/>
        <v>0</v>
      </c>
      <c r="D242" s="31">
        <f t="shared" si="14"/>
        <v>0</v>
      </c>
      <c r="E242" s="32">
        <f t="shared" si="15"/>
        <v>0</v>
      </c>
    </row>
    <row r="243" spans="1:5">
      <c r="A243" s="30">
        <v>234</v>
      </c>
      <c r="B243" s="31">
        <f t="shared" si="12"/>
        <v>0</v>
      </c>
      <c r="C243" s="31">
        <f t="shared" si="13"/>
        <v>0</v>
      </c>
      <c r="D243" s="31">
        <f t="shared" si="14"/>
        <v>0</v>
      </c>
      <c r="E243" s="32">
        <f t="shared" si="15"/>
        <v>0</v>
      </c>
    </row>
    <row r="244" spans="1:5">
      <c r="A244" s="30">
        <v>235</v>
      </c>
      <c r="B244" s="31">
        <f t="shared" si="12"/>
        <v>0</v>
      </c>
      <c r="C244" s="31">
        <f t="shared" si="13"/>
        <v>0</v>
      </c>
      <c r="D244" s="31">
        <f t="shared" si="14"/>
        <v>0</v>
      </c>
      <c r="E244" s="32">
        <f t="shared" si="15"/>
        <v>0</v>
      </c>
    </row>
    <row r="245" spans="1:5">
      <c r="A245" s="30">
        <v>236</v>
      </c>
      <c r="B245" s="31">
        <f t="shared" si="12"/>
        <v>0</v>
      </c>
      <c r="C245" s="31">
        <f t="shared" si="13"/>
        <v>0</v>
      </c>
      <c r="D245" s="31">
        <f t="shared" si="14"/>
        <v>0</v>
      </c>
      <c r="E245" s="32">
        <f t="shared" si="15"/>
        <v>0</v>
      </c>
    </row>
    <row r="246" spans="1:5">
      <c r="A246" s="30">
        <v>237</v>
      </c>
      <c r="B246" s="31">
        <f t="shared" si="12"/>
        <v>0</v>
      </c>
      <c r="C246" s="31">
        <f t="shared" si="13"/>
        <v>0</v>
      </c>
      <c r="D246" s="31">
        <f t="shared" si="14"/>
        <v>0</v>
      </c>
      <c r="E246" s="32">
        <f t="shared" si="15"/>
        <v>0</v>
      </c>
    </row>
    <row r="247" spans="1:5">
      <c r="A247" s="30">
        <v>238</v>
      </c>
      <c r="B247" s="31">
        <f t="shared" si="12"/>
        <v>0</v>
      </c>
      <c r="C247" s="31">
        <f t="shared" si="13"/>
        <v>0</v>
      </c>
      <c r="D247" s="31">
        <f t="shared" si="14"/>
        <v>0</v>
      </c>
      <c r="E247" s="32">
        <f t="shared" si="15"/>
        <v>0</v>
      </c>
    </row>
    <row r="248" spans="1:5">
      <c r="A248" s="30">
        <v>239</v>
      </c>
      <c r="B248" s="31">
        <f t="shared" si="12"/>
        <v>0</v>
      </c>
      <c r="C248" s="31">
        <f t="shared" si="13"/>
        <v>0</v>
      </c>
      <c r="D248" s="31">
        <f t="shared" si="14"/>
        <v>0</v>
      </c>
      <c r="E248" s="32">
        <f t="shared" si="15"/>
        <v>0</v>
      </c>
    </row>
    <row r="249" spans="1:5">
      <c r="A249" s="30">
        <v>240</v>
      </c>
      <c r="B249" s="31">
        <f t="shared" si="12"/>
        <v>0</v>
      </c>
      <c r="C249" s="31">
        <f t="shared" si="13"/>
        <v>0</v>
      </c>
      <c r="D249" s="31">
        <f t="shared" si="14"/>
        <v>0</v>
      </c>
      <c r="E249" s="32">
        <f t="shared" si="15"/>
        <v>0</v>
      </c>
    </row>
    <row r="250" spans="1:5">
      <c r="A250" s="30">
        <v>241</v>
      </c>
      <c r="B250" s="31">
        <f t="shared" si="12"/>
        <v>0</v>
      </c>
      <c r="C250" s="31">
        <f t="shared" si="13"/>
        <v>0</v>
      </c>
      <c r="D250" s="31">
        <f t="shared" si="14"/>
        <v>0</v>
      </c>
      <c r="E250" s="32">
        <f t="shared" si="15"/>
        <v>0</v>
      </c>
    </row>
    <row r="251" spans="1:5">
      <c r="A251" s="30">
        <v>242</v>
      </c>
      <c r="B251" s="31">
        <f t="shared" si="12"/>
        <v>0</v>
      </c>
      <c r="C251" s="31">
        <f t="shared" si="13"/>
        <v>0</v>
      </c>
      <c r="D251" s="31">
        <f t="shared" si="14"/>
        <v>0</v>
      </c>
      <c r="E251" s="32">
        <f t="shared" si="15"/>
        <v>0</v>
      </c>
    </row>
    <row r="252" spans="1:5">
      <c r="A252" s="30">
        <v>243</v>
      </c>
      <c r="B252" s="31">
        <f t="shared" si="12"/>
        <v>0</v>
      </c>
      <c r="C252" s="31">
        <f t="shared" si="13"/>
        <v>0</v>
      </c>
      <c r="D252" s="31">
        <f t="shared" si="14"/>
        <v>0</v>
      </c>
      <c r="E252" s="32">
        <f t="shared" si="15"/>
        <v>0</v>
      </c>
    </row>
    <row r="253" spans="1:5">
      <c r="A253" s="30">
        <v>244</v>
      </c>
      <c r="B253" s="31">
        <f t="shared" si="12"/>
        <v>0</v>
      </c>
      <c r="C253" s="31">
        <f t="shared" si="13"/>
        <v>0</v>
      </c>
      <c r="D253" s="31">
        <f t="shared" si="14"/>
        <v>0</v>
      </c>
      <c r="E253" s="32">
        <f t="shared" si="15"/>
        <v>0</v>
      </c>
    </row>
    <row r="254" spans="1:5">
      <c r="A254" s="30">
        <v>245</v>
      </c>
      <c r="B254" s="31">
        <f t="shared" si="12"/>
        <v>0</v>
      </c>
      <c r="C254" s="31">
        <f t="shared" si="13"/>
        <v>0</v>
      </c>
      <c r="D254" s="31">
        <f t="shared" si="14"/>
        <v>0</v>
      </c>
      <c r="E254" s="32">
        <f t="shared" si="15"/>
        <v>0</v>
      </c>
    </row>
    <row r="255" spans="1:5">
      <c r="A255" s="30">
        <v>246</v>
      </c>
      <c r="B255" s="31">
        <f t="shared" si="12"/>
        <v>0</v>
      </c>
      <c r="C255" s="31">
        <f t="shared" si="13"/>
        <v>0</v>
      </c>
      <c r="D255" s="31">
        <f t="shared" si="14"/>
        <v>0</v>
      </c>
      <c r="E255" s="32">
        <f t="shared" si="15"/>
        <v>0</v>
      </c>
    </row>
    <row r="256" spans="1:5">
      <c r="A256" s="30">
        <v>247</v>
      </c>
      <c r="B256" s="31">
        <f t="shared" si="12"/>
        <v>0</v>
      </c>
      <c r="C256" s="31">
        <f t="shared" si="13"/>
        <v>0</v>
      </c>
      <c r="D256" s="31">
        <f t="shared" si="14"/>
        <v>0</v>
      </c>
      <c r="E256" s="32">
        <f t="shared" si="15"/>
        <v>0</v>
      </c>
    </row>
    <row r="257" spans="1:5">
      <c r="A257" s="30">
        <v>248</v>
      </c>
      <c r="B257" s="31">
        <f t="shared" si="12"/>
        <v>0</v>
      </c>
      <c r="C257" s="31">
        <f t="shared" si="13"/>
        <v>0</v>
      </c>
      <c r="D257" s="31">
        <f t="shared" si="14"/>
        <v>0</v>
      </c>
      <c r="E257" s="32">
        <f t="shared" si="15"/>
        <v>0</v>
      </c>
    </row>
    <row r="258" spans="1:5">
      <c r="A258" s="30">
        <v>249</v>
      </c>
      <c r="B258" s="31">
        <f t="shared" si="12"/>
        <v>0</v>
      </c>
      <c r="C258" s="31">
        <f t="shared" si="13"/>
        <v>0</v>
      </c>
      <c r="D258" s="31">
        <f t="shared" si="14"/>
        <v>0</v>
      </c>
      <c r="E258" s="32">
        <f t="shared" si="15"/>
        <v>0</v>
      </c>
    </row>
    <row r="259" spans="1:5">
      <c r="A259" s="30">
        <v>250</v>
      </c>
      <c r="B259" s="31">
        <f t="shared" si="12"/>
        <v>0</v>
      </c>
      <c r="C259" s="31">
        <f t="shared" si="13"/>
        <v>0</v>
      </c>
      <c r="D259" s="31">
        <f t="shared" si="14"/>
        <v>0</v>
      </c>
      <c r="E259" s="32">
        <f t="shared" si="15"/>
        <v>0</v>
      </c>
    </row>
    <row r="260" spans="1:5">
      <c r="A260" s="30">
        <v>251</v>
      </c>
      <c r="B260" s="31">
        <f t="shared" si="12"/>
        <v>0</v>
      </c>
      <c r="C260" s="31">
        <f t="shared" si="13"/>
        <v>0</v>
      </c>
      <c r="D260" s="31">
        <f t="shared" si="14"/>
        <v>0</v>
      </c>
      <c r="E260" s="32">
        <f t="shared" si="15"/>
        <v>0</v>
      </c>
    </row>
    <row r="261" spans="1:5">
      <c r="A261" s="30">
        <v>252</v>
      </c>
      <c r="B261" s="31">
        <f t="shared" si="12"/>
        <v>0</v>
      </c>
      <c r="C261" s="31">
        <f t="shared" si="13"/>
        <v>0</v>
      </c>
      <c r="D261" s="31">
        <f t="shared" si="14"/>
        <v>0</v>
      </c>
      <c r="E261" s="32">
        <f t="shared" si="15"/>
        <v>0</v>
      </c>
    </row>
    <row r="262" spans="1:5">
      <c r="A262" s="30">
        <v>253</v>
      </c>
      <c r="B262" s="31">
        <f t="shared" si="12"/>
        <v>0</v>
      </c>
      <c r="C262" s="31">
        <f t="shared" si="13"/>
        <v>0</v>
      </c>
      <c r="D262" s="31">
        <f t="shared" si="14"/>
        <v>0</v>
      </c>
      <c r="E262" s="32">
        <f t="shared" si="15"/>
        <v>0</v>
      </c>
    </row>
    <row r="263" spans="1:5">
      <c r="A263" s="30">
        <v>254</v>
      </c>
      <c r="B263" s="31">
        <f t="shared" si="12"/>
        <v>0</v>
      </c>
      <c r="C263" s="31">
        <f t="shared" si="13"/>
        <v>0</v>
      </c>
      <c r="D263" s="31">
        <f t="shared" si="14"/>
        <v>0</v>
      </c>
      <c r="E263" s="32">
        <f t="shared" si="15"/>
        <v>0</v>
      </c>
    </row>
    <row r="264" spans="1:5">
      <c r="A264" s="30">
        <v>255</v>
      </c>
      <c r="B264" s="31">
        <f t="shared" si="12"/>
        <v>0</v>
      </c>
      <c r="C264" s="31">
        <f t="shared" si="13"/>
        <v>0</v>
      </c>
      <c r="D264" s="31">
        <f t="shared" si="14"/>
        <v>0</v>
      </c>
      <c r="E264" s="32">
        <f t="shared" si="15"/>
        <v>0</v>
      </c>
    </row>
    <row r="265" spans="1:5">
      <c r="A265" s="30">
        <v>256</v>
      </c>
      <c r="B265" s="31">
        <f t="shared" si="12"/>
        <v>0</v>
      </c>
      <c r="C265" s="31">
        <f t="shared" si="13"/>
        <v>0</v>
      </c>
      <c r="D265" s="31">
        <f t="shared" si="14"/>
        <v>0</v>
      </c>
      <c r="E265" s="32">
        <f t="shared" si="15"/>
        <v>0</v>
      </c>
    </row>
    <row r="266" spans="1:5">
      <c r="A266" s="30">
        <v>257</v>
      </c>
      <c r="B266" s="31">
        <f t="shared" si="12"/>
        <v>0</v>
      </c>
      <c r="C266" s="31">
        <f t="shared" si="13"/>
        <v>0</v>
      </c>
      <c r="D266" s="31">
        <f t="shared" si="14"/>
        <v>0</v>
      </c>
      <c r="E266" s="32">
        <f t="shared" si="15"/>
        <v>0</v>
      </c>
    </row>
    <row r="267" spans="1:5">
      <c r="A267" s="30">
        <v>258</v>
      </c>
      <c r="B267" s="31">
        <f t="shared" ref="B267:B330" si="16">IF(ROUND(E266,5)&gt;0,B$6,0)</f>
        <v>0</v>
      </c>
      <c r="C267" s="31">
        <f t="shared" ref="C267:C330" si="17">IF(B267&gt;0,IPMT(B$4/B$5,A267,B$3*B$5,-B$2),0)</f>
        <v>0</v>
      </c>
      <c r="D267" s="31">
        <f t="shared" ref="D267:D330" si="18">IF(B267&gt;0,PPMT(B$4/B$5,A267,B$3*B$5,-B$2),0)</f>
        <v>0</v>
      </c>
      <c r="E267" s="32">
        <f t="shared" ref="E267:E330" si="19">IF(ROUND(E266,5)&gt;0,E266-D267,0)</f>
        <v>0</v>
      </c>
    </row>
    <row r="268" spans="1:5">
      <c r="A268" s="30">
        <v>259</v>
      </c>
      <c r="B268" s="31">
        <f t="shared" si="16"/>
        <v>0</v>
      </c>
      <c r="C268" s="31">
        <f t="shared" si="17"/>
        <v>0</v>
      </c>
      <c r="D268" s="31">
        <f t="shared" si="18"/>
        <v>0</v>
      </c>
      <c r="E268" s="32">
        <f t="shared" si="19"/>
        <v>0</v>
      </c>
    </row>
    <row r="269" spans="1:5">
      <c r="A269" s="30">
        <v>260</v>
      </c>
      <c r="B269" s="31">
        <f t="shared" si="16"/>
        <v>0</v>
      </c>
      <c r="C269" s="31">
        <f t="shared" si="17"/>
        <v>0</v>
      </c>
      <c r="D269" s="31">
        <f t="shared" si="18"/>
        <v>0</v>
      </c>
      <c r="E269" s="32">
        <f t="shared" si="19"/>
        <v>0</v>
      </c>
    </row>
    <row r="270" spans="1:5">
      <c r="A270" s="30">
        <v>261</v>
      </c>
      <c r="B270" s="31">
        <f t="shared" si="16"/>
        <v>0</v>
      </c>
      <c r="C270" s="31">
        <f t="shared" si="17"/>
        <v>0</v>
      </c>
      <c r="D270" s="31">
        <f t="shared" si="18"/>
        <v>0</v>
      </c>
      <c r="E270" s="32">
        <f t="shared" si="19"/>
        <v>0</v>
      </c>
    </row>
    <row r="271" spans="1:5">
      <c r="A271" s="30">
        <v>262</v>
      </c>
      <c r="B271" s="31">
        <f t="shared" si="16"/>
        <v>0</v>
      </c>
      <c r="C271" s="31">
        <f t="shared" si="17"/>
        <v>0</v>
      </c>
      <c r="D271" s="31">
        <f t="shared" si="18"/>
        <v>0</v>
      </c>
      <c r="E271" s="32">
        <f t="shared" si="19"/>
        <v>0</v>
      </c>
    </row>
    <row r="272" spans="1:5">
      <c r="A272" s="30">
        <v>263</v>
      </c>
      <c r="B272" s="31">
        <f t="shared" si="16"/>
        <v>0</v>
      </c>
      <c r="C272" s="31">
        <f t="shared" si="17"/>
        <v>0</v>
      </c>
      <c r="D272" s="31">
        <f t="shared" si="18"/>
        <v>0</v>
      </c>
      <c r="E272" s="32">
        <f t="shared" si="19"/>
        <v>0</v>
      </c>
    </row>
    <row r="273" spans="1:5">
      <c r="A273" s="30">
        <v>264</v>
      </c>
      <c r="B273" s="31">
        <f t="shared" si="16"/>
        <v>0</v>
      </c>
      <c r="C273" s="31">
        <f t="shared" si="17"/>
        <v>0</v>
      </c>
      <c r="D273" s="31">
        <f t="shared" si="18"/>
        <v>0</v>
      </c>
      <c r="E273" s="32">
        <f t="shared" si="19"/>
        <v>0</v>
      </c>
    </row>
    <row r="274" spans="1:5">
      <c r="A274" s="30">
        <v>265</v>
      </c>
      <c r="B274" s="31">
        <f t="shared" si="16"/>
        <v>0</v>
      </c>
      <c r="C274" s="31">
        <f t="shared" si="17"/>
        <v>0</v>
      </c>
      <c r="D274" s="31">
        <f t="shared" si="18"/>
        <v>0</v>
      </c>
      <c r="E274" s="32">
        <f t="shared" si="19"/>
        <v>0</v>
      </c>
    </row>
    <row r="275" spans="1:5">
      <c r="A275" s="30">
        <v>266</v>
      </c>
      <c r="B275" s="31">
        <f t="shared" si="16"/>
        <v>0</v>
      </c>
      <c r="C275" s="31">
        <f t="shared" si="17"/>
        <v>0</v>
      </c>
      <c r="D275" s="31">
        <f t="shared" si="18"/>
        <v>0</v>
      </c>
      <c r="E275" s="32">
        <f t="shared" si="19"/>
        <v>0</v>
      </c>
    </row>
    <row r="276" spans="1:5">
      <c r="A276" s="30">
        <v>267</v>
      </c>
      <c r="B276" s="31">
        <f t="shared" si="16"/>
        <v>0</v>
      </c>
      <c r="C276" s="31">
        <f t="shared" si="17"/>
        <v>0</v>
      </c>
      <c r="D276" s="31">
        <f t="shared" si="18"/>
        <v>0</v>
      </c>
      <c r="E276" s="32">
        <f t="shared" si="19"/>
        <v>0</v>
      </c>
    </row>
    <row r="277" spans="1:5">
      <c r="A277" s="30">
        <v>268</v>
      </c>
      <c r="B277" s="31">
        <f t="shared" si="16"/>
        <v>0</v>
      </c>
      <c r="C277" s="31">
        <f t="shared" si="17"/>
        <v>0</v>
      </c>
      <c r="D277" s="31">
        <f t="shared" si="18"/>
        <v>0</v>
      </c>
      <c r="E277" s="32">
        <f t="shared" si="19"/>
        <v>0</v>
      </c>
    </row>
    <row r="278" spans="1:5">
      <c r="A278" s="30">
        <v>269</v>
      </c>
      <c r="B278" s="31">
        <f t="shared" si="16"/>
        <v>0</v>
      </c>
      <c r="C278" s="31">
        <f t="shared" si="17"/>
        <v>0</v>
      </c>
      <c r="D278" s="31">
        <f t="shared" si="18"/>
        <v>0</v>
      </c>
      <c r="E278" s="32">
        <f t="shared" si="19"/>
        <v>0</v>
      </c>
    </row>
    <row r="279" spans="1:5">
      <c r="A279" s="30">
        <v>270</v>
      </c>
      <c r="B279" s="31">
        <f t="shared" si="16"/>
        <v>0</v>
      </c>
      <c r="C279" s="31">
        <f t="shared" si="17"/>
        <v>0</v>
      </c>
      <c r="D279" s="31">
        <f t="shared" si="18"/>
        <v>0</v>
      </c>
      <c r="E279" s="32">
        <f t="shared" si="19"/>
        <v>0</v>
      </c>
    </row>
    <row r="280" spans="1:5">
      <c r="A280" s="30">
        <v>271</v>
      </c>
      <c r="B280" s="31">
        <f t="shared" si="16"/>
        <v>0</v>
      </c>
      <c r="C280" s="31">
        <f t="shared" si="17"/>
        <v>0</v>
      </c>
      <c r="D280" s="31">
        <f t="shared" si="18"/>
        <v>0</v>
      </c>
      <c r="E280" s="32">
        <f t="shared" si="19"/>
        <v>0</v>
      </c>
    </row>
    <row r="281" spans="1:5">
      <c r="A281" s="30">
        <v>272</v>
      </c>
      <c r="B281" s="31">
        <f t="shared" si="16"/>
        <v>0</v>
      </c>
      <c r="C281" s="31">
        <f t="shared" si="17"/>
        <v>0</v>
      </c>
      <c r="D281" s="31">
        <f t="shared" si="18"/>
        <v>0</v>
      </c>
      <c r="E281" s="32">
        <f t="shared" si="19"/>
        <v>0</v>
      </c>
    </row>
    <row r="282" spans="1:5">
      <c r="A282" s="30">
        <v>273</v>
      </c>
      <c r="B282" s="31">
        <f t="shared" si="16"/>
        <v>0</v>
      </c>
      <c r="C282" s="31">
        <f t="shared" si="17"/>
        <v>0</v>
      </c>
      <c r="D282" s="31">
        <f t="shared" si="18"/>
        <v>0</v>
      </c>
      <c r="E282" s="32">
        <f t="shared" si="19"/>
        <v>0</v>
      </c>
    </row>
    <row r="283" spans="1:5">
      <c r="A283" s="30">
        <v>274</v>
      </c>
      <c r="B283" s="31">
        <f t="shared" si="16"/>
        <v>0</v>
      </c>
      <c r="C283" s="31">
        <f t="shared" si="17"/>
        <v>0</v>
      </c>
      <c r="D283" s="31">
        <f t="shared" si="18"/>
        <v>0</v>
      </c>
      <c r="E283" s="32">
        <f t="shared" si="19"/>
        <v>0</v>
      </c>
    </row>
    <row r="284" spans="1:5">
      <c r="A284" s="30">
        <v>275</v>
      </c>
      <c r="B284" s="31">
        <f t="shared" si="16"/>
        <v>0</v>
      </c>
      <c r="C284" s="31">
        <f t="shared" si="17"/>
        <v>0</v>
      </c>
      <c r="D284" s="31">
        <f t="shared" si="18"/>
        <v>0</v>
      </c>
      <c r="E284" s="32">
        <f t="shared" si="19"/>
        <v>0</v>
      </c>
    </row>
    <row r="285" spans="1:5">
      <c r="A285" s="30">
        <v>276</v>
      </c>
      <c r="B285" s="31">
        <f t="shared" si="16"/>
        <v>0</v>
      </c>
      <c r="C285" s="31">
        <f t="shared" si="17"/>
        <v>0</v>
      </c>
      <c r="D285" s="31">
        <f t="shared" si="18"/>
        <v>0</v>
      </c>
      <c r="E285" s="32">
        <f t="shared" si="19"/>
        <v>0</v>
      </c>
    </row>
    <row r="286" spans="1:5">
      <c r="A286" s="30">
        <v>277</v>
      </c>
      <c r="B286" s="31">
        <f t="shared" si="16"/>
        <v>0</v>
      </c>
      <c r="C286" s="31">
        <f t="shared" si="17"/>
        <v>0</v>
      </c>
      <c r="D286" s="31">
        <f t="shared" si="18"/>
        <v>0</v>
      </c>
      <c r="E286" s="32">
        <f t="shared" si="19"/>
        <v>0</v>
      </c>
    </row>
    <row r="287" spans="1:5">
      <c r="A287" s="30">
        <v>278</v>
      </c>
      <c r="B287" s="31">
        <f t="shared" si="16"/>
        <v>0</v>
      </c>
      <c r="C287" s="31">
        <f t="shared" si="17"/>
        <v>0</v>
      </c>
      <c r="D287" s="31">
        <f t="shared" si="18"/>
        <v>0</v>
      </c>
      <c r="E287" s="32">
        <f t="shared" si="19"/>
        <v>0</v>
      </c>
    </row>
    <row r="288" spans="1:5">
      <c r="A288" s="30">
        <v>279</v>
      </c>
      <c r="B288" s="31">
        <f t="shared" si="16"/>
        <v>0</v>
      </c>
      <c r="C288" s="31">
        <f t="shared" si="17"/>
        <v>0</v>
      </c>
      <c r="D288" s="31">
        <f t="shared" si="18"/>
        <v>0</v>
      </c>
      <c r="E288" s="32">
        <f t="shared" si="19"/>
        <v>0</v>
      </c>
    </row>
    <row r="289" spans="1:5">
      <c r="A289" s="30">
        <v>280</v>
      </c>
      <c r="B289" s="31">
        <f t="shared" si="16"/>
        <v>0</v>
      </c>
      <c r="C289" s="31">
        <f t="shared" si="17"/>
        <v>0</v>
      </c>
      <c r="D289" s="31">
        <f t="shared" si="18"/>
        <v>0</v>
      </c>
      <c r="E289" s="32">
        <f t="shared" si="19"/>
        <v>0</v>
      </c>
    </row>
    <row r="290" spans="1:5">
      <c r="A290" s="30">
        <v>281</v>
      </c>
      <c r="B290" s="31">
        <f t="shared" si="16"/>
        <v>0</v>
      </c>
      <c r="C290" s="31">
        <f t="shared" si="17"/>
        <v>0</v>
      </c>
      <c r="D290" s="31">
        <f t="shared" si="18"/>
        <v>0</v>
      </c>
      <c r="E290" s="32">
        <f t="shared" si="19"/>
        <v>0</v>
      </c>
    </row>
    <row r="291" spans="1:5">
      <c r="A291" s="30">
        <v>282</v>
      </c>
      <c r="B291" s="31">
        <f t="shared" si="16"/>
        <v>0</v>
      </c>
      <c r="C291" s="31">
        <f t="shared" si="17"/>
        <v>0</v>
      </c>
      <c r="D291" s="31">
        <f t="shared" si="18"/>
        <v>0</v>
      </c>
      <c r="E291" s="32">
        <f t="shared" si="19"/>
        <v>0</v>
      </c>
    </row>
    <row r="292" spans="1:5">
      <c r="A292" s="30">
        <v>283</v>
      </c>
      <c r="B292" s="31">
        <f t="shared" si="16"/>
        <v>0</v>
      </c>
      <c r="C292" s="31">
        <f t="shared" si="17"/>
        <v>0</v>
      </c>
      <c r="D292" s="31">
        <f t="shared" si="18"/>
        <v>0</v>
      </c>
      <c r="E292" s="32">
        <f t="shared" si="19"/>
        <v>0</v>
      </c>
    </row>
    <row r="293" spans="1:5">
      <c r="A293" s="30">
        <v>284</v>
      </c>
      <c r="B293" s="31">
        <f t="shared" si="16"/>
        <v>0</v>
      </c>
      <c r="C293" s="31">
        <f t="shared" si="17"/>
        <v>0</v>
      </c>
      <c r="D293" s="31">
        <f t="shared" si="18"/>
        <v>0</v>
      </c>
      <c r="E293" s="32">
        <f t="shared" si="19"/>
        <v>0</v>
      </c>
    </row>
    <row r="294" spans="1:5">
      <c r="A294" s="30">
        <v>285</v>
      </c>
      <c r="B294" s="31">
        <f t="shared" si="16"/>
        <v>0</v>
      </c>
      <c r="C294" s="31">
        <f t="shared" si="17"/>
        <v>0</v>
      </c>
      <c r="D294" s="31">
        <f t="shared" si="18"/>
        <v>0</v>
      </c>
      <c r="E294" s="32">
        <f t="shared" si="19"/>
        <v>0</v>
      </c>
    </row>
    <row r="295" spans="1:5">
      <c r="A295" s="30">
        <v>286</v>
      </c>
      <c r="B295" s="31">
        <f t="shared" si="16"/>
        <v>0</v>
      </c>
      <c r="C295" s="31">
        <f t="shared" si="17"/>
        <v>0</v>
      </c>
      <c r="D295" s="31">
        <f t="shared" si="18"/>
        <v>0</v>
      </c>
      <c r="E295" s="32">
        <f t="shared" si="19"/>
        <v>0</v>
      </c>
    </row>
    <row r="296" spans="1:5">
      <c r="A296" s="30">
        <v>287</v>
      </c>
      <c r="B296" s="31">
        <f t="shared" si="16"/>
        <v>0</v>
      </c>
      <c r="C296" s="31">
        <f t="shared" si="17"/>
        <v>0</v>
      </c>
      <c r="D296" s="31">
        <f t="shared" si="18"/>
        <v>0</v>
      </c>
      <c r="E296" s="32">
        <f t="shared" si="19"/>
        <v>0</v>
      </c>
    </row>
    <row r="297" spans="1:5">
      <c r="A297" s="30">
        <v>288</v>
      </c>
      <c r="B297" s="31">
        <f t="shared" si="16"/>
        <v>0</v>
      </c>
      <c r="C297" s="31">
        <f t="shared" si="17"/>
        <v>0</v>
      </c>
      <c r="D297" s="31">
        <f t="shared" si="18"/>
        <v>0</v>
      </c>
      <c r="E297" s="32">
        <f t="shared" si="19"/>
        <v>0</v>
      </c>
    </row>
    <row r="298" spans="1:5">
      <c r="A298" s="30">
        <v>289</v>
      </c>
      <c r="B298" s="31">
        <f t="shared" si="16"/>
        <v>0</v>
      </c>
      <c r="C298" s="31">
        <f t="shared" si="17"/>
        <v>0</v>
      </c>
      <c r="D298" s="31">
        <f t="shared" si="18"/>
        <v>0</v>
      </c>
      <c r="E298" s="32">
        <f t="shared" si="19"/>
        <v>0</v>
      </c>
    </row>
    <row r="299" spans="1:5">
      <c r="A299" s="30">
        <v>290</v>
      </c>
      <c r="B299" s="31">
        <f t="shared" si="16"/>
        <v>0</v>
      </c>
      <c r="C299" s="31">
        <f t="shared" si="17"/>
        <v>0</v>
      </c>
      <c r="D299" s="31">
        <f t="shared" si="18"/>
        <v>0</v>
      </c>
      <c r="E299" s="32">
        <f t="shared" si="19"/>
        <v>0</v>
      </c>
    </row>
    <row r="300" spans="1:5">
      <c r="A300" s="30">
        <v>291</v>
      </c>
      <c r="B300" s="31">
        <f t="shared" si="16"/>
        <v>0</v>
      </c>
      <c r="C300" s="31">
        <f t="shared" si="17"/>
        <v>0</v>
      </c>
      <c r="D300" s="31">
        <f t="shared" si="18"/>
        <v>0</v>
      </c>
      <c r="E300" s="32">
        <f t="shared" si="19"/>
        <v>0</v>
      </c>
    </row>
    <row r="301" spans="1:5">
      <c r="A301" s="30">
        <v>292</v>
      </c>
      <c r="B301" s="31">
        <f t="shared" si="16"/>
        <v>0</v>
      </c>
      <c r="C301" s="31">
        <f t="shared" si="17"/>
        <v>0</v>
      </c>
      <c r="D301" s="31">
        <f t="shared" si="18"/>
        <v>0</v>
      </c>
      <c r="E301" s="32">
        <f t="shared" si="19"/>
        <v>0</v>
      </c>
    </row>
    <row r="302" spans="1:5">
      <c r="A302" s="30">
        <v>293</v>
      </c>
      <c r="B302" s="31">
        <f t="shared" si="16"/>
        <v>0</v>
      </c>
      <c r="C302" s="31">
        <f t="shared" si="17"/>
        <v>0</v>
      </c>
      <c r="D302" s="31">
        <f t="shared" si="18"/>
        <v>0</v>
      </c>
      <c r="E302" s="32">
        <f t="shared" si="19"/>
        <v>0</v>
      </c>
    </row>
    <row r="303" spans="1:5">
      <c r="A303" s="30">
        <v>294</v>
      </c>
      <c r="B303" s="31">
        <f t="shared" si="16"/>
        <v>0</v>
      </c>
      <c r="C303" s="31">
        <f t="shared" si="17"/>
        <v>0</v>
      </c>
      <c r="D303" s="31">
        <f t="shared" si="18"/>
        <v>0</v>
      </c>
      <c r="E303" s="32">
        <f t="shared" si="19"/>
        <v>0</v>
      </c>
    </row>
    <row r="304" spans="1:5">
      <c r="A304" s="30">
        <v>295</v>
      </c>
      <c r="B304" s="31">
        <f t="shared" si="16"/>
        <v>0</v>
      </c>
      <c r="C304" s="31">
        <f t="shared" si="17"/>
        <v>0</v>
      </c>
      <c r="D304" s="31">
        <f t="shared" si="18"/>
        <v>0</v>
      </c>
      <c r="E304" s="32">
        <f t="shared" si="19"/>
        <v>0</v>
      </c>
    </row>
    <row r="305" spans="1:5">
      <c r="A305" s="30">
        <v>296</v>
      </c>
      <c r="B305" s="31">
        <f t="shared" si="16"/>
        <v>0</v>
      </c>
      <c r="C305" s="31">
        <f t="shared" si="17"/>
        <v>0</v>
      </c>
      <c r="D305" s="31">
        <f t="shared" si="18"/>
        <v>0</v>
      </c>
      <c r="E305" s="32">
        <f t="shared" si="19"/>
        <v>0</v>
      </c>
    </row>
    <row r="306" spans="1:5">
      <c r="A306" s="30">
        <v>297</v>
      </c>
      <c r="B306" s="31">
        <f t="shared" si="16"/>
        <v>0</v>
      </c>
      <c r="C306" s="31">
        <f t="shared" si="17"/>
        <v>0</v>
      </c>
      <c r="D306" s="31">
        <f t="shared" si="18"/>
        <v>0</v>
      </c>
      <c r="E306" s="32">
        <f t="shared" si="19"/>
        <v>0</v>
      </c>
    </row>
    <row r="307" spans="1:5">
      <c r="A307" s="30">
        <v>298</v>
      </c>
      <c r="B307" s="31">
        <f t="shared" si="16"/>
        <v>0</v>
      </c>
      <c r="C307" s="31">
        <f t="shared" si="17"/>
        <v>0</v>
      </c>
      <c r="D307" s="31">
        <f t="shared" si="18"/>
        <v>0</v>
      </c>
      <c r="E307" s="32">
        <f t="shared" si="19"/>
        <v>0</v>
      </c>
    </row>
    <row r="308" spans="1:5">
      <c r="A308" s="30">
        <v>299</v>
      </c>
      <c r="B308" s="31">
        <f t="shared" si="16"/>
        <v>0</v>
      </c>
      <c r="C308" s="31">
        <f t="shared" si="17"/>
        <v>0</v>
      </c>
      <c r="D308" s="31">
        <f t="shared" si="18"/>
        <v>0</v>
      </c>
      <c r="E308" s="32">
        <f t="shared" si="19"/>
        <v>0</v>
      </c>
    </row>
    <row r="309" spans="1:5">
      <c r="A309" s="30">
        <v>300</v>
      </c>
      <c r="B309" s="31">
        <f t="shared" si="16"/>
        <v>0</v>
      </c>
      <c r="C309" s="31">
        <f t="shared" si="17"/>
        <v>0</v>
      </c>
      <c r="D309" s="31">
        <f t="shared" si="18"/>
        <v>0</v>
      </c>
      <c r="E309" s="32">
        <f t="shared" si="19"/>
        <v>0</v>
      </c>
    </row>
    <row r="310" spans="1:5">
      <c r="A310" s="30">
        <v>301</v>
      </c>
      <c r="B310" s="31">
        <f t="shared" si="16"/>
        <v>0</v>
      </c>
      <c r="C310" s="31">
        <f t="shared" si="17"/>
        <v>0</v>
      </c>
      <c r="D310" s="31">
        <f t="shared" si="18"/>
        <v>0</v>
      </c>
      <c r="E310" s="32">
        <f t="shared" si="19"/>
        <v>0</v>
      </c>
    </row>
    <row r="311" spans="1:5">
      <c r="A311" s="30">
        <v>302</v>
      </c>
      <c r="B311" s="31">
        <f t="shared" si="16"/>
        <v>0</v>
      </c>
      <c r="C311" s="31">
        <f t="shared" si="17"/>
        <v>0</v>
      </c>
      <c r="D311" s="31">
        <f t="shared" si="18"/>
        <v>0</v>
      </c>
      <c r="E311" s="32">
        <f t="shared" si="19"/>
        <v>0</v>
      </c>
    </row>
    <row r="312" spans="1:5">
      <c r="A312" s="30">
        <v>303</v>
      </c>
      <c r="B312" s="31">
        <f t="shared" si="16"/>
        <v>0</v>
      </c>
      <c r="C312" s="31">
        <f t="shared" si="17"/>
        <v>0</v>
      </c>
      <c r="D312" s="31">
        <f t="shared" si="18"/>
        <v>0</v>
      </c>
      <c r="E312" s="32">
        <f t="shared" si="19"/>
        <v>0</v>
      </c>
    </row>
    <row r="313" spans="1:5">
      <c r="A313" s="30">
        <v>304</v>
      </c>
      <c r="B313" s="31">
        <f t="shared" si="16"/>
        <v>0</v>
      </c>
      <c r="C313" s="31">
        <f t="shared" si="17"/>
        <v>0</v>
      </c>
      <c r="D313" s="31">
        <f t="shared" si="18"/>
        <v>0</v>
      </c>
      <c r="E313" s="32">
        <f t="shared" si="19"/>
        <v>0</v>
      </c>
    </row>
    <row r="314" spans="1:5">
      <c r="A314" s="30">
        <v>305</v>
      </c>
      <c r="B314" s="31">
        <f t="shared" si="16"/>
        <v>0</v>
      </c>
      <c r="C314" s="31">
        <f t="shared" si="17"/>
        <v>0</v>
      </c>
      <c r="D314" s="31">
        <f t="shared" si="18"/>
        <v>0</v>
      </c>
      <c r="E314" s="32">
        <f t="shared" si="19"/>
        <v>0</v>
      </c>
    </row>
    <row r="315" spans="1:5">
      <c r="A315" s="30">
        <v>306</v>
      </c>
      <c r="B315" s="31">
        <f t="shared" si="16"/>
        <v>0</v>
      </c>
      <c r="C315" s="31">
        <f t="shared" si="17"/>
        <v>0</v>
      </c>
      <c r="D315" s="31">
        <f t="shared" si="18"/>
        <v>0</v>
      </c>
      <c r="E315" s="32">
        <f t="shared" si="19"/>
        <v>0</v>
      </c>
    </row>
    <row r="316" spans="1:5">
      <c r="A316" s="30">
        <v>307</v>
      </c>
      <c r="B316" s="31">
        <f t="shared" si="16"/>
        <v>0</v>
      </c>
      <c r="C316" s="31">
        <f t="shared" si="17"/>
        <v>0</v>
      </c>
      <c r="D316" s="31">
        <f t="shared" si="18"/>
        <v>0</v>
      </c>
      <c r="E316" s="32">
        <f t="shared" si="19"/>
        <v>0</v>
      </c>
    </row>
    <row r="317" spans="1:5">
      <c r="A317" s="30">
        <v>308</v>
      </c>
      <c r="B317" s="31">
        <f t="shared" si="16"/>
        <v>0</v>
      </c>
      <c r="C317" s="31">
        <f t="shared" si="17"/>
        <v>0</v>
      </c>
      <c r="D317" s="31">
        <f t="shared" si="18"/>
        <v>0</v>
      </c>
      <c r="E317" s="32">
        <f t="shared" si="19"/>
        <v>0</v>
      </c>
    </row>
    <row r="318" spans="1:5">
      <c r="A318" s="30">
        <v>309</v>
      </c>
      <c r="B318" s="31">
        <f t="shared" si="16"/>
        <v>0</v>
      </c>
      <c r="C318" s="31">
        <f t="shared" si="17"/>
        <v>0</v>
      </c>
      <c r="D318" s="31">
        <f t="shared" si="18"/>
        <v>0</v>
      </c>
      <c r="E318" s="32">
        <f t="shared" si="19"/>
        <v>0</v>
      </c>
    </row>
    <row r="319" spans="1:5">
      <c r="A319" s="30">
        <v>310</v>
      </c>
      <c r="B319" s="31">
        <f t="shared" si="16"/>
        <v>0</v>
      </c>
      <c r="C319" s="31">
        <f t="shared" si="17"/>
        <v>0</v>
      </c>
      <c r="D319" s="31">
        <f t="shared" si="18"/>
        <v>0</v>
      </c>
      <c r="E319" s="32">
        <f t="shared" si="19"/>
        <v>0</v>
      </c>
    </row>
    <row r="320" spans="1:5">
      <c r="A320" s="30">
        <v>311</v>
      </c>
      <c r="B320" s="31">
        <f t="shared" si="16"/>
        <v>0</v>
      </c>
      <c r="C320" s="31">
        <f t="shared" si="17"/>
        <v>0</v>
      </c>
      <c r="D320" s="31">
        <f t="shared" si="18"/>
        <v>0</v>
      </c>
      <c r="E320" s="32">
        <f t="shared" si="19"/>
        <v>0</v>
      </c>
    </row>
    <row r="321" spans="1:5">
      <c r="A321" s="30">
        <v>312</v>
      </c>
      <c r="B321" s="31">
        <f t="shared" si="16"/>
        <v>0</v>
      </c>
      <c r="C321" s="31">
        <f t="shared" si="17"/>
        <v>0</v>
      </c>
      <c r="D321" s="31">
        <f t="shared" si="18"/>
        <v>0</v>
      </c>
      <c r="E321" s="32">
        <f t="shared" si="19"/>
        <v>0</v>
      </c>
    </row>
    <row r="322" spans="1:5">
      <c r="A322" s="30">
        <v>313</v>
      </c>
      <c r="B322" s="31">
        <f t="shared" si="16"/>
        <v>0</v>
      </c>
      <c r="C322" s="31">
        <f t="shared" si="17"/>
        <v>0</v>
      </c>
      <c r="D322" s="31">
        <f t="shared" si="18"/>
        <v>0</v>
      </c>
      <c r="E322" s="32">
        <f t="shared" si="19"/>
        <v>0</v>
      </c>
    </row>
    <row r="323" spans="1:5">
      <c r="A323" s="30">
        <v>314</v>
      </c>
      <c r="B323" s="31">
        <f t="shared" si="16"/>
        <v>0</v>
      </c>
      <c r="C323" s="31">
        <f t="shared" si="17"/>
        <v>0</v>
      </c>
      <c r="D323" s="31">
        <f t="shared" si="18"/>
        <v>0</v>
      </c>
      <c r="E323" s="32">
        <f t="shared" si="19"/>
        <v>0</v>
      </c>
    </row>
    <row r="324" spans="1:5">
      <c r="A324" s="30">
        <v>315</v>
      </c>
      <c r="B324" s="31">
        <f t="shared" si="16"/>
        <v>0</v>
      </c>
      <c r="C324" s="31">
        <f t="shared" si="17"/>
        <v>0</v>
      </c>
      <c r="D324" s="31">
        <f t="shared" si="18"/>
        <v>0</v>
      </c>
      <c r="E324" s="32">
        <f t="shared" si="19"/>
        <v>0</v>
      </c>
    </row>
    <row r="325" spans="1:5">
      <c r="A325" s="30">
        <v>316</v>
      </c>
      <c r="B325" s="31">
        <f t="shared" si="16"/>
        <v>0</v>
      </c>
      <c r="C325" s="31">
        <f t="shared" si="17"/>
        <v>0</v>
      </c>
      <c r="D325" s="31">
        <f t="shared" si="18"/>
        <v>0</v>
      </c>
      <c r="E325" s="32">
        <f t="shared" si="19"/>
        <v>0</v>
      </c>
    </row>
    <row r="326" spans="1:5">
      <c r="A326" s="30">
        <v>317</v>
      </c>
      <c r="B326" s="31">
        <f t="shared" si="16"/>
        <v>0</v>
      </c>
      <c r="C326" s="31">
        <f t="shared" si="17"/>
        <v>0</v>
      </c>
      <c r="D326" s="31">
        <f t="shared" si="18"/>
        <v>0</v>
      </c>
      <c r="E326" s="32">
        <f t="shared" si="19"/>
        <v>0</v>
      </c>
    </row>
    <row r="327" spans="1:5">
      <c r="A327" s="30">
        <v>318</v>
      </c>
      <c r="B327" s="31">
        <f t="shared" si="16"/>
        <v>0</v>
      </c>
      <c r="C327" s="31">
        <f t="shared" si="17"/>
        <v>0</v>
      </c>
      <c r="D327" s="31">
        <f t="shared" si="18"/>
        <v>0</v>
      </c>
      <c r="E327" s="32">
        <f t="shared" si="19"/>
        <v>0</v>
      </c>
    </row>
    <row r="328" spans="1:5">
      <c r="A328" s="30">
        <v>319</v>
      </c>
      <c r="B328" s="31">
        <f t="shared" si="16"/>
        <v>0</v>
      </c>
      <c r="C328" s="31">
        <f t="shared" si="17"/>
        <v>0</v>
      </c>
      <c r="D328" s="31">
        <f t="shared" si="18"/>
        <v>0</v>
      </c>
      <c r="E328" s="32">
        <f t="shared" si="19"/>
        <v>0</v>
      </c>
    </row>
    <row r="329" spans="1:5">
      <c r="A329" s="30">
        <v>320</v>
      </c>
      <c r="B329" s="31">
        <f t="shared" si="16"/>
        <v>0</v>
      </c>
      <c r="C329" s="31">
        <f t="shared" si="17"/>
        <v>0</v>
      </c>
      <c r="D329" s="31">
        <f t="shared" si="18"/>
        <v>0</v>
      </c>
      <c r="E329" s="32">
        <f t="shared" si="19"/>
        <v>0</v>
      </c>
    </row>
    <row r="330" spans="1:5">
      <c r="A330" s="30">
        <v>321</v>
      </c>
      <c r="B330" s="31">
        <f t="shared" si="16"/>
        <v>0</v>
      </c>
      <c r="C330" s="31">
        <f t="shared" si="17"/>
        <v>0</v>
      </c>
      <c r="D330" s="31">
        <f t="shared" si="18"/>
        <v>0</v>
      </c>
      <c r="E330" s="32">
        <f t="shared" si="19"/>
        <v>0</v>
      </c>
    </row>
    <row r="331" spans="1:5">
      <c r="A331" s="30">
        <v>322</v>
      </c>
      <c r="B331" s="31">
        <f t="shared" ref="B331:B369" si="20">IF(ROUND(E330,5)&gt;0,B$6,0)</f>
        <v>0</v>
      </c>
      <c r="C331" s="31">
        <f t="shared" ref="C331:C369" si="21">IF(B331&gt;0,IPMT(B$4/B$5,A331,B$3*B$5,-B$2),0)</f>
        <v>0</v>
      </c>
      <c r="D331" s="31">
        <f t="shared" ref="D331:D369" si="22">IF(B331&gt;0,PPMT(B$4/B$5,A331,B$3*B$5,-B$2),0)</f>
        <v>0</v>
      </c>
      <c r="E331" s="32">
        <f t="shared" ref="E331:E369" si="23">IF(ROUND(E330,5)&gt;0,E330-D331,0)</f>
        <v>0</v>
      </c>
    </row>
    <row r="332" spans="1:5">
      <c r="A332" s="30">
        <v>323</v>
      </c>
      <c r="B332" s="31">
        <f t="shared" si="20"/>
        <v>0</v>
      </c>
      <c r="C332" s="31">
        <f t="shared" si="21"/>
        <v>0</v>
      </c>
      <c r="D332" s="31">
        <f t="shared" si="22"/>
        <v>0</v>
      </c>
      <c r="E332" s="32">
        <f t="shared" si="23"/>
        <v>0</v>
      </c>
    </row>
    <row r="333" spans="1:5">
      <c r="A333" s="30">
        <v>324</v>
      </c>
      <c r="B333" s="31">
        <f t="shared" si="20"/>
        <v>0</v>
      </c>
      <c r="C333" s="31">
        <f t="shared" si="21"/>
        <v>0</v>
      </c>
      <c r="D333" s="31">
        <f t="shared" si="22"/>
        <v>0</v>
      </c>
      <c r="E333" s="32">
        <f t="shared" si="23"/>
        <v>0</v>
      </c>
    </row>
    <row r="334" spans="1:5">
      <c r="A334" s="30">
        <v>325</v>
      </c>
      <c r="B334" s="31">
        <f t="shared" si="20"/>
        <v>0</v>
      </c>
      <c r="C334" s="31">
        <f t="shared" si="21"/>
        <v>0</v>
      </c>
      <c r="D334" s="31">
        <f t="shared" si="22"/>
        <v>0</v>
      </c>
      <c r="E334" s="32">
        <f t="shared" si="23"/>
        <v>0</v>
      </c>
    </row>
    <row r="335" spans="1:5">
      <c r="A335" s="30">
        <v>326</v>
      </c>
      <c r="B335" s="31">
        <f t="shared" si="20"/>
        <v>0</v>
      </c>
      <c r="C335" s="31">
        <f t="shared" si="21"/>
        <v>0</v>
      </c>
      <c r="D335" s="31">
        <f t="shared" si="22"/>
        <v>0</v>
      </c>
      <c r="E335" s="32">
        <f t="shared" si="23"/>
        <v>0</v>
      </c>
    </row>
    <row r="336" spans="1:5">
      <c r="A336" s="30">
        <v>327</v>
      </c>
      <c r="B336" s="31">
        <f t="shared" si="20"/>
        <v>0</v>
      </c>
      <c r="C336" s="31">
        <f t="shared" si="21"/>
        <v>0</v>
      </c>
      <c r="D336" s="31">
        <f t="shared" si="22"/>
        <v>0</v>
      </c>
      <c r="E336" s="32">
        <f t="shared" si="23"/>
        <v>0</v>
      </c>
    </row>
    <row r="337" spans="1:5">
      <c r="A337" s="30">
        <v>328</v>
      </c>
      <c r="B337" s="31">
        <f t="shared" si="20"/>
        <v>0</v>
      </c>
      <c r="C337" s="31">
        <f t="shared" si="21"/>
        <v>0</v>
      </c>
      <c r="D337" s="31">
        <f t="shared" si="22"/>
        <v>0</v>
      </c>
      <c r="E337" s="32">
        <f t="shared" si="23"/>
        <v>0</v>
      </c>
    </row>
    <row r="338" spans="1:5">
      <c r="A338" s="30">
        <v>329</v>
      </c>
      <c r="B338" s="31">
        <f t="shared" si="20"/>
        <v>0</v>
      </c>
      <c r="C338" s="31">
        <f t="shared" si="21"/>
        <v>0</v>
      </c>
      <c r="D338" s="31">
        <f t="shared" si="22"/>
        <v>0</v>
      </c>
      <c r="E338" s="32">
        <f t="shared" si="23"/>
        <v>0</v>
      </c>
    </row>
    <row r="339" spans="1:5">
      <c r="A339" s="30">
        <v>330</v>
      </c>
      <c r="B339" s="31">
        <f t="shared" si="20"/>
        <v>0</v>
      </c>
      <c r="C339" s="31">
        <f t="shared" si="21"/>
        <v>0</v>
      </c>
      <c r="D339" s="31">
        <f t="shared" si="22"/>
        <v>0</v>
      </c>
      <c r="E339" s="32">
        <f t="shared" si="23"/>
        <v>0</v>
      </c>
    </row>
    <row r="340" spans="1:5">
      <c r="A340" s="30">
        <v>331</v>
      </c>
      <c r="B340" s="31">
        <f t="shared" si="20"/>
        <v>0</v>
      </c>
      <c r="C340" s="31">
        <f t="shared" si="21"/>
        <v>0</v>
      </c>
      <c r="D340" s="31">
        <f t="shared" si="22"/>
        <v>0</v>
      </c>
      <c r="E340" s="32">
        <f t="shared" si="23"/>
        <v>0</v>
      </c>
    </row>
    <row r="341" spans="1:5">
      <c r="A341" s="30">
        <v>332</v>
      </c>
      <c r="B341" s="31">
        <f t="shared" si="20"/>
        <v>0</v>
      </c>
      <c r="C341" s="31">
        <f t="shared" si="21"/>
        <v>0</v>
      </c>
      <c r="D341" s="31">
        <f t="shared" si="22"/>
        <v>0</v>
      </c>
      <c r="E341" s="32">
        <f t="shared" si="23"/>
        <v>0</v>
      </c>
    </row>
    <row r="342" spans="1:5">
      <c r="A342" s="30">
        <v>333</v>
      </c>
      <c r="B342" s="31">
        <f t="shared" si="20"/>
        <v>0</v>
      </c>
      <c r="C342" s="31">
        <f t="shared" si="21"/>
        <v>0</v>
      </c>
      <c r="D342" s="31">
        <f t="shared" si="22"/>
        <v>0</v>
      </c>
      <c r="E342" s="32">
        <f t="shared" si="23"/>
        <v>0</v>
      </c>
    </row>
    <row r="343" spans="1:5">
      <c r="A343" s="30">
        <v>334</v>
      </c>
      <c r="B343" s="31">
        <f t="shared" si="20"/>
        <v>0</v>
      </c>
      <c r="C343" s="31">
        <f t="shared" si="21"/>
        <v>0</v>
      </c>
      <c r="D343" s="31">
        <f t="shared" si="22"/>
        <v>0</v>
      </c>
      <c r="E343" s="32">
        <f t="shared" si="23"/>
        <v>0</v>
      </c>
    </row>
    <row r="344" spans="1:5">
      <c r="A344" s="30">
        <v>335</v>
      </c>
      <c r="B344" s="31">
        <f t="shared" si="20"/>
        <v>0</v>
      </c>
      <c r="C344" s="31">
        <f t="shared" si="21"/>
        <v>0</v>
      </c>
      <c r="D344" s="31">
        <f t="shared" si="22"/>
        <v>0</v>
      </c>
      <c r="E344" s="32">
        <f t="shared" si="23"/>
        <v>0</v>
      </c>
    </row>
    <row r="345" spans="1:5">
      <c r="A345" s="30">
        <v>336</v>
      </c>
      <c r="B345" s="31">
        <f t="shared" si="20"/>
        <v>0</v>
      </c>
      <c r="C345" s="31">
        <f t="shared" si="21"/>
        <v>0</v>
      </c>
      <c r="D345" s="31">
        <f t="shared" si="22"/>
        <v>0</v>
      </c>
      <c r="E345" s="32">
        <f t="shared" si="23"/>
        <v>0</v>
      </c>
    </row>
    <row r="346" spans="1:5">
      <c r="A346" s="30">
        <v>337</v>
      </c>
      <c r="B346" s="31">
        <f t="shared" si="20"/>
        <v>0</v>
      </c>
      <c r="C346" s="31">
        <f t="shared" si="21"/>
        <v>0</v>
      </c>
      <c r="D346" s="31">
        <f t="shared" si="22"/>
        <v>0</v>
      </c>
      <c r="E346" s="32">
        <f t="shared" si="23"/>
        <v>0</v>
      </c>
    </row>
    <row r="347" spans="1:5">
      <c r="A347" s="30">
        <v>338</v>
      </c>
      <c r="B347" s="31">
        <f t="shared" si="20"/>
        <v>0</v>
      </c>
      <c r="C347" s="31">
        <f t="shared" si="21"/>
        <v>0</v>
      </c>
      <c r="D347" s="31">
        <f t="shared" si="22"/>
        <v>0</v>
      </c>
      <c r="E347" s="32">
        <f t="shared" si="23"/>
        <v>0</v>
      </c>
    </row>
    <row r="348" spans="1:5">
      <c r="A348" s="30">
        <v>339</v>
      </c>
      <c r="B348" s="31">
        <f t="shared" si="20"/>
        <v>0</v>
      </c>
      <c r="C348" s="31">
        <f t="shared" si="21"/>
        <v>0</v>
      </c>
      <c r="D348" s="31">
        <f t="shared" si="22"/>
        <v>0</v>
      </c>
      <c r="E348" s="32">
        <f t="shared" si="23"/>
        <v>0</v>
      </c>
    </row>
    <row r="349" spans="1:5">
      <c r="A349" s="30">
        <v>340</v>
      </c>
      <c r="B349" s="31">
        <f t="shared" si="20"/>
        <v>0</v>
      </c>
      <c r="C349" s="31">
        <f t="shared" si="21"/>
        <v>0</v>
      </c>
      <c r="D349" s="31">
        <f t="shared" si="22"/>
        <v>0</v>
      </c>
      <c r="E349" s="32">
        <f t="shared" si="23"/>
        <v>0</v>
      </c>
    </row>
    <row r="350" spans="1:5">
      <c r="A350" s="30">
        <v>341</v>
      </c>
      <c r="B350" s="31">
        <f t="shared" si="20"/>
        <v>0</v>
      </c>
      <c r="C350" s="31">
        <f t="shared" si="21"/>
        <v>0</v>
      </c>
      <c r="D350" s="31">
        <f t="shared" si="22"/>
        <v>0</v>
      </c>
      <c r="E350" s="32">
        <f t="shared" si="23"/>
        <v>0</v>
      </c>
    </row>
    <row r="351" spans="1:5">
      <c r="A351" s="30">
        <v>342</v>
      </c>
      <c r="B351" s="31">
        <f t="shared" si="20"/>
        <v>0</v>
      </c>
      <c r="C351" s="31">
        <f t="shared" si="21"/>
        <v>0</v>
      </c>
      <c r="D351" s="31">
        <f t="shared" si="22"/>
        <v>0</v>
      </c>
      <c r="E351" s="32">
        <f t="shared" si="23"/>
        <v>0</v>
      </c>
    </row>
    <row r="352" spans="1:5">
      <c r="A352" s="30">
        <v>343</v>
      </c>
      <c r="B352" s="31">
        <f t="shared" si="20"/>
        <v>0</v>
      </c>
      <c r="C352" s="31">
        <f t="shared" si="21"/>
        <v>0</v>
      </c>
      <c r="D352" s="31">
        <f t="shared" si="22"/>
        <v>0</v>
      </c>
      <c r="E352" s="32">
        <f t="shared" si="23"/>
        <v>0</v>
      </c>
    </row>
    <row r="353" spans="1:5">
      <c r="A353" s="30">
        <v>344</v>
      </c>
      <c r="B353" s="31">
        <f t="shared" si="20"/>
        <v>0</v>
      </c>
      <c r="C353" s="31">
        <f t="shared" si="21"/>
        <v>0</v>
      </c>
      <c r="D353" s="31">
        <f t="shared" si="22"/>
        <v>0</v>
      </c>
      <c r="E353" s="32">
        <f t="shared" si="23"/>
        <v>0</v>
      </c>
    </row>
    <row r="354" spans="1:5">
      <c r="A354" s="30">
        <v>345</v>
      </c>
      <c r="B354" s="31">
        <f t="shared" si="20"/>
        <v>0</v>
      </c>
      <c r="C354" s="31">
        <f t="shared" si="21"/>
        <v>0</v>
      </c>
      <c r="D354" s="31">
        <f t="shared" si="22"/>
        <v>0</v>
      </c>
      <c r="E354" s="32">
        <f t="shared" si="23"/>
        <v>0</v>
      </c>
    </row>
    <row r="355" spans="1:5">
      <c r="A355" s="30">
        <v>346</v>
      </c>
      <c r="B355" s="31">
        <f t="shared" si="20"/>
        <v>0</v>
      </c>
      <c r="C355" s="31">
        <f t="shared" si="21"/>
        <v>0</v>
      </c>
      <c r="D355" s="31">
        <f t="shared" si="22"/>
        <v>0</v>
      </c>
      <c r="E355" s="32">
        <f t="shared" si="23"/>
        <v>0</v>
      </c>
    </row>
    <row r="356" spans="1:5">
      <c r="A356" s="30">
        <v>347</v>
      </c>
      <c r="B356" s="31">
        <f t="shared" si="20"/>
        <v>0</v>
      </c>
      <c r="C356" s="31">
        <f t="shared" si="21"/>
        <v>0</v>
      </c>
      <c r="D356" s="31">
        <f t="shared" si="22"/>
        <v>0</v>
      </c>
      <c r="E356" s="32">
        <f t="shared" si="23"/>
        <v>0</v>
      </c>
    </row>
    <row r="357" spans="1:5">
      <c r="A357" s="30">
        <v>348</v>
      </c>
      <c r="B357" s="31">
        <f t="shared" si="20"/>
        <v>0</v>
      </c>
      <c r="C357" s="31">
        <f t="shared" si="21"/>
        <v>0</v>
      </c>
      <c r="D357" s="31">
        <f t="shared" si="22"/>
        <v>0</v>
      </c>
      <c r="E357" s="32">
        <f t="shared" si="23"/>
        <v>0</v>
      </c>
    </row>
    <row r="358" spans="1:5">
      <c r="A358" s="30">
        <v>349</v>
      </c>
      <c r="B358" s="31">
        <f t="shared" si="20"/>
        <v>0</v>
      </c>
      <c r="C358" s="31">
        <f t="shared" si="21"/>
        <v>0</v>
      </c>
      <c r="D358" s="31">
        <f t="shared" si="22"/>
        <v>0</v>
      </c>
      <c r="E358" s="32">
        <f t="shared" si="23"/>
        <v>0</v>
      </c>
    </row>
    <row r="359" spans="1:5">
      <c r="A359" s="30">
        <v>350</v>
      </c>
      <c r="B359" s="31">
        <f t="shared" si="20"/>
        <v>0</v>
      </c>
      <c r="C359" s="31">
        <f t="shared" si="21"/>
        <v>0</v>
      </c>
      <c r="D359" s="31">
        <f t="shared" si="22"/>
        <v>0</v>
      </c>
      <c r="E359" s="32">
        <f t="shared" si="23"/>
        <v>0</v>
      </c>
    </row>
    <row r="360" spans="1:5">
      <c r="A360" s="30">
        <v>351</v>
      </c>
      <c r="B360" s="31">
        <f t="shared" si="20"/>
        <v>0</v>
      </c>
      <c r="C360" s="31">
        <f t="shared" si="21"/>
        <v>0</v>
      </c>
      <c r="D360" s="31">
        <f t="shared" si="22"/>
        <v>0</v>
      </c>
      <c r="E360" s="32">
        <f t="shared" si="23"/>
        <v>0</v>
      </c>
    </row>
    <row r="361" spans="1:5">
      <c r="A361" s="30">
        <v>352</v>
      </c>
      <c r="B361" s="31">
        <f t="shared" si="20"/>
        <v>0</v>
      </c>
      <c r="C361" s="31">
        <f t="shared" si="21"/>
        <v>0</v>
      </c>
      <c r="D361" s="31">
        <f t="shared" si="22"/>
        <v>0</v>
      </c>
      <c r="E361" s="32">
        <f t="shared" si="23"/>
        <v>0</v>
      </c>
    </row>
    <row r="362" spans="1:5">
      <c r="A362" s="30">
        <v>353</v>
      </c>
      <c r="B362" s="31">
        <f t="shared" si="20"/>
        <v>0</v>
      </c>
      <c r="C362" s="31">
        <f t="shared" si="21"/>
        <v>0</v>
      </c>
      <c r="D362" s="31">
        <f t="shared" si="22"/>
        <v>0</v>
      </c>
      <c r="E362" s="32">
        <f t="shared" si="23"/>
        <v>0</v>
      </c>
    </row>
    <row r="363" spans="1:5">
      <c r="A363" s="30">
        <v>354</v>
      </c>
      <c r="B363" s="31">
        <f t="shared" si="20"/>
        <v>0</v>
      </c>
      <c r="C363" s="31">
        <f t="shared" si="21"/>
        <v>0</v>
      </c>
      <c r="D363" s="31">
        <f t="shared" si="22"/>
        <v>0</v>
      </c>
      <c r="E363" s="32">
        <f t="shared" si="23"/>
        <v>0</v>
      </c>
    </row>
    <row r="364" spans="1:5">
      <c r="A364" s="30">
        <v>355</v>
      </c>
      <c r="B364" s="31">
        <f t="shared" si="20"/>
        <v>0</v>
      </c>
      <c r="C364" s="31">
        <f t="shared" si="21"/>
        <v>0</v>
      </c>
      <c r="D364" s="31">
        <f t="shared" si="22"/>
        <v>0</v>
      </c>
      <c r="E364" s="32">
        <f t="shared" si="23"/>
        <v>0</v>
      </c>
    </row>
    <row r="365" spans="1:5">
      <c r="A365" s="30">
        <v>356</v>
      </c>
      <c r="B365" s="31">
        <f t="shared" si="20"/>
        <v>0</v>
      </c>
      <c r="C365" s="31">
        <f t="shared" si="21"/>
        <v>0</v>
      </c>
      <c r="D365" s="31">
        <f t="shared" si="22"/>
        <v>0</v>
      </c>
      <c r="E365" s="32">
        <f t="shared" si="23"/>
        <v>0</v>
      </c>
    </row>
    <row r="366" spans="1:5">
      <c r="A366" s="30">
        <v>357</v>
      </c>
      <c r="B366" s="31">
        <f t="shared" si="20"/>
        <v>0</v>
      </c>
      <c r="C366" s="31">
        <f t="shared" si="21"/>
        <v>0</v>
      </c>
      <c r="D366" s="31">
        <f t="shared" si="22"/>
        <v>0</v>
      </c>
      <c r="E366" s="32">
        <f t="shared" si="23"/>
        <v>0</v>
      </c>
    </row>
    <row r="367" spans="1:5">
      <c r="A367" s="30">
        <v>358</v>
      </c>
      <c r="B367" s="31">
        <f t="shared" si="20"/>
        <v>0</v>
      </c>
      <c r="C367" s="31">
        <f t="shared" si="21"/>
        <v>0</v>
      </c>
      <c r="D367" s="31">
        <f t="shared" si="22"/>
        <v>0</v>
      </c>
      <c r="E367" s="32">
        <f t="shared" si="23"/>
        <v>0</v>
      </c>
    </row>
    <row r="368" spans="1:5">
      <c r="A368" s="30">
        <v>359</v>
      </c>
      <c r="B368" s="31">
        <f t="shared" si="20"/>
        <v>0</v>
      </c>
      <c r="C368" s="31">
        <f t="shared" si="21"/>
        <v>0</v>
      </c>
      <c r="D368" s="31">
        <f t="shared" si="22"/>
        <v>0</v>
      </c>
      <c r="E368" s="32">
        <f t="shared" si="23"/>
        <v>0</v>
      </c>
    </row>
    <row r="369" spans="1:5">
      <c r="A369" s="30">
        <v>360</v>
      </c>
      <c r="B369" s="31">
        <f t="shared" si="20"/>
        <v>0</v>
      </c>
      <c r="C369" s="31">
        <f t="shared" si="21"/>
        <v>0</v>
      </c>
      <c r="D369" s="31">
        <f t="shared" si="22"/>
        <v>0</v>
      </c>
      <c r="E369" s="32">
        <f t="shared" si="23"/>
        <v>0</v>
      </c>
    </row>
  </sheetData>
  <conditionalFormatting sqref="A10:E369">
    <cfRule type="expression" dxfId="2" priority="1" stopIfTrue="1">
      <formula>$A10&gt;($B$3*$B$5)</formula>
    </cfRule>
    <cfRule type="expression" dxfId="1" priority="2" stopIfTrue="1">
      <formula>$A10=($B$3*$B$5)</formula>
    </cfRule>
  </conditionalFormatting>
  <pageMargins left="0.75" right="0.75" top="1" bottom="1" header="0.5" footer="0.5"/>
  <pageSetup orientation="portrait" r:id="rId1"/>
  <headerFooter alignWithMargins="0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9F98A-4A14-4106-AC6A-8E0955C38CC7}">
  <dimension ref="A2:H29"/>
  <sheetViews>
    <sheetView tabSelected="1" topLeftCell="A10" workbookViewId="0">
      <selection activeCell="C28" sqref="C28"/>
    </sheetView>
  </sheetViews>
  <sheetFormatPr defaultRowHeight="11.25"/>
  <cols>
    <col min="1" max="1" width="53.1640625" style="140" customWidth="1"/>
    <col min="2" max="2" width="19.5" style="140" customWidth="1"/>
    <col min="3" max="3" width="21.5" style="140" customWidth="1"/>
    <col min="4" max="4" width="18.83203125" style="140" customWidth="1"/>
    <col min="5" max="5" width="26" style="140" customWidth="1"/>
    <col min="6" max="6" width="24.6640625" style="140" customWidth="1"/>
    <col min="7" max="7" width="9.33203125" style="140"/>
    <col min="8" max="8" width="11.83203125" style="140" customWidth="1"/>
    <col min="9" max="16384" width="9.33203125" style="140"/>
  </cols>
  <sheetData>
    <row r="2" spans="1:8" ht="12.75">
      <c r="A2" s="149" t="s">
        <v>251</v>
      </c>
      <c r="B2" s="149" t="s">
        <v>242</v>
      </c>
      <c r="C2" s="149" t="s">
        <v>244</v>
      </c>
      <c r="D2" s="149" t="s">
        <v>252</v>
      </c>
      <c r="E2" s="149" t="s">
        <v>253</v>
      </c>
      <c r="F2" s="149" t="s">
        <v>254</v>
      </c>
    </row>
    <row r="3" spans="1:8">
      <c r="A3" s="145" t="s">
        <v>255</v>
      </c>
      <c r="B3" s="140">
        <v>10</v>
      </c>
      <c r="C3" s="140">
        <v>12</v>
      </c>
      <c r="D3" s="160">
        <v>75000</v>
      </c>
      <c r="E3" s="141">
        <v>4.0000000000000001E-3</v>
      </c>
      <c r="F3" s="142">
        <f>PMT(E3/C3,B3*C3,-D3)</f>
        <v>637.68747810709704</v>
      </c>
    </row>
    <row r="4" spans="1:8">
      <c r="A4" s="145" t="s">
        <v>256</v>
      </c>
      <c r="B4" s="140">
        <v>10</v>
      </c>
      <c r="C4" s="140">
        <v>12</v>
      </c>
      <c r="D4" s="156">
        <v>3000000</v>
      </c>
      <c r="E4" s="141">
        <v>4.0000000000000001E-3</v>
      </c>
      <c r="F4" s="142">
        <f>PMT(E4/C4,B4*C4,-D4)</f>
        <v>25507.499124283881</v>
      </c>
    </row>
    <row r="5" spans="1:8">
      <c r="A5" s="145" t="s">
        <v>257</v>
      </c>
      <c r="B5" s="140">
        <v>10</v>
      </c>
      <c r="C5" s="140">
        <v>12</v>
      </c>
      <c r="D5" s="156">
        <v>500000</v>
      </c>
      <c r="E5" s="141">
        <v>4.0000000000000001E-3</v>
      </c>
      <c r="F5" s="142">
        <f t="shared" ref="F5:F24" si="0">PMT(E5/C5,B5*C5,-D5)</f>
        <v>4251.2498540473134</v>
      </c>
    </row>
    <row r="6" spans="1:8">
      <c r="A6" s="145" t="s">
        <v>258</v>
      </c>
      <c r="B6" s="140">
        <v>10</v>
      </c>
      <c r="C6" s="140">
        <v>12</v>
      </c>
      <c r="D6" s="156">
        <v>5600</v>
      </c>
      <c r="E6" s="141">
        <v>4.0000000000000001E-3</v>
      </c>
      <c r="F6" s="142">
        <f t="shared" si="0"/>
        <v>47.613998365329905</v>
      </c>
    </row>
    <row r="7" spans="1:8">
      <c r="A7" s="145" t="s">
        <v>259</v>
      </c>
      <c r="B7" s="140">
        <v>10</v>
      </c>
      <c r="C7" s="140">
        <v>12</v>
      </c>
      <c r="D7" s="156">
        <v>20000</v>
      </c>
      <c r="E7" s="141">
        <v>4.0000000000000001E-3</v>
      </c>
      <c r="F7" s="142">
        <f t="shared" si="0"/>
        <v>170.04999416189253</v>
      </c>
    </row>
    <row r="8" spans="1:8">
      <c r="A8" s="145" t="s">
        <v>260</v>
      </c>
      <c r="B8" s="140">
        <v>10</v>
      </c>
      <c r="C8" s="140">
        <v>12</v>
      </c>
      <c r="D8" s="156">
        <v>5000</v>
      </c>
      <c r="E8" s="141">
        <v>4.0000000000000001E-3</v>
      </c>
      <c r="F8" s="142">
        <f t="shared" si="0"/>
        <v>42.512498540473132</v>
      </c>
    </row>
    <row r="9" spans="1:8">
      <c r="A9" s="145" t="s">
        <v>261</v>
      </c>
      <c r="B9" s="140">
        <v>10</v>
      </c>
      <c r="C9" s="140">
        <v>12</v>
      </c>
      <c r="D9" s="156">
        <v>5000</v>
      </c>
      <c r="E9" s="141">
        <v>4.0000000000000001E-3</v>
      </c>
      <c r="F9" s="142">
        <f t="shared" si="0"/>
        <v>42.512498540473132</v>
      </c>
    </row>
    <row r="10" spans="1:8">
      <c r="A10" s="145" t="s">
        <v>262</v>
      </c>
      <c r="B10" s="140">
        <v>10</v>
      </c>
      <c r="C10" s="140">
        <v>12</v>
      </c>
      <c r="D10" s="156">
        <v>5000</v>
      </c>
      <c r="E10" s="141">
        <v>4.0000000000000001E-3</v>
      </c>
      <c r="F10" s="142">
        <f t="shared" si="0"/>
        <v>42.512498540473132</v>
      </c>
    </row>
    <row r="11" spans="1:8">
      <c r="A11" s="145" t="s">
        <v>263</v>
      </c>
      <c r="B11" s="140">
        <v>10</v>
      </c>
      <c r="C11" s="140">
        <v>12</v>
      </c>
      <c r="D11" s="156">
        <v>1250000</v>
      </c>
      <c r="E11" s="141">
        <v>4.0000000000000001E-3</v>
      </c>
      <c r="F11" s="142">
        <f t="shared" si="0"/>
        <v>10628.124635118284</v>
      </c>
    </row>
    <row r="12" spans="1:8">
      <c r="A12" s="145" t="s">
        <v>264</v>
      </c>
      <c r="B12" s="140">
        <v>10</v>
      </c>
      <c r="C12" s="140">
        <v>12</v>
      </c>
      <c r="D12" s="156">
        <v>200000</v>
      </c>
      <c r="E12" s="141">
        <v>4.0000000000000001E-3</v>
      </c>
      <c r="F12" s="142">
        <f t="shared" si="0"/>
        <v>1700.4999416189255</v>
      </c>
    </row>
    <row r="13" spans="1:8">
      <c r="A13" s="145" t="s">
        <v>265</v>
      </c>
      <c r="B13" s="140">
        <v>10</v>
      </c>
      <c r="C13" s="140">
        <v>12</v>
      </c>
      <c r="D13" s="156">
        <v>45000</v>
      </c>
      <c r="E13" s="141">
        <v>4.0000000000000001E-3</v>
      </c>
      <c r="F13" s="142">
        <f t="shared" si="0"/>
        <v>382.61248686425819</v>
      </c>
      <c r="G13" s="142"/>
      <c r="H13" s="147"/>
    </row>
    <row r="14" spans="1:8">
      <c r="A14" s="143" t="s">
        <v>266</v>
      </c>
      <c r="B14" s="140">
        <v>10</v>
      </c>
      <c r="C14" s="140">
        <v>12</v>
      </c>
      <c r="D14" s="156">
        <v>15000</v>
      </c>
      <c r="E14" s="141">
        <v>4.0000000000000001E-3</v>
      </c>
      <c r="F14" s="142">
        <f t="shared" si="0"/>
        <v>127.53749562141941</v>
      </c>
    </row>
    <row r="15" spans="1:8">
      <c r="A15" s="143" t="s">
        <v>267</v>
      </c>
      <c r="B15" s="140">
        <v>10</v>
      </c>
      <c r="C15" s="140">
        <v>12</v>
      </c>
      <c r="D15" s="156">
        <v>10000</v>
      </c>
      <c r="E15" s="141">
        <v>4.0000000000000001E-3</v>
      </c>
      <c r="F15" s="142">
        <f t="shared" si="0"/>
        <v>85.024997080946264</v>
      </c>
    </row>
    <row r="16" spans="1:8">
      <c r="A16" s="143" t="s">
        <v>268</v>
      </c>
      <c r="B16" s="140">
        <v>10</v>
      </c>
      <c r="C16" s="140">
        <v>12</v>
      </c>
      <c r="D16" s="156">
        <v>5000</v>
      </c>
      <c r="E16" s="141">
        <v>4.0000000000000001E-3</v>
      </c>
      <c r="F16" s="142">
        <f t="shared" si="0"/>
        <v>42.512498540473132</v>
      </c>
    </row>
    <row r="17" spans="1:7">
      <c r="A17" s="143" t="s">
        <v>269</v>
      </c>
      <c r="B17" s="140">
        <v>10</v>
      </c>
      <c r="C17" s="140">
        <v>12</v>
      </c>
      <c r="D17" s="156">
        <v>5000</v>
      </c>
      <c r="E17" s="141">
        <v>4.0000000000000001E-3</v>
      </c>
      <c r="F17" s="142">
        <f t="shared" si="0"/>
        <v>42.512498540473132</v>
      </c>
    </row>
    <row r="18" spans="1:7">
      <c r="A18" s="143" t="s">
        <v>270</v>
      </c>
      <c r="B18" s="140">
        <v>10</v>
      </c>
      <c r="C18" s="140">
        <v>12</v>
      </c>
      <c r="D18" s="157">
        <v>10000</v>
      </c>
      <c r="E18" s="141">
        <v>4.0000000000000001E-3</v>
      </c>
      <c r="F18" s="142">
        <f t="shared" si="0"/>
        <v>85.024997080946264</v>
      </c>
      <c r="G18" s="142"/>
    </row>
    <row r="19" spans="1:7">
      <c r="A19" s="146" t="s">
        <v>271</v>
      </c>
      <c r="B19" s="140">
        <v>10</v>
      </c>
      <c r="C19" s="140">
        <v>12</v>
      </c>
      <c r="D19" s="156">
        <v>5000000</v>
      </c>
      <c r="E19" s="141">
        <v>4.0000000000000001E-3</v>
      </c>
      <c r="F19" s="142">
        <f>PMT(E19/C19,B19*C19,-D19)</f>
        <v>42512.498540473134</v>
      </c>
    </row>
    <row r="20" spans="1:7">
      <c r="A20" s="151" t="s">
        <v>272</v>
      </c>
      <c r="B20" s="152">
        <v>10</v>
      </c>
      <c r="C20" s="152">
        <v>12</v>
      </c>
      <c r="D20" s="158">
        <v>2000</v>
      </c>
      <c r="E20" s="153">
        <v>4.0000000000000001E-3</v>
      </c>
      <c r="F20" s="154">
        <f>PMT(E20/C20,B20*C20,-D20)</f>
        <v>17.004999416189253</v>
      </c>
      <c r="G20" s="142"/>
    </row>
    <row r="21" spans="1:7">
      <c r="A21" s="150" t="s">
        <v>273</v>
      </c>
      <c r="D21" s="159">
        <f>SUM(D3:D13)</f>
        <v>5110600</v>
      </c>
      <c r="E21" s="141"/>
      <c r="F21" s="155">
        <f>SUM(F3:F13)</f>
        <v>43452.875008188399</v>
      </c>
    </row>
    <row r="22" spans="1:7">
      <c r="A22" s="150" t="s">
        <v>274</v>
      </c>
      <c r="D22" s="159">
        <f>SUM(D3:D18)</f>
        <v>5155600</v>
      </c>
      <c r="E22" s="141"/>
      <c r="F22" s="142">
        <f>SUM(F3:F18)</f>
        <v>43835.487495052665</v>
      </c>
    </row>
    <row r="23" spans="1:7">
      <c r="A23" s="150" t="s">
        <v>275</v>
      </c>
      <c r="D23" s="159">
        <f>SUM(D3:D20)</f>
        <v>10157600</v>
      </c>
      <c r="E23" s="141"/>
      <c r="F23" s="142">
        <f>SUM(F3:F20)</f>
        <v>86364.991034941995</v>
      </c>
    </row>
    <row r="24" spans="1:7">
      <c r="E24" s="141"/>
      <c r="F24" s="144"/>
    </row>
    <row r="25" spans="1:7" s="152" customFormat="1">
      <c r="E25" s="153"/>
      <c r="F25" s="163"/>
    </row>
    <row r="26" spans="1:7">
      <c r="A26" s="150" t="s">
        <v>13</v>
      </c>
    </row>
    <row r="27" spans="1:7">
      <c r="A27" s="150" t="s">
        <v>276</v>
      </c>
    </row>
    <row r="28" spans="1:7">
      <c r="A28" s="150" t="s">
        <v>277</v>
      </c>
    </row>
    <row r="29" spans="1:7">
      <c r="A29" s="150" t="s">
        <v>278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F2E6-1CED-425E-98E9-9376573B32A7}">
  <dimension ref="A1:AB1000"/>
  <sheetViews>
    <sheetView workbookViewId="0">
      <selection activeCell="A3" sqref="A3:P3"/>
    </sheetView>
  </sheetViews>
  <sheetFormatPr defaultColWidth="16.83203125" defaultRowHeight="11.25"/>
  <cols>
    <col min="1" max="1" width="24.1640625" customWidth="1"/>
    <col min="2" max="2" width="20.1640625" customWidth="1"/>
    <col min="3" max="3" width="71.83203125" customWidth="1"/>
    <col min="4" max="4" width="5.5" customWidth="1"/>
    <col min="5" max="7" width="23.5" customWidth="1"/>
    <col min="8" max="8" width="20.1640625" customWidth="1"/>
    <col min="9" max="9" width="19.6640625" customWidth="1"/>
    <col min="10" max="10" width="17.5" customWidth="1"/>
    <col min="11" max="11" width="19.33203125" customWidth="1"/>
    <col min="12" max="12" width="5.5" customWidth="1"/>
    <col min="13" max="13" width="24.5" customWidth="1"/>
    <col min="14" max="14" width="21.6640625" customWidth="1"/>
    <col min="15" max="15" width="23.33203125" customWidth="1"/>
    <col min="16" max="16" width="25.5" customWidth="1"/>
    <col min="17" max="17" width="5.33203125" customWidth="1"/>
    <col min="18" max="18" width="1.5" customWidth="1"/>
    <col min="19" max="28" width="17" customWidth="1"/>
  </cols>
  <sheetData>
    <row r="1" spans="1:28" ht="15.75">
      <c r="A1" s="62"/>
      <c r="B1" s="62"/>
      <c r="C1" s="62"/>
      <c r="D1" s="62"/>
      <c r="E1" s="63"/>
      <c r="F1" s="63"/>
      <c r="G1" s="63"/>
      <c r="H1" s="62"/>
      <c r="I1" s="62"/>
      <c r="J1" s="62"/>
      <c r="K1" s="62"/>
      <c r="L1" s="62"/>
      <c r="M1" s="62"/>
      <c r="N1" s="62"/>
      <c r="O1" s="63"/>
      <c r="P1" s="63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</row>
    <row r="2" spans="1:28" ht="15.75">
      <c r="A2" s="62"/>
      <c r="B2" s="62"/>
      <c r="C2" s="62"/>
      <c r="D2" s="62"/>
      <c r="E2" s="63"/>
      <c r="F2" s="63"/>
      <c r="G2" s="63"/>
      <c r="H2" s="62"/>
      <c r="I2" s="62"/>
      <c r="J2" s="62"/>
      <c r="K2" s="62"/>
      <c r="L2" s="62"/>
      <c r="M2" s="62"/>
      <c r="N2" s="62"/>
      <c r="O2" s="63"/>
      <c r="P2" s="63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</row>
    <row r="3" spans="1:28" ht="26.25">
      <c r="A3" s="164" t="s">
        <v>279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2"/>
      <c r="R3" s="162"/>
      <c r="S3" s="62"/>
      <c r="T3" s="62"/>
      <c r="U3" s="62"/>
      <c r="V3" s="62"/>
      <c r="W3" s="62"/>
      <c r="X3" s="62"/>
      <c r="Y3" s="62"/>
      <c r="Z3" s="62"/>
      <c r="AA3" s="62"/>
      <c r="AB3" s="62"/>
    </row>
    <row r="4" spans="1:28" ht="18.75">
      <c r="A4" s="64"/>
      <c r="B4" s="64"/>
      <c r="C4" s="64"/>
      <c r="D4" s="64"/>
      <c r="E4" s="64"/>
      <c r="F4" s="64"/>
      <c r="G4" s="165" t="s">
        <v>280</v>
      </c>
      <c r="H4" s="167"/>
      <c r="I4" s="167"/>
      <c r="J4" s="167"/>
      <c r="K4" s="167"/>
      <c r="L4" s="64"/>
      <c r="M4" s="165" t="s">
        <v>281</v>
      </c>
      <c r="N4" s="167"/>
      <c r="O4" s="167"/>
      <c r="P4" s="167"/>
      <c r="Q4" s="64"/>
      <c r="R4" s="64"/>
      <c r="S4" s="62"/>
      <c r="T4" s="62"/>
      <c r="U4" s="62"/>
      <c r="V4" s="62"/>
      <c r="W4" s="62"/>
      <c r="X4" s="62"/>
      <c r="Y4" s="62"/>
      <c r="Z4" s="62"/>
      <c r="AA4" s="62"/>
      <c r="AB4" s="62"/>
    </row>
    <row r="5" spans="1:28" ht="18.75">
      <c r="A5" s="65"/>
      <c r="B5" s="65"/>
      <c r="C5" s="65" t="s">
        <v>282</v>
      </c>
      <c r="D5" s="65"/>
      <c r="E5" s="66" t="s">
        <v>283</v>
      </c>
      <c r="F5" s="64"/>
      <c r="G5" s="64" t="s">
        <v>284</v>
      </c>
      <c r="H5" s="64" t="s">
        <v>285</v>
      </c>
      <c r="I5" s="64" t="s">
        <v>286</v>
      </c>
      <c r="J5" s="64" t="s">
        <v>287</v>
      </c>
      <c r="K5" s="64" t="s">
        <v>288</v>
      </c>
      <c r="L5" s="64"/>
      <c r="M5" s="64" t="s">
        <v>289</v>
      </c>
      <c r="N5" s="64" t="s">
        <v>290</v>
      </c>
      <c r="O5" s="64" t="s">
        <v>291</v>
      </c>
      <c r="P5" s="64" t="s">
        <v>292</v>
      </c>
      <c r="Q5" s="64"/>
      <c r="R5" s="64"/>
      <c r="S5" s="62"/>
      <c r="T5" s="62"/>
      <c r="U5" s="62"/>
      <c r="V5" s="62"/>
      <c r="W5" s="62"/>
      <c r="X5" s="62"/>
      <c r="Y5" s="62"/>
      <c r="Z5" s="62"/>
      <c r="AA5" s="62"/>
      <c r="AB5" s="62"/>
    </row>
    <row r="6" spans="1:28" ht="21" customHeight="1">
      <c r="A6" s="67" t="s">
        <v>293</v>
      </c>
      <c r="B6" s="68"/>
      <c r="C6" s="68"/>
      <c r="D6" s="68"/>
      <c r="E6" s="69"/>
      <c r="F6" s="69"/>
      <c r="G6" s="69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62"/>
      <c r="T6" s="62"/>
      <c r="U6" s="62"/>
      <c r="V6" s="62"/>
      <c r="W6" s="62"/>
      <c r="X6" s="62"/>
      <c r="Y6" s="62"/>
      <c r="Z6" s="62"/>
      <c r="AA6" s="62"/>
      <c r="AB6" s="62"/>
    </row>
    <row r="7" spans="1:28" ht="15.75" customHeight="1">
      <c r="A7" s="71"/>
      <c r="B7" s="72" t="s">
        <v>294</v>
      </c>
      <c r="C7" s="73" t="s">
        <v>255</v>
      </c>
      <c r="D7" s="73"/>
      <c r="E7" s="74">
        <v>0</v>
      </c>
      <c r="F7" s="75"/>
      <c r="G7" s="74" t="s">
        <v>295</v>
      </c>
      <c r="H7" s="76">
        <v>75000</v>
      </c>
      <c r="I7" s="75">
        <v>4.0000000000000001E-3</v>
      </c>
      <c r="J7" s="75">
        <v>2023</v>
      </c>
      <c r="K7" s="75">
        <v>2055</v>
      </c>
      <c r="L7" s="75"/>
      <c r="M7" s="75">
        <f t="shared" ref="M7:M36" si="0">1 + K7-J7</f>
        <v>33</v>
      </c>
      <c r="N7" s="77">
        <f t="shared" ref="N7:N36" si="1">IF(AND(I7&gt;0,M7&gt;0), H7*I7*(1 + I7)^M7/((1+I7)^M7-1),H7/M7)</f>
        <v>2430.5621683589966</v>
      </c>
      <c r="O7" s="75" t="e">
        <v>#N/A</v>
      </c>
      <c r="P7" s="77" t="e">
        <f t="shared" ref="P7:P36" si="2">N7/(4*O7)</f>
        <v>#N/A</v>
      </c>
      <c r="Q7" s="75"/>
      <c r="R7" s="75"/>
      <c r="S7" s="62"/>
      <c r="T7" s="62"/>
      <c r="U7" s="62"/>
      <c r="V7" s="62"/>
      <c r="W7" s="62"/>
      <c r="X7" s="62"/>
      <c r="Y7" s="62"/>
      <c r="Z7" s="62"/>
      <c r="AA7" s="62"/>
      <c r="AB7" s="62"/>
    </row>
    <row r="8" spans="1:28" ht="15.75" customHeight="1">
      <c r="A8" s="71"/>
      <c r="B8" s="71"/>
      <c r="C8" s="73" t="s">
        <v>256</v>
      </c>
      <c r="D8" s="73"/>
      <c r="E8" s="74">
        <v>1</v>
      </c>
      <c r="F8" s="75"/>
      <c r="G8" s="74" t="s">
        <v>295</v>
      </c>
      <c r="H8" s="76">
        <v>3000000</v>
      </c>
      <c r="I8" s="75">
        <v>4.0000000000000001E-3</v>
      </c>
      <c r="J8" s="75">
        <v>2022</v>
      </c>
      <c r="K8" s="75">
        <v>2052</v>
      </c>
      <c r="L8" s="75"/>
      <c r="M8" s="75">
        <f t="shared" si="0"/>
        <v>31</v>
      </c>
      <c r="N8" s="77">
        <f t="shared" si="1"/>
        <v>103091.33424421691</v>
      </c>
      <c r="O8" s="75" t="e">
        <v>#N/A</v>
      </c>
      <c r="P8" s="77" t="e">
        <f t="shared" si="2"/>
        <v>#N/A</v>
      </c>
      <c r="Q8" s="75"/>
      <c r="R8" s="75"/>
      <c r="S8" s="62"/>
      <c r="T8" s="62"/>
      <c r="U8" s="62"/>
      <c r="V8" s="62"/>
      <c r="W8" s="62"/>
      <c r="X8" s="62"/>
      <c r="Y8" s="62"/>
      <c r="Z8" s="62"/>
      <c r="AA8" s="62"/>
      <c r="AB8" s="62"/>
    </row>
    <row r="9" spans="1:28" ht="15.75" customHeight="1">
      <c r="A9" s="71"/>
      <c r="B9" s="71"/>
      <c r="C9" s="73" t="s">
        <v>257</v>
      </c>
      <c r="D9" s="73"/>
      <c r="E9" s="74">
        <v>1</v>
      </c>
      <c r="F9" s="75"/>
      <c r="G9" s="74" t="s">
        <v>295</v>
      </c>
      <c r="H9" s="76">
        <v>500000</v>
      </c>
      <c r="I9" s="75">
        <v>4.0000000000000001E-3</v>
      </c>
      <c r="J9" s="75">
        <v>2021</v>
      </c>
      <c r="K9" s="75">
        <v>2031</v>
      </c>
      <c r="L9" s="75"/>
      <c r="M9" s="75">
        <f t="shared" si="0"/>
        <v>11</v>
      </c>
      <c r="N9" s="77">
        <f t="shared" si="1"/>
        <v>46552.712530762197</v>
      </c>
      <c r="O9" s="75" t="e">
        <v>#N/A</v>
      </c>
      <c r="P9" s="77" t="e">
        <f t="shared" si="2"/>
        <v>#N/A</v>
      </c>
      <c r="Q9" s="75"/>
      <c r="R9" s="75"/>
      <c r="S9" s="62"/>
      <c r="T9" s="62"/>
      <c r="U9" s="62"/>
      <c r="V9" s="62"/>
      <c r="W9" s="62"/>
      <c r="X9" s="62"/>
      <c r="Y9" s="62"/>
      <c r="Z9" s="62"/>
      <c r="AA9" s="62"/>
      <c r="AB9" s="62"/>
    </row>
    <row r="10" spans="1:28" ht="15.75" customHeight="1">
      <c r="A10" s="71"/>
      <c r="B10" s="71"/>
      <c r="C10" s="73" t="s">
        <v>258</v>
      </c>
      <c r="D10" s="73"/>
      <c r="E10" s="74">
        <v>1</v>
      </c>
      <c r="F10" s="75"/>
      <c r="G10" s="74" t="s">
        <v>295</v>
      </c>
      <c r="H10" s="76">
        <v>5600</v>
      </c>
      <c r="I10" s="75">
        <v>4.0000000000000001E-3</v>
      </c>
      <c r="J10" s="75">
        <v>2021</v>
      </c>
      <c r="K10" s="75">
        <v>2027</v>
      </c>
      <c r="L10" s="75"/>
      <c r="M10" s="75">
        <f t="shared" si="0"/>
        <v>7</v>
      </c>
      <c r="N10" s="77">
        <f t="shared" si="1"/>
        <v>812.85109719367279</v>
      </c>
      <c r="O10" s="75" t="e">
        <v>#N/A</v>
      </c>
      <c r="P10" s="77" t="e">
        <f t="shared" si="2"/>
        <v>#N/A</v>
      </c>
      <c r="Q10" s="75"/>
      <c r="R10" s="75"/>
      <c r="S10" s="62"/>
      <c r="T10" s="62"/>
      <c r="U10" s="62"/>
      <c r="V10" s="62"/>
      <c r="W10" s="62"/>
      <c r="X10" s="62"/>
      <c r="Y10" s="62"/>
      <c r="Z10" s="62"/>
      <c r="AA10" s="62"/>
      <c r="AB10" s="62"/>
    </row>
    <row r="11" spans="1:28" ht="15.75" customHeight="1">
      <c r="A11" s="71"/>
      <c r="B11" s="71"/>
      <c r="C11" s="73" t="s">
        <v>259</v>
      </c>
      <c r="D11" s="73"/>
      <c r="E11" s="74">
        <v>1</v>
      </c>
      <c r="F11" s="75"/>
      <c r="G11" s="74" t="s">
        <v>295</v>
      </c>
      <c r="H11" s="76">
        <v>20000</v>
      </c>
      <c r="I11" s="75">
        <v>4.0000000000000001E-3</v>
      </c>
      <c r="J11" s="75">
        <v>2022</v>
      </c>
      <c r="K11" s="75">
        <v>2032</v>
      </c>
      <c r="L11" s="75"/>
      <c r="M11" s="75">
        <f t="shared" si="0"/>
        <v>11</v>
      </c>
      <c r="N11" s="77">
        <f t="shared" si="1"/>
        <v>1862.1085012304882</v>
      </c>
      <c r="O11" s="75" t="e">
        <v>#N/A</v>
      </c>
      <c r="P11" s="77" t="e">
        <f t="shared" si="2"/>
        <v>#N/A</v>
      </c>
      <c r="Q11" s="75"/>
      <c r="R11" s="75"/>
      <c r="S11" s="62"/>
      <c r="T11" s="62"/>
      <c r="U11" s="62"/>
      <c r="V11" s="62"/>
      <c r="W11" s="62"/>
      <c r="X11" s="62"/>
      <c r="Y11" s="62"/>
      <c r="Z11" s="62"/>
      <c r="AA11" s="62"/>
      <c r="AB11" s="62"/>
    </row>
    <row r="12" spans="1:28" ht="15.75" customHeight="1">
      <c r="A12" s="71"/>
      <c r="B12" s="71"/>
      <c r="C12" s="73" t="s">
        <v>260</v>
      </c>
      <c r="D12" s="73"/>
      <c r="E12" s="74">
        <v>1</v>
      </c>
      <c r="F12" s="75"/>
      <c r="G12" s="74" t="s">
        <v>295</v>
      </c>
      <c r="H12" s="76">
        <v>5000</v>
      </c>
      <c r="I12" s="75">
        <v>4.0000000000000001E-3</v>
      </c>
      <c r="J12" s="75">
        <v>2021</v>
      </c>
      <c r="K12" s="75">
        <v>2028</v>
      </c>
      <c r="L12" s="75"/>
      <c r="M12" s="75">
        <f t="shared" si="0"/>
        <v>8</v>
      </c>
      <c r="N12" s="77">
        <f t="shared" si="1"/>
        <v>636.30239437461591</v>
      </c>
      <c r="O12" s="75" t="e">
        <v>#N/A</v>
      </c>
      <c r="P12" s="77" t="e">
        <f t="shared" si="2"/>
        <v>#N/A</v>
      </c>
      <c r="Q12" s="75"/>
      <c r="R12" s="75"/>
      <c r="S12" s="62"/>
      <c r="T12" s="62"/>
      <c r="U12" s="62"/>
      <c r="V12" s="62"/>
      <c r="W12" s="62"/>
      <c r="X12" s="62"/>
      <c r="Y12" s="62"/>
      <c r="Z12" s="62"/>
      <c r="AA12" s="62"/>
      <c r="AB12" s="62"/>
    </row>
    <row r="13" spans="1:28" ht="15.75" customHeight="1">
      <c r="A13" s="71"/>
      <c r="B13" s="71"/>
      <c r="C13" s="73" t="s">
        <v>261</v>
      </c>
      <c r="D13" s="73"/>
      <c r="E13" s="74">
        <v>1</v>
      </c>
      <c r="F13" s="75"/>
      <c r="G13" s="74" t="s">
        <v>295</v>
      </c>
      <c r="H13" s="76">
        <v>5000</v>
      </c>
      <c r="I13" s="75">
        <v>4.0000000000000001E-3</v>
      </c>
      <c r="J13" s="75">
        <v>2022</v>
      </c>
      <c r="K13" s="75">
        <v>2023</v>
      </c>
      <c r="L13" s="75"/>
      <c r="M13" s="75">
        <f t="shared" si="0"/>
        <v>2</v>
      </c>
      <c r="N13" s="77">
        <f t="shared" si="1"/>
        <v>2515.0099800399125</v>
      </c>
      <c r="O13" s="75" t="e">
        <v>#N/A</v>
      </c>
      <c r="P13" s="77" t="e">
        <f t="shared" si="2"/>
        <v>#N/A</v>
      </c>
      <c r="Q13" s="75"/>
      <c r="R13" s="75"/>
      <c r="S13" s="62"/>
      <c r="T13" s="62"/>
      <c r="U13" s="62"/>
      <c r="V13" s="62"/>
      <c r="W13" s="62"/>
      <c r="X13" s="62"/>
      <c r="Y13" s="62"/>
      <c r="Z13" s="62"/>
      <c r="AA13" s="62"/>
      <c r="AB13" s="62"/>
    </row>
    <row r="14" spans="1:28" ht="15.75" customHeight="1">
      <c r="A14" s="78"/>
      <c r="B14" s="79"/>
      <c r="C14" s="73" t="s">
        <v>262</v>
      </c>
      <c r="D14" s="73"/>
      <c r="E14" s="74">
        <v>1</v>
      </c>
      <c r="F14" s="77">
        <f>SUM(H7:H14)</f>
        <v>3615600</v>
      </c>
      <c r="G14" s="74" t="s">
        <v>295</v>
      </c>
      <c r="H14" s="76">
        <v>5000</v>
      </c>
      <c r="I14" s="80">
        <v>4.0000000000000001E-3</v>
      </c>
      <c r="J14" s="80">
        <v>2020</v>
      </c>
      <c r="K14" s="80">
        <v>2020</v>
      </c>
      <c r="L14" s="80"/>
      <c r="M14" s="80">
        <f t="shared" si="0"/>
        <v>1</v>
      </c>
      <c r="N14" s="81">
        <f t="shared" si="1"/>
        <v>5019.9999999999955</v>
      </c>
      <c r="O14" s="80" t="e">
        <v>#N/A</v>
      </c>
      <c r="P14" s="81" t="e">
        <f t="shared" si="2"/>
        <v>#N/A</v>
      </c>
      <c r="Q14" s="80"/>
      <c r="R14" s="80"/>
      <c r="S14" s="62"/>
      <c r="T14" s="62"/>
      <c r="U14" s="62"/>
      <c r="V14" s="62"/>
      <c r="W14" s="62"/>
      <c r="X14" s="62"/>
      <c r="Y14" s="62"/>
      <c r="Z14" s="62"/>
      <c r="AA14" s="62"/>
      <c r="AB14" s="62"/>
    </row>
    <row r="15" spans="1:28" ht="15.75" customHeight="1">
      <c r="A15" s="79"/>
      <c r="B15" s="79"/>
      <c r="C15" s="73" t="s">
        <v>266</v>
      </c>
      <c r="D15" s="73"/>
      <c r="E15" s="74">
        <v>2</v>
      </c>
      <c r="F15" s="75"/>
      <c r="G15" s="74" t="s">
        <v>295</v>
      </c>
      <c r="H15" s="76">
        <v>15000</v>
      </c>
      <c r="I15" s="80">
        <v>4.0000000000000001E-3</v>
      </c>
      <c r="J15" s="80">
        <v>2021</v>
      </c>
      <c r="K15" s="80">
        <v>2024</v>
      </c>
      <c r="L15" s="80"/>
      <c r="M15" s="80">
        <f t="shared" si="0"/>
        <v>4</v>
      </c>
      <c r="N15" s="81">
        <f t="shared" si="1"/>
        <v>3787.5748500608165</v>
      </c>
      <c r="O15" s="80" t="e">
        <v>#N/A</v>
      </c>
      <c r="P15" s="81" t="e">
        <f t="shared" si="2"/>
        <v>#N/A</v>
      </c>
      <c r="Q15" s="80"/>
      <c r="R15" s="80"/>
      <c r="S15" s="62"/>
      <c r="T15" s="62"/>
      <c r="U15" s="62"/>
      <c r="V15" s="62"/>
      <c r="W15" s="62"/>
      <c r="X15" s="62"/>
      <c r="Y15" s="62"/>
      <c r="Z15" s="62"/>
      <c r="AA15" s="62"/>
      <c r="AB15" s="62"/>
    </row>
    <row r="16" spans="1:28" ht="15.75" customHeight="1">
      <c r="A16" s="79"/>
      <c r="B16" s="79"/>
      <c r="C16" s="73" t="s">
        <v>267</v>
      </c>
      <c r="D16" s="73"/>
      <c r="E16" s="74">
        <v>2</v>
      </c>
      <c r="F16" s="75"/>
      <c r="G16" s="74" t="s">
        <v>295</v>
      </c>
      <c r="H16" s="76">
        <v>10000</v>
      </c>
      <c r="I16" s="80">
        <v>4.0000000000000001E-3</v>
      </c>
      <c r="J16" s="80">
        <v>2022</v>
      </c>
      <c r="K16" s="80">
        <v>2024</v>
      </c>
      <c r="L16" s="80"/>
      <c r="M16" s="80">
        <f t="shared" si="0"/>
        <v>3</v>
      </c>
      <c r="N16" s="81">
        <f t="shared" si="1"/>
        <v>3360.0354845392517</v>
      </c>
      <c r="O16" s="80" t="e">
        <v>#N/A</v>
      </c>
      <c r="P16" s="81" t="e">
        <f t="shared" si="2"/>
        <v>#N/A</v>
      </c>
      <c r="Q16" s="80"/>
      <c r="R16" s="80"/>
      <c r="S16" s="62"/>
      <c r="T16" s="62"/>
      <c r="U16" s="62"/>
      <c r="V16" s="62"/>
      <c r="W16" s="62"/>
      <c r="X16" s="62"/>
      <c r="Y16" s="62"/>
      <c r="Z16" s="62"/>
      <c r="AA16" s="62"/>
      <c r="AB16" s="62"/>
    </row>
    <row r="17" spans="1:28" ht="15.75" customHeight="1">
      <c r="A17" s="79"/>
      <c r="B17" s="79"/>
      <c r="C17" s="73" t="s">
        <v>268</v>
      </c>
      <c r="D17" s="73"/>
      <c r="E17" s="74">
        <v>2</v>
      </c>
      <c r="F17" s="75"/>
      <c r="G17" s="74" t="s">
        <v>295</v>
      </c>
      <c r="H17" s="76">
        <v>5000</v>
      </c>
      <c r="I17" s="80">
        <v>4.0000000000000001E-3</v>
      </c>
      <c r="J17" s="80">
        <v>2023</v>
      </c>
      <c r="K17" s="80">
        <v>2024</v>
      </c>
      <c r="L17" s="80"/>
      <c r="M17" s="80">
        <f t="shared" si="0"/>
        <v>2</v>
      </c>
      <c r="N17" s="81">
        <f t="shared" si="1"/>
        <v>2515.0099800399125</v>
      </c>
      <c r="O17" s="80" t="e">
        <v>#N/A</v>
      </c>
      <c r="P17" s="81" t="e">
        <f t="shared" si="2"/>
        <v>#N/A</v>
      </c>
      <c r="Q17" s="80"/>
      <c r="R17" s="80"/>
      <c r="S17" s="62"/>
      <c r="T17" s="62"/>
      <c r="U17" s="62"/>
      <c r="V17" s="62"/>
      <c r="W17" s="62"/>
      <c r="X17" s="62"/>
      <c r="Y17" s="62"/>
      <c r="Z17" s="62"/>
      <c r="AA17" s="62"/>
      <c r="AB17" s="62"/>
    </row>
    <row r="18" spans="1:28" ht="15.75" customHeight="1">
      <c r="A18" s="71"/>
      <c r="B18" s="72" t="s">
        <v>296</v>
      </c>
      <c r="C18" s="73" t="s">
        <v>269</v>
      </c>
      <c r="D18" s="73"/>
      <c r="E18" s="74">
        <v>2</v>
      </c>
      <c r="F18" s="77">
        <f>SUM(H7:H18)</f>
        <v>3650600</v>
      </c>
      <c r="G18" s="74" t="s">
        <v>295</v>
      </c>
      <c r="H18" s="76">
        <v>5000</v>
      </c>
      <c r="I18" s="75">
        <v>4.0000000000000001E-3</v>
      </c>
      <c r="J18" s="75">
        <v>2022</v>
      </c>
      <c r="K18" s="75">
        <v>2061</v>
      </c>
      <c r="L18" s="75"/>
      <c r="M18" s="75">
        <f t="shared" si="0"/>
        <v>40</v>
      </c>
      <c r="N18" s="77">
        <f t="shared" si="1"/>
        <v>135.51585538746073</v>
      </c>
      <c r="O18" s="75" t="e">
        <v>#N/A</v>
      </c>
      <c r="P18" s="77" t="e">
        <f t="shared" si="2"/>
        <v>#N/A</v>
      </c>
      <c r="Q18" s="75"/>
      <c r="R18" s="75"/>
      <c r="S18" s="62"/>
      <c r="T18" s="62"/>
      <c r="U18" s="62"/>
      <c r="V18" s="62"/>
      <c r="W18" s="62"/>
      <c r="X18" s="62"/>
      <c r="Y18" s="62"/>
      <c r="Z18" s="62"/>
      <c r="AA18" s="62"/>
      <c r="AB18" s="62"/>
    </row>
    <row r="19" spans="1:28" ht="15.75" customHeight="1">
      <c r="A19" s="82"/>
      <c r="B19" s="82"/>
      <c r="C19" s="73" t="s">
        <v>271</v>
      </c>
      <c r="D19" s="73"/>
      <c r="E19" s="74">
        <v>3</v>
      </c>
      <c r="F19" s="75"/>
      <c r="G19" s="74" t="s">
        <v>295</v>
      </c>
      <c r="H19" s="76">
        <v>5000000</v>
      </c>
      <c r="I19" s="75">
        <v>4.0000000000000001E-3</v>
      </c>
      <c r="J19" s="75">
        <v>2022</v>
      </c>
      <c r="K19" s="75">
        <v>2032</v>
      </c>
      <c r="L19" s="75"/>
      <c r="M19" s="75">
        <f t="shared" si="0"/>
        <v>11</v>
      </c>
      <c r="N19" s="77">
        <f t="shared" si="1"/>
        <v>465527.12530762202</v>
      </c>
      <c r="O19" s="75" t="e">
        <v>#N/A</v>
      </c>
      <c r="P19" s="77" t="e">
        <f t="shared" si="2"/>
        <v>#N/A</v>
      </c>
      <c r="Q19" s="75"/>
      <c r="R19" s="75"/>
      <c r="S19" s="62"/>
      <c r="T19" s="62"/>
      <c r="U19" s="62"/>
      <c r="V19" s="62"/>
      <c r="W19" s="62"/>
      <c r="X19" s="62"/>
      <c r="Y19" s="62"/>
      <c r="Z19" s="62"/>
      <c r="AA19" s="62"/>
      <c r="AB19" s="62"/>
    </row>
    <row r="20" spans="1:28" ht="15.75" customHeight="1">
      <c r="A20" s="71"/>
      <c r="B20" s="72"/>
      <c r="C20" s="73" t="s">
        <v>272</v>
      </c>
      <c r="D20" s="73"/>
      <c r="E20" s="74">
        <v>3</v>
      </c>
      <c r="F20" s="77">
        <f>SUM(H7:H20)</f>
        <v>8652600</v>
      </c>
      <c r="G20" s="74" t="s">
        <v>295</v>
      </c>
      <c r="H20" s="76">
        <v>2000</v>
      </c>
      <c r="I20" s="75">
        <v>4.0000000000000001E-3</v>
      </c>
      <c r="J20" s="75">
        <v>2021</v>
      </c>
      <c r="K20" s="75">
        <v>2031</v>
      </c>
      <c r="L20" s="75"/>
      <c r="M20" s="75">
        <f t="shared" si="0"/>
        <v>11</v>
      </c>
      <c r="N20" s="77">
        <f t="shared" si="1"/>
        <v>186.2108501230488</v>
      </c>
      <c r="O20" s="75" t="e">
        <v>#N/A</v>
      </c>
      <c r="P20" s="77" t="e">
        <f t="shared" si="2"/>
        <v>#N/A</v>
      </c>
      <c r="Q20" s="75"/>
      <c r="R20" s="75"/>
      <c r="S20" s="62"/>
      <c r="T20" s="62"/>
      <c r="U20" s="62"/>
      <c r="V20" s="62"/>
      <c r="W20" s="62"/>
      <c r="X20" s="62"/>
      <c r="Y20" s="62"/>
      <c r="Z20" s="62"/>
      <c r="AA20" s="62"/>
      <c r="AB20" s="62"/>
    </row>
    <row r="21" spans="1:28" ht="15.75" customHeight="1">
      <c r="A21" s="71"/>
      <c r="B21" s="72"/>
      <c r="C21" s="73" t="s">
        <v>297</v>
      </c>
      <c r="D21" s="73"/>
      <c r="E21" s="74"/>
      <c r="F21" s="75"/>
      <c r="G21" s="75" t="s">
        <v>298</v>
      </c>
      <c r="H21" s="76">
        <v>289483.09999999998</v>
      </c>
      <c r="I21" s="75">
        <v>4.0000000000000001E-3</v>
      </c>
      <c r="J21" s="75">
        <v>2021</v>
      </c>
      <c r="K21" s="75">
        <v>2025</v>
      </c>
      <c r="L21" s="75"/>
      <c r="M21" s="75">
        <f t="shared" si="0"/>
        <v>5</v>
      </c>
      <c r="N21" s="77">
        <f t="shared" si="1"/>
        <v>58593.228423539251</v>
      </c>
      <c r="O21" s="75" t="e">
        <v>#N/A</v>
      </c>
      <c r="P21" s="77" t="e">
        <f t="shared" si="2"/>
        <v>#N/A</v>
      </c>
      <c r="Q21" s="75"/>
      <c r="R21" s="75"/>
      <c r="S21" s="62"/>
      <c r="T21" s="62"/>
      <c r="U21" s="62"/>
      <c r="V21" s="62"/>
      <c r="W21" s="62"/>
      <c r="X21" s="62"/>
      <c r="Y21" s="62"/>
      <c r="Z21" s="62"/>
      <c r="AA21" s="62"/>
      <c r="AB21" s="62"/>
    </row>
    <row r="22" spans="1:28" ht="15.75" customHeight="1">
      <c r="A22" s="71"/>
      <c r="B22" s="72"/>
      <c r="C22" s="73" t="s">
        <v>299</v>
      </c>
      <c r="D22" s="73"/>
      <c r="E22" s="74"/>
      <c r="F22" s="75"/>
      <c r="G22" s="75" t="s">
        <v>298</v>
      </c>
      <c r="H22" s="76">
        <v>239219.08</v>
      </c>
      <c r="I22" s="75">
        <v>4.0000000000000001E-3</v>
      </c>
      <c r="J22" s="75">
        <v>2021</v>
      </c>
      <c r="K22" s="75">
        <v>2023</v>
      </c>
      <c r="L22" s="75"/>
      <c r="M22" s="75">
        <f t="shared" si="0"/>
        <v>3</v>
      </c>
      <c r="N22" s="77">
        <f t="shared" si="1"/>
        <v>80378.459737883401</v>
      </c>
      <c r="O22" s="75" t="e">
        <v>#N/A</v>
      </c>
      <c r="P22" s="77" t="e">
        <f t="shared" si="2"/>
        <v>#N/A</v>
      </c>
      <c r="Q22" s="75"/>
      <c r="R22" s="75"/>
      <c r="S22" s="62"/>
      <c r="T22" s="62"/>
      <c r="U22" s="62"/>
      <c r="V22" s="62"/>
      <c r="W22" s="62"/>
      <c r="X22" s="62"/>
      <c r="Y22" s="62"/>
      <c r="Z22" s="62"/>
      <c r="AA22" s="62"/>
      <c r="AB22" s="62"/>
    </row>
    <row r="23" spans="1:28" ht="15.75" customHeight="1">
      <c r="A23" s="82"/>
      <c r="B23" s="82"/>
      <c r="C23" s="73" t="s">
        <v>300</v>
      </c>
      <c r="D23" s="73"/>
      <c r="E23" s="74"/>
      <c r="F23" s="75"/>
      <c r="G23" s="74" t="s">
        <v>295</v>
      </c>
      <c r="H23" s="76">
        <v>225000</v>
      </c>
      <c r="I23" s="75">
        <v>4.0000000000000001E-3</v>
      </c>
      <c r="J23" s="75">
        <v>2022</v>
      </c>
      <c r="K23" s="75">
        <v>2026</v>
      </c>
      <c r="L23" s="75"/>
      <c r="M23" s="75">
        <f t="shared" si="0"/>
        <v>5</v>
      </c>
      <c r="N23" s="77">
        <f t="shared" si="1"/>
        <v>45541.437117732719</v>
      </c>
      <c r="O23" s="75" t="e">
        <v>#N/A</v>
      </c>
      <c r="P23" s="77" t="e">
        <f t="shared" si="2"/>
        <v>#N/A</v>
      </c>
      <c r="Q23" s="75"/>
      <c r="R23" s="75"/>
      <c r="S23" s="62"/>
      <c r="T23" s="62"/>
      <c r="U23" s="62"/>
      <c r="V23" s="62"/>
      <c r="W23" s="62"/>
      <c r="X23" s="62"/>
      <c r="Y23" s="62"/>
      <c r="Z23" s="62"/>
      <c r="AA23" s="62"/>
      <c r="AB23" s="62"/>
    </row>
    <row r="24" spans="1:28" ht="15.75" customHeight="1">
      <c r="A24" s="82"/>
      <c r="B24" s="82"/>
      <c r="C24" s="73" t="s">
        <v>301</v>
      </c>
      <c r="D24" s="73"/>
      <c r="E24" s="74"/>
      <c r="F24" s="75"/>
      <c r="G24" s="75" t="s">
        <v>298</v>
      </c>
      <c r="H24" s="76">
        <v>55538.13</v>
      </c>
      <c r="I24" s="75">
        <v>4.0000000000000001E-3</v>
      </c>
      <c r="J24" s="75">
        <v>2021</v>
      </c>
      <c r="K24" s="75">
        <v>2025</v>
      </c>
      <c r="L24" s="75"/>
      <c r="M24" s="75">
        <f t="shared" si="0"/>
        <v>5</v>
      </c>
      <c r="N24" s="77">
        <f t="shared" si="1"/>
        <v>11241.272244584288</v>
      </c>
      <c r="O24" s="75" t="e">
        <v>#N/A</v>
      </c>
      <c r="P24" s="77" t="e">
        <f t="shared" si="2"/>
        <v>#N/A</v>
      </c>
      <c r="Q24" s="75"/>
      <c r="R24" s="75"/>
      <c r="S24" s="62"/>
      <c r="T24" s="62"/>
      <c r="U24" s="62"/>
      <c r="V24" s="62"/>
      <c r="W24" s="62"/>
      <c r="X24" s="62"/>
      <c r="Y24" s="62"/>
      <c r="Z24" s="62"/>
      <c r="AA24" s="62"/>
      <c r="AB24" s="62"/>
    </row>
    <row r="25" spans="1:28" ht="15.75" customHeight="1">
      <c r="A25" s="71"/>
      <c r="B25" s="71"/>
      <c r="C25" s="83" t="s">
        <v>302</v>
      </c>
      <c r="D25" s="83"/>
      <c r="E25" s="84"/>
      <c r="F25" s="80"/>
      <c r="G25" s="84" t="s">
        <v>295</v>
      </c>
      <c r="H25" s="85">
        <v>0</v>
      </c>
      <c r="I25" s="75"/>
      <c r="J25" s="75">
        <v>2021</v>
      </c>
      <c r="K25" s="75">
        <v>2021</v>
      </c>
      <c r="L25" s="75"/>
      <c r="M25" s="75">
        <f t="shared" si="0"/>
        <v>1</v>
      </c>
      <c r="N25" s="77">
        <f t="shared" si="1"/>
        <v>0</v>
      </c>
      <c r="O25" s="75" t="e">
        <v>#N/A</v>
      </c>
      <c r="P25" s="77" t="e">
        <f t="shared" si="2"/>
        <v>#N/A</v>
      </c>
      <c r="Q25" s="75"/>
      <c r="R25" s="75"/>
      <c r="S25" s="62"/>
      <c r="T25" s="62"/>
      <c r="U25" s="62"/>
      <c r="V25" s="62"/>
      <c r="W25" s="62"/>
      <c r="X25" s="62"/>
      <c r="Y25" s="62"/>
      <c r="Z25" s="62"/>
      <c r="AA25" s="62"/>
      <c r="AB25" s="62"/>
    </row>
    <row r="26" spans="1:28" ht="15.75" customHeight="1">
      <c r="A26" s="71"/>
      <c r="B26" s="72"/>
      <c r="C26" s="83" t="s">
        <v>302</v>
      </c>
      <c r="D26" s="83"/>
      <c r="E26" s="84"/>
      <c r="F26" s="80"/>
      <c r="G26" s="84" t="s">
        <v>295</v>
      </c>
      <c r="H26" s="85">
        <v>0</v>
      </c>
      <c r="I26" s="75"/>
      <c r="J26" s="75">
        <v>2021</v>
      </c>
      <c r="K26" s="75">
        <v>2021</v>
      </c>
      <c r="L26" s="75"/>
      <c r="M26" s="75">
        <f t="shared" si="0"/>
        <v>1</v>
      </c>
      <c r="N26" s="77">
        <f t="shared" si="1"/>
        <v>0</v>
      </c>
      <c r="O26" s="75" t="e">
        <v>#N/A</v>
      </c>
      <c r="P26" s="77" t="e">
        <f t="shared" si="2"/>
        <v>#N/A</v>
      </c>
      <c r="Q26" s="75"/>
      <c r="R26" s="75"/>
      <c r="S26" s="62"/>
      <c r="T26" s="62"/>
      <c r="U26" s="62"/>
      <c r="V26" s="62"/>
      <c r="W26" s="62"/>
      <c r="X26" s="62"/>
      <c r="Y26" s="62"/>
      <c r="Z26" s="62"/>
      <c r="AA26" s="62"/>
      <c r="AB26" s="62"/>
    </row>
    <row r="27" spans="1:28" ht="15.75" customHeight="1">
      <c r="A27" s="71"/>
      <c r="B27" s="72"/>
      <c r="C27" s="83" t="s">
        <v>302</v>
      </c>
      <c r="D27" s="83"/>
      <c r="E27" s="84"/>
      <c r="F27" s="80"/>
      <c r="G27" s="84" t="s">
        <v>295</v>
      </c>
      <c r="H27" s="85">
        <v>0</v>
      </c>
      <c r="I27" s="75"/>
      <c r="J27" s="75">
        <v>2021</v>
      </c>
      <c r="K27" s="75">
        <v>2021</v>
      </c>
      <c r="L27" s="75"/>
      <c r="M27" s="75">
        <f t="shared" si="0"/>
        <v>1</v>
      </c>
      <c r="N27" s="77">
        <f t="shared" si="1"/>
        <v>0</v>
      </c>
      <c r="O27" s="75" t="e">
        <v>#N/A</v>
      </c>
      <c r="P27" s="77" t="e">
        <f t="shared" si="2"/>
        <v>#N/A</v>
      </c>
      <c r="Q27" s="75"/>
      <c r="R27" s="75"/>
      <c r="S27" s="62"/>
      <c r="T27" s="62"/>
      <c r="U27" s="62"/>
      <c r="V27" s="62"/>
      <c r="W27" s="62"/>
      <c r="X27" s="62"/>
      <c r="Y27" s="62"/>
      <c r="Z27" s="62"/>
      <c r="AA27" s="62"/>
      <c r="AB27" s="62"/>
    </row>
    <row r="28" spans="1:28" ht="15.75" customHeight="1">
      <c r="A28" s="71"/>
      <c r="B28" s="72"/>
      <c r="C28" s="83" t="s">
        <v>302</v>
      </c>
      <c r="D28" s="83"/>
      <c r="E28" s="84"/>
      <c r="F28" s="80"/>
      <c r="G28" s="84" t="s">
        <v>295</v>
      </c>
      <c r="H28" s="85">
        <v>0</v>
      </c>
      <c r="I28" s="75"/>
      <c r="J28" s="75">
        <v>2021</v>
      </c>
      <c r="K28" s="75">
        <v>2021</v>
      </c>
      <c r="L28" s="75"/>
      <c r="M28" s="75">
        <f t="shared" si="0"/>
        <v>1</v>
      </c>
      <c r="N28" s="77">
        <f t="shared" si="1"/>
        <v>0</v>
      </c>
      <c r="O28" s="75" t="e">
        <v>#N/A</v>
      </c>
      <c r="P28" s="77" t="e">
        <f t="shared" si="2"/>
        <v>#N/A</v>
      </c>
      <c r="Q28" s="75"/>
      <c r="R28" s="75"/>
      <c r="S28" s="62"/>
      <c r="T28" s="62"/>
      <c r="U28" s="62"/>
      <c r="V28" s="62"/>
      <c r="W28" s="62"/>
      <c r="X28" s="62"/>
      <c r="Y28" s="62"/>
      <c r="Z28" s="62"/>
      <c r="AA28" s="62"/>
      <c r="AB28" s="62"/>
    </row>
    <row r="29" spans="1:28" ht="15.75" customHeight="1">
      <c r="A29" s="71"/>
      <c r="B29" s="72"/>
      <c r="C29" s="73" t="s">
        <v>303</v>
      </c>
      <c r="D29" s="73"/>
      <c r="E29" s="74"/>
      <c r="F29" s="75"/>
      <c r="G29" s="74" t="s">
        <v>295</v>
      </c>
      <c r="H29" s="76">
        <v>55000</v>
      </c>
      <c r="I29" s="75"/>
      <c r="J29" s="75">
        <v>2020</v>
      </c>
      <c r="K29" s="75">
        <v>2020</v>
      </c>
      <c r="L29" s="75"/>
      <c r="M29" s="75">
        <f t="shared" si="0"/>
        <v>1</v>
      </c>
      <c r="N29" s="77">
        <f t="shared" si="1"/>
        <v>55000</v>
      </c>
      <c r="O29" s="75" t="e">
        <v>#N/A</v>
      </c>
      <c r="P29" s="77" t="e">
        <f t="shared" si="2"/>
        <v>#N/A</v>
      </c>
      <c r="Q29" s="75"/>
      <c r="R29" s="75"/>
      <c r="S29" s="62"/>
      <c r="T29" s="62"/>
      <c r="U29" s="62"/>
      <c r="V29" s="62"/>
      <c r="W29" s="62"/>
      <c r="X29" s="62"/>
      <c r="Y29" s="62"/>
      <c r="Z29" s="62"/>
      <c r="AA29" s="62"/>
      <c r="AB29" s="62"/>
    </row>
    <row r="30" spans="1:28" ht="15.75" customHeight="1">
      <c r="A30" s="82"/>
      <c r="B30" s="82"/>
      <c r="C30" s="73" t="s">
        <v>304</v>
      </c>
      <c r="D30" s="73"/>
      <c r="E30" s="74"/>
      <c r="F30" s="75"/>
      <c r="G30" s="74" t="s">
        <v>295</v>
      </c>
      <c r="H30" s="76">
        <v>35000</v>
      </c>
      <c r="I30" s="75"/>
      <c r="J30" s="75">
        <v>2021</v>
      </c>
      <c r="K30" s="75">
        <v>2021</v>
      </c>
      <c r="L30" s="75"/>
      <c r="M30" s="75">
        <f t="shared" si="0"/>
        <v>1</v>
      </c>
      <c r="N30" s="77">
        <f t="shared" si="1"/>
        <v>35000</v>
      </c>
      <c r="O30" s="75" t="e">
        <v>#N/A</v>
      </c>
      <c r="P30" s="77" t="e">
        <f t="shared" si="2"/>
        <v>#N/A</v>
      </c>
      <c r="Q30" s="75"/>
      <c r="R30" s="75"/>
      <c r="S30" s="62"/>
      <c r="T30" s="62"/>
      <c r="U30" s="62"/>
      <c r="V30" s="62"/>
      <c r="W30" s="62"/>
      <c r="X30" s="62"/>
      <c r="Y30" s="62"/>
      <c r="Z30" s="62"/>
      <c r="AA30" s="62"/>
      <c r="AB30" s="62"/>
    </row>
    <row r="31" spans="1:28" ht="15.75" customHeight="1">
      <c r="A31" s="82"/>
      <c r="B31" s="82"/>
      <c r="C31" s="73" t="s">
        <v>305</v>
      </c>
      <c r="D31" s="73"/>
      <c r="E31" s="74"/>
      <c r="F31" s="75"/>
      <c r="G31" s="74" t="s">
        <v>295</v>
      </c>
      <c r="H31" s="76">
        <v>22000</v>
      </c>
      <c r="I31" s="75"/>
      <c r="J31" s="75">
        <v>2020</v>
      </c>
      <c r="K31" s="75">
        <v>2020</v>
      </c>
      <c r="L31" s="75"/>
      <c r="M31" s="75">
        <f t="shared" si="0"/>
        <v>1</v>
      </c>
      <c r="N31" s="77">
        <f t="shared" si="1"/>
        <v>22000</v>
      </c>
      <c r="O31" s="75" t="e">
        <v>#N/A</v>
      </c>
      <c r="P31" s="77" t="e">
        <f t="shared" si="2"/>
        <v>#N/A</v>
      </c>
      <c r="Q31" s="75"/>
      <c r="R31" s="75"/>
      <c r="S31" s="62"/>
      <c r="T31" s="62"/>
      <c r="U31" s="62"/>
      <c r="V31" s="62"/>
      <c r="W31" s="62"/>
      <c r="X31" s="62"/>
      <c r="Y31" s="62"/>
      <c r="Z31" s="62"/>
      <c r="AA31" s="62"/>
      <c r="AB31" s="62"/>
    </row>
    <row r="32" spans="1:28" ht="15.75" customHeight="1">
      <c r="A32" s="71"/>
      <c r="B32" s="72"/>
      <c r="C32" s="73" t="s">
        <v>306</v>
      </c>
      <c r="D32" s="73"/>
      <c r="E32" s="74"/>
      <c r="F32" s="75"/>
      <c r="G32" s="74" t="s">
        <v>295</v>
      </c>
      <c r="H32" s="76">
        <v>10000</v>
      </c>
      <c r="I32" s="75"/>
      <c r="J32" s="75">
        <v>2020</v>
      </c>
      <c r="K32" s="75">
        <v>2020</v>
      </c>
      <c r="L32" s="75"/>
      <c r="M32" s="75">
        <f t="shared" si="0"/>
        <v>1</v>
      </c>
      <c r="N32" s="77">
        <f t="shared" si="1"/>
        <v>10000</v>
      </c>
      <c r="O32" s="75" t="e">
        <v>#N/A</v>
      </c>
      <c r="P32" s="77" t="e">
        <f t="shared" si="2"/>
        <v>#N/A</v>
      </c>
      <c r="Q32" s="75"/>
      <c r="R32" s="75"/>
      <c r="S32" s="62"/>
      <c r="T32" s="62"/>
      <c r="U32" s="62"/>
      <c r="V32" s="62"/>
      <c r="W32" s="62"/>
      <c r="X32" s="62"/>
      <c r="Y32" s="62"/>
      <c r="Z32" s="62"/>
      <c r="AA32" s="62"/>
      <c r="AB32" s="62"/>
    </row>
    <row r="33" spans="1:28" ht="15.75" customHeight="1">
      <c r="A33" s="78"/>
      <c r="B33" s="79"/>
      <c r="C33" s="78" t="s">
        <v>302</v>
      </c>
      <c r="D33" s="78"/>
      <c r="E33" s="80"/>
      <c r="F33" s="80"/>
      <c r="G33" s="80" t="s">
        <v>295</v>
      </c>
      <c r="H33" s="86">
        <v>0</v>
      </c>
      <c r="I33" s="80">
        <v>4.0000000000000001E-3</v>
      </c>
      <c r="J33" s="80">
        <v>2024</v>
      </c>
      <c r="K33" s="80">
        <v>2024</v>
      </c>
      <c r="L33" s="80"/>
      <c r="M33" s="80">
        <f t="shared" si="0"/>
        <v>1</v>
      </c>
      <c r="N33" s="81">
        <f t="shared" si="1"/>
        <v>0</v>
      </c>
      <c r="O33" s="80" t="e">
        <v>#N/A</v>
      </c>
      <c r="P33" s="81" t="e">
        <f t="shared" si="2"/>
        <v>#N/A</v>
      </c>
      <c r="Q33" s="80"/>
      <c r="R33" s="80"/>
      <c r="S33" s="62"/>
      <c r="T33" s="62"/>
      <c r="U33" s="62"/>
      <c r="V33" s="62"/>
      <c r="W33" s="62"/>
      <c r="X33" s="62"/>
      <c r="Y33" s="62"/>
      <c r="Z33" s="62"/>
      <c r="AA33" s="62"/>
      <c r="AB33" s="62"/>
    </row>
    <row r="34" spans="1:28" ht="15.75" customHeight="1">
      <c r="A34" s="79"/>
      <c r="B34" s="79"/>
      <c r="C34" s="78" t="s">
        <v>302</v>
      </c>
      <c r="D34" s="78"/>
      <c r="E34" s="80"/>
      <c r="F34" s="80"/>
      <c r="G34" s="80" t="s">
        <v>295</v>
      </c>
      <c r="H34" s="86">
        <v>0</v>
      </c>
      <c r="I34" s="80">
        <v>4.0000000000000001E-3</v>
      </c>
      <c r="J34" s="80">
        <v>2025</v>
      </c>
      <c r="K34" s="80">
        <v>2030</v>
      </c>
      <c r="L34" s="80"/>
      <c r="M34" s="80">
        <f t="shared" si="0"/>
        <v>6</v>
      </c>
      <c r="N34" s="81">
        <f t="shared" si="1"/>
        <v>0</v>
      </c>
      <c r="O34" s="80" t="e">
        <v>#N/A</v>
      </c>
      <c r="P34" s="81" t="e">
        <f t="shared" si="2"/>
        <v>#N/A</v>
      </c>
      <c r="Q34" s="80"/>
      <c r="R34" s="80"/>
      <c r="S34" s="62"/>
      <c r="T34" s="62"/>
      <c r="U34" s="62"/>
      <c r="V34" s="62"/>
      <c r="W34" s="62"/>
      <c r="X34" s="62"/>
      <c r="Y34" s="62"/>
      <c r="Z34" s="62"/>
      <c r="AA34" s="62"/>
      <c r="AB34" s="62"/>
    </row>
    <row r="35" spans="1:28" ht="15.75" customHeight="1">
      <c r="A35" s="79"/>
      <c r="B35" s="79"/>
      <c r="C35" s="78" t="s">
        <v>302</v>
      </c>
      <c r="D35" s="78"/>
      <c r="E35" s="80"/>
      <c r="F35" s="80"/>
      <c r="G35" s="80" t="s">
        <v>295</v>
      </c>
      <c r="H35" s="86">
        <v>0</v>
      </c>
      <c r="I35" s="80">
        <v>4.0000000000000001E-3</v>
      </c>
      <c r="J35" s="80">
        <v>2026</v>
      </c>
      <c r="K35" s="80">
        <v>2030</v>
      </c>
      <c r="L35" s="80"/>
      <c r="M35" s="80">
        <f t="shared" si="0"/>
        <v>5</v>
      </c>
      <c r="N35" s="81">
        <f t="shared" si="1"/>
        <v>0</v>
      </c>
      <c r="O35" s="80" t="e">
        <v>#N/A</v>
      </c>
      <c r="P35" s="81" t="e">
        <f t="shared" si="2"/>
        <v>#N/A</v>
      </c>
      <c r="Q35" s="80"/>
      <c r="R35" s="80"/>
      <c r="S35" s="62"/>
      <c r="T35" s="62"/>
      <c r="U35" s="62"/>
      <c r="V35" s="62"/>
      <c r="W35" s="62"/>
      <c r="X35" s="62"/>
      <c r="Y35" s="62"/>
      <c r="Z35" s="62"/>
      <c r="AA35" s="62"/>
      <c r="AB35" s="62"/>
    </row>
    <row r="36" spans="1:28" ht="15.75" customHeight="1">
      <c r="A36" s="79"/>
      <c r="B36" s="79"/>
      <c r="C36" s="78" t="s">
        <v>302</v>
      </c>
      <c r="D36" s="78"/>
      <c r="E36" s="80"/>
      <c r="F36" s="80"/>
      <c r="G36" s="80" t="s">
        <v>295</v>
      </c>
      <c r="H36" s="86">
        <v>0</v>
      </c>
      <c r="I36" s="80">
        <v>4.0000000000000001E-3</v>
      </c>
      <c r="J36" s="80">
        <v>2027</v>
      </c>
      <c r="K36" s="80">
        <v>2030</v>
      </c>
      <c r="L36" s="80"/>
      <c r="M36" s="80">
        <f t="shared" si="0"/>
        <v>4</v>
      </c>
      <c r="N36" s="81">
        <f t="shared" si="1"/>
        <v>0</v>
      </c>
      <c r="O36" s="80" t="e">
        <v>#N/A</v>
      </c>
      <c r="P36" s="81" t="e">
        <f t="shared" si="2"/>
        <v>#N/A</v>
      </c>
      <c r="Q36" s="80"/>
      <c r="R36" s="80"/>
      <c r="S36" s="62"/>
      <c r="T36" s="62"/>
      <c r="U36" s="62"/>
      <c r="V36" s="62"/>
      <c r="W36" s="62"/>
      <c r="X36" s="62"/>
      <c r="Y36" s="62"/>
      <c r="Z36" s="62"/>
      <c r="AA36" s="62"/>
      <c r="AB36" s="62"/>
    </row>
    <row r="37" spans="1:28" ht="21" customHeight="1">
      <c r="A37" s="67" t="s">
        <v>307</v>
      </c>
      <c r="B37" s="87"/>
      <c r="C37" s="88"/>
      <c r="D37" s="88"/>
      <c r="E37" s="70"/>
      <c r="F37" s="70"/>
      <c r="G37" s="70"/>
      <c r="H37" s="89"/>
      <c r="I37" s="70"/>
      <c r="J37" s="70"/>
      <c r="K37" s="70"/>
      <c r="L37" s="70"/>
      <c r="M37" s="70"/>
      <c r="N37" s="90">
        <f>SUM(N7:N36)</f>
        <v>956186.75076768897</v>
      </c>
      <c r="O37" s="70"/>
      <c r="P37" s="90" t="e">
        <f>SUM(P7:P36)</f>
        <v>#N/A</v>
      </c>
      <c r="Q37" s="70"/>
      <c r="R37" s="70"/>
      <c r="S37" s="62"/>
      <c r="T37" s="62"/>
      <c r="U37" s="62"/>
      <c r="V37" s="62"/>
      <c r="W37" s="62"/>
      <c r="X37" s="62"/>
      <c r="Y37" s="62"/>
      <c r="Z37" s="62"/>
      <c r="AA37" s="62"/>
      <c r="AB37" s="62"/>
    </row>
    <row r="38" spans="1:28" ht="21" customHeight="1">
      <c r="A38" s="91"/>
      <c r="B38" s="92"/>
      <c r="C38" s="93"/>
      <c r="D38" s="88"/>
      <c r="E38" s="94"/>
      <c r="F38" s="94"/>
      <c r="G38" s="94"/>
      <c r="H38" s="95"/>
      <c r="I38" s="94"/>
      <c r="J38" s="94"/>
      <c r="K38" s="94"/>
      <c r="L38" s="70"/>
      <c r="M38" s="94"/>
      <c r="N38" s="96"/>
      <c r="O38" s="94"/>
      <c r="P38" s="96"/>
      <c r="Q38" s="94"/>
      <c r="R38" s="70"/>
      <c r="S38" s="62"/>
      <c r="T38" s="62"/>
      <c r="U38" s="62"/>
      <c r="V38" s="62"/>
      <c r="W38" s="62"/>
      <c r="X38" s="62"/>
      <c r="Y38" s="62"/>
      <c r="Z38" s="62"/>
      <c r="AA38" s="62"/>
      <c r="AB38" s="62"/>
    </row>
    <row r="39" spans="1:28" ht="21" customHeight="1">
      <c r="A39" s="67" t="s">
        <v>308</v>
      </c>
      <c r="B39" s="68"/>
      <c r="C39" s="68"/>
      <c r="D39" s="68"/>
      <c r="E39" s="69"/>
      <c r="F39" s="69"/>
      <c r="G39" s="69"/>
      <c r="H39" s="89"/>
      <c r="I39" s="70"/>
      <c r="J39" s="70"/>
      <c r="K39" s="70"/>
      <c r="L39" s="70"/>
      <c r="M39" s="70"/>
      <c r="N39" s="90"/>
      <c r="O39" s="70"/>
      <c r="P39" s="70"/>
      <c r="Q39" s="70"/>
      <c r="R39" s="70"/>
      <c r="S39" s="62"/>
      <c r="T39" s="62"/>
      <c r="U39" s="62"/>
      <c r="V39" s="62"/>
      <c r="W39" s="62"/>
      <c r="X39" s="62"/>
      <c r="Y39" s="62"/>
      <c r="Z39" s="62"/>
      <c r="AA39" s="62"/>
      <c r="AB39" s="62"/>
    </row>
    <row r="40" spans="1:28" ht="15.75" customHeight="1">
      <c r="A40" s="71"/>
      <c r="B40" s="71"/>
      <c r="C40" s="71" t="s">
        <v>263</v>
      </c>
      <c r="D40" s="71"/>
      <c r="E40" s="74">
        <v>1</v>
      </c>
      <c r="F40" s="75"/>
      <c r="G40" s="75" t="s">
        <v>295</v>
      </c>
      <c r="H40" s="97">
        <v>1250000</v>
      </c>
      <c r="I40" s="75">
        <v>4.0000000000000001E-3</v>
      </c>
      <c r="J40" s="75">
        <v>2025</v>
      </c>
      <c r="K40" s="75">
        <v>2051</v>
      </c>
      <c r="L40" s="75"/>
      <c r="M40" s="75">
        <f>1 + K40-J40</f>
        <v>27</v>
      </c>
      <c r="N40" s="77">
        <f>IF(AND(I40&gt;0,M40&gt;0), H40*I40*(1 + I40)^M40/((1+I40)^M40-1), H40/M40)</f>
        <v>48933.728829569562</v>
      </c>
      <c r="O40" s="75" t="e">
        <v>#N/A</v>
      </c>
      <c r="P40" s="77" t="e">
        <f t="shared" ref="P40:P54" si="3">N40/(4*O40)</f>
        <v>#N/A</v>
      </c>
      <c r="Q40" s="75"/>
      <c r="R40" s="75"/>
      <c r="S40" s="62"/>
      <c r="T40" s="62"/>
      <c r="U40" s="62"/>
      <c r="V40" s="62"/>
      <c r="W40" s="62"/>
      <c r="X40" s="62"/>
      <c r="Y40" s="62"/>
      <c r="Z40" s="62"/>
      <c r="AA40" s="62"/>
      <c r="AB40" s="62"/>
    </row>
    <row r="41" spans="1:28" ht="15.75" customHeight="1">
      <c r="A41" s="71"/>
      <c r="B41" s="72"/>
      <c r="C41" s="73" t="s">
        <v>264</v>
      </c>
      <c r="D41" s="73"/>
      <c r="E41" s="74">
        <v>1</v>
      </c>
      <c r="F41" s="74"/>
      <c r="G41" s="74" t="s">
        <v>295</v>
      </c>
      <c r="H41" s="76">
        <v>200000</v>
      </c>
      <c r="I41" s="75">
        <v>2.8799999999999999E-2</v>
      </c>
      <c r="J41" s="75">
        <v>2021</v>
      </c>
      <c r="K41" s="75">
        <v>2056</v>
      </c>
      <c r="L41" s="75"/>
      <c r="M41" s="75">
        <f t="shared" ref="M41:M54" si="4">1 + K41-J41</f>
        <v>36</v>
      </c>
      <c r="N41" s="77">
        <f t="shared" ref="N41:N42" si="5">IF(AND(I41&gt;0,M41&gt;0), H41*I41*(1 + I41)^M41/((1+I41)^M41-1),H41/M41)</f>
        <v>8997.4729538111933</v>
      </c>
      <c r="O41" s="75" t="e">
        <v>#N/A</v>
      </c>
      <c r="P41" s="77" t="e">
        <f t="shared" si="3"/>
        <v>#N/A</v>
      </c>
      <c r="Q41" s="75"/>
      <c r="R41" s="75"/>
      <c r="S41" s="62"/>
      <c r="T41" s="62"/>
      <c r="U41" s="62"/>
      <c r="V41" s="62"/>
      <c r="W41" s="62"/>
      <c r="X41" s="62"/>
      <c r="Y41" s="62"/>
      <c r="Z41" s="62"/>
      <c r="AA41" s="62"/>
      <c r="AB41" s="62"/>
    </row>
    <row r="42" spans="1:28" ht="15.75" customHeight="1">
      <c r="A42" s="71"/>
      <c r="B42" s="72"/>
      <c r="C42" s="73" t="s">
        <v>265</v>
      </c>
      <c r="D42" s="73"/>
      <c r="E42" s="74">
        <v>1</v>
      </c>
      <c r="F42" s="77">
        <f>SUM(H40:H42)</f>
        <v>1495000</v>
      </c>
      <c r="G42" s="74" t="s">
        <v>295</v>
      </c>
      <c r="H42" s="76">
        <v>45000</v>
      </c>
      <c r="I42" s="75">
        <v>0</v>
      </c>
      <c r="J42" s="75">
        <v>2021</v>
      </c>
      <c r="K42" s="75">
        <v>2031</v>
      </c>
      <c r="L42" s="75"/>
      <c r="M42" s="75">
        <f t="shared" si="4"/>
        <v>11</v>
      </c>
      <c r="N42" s="77">
        <f t="shared" si="5"/>
        <v>4090.909090909091</v>
      </c>
      <c r="O42" s="75" t="e">
        <v>#N/A</v>
      </c>
      <c r="P42" s="77" t="e">
        <f t="shared" si="3"/>
        <v>#N/A</v>
      </c>
      <c r="Q42" s="75"/>
      <c r="R42" s="75"/>
      <c r="S42" s="62"/>
      <c r="T42" s="62"/>
      <c r="U42" s="62"/>
      <c r="V42" s="62"/>
      <c r="W42" s="62"/>
      <c r="X42" s="62"/>
      <c r="Y42" s="62"/>
      <c r="Z42" s="62"/>
      <c r="AA42" s="62"/>
      <c r="AB42" s="62"/>
    </row>
    <row r="43" spans="1:28" ht="15.75" customHeight="1">
      <c r="A43" s="71"/>
      <c r="B43" s="71"/>
      <c r="C43" s="73" t="s">
        <v>270</v>
      </c>
      <c r="D43" s="73"/>
      <c r="E43" s="74">
        <v>2</v>
      </c>
      <c r="F43" s="77">
        <f>SUM(H40:H43)</f>
        <v>1505000</v>
      </c>
      <c r="G43" s="74" t="s">
        <v>295</v>
      </c>
      <c r="H43" s="98">
        <v>10000</v>
      </c>
      <c r="I43" s="75">
        <v>4.0000000000000001E-3</v>
      </c>
      <c r="J43" s="75">
        <v>2021</v>
      </c>
      <c r="K43" s="75">
        <v>2031</v>
      </c>
      <c r="L43" s="75"/>
      <c r="M43" s="75">
        <f t="shared" si="4"/>
        <v>11</v>
      </c>
      <c r="N43" s="77">
        <f t="shared" ref="N43:N54" si="6">IF(AND(I43&gt;0,M43&gt;0), H43*I43*(1 + I43)^M43/((1+I43)^M43-1), H43/M43)</f>
        <v>931.05425061524409</v>
      </c>
      <c r="O43" s="75" t="e">
        <v>#N/A</v>
      </c>
      <c r="P43" s="77" t="e">
        <f t="shared" si="3"/>
        <v>#N/A</v>
      </c>
      <c r="Q43" s="75"/>
      <c r="R43" s="75"/>
      <c r="S43" s="62"/>
      <c r="T43" s="62"/>
      <c r="U43" s="62"/>
      <c r="V43" s="62"/>
      <c r="W43" s="62"/>
      <c r="X43" s="62"/>
      <c r="Y43" s="62"/>
      <c r="Z43" s="62"/>
      <c r="AA43" s="62"/>
      <c r="AB43" s="62"/>
    </row>
    <row r="44" spans="1:28" ht="15.75" customHeight="1">
      <c r="A44" s="71"/>
      <c r="B44" s="71"/>
      <c r="C44" s="73" t="s">
        <v>309</v>
      </c>
      <c r="D44" s="73"/>
      <c r="E44" s="74">
        <v>3</v>
      </c>
      <c r="F44" s="77">
        <f>SUM(H40:H44)</f>
        <v>1505000</v>
      </c>
      <c r="G44" s="74" t="s">
        <v>295</v>
      </c>
      <c r="H44" s="98">
        <v>0</v>
      </c>
      <c r="I44" s="75">
        <v>4.0000000000000001E-3</v>
      </c>
      <c r="J44" s="75">
        <v>2020</v>
      </c>
      <c r="K44" s="75">
        <v>2029</v>
      </c>
      <c r="L44" s="75"/>
      <c r="M44" s="75">
        <f t="shared" si="4"/>
        <v>10</v>
      </c>
      <c r="N44" s="77">
        <f t="shared" si="6"/>
        <v>0</v>
      </c>
      <c r="O44" s="75" t="e">
        <v>#N/A</v>
      </c>
      <c r="P44" s="77" t="e">
        <f t="shared" si="3"/>
        <v>#N/A</v>
      </c>
      <c r="Q44" s="75"/>
      <c r="R44" s="75"/>
      <c r="S44" s="62"/>
      <c r="T44" s="62"/>
      <c r="U44" s="62"/>
      <c r="V44" s="62"/>
      <c r="W44" s="62"/>
      <c r="X44" s="62"/>
      <c r="Y44" s="62"/>
      <c r="Z44" s="62"/>
      <c r="AA44" s="62"/>
      <c r="AB44" s="62"/>
    </row>
    <row r="45" spans="1:28" ht="15.75" customHeight="1">
      <c r="A45" s="71"/>
      <c r="B45" s="71"/>
      <c r="C45" s="73" t="s">
        <v>310</v>
      </c>
      <c r="D45" s="73"/>
      <c r="E45" s="74"/>
      <c r="F45" s="74"/>
      <c r="G45" s="75" t="s">
        <v>298</v>
      </c>
      <c r="H45" s="76">
        <v>687195.13</v>
      </c>
      <c r="I45" s="75">
        <v>4.0000000000000001E-3</v>
      </c>
      <c r="J45" s="75">
        <v>2021</v>
      </c>
      <c r="K45" s="75">
        <v>2026</v>
      </c>
      <c r="L45" s="75"/>
      <c r="M45" s="75">
        <f t="shared" si="4"/>
        <v>6</v>
      </c>
      <c r="N45" s="77">
        <f t="shared" si="6"/>
        <v>116141.31110730951</v>
      </c>
      <c r="O45" s="75" t="e">
        <v>#N/A</v>
      </c>
      <c r="P45" s="77" t="e">
        <f t="shared" si="3"/>
        <v>#N/A</v>
      </c>
      <c r="Q45" s="75"/>
      <c r="R45" s="75"/>
      <c r="S45" s="62"/>
      <c r="T45" s="62"/>
      <c r="U45" s="62"/>
      <c r="V45" s="62"/>
      <c r="W45" s="62"/>
      <c r="X45" s="62"/>
      <c r="Y45" s="62"/>
      <c r="Z45" s="62"/>
      <c r="AA45" s="62"/>
      <c r="AB45" s="62"/>
    </row>
    <row r="46" spans="1:28" ht="15.75" customHeight="1">
      <c r="A46" s="82"/>
      <c r="B46" s="82"/>
      <c r="C46" s="73" t="s">
        <v>311</v>
      </c>
      <c r="D46" s="73"/>
      <c r="E46" s="74"/>
      <c r="F46" s="74"/>
      <c r="G46" s="75" t="s">
        <v>298</v>
      </c>
      <c r="H46" s="76">
        <v>356567</v>
      </c>
      <c r="I46" s="75">
        <v>4.0000000000000001E-3</v>
      </c>
      <c r="J46" s="75">
        <v>2021</v>
      </c>
      <c r="K46" s="75">
        <v>2026</v>
      </c>
      <c r="L46" s="75"/>
      <c r="M46" s="75">
        <f t="shared" si="4"/>
        <v>6</v>
      </c>
      <c r="N46" s="77">
        <f t="shared" si="6"/>
        <v>60262.590739838372</v>
      </c>
      <c r="O46" s="75" t="e">
        <v>#N/A</v>
      </c>
      <c r="P46" s="77" t="e">
        <f t="shared" si="3"/>
        <v>#N/A</v>
      </c>
      <c r="Q46" s="75"/>
      <c r="R46" s="75"/>
      <c r="S46" s="62"/>
      <c r="T46" s="62"/>
      <c r="U46" s="62"/>
      <c r="V46" s="62"/>
      <c r="W46" s="62"/>
      <c r="X46" s="62"/>
      <c r="Y46" s="62"/>
      <c r="Z46" s="62"/>
      <c r="AA46" s="62"/>
      <c r="AB46" s="62"/>
    </row>
    <row r="47" spans="1:28" ht="15.75" customHeight="1">
      <c r="A47" s="71"/>
      <c r="B47" s="71"/>
      <c r="C47" s="73" t="s">
        <v>312</v>
      </c>
      <c r="D47" s="73"/>
      <c r="E47" s="74"/>
      <c r="F47" s="148"/>
      <c r="G47" s="74" t="s">
        <v>295</v>
      </c>
      <c r="H47" s="98">
        <v>150000</v>
      </c>
      <c r="I47" s="75">
        <v>4.0000000000000001E-3</v>
      </c>
      <c r="J47" s="75">
        <v>2021</v>
      </c>
      <c r="K47" s="75">
        <v>2024</v>
      </c>
      <c r="L47" s="75"/>
      <c r="M47" s="75">
        <f t="shared" si="4"/>
        <v>4</v>
      </c>
      <c r="N47" s="77">
        <f t="shared" si="6"/>
        <v>37875.74850060817</v>
      </c>
      <c r="O47" s="75" t="e">
        <v>#N/A</v>
      </c>
      <c r="P47" s="77" t="e">
        <f t="shared" si="3"/>
        <v>#N/A</v>
      </c>
      <c r="Q47" s="75"/>
      <c r="R47" s="75"/>
      <c r="S47" s="62"/>
      <c r="T47" s="62"/>
      <c r="U47" s="62"/>
      <c r="V47" s="62"/>
      <c r="W47" s="62"/>
      <c r="X47" s="62"/>
      <c r="Y47" s="62"/>
      <c r="Z47" s="62"/>
      <c r="AA47" s="62"/>
      <c r="AB47" s="62"/>
    </row>
    <row r="48" spans="1:28" ht="15.75" customHeight="1">
      <c r="A48" s="71"/>
      <c r="B48" s="71"/>
      <c r="C48" s="73" t="s">
        <v>313</v>
      </c>
      <c r="D48" s="73"/>
      <c r="E48" s="74"/>
      <c r="F48" s="74"/>
      <c r="G48" s="74" t="s">
        <v>295</v>
      </c>
      <c r="H48" s="76">
        <v>30610</v>
      </c>
      <c r="I48" s="75">
        <v>4.0000000000000001E-3</v>
      </c>
      <c r="J48" s="75">
        <v>2021</v>
      </c>
      <c r="K48" s="75">
        <v>2025</v>
      </c>
      <c r="L48" s="75"/>
      <c r="M48" s="75">
        <f t="shared" si="4"/>
        <v>5</v>
      </c>
      <c r="N48" s="77">
        <f t="shared" si="6"/>
        <v>6195.6595118835485</v>
      </c>
      <c r="O48" s="75" t="e">
        <v>#N/A</v>
      </c>
      <c r="P48" s="77" t="e">
        <f t="shared" si="3"/>
        <v>#N/A</v>
      </c>
      <c r="Q48" s="75"/>
      <c r="R48" s="75"/>
      <c r="S48" s="62"/>
      <c r="T48" s="62"/>
      <c r="U48" s="62"/>
      <c r="V48" s="62"/>
      <c r="W48" s="62"/>
      <c r="X48" s="62"/>
      <c r="Y48" s="62"/>
      <c r="Z48" s="62"/>
      <c r="AA48" s="62"/>
      <c r="AB48" s="62"/>
    </row>
    <row r="49" spans="1:28" ht="15.75" customHeight="1">
      <c r="A49" s="71"/>
      <c r="B49" s="71"/>
      <c r="C49" s="73" t="s">
        <v>314</v>
      </c>
      <c r="D49" s="73"/>
      <c r="E49" s="74"/>
      <c r="F49" s="74"/>
      <c r="G49" s="74" t="s">
        <v>295</v>
      </c>
      <c r="H49" s="98">
        <v>25000</v>
      </c>
      <c r="I49" s="71"/>
      <c r="J49" s="75">
        <v>2020</v>
      </c>
      <c r="K49" s="75">
        <v>2020</v>
      </c>
      <c r="L49" s="75"/>
      <c r="M49" s="75">
        <f t="shared" si="4"/>
        <v>1</v>
      </c>
      <c r="N49" s="77">
        <f t="shared" si="6"/>
        <v>25000</v>
      </c>
      <c r="O49" s="75" t="e">
        <v>#N/A</v>
      </c>
      <c r="P49" s="77" t="e">
        <f t="shared" si="3"/>
        <v>#N/A</v>
      </c>
      <c r="Q49" s="75"/>
      <c r="R49" s="75"/>
      <c r="S49" s="62"/>
      <c r="T49" s="62"/>
      <c r="U49" s="62"/>
      <c r="V49" s="62"/>
      <c r="W49" s="62"/>
      <c r="X49" s="62"/>
      <c r="Y49" s="62"/>
      <c r="Z49" s="62"/>
      <c r="AA49" s="62"/>
      <c r="AB49" s="62"/>
    </row>
    <row r="50" spans="1:28" ht="15.75" customHeight="1">
      <c r="A50" s="71"/>
      <c r="B50" s="71"/>
      <c r="C50" s="73" t="s">
        <v>315</v>
      </c>
      <c r="D50" s="73"/>
      <c r="E50" s="74"/>
      <c r="F50" s="74"/>
      <c r="G50" s="74" t="s">
        <v>295</v>
      </c>
      <c r="H50" s="76">
        <v>23500</v>
      </c>
      <c r="I50" s="75">
        <v>4.0000000000000001E-3</v>
      </c>
      <c r="J50" s="75">
        <v>2021</v>
      </c>
      <c r="K50" s="75">
        <v>2023</v>
      </c>
      <c r="L50" s="75"/>
      <c r="M50" s="75">
        <f t="shared" si="4"/>
        <v>3</v>
      </c>
      <c r="N50" s="77">
        <f t="shared" si="6"/>
        <v>7896.0833886672426</v>
      </c>
      <c r="O50" s="75" t="e">
        <v>#N/A</v>
      </c>
      <c r="P50" s="77" t="e">
        <f t="shared" si="3"/>
        <v>#N/A</v>
      </c>
      <c r="Q50" s="75"/>
      <c r="R50" s="75"/>
      <c r="S50" s="62"/>
      <c r="T50" s="62"/>
      <c r="U50" s="62"/>
      <c r="V50" s="62"/>
      <c r="W50" s="62"/>
      <c r="X50" s="62"/>
      <c r="Y50" s="62"/>
      <c r="Z50" s="62"/>
      <c r="AA50" s="62"/>
      <c r="AB50" s="62"/>
    </row>
    <row r="51" spans="1:28" ht="15.75" customHeight="1">
      <c r="A51" s="78"/>
      <c r="B51" s="78"/>
      <c r="C51" s="78" t="s">
        <v>302</v>
      </c>
      <c r="D51" s="78"/>
      <c r="E51" s="80"/>
      <c r="F51" s="80"/>
      <c r="G51" s="80" t="s">
        <v>295</v>
      </c>
      <c r="H51" s="81">
        <v>0</v>
      </c>
      <c r="I51" s="80">
        <v>0.2</v>
      </c>
      <c r="J51" s="80">
        <v>2022</v>
      </c>
      <c r="K51" s="80">
        <v>2024</v>
      </c>
      <c r="L51" s="80"/>
      <c r="M51" s="80">
        <f t="shared" si="4"/>
        <v>3</v>
      </c>
      <c r="N51" s="81">
        <f t="shared" si="6"/>
        <v>0</v>
      </c>
      <c r="O51" s="80" t="e">
        <v>#N/A</v>
      </c>
      <c r="P51" s="81" t="e">
        <f t="shared" si="3"/>
        <v>#N/A</v>
      </c>
      <c r="Q51" s="80"/>
      <c r="R51" s="80"/>
      <c r="S51" s="62"/>
      <c r="T51" s="62"/>
      <c r="U51" s="62"/>
      <c r="V51" s="62"/>
      <c r="W51" s="62"/>
      <c r="X51" s="62"/>
      <c r="Y51" s="62"/>
      <c r="Z51" s="62"/>
      <c r="AA51" s="62"/>
      <c r="AB51" s="62"/>
    </row>
    <row r="52" spans="1:28" ht="15.75" customHeight="1">
      <c r="A52" s="78"/>
      <c r="B52" s="78"/>
      <c r="C52" s="78" t="s">
        <v>302</v>
      </c>
      <c r="D52" s="78"/>
      <c r="E52" s="80"/>
      <c r="F52" s="80"/>
      <c r="G52" s="80" t="s">
        <v>295</v>
      </c>
      <c r="H52" s="81">
        <v>0</v>
      </c>
      <c r="I52" s="80">
        <v>4.0000000000000001E-3</v>
      </c>
      <c r="J52" s="80">
        <v>2021</v>
      </c>
      <c r="K52" s="80">
        <v>2030</v>
      </c>
      <c r="L52" s="80"/>
      <c r="M52" s="80">
        <f t="shared" si="4"/>
        <v>10</v>
      </c>
      <c r="N52" s="81">
        <f t="shared" si="6"/>
        <v>0</v>
      </c>
      <c r="O52" s="80" t="e">
        <v>#N/A</v>
      </c>
      <c r="P52" s="81" t="e">
        <f t="shared" si="3"/>
        <v>#N/A</v>
      </c>
      <c r="Q52" s="80"/>
      <c r="R52" s="80"/>
      <c r="S52" s="62"/>
      <c r="T52" s="62"/>
      <c r="U52" s="62"/>
      <c r="V52" s="62"/>
      <c r="W52" s="62"/>
      <c r="X52" s="62"/>
      <c r="Y52" s="62"/>
      <c r="Z52" s="62"/>
      <c r="AA52" s="62"/>
      <c r="AB52" s="62"/>
    </row>
    <row r="53" spans="1:28" ht="15.75" customHeight="1">
      <c r="A53" s="78"/>
      <c r="B53" s="78"/>
      <c r="C53" s="78" t="s">
        <v>302</v>
      </c>
      <c r="D53" s="78"/>
      <c r="E53" s="80"/>
      <c r="F53" s="80"/>
      <c r="G53" s="80" t="s">
        <v>295</v>
      </c>
      <c r="H53" s="81">
        <v>0</v>
      </c>
      <c r="I53" s="80">
        <v>2E-3</v>
      </c>
      <c r="J53" s="80">
        <v>2023</v>
      </c>
      <c r="K53" s="80">
        <v>2025</v>
      </c>
      <c r="L53" s="80"/>
      <c r="M53" s="80">
        <f t="shared" si="4"/>
        <v>3</v>
      </c>
      <c r="N53" s="81">
        <f t="shared" si="6"/>
        <v>0</v>
      </c>
      <c r="O53" s="80" t="e">
        <v>#N/A</v>
      </c>
      <c r="P53" s="81" t="e">
        <f t="shared" si="3"/>
        <v>#N/A</v>
      </c>
      <c r="Q53" s="80"/>
      <c r="R53" s="80"/>
      <c r="S53" s="62"/>
      <c r="T53" s="62"/>
      <c r="U53" s="62"/>
      <c r="V53" s="62"/>
      <c r="W53" s="62"/>
      <c r="X53" s="62"/>
      <c r="Y53" s="62"/>
      <c r="Z53" s="62"/>
      <c r="AA53" s="62"/>
      <c r="AB53" s="62"/>
    </row>
    <row r="54" spans="1:28" ht="15.75" customHeight="1">
      <c r="A54" s="78"/>
      <c r="B54" s="78"/>
      <c r="C54" s="78" t="s">
        <v>302</v>
      </c>
      <c r="D54" s="78"/>
      <c r="E54" s="80"/>
      <c r="F54" s="80"/>
      <c r="G54" s="80" t="s">
        <v>295</v>
      </c>
      <c r="H54" s="81">
        <v>0</v>
      </c>
      <c r="I54" s="80">
        <v>4.0000000000000001E-3</v>
      </c>
      <c r="J54" s="80">
        <v>2021</v>
      </c>
      <c r="K54" s="80">
        <v>2030</v>
      </c>
      <c r="L54" s="80"/>
      <c r="M54" s="80">
        <f t="shared" si="4"/>
        <v>10</v>
      </c>
      <c r="N54" s="81">
        <f t="shared" si="6"/>
        <v>0</v>
      </c>
      <c r="O54" s="80" t="e">
        <v>#N/A</v>
      </c>
      <c r="P54" s="81" t="e">
        <f t="shared" si="3"/>
        <v>#N/A</v>
      </c>
      <c r="Q54" s="80"/>
      <c r="R54" s="80"/>
      <c r="S54" s="62"/>
      <c r="T54" s="62"/>
      <c r="U54" s="62"/>
      <c r="V54" s="62"/>
      <c r="W54" s="62"/>
      <c r="X54" s="62"/>
      <c r="Y54" s="62"/>
      <c r="Z54" s="62"/>
      <c r="AA54" s="62"/>
      <c r="AB54" s="62"/>
    </row>
    <row r="55" spans="1:28" ht="21" customHeight="1">
      <c r="A55" s="67" t="s">
        <v>316</v>
      </c>
      <c r="B55" s="87"/>
      <c r="C55" s="88"/>
      <c r="D55" s="88"/>
      <c r="E55" s="70"/>
      <c r="F55" s="70"/>
      <c r="G55" s="70"/>
      <c r="H55" s="89"/>
      <c r="I55" s="70"/>
      <c r="J55" s="70"/>
      <c r="K55" s="70"/>
      <c r="L55" s="70"/>
      <c r="M55" s="70"/>
      <c r="N55" s="90">
        <f>SUM(N40:N54)</f>
        <v>316324.558373212</v>
      </c>
      <c r="O55" s="70"/>
      <c r="P55" s="90" t="e">
        <f>SUM(P40:P54)</f>
        <v>#N/A</v>
      </c>
      <c r="Q55" s="70"/>
      <c r="R55" s="70"/>
      <c r="S55" s="62"/>
      <c r="T55" s="62"/>
      <c r="U55" s="62"/>
      <c r="V55" s="62"/>
      <c r="W55" s="62"/>
      <c r="X55" s="62"/>
      <c r="Y55" s="62"/>
      <c r="Z55" s="62"/>
      <c r="AA55" s="62"/>
      <c r="AB55" s="62"/>
    </row>
    <row r="56" spans="1:28" ht="21" customHeight="1">
      <c r="A56" s="91"/>
      <c r="B56" s="92"/>
      <c r="C56" s="93"/>
      <c r="D56" s="88"/>
      <c r="E56" s="94"/>
      <c r="F56" s="94"/>
      <c r="G56" s="94"/>
      <c r="H56" s="95"/>
      <c r="I56" s="94"/>
      <c r="J56" s="94"/>
      <c r="K56" s="94"/>
      <c r="L56" s="70"/>
      <c r="M56" s="94"/>
      <c r="N56" s="96"/>
      <c r="O56" s="94"/>
      <c r="P56" s="96"/>
      <c r="Q56" s="94"/>
      <c r="R56" s="70"/>
      <c r="S56" s="62"/>
      <c r="T56" s="62"/>
      <c r="U56" s="62"/>
      <c r="V56" s="62"/>
      <c r="W56" s="62"/>
      <c r="X56" s="62"/>
      <c r="Y56" s="62"/>
      <c r="Z56" s="62"/>
      <c r="AA56" s="62"/>
      <c r="AB56" s="62"/>
    </row>
    <row r="57" spans="1:28" ht="21" customHeight="1">
      <c r="A57" s="99" t="s">
        <v>317</v>
      </c>
      <c r="B57" s="100"/>
      <c r="C57" s="100"/>
      <c r="D57" s="100"/>
      <c r="E57" s="101"/>
      <c r="F57" s="101"/>
      <c r="G57" s="101"/>
      <c r="H57" s="100"/>
      <c r="I57" s="100"/>
      <c r="J57" s="100"/>
      <c r="K57" s="100"/>
      <c r="L57" s="100"/>
      <c r="M57" s="100"/>
      <c r="N57" s="102">
        <f>SUM(N37,N55)</f>
        <v>1272511.3091409011</v>
      </c>
      <c r="O57" s="101"/>
      <c r="P57" s="103" t="e">
        <f>SUM(P37,P55)</f>
        <v>#N/A</v>
      </c>
      <c r="Q57" s="100"/>
      <c r="R57" s="100"/>
      <c r="S57" s="62"/>
      <c r="T57" s="62"/>
      <c r="U57" s="62"/>
      <c r="V57" s="62"/>
      <c r="W57" s="62"/>
      <c r="X57" s="62"/>
      <c r="Y57" s="62"/>
      <c r="Z57" s="62"/>
      <c r="AA57" s="62"/>
      <c r="AB57" s="62"/>
    </row>
    <row r="58" spans="1:28" ht="21" customHeight="1">
      <c r="A58" s="104"/>
      <c r="B58" s="105"/>
      <c r="C58" s="106"/>
      <c r="D58" s="106"/>
      <c r="E58" s="107"/>
      <c r="F58" s="107"/>
      <c r="G58" s="107"/>
      <c r="H58" s="108"/>
      <c r="I58" s="107"/>
      <c r="J58" s="107"/>
      <c r="K58" s="107"/>
      <c r="L58" s="107"/>
      <c r="M58" s="107"/>
      <c r="N58" s="109"/>
      <c r="O58" s="107"/>
      <c r="P58" s="109"/>
      <c r="Q58" s="107"/>
      <c r="R58" s="107"/>
      <c r="S58" s="62"/>
      <c r="T58" s="62"/>
      <c r="U58" s="62"/>
      <c r="V58" s="62"/>
      <c r="W58" s="62"/>
      <c r="X58" s="62"/>
      <c r="Y58" s="62"/>
      <c r="Z58" s="62"/>
      <c r="AA58" s="62"/>
      <c r="AB58" s="62"/>
    </row>
    <row r="59" spans="1:28" ht="15.75" customHeight="1">
      <c r="A59" s="62"/>
      <c r="B59" s="62"/>
      <c r="C59" s="62"/>
      <c r="D59" s="62"/>
      <c r="E59" s="63"/>
      <c r="F59" s="63"/>
      <c r="G59" s="63"/>
      <c r="H59" s="62"/>
      <c r="I59" s="62"/>
      <c r="J59" s="62"/>
      <c r="K59" s="62"/>
      <c r="L59" s="62"/>
      <c r="M59" s="62"/>
      <c r="N59" s="62"/>
      <c r="O59" s="63"/>
      <c r="P59" s="63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</row>
    <row r="60" spans="1:28" ht="15.75" customHeight="1">
      <c r="A60" s="62"/>
      <c r="B60" s="62"/>
      <c r="C60" s="62"/>
      <c r="D60" s="62"/>
      <c r="E60" s="63"/>
      <c r="F60" s="63"/>
      <c r="G60" s="63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</row>
    <row r="61" spans="1:28" ht="15.75" customHeight="1">
      <c r="A61" s="62"/>
      <c r="B61" s="62"/>
      <c r="C61" s="62"/>
      <c r="D61" s="62"/>
      <c r="E61" s="63"/>
      <c r="F61" s="63"/>
      <c r="G61" s="63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</row>
    <row r="62" spans="1:28" ht="15.75" customHeight="1">
      <c r="A62" s="62"/>
      <c r="B62" s="62"/>
      <c r="C62" s="62"/>
      <c r="D62" s="62"/>
      <c r="E62" s="63"/>
      <c r="F62" s="63"/>
      <c r="G62" s="63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</row>
    <row r="63" spans="1:28" ht="15.75" customHeight="1">
      <c r="A63" s="62"/>
      <c r="B63" s="62"/>
      <c r="C63" s="62"/>
      <c r="D63" s="62"/>
      <c r="E63" s="63"/>
      <c r="F63" s="63"/>
      <c r="G63" s="63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</row>
    <row r="64" spans="1:28" ht="15.75" customHeight="1">
      <c r="A64" s="62"/>
      <c r="B64" s="62"/>
      <c r="C64" s="62"/>
      <c r="D64" s="62"/>
      <c r="E64" s="63"/>
      <c r="F64" s="63"/>
      <c r="G64" s="63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</row>
    <row r="65" spans="1:28" ht="15.75" customHeight="1">
      <c r="A65" s="62"/>
      <c r="B65" s="62"/>
      <c r="C65" s="62"/>
      <c r="D65" s="62"/>
      <c r="E65" s="63"/>
      <c r="F65" s="63"/>
      <c r="G65" s="63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</row>
    <row r="66" spans="1:28" ht="15.75" customHeight="1">
      <c r="A66" s="62"/>
      <c r="B66" s="62"/>
      <c r="C66" s="62"/>
      <c r="D66" s="62"/>
      <c r="E66" s="63"/>
      <c r="F66" s="63"/>
      <c r="G66" s="63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</row>
    <row r="67" spans="1:28" ht="15.75" customHeight="1">
      <c r="A67" s="62"/>
      <c r="B67" s="62"/>
      <c r="C67" s="62"/>
      <c r="D67" s="62"/>
      <c r="E67" s="63"/>
      <c r="F67" s="63"/>
      <c r="G67" s="63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</row>
    <row r="68" spans="1:28" ht="15.75" customHeight="1">
      <c r="A68" s="62"/>
      <c r="B68" s="62"/>
      <c r="C68" s="62"/>
      <c r="D68" s="62"/>
      <c r="E68" s="63"/>
      <c r="F68" s="63"/>
      <c r="G68" s="63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</row>
    <row r="69" spans="1:28" ht="15.75" customHeight="1">
      <c r="A69" s="62"/>
      <c r="B69" s="62"/>
      <c r="C69" s="62"/>
      <c r="D69" s="62"/>
      <c r="E69" s="63"/>
      <c r="F69" s="63"/>
      <c r="G69" s="63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</row>
    <row r="70" spans="1:28" ht="15.75" customHeight="1">
      <c r="A70" s="62"/>
      <c r="B70" s="62"/>
      <c r="C70" s="62"/>
      <c r="D70" s="62"/>
      <c r="E70" s="63"/>
      <c r="F70" s="63"/>
      <c r="G70" s="63"/>
      <c r="H70" s="62"/>
      <c r="I70" s="62"/>
      <c r="J70" s="62"/>
      <c r="K70" s="62"/>
      <c r="L70" s="62"/>
      <c r="M70" s="62"/>
      <c r="N70" s="62"/>
      <c r="O70" s="63"/>
      <c r="P70" s="63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</row>
    <row r="71" spans="1:28" ht="15.75" customHeight="1">
      <c r="A71" s="62"/>
      <c r="B71" s="62"/>
      <c r="C71" s="62"/>
      <c r="D71" s="62"/>
      <c r="E71" s="63"/>
      <c r="F71" s="63"/>
      <c r="G71" s="63"/>
      <c r="H71" s="62"/>
      <c r="I71" s="62"/>
      <c r="J71" s="62"/>
      <c r="K71" s="62"/>
      <c r="L71" s="62"/>
      <c r="M71" s="62"/>
      <c r="N71" s="62"/>
      <c r="O71" s="63"/>
      <c r="P71" s="63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</row>
    <row r="72" spans="1:28" ht="15.75" customHeight="1">
      <c r="A72" s="62"/>
      <c r="B72" s="62"/>
      <c r="C72" s="62"/>
      <c r="D72" s="62"/>
      <c r="E72" s="63"/>
      <c r="F72" s="63"/>
      <c r="G72" s="63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</row>
    <row r="73" spans="1:28" ht="15.75" customHeight="1">
      <c r="A73" s="62"/>
      <c r="B73" s="62"/>
      <c r="C73" s="62"/>
      <c r="D73" s="62"/>
      <c r="E73" s="63"/>
      <c r="F73" s="63"/>
      <c r="G73" s="63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</row>
    <row r="74" spans="1:28" ht="15.75" customHeight="1">
      <c r="A74" s="62"/>
      <c r="B74" s="62"/>
      <c r="C74" s="62"/>
      <c r="D74" s="62"/>
      <c r="E74" s="63"/>
      <c r="F74" s="63"/>
      <c r="G74" s="63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</row>
    <row r="75" spans="1:28" ht="15.75" customHeight="1">
      <c r="A75" s="62"/>
      <c r="B75" s="62"/>
      <c r="C75" s="62"/>
      <c r="D75" s="62"/>
      <c r="E75" s="63"/>
      <c r="F75" s="63"/>
      <c r="G75" s="63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</row>
    <row r="76" spans="1:28" ht="15.75" customHeight="1">
      <c r="A76" s="62"/>
      <c r="B76" s="62"/>
      <c r="C76" s="62"/>
      <c r="D76" s="62"/>
      <c r="E76" s="63"/>
      <c r="F76" s="63"/>
      <c r="G76" s="63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</row>
    <row r="77" spans="1:28" ht="15.75" customHeight="1">
      <c r="A77" s="62"/>
      <c r="B77" s="62"/>
      <c r="C77" s="62"/>
      <c r="D77" s="62"/>
      <c r="E77" s="63"/>
      <c r="F77" s="63"/>
      <c r="G77" s="63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</row>
    <row r="78" spans="1:28" ht="15.75" customHeight="1">
      <c r="A78" s="62"/>
      <c r="B78" s="62"/>
      <c r="C78" s="62"/>
      <c r="D78" s="62"/>
      <c r="E78" s="63"/>
      <c r="F78" s="63"/>
      <c r="G78" s="63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</row>
    <row r="79" spans="1:28" ht="15.75" customHeight="1">
      <c r="A79" s="62"/>
      <c r="B79" s="62"/>
      <c r="C79" s="62"/>
      <c r="D79" s="62"/>
      <c r="E79" s="63"/>
      <c r="F79" s="63"/>
      <c r="G79" s="63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</row>
    <row r="80" spans="1:28" ht="15.75" customHeight="1">
      <c r="A80" s="62"/>
      <c r="B80" s="62"/>
      <c r="C80" s="62"/>
      <c r="D80" s="62"/>
      <c r="E80" s="63"/>
      <c r="F80" s="63"/>
      <c r="G80" s="63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</row>
    <row r="81" spans="1:28" ht="15.75" customHeight="1">
      <c r="A81" s="62"/>
      <c r="B81" s="62"/>
      <c r="C81" s="62"/>
      <c r="D81" s="62"/>
      <c r="E81" s="63"/>
      <c r="F81" s="63"/>
      <c r="G81" s="63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</row>
    <row r="82" spans="1:28" ht="15.75" customHeight="1">
      <c r="A82" s="62"/>
      <c r="B82" s="62"/>
      <c r="C82" s="62"/>
      <c r="D82" s="62"/>
      <c r="E82" s="63"/>
      <c r="F82" s="63"/>
      <c r="G82" s="63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</row>
    <row r="83" spans="1:28" ht="15.75" customHeight="1">
      <c r="A83" s="62"/>
      <c r="B83" s="62"/>
      <c r="C83" s="62"/>
      <c r="D83" s="62"/>
      <c r="E83" s="63"/>
      <c r="F83" s="63"/>
      <c r="G83" s="63"/>
      <c r="H83" s="62"/>
      <c r="I83" s="62"/>
      <c r="J83" s="62"/>
      <c r="K83" s="62"/>
      <c r="L83" s="62"/>
      <c r="M83" s="62"/>
      <c r="N83" s="62"/>
      <c r="O83" s="63"/>
      <c r="P83" s="63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</row>
    <row r="84" spans="1:28" ht="15.75" customHeight="1">
      <c r="A84" s="62"/>
      <c r="B84" s="62"/>
      <c r="C84" s="62"/>
      <c r="D84" s="62"/>
      <c r="E84" s="63"/>
      <c r="F84" s="63"/>
      <c r="G84" s="63"/>
      <c r="H84" s="62"/>
      <c r="I84" s="62"/>
      <c r="J84" s="62"/>
      <c r="K84" s="62"/>
      <c r="L84" s="62"/>
      <c r="M84" s="62"/>
      <c r="N84" s="62"/>
      <c r="O84" s="63"/>
      <c r="P84" s="63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</row>
    <row r="85" spans="1:28" ht="15.75" customHeight="1">
      <c r="A85" s="62"/>
      <c r="B85" s="62"/>
      <c r="C85" s="62"/>
      <c r="D85" s="62"/>
      <c r="E85" s="63"/>
      <c r="F85" s="63"/>
      <c r="G85" s="63"/>
      <c r="H85" s="62"/>
      <c r="I85" s="62"/>
      <c r="J85" s="62"/>
      <c r="K85" s="62"/>
      <c r="L85" s="62"/>
      <c r="M85" s="62"/>
      <c r="N85" s="62"/>
      <c r="O85" s="63"/>
      <c r="P85" s="63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</row>
    <row r="86" spans="1:28" ht="15.75" customHeight="1">
      <c r="A86" s="62"/>
      <c r="B86" s="62"/>
      <c r="C86" s="62"/>
      <c r="D86" s="62"/>
      <c r="E86" s="63"/>
      <c r="F86" s="63"/>
      <c r="G86" s="63"/>
      <c r="H86" s="62"/>
      <c r="I86" s="62"/>
      <c r="J86" s="62"/>
      <c r="K86" s="62"/>
      <c r="L86" s="62"/>
      <c r="M86" s="62"/>
      <c r="N86" s="62"/>
      <c r="O86" s="63"/>
      <c r="P86" s="63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</row>
    <row r="87" spans="1:28" ht="15.75" customHeight="1">
      <c r="A87" s="62"/>
      <c r="B87" s="62"/>
      <c r="C87" s="62"/>
      <c r="D87" s="62"/>
      <c r="E87" s="63"/>
      <c r="F87" s="63"/>
      <c r="G87" s="63"/>
      <c r="H87" s="62"/>
      <c r="I87" s="62"/>
      <c r="J87" s="62"/>
      <c r="K87" s="62"/>
      <c r="L87" s="62"/>
      <c r="M87" s="62"/>
      <c r="N87" s="62"/>
      <c r="O87" s="63"/>
      <c r="P87" s="63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</row>
    <row r="88" spans="1:28" ht="15.75" customHeight="1">
      <c r="A88" s="62"/>
      <c r="B88" s="62"/>
      <c r="C88" s="62"/>
      <c r="D88" s="62"/>
      <c r="E88" s="63"/>
      <c r="F88" s="63"/>
      <c r="G88" s="63"/>
      <c r="H88" s="62"/>
      <c r="I88" s="62"/>
      <c r="J88" s="62"/>
      <c r="K88" s="62"/>
      <c r="L88" s="62"/>
      <c r="M88" s="62"/>
      <c r="N88" s="62"/>
      <c r="O88" s="63"/>
      <c r="P88" s="63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</row>
    <row r="89" spans="1:28" ht="15.75" customHeight="1">
      <c r="A89" s="62"/>
      <c r="B89" s="62"/>
      <c r="C89" s="62"/>
      <c r="D89" s="62"/>
      <c r="E89" s="63"/>
      <c r="F89" s="63"/>
      <c r="G89" s="63"/>
      <c r="H89" s="62"/>
      <c r="I89" s="62"/>
      <c r="J89" s="62"/>
      <c r="K89" s="62"/>
      <c r="L89" s="62"/>
      <c r="M89" s="62"/>
      <c r="N89" s="62"/>
      <c r="O89" s="63"/>
      <c r="P89" s="63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</row>
    <row r="90" spans="1:28" ht="15.75" customHeight="1">
      <c r="A90" s="62"/>
      <c r="B90" s="62"/>
      <c r="C90" s="62"/>
      <c r="D90" s="62"/>
      <c r="E90" s="63"/>
      <c r="F90" s="63"/>
      <c r="G90" s="63"/>
      <c r="H90" s="62"/>
      <c r="I90" s="62"/>
      <c r="J90" s="62"/>
      <c r="K90" s="62"/>
      <c r="L90" s="62"/>
      <c r="M90" s="62"/>
      <c r="N90" s="62"/>
      <c r="O90" s="63"/>
      <c r="P90" s="63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</row>
    <row r="91" spans="1:28" ht="15.75" customHeight="1">
      <c r="A91" s="62"/>
      <c r="B91" s="62"/>
      <c r="C91" s="62"/>
      <c r="D91" s="62"/>
      <c r="E91" s="63"/>
      <c r="F91" s="63"/>
      <c r="G91" s="63"/>
      <c r="H91" s="62"/>
      <c r="I91" s="62"/>
      <c r="J91" s="62"/>
      <c r="K91" s="62"/>
      <c r="L91" s="62"/>
      <c r="M91" s="62"/>
      <c r="N91" s="62"/>
      <c r="O91" s="63"/>
      <c r="P91" s="63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</row>
    <row r="92" spans="1:28" ht="15.75" customHeight="1">
      <c r="A92" s="62"/>
      <c r="B92" s="62"/>
      <c r="C92" s="62"/>
      <c r="D92" s="62"/>
      <c r="E92" s="63"/>
      <c r="F92" s="63"/>
      <c r="G92" s="63"/>
      <c r="H92" s="62"/>
      <c r="I92" s="62"/>
      <c r="J92" s="62"/>
      <c r="K92" s="62"/>
      <c r="L92" s="62"/>
      <c r="M92" s="62"/>
      <c r="N92" s="62"/>
      <c r="O92" s="63"/>
      <c r="P92" s="63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</row>
    <row r="93" spans="1:28" ht="15.75" customHeight="1">
      <c r="A93" s="62"/>
      <c r="B93" s="62"/>
      <c r="C93" s="62"/>
      <c r="D93" s="62"/>
      <c r="E93" s="63"/>
      <c r="F93" s="63"/>
      <c r="G93" s="63"/>
      <c r="H93" s="62"/>
      <c r="I93" s="62"/>
      <c r="J93" s="62"/>
      <c r="K93" s="62"/>
      <c r="L93" s="62"/>
      <c r="M93" s="62"/>
      <c r="N93" s="62"/>
      <c r="O93" s="63"/>
      <c r="P93" s="63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</row>
    <row r="94" spans="1:28" ht="15.75" customHeight="1">
      <c r="A94" s="62"/>
      <c r="B94" s="62"/>
      <c r="C94" s="62"/>
      <c r="D94" s="62"/>
      <c r="E94" s="63"/>
      <c r="F94" s="63"/>
      <c r="G94" s="63"/>
      <c r="H94" s="62"/>
      <c r="I94" s="62"/>
      <c r="J94" s="62"/>
      <c r="K94" s="62"/>
      <c r="L94" s="62"/>
      <c r="M94" s="62"/>
      <c r="N94" s="62"/>
      <c r="O94" s="63"/>
      <c r="P94" s="63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</row>
    <row r="95" spans="1:28" ht="15.75" customHeight="1">
      <c r="A95" s="62"/>
      <c r="B95" s="62"/>
      <c r="C95" s="62"/>
      <c r="D95" s="62"/>
      <c r="E95" s="63"/>
      <c r="F95" s="63"/>
      <c r="G95" s="63"/>
      <c r="H95" s="62"/>
      <c r="I95" s="62"/>
      <c r="J95" s="62"/>
      <c r="K95" s="62"/>
      <c r="L95" s="62"/>
      <c r="M95" s="62"/>
      <c r="N95" s="62"/>
      <c r="O95" s="63"/>
      <c r="P95" s="63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</row>
    <row r="96" spans="1:28" ht="15.75" customHeight="1">
      <c r="A96" s="62"/>
      <c r="B96" s="62"/>
      <c r="C96" s="62"/>
      <c r="D96" s="62"/>
      <c r="E96" s="63"/>
      <c r="F96" s="63"/>
      <c r="G96" s="63"/>
      <c r="H96" s="62"/>
      <c r="I96" s="62"/>
      <c r="J96" s="62"/>
      <c r="K96" s="62"/>
      <c r="L96" s="62"/>
      <c r="M96" s="62"/>
      <c r="N96" s="62"/>
      <c r="O96" s="63"/>
      <c r="P96" s="63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</row>
    <row r="97" spans="1:28" ht="15.75" customHeight="1">
      <c r="A97" s="62"/>
      <c r="B97" s="62"/>
      <c r="C97" s="62"/>
      <c r="D97" s="62"/>
      <c r="E97" s="63"/>
      <c r="F97" s="63"/>
      <c r="G97" s="63"/>
      <c r="H97" s="62"/>
      <c r="I97" s="62"/>
      <c r="J97" s="62"/>
      <c r="K97" s="62"/>
      <c r="L97" s="62"/>
      <c r="M97" s="62"/>
      <c r="N97" s="62"/>
      <c r="O97" s="63"/>
      <c r="P97" s="63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</row>
    <row r="98" spans="1:28" ht="15.75" customHeight="1">
      <c r="A98" s="62"/>
      <c r="B98" s="62"/>
      <c r="C98" s="62"/>
      <c r="D98" s="62"/>
      <c r="E98" s="63"/>
      <c r="F98" s="63"/>
      <c r="G98" s="63"/>
      <c r="H98" s="62"/>
      <c r="I98" s="62"/>
      <c r="J98" s="62"/>
      <c r="K98" s="62"/>
      <c r="L98" s="62"/>
      <c r="M98" s="62"/>
      <c r="N98" s="62"/>
      <c r="O98" s="63"/>
      <c r="P98" s="63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</row>
    <row r="99" spans="1:28" ht="15.75" customHeight="1">
      <c r="A99" s="62"/>
      <c r="B99" s="62"/>
      <c r="C99" s="62"/>
      <c r="D99" s="62"/>
      <c r="E99" s="63"/>
      <c r="F99" s="63"/>
      <c r="G99" s="63"/>
      <c r="H99" s="62"/>
      <c r="I99" s="62"/>
      <c r="J99" s="62"/>
      <c r="K99" s="62"/>
      <c r="L99" s="62"/>
      <c r="M99" s="62"/>
      <c r="N99" s="62"/>
      <c r="O99" s="63"/>
      <c r="P99" s="63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</row>
    <row r="100" spans="1:28" ht="15.75" customHeight="1">
      <c r="A100" s="62"/>
      <c r="B100" s="62"/>
      <c r="C100" s="62"/>
      <c r="D100" s="62"/>
      <c r="E100" s="63"/>
      <c r="F100" s="63"/>
      <c r="G100" s="63"/>
      <c r="H100" s="62"/>
      <c r="I100" s="62"/>
      <c r="J100" s="62"/>
      <c r="K100" s="62"/>
      <c r="L100" s="62"/>
      <c r="M100" s="62"/>
      <c r="N100" s="62"/>
      <c r="O100" s="63"/>
      <c r="P100" s="63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</row>
    <row r="101" spans="1:28" ht="15.75" customHeight="1">
      <c r="A101" s="62"/>
      <c r="B101" s="62"/>
      <c r="C101" s="62"/>
      <c r="D101" s="62"/>
      <c r="E101" s="63"/>
      <c r="F101" s="63"/>
      <c r="G101" s="63"/>
      <c r="H101" s="62"/>
      <c r="I101" s="62"/>
      <c r="J101" s="62"/>
      <c r="K101" s="62"/>
      <c r="L101" s="62"/>
      <c r="M101" s="62"/>
      <c r="N101" s="62"/>
      <c r="O101" s="63"/>
      <c r="P101" s="63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</row>
    <row r="102" spans="1:28" ht="15.75" customHeight="1">
      <c r="A102" s="62"/>
      <c r="B102" s="62"/>
      <c r="C102" s="62"/>
      <c r="D102" s="62"/>
      <c r="E102" s="63"/>
      <c r="F102" s="63"/>
      <c r="G102" s="63"/>
      <c r="H102" s="62"/>
      <c r="I102" s="62"/>
      <c r="J102" s="62"/>
      <c r="K102" s="62"/>
      <c r="L102" s="62"/>
      <c r="M102" s="62"/>
      <c r="N102" s="62"/>
      <c r="O102" s="63"/>
      <c r="P102" s="63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</row>
    <row r="103" spans="1:28" ht="15.75" customHeight="1">
      <c r="A103" s="62"/>
      <c r="B103" s="62"/>
      <c r="C103" s="62"/>
      <c r="D103" s="62"/>
      <c r="E103" s="63"/>
      <c r="F103" s="63"/>
      <c r="G103" s="63"/>
      <c r="H103" s="62"/>
      <c r="I103" s="62"/>
      <c r="J103" s="62"/>
      <c r="K103" s="62"/>
      <c r="L103" s="62"/>
      <c r="M103" s="62"/>
      <c r="N103" s="62"/>
      <c r="O103" s="63"/>
      <c r="P103" s="63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</row>
    <row r="104" spans="1:28" ht="15.75" customHeight="1">
      <c r="A104" s="62"/>
      <c r="B104" s="62"/>
      <c r="C104" s="62"/>
      <c r="D104" s="62"/>
      <c r="E104" s="63"/>
      <c r="F104" s="63"/>
      <c r="G104" s="63"/>
      <c r="H104" s="62"/>
      <c r="I104" s="62"/>
      <c r="J104" s="62"/>
      <c r="K104" s="62"/>
      <c r="L104" s="62"/>
      <c r="M104" s="62"/>
      <c r="N104" s="62"/>
      <c r="O104" s="63"/>
      <c r="P104" s="63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</row>
    <row r="105" spans="1:28" ht="15.75" customHeight="1">
      <c r="A105" s="62"/>
      <c r="B105" s="62"/>
      <c r="C105" s="62"/>
      <c r="D105" s="62"/>
      <c r="E105" s="63"/>
      <c r="F105" s="63"/>
      <c r="G105" s="63"/>
      <c r="H105" s="62"/>
      <c r="I105" s="62"/>
      <c r="J105" s="62"/>
      <c r="K105" s="62"/>
      <c r="L105" s="62"/>
      <c r="M105" s="62"/>
      <c r="N105" s="62"/>
      <c r="O105" s="63"/>
      <c r="P105" s="63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</row>
    <row r="106" spans="1:28" ht="15.75" customHeight="1">
      <c r="A106" s="62"/>
      <c r="B106" s="62"/>
      <c r="C106" s="62"/>
      <c r="D106" s="62"/>
      <c r="E106" s="63"/>
      <c r="F106" s="63"/>
      <c r="G106" s="63"/>
      <c r="H106" s="62"/>
      <c r="I106" s="62"/>
      <c r="J106" s="62"/>
      <c r="K106" s="62"/>
      <c r="L106" s="62"/>
      <c r="M106" s="62"/>
      <c r="N106" s="62"/>
      <c r="O106" s="63"/>
      <c r="P106" s="63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</row>
    <row r="107" spans="1:28" ht="15.75" customHeight="1">
      <c r="A107" s="62"/>
      <c r="B107" s="62"/>
      <c r="C107" s="62"/>
      <c r="D107" s="62"/>
      <c r="E107" s="63"/>
      <c r="F107" s="63"/>
      <c r="G107" s="63"/>
      <c r="H107" s="62"/>
      <c r="I107" s="62"/>
      <c r="J107" s="62"/>
      <c r="K107" s="62"/>
      <c r="L107" s="62"/>
      <c r="M107" s="62"/>
      <c r="N107" s="62"/>
      <c r="O107" s="63"/>
      <c r="P107" s="63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</row>
    <row r="108" spans="1:28" ht="15.75" customHeight="1">
      <c r="A108" s="62"/>
      <c r="B108" s="62"/>
      <c r="C108" s="62"/>
      <c r="D108" s="62"/>
      <c r="E108" s="63"/>
      <c r="F108" s="63"/>
      <c r="G108" s="63"/>
      <c r="H108" s="62"/>
      <c r="I108" s="62"/>
      <c r="J108" s="62"/>
      <c r="K108" s="62"/>
      <c r="L108" s="62"/>
      <c r="M108" s="62"/>
      <c r="N108" s="62"/>
      <c r="O108" s="63"/>
      <c r="P108" s="63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  <c r="AB108" s="62"/>
    </row>
    <row r="109" spans="1:28" ht="15.75" customHeight="1">
      <c r="A109" s="62"/>
      <c r="B109" s="62"/>
      <c r="C109" s="62"/>
      <c r="D109" s="62"/>
      <c r="E109" s="63"/>
      <c r="F109" s="63"/>
      <c r="G109" s="63"/>
      <c r="H109" s="62"/>
      <c r="I109" s="62"/>
      <c r="J109" s="62"/>
      <c r="K109" s="62"/>
      <c r="L109" s="62"/>
      <c r="M109" s="62"/>
      <c r="N109" s="62"/>
      <c r="O109" s="63"/>
      <c r="P109" s="63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</row>
    <row r="110" spans="1:28" ht="15.75" customHeight="1">
      <c r="A110" s="62"/>
      <c r="B110" s="62"/>
      <c r="C110" s="62"/>
      <c r="D110" s="62"/>
      <c r="E110" s="63"/>
      <c r="F110" s="63"/>
      <c r="G110" s="63"/>
      <c r="H110" s="62"/>
      <c r="I110" s="62"/>
      <c r="J110" s="62"/>
      <c r="K110" s="62"/>
      <c r="L110" s="62"/>
      <c r="M110" s="62"/>
      <c r="N110" s="62"/>
      <c r="O110" s="63"/>
      <c r="P110" s="63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</row>
    <row r="111" spans="1:28" ht="15.75" customHeight="1">
      <c r="A111" s="62"/>
      <c r="B111" s="62"/>
      <c r="C111" s="62"/>
      <c r="D111" s="62"/>
      <c r="E111" s="63"/>
      <c r="F111" s="63"/>
      <c r="G111" s="63"/>
      <c r="H111" s="62"/>
      <c r="I111" s="62"/>
      <c r="J111" s="62"/>
      <c r="K111" s="62"/>
      <c r="L111" s="62"/>
      <c r="M111" s="62"/>
      <c r="N111" s="62"/>
      <c r="O111" s="63"/>
      <c r="P111" s="63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</row>
    <row r="112" spans="1:28" ht="15.75" customHeight="1">
      <c r="A112" s="62"/>
      <c r="B112" s="62"/>
      <c r="C112" s="62"/>
      <c r="D112" s="62"/>
      <c r="E112" s="63"/>
      <c r="F112" s="63"/>
      <c r="G112" s="63"/>
      <c r="H112" s="62"/>
      <c r="I112" s="62"/>
      <c r="J112" s="62"/>
      <c r="K112" s="62"/>
      <c r="L112" s="62"/>
      <c r="M112" s="62"/>
      <c r="N112" s="62"/>
      <c r="O112" s="63"/>
      <c r="P112" s="63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</row>
    <row r="113" spans="1:28" ht="15.75" customHeight="1">
      <c r="A113" s="62"/>
      <c r="B113" s="62"/>
      <c r="C113" s="62"/>
      <c r="D113" s="62"/>
      <c r="E113" s="63"/>
      <c r="F113" s="63"/>
      <c r="G113" s="63"/>
      <c r="H113" s="62"/>
      <c r="I113" s="62"/>
      <c r="J113" s="62"/>
      <c r="K113" s="62"/>
      <c r="L113" s="62"/>
      <c r="M113" s="62"/>
      <c r="N113" s="62"/>
      <c r="O113" s="63"/>
      <c r="P113" s="63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</row>
    <row r="114" spans="1:28" ht="15.75" customHeight="1">
      <c r="A114" s="62"/>
      <c r="B114" s="62"/>
      <c r="C114" s="62"/>
      <c r="D114" s="62"/>
      <c r="E114" s="63"/>
      <c r="F114" s="63"/>
      <c r="G114" s="63"/>
      <c r="H114" s="62"/>
      <c r="I114" s="62"/>
      <c r="J114" s="62"/>
      <c r="K114" s="62"/>
      <c r="L114" s="62"/>
      <c r="M114" s="62"/>
      <c r="N114" s="62"/>
      <c r="O114" s="63"/>
      <c r="P114" s="63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</row>
    <row r="115" spans="1:28" ht="15.75" customHeight="1">
      <c r="A115" s="62"/>
      <c r="B115" s="62"/>
      <c r="C115" s="62"/>
      <c r="D115" s="62"/>
      <c r="E115" s="63"/>
      <c r="F115" s="63"/>
      <c r="G115" s="63"/>
      <c r="H115" s="62"/>
      <c r="I115" s="62"/>
      <c r="J115" s="62"/>
      <c r="K115" s="62"/>
      <c r="L115" s="62"/>
      <c r="M115" s="62"/>
      <c r="N115" s="62"/>
      <c r="O115" s="63"/>
      <c r="P115" s="63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</row>
    <row r="116" spans="1:28" ht="15.75" customHeight="1">
      <c r="A116" s="62"/>
      <c r="B116" s="62"/>
      <c r="C116" s="62"/>
      <c r="D116" s="62"/>
      <c r="E116" s="63"/>
      <c r="F116" s="63"/>
      <c r="G116" s="63"/>
      <c r="H116" s="62"/>
      <c r="I116" s="62"/>
      <c r="J116" s="62"/>
      <c r="K116" s="62"/>
      <c r="L116" s="62"/>
      <c r="M116" s="62"/>
      <c r="N116" s="62"/>
      <c r="O116" s="63"/>
      <c r="P116" s="63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</row>
    <row r="117" spans="1:28" ht="15.75" customHeight="1">
      <c r="A117" s="62"/>
      <c r="B117" s="62"/>
      <c r="C117" s="62"/>
      <c r="D117" s="62"/>
      <c r="E117" s="63"/>
      <c r="F117" s="63"/>
      <c r="G117" s="63"/>
      <c r="H117" s="62"/>
      <c r="I117" s="62"/>
      <c r="J117" s="62"/>
      <c r="K117" s="62"/>
      <c r="L117" s="62"/>
      <c r="M117" s="62"/>
      <c r="N117" s="62"/>
      <c r="O117" s="63"/>
      <c r="P117" s="63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</row>
    <row r="118" spans="1:28" ht="15.75" customHeight="1">
      <c r="A118" s="62"/>
      <c r="B118" s="62"/>
      <c r="C118" s="62"/>
      <c r="D118" s="62"/>
      <c r="E118" s="63"/>
      <c r="F118" s="63"/>
      <c r="G118" s="63"/>
      <c r="H118" s="62"/>
      <c r="I118" s="62"/>
      <c r="J118" s="62"/>
      <c r="K118" s="62"/>
      <c r="L118" s="62"/>
      <c r="M118" s="62"/>
      <c r="N118" s="62"/>
      <c r="O118" s="63"/>
      <c r="P118" s="63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</row>
    <row r="119" spans="1:28" ht="15.75" customHeight="1">
      <c r="A119" s="62"/>
      <c r="B119" s="62"/>
      <c r="C119" s="62"/>
      <c r="D119" s="62"/>
      <c r="E119" s="63"/>
      <c r="F119" s="63"/>
      <c r="G119" s="63"/>
      <c r="H119" s="62"/>
      <c r="I119" s="62"/>
      <c r="J119" s="62"/>
      <c r="K119" s="62"/>
      <c r="L119" s="62"/>
      <c r="M119" s="62"/>
      <c r="N119" s="62"/>
      <c r="O119" s="63"/>
      <c r="P119" s="63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</row>
    <row r="120" spans="1:28" ht="15.75" customHeight="1">
      <c r="A120" s="62"/>
      <c r="B120" s="62"/>
      <c r="C120" s="62"/>
      <c r="D120" s="62"/>
      <c r="E120" s="63"/>
      <c r="F120" s="63"/>
      <c r="G120" s="63"/>
      <c r="H120" s="62"/>
      <c r="I120" s="62"/>
      <c r="J120" s="62"/>
      <c r="K120" s="62"/>
      <c r="L120" s="62"/>
      <c r="M120" s="62"/>
      <c r="N120" s="62"/>
      <c r="O120" s="63"/>
      <c r="P120" s="63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</row>
    <row r="121" spans="1:28" ht="15.75" customHeight="1">
      <c r="A121" s="62"/>
      <c r="B121" s="62"/>
      <c r="C121" s="62"/>
      <c r="D121" s="62"/>
      <c r="E121" s="63"/>
      <c r="F121" s="63"/>
      <c r="G121" s="63"/>
      <c r="H121" s="62"/>
      <c r="I121" s="62"/>
      <c r="J121" s="62"/>
      <c r="K121" s="62"/>
      <c r="L121" s="62"/>
      <c r="M121" s="62"/>
      <c r="N121" s="62"/>
      <c r="O121" s="63"/>
      <c r="P121" s="63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</row>
    <row r="122" spans="1:28" ht="15.75" customHeight="1">
      <c r="A122" s="62"/>
      <c r="B122" s="62"/>
      <c r="C122" s="62"/>
      <c r="D122" s="62"/>
      <c r="E122" s="63"/>
      <c r="F122" s="63"/>
      <c r="G122" s="63"/>
      <c r="H122" s="62"/>
      <c r="I122" s="62"/>
      <c r="J122" s="62"/>
      <c r="K122" s="62"/>
      <c r="L122" s="62"/>
      <c r="M122" s="62"/>
      <c r="N122" s="62"/>
      <c r="O122" s="63"/>
      <c r="P122" s="63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</row>
    <row r="123" spans="1:28" ht="15.75" customHeight="1">
      <c r="A123" s="62"/>
      <c r="B123" s="62"/>
      <c r="C123" s="62"/>
      <c r="D123" s="62"/>
      <c r="E123" s="63"/>
      <c r="F123" s="63"/>
      <c r="G123" s="63"/>
      <c r="H123" s="62"/>
      <c r="I123" s="62"/>
      <c r="J123" s="62"/>
      <c r="K123" s="62"/>
      <c r="L123" s="62"/>
      <c r="M123" s="62"/>
      <c r="N123" s="62"/>
      <c r="O123" s="63"/>
      <c r="P123" s="63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</row>
    <row r="124" spans="1:28" ht="15.75" customHeight="1">
      <c r="A124" s="62"/>
      <c r="B124" s="62"/>
      <c r="C124" s="62"/>
      <c r="D124" s="62"/>
      <c r="E124" s="63"/>
      <c r="F124" s="63"/>
      <c r="G124" s="63"/>
      <c r="H124" s="62"/>
      <c r="I124" s="62"/>
      <c r="J124" s="62"/>
      <c r="K124" s="62"/>
      <c r="L124" s="62"/>
      <c r="M124" s="62"/>
      <c r="N124" s="62"/>
      <c r="O124" s="63"/>
      <c r="P124" s="63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</row>
    <row r="125" spans="1:28" ht="15.75" customHeight="1">
      <c r="A125" s="62"/>
      <c r="B125" s="62"/>
      <c r="C125" s="62"/>
      <c r="D125" s="62"/>
      <c r="E125" s="63"/>
      <c r="F125" s="63"/>
      <c r="G125" s="63"/>
      <c r="H125" s="62"/>
      <c r="I125" s="62"/>
      <c r="J125" s="62"/>
      <c r="K125" s="62"/>
      <c r="L125" s="62"/>
      <c r="M125" s="62"/>
      <c r="N125" s="62"/>
      <c r="O125" s="63"/>
      <c r="P125" s="63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</row>
    <row r="126" spans="1:28" ht="15.75" customHeight="1">
      <c r="A126" s="62"/>
      <c r="B126" s="62"/>
      <c r="C126" s="62"/>
      <c r="D126" s="62"/>
      <c r="E126" s="63"/>
      <c r="F126" s="63"/>
      <c r="G126" s="63"/>
      <c r="H126" s="62"/>
      <c r="I126" s="62"/>
      <c r="J126" s="62"/>
      <c r="K126" s="62"/>
      <c r="L126" s="62"/>
      <c r="M126" s="62"/>
      <c r="N126" s="62"/>
      <c r="O126" s="63"/>
      <c r="P126" s="63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</row>
    <row r="127" spans="1:28" ht="15.75" customHeight="1">
      <c r="A127" s="62"/>
      <c r="B127" s="62"/>
      <c r="C127" s="62"/>
      <c r="D127" s="62"/>
      <c r="E127" s="63"/>
      <c r="F127" s="63"/>
      <c r="G127" s="63"/>
      <c r="H127" s="62"/>
      <c r="I127" s="62"/>
      <c r="J127" s="62"/>
      <c r="K127" s="62"/>
      <c r="L127" s="62"/>
      <c r="M127" s="62"/>
      <c r="N127" s="62"/>
      <c r="O127" s="63"/>
      <c r="P127" s="63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</row>
    <row r="128" spans="1:28" ht="15.75" customHeight="1">
      <c r="A128" s="62"/>
      <c r="B128" s="62"/>
      <c r="C128" s="62"/>
      <c r="D128" s="62"/>
      <c r="E128" s="63"/>
      <c r="F128" s="63"/>
      <c r="G128" s="63"/>
      <c r="H128" s="62"/>
      <c r="I128" s="62"/>
      <c r="J128" s="62"/>
      <c r="K128" s="62"/>
      <c r="L128" s="62"/>
      <c r="M128" s="62"/>
      <c r="N128" s="62"/>
      <c r="O128" s="63"/>
      <c r="P128" s="63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</row>
    <row r="129" spans="1:28" ht="15.75" customHeight="1">
      <c r="A129" s="62"/>
      <c r="B129" s="62"/>
      <c r="C129" s="62"/>
      <c r="D129" s="62"/>
      <c r="E129" s="63"/>
      <c r="F129" s="63"/>
      <c r="G129" s="63"/>
      <c r="H129" s="62"/>
      <c r="I129" s="62"/>
      <c r="J129" s="62"/>
      <c r="K129" s="62"/>
      <c r="L129" s="62"/>
      <c r="M129" s="62"/>
      <c r="N129" s="62"/>
      <c r="O129" s="63"/>
      <c r="P129" s="63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</row>
    <row r="130" spans="1:28" ht="15.75" customHeight="1">
      <c r="A130" s="62"/>
      <c r="B130" s="62"/>
      <c r="C130" s="62"/>
      <c r="D130" s="62"/>
      <c r="E130" s="63"/>
      <c r="F130" s="63"/>
      <c r="G130" s="63"/>
      <c r="H130" s="62"/>
      <c r="I130" s="62"/>
      <c r="J130" s="62"/>
      <c r="K130" s="62"/>
      <c r="L130" s="62"/>
      <c r="M130" s="62"/>
      <c r="N130" s="62"/>
      <c r="O130" s="63"/>
      <c r="P130" s="63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</row>
    <row r="131" spans="1:28" ht="15.75" customHeight="1">
      <c r="A131" s="62"/>
      <c r="B131" s="62"/>
      <c r="C131" s="62"/>
      <c r="D131" s="62"/>
      <c r="E131" s="63"/>
      <c r="F131" s="63"/>
      <c r="G131" s="63"/>
      <c r="H131" s="62"/>
      <c r="I131" s="62"/>
      <c r="J131" s="62"/>
      <c r="K131" s="62"/>
      <c r="L131" s="62"/>
      <c r="M131" s="62"/>
      <c r="N131" s="62"/>
      <c r="O131" s="63"/>
      <c r="P131" s="63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</row>
    <row r="132" spans="1:28" ht="15.75" customHeight="1">
      <c r="A132" s="62"/>
      <c r="B132" s="62"/>
      <c r="C132" s="62"/>
      <c r="D132" s="62"/>
      <c r="E132" s="63"/>
      <c r="F132" s="63"/>
      <c r="G132" s="63"/>
      <c r="H132" s="62"/>
      <c r="I132" s="62"/>
      <c r="J132" s="62"/>
      <c r="K132" s="62"/>
      <c r="L132" s="62"/>
      <c r="M132" s="62"/>
      <c r="N132" s="62"/>
      <c r="O132" s="63"/>
      <c r="P132" s="63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</row>
    <row r="133" spans="1:28" ht="15.75" customHeight="1">
      <c r="A133" s="62"/>
      <c r="B133" s="62"/>
      <c r="C133" s="62"/>
      <c r="D133" s="62"/>
      <c r="E133" s="63"/>
      <c r="F133" s="63"/>
      <c r="G133" s="63"/>
      <c r="H133" s="62"/>
      <c r="I133" s="62"/>
      <c r="J133" s="62"/>
      <c r="K133" s="62"/>
      <c r="L133" s="62"/>
      <c r="M133" s="62"/>
      <c r="N133" s="62"/>
      <c r="O133" s="63"/>
      <c r="P133" s="63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</row>
    <row r="134" spans="1:28" ht="15.75" customHeight="1">
      <c r="A134" s="62"/>
      <c r="B134" s="62"/>
      <c r="C134" s="62"/>
      <c r="D134" s="62"/>
      <c r="E134" s="63"/>
      <c r="F134" s="63"/>
      <c r="G134" s="63"/>
      <c r="H134" s="62"/>
      <c r="I134" s="62"/>
      <c r="J134" s="62"/>
      <c r="K134" s="62"/>
      <c r="L134" s="62"/>
      <c r="M134" s="62"/>
      <c r="N134" s="62"/>
      <c r="O134" s="63"/>
      <c r="P134" s="63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</row>
    <row r="135" spans="1:28" ht="15.75" customHeight="1">
      <c r="A135" s="62"/>
      <c r="B135" s="62"/>
      <c r="C135" s="62"/>
      <c r="D135" s="62"/>
      <c r="E135" s="63"/>
      <c r="F135" s="63"/>
      <c r="G135" s="63"/>
      <c r="H135" s="62"/>
      <c r="I135" s="62"/>
      <c r="J135" s="62"/>
      <c r="K135" s="62"/>
      <c r="L135" s="62"/>
      <c r="M135" s="62"/>
      <c r="N135" s="62"/>
      <c r="O135" s="63"/>
      <c r="P135" s="63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</row>
    <row r="136" spans="1:28" ht="15.75" customHeight="1">
      <c r="A136" s="62"/>
      <c r="B136" s="62"/>
      <c r="C136" s="62"/>
      <c r="D136" s="62"/>
      <c r="E136" s="63"/>
      <c r="F136" s="63"/>
      <c r="G136" s="63"/>
      <c r="H136" s="62"/>
      <c r="I136" s="62"/>
      <c r="J136" s="62"/>
      <c r="K136" s="62"/>
      <c r="L136" s="62"/>
      <c r="M136" s="62"/>
      <c r="N136" s="62"/>
      <c r="O136" s="63"/>
      <c r="P136" s="63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</row>
    <row r="137" spans="1:28" ht="15.75" customHeight="1">
      <c r="A137" s="62"/>
      <c r="B137" s="62"/>
      <c r="C137" s="62"/>
      <c r="D137" s="62"/>
      <c r="E137" s="63"/>
      <c r="F137" s="63"/>
      <c r="G137" s="63"/>
      <c r="H137" s="62"/>
      <c r="I137" s="62"/>
      <c r="J137" s="62"/>
      <c r="K137" s="62"/>
      <c r="L137" s="62"/>
      <c r="M137" s="62"/>
      <c r="N137" s="62"/>
      <c r="O137" s="63"/>
      <c r="P137" s="63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</row>
    <row r="138" spans="1:28" ht="15.75" customHeight="1">
      <c r="A138" s="62"/>
      <c r="B138" s="62"/>
      <c r="C138" s="62"/>
      <c r="D138" s="62"/>
      <c r="E138" s="63"/>
      <c r="F138" s="63"/>
      <c r="G138" s="63"/>
      <c r="H138" s="62"/>
      <c r="I138" s="62"/>
      <c r="J138" s="62"/>
      <c r="K138" s="62"/>
      <c r="L138" s="62"/>
      <c r="M138" s="62"/>
      <c r="N138" s="62"/>
      <c r="O138" s="63"/>
      <c r="P138" s="63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</row>
    <row r="139" spans="1:28" ht="15.75" customHeight="1">
      <c r="A139" s="62"/>
      <c r="B139" s="62"/>
      <c r="C139" s="62"/>
      <c r="D139" s="62"/>
      <c r="E139" s="63"/>
      <c r="F139" s="63"/>
      <c r="G139" s="63"/>
      <c r="H139" s="62"/>
      <c r="I139" s="62"/>
      <c r="J139" s="62"/>
      <c r="K139" s="62"/>
      <c r="L139" s="62"/>
      <c r="M139" s="62"/>
      <c r="N139" s="62"/>
      <c r="O139" s="63"/>
      <c r="P139" s="63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</row>
    <row r="140" spans="1:28" ht="15.75" customHeight="1">
      <c r="A140" s="62"/>
      <c r="B140" s="62"/>
      <c r="C140" s="62"/>
      <c r="D140" s="62"/>
      <c r="E140" s="63"/>
      <c r="F140" s="63"/>
      <c r="G140" s="63"/>
      <c r="H140" s="62"/>
      <c r="I140" s="62"/>
      <c r="J140" s="62"/>
      <c r="K140" s="62"/>
      <c r="L140" s="62"/>
      <c r="M140" s="62"/>
      <c r="N140" s="62"/>
      <c r="O140" s="63"/>
      <c r="P140" s="63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</row>
    <row r="141" spans="1:28" ht="15.75" customHeight="1">
      <c r="A141" s="62"/>
      <c r="B141" s="62"/>
      <c r="C141" s="62"/>
      <c r="D141" s="62"/>
      <c r="E141" s="63"/>
      <c r="F141" s="63"/>
      <c r="G141" s="63"/>
      <c r="H141" s="62"/>
      <c r="I141" s="62"/>
      <c r="J141" s="62"/>
      <c r="K141" s="62"/>
      <c r="L141" s="62"/>
      <c r="M141" s="62"/>
      <c r="N141" s="62"/>
      <c r="O141" s="63"/>
      <c r="P141" s="63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</row>
    <row r="142" spans="1:28" ht="15.75" customHeight="1">
      <c r="A142" s="62"/>
      <c r="B142" s="62"/>
      <c r="C142" s="62"/>
      <c r="D142" s="62"/>
      <c r="E142" s="63"/>
      <c r="F142" s="63"/>
      <c r="G142" s="63"/>
      <c r="H142" s="62"/>
      <c r="I142" s="62"/>
      <c r="J142" s="62"/>
      <c r="K142" s="62"/>
      <c r="L142" s="62"/>
      <c r="M142" s="62"/>
      <c r="N142" s="62"/>
      <c r="O142" s="63"/>
      <c r="P142" s="63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</row>
    <row r="143" spans="1:28" ht="15.75" customHeight="1">
      <c r="A143" s="62"/>
      <c r="B143" s="62"/>
      <c r="C143" s="62"/>
      <c r="D143" s="62"/>
      <c r="E143" s="63"/>
      <c r="F143" s="63"/>
      <c r="G143" s="63"/>
      <c r="H143" s="62"/>
      <c r="I143" s="62"/>
      <c r="J143" s="62"/>
      <c r="K143" s="62"/>
      <c r="L143" s="62"/>
      <c r="M143" s="62"/>
      <c r="N143" s="62"/>
      <c r="O143" s="63"/>
      <c r="P143" s="63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</row>
    <row r="144" spans="1:28" ht="15.75" customHeight="1">
      <c r="A144" s="62"/>
      <c r="B144" s="62"/>
      <c r="C144" s="62"/>
      <c r="D144" s="62"/>
      <c r="E144" s="63"/>
      <c r="F144" s="63"/>
      <c r="G144" s="63"/>
      <c r="H144" s="62"/>
      <c r="I144" s="62"/>
      <c r="J144" s="62"/>
      <c r="K144" s="62"/>
      <c r="L144" s="62"/>
      <c r="M144" s="62"/>
      <c r="N144" s="62"/>
      <c r="O144" s="63"/>
      <c r="P144" s="63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</row>
    <row r="145" spans="1:28" ht="15.75" customHeight="1">
      <c r="A145" s="62"/>
      <c r="B145" s="62"/>
      <c r="C145" s="62"/>
      <c r="D145" s="62"/>
      <c r="E145" s="63"/>
      <c r="F145" s="63"/>
      <c r="G145" s="63"/>
      <c r="H145" s="62"/>
      <c r="I145" s="62"/>
      <c r="J145" s="62"/>
      <c r="K145" s="62"/>
      <c r="L145" s="62"/>
      <c r="M145" s="62"/>
      <c r="N145" s="62"/>
      <c r="O145" s="63"/>
      <c r="P145" s="63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</row>
    <row r="146" spans="1:28" ht="15.75" customHeight="1">
      <c r="A146" s="62"/>
      <c r="B146" s="62"/>
      <c r="C146" s="62"/>
      <c r="D146" s="62"/>
      <c r="E146" s="63"/>
      <c r="F146" s="63"/>
      <c r="G146" s="63"/>
      <c r="H146" s="62"/>
      <c r="I146" s="62"/>
      <c r="J146" s="62"/>
      <c r="K146" s="62"/>
      <c r="L146" s="62"/>
      <c r="M146" s="62"/>
      <c r="N146" s="62"/>
      <c r="O146" s="63"/>
      <c r="P146" s="63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</row>
    <row r="147" spans="1:28" ht="15.75" customHeight="1">
      <c r="A147" s="62"/>
      <c r="B147" s="62"/>
      <c r="C147" s="62"/>
      <c r="D147" s="62"/>
      <c r="E147" s="63"/>
      <c r="F147" s="63"/>
      <c r="G147" s="63"/>
      <c r="H147" s="62"/>
      <c r="I147" s="62"/>
      <c r="J147" s="62"/>
      <c r="K147" s="62"/>
      <c r="L147" s="62"/>
      <c r="M147" s="62"/>
      <c r="N147" s="62"/>
      <c r="O147" s="63"/>
      <c r="P147" s="63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</row>
    <row r="148" spans="1:28" ht="15.75" customHeight="1">
      <c r="A148" s="62"/>
      <c r="B148" s="62"/>
      <c r="C148" s="62"/>
      <c r="D148" s="62"/>
      <c r="E148" s="63"/>
      <c r="F148" s="63"/>
      <c r="G148" s="63"/>
      <c r="H148" s="62"/>
      <c r="I148" s="62"/>
      <c r="J148" s="62"/>
      <c r="K148" s="62"/>
      <c r="L148" s="62"/>
      <c r="M148" s="62"/>
      <c r="N148" s="62"/>
      <c r="O148" s="63"/>
      <c r="P148" s="63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  <c r="AB148" s="62"/>
    </row>
    <row r="149" spans="1:28" ht="15.75" customHeight="1">
      <c r="A149" s="62"/>
      <c r="B149" s="62"/>
      <c r="C149" s="62"/>
      <c r="D149" s="62"/>
      <c r="E149" s="63"/>
      <c r="F149" s="63"/>
      <c r="G149" s="63"/>
      <c r="H149" s="62"/>
      <c r="I149" s="62"/>
      <c r="J149" s="62"/>
      <c r="K149" s="62"/>
      <c r="L149" s="62"/>
      <c r="M149" s="62"/>
      <c r="N149" s="62"/>
      <c r="O149" s="63"/>
      <c r="P149" s="63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  <c r="AB149" s="62"/>
    </row>
    <row r="150" spans="1:28" ht="15.75" customHeight="1">
      <c r="A150" s="62"/>
      <c r="B150" s="62"/>
      <c r="C150" s="62"/>
      <c r="D150" s="62"/>
      <c r="E150" s="63"/>
      <c r="F150" s="63"/>
      <c r="G150" s="63"/>
      <c r="H150" s="62"/>
      <c r="I150" s="62"/>
      <c r="J150" s="62"/>
      <c r="K150" s="62"/>
      <c r="L150" s="62"/>
      <c r="M150" s="62"/>
      <c r="N150" s="62"/>
      <c r="O150" s="63"/>
      <c r="P150" s="63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  <c r="AB150" s="62"/>
    </row>
    <row r="151" spans="1:28" ht="15.75" customHeight="1">
      <c r="A151" s="62"/>
      <c r="B151" s="62"/>
      <c r="C151" s="62"/>
      <c r="D151" s="62"/>
      <c r="E151" s="63"/>
      <c r="F151" s="63"/>
      <c r="G151" s="63"/>
      <c r="H151" s="62"/>
      <c r="I151" s="62"/>
      <c r="J151" s="62"/>
      <c r="K151" s="62"/>
      <c r="L151" s="62"/>
      <c r="M151" s="62"/>
      <c r="N151" s="62"/>
      <c r="O151" s="63"/>
      <c r="P151" s="63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</row>
    <row r="152" spans="1:28" ht="15.75" customHeight="1">
      <c r="A152" s="62"/>
      <c r="B152" s="62"/>
      <c r="C152" s="62"/>
      <c r="D152" s="62"/>
      <c r="E152" s="63"/>
      <c r="F152" s="63"/>
      <c r="G152" s="63"/>
      <c r="H152" s="62"/>
      <c r="I152" s="62"/>
      <c r="J152" s="62"/>
      <c r="K152" s="62"/>
      <c r="L152" s="62"/>
      <c r="M152" s="62"/>
      <c r="N152" s="62"/>
      <c r="O152" s="63"/>
      <c r="P152" s="63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  <c r="AB152" s="62"/>
    </row>
    <row r="153" spans="1:28" ht="15.75" customHeight="1">
      <c r="A153" s="62"/>
      <c r="B153" s="62"/>
      <c r="C153" s="62"/>
      <c r="D153" s="62"/>
      <c r="E153" s="63"/>
      <c r="F153" s="63"/>
      <c r="G153" s="63"/>
      <c r="H153" s="62"/>
      <c r="I153" s="62"/>
      <c r="J153" s="62"/>
      <c r="K153" s="62"/>
      <c r="L153" s="62"/>
      <c r="M153" s="62"/>
      <c r="N153" s="62"/>
      <c r="O153" s="63"/>
      <c r="P153" s="63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</row>
    <row r="154" spans="1:28" ht="15.75" customHeight="1">
      <c r="A154" s="62"/>
      <c r="B154" s="62"/>
      <c r="C154" s="62"/>
      <c r="D154" s="62"/>
      <c r="E154" s="63"/>
      <c r="F154" s="63"/>
      <c r="G154" s="63"/>
      <c r="H154" s="62"/>
      <c r="I154" s="62"/>
      <c r="J154" s="62"/>
      <c r="K154" s="62"/>
      <c r="L154" s="62"/>
      <c r="M154" s="62"/>
      <c r="N154" s="62"/>
      <c r="O154" s="63"/>
      <c r="P154" s="63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</row>
    <row r="155" spans="1:28" ht="15.75" customHeight="1">
      <c r="A155" s="62"/>
      <c r="B155" s="62"/>
      <c r="C155" s="62"/>
      <c r="D155" s="62"/>
      <c r="E155" s="63"/>
      <c r="F155" s="63"/>
      <c r="G155" s="63"/>
      <c r="H155" s="62"/>
      <c r="I155" s="62"/>
      <c r="J155" s="62"/>
      <c r="K155" s="62"/>
      <c r="L155" s="62"/>
      <c r="M155" s="62"/>
      <c r="N155" s="62"/>
      <c r="O155" s="63"/>
      <c r="P155" s="63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</row>
    <row r="156" spans="1:28" ht="15.75" customHeight="1">
      <c r="A156" s="62"/>
      <c r="B156" s="62"/>
      <c r="C156" s="62"/>
      <c r="D156" s="62"/>
      <c r="E156" s="63"/>
      <c r="F156" s="63"/>
      <c r="G156" s="63"/>
      <c r="H156" s="62"/>
      <c r="I156" s="62"/>
      <c r="J156" s="62"/>
      <c r="K156" s="62"/>
      <c r="L156" s="62"/>
      <c r="M156" s="62"/>
      <c r="N156" s="62"/>
      <c r="O156" s="63"/>
      <c r="P156" s="63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  <c r="AB156" s="62"/>
    </row>
    <row r="157" spans="1:28" ht="15.75" customHeight="1">
      <c r="A157" s="62"/>
      <c r="B157" s="62"/>
      <c r="C157" s="62"/>
      <c r="D157" s="62"/>
      <c r="E157" s="63"/>
      <c r="F157" s="63"/>
      <c r="G157" s="63"/>
      <c r="H157" s="62"/>
      <c r="I157" s="62"/>
      <c r="J157" s="62"/>
      <c r="K157" s="62"/>
      <c r="L157" s="62"/>
      <c r="M157" s="62"/>
      <c r="N157" s="62"/>
      <c r="O157" s="63"/>
      <c r="P157" s="63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</row>
    <row r="158" spans="1:28" ht="15.75" customHeight="1">
      <c r="A158" s="62"/>
      <c r="B158" s="62"/>
      <c r="C158" s="62"/>
      <c r="D158" s="62"/>
      <c r="E158" s="63"/>
      <c r="F158" s="63"/>
      <c r="G158" s="63"/>
      <c r="H158" s="62"/>
      <c r="I158" s="62"/>
      <c r="J158" s="62"/>
      <c r="K158" s="62"/>
      <c r="L158" s="62"/>
      <c r="M158" s="62"/>
      <c r="N158" s="62"/>
      <c r="O158" s="63"/>
      <c r="P158" s="63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</row>
    <row r="159" spans="1:28" ht="15.75" customHeight="1">
      <c r="A159" s="62"/>
      <c r="B159" s="62"/>
      <c r="C159" s="62"/>
      <c r="D159" s="62"/>
      <c r="E159" s="63"/>
      <c r="F159" s="63"/>
      <c r="G159" s="63"/>
      <c r="H159" s="62"/>
      <c r="I159" s="62"/>
      <c r="J159" s="62"/>
      <c r="K159" s="62"/>
      <c r="L159" s="62"/>
      <c r="M159" s="62"/>
      <c r="N159" s="62"/>
      <c r="O159" s="63"/>
      <c r="P159" s="63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  <c r="AB159" s="62"/>
    </row>
    <row r="160" spans="1:28" ht="15.75" customHeight="1">
      <c r="A160" s="62"/>
      <c r="B160" s="62"/>
      <c r="C160" s="62"/>
      <c r="D160" s="62"/>
      <c r="E160" s="63"/>
      <c r="F160" s="63"/>
      <c r="G160" s="63"/>
      <c r="H160" s="62"/>
      <c r="I160" s="62"/>
      <c r="J160" s="62"/>
      <c r="K160" s="62"/>
      <c r="L160" s="62"/>
      <c r="M160" s="62"/>
      <c r="N160" s="62"/>
      <c r="O160" s="63"/>
      <c r="P160" s="63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  <c r="AB160" s="62"/>
    </row>
    <row r="161" spans="1:28" ht="15.75" customHeight="1">
      <c r="A161" s="62"/>
      <c r="B161" s="62"/>
      <c r="C161" s="62"/>
      <c r="D161" s="62"/>
      <c r="E161" s="63"/>
      <c r="F161" s="63"/>
      <c r="G161" s="63"/>
      <c r="H161" s="62"/>
      <c r="I161" s="62"/>
      <c r="J161" s="62"/>
      <c r="K161" s="62"/>
      <c r="L161" s="62"/>
      <c r="M161" s="62"/>
      <c r="N161" s="62"/>
      <c r="O161" s="63"/>
      <c r="P161" s="63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  <c r="AB161" s="62"/>
    </row>
    <row r="162" spans="1:28" ht="15.75" customHeight="1">
      <c r="A162" s="62"/>
      <c r="B162" s="62"/>
      <c r="C162" s="62"/>
      <c r="D162" s="62"/>
      <c r="E162" s="63"/>
      <c r="F162" s="63"/>
      <c r="G162" s="63"/>
      <c r="H162" s="62"/>
      <c r="I162" s="62"/>
      <c r="J162" s="62"/>
      <c r="K162" s="62"/>
      <c r="L162" s="62"/>
      <c r="M162" s="62"/>
      <c r="N162" s="62"/>
      <c r="O162" s="63"/>
      <c r="P162" s="63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</row>
    <row r="163" spans="1:28" ht="15.75" customHeight="1">
      <c r="A163" s="62"/>
      <c r="B163" s="62"/>
      <c r="C163" s="62"/>
      <c r="D163" s="62"/>
      <c r="E163" s="63"/>
      <c r="F163" s="63"/>
      <c r="G163" s="63"/>
      <c r="H163" s="62"/>
      <c r="I163" s="62"/>
      <c r="J163" s="62"/>
      <c r="K163" s="62"/>
      <c r="L163" s="62"/>
      <c r="M163" s="62"/>
      <c r="N163" s="62"/>
      <c r="O163" s="63"/>
      <c r="P163" s="63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</row>
    <row r="164" spans="1:28" ht="15.75" customHeight="1">
      <c r="A164" s="62"/>
      <c r="B164" s="62"/>
      <c r="C164" s="62"/>
      <c r="D164" s="62"/>
      <c r="E164" s="63"/>
      <c r="F164" s="63"/>
      <c r="G164" s="63"/>
      <c r="H164" s="62"/>
      <c r="I164" s="62"/>
      <c r="J164" s="62"/>
      <c r="K164" s="62"/>
      <c r="L164" s="62"/>
      <c r="M164" s="62"/>
      <c r="N164" s="62"/>
      <c r="O164" s="63"/>
      <c r="P164" s="63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</row>
    <row r="165" spans="1:28" ht="15.75" customHeight="1">
      <c r="A165" s="62"/>
      <c r="B165" s="62"/>
      <c r="C165" s="62"/>
      <c r="D165" s="62"/>
      <c r="E165" s="63"/>
      <c r="F165" s="63"/>
      <c r="G165" s="63"/>
      <c r="H165" s="62"/>
      <c r="I165" s="62"/>
      <c r="J165" s="62"/>
      <c r="K165" s="62"/>
      <c r="L165" s="62"/>
      <c r="M165" s="62"/>
      <c r="N165" s="62"/>
      <c r="O165" s="63"/>
      <c r="P165" s="63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</row>
    <row r="166" spans="1:28" ht="15.75" customHeight="1">
      <c r="A166" s="62"/>
      <c r="B166" s="62"/>
      <c r="C166" s="62"/>
      <c r="D166" s="62"/>
      <c r="E166" s="63"/>
      <c r="F166" s="63"/>
      <c r="G166" s="63"/>
      <c r="H166" s="62"/>
      <c r="I166" s="62"/>
      <c r="J166" s="62"/>
      <c r="K166" s="62"/>
      <c r="L166" s="62"/>
      <c r="M166" s="62"/>
      <c r="N166" s="62"/>
      <c r="O166" s="63"/>
      <c r="P166" s="63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</row>
    <row r="167" spans="1:28" ht="15.75" customHeight="1">
      <c r="A167" s="62"/>
      <c r="B167" s="62"/>
      <c r="C167" s="62"/>
      <c r="D167" s="62"/>
      <c r="E167" s="63"/>
      <c r="F167" s="63"/>
      <c r="G167" s="63"/>
      <c r="H167" s="62"/>
      <c r="I167" s="62"/>
      <c r="J167" s="62"/>
      <c r="K167" s="62"/>
      <c r="L167" s="62"/>
      <c r="M167" s="62"/>
      <c r="N167" s="62"/>
      <c r="O167" s="63"/>
      <c r="P167" s="63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</row>
    <row r="168" spans="1:28" ht="15.75" customHeight="1">
      <c r="A168" s="62"/>
      <c r="B168" s="62"/>
      <c r="C168" s="62"/>
      <c r="D168" s="62"/>
      <c r="E168" s="63"/>
      <c r="F168" s="63"/>
      <c r="G168" s="63"/>
      <c r="H168" s="62"/>
      <c r="I168" s="62"/>
      <c r="J168" s="62"/>
      <c r="K168" s="62"/>
      <c r="L168" s="62"/>
      <c r="M168" s="62"/>
      <c r="N168" s="62"/>
      <c r="O168" s="63"/>
      <c r="P168" s="63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</row>
    <row r="169" spans="1:28" ht="15.75" customHeight="1">
      <c r="A169" s="62"/>
      <c r="B169" s="62"/>
      <c r="C169" s="62"/>
      <c r="D169" s="62"/>
      <c r="E169" s="63"/>
      <c r="F169" s="63"/>
      <c r="G169" s="63"/>
      <c r="H169" s="62"/>
      <c r="I169" s="62"/>
      <c r="J169" s="62"/>
      <c r="K169" s="62"/>
      <c r="L169" s="62"/>
      <c r="M169" s="62"/>
      <c r="N169" s="62"/>
      <c r="O169" s="63"/>
      <c r="P169" s="63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</row>
    <row r="170" spans="1:28" ht="15.75" customHeight="1">
      <c r="A170" s="62"/>
      <c r="B170" s="62"/>
      <c r="C170" s="62"/>
      <c r="D170" s="62"/>
      <c r="E170" s="63"/>
      <c r="F170" s="63"/>
      <c r="G170" s="63"/>
      <c r="H170" s="62"/>
      <c r="I170" s="62"/>
      <c r="J170" s="62"/>
      <c r="K170" s="62"/>
      <c r="L170" s="62"/>
      <c r="M170" s="62"/>
      <c r="N170" s="62"/>
      <c r="O170" s="63"/>
      <c r="P170" s="63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  <c r="AB170" s="62"/>
    </row>
    <row r="171" spans="1:28" ht="15.75" customHeight="1">
      <c r="A171" s="62"/>
      <c r="B171" s="62"/>
      <c r="C171" s="62"/>
      <c r="D171" s="62"/>
      <c r="E171" s="63"/>
      <c r="F171" s="63"/>
      <c r="G171" s="63"/>
      <c r="H171" s="62"/>
      <c r="I171" s="62"/>
      <c r="J171" s="62"/>
      <c r="K171" s="62"/>
      <c r="L171" s="62"/>
      <c r="M171" s="62"/>
      <c r="N171" s="62"/>
      <c r="O171" s="63"/>
      <c r="P171" s="63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  <c r="AB171" s="62"/>
    </row>
    <row r="172" spans="1:28" ht="15.75" customHeight="1">
      <c r="A172" s="62"/>
      <c r="B172" s="62"/>
      <c r="C172" s="62"/>
      <c r="D172" s="62"/>
      <c r="E172" s="63"/>
      <c r="F172" s="63"/>
      <c r="G172" s="63"/>
      <c r="H172" s="62"/>
      <c r="I172" s="62"/>
      <c r="J172" s="62"/>
      <c r="K172" s="62"/>
      <c r="L172" s="62"/>
      <c r="M172" s="62"/>
      <c r="N172" s="62"/>
      <c r="O172" s="63"/>
      <c r="P172" s="63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  <c r="AB172" s="62"/>
    </row>
    <row r="173" spans="1:28" ht="15.75" customHeight="1">
      <c r="A173" s="62"/>
      <c r="B173" s="62"/>
      <c r="C173" s="62"/>
      <c r="D173" s="62"/>
      <c r="E173" s="63"/>
      <c r="F173" s="63"/>
      <c r="G173" s="63"/>
      <c r="H173" s="62"/>
      <c r="I173" s="62"/>
      <c r="J173" s="62"/>
      <c r="K173" s="62"/>
      <c r="L173" s="62"/>
      <c r="M173" s="62"/>
      <c r="N173" s="62"/>
      <c r="O173" s="63"/>
      <c r="P173" s="63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  <c r="AB173" s="62"/>
    </row>
    <row r="174" spans="1:28" ht="15.75" customHeight="1">
      <c r="A174" s="62"/>
      <c r="B174" s="62"/>
      <c r="C174" s="62"/>
      <c r="D174" s="62"/>
      <c r="E174" s="63"/>
      <c r="F174" s="63"/>
      <c r="G174" s="63"/>
      <c r="H174" s="62"/>
      <c r="I174" s="62"/>
      <c r="J174" s="62"/>
      <c r="K174" s="62"/>
      <c r="L174" s="62"/>
      <c r="M174" s="62"/>
      <c r="N174" s="62"/>
      <c r="O174" s="63"/>
      <c r="P174" s="63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</row>
    <row r="175" spans="1:28" ht="15.75" customHeight="1">
      <c r="A175" s="62"/>
      <c r="B175" s="62"/>
      <c r="C175" s="62"/>
      <c r="D175" s="62"/>
      <c r="E175" s="63"/>
      <c r="F175" s="63"/>
      <c r="G175" s="63"/>
      <c r="H175" s="62"/>
      <c r="I175" s="62"/>
      <c r="J175" s="62"/>
      <c r="K175" s="62"/>
      <c r="L175" s="62"/>
      <c r="M175" s="62"/>
      <c r="N175" s="62"/>
      <c r="O175" s="63"/>
      <c r="P175" s="63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</row>
    <row r="176" spans="1:28" ht="15.75" customHeight="1">
      <c r="A176" s="62"/>
      <c r="B176" s="62"/>
      <c r="C176" s="62"/>
      <c r="D176" s="62"/>
      <c r="E176" s="63"/>
      <c r="F176" s="63"/>
      <c r="G176" s="63"/>
      <c r="H176" s="62"/>
      <c r="I176" s="62"/>
      <c r="J176" s="62"/>
      <c r="K176" s="62"/>
      <c r="L176" s="62"/>
      <c r="M176" s="62"/>
      <c r="N176" s="62"/>
      <c r="O176" s="63"/>
      <c r="P176" s="63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</row>
    <row r="177" spans="1:28" ht="15.75" customHeight="1">
      <c r="A177" s="62"/>
      <c r="B177" s="62"/>
      <c r="C177" s="62"/>
      <c r="D177" s="62"/>
      <c r="E177" s="63"/>
      <c r="F177" s="63"/>
      <c r="G177" s="63"/>
      <c r="H177" s="62"/>
      <c r="I177" s="62"/>
      <c r="J177" s="62"/>
      <c r="K177" s="62"/>
      <c r="L177" s="62"/>
      <c r="M177" s="62"/>
      <c r="N177" s="62"/>
      <c r="O177" s="63"/>
      <c r="P177" s="63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</row>
    <row r="178" spans="1:28" ht="15.75" customHeight="1">
      <c r="A178" s="62"/>
      <c r="B178" s="62"/>
      <c r="C178" s="62"/>
      <c r="D178" s="62"/>
      <c r="E178" s="63"/>
      <c r="F178" s="63"/>
      <c r="G178" s="63"/>
      <c r="H178" s="62"/>
      <c r="I178" s="62"/>
      <c r="J178" s="62"/>
      <c r="K178" s="62"/>
      <c r="L178" s="62"/>
      <c r="M178" s="62"/>
      <c r="N178" s="62"/>
      <c r="O178" s="63"/>
      <c r="P178" s="63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</row>
    <row r="179" spans="1:28" ht="15.75" customHeight="1">
      <c r="A179" s="62"/>
      <c r="B179" s="62"/>
      <c r="C179" s="62"/>
      <c r="D179" s="62"/>
      <c r="E179" s="63"/>
      <c r="F179" s="63"/>
      <c r="G179" s="63"/>
      <c r="H179" s="62"/>
      <c r="I179" s="62"/>
      <c r="J179" s="62"/>
      <c r="K179" s="62"/>
      <c r="L179" s="62"/>
      <c r="M179" s="62"/>
      <c r="N179" s="62"/>
      <c r="O179" s="63"/>
      <c r="P179" s="63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</row>
    <row r="180" spans="1:28" ht="15.75" customHeight="1">
      <c r="A180" s="62"/>
      <c r="B180" s="62"/>
      <c r="C180" s="62"/>
      <c r="D180" s="62"/>
      <c r="E180" s="63"/>
      <c r="F180" s="63"/>
      <c r="G180" s="63"/>
      <c r="H180" s="62"/>
      <c r="I180" s="62"/>
      <c r="J180" s="62"/>
      <c r="K180" s="62"/>
      <c r="L180" s="62"/>
      <c r="M180" s="62"/>
      <c r="N180" s="62"/>
      <c r="O180" s="63"/>
      <c r="P180" s="63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</row>
    <row r="181" spans="1:28" ht="15.75" customHeight="1">
      <c r="A181" s="62"/>
      <c r="B181" s="62"/>
      <c r="C181" s="62"/>
      <c r="D181" s="62"/>
      <c r="E181" s="63"/>
      <c r="F181" s="63"/>
      <c r="G181" s="63"/>
      <c r="H181" s="62"/>
      <c r="I181" s="62"/>
      <c r="J181" s="62"/>
      <c r="K181" s="62"/>
      <c r="L181" s="62"/>
      <c r="M181" s="62"/>
      <c r="N181" s="62"/>
      <c r="O181" s="63"/>
      <c r="P181" s="63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</row>
    <row r="182" spans="1:28" ht="15.75" customHeight="1">
      <c r="A182" s="62"/>
      <c r="B182" s="62"/>
      <c r="C182" s="62"/>
      <c r="D182" s="62"/>
      <c r="E182" s="63"/>
      <c r="F182" s="63"/>
      <c r="G182" s="63"/>
      <c r="H182" s="62"/>
      <c r="I182" s="62"/>
      <c r="J182" s="62"/>
      <c r="K182" s="62"/>
      <c r="L182" s="62"/>
      <c r="M182" s="62"/>
      <c r="N182" s="62"/>
      <c r="O182" s="63"/>
      <c r="P182" s="63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</row>
    <row r="183" spans="1:28" ht="15.75" customHeight="1">
      <c r="A183" s="62"/>
      <c r="B183" s="62"/>
      <c r="C183" s="62"/>
      <c r="D183" s="62"/>
      <c r="E183" s="63"/>
      <c r="F183" s="63"/>
      <c r="G183" s="63"/>
      <c r="H183" s="62"/>
      <c r="I183" s="62"/>
      <c r="J183" s="62"/>
      <c r="K183" s="62"/>
      <c r="L183" s="62"/>
      <c r="M183" s="62"/>
      <c r="N183" s="62"/>
      <c r="O183" s="63"/>
      <c r="P183" s="63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</row>
    <row r="184" spans="1:28" ht="15.75" customHeight="1">
      <c r="A184" s="62"/>
      <c r="B184" s="62"/>
      <c r="C184" s="62"/>
      <c r="D184" s="62"/>
      <c r="E184" s="63"/>
      <c r="F184" s="63"/>
      <c r="G184" s="63"/>
      <c r="H184" s="62"/>
      <c r="I184" s="62"/>
      <c r="J184" s="62"/>
      <c r="K184" s="62"/>
      <c r="L184" s="62"/>
      <c r="M184" s="62"/>
      <c r="N184" s="62"/>
      <c r="O184" s="63"/>
      <c r="P184" s="63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</row>
    <row r="185" spans="1:28" ht="15.75" customHeight="1">
      <c r="A185" s="62"/>
      <c r="B185" s="62"/>
      <c r="C185" s="62"/>
      <c r="D185" s="62"/>
      <c r="E185" s="63"/>
      <c r="F185" s="63"/>
      <c r="G185" s="63"/>
      <c r="H185" s="62"/>
      <c r="I185" s="62"/>
      <c r="J185" s="62"/>
      <c r="K185" s="62"/>
      <c r="L185" s="62"/>
      <c r="M185" s="62"/>
      <c r="N185" s="62"/>
      <c r="O185" s="63"/>
      <c r="P185" s="63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</row>
    <row r="186" spans="1:28" ht="15.75" customHeight="1">
      <c r="A186" s="62"/>
      <c r="B186" s="62"/>
      <c r="C186" s="62"/>
      <c r="D186" s="62"/>
      <c r="E186" s="63"/>
      <c r="F186" s="63"/>
      <c r="G186" s="63"/>
      <c r="H186" s="62"/>
      <c r="I186" s="62"/>
      <c r="J186" s="62"/>
      <c r="K186" s="62"/>
      <c r="L186" s="62"/>
      <c r="M186" s="62"/>
      <c r="N186" s="62"/>
      <c r="O186" s="63"/>
      <c r="P186" s="63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</row>
    <row r="187" spans="1:28" ht="15.75" customHeight="1">
      <c r="A187" s="62"/>
      <c r="B187" s="62"/>
      <c r="C187" s="62"/>
      <c r="D187" s="62"/>
      <c r="E187" s="63"/>
      <c r="F187" s="63"/>
      <c r="G187" s="63"/>
      <c r="H187" s="62"/>
      <c r="I187" s="62"/>
      <c r="J187" s="62"/>
      <c r="K187" s="62"/>
      <c r="L187" s="62"/>
      <c r="M187" s="62"/>
      <c r="N187" s="62"/>
      <c r="O187" s="63"/>
      <c r="P187" s="63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  <c r="AB187" s="62"/>
    </row>
    <row r="188" spans="1:28" ht="15.75" customHeight="1">
      <c r="A188" s="62"/>
      <c r="B188" s="62"/>
      <c r="C188" s="62"/>
      <c r="D188" s="62"/>
      <c r="E188" s="63"/>
      <c r="F188" s="63"/>
      <c r="G188" s="63"/>
      <c r="H188" s="62"/>
      <c r="I188" s="62"/>
      <c r="J188" s="62"/>
      <c r="K188" s="62"/>
      <c r="L188" s="62"/>
      <c r="M188" s="62"/>
      <c r="N188" s="62"/>
      <c r="O188" s="63"/>
      <c r="P188" s="63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</row>
    <row r="189" spans="1:28" ht="15.75" customHeight="1">
      <c r="A189" s="62"/>
      <c r="B189" s="62"/>
      <c r="C189" s="62"/>
      <c r="D189" s="62"/>
      <c r="E189" s="63"/>
      <c r="F189" s="63"/>
      <c r="G189" s="63"/>
      <c r="H189" s="62"/>
      <c r="I189" s="62"/>
      <c r="J189" s="62"/>
      <c r="K189" s="62"/>
      <c r="L189" s="62"/>
      <c r="M189" s="62"/>
      <c r="N189" s="62"/>
      <c r="O189" s="63"/>
      <c r="P189" s="63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  <c r="AB189" s="62"/>
    </row>
    <row r="190" spans="1:28" ht="15.75" customHeight="1">
      <c r="A190" s="62"/>
      <c r="B190" s="62"/>
      <c r="C190" s="62"/>
      <c r="D190" s="62"/>
      <c r="E190" s="63"/>
      <c r="F190" s="63"/>
      <c r="G190" s="63"/>
      <c r="H190" s="62"/>
      <c r="I190" s="62"/>
      <c r="J190" s="62"/>
      <c r="K190" s="62"/>
      <c r="L190" s="62"/>
      <c r="M190" s="62"/>
      <c r="N190" s="62"/>
      <c r="O190" s="63"/>
      <c r="P190" s="63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  <c r="AB190" s="62"/>
    </row>
    <row r="191" spans="1:28" ht="15.75" customHeight="1">
      <c r="A191" s="62"/>
      <c r="B191" s="62"/>
      <c r="C191" s="62"/>
      <c r="D191" s="62"/>
      <c r="E191" s="63"/>
      <c r="F191" s="63"/>
      <c r="G191" s="63"/>
      <c r="H191" s="62"/>
      <c r="I191" s="62"/>
      <c r="J191" s="62"/>
      <c r="K191" s="62"/>
      <c r="L191" s="62"/>
      <c r="M191" s="62"/>
      <c r="N191" s="62"/>
      <c r="O191" s="63"/>
      <c r="P191" s="63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  <c r="AB191" s="62"/>
    </row>
    <row r="192" spans="1:28" ht="15.75" customHeight="1">
      <c r="A192" s="62"/>
      <c r="B192" s="62"/>
      <c r="C192" s="62"/>
      <c r="D192" s="62"/>
      <c r="E192" s="63"/>
      <c r="F192" s="63"/>
      <c r="G192" s="63"/>
      <c r="H192" s="62"/>
      <c r="I192" s="62"/>
      <c r="J192" s="62"/>
      <c r="K192" s="62"/>
      <c r="L192" s="62"/>
      <c r="M192" s="62"/>
      <c r="N192" s="62"/>
      <c r="O192" s="63"/>
      <c r="P192" s="63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  <c r="AB192" s="62"/>
    </row>
    <row r="193" spans="1:28" ht="15.75" customHeight="1">
      <c r="A193" s="62"/>
      <c r="B193" s="62"/>
      <c r="C193" s="62"/>
      <c r="D193" s="62"/>
      <c r="E193" s="63"/>
      <c r="F193" s="63"/>
      <c r="G193" s="63"/>
      <c r="H193" s="62"/>
      <c r="I193" s="62"/>
      <c r="J193" s="62"/>
      <c r="K193" s="62"/>
      <c r="L193" s="62"/>
      <c r="M193" s="62"/>
      <c r="N193" s="62"/>
      <c r="O193" s="63"/>
      <c r="P193" s="63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  <c r="AB193" s="62"/>
    </row>
    <row r="194" spans="1:28" ht="15.75" customHeight="1">
      <c r="A194" s="62"/>
      <c r="B194" s="62"/>
      <c r="C194" s="62"/>
      <c r="D194" s="62"/>
      <c r="E194" s="63"/>
      <c r="F194" s="63"/>
      <c r="G194" s="63"/>
      <c r="H194" s="62"/>
      <c r="I194" s="62"/>
      <c r="J194" s="62"/>
      <c r="K194" s="62"/>
      <c r="L194" s="62"/>
      <c r="M194" s="62"/>
      <c r="N194" s="62"/>
      <c r="O194" s="63"/>
      <c r="P194" s="63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  <c r="AB194" s="62"/>
    </row>
    <row r="195" spans="1:28" ht="15.75" customHeight="1">
      <c r="A195" s="62"/>
      <c r="B195" s="62"/>
      <c r="C195" s="62"/>
      <c r="D195" s="62"/>
      <c r="E195" s="63"/>
      <c r="F195" s="63"/>
      <c r="G195" s="63"/>
      <c r="H195" s="62"/>
      <c r="I195" s="62"/>
      <c r="J195" s="62"/>
      <c r="K195" s="62"/>
      <c r="L195" s="62"/>
      <c r="M195" s="62"/>
      <c r="N195" s="62"/>
      <c r="O195" s="63"/>
      <c r="P195" s="63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  <c r="AB195" s="62"/>
    </row>
    <row r="196" spans="1:28" ht="15.75" customHeight="1">
      <c r="A196" s="62"/>
      <c r="B196" s="62"/>
      <c r="C196" s="62"/>
      <c r="D196" s="62"/>
      <c r="E196" s="63"/>
      <c r="F196" s="63"/>
      <c r="G196" s="63"/>
      <c r="H196" s="62"/>
      <c r="I196" s="62"/>
      <c r="J196" s="62"/>
      <c r="K196" s="62"/>
      <c r="L196" s="62"/>
      <c r="M196" s="62"/>
      <c r="N196" s="62"/>
      <c r="O196" s="63"/>
      <c r="P196" s="63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  <c r="AB196" s="62"/>
    </row>
    <row r="197" spans="1:28" ht="15.75" customHeight="1">
      <c r="A197" s="62"/>
      <c r="B197" s="62"/>
      <c r="C197" s="62"/>
      <c r="D197" s="62"/>
      <c r="E197" s="63"/>
      <c r="F197" s="63"/>
      <c r="G197" s="63"/>
      <c r="H197" s="62"/>
      <c r="I197" s="62"/>
      <c r="J197" s="62"/>
      <c r="K197" s="62"/>
      <c r="L197" s="62"/>
      <c r="M197" s="62"/>
      <c r="N197" s="62"/>
      <c r="O197" s="63"/>
      <c r="P197" s="63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  <c r="AB197" s="62"/>
    </row>
    <row r="198" spans="1:28" ht="15.75" customHeight="1">
      <c r="A198" s="62"/>
      <c r="B198" s="62"/>
      <c r="C198" s="62"/>
      <c r="D198" s="62"/>
      <c r="E198" s="63"/>
      <c r="F198" s="63"/>
      <c r="G198" s="63"/>
      <c r="H198" s="62"/>
      <c r="I198" s="62"/>
      <c r="J198" s="62"/>
      <c r="K198" s="62"/>
      <c r="L198" s="62"/>
      <c r="M198" s="62"/>
      <c r="N198" s="62"/>
      <c r="O198" s="63"/>
      <c r="P198" s="63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  <c r="AB198" s="62"/>
    </row>
    <row r="199" spans="1:28" ht="15.75" customHeight="1">
      <c r="A199" s="62"/>
      <c r="B199" s="62"/>
      <c r="C199" s="62"/>
      <c r="D199" s="62"/>
      <c r="E199" s="63"/>
      <c r="F199" s="63"/>
      <c r="G199" s="63"/>
      <c r="H199" s="62"/>
      <c r="I199" s="62"/>
      <c r="J199" s="62"/>
      <c r="K199" s="62"/>
      <c r="L199" s="62"/>
      <c r="M199" s="62"/>
      <c r="N199" s="62"/>
      <c r="O199" s="63"/>
      <c r="P199" s="63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  <c r="AB199" s="62"/>
    </row>
    <row r="200" spans="1:28" ht="15.75" customHeight="1">
      <c r="A200" s="62"/>
      <c r="B200" s="62"/>
      <c r="C200" s="62"/>
      <c r="D200" s="62"/>
      <c r="E200" s="63"/>
      <c r="F200" s="63"/>
      <c r="G200" s="63"/>
      <c r="H200" s="62"/>
      <c r="I200" s="62"/>
      <c r="J200" s="62"/>
      <c r="K200" s="62"/>
      <c r="L200" s="62"/>
      <c r="M200" s="62"/>
      <c r="N200" s="62"/>
      <c r="O200" s="63"/>
      <c r="P200" s="63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  <c r="AB200" s="62"/>
    </row>
    <row r="201" spans="1:28" ht="15.75" customHeight="1">
      <c r="A201" s="62"/>
      <c r="B201" s="62"/>
      <c r="C201" s="62"/>
      <c r="D201" s="62"/>
      <c r="E201" s="63"/>
      <c r="F201" s="63"/>
      <c r="G201" s="63"/>
      <c r="H201" s="62"/>
      <c r="I201" s="62"/>
      <c r="J201" s="62"/>
      <c r="K201" s="62"/>
      <c r="L201" s="62"/>
      <c r="M201" s="62"/>
      <c r="N201" s="62"/>
      <c r="O201" s="63"/>
      <c r="P201" s="63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  <c r="AB201" s="62"/>
    </row>
    <row r="202" spans="1:28" ht="15.75" customHeight="1">
      <c r="A202" s="62"/>
      <c r="B202" s="62"/>
      <c r="C202" s="62"/>
      <c r="D202" s="62"/>
      <c r="E202" s="63"/>
      <c r="F202" s="63"/>
      <c r="G202" s="63"/>
      <c r="H202" s="62"/>
      <c r="I202" s="62"/>
      <c r="J202" s="62"/>
      <c r="K202" s="62"/>
      <c r="L202" s="62"/>
      <c r="M202" s="62"/>
      <c r="N202" s="62"/>
      <c r="O202" s="63"/>
      <c r="P202" s="63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  <c r="AB202" s="62"/>
    </row>
    <row r="203" spans="1:28" ht="15.75" customHeight="1">
      <c r="A203" s="62"/>
      <c r="B203" s="62"/>
      <c r="C203" s="62"/>
      <c r="D203" s="62"/>
      <c r="E203" s="63"/>
      <c r="F203" s="63"/>
      <c r="G203" s="63"/>
      <c r="H203" s="62"/>
      <c r="I203" s="62"/>
      <c r="J203" s="62"/>
      <c r="K203" s="62"/>
      <c r="L203" s="62"/>
      <c r="M203" s="62"/>
      <c r="N203" s="62"/>
      <c r="O203" s="63"/>
      <c r="P203" s="63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62"/>
    </row>
    <row r="204" spans="1:28" ht="15.75" customHeight="1">
      <c r="A204" s="62"/>
      <c r="B204" s="62"/>
      <c r="C204" s="62"/>
      <c r="D204" s="62"/>
      <c r="E204" s="63"/>
      <c r="F204" s="63"/>
      <c r="G204" s="63"/>
      <c r="H204" s="62"/>
      <c r="I204" s="62"/>
      <c r="J204" s="62"/>
      <c r="K204" s="62"/>
      <c r="L204" s="62"/>
      <c r="M204" s="62"/>
      <c r="N204" s="62"/>
      <c r="O204" s="63"/>
      <c r="P204" s="63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  <c r="AB204" s="62"/>
    </row>
    <row r="205" spans="1:28" ht="15.75" customHeight="1">
      <c r="A205" s="62"/>
      <c r="B205" s="62"/>
      <c r="C205" s="62"/>
      <c r="D205" s="62"/>
      <c r="E205" s="63"/>
      <c r="F205" s="63"/>
      <c r="G205" s="63"/>
      <c r="H205" s="62"/>
      <c r="I205" s="62"/>
      <c r="J205" s="62"/>
      <c r="K205" s="62"/>
      <c r="L205" s="62"/>
      <c r="M205" s="62"/>
      <c r="N205" s="62"/>
      <c r="O205" s="63"/>
      <c r="P205" s="63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</row>
    <row r="206" spans="1:28" ht="15.75" customHeight="1">
      <c r="A206" s="62"/>
      <c r="B206" s="62"/>
      <c r="C206" s="62"/>
      <c r="D206" s="62"/>
      <c r="E206" s="63"/>
      <c r="F206" s="63"/>
      <c r="G206" s="63"/>
      <c r="H206" s="62"/>
      <c r="I206" s="62"/>
      <c r="J206" s="62"/>
      <c r="K206" s="62"/>
      <c r="L206" s="62"/>
      <c r="M206" s="62"/>
      <c r="N206" s="62"/>
      <c r="O206" s="63"/>
      <c r="P206" s="63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  <c r="AB206" s="62"/>
    </row>
    <row r="207" spans="1:28" ht="15.75" customHeight="1">
      <c r="A207" s="62"/>
      <c r="B207" s="62"/>
      <c r="C207" s="62"/>
      <c r="D207" s="62"/>
      <c r="E207" s="63"/>
      <c r="F207" s="63"/>
      <c r="G207" s="63"/>
      <c r="H207" s="62"/>
      <c r="I207" s="62"/>
      <c r="J207" s="62"/>
      <c r="K207" s="62"/>
      <c r="L207" s="62"/>
      <c r="M207" s="62"/>
      <c r="N207" s="62"/>
      <c r="O207" s="63"/>
      <c r="P207" s="63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  <c r="AB207" s="62"/>
    </row>
    <row r="208" spans="1:28" ht="15.75" customHeight="1">
      <c r="A208" s="62"/>
      <c r="B208" s="62"/>
      <c r="C208" s="62"/>
      <c r="D208" s="62"/>
      <c r="E208" s="63"/>
      <c r="F208" s="63"/>
      <c r="G208" s="63"/>
      <c r="H208" s="62"/>
      <c r="I208" s="62"/>
      <c r="J208" s="62"/>
      <c r="K208" s="62"/>
      <c r="L208" s="62"/>
      <c r="M208" s="62"/>
      <c r="N208" s="62"/>
      <c r="O208" s="63"/>
      <c r="P208" s="63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62"/>
    </row>
    <row r="209" spans="1:28" ht="15.75" customHeight="1">
      <c r="A209" s="62"/>
      <c r="B209" s="62"/>
      <c r="C209" s="62"/>
      <c r="D209" s="62"/>
      <c r="E209" s="63"/>
      <c r="F209" s="63"/>
      <c r="G209" s="63"/>
      <c r="H209" s="62"/>
      <c r="I209" s="62"/>
      <c r="J209" s="62"/>
      <c r="K209" s="62"/>
      <c r="L209" s="62"/>
      <c r="M209" s="62"/>
      <c r="N209" s="62"/>
      <c r="O209" s="63"/>
      <c r="P209" s="63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  <c r="AB209" s="62"/>
    </row>
    <row r="210" spans="1:28" ht="15.75" customHeight="1">
      <c r="A210" s="62"/>
      <c r="B210" s="62"/>
      <c r="C210" s="62"/>
      <c r="D210" s="62"/>
      <c r="E210" s="63"/>
      <c r="F210" s="63"/>
      <c r="G210" s="63"/>
      <c r="H210" s="62"/>
      <c r="I210" s="62"/>
      <c r="J210" s="62"/>
      <c r="K210" s="62"/>
      <c r="L210" s="62"/>
      <c r="M210" s="62"/>
      <c r="N210" s="62"/>
      <c r="O210" s="63"/>
      <c r="P210" s="63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  <c r="AB210" s="62"/>
    </row>
    <row r="211" spans="1:28" ht="15.75" customHeight="1">
      <c r="A211" s="62"/>
      <c r="B211" s="62"/>
      <c r="C211" s="62"/>
      <c r="D211" s="62"/>
      <c r="E211" s="63"/>
      <c r="F211" s="63"/>
      <c r="G211" s="63"/>
      <c r="H211" s="62"/>
      <c r="I211" s="62"/>
      <c r="J211" s="62"/>
      <c r="K211" s="62"/>
      <c r="L211" s="62"/>
      <c r="M211" s="62"/>
      <c r="N211" s="62"/>
      <c r="O211" s="63"/>
      <c r="P211" s="63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  <c r="AB211" s="62"/>
    </row>
    <row r="212" spans="1:28" ht="15.75" customHeight="1">
      <c r="A212" s="62"/>
      <c r="B212" s="62"/>
      <c r="C212" s="62"/>
      <c r="D212" s="62"/>
      <c r="E212" s="63"/>
      <c r="F212" s="63"/>
      <c r="G212" s="63"/>
      <c r="H212" s="62"/>
      <c r="I212" s="62"/>
      <c r="J212" s="62"/>
      <c r="K212" s="62"/>
      <c r="L212" s="62"/>
      <c r="M212" s="62"/>
      <c r="N212" s="62"/>
      <c r="O212" s="63"/>
      <c r="P212" s="63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  <c r="AB212" s="62"/>
    </row>
    <row r="213" spans="1:28" ht="15.75" customHeight="1">
      <c r="A213" s="62"/>
      <c r="B213" s="62"/>
      <c r="C213" s="62"/>
      <c r="D213" s="62"/>
      <c r="E213" s="63"/>
      <c r="F213" s="63"/>
      <c r="G213" s="63"/>
      <c r="H213" s="62"/>
      <c r="I213" s="62"/>
      <c r="J213" s="62"/>
      <c r="K213" s="62"/>
      <c r="L213" s="62"/>
      <c r="M213" s="62"/>
      <c r="N213" s="62"/>
      <c r="O213" s="63"/>
      <c r="P213" s="63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  <c r="AB213" s="62"/>
    </row>
    <row r="214" spans="1:28" ht="15.75" customHeight="1">
      <c r="A214" s="62"/>
      <c r="B214" s="62"/>
      <c r="C214" s="62"/>
      <c r="D214" s="62"/>
      <c r="E214" s="63"/>
      <c r="F214" s="63"/>
      <c r="G214" s="63"/>
      <c r="H214" s="62"/>
      <c r="I214" s="62"/>
      <c r="J214" s="62"/>
      <c r="K214" s="62"/>
      <c r="L214" s="62"/>
      <c r="M214" s="62"/>
      <c r="N214" s="62"/>
      <c r="O214" s="63"/>
      <c r="P214" s="63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  <c r="AB214" s="62"/>
    </row>
    <row r="215" spans="1:28" ht="15.75" customHeight="1">
      <c r="A215" s="62"/>
      <c r="B215" s="62"/>
      <c r="C215" s="62"/>
      <c r="D215" s="62"/>
      <c r="E215" s="63"/>
      <c r="F215" s="63"/>
      <c r="G215" s="63"/>
      <c r="H215" s="62"/>
      <c r="I215" s="62"/>
      <c r="J215" s="62"/>
      <c r="K215" s="62"/>
      <c r="L215" s="62"/>
      <c r="M215" s="62"/>
      <c r="N215" s="62"/>
      <c r="O215" s="63"/>
      <c r="P215" s="63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  <c r="AB215" s="62"/>
    </row>
    <row r="216" spans="1:28" ht="15.75" customHeight="1">
      <c r="A216" s="62"/>
      <c r="B216" s="62"/>
      <c r="C216" s="62"/>
      <c r="D216" s="62"/>
      <c r="E216" s="63"/>
      <c r="F216" s="63"/>
      <c r="G216" s="63"/>
      <c r="H216" s="62"/>
      <c r="I216" s="62"/>
      <c r="J216" s="62"/>
      <c r="K216" s="62"/>
      <c r="L216" s="62"/>
      <c r="M216" s="62"/>
      <c r="N216" s="62"/>
      <c r="O216" s="63"/>
      <c r="P216" s="63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  <c r="AB216" s="62"/>
    </row>
    <row r="217" spans="1:28" ht="15.75" customHeight="1">
      <c r="A217" s="62"/>
      <c r="B217" s="62"/>
      <c r="C217" s="62"/>
      <c r="D217" s="62"/>
      <c r="E217" s="63"/>
      <c r="F217" s="63"/>
      <c r="G217" s="63"/>
      <c r="H217" s="62"/>
      <c r="I217" s="62"/>
      <c r="J217" s="62"/>
      <c r="K217" s="62"/>
      <c r="L217" s="62"/>
      <c r="M217" s="62"/>
      <c r="N217" s="62"/>
      <c r="O217" s="63"/>
      <c r="P217" s="63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  <c r="AB217" s="62"/>
    </row>
    <row r="218" spans="1:28" ht="15.75" customHeight="1">
      <c r="A218" s="62"/>
      <c r="B218" s="62"/>
      <c r="C218" s="62"/>
      <c r="D218" s="62"/>
      <c r="E218" s="63"/>
      <c r="F218" s="63"/>
      <c r="G218" s="63"/>
      <c r="H218" s="62"/>
      <c r="I218" s="62"/>
      <c r="J218" s="62"/>
      <c r="K218" s="62"/>
      <c r="L218" s="62"/>
      <c r="M218" s="62"/>
      <c r="N218" s="62"/>
      <c r="O218" s="63"/>
      <c r="P218" s="63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  <c r="AB218" s="62"/>
    </row>
    <row r="219" spans="1:28" ht="15.75" customHeight="1">
      <c r="A219" s="62"/>
      <c r="B219" s="62"/>
      <c r="C219" s="62"/>
      <c r="D219" s="62"/>
      <c r="E219" s="63"/>
      <c r="F219" s="63"/>
      <c r="G219" s="63"/>
      <c r="H219" s="62"/>
      <c r="I219" s="62"/>
      <c r="J219" s="62"/>
      <c r="K219" s="62"/>
      <c r="L219" s="62"/>
      <c r="M219" s="62"/>
      <c r="N219" s="62"/>
      <c r="O219" s="63"/>
      <c r="P219" s="63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  <c r="AB219" s="62"/>
    </row>
    <row r="220" spans="1:28" ht="15.75" customHeight="1">
      <c r="A220" s="62"/>
      <c r="B220" s="62"/>
      <c r="C220" s="62"/>
      <c r="D220" s="62"/>
      <c r="E220" s="63"/>
      <c r="F220" s="63"/>
      <c r="G220" s="63"/>
      <c r="H220" s="62"/>
      <c r="I220" s="62"/>
      <c r="J220" s="62"/>
      <c r="K220" s="62"/>
      <c r="L220" s="62"/>
      <c r="M220" s="62"/>
      <c r="N220" s="62"/>
      <c r="O220" s="63"/>
      <c r="P220" s="63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62"/>
    </row>
    <row r="221" spans="1:28" ht="15.75" customHeight="1">
      <c r="A221" s="62"/>
      <c r="B221" s="62"/>
      <c r="C221" s="62"/>
      <c r="D221" s="62"/>
      <c r="E221" s="63"/>
      <c r="F221" s="63"/>
      <c r="G221" s="63"/>
      <c r="H221" s="62"/>
      <c r="I221" s="62"/>
      <c r="J221" s="62"/>
      <c r="K221" s="62"/>
      <c r="L221" s="62"/>
      <c r="M221" s="62"/>
      <c r="N221" s="62"/>
      <c r="O221" s="63"/>
      <c r="P221" s="63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</row>
    <row r="222" spans="1:28" ht="15.75" customHeight="1">
      <c r="A222" s="62"/>
      <c r="B222" s="62"/>
      <c r="C222" s="62"/>
      <c r="D222" s="62"/>
      <c r="E222" s="63"/>
      <c r="F222" s="63"/>
      <c r="G222" s="63"/>
      <c r="H222" s="62"/>
      <c r="I222" s="62"/>
      <c r="J222" s="62"/>
      <c r="K222" s="62"/>
      <c r="L222" s="62"/>
      <c r="M222" s="62"/>
      <c r="N222" s="62"/>
      <c r="O222" s="63"/>
      <c r="P222" s="63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62"/>
    </row>
    <row r="223" spans="1:28" ht="15.75" customHeight="1">
      <c r="A223" s="62"/>
      <c r="B223" s="62"/>
      <c r="C223" s="62"/>
      <c r="D223" s="62"/>
      <c r="E223" s="63"/>
      <c r="F223" s="63"/>
      <c r="G223" s="63"/>
      <c r="H223" s="62"/>
      <c r="I223" s="62"/>
      <c r="J223" s="62"/>
      <c r="K223" s="62"/>
      <c r="L223" s="62"/>
      <c r="M223" s="62"/>
      <c r="N223" s="62"/>
      <c r="O223" s="63"/>
      <c r="P223" s="63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2"/>
    </row>
    <row r="224" spans="1:28" ht="15.75" customHeight="1">
      <c r="A224" s="62"/>
      <c r="B224" s="62"/>
      <c r="C224" s="62"/>
      <c r="D224" s="62"/>
      <c r="E224" s="63"/>
      <c r="F224" s="63"/>
      <c r="G224" s="63"/>
      <c r="H224" s="62"/>
      <c r="I224" s="62"/>
      <c r="J224" s="62"/>
      <c r="K224" s="62"/>
      <c r="L224" s="62"/>
      <c r="M224" s="62"/>
      <c r="N224" s="62"/>
      <c r="O224" s="63"/>
      <c r="P224" s="63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  <c r="AB224" s="62"/>
    </row>
    <row r="225" spans="1:28" ht="15.75" customHeight="1">
      <c r="A225" s="62"/>
      <c r="B225" s="62"/>
      <c r="C225" s="62"/>
      <c r="D225" s="62"/>
      <c r="E225" s="63"/>
      <c r="F225" s="63"/>
      <c r="G225" s="63"/>
      <c r="H225" s="62"/>
      <c r="I225" s="62"/>
      <c r="J225" s="62"/>
      <c r="K225" s="62"/>
      <c r="L225" s="62"/>
      <c r="M225" s="62"/>
      <c r="N225" s="62"/>
      <c r="O225" s="63"/>
      <c r="P225" s="63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  <c r="AB225" s="62"/>
    </row>
    <row r="226" spans="1:28" ht="15.75" customHeight="1">
      <c r="A226" s="62"/>
      <c r="B226" s="62"/>
      <c r="C226" s="62"/>
      <c r="D226" s="62"/>
      <c r="E226" s="63"/>
      <c r="F226" s="63"/>
      <c r="G226" s="63"/>
      <c r="H226" s="62"/>
      <c r="I226" s="62"/>
      <c r="J226" s="62"/>
      <c r="K226" s="62"/>
      <c r="L226" s="62"/>
      <c r="M226" s="62"/>
      <c r="N226" s="62"/>
      <c r="O226" s="63"/>
      <c r="P226" s="63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  <c r="AB226" s="62"/>
    </row>
    <row r="227" spans="1:28" ht="15.75" customHeight="1">
      <c r="A227" s="62"/>
      <c r="B227" s="62"/>
      <c r="C227" s="62"/>
      <c r="D227" s="62"/>
      <c r="E227" s="63"/>
      <c r="F227" s="63"/>
      <c r="G227" s="63"/>
      <c r="H227" s="62"/>
      <c r="I227" s="62"/>
      <c r="J227" s="62"/>
      <c r="K227" s="62"/>
      <c r="L227" s="62"/>
      <c r="M227" s="62"/>
      <c r="N227" s="62"/>
      <c r="O227" s="63"/>
      <c r="P227" s="63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  <c r="AB227" s="62"/>
    </row>
    <row r="228" spans="1:28" ht="15.75" customHeight="1">
      <c r="A228" s="62"/>
      <c r="B228" s="62"/>
      <c r="C228" s="62"/>
      <c r="D228" s="62"/>
      <c r="E228" s="63"/>
      <c r="F228" s="63"/>
      <c r="G228" s="63"/>
      <c r="H228" s="62"/>
      <c r="I228" s="62"/>
      <c r="J228" s="62"/>
      <c r="K228" s="62"/>
      <c r="L228" s="62"/>
      <c r="M228" s="62"/>
      <c r="N228" s="62"/>
      <c r="O228" s="63"/>
      <c r="P228" s="63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  <c r="AB228" s="62"/>
    </row>
    <row r="229" spans="1:28" ht="15.75" customHeight="1">
      <c r="A229" s="62"/>
      <c r="B229" s="62"/>
      <c r="C229" s="62"/>
      <c r="D229" s="62"/>
      <c r="E229" s="63"/>
      <c r="F229" s="63"/>
      <c r="G229" s="63"/>
      <c r="H229" s="62"/>
      <c r="I229" s="62"/>
      <c r="J229" s="62"/>
      <c r="K229" s="62"/>
      <c r="L229" s="62"/>
      <c r="M229" s="62"/>
      <c r="N229" s="62"/>
      <c r="O229" s="63"/>
      <c r="P229" s="63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</row>
    <row r="230" spans="1:28" ht="15.75" customHeight="1">
      <c r="A230" s="62"/>
      <c r="B230" s="62"/>
      <c r="C230" s="62"/>
      <c r="D230" s="62"/>
      <c r="E230" s="63"/>
      <c r="F230" s="63"/>
      <c r="G230" s="63"/>
      <c r="H230" s="62"/>
      <c r="I230" s="62"/>
      <c r="J230" s="62"/>
      <c r="K230" s="62"/>
      <c r="L230" s="62"/>
      <c r="M230" s="62"/>
      <c r="N230" s="62"/>
      <c r="O230" s="63"/>
      <c r="P230" s="63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62"/>
    </row>
    <row r="231" spans="1:28" ht="15.75" customHeight="1">
      <c r="A231" s="62"/>
      <c r="B231" s="62"/>
      <c r="C231" s="62"/>
      <c r="D231" s="62"/>
      <c r="E231" s="63"/>
      <c r="F231" s="63"/>
      <c r="G231" s="63"/>
      <c r="H231" s="62"/>
      <c r="I231" s="62"/>
      <c r="J231" s="62"/>
      <c r="K231" s="62"/>
      <c r="L231" s="62"/>
      <c r="M231" s="62"/>
      <c r="N231" s="62"/>
      <c r="O231" s="63"/>
      <c r="P231" s="63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  <c r="AB231" s="62"/>
    </row>
    <row r="232" spans="1:28" ht="15.75" customHeight="1">
      <c r="A232" s="62"/>
      <c r="B232" s="62"/>
      <c r="C232" s="62"/>
      <c r="D232" s="62"/>
      <c r="E232" s="63"/>
      <c r="F232" s="63"/>
      <c r="G232" s="63"/>
      <c r="H232" s="62"/>
      <c r="I232" s="62"/>
      <c r="J232" s="62"/>
      <c r="K232" s="62"/>
      <c r="L232" s="62"/>
      <c r="M232" s="62"/>
      <c r="N232" s="62"/>
      <c r="O232" s="63"/>
      <c r="P232" s="63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  <c r="AB232" s="62"/>
    </row>
    <row r="233" spans="1:28" ht="15.75" customHeight="1">
      <c r="A233" s="62"/>
      <c r="B233" s="62"/>
      <c r="C233" s="62"/>
      <c r="D233" s="62"/>
      <c r="E233" s="63"/>
      <c r="F233" s="63"/>
      <c r="G233" s="63"/>
      <c r="H233" s="62"/>
      <c r="I233" s="62"/>
      <c r="J233" s="62"/>
      <c r="K233" s="62"/>
      <c r="L233" s="62"/>
      <c r="M233" s="62"/>
      <c r="N233" s="62"/>
      <c r="O233" s="63"/>
      <c r="P233" s="63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  <c r="AB233" s="62"/>
    </row>
    <row r="234" spans="1:28" ht="15.75" customHeight="1">
      <c r="A234" s="62"/>
      <c r="B234" s="62"/>
      <c r="C234" s="62"/>
      <c r="D234" s="62"/>
      <c r="E234" s="63"/>
      <c r="F234" s="63"/>
      <c r="G234" s="63"/>
      <c r="H234" s="62"/>
      <c r="I234" s="62"/>
      <c r="J234" s="62"/>
      <c r="K234" s="62"/>
      <c r="L234" s="62"/>
      <c r="M234" s="62"/>
      <c r="N234" s="62"/>
      <c r="O234" s="63"/>
      <c r="P234" s="63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62"/>
      <c r="AB234" s="62"/>
    </row>
    <row r="235" spans="1:28" ht="15.75" customHeight="1">
      <c r="A235" s="62"/>
      <c r="B235" s="62"/>
      <c r="C235" s="62"/>
      <c r="D235" s="62"/>
      <c r="E235" s="63"/>
      <c r="F235" s="63"/>
      <c r="G235" s="63"/>
      <c r="H235" s="62"/>
      <c r="I235" s="62"/>
      <c r="J235" s="62"/>
      <c r="K235" s="62"/>
      <c r="L235" s="62"/>
      <c r="M235" s="62"/>
      <c r="N235" s="62"/>
      <c r="O235" s="63"/>
      <c r="P235" s="63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62"/>
      <c r="AB235" s="62"/>
    </row>
    <row r="236" spans="1:28" ht="15.75" customHeight="1">
      <c r="A236" s="62"/>
      <c r="B236" s="62"/>
      <c r="C236" s="62"/>
      <c r="D236" s="62"/>
      <c r="E236" s="63"/>
      <c r="F236" s="63"/>
      <c r="G236" s="63"/>
      <c r="H236" s="62"/>
      <c r="I236" s="62"/>
      <c r="J236" s="62"/>
      <c r="K236" s="62"/>
      <c r="L236" s="62"/>
      <c r="M236" s="62"/>
      <c r="N236" s="62"/>
      <c r="O236" s="63"/>
      <c r="P236" s="63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  <c r="AB236" s="62"/>
    </row>
    <row r="237" spans="1:28" ht="15.75" customHeight="1">
      <c r="A237" s="62"/>
      <c r="B237" s="62"/>
      <c r="C237" s="62"/>
      <c r="D237" s="62"/>
      <c r="E237" s="63"/>
      <c r="F237" s="63"/>
      <c r="G237" s="63"/>
      <c r="H237" s="62"/>
      <c r="I237" s="62"/>
      <c r="J237" s="62"/>
      <c r="K237" s="62"/>
      <c r="L237" s="62"/>
      <c r="M237" s="62"/>
      <c r="N237" s="62"/>
      <c r="O237" s="63"/>
      <c r="P237" s="63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  <c r="AB237" s="62"/>
    </row>
    <row r="238" spans="1:28" ht="15.75" customHeight="1">
      <c r="A238" s="62"/>
      <c r="B238" s="62"/>
      <c r="C238" s="62"/>
      <c r="D238" s="62"/>
      <c r="E238" s="63"/>
      <c r="F238" s="63"/>
      <c r="G238" s="63"/>
      <c r="H238" s="62"/>
      <c r="I238" s="62"/>
      <c r="J238" s="62"/>
      <c r="K238" s="62"/>
      <c r="L238" s="62"/>
      <c r="M238" s="62"/>
      <c r="N238" s="62"/>
      <c r="O238" s="63"/>
      <c r="P238" s="63"/>
      <c r="Q238" s="62"/>
      <c r="R238" s="62"/>
      <c r="S238" s="62"/>
      <c r="T238" s="62"/>
      <c r="U238" s="62"/>
      <c r="V238" s="62"/>
      <c r="W238" s="62"/>
      <c r="X238" s="62"/>
      <c r="Y238" s="62"/>
      <c r="Z238" s="62"/>
      <c r="AA238" s="62"/>
      <c r="AB238" s="62"/>
    </row>
    <row r="239" spans="1:28" ht="15.75" customHeight="1">
      <c r="A239" s="62"/>
      <c r="B239" s="62"/>
      <c r="C239" s="62"/>
      <c r="D239" s="62"/>
      <c r="E239" s="63"/>
      <c r="F239" s="63"/>
      <c r="G239" s="63"/>
      <c r="H239" s="62"/>
      <c r="I239" s="62"/>
      <c r="J239" s="62"/>
      <c r="K239" s="62"/>
      <c r="L239" s="62"/>
      <c r="M239" s="62"/>
      <c r="N239" s="62"/>
      <c r="O239" s="63"/>
      <c r="P239" s="63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  <c r="AB239" s="62"/>
    </row>
    <row r="240" spans="1:28" ht="15.75" customHeight="1">
      <c r="A240" s="62"/>
      <c r="B240" s="62"/>
      <c r="C240" s="62"/>
      <c r="D240" s="62"/>
      <c r="E240" s="63"/>
      <c r="F240" s="63"/>
      <c r="G240" s="63"/>
      <c r="H240" s="62"/>
      <c r="I240" s="62"/>
      <c r="J240" s="62"/>
      <c r="K240" s="62"/>
      <c r="L240" s="62"/>
      <c r="M240" s="62"/>
      <c r="N240" s="62"/>
      <c r="O240" s="63"/>
      <c r="P240" s="63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  <c r="AB240" s="62"/>
    </row>
    <row r="241" spans="1:28" ht="15.75" customHeight="1">
      <c r="A241" s="62"/>
      <c r="B241" s="62"/>
      <c r="C241" s="62"/>
      <c r="D241" s="62"/>
      <c r="E241" s="63"/>
      <c r="F241" s="63"/>
      <c r="G241" s="63"/>
      <c r="H241" s="62"/>
      <c r="I241" s="62"/>
      <c r="J241" s="62"/>
      <c r="K241" s="62"/>
      <c r="L241" s="62"/>
      <c r="M241" s="62"/>
      <c r="N241" s="62"/>
      <c r="O241" s="63"/>
      <c r="P241" s="63"/>
      <c r="Q241" s="62"/>
      <c r="R241" s="62"/>
      <c r="S241" s="62"/>
      <c r="T241" s="62"/>
      <c r="U241" s="62"/>
      <c r="V241" s="62"/>
      <c r="W241" s="62"/>
      <c r="X241" s="62"/>
      <c r="Y241" s="62"/>
      <c r="Z241" s="62"/>
      <c r="AA241" s="62"/>
      <c r="AB241" s="62"/>
    </row>
    <row r="242" spans="1:28" ht="15.75" customHeight="1">
      <c r="A242" s="62"/>
      <c r="B242" s="62"/>
      <c r="C242" s="62"/>
      <c r="D242" s="62"/>
      <c r="E242" s="63"/>
      <c r="F242" s="63"/>
      <c r="G242" s="63"/>
      <c r="H242" s="62"/>
      <c r="I242" s="62"/>
      <c r="J242" s="62"/>
      <c r="K242" s="62"/>
      <c r="L242" s="62"/>
      <c r="M242" s="62"/>
      <c r="N242" s="62"/>
      <c r="O242" s="63"/>
      <c r="P242" s="63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  <c r="AB242" s="62"/>
    </row>
    <row r="243" spans="1:28" ht="15.75" customHeight="1">
      <c r="A243" s="62"/>
      <c r="B243" s="62"/>
      <c r="C243" s="62"/>
      <c r="D243" s="62"/>
      <c r="E243" s="63"/>
      <c r="F243" s="63"/>
      <c r="G243" s="63"/>
      <c r="H243" s="62"/>
      <c r="I243" s="62"/>
      <c r="J243" s="62"/>
      <c r="K243" s="62"/>
      <c r="L243" s="62"/>
      <c r="M243" s="62"/>
      <c r="N243" s="62"/>
      <c r="O243" s="63"/>
      <c r="P243" s="63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</row>
    <row r="244" spans="1:28" ht="15.75" customHeight="1">
      <c r="A244" s="62"/>
      <c r="B244" s="62"/>
      <c r="C244" s="62"/>
      <c r="D244" s="62"/>
      <c r="E244" s="63"/>
      <c r="F244" s="63"/>
      <c r="G244" s="63"/>
      <c r="H244" s="62"/>
      <c r="I244" s="62"/>
      <c r="J244" s="62"/>
      <c r="K244" s="62"/>
      <c r="L244" s="62"/>
      <c r="M244" s="62"/>
      <c r="N244" s="62"/>
      <c r="O244" s="63"/>
      <c r="P244" s="63"/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62"/>
      <c r="AB244" s="62"/>
    </row>
    <row r="245" spans="1:28" ht="15.75" customHeight="1">
      <c r="A245" s="62"/>
      <c r="B245" s="62"/>
      <c r="C245" s="62"/>
      <c r="D245" s="62"/>
      <c r="E245" s="63"/>
      <c r="F245" s="63"/>
      <c r="G245" s="63"/>
      <c r="H245" s="62"/>
      <c r="I245" s="62"/>
      <c r="J245" s="62"/>
      <c r="K245" s="62"/>
      <c r="L245" s="62"/>
      <c r="M245" s="62"/>
      <c r="N245" s="62"/>
      <c r="O245" s="63"/>
      <c r="P245" s="63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</row>
    <row r="246" spans="1:28" ht="15.75" customHeight="1">
      <c r="A246" s="62"/>
      <c r="B246" s="62"/>
      <c r="C246" s="62"/>
      <c r="D246" s="62"/>
      <c r="E246" s="63"/>
      <c r="F246" s="63"/>
      <c r="G246" s="63"/>
      <c r="H246" s="62"/>
      <c r="I246" s="62"/>
      <c r="J246" s="62"/>
      <c r="K246" s="62"/>
      <c r="L246" s="62"/>
      <c r="M246" s="62"/>
      <c r="N246" s="62"/>
      <c r="O246" s="63"/>
      <c r="P246" s="63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</row>
    <row r="247" spans="1:28" ht="15.75" customHeight="1">
      <c r="A247" s="62"/>
      <c r="B247" s="62"/>
      <c r="C247" s="62"/>
      <c r="D247" s="62"/>
      <c r="E247" s="63"/>
      <c r="F247" s="63"/>
      <c r="G247" s="63"/>
      <c r="H247" s="62"/>
      <c r="I247" s="62"/>
      <c r="J247" s="62"/>
      <c r="K247" s="62"/>
      <c r="L247" s="62"/>
      <c r="M247" s="62"/>
      <c r="N247" s="62"/>
      <c r="O247" s="63"/>
      <c r="P247" s="63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  <c r="AB247" s="62"/>
    </row>
    <row r="248" spans="1:28" ht="15.75" customHeight="1">
      <c r="A248" s="62"/>
      <c r="B248" s="62"/>
      <c r="C248" s="62"/>
      <c r="D248" s="62"/>
      <c r="E248" s="63"/>
      <c r="F248" s="63"/>
      <c r="G248" s="63"/>
      <c r="H248" s="62"/>
      <c r="I248" s="62"/>
      <c r="J248" s="62"/>
      <c r="K248" s="62"/>
      <c r="L248" s="62"/>
      <c r="M248" s="62"/>
      <c r="N248" s="62"/>
      <c r="O248" s="63"/>
      <c r="P248" s="63"/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62"/>
      <c r="AB248" s="62"/>
    </row>
    <row r="249" spans="1:28" ht="15.75" customHeight="1">
      <c r="A249" s="62"/>
      <c r="B249" s="62"/>
      <c r="C249" s="62"/>
      <c r="D249" s="62"/>
      <c r="E249" s="63"/>
      <c r="F249" s="63"/>
      <c r="G249" s="63"/>
      <c r="H249" s="62"/>
      <c r="I249" s="62"/>
      <c r="J249" s="62"/>
      <c r="K249" s="62"/>
      <c r="L249" s="62"/>
      <c r="M249" s="62"/>
      <c r="N249" s="62"/>
      <c r="O249" s="63"/>
      <c r="P249" s="63"/>
      <c r="Q249" s="62"/>
      <c r="R249" s="62"/>
      <c r="S249" s="62"/>
      <c r="T249" s="62"/>
      <c r="U249" s="62"/>
      <c r="V249" s="62"/>
      <c r="W249" s="62"/>
      <c r="X249" s="62"/>
      <c r="Y249" s="62"/>
      <c r="Z249" s="62"/>
      <c r="AA249" s="62"/>
      <c r="AB249" s="62"/>
    </row>
    <row r="250" spans="1:28" ht="15.75" customHeight="1">
      <c r="A250" s="62"/>
      <c r="B250" s="62"/>
      <c r="C250" s="62"/>
      <c r="D250" s="62"/>
      <c r="E250" s="63"/>
      <c r="F250" s="63"/>
      <c r="G250" s="63"/>
      <c r="H250" s="62"/>
      <c r="I250" s="62"/>
      <c r="J250" s="62"/>
      <c r="K250" s="62"/>
      <c r="L250" s="62"/>
      <c r="M250" s="62"/>
      <c r="N250" s="62"/>
      <c r="O250" s="63"/>
      <c r="P250" s="63"/>
      <c r="Q250" s="62"/>
      <c r="R250" s="62"/>
      <c r="S250" s="62"/>
      <c r="T250" s="62"/>
      <c r="U250" s="62"/>
      <c r="V250" s="62"/>
      <c r="W250" s="62"/>
      <c r="X250" s="62"/>
      <c r="Y250" s="62"/>
      <c r="Z250" s="62"/>
      <c r="AA250" s="62"/>
      <c r="AB250" s="62"/>
    </row>
    <row r="251" spans="1:28" ht="15.75" customHeight="1">
      <c r="A251" s="62"/>
      <c r="B251" s="62"/>
      <c r="C251" s="62"/>
      <c r="D251" s="62"/>
      <c r="E251" s="63"/>
      <c r="F251" s="63"/>
      <c r="G251" s="63"/>
      <c r="H251" s="62"/>
      <c r="I251" s="62"/>
      <c r="J251" s="62"/>
      <c r="K251" s="62"/>
      <c r="L251" s="62"/>
      <c r="M251" s="62"/>
      <c r="N251" s="62"/>
      <c r="O251" s="63"/>
      <c r="P251" s="63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62"/>
      <c r="AB251" s="62"/>
    </row>
    <row r="252" spans="1:28" ht="15.75" customHeight="1">
      <c r="A252" s="62"/>
      <c r="B252" s="62"/>
      <c r="C252" s="62"/>
      <c r="D252" s="62"/>
      <c r="E252" s="63"/>
      <c r="F252" s="63"/>
      <c r="G252" s="63"/>
      <c r="H252" s="62"/>
      <c r="I252" s="62"/>
      <c r="J252" s="62"/>
      <c r="K252" s="62"/>
      <c r="L252" s="62"/>
      <c r="M252" s="62"/>
      <c r="N252" s="62"/>
      <c r="O252" s="63"/>
      <c r="P252" s="63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62"/>
      <c r="AB252" s="62"/>
    </row>
    <row r="253" spans="1:28" ht="15.75" customHeight="1">
      <c r="A253" s="62"/>
      <c r="B253" s="62"/>
      <c r="C253" s="62"/>
      <c r="D253" s="62"/>
      <c r="E253" s="63"/>
      <c r="F253" s="63"/>
      <c r="G253" s="63"/>
      <c r="H253" s="62"/>
      <c r="I253" s="62"/>
      <c r="J253" s="62"/>
      <c r="K253" s="62"/>
      <c r="L253" s="62"/>
      <c r="M253" s="62"/>
      <c r="N253" s="62"/>
      <c r="O253" s="63"/>
      <c r="P253" s="63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  <c r="AB253" s="62"/>
    </row>
    <row r="254" spans="1:28" ht="15.75" customHeight="1">
      <c r="A254" s="62"/>
      <c r="B254" s="62"/>
      <c r="C254" s="62"/>
      <c r="D254" s="62"/>
      <c r="E254" s="63"/>
      <c r="F254" s="63"/>
      <c r="G254" s="63"/>
      <c r="H254" s="62"/>
      <c r="I254" s="62"/>
      <c r="J254" s="62"/>
      <c r="K254" s="62"/>
      <c r="L254" s="62"/>
      <c r="M254" s="62"/>
      <c r="N254" s="62"/>
      <c r="O254" s="63"/>
      <c r="P254" s="63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  <c r="AB254" s="62"/>
    </row>
    <row r="255" spans="1:28" ht="15.75" customHeight="1">
      <c r="A255" s="62"/>
      <c r="B255" s="62"/>
      <c r="C255" s="62"/>
      <c r="D255" s="62"/>
      <c r="E255" s="63"/>
      <c r="F255" s="63"/>
      <c r="G255" s="63"/>
      <c r="H255" s="62"/>
      <c r="I255" s="62"/>
      <c r="J255" s="62"/>
      <c r="K255" s="62"/>
      <c r="L255" s="62"/>
      <c r="M255" s="62"/>
      <c r="N255" s="62"/>
      <c r="O255" s="63"/>
      <c r="P255" s="63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  <c r="AB255" s="62"/>
    </row>
    <row r="256" spans="1:28" ht="15.75" customHeight="1">
      <c r="A256" s="62"/>
      <c r="B256" s="62"/>
      <c r="C256" s="62"/>
      <c r="D256" s="62"/>
      <c r="E256" s="63"/>
      <c r="F256" s="63"/>
      <c r="G256" s="63"/>
      <c r="H256" s="62"/>
      <c r="I256" s="62"/>
      <c r="J256" s="62"/>
      <c r="K256" s="62"/>
      <c r="L256" s="62"/>
      <c r="M256" s="62"/>
      <c r="N256" s="62"/>
      <c r="O256" s="63"/>
      <c r="P256" s="63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  <c r="AB256" s="62"/>
    </row>
    <row r="257" spans="1:28" ht="15.75" customHeight="1">
      <c r="A257" s="62"/>
      <c r="B257" s="62"/>
      <c r="C257" s="62"/>
      <c r="D257" s="62"/>
      <c r="E257" s="63"/>
      <c r="F257" s="63"/>
      <c r="G257" s="63"/>
      <c r="H257" s="62"/>
      <c r="I257" s="62"/>
      <c r="J257" s="62"/>
      <c r="K257" s="62"/>
      <c r="L257" s="62"/>
      <c r="M257" s="62"/>
      <c r="N257" s="62"/>
      <c r="O257" s="63"/>
      <c r="P257" s="63"/>
      <c r="Q257" s="62"/>
      <c r="R257" s="62"/>
      <c r="S257" s="62"/>
      <c r="T257" s="62"/>
      <c r="U257" s="62"/>
      <c r="V257" s="62"/>
      <c r="W257" s="62"/>
      <c r="X257" s="62"/>
      <c r="Y257" s="62"/>
      <c r="Z257" s="62"/>
      <c r="AA257" s="62"/>
      <c r="AB257" s="62"/>
    </row>
    <row r="258" spans="1:28" ht="15.75" customHeight="1">
      <c r="A258" s="62"/>
      <c r="B258" s="62"/>
      <c r="C258" s="62"/>
      <c r="D258" s="62"/>
      <c r="E258" s="63"/>
      <c r="F258" s="63"/>
      <c r="G258" s="63"/>
      <c r="H258" s="62"/>
      <c r="I258" s="62"/>
      <c r="J258" s="62"/>
      <c r="K258" s="62"/>
      <c r="L258" s="62"/>
      <c r="M258" s="62"/>
      <c r="N258" s="62"/>
      <c r="O258" s="63"/>
      <c r="P258" s="63"/>
      <c r="Q258" s="62"/>
      <c r="R258" s="62"/>
      <c r="S258" s="62"/>
      <c r="T258" s="62"/>
      <c r="U258" s="62"/>
      <c r="V258" s="62"/>
      <c r="W258" s="62"/>
      <c r="X258" s="62"/>
      <c r="Y258" s="62"/>
      <c r="Z258" s="62"/>
      <c r="AA258" s="62"/>
      <c r="AB258" s="62"/>
    </row>
    <row r="259" spans="1:28" ht="15.75" customHeight="1">
      <c r="A259" s="62"/>
      <c r="B259" s="62"/>
      <c r="C259" s="62"/>
      <c r="D259" s="62"/>
      <c r="E259" s="63"/>
      <c r="F259" s="63"/>
      <c r="G259" s="63"/>
      <c r="H259" s="62"/>
      <c r="I259" s="62"/>
      <c r="J259" s="62"/>
      <c r="K259" s="62"/>
      <c r="L259" s="62"/>
      <c r="M259" s="62"/>
      <c r="N259" s="62"/>
      <c r="O259" s="63"/>
      <c r="P259" s="63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</row>
    <row r="260" spans="1:28" ht="15.75" customHeight="1">
      <c r="A260" s="62"/>
      <c r="B260" s="62"/>
      <c r="C260" s="62"/>
      <c r="D260" s="62"/>
      <c r="E260" s="63"/>
      <c r="F260" s="63"/>
      <c r="G260" s="63"/>
      <c r="H260" s="62"/>
      <c r="I260" s="62"/>
      <c r="J260" s="62"/>
      <c r="K260" s="62"/>
      <c r="L260" s="62"/>
      <c r="M260" s="62"/>
      <c r="N260" s="62"/>
      <c r="O260" s="63"/>
      <c r="P260" s="63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  <c r="AB260" s="62"/>
    </row>
    <row r="261" spans="1:28" ht="15.75" customHeight="1">
      <c r="A261" s="62"/>
      <c r="B261" s="62"/>
      <c r="C261" s="62"/>
      <c r="D261" s="62"/>
      <c r="E261" s="63"/>
      <c r="F261" s="63"/>
      <c r="G261" s="63"/>
      <c r="H261" s="62"/>
      <c r="I261" s="62"/>
      <c r="J261" s="62"/>
      <c r="K261" s="62"/>
      <c r="L261" s="62"/>
      <c r="M261" s="62"/>
      <c r="N261" s="62"/>
      <c r="O261" s="63"/>
      <c r="P261" s="63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</row>
    <row r="262" spans="1:28" ht="15.75" customHeight="1">
      <c r="A262" s="62"/>
      <c r="B262" s="62"/>
      <c r="C262" s="62"/>
      <c r="D262" s="62"/>
      <c r="E262" s="63"/>
      <c r="F262" s="63"/>
      <c r="G262" s="63"/>
      <c r="H262" s="62"/>
      <c r="I262" s="62"/>
      <c r="J262" s="62"/>
      <c r="K262" s="62"/>
      <c r="L262" s="62"/>
      <c r="M262" s="62"/>
      <c r="N262" s="62"/>
      <c r="O262" s="63"/>
      <c r="P262" s="63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</row>
    <row r="263" spans="1:28" ht="15.75" customHeight="1">
      <c r="A263" s="62"/>
      <c r="B263" s="62"/>
      <c r="C263" s="62"/>
      <c r="D263" s="62"/>
      <c r="E263" s="63"/>
      <c r="F263" s="63"/>
      <c r="G263" s="63"/>
      <c r="H263" s="62"/>
      <c r="I263" s="62"/>
      <c r="J263" s="62"/>
      <c r="K263" s="62"/>
      <c r="L263" s="62"/>
      <c r="M263" s="62"/>
      <c r="N263" s="62"/>
      <c r="O263" s="63"/>
      <c r="P263" s="63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</row>
    <row r="264" spans="1:28" ht="15.75" customHeight="1">
      <c r="A264" s="62"/>
      <c r="B264" s="62"/>
      <c r="C264" s="62"/>
      <c r="D264" s="62"/>
      <c r="E264" s="63"/>
      <c r="F264" s="63"/>
      <c r="G264" s="63"/>
      <c r="H264" s="62"/>
      <c r="I264" s="62"/>
      <c r="J264" s="62"/>
      <c r="K264" s="62"/>
      <c r="L264" s="62"/>
      <c r="M264" s="62"/>
      <c r="N264" s="62"/>
      <c r="O264" s="63"/>
      <c r="P264" s="63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</row>
    <row r="265" spans="1:28" ht="15.75" customHeight="1">
      <c r="A265" s="62"/>
      <c r="B265" s="62"/>
      <c r="C265" s="62"/>
      <c r="D265" s="62"/>
      <c r="E265" s="63"/>
      <c r="F265" s="63"/>
      <c r="G265" s="63"/>
      <c r="H265" s="62"/>
      <c r="I265" s="62"/>
      <c r="J265" s="62"/>
      <c r="K265" s="62"/>
      <c r="L265" s="62"/>
      <c r="M265" s="62"/>
      <c r="N265" s="62"/>
      <c r="O265" s="63"/>
      <c r="P265" s="63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</row>
    <row r="266" spans="1:28" ht="15.75" customHeight="1">
      <c r="A266" s="62"/>
      <c r="B266" s="62"/>
      <c r="C266" s="62"/>
      <c r="D266" s="62"/>
      <c r="E266" s="63"/>
      <c r="F266" s="63"/>
      <c r="G266" s="63"/>
      <c r="H266" s="62"/>
      <c r="I266" s="62"/>
      <c r="J266" s="62"/>
      <c r="K266" s="62"/>
      <c r="L266" s="62"/>
      <c r="M266" s="62"/>
      <c r="N266" s="62"/>
      <c r="O266" s="63"/>
      <c r="P266" s="63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</row>
    <row r="267" spans="1:28" ht="15.75" customHeight="1">
      <c r="A267" s="62"/>
      <c r="B267" s="62"/>
      <c r="C267" s="62"/>
      <c r="D267" s="62"/>
      <c r="E267" s="63"/>
      <c r="F267" s="63"/>
      <c r="G267" s="63"/>
      <c r="H267" s="62"/>
      <c r="I267" s="62"/>
      <c r="J267" s="62"/>
      <c r="K267" s="62"/>
      <c r="L267" s="62"/>
      <c r="M267" s="62"/>
      <c r="N267" s="62"/>
      <c r="O267" s="63"/>
      <c r="P267" s="63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</row>
    <row r="268" spans="1:28" ht="15.75" customHeight="1">
      <c r="A268" s="62"/>
      <c r="B268" s="62"/>
      <c r="C268" s="62"/>
      <c r="D268" s="62"/>
      <c r="E268" s="63"/>
      <c r="F268" s="63"/>
      <c r="G268" s="63"/>
      <c r="H268" s="62"/>
      <c r="I268" s="62"/>
      <c r="J268" s="62"/>
      <c r="K268" s="62"/>
      <c r="L268" s="62"/>
      <c r="M268" s="62"/>
      <c r="N268" s="62"/>
      <c r="O268" s="63"/>
      <c r="P268" s="63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</row>
    <row r="269" spans="1:28" ht="15.75" customHeight="1">
      <c r="A269" s="62"/>
      <c r="B269" s="62"/>
      <c r="C269" s="62"/>
      <c r="D269" s="62"/>
      <c r="E269" s="63"/>
      <c r="F269" s="63"/>
      <c r="G269" s="63"/>
      <c r="H269" s="62"/>
      <c r="I269" s="62"/>
      <c r="J269" s="62"/>
      <c r="K269" s="62"/>
      <c r="L269" s="62"/>
      <c r="M269" s="62"/>
      <c r="N269" s="62"/>
      <c r="O269" s="63"/>
      <c r="P269" s="63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</row>
    <row r="270" spans="1:28" ht="15.75" customHeight="1">
      <c r="A270" s="62"/>
      <c r="B270" s="62"/>
      <c r="C270" s="62"/>
      <c r="D270" s="62"/>
      <c r="E270" s="63"/>
      <c r="F270" s="63"/>
      <c r="G270" s="63"/>
      <c r="H270" s="62"/>
      <c r="I270" s="62"/>
      <c r="J270" s="62"/>
      <c r="K270" s="62"/>
      <c r="L270" s="62"/>
      <c r="M270" s="62"/>
      <c r="N270" s="62"/>
      <c r="O270" s="63"/>
      <c r="P270" s="63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</row>
    <row r="271" spans="1:28" ht="15.75" customHeight="1">
      <c r="A271" s="62"/>
      <c r="B271" s="62"/>
      <c r="C271" s="62"/>
      <c r="D271" s="62"/>
      <c r="E271" s="63"/>
      <c r="F271" s="63"/>
      <c r="G271" s="63"/>
      <c r="H271" s="62"/>
      <c r="I271" s="62"/>
      <c r="J271" s="62"/>
      <c r="K271" s="62"/>
      <c r="L271" s="62"/>
      <c r="M271" s="62"/>
      <c r="N271" s="62"/>
      <c r="O271" s="63"/>
      <c r="P271" s="63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</row>
    <row r="272" spans="1:28" ht="15.75" customHeight="1">
      <c r="A272" s="62"/>
      <c r="B272" s="62"/>
      <c r="C272" s="62"/>
      <c r="D272" s="62"/>
      <c r="E272" s="63"/>
      <c r="F272" s="63"/>
      <c r="G272" s="63"/>
      <c r="H272" s="62"/>
      <c r="I272" s="62"/>
      <c r="J272" s="62"/>
      <c r="K272" s="62"/>
      <c r="L272" s="62"/>
      <c r="M272" s="62"/>
      <c r="N272" s="62"/>
      <c r="O272" s="63"/>
      <c r="P272" s="63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</row>
    <row r="273" spans="1:28" ht="15.75" customHeight="1">
      <c r="A273" s="62"/>
      <c r="B273" s="62"/>
      <c r="C273" s="62"/>
      <c r="D273" s="62"/>
      <c r="E273" s="63"/>
      <c r="F273" s="63"/>
      <c r="G273" s="63"/>
      <c r="H273" s="62"/>
      <c r="I273" s="62"/>
      <c r="J273" s="62"/>
      <c r="K273" s="62"/>
      <c r="L273" s="62"/>
      <c r="M273" s="62"/>
      <c r="N273" s="62"/>
      <c r="O273" s="63"/>
      <c r="P273" s="63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</row>
    <row r="274" spans="1:28" ht="15.75" customHeight="1">
      <c r="A274" s="62"/>
      <c r="B274" s="62"/>
      <c r="C274" s="62"/>
      <c r="D274" s="62"/>
      <c r="E274" s="63"/>
      <c r="F274" s="63"/>
      <c r="G274" s="63"/>
      <c r="H274" s="62"/>
      <c r="I274" s="62"/>
      <c r="J274" s="62"/>
      <c r="K274" s="62"/>
      <c r="L274" s="62"/>
      <c r="M274" s="62"/>
      <c r="N274" s="62"/>
      <c r="O274" s="63"/>
      <c r="P274" s="63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</row>
    <row r="275" spans="1:28" ht="15.75" customHeight="1">
      <c r="A275" s="62"/>
      <c r="B275" s="62"/>
      <c r="C275" s="62"/>
      <c r="D275" s="62"/>
      <c r="E275" s="63"/>
      <c r="F275" s="63"/>
      <c r="G275" s="63"/>
      <c r="H275" s="62"/>
      <c r="I275" s="62"/>
      <c r="J275" s="62"/>
      <c r="K275" s="62"/>
      <c r="L275" s="62"/>
      <c r="M275" s="62"/>
      <c r="N275" s="62"/>
      <c r="O275" s="63"/>
      <c r="P275" s="63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</row>
    <row r="276" spans="1:28" ht="15.75" customHeight="1">
      <c r="A276" s="62"/>
      <c r="B276" s="62"/>
      <c r="C276" s="62"/>
      <c r="D276" s="62"/>
      <c r="E276" s="63"/>
      <c r="F276" s="63"/>
      <c r="G276" s="63"/>
      <c r="H276" s="62"/>
      <c r="I276" s="62"/>
      <c r="J276" s="62"/>
      <c r="K276" s="62"/>
      <c r="L276" s="62"/>
      <c r="M276" s="62"/>
      <c r="N276" s="62"/>
      <c r="O276" s="63"/>
      <c r="P276" s="63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</row>
    <row r="277" spans="1:28" ht="15.75" customHeight="1">
      <c r="A277" s="62"/>
      <c r="B277" s="62"/>
      <c r="C277" s="62"/>
      <c r="D277" s="62"/>
      <c r="E277" s="63"/>
      <c r="F277" s="63"/>
      <c r="G277" s="63"/>
      <c r="H277" s="62"/>
      <c r="I277" s="62"/>
      <c r="J277" s="62"/>
      <c r="K277" s="62"/>
      <c r="L277" s="62"/>
      <c r="M277" s="62"/>
      <c r="N277" s="62"/>
      <c r="O277" s="63"/>
      <c r="P277" s="63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</row>
    <row r="278" spans="1:28" ht="15.75" customHeight="1">
      <c r="A278" s="62"/>
      <c r="B278" s="62"/>
      <c r="C278" s="62"/>
      <c r="D278" s="62"/>
      <c r="E278" s="63"/>
      <c r="F278" s="63"/>
      <c r="G278" s="63"/>
      <c r="H278" s="62"/>
      <c r="I278" s="62"/>
      <c r="J278" s="62"/>
      <c r="K278" s="62"/>
      <c r="L278" s="62"/>
      <c r="M278" s="62"/>
      <c r="N278" s="62"/>
      <c r="O278" s="63"/>
      <c r="P278" s="63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</row>
    <row r="279" spans="1:28" ht="15.75" customHeight="1">
      <c r="A279" s="62"/>
      <c r="B279" s="62"/>
      <c r="C279" s="62"/>
      <c r="D279" s="62"/>
      <c r="E279" s="63"/>
      <c r="F279" s="63"/>
      <c r="G279" s="63"/>
      <c r="H279" s="62"/>
      <c r="I279" s="62"/>
      <c r="J279" s="62"/>
      <c r="K279" s="62"/>
      <c r="L279" s="62"/>
      <c r="M279" s="62"/>
      <c r="N279" s="62"/>
      <c r="O279" s="63"/>
      <c r="P279" s="63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</row>
    <row r="280" spans="1:28" ht="15.75" customHeight="1">
      <c r="A280" s="62"/>
      <c r="B280" s="62"/>
      <c r="C280" s="62"/>
      <c r="D280" s="62"/>
      <c r="E280" s="63"/>
      <c r="F280" s="63"/>
      <c r="G280" s="63"/>
      <c r="H280" s="62"/>
      <c r="I280" s="62"/>
      <c r="J280" s="62"/>
      <c r="K280" s="62"/>
      <c r="L280" s="62"/>
      <c r="M280" s="62"/>
      <c r="N280" s="62"/>
      <c r="O280" s="63"/>
      <c r="P280" s="63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</row>
    <row r="281" spans="1:28" ht="15.75" customHeight="1">
      <c r="A281" s="62"/>
      <c r="B281" s="62"/>
      <c r="C281" s="62"/>
      <c r="D281" s="62"/>
      <c r="E281" s="63"/>
      <c r="F281" s="63"/>
      <c r="G281" s="63"/>
      <c r="H281" s="62"/>
      <c r="I281" s="62"/>
      <c r="J281" s="62"/>
      <c r="K281" s="62"/>
      <c r="L281" s="62"/>
      <c r="M281" s="62"/>
      <c r="N281" s="62"/>
      <c r="O281" s="63"/>
      <c r="P281" s="63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</row>
    <row r="282" spans="1:28" ht="15.75" customHeight="1">
      <c r="A282" s="62"/>
      <c r="B282" s="62"/>
      <c r="C282" s="62"/>
      <c r="D282" s="62"/>
      <c r="E282" s="63"/>
      <c r="F282" s="63"/>
      <c r="G282" s="63"/>
      <c r="H282" s="62"/>
      <c r="I282" s="62"/>
      <c r="J282" s="62"/>
      <c r="K282" s="62"/>
      <c r="L282" s="62"/>
      <c r="M282" s="62"/>
      <c r="N282" s="62"/>
      <c r="O282" s="63"/>
      <c r="P282" s="63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</row>
    <row r="283" spans="1:28" ht="15.75" customHeight="1">
      <c r="A283" s="62"/>
      <c r="B283" s="62"/>
      <c r="C283" s="62"/>
      <c r="D283" s="62"/>
      <c r="E283" s="63"/>
      <c r="F283" s="63"/>
      <c r="G283" s="63"/>
      <c r="H283" s="62"/>
      <c r="I283" s="62"/>
      <c r="J283" s="62"/>
      <c r="K283" s="62"/>
      <c r="L283" s="62"/>
      <c r="M283" s="62"/>
      <c r="N283" s="62"/>
      <c r="O283" s="63"/>
      <c r="P283" s="63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</row>
    <row r="284" spans="1:28" ht="15.75" customHeight="1">
      <c r="A284" s="62"/>
      <c r="B284" s="62"/>
      <c r="C284" s="62"/>
      <c r="D284" s="62"/>
      <c r="E284" s="63"/>
      <c r="F284" s="63"/>
      <c r="G284" s="63"/>
      <c r="H284" s="62"/>
      <c r="I284" s="62"/>
      <c r="J284" s="62"/>
      <c r="K284" s="62"/>
      <c r="L284" s="62"/>
      <c r="M284" s="62"/>
      <c r="N284" s="62"/>
      <c r="O284" s="63"/>
      <c r="P284" s="63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</row>
    <row r="285" spans="1:28" ht="15.75" customHeight="1">
      <c r="A285" s="62"/>
      <c r="B285" s="62"/>
      <c r="C285" s="62"/>
      <c r="D285" s="62"/>
      <c r="E285" s="63"/>
      <c r="F285" s="63"/>
      <c r="G285" s="63"/>
      <c r="H285" s="62"/>
      <c r="I285" s="62"/>
      <c r="J285" s="62"/>
      <c r="K285" s="62"/>
      <c r="L285" s="62"/>
      <c r="M285" s="62"/>
      <c r="N285" s="62"/>
      <c r="O285" s="63"/>
      <c r="P285" s="63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</row>
    <row r="286" spans="1:28" ht="15.75" customHeight="1">
      <c r="A286" s="62"/>
      <c r="B286" s="62"/>
      <c r="C286" s="62"/>
      <c r="D286" s="62"/>
      <c r="E286" s="63"/>
      <c r="F286" s="63"/>
      <c r="G286" s="63"/>
      <c r="H286" s="62"/>
      <c r="I286" s="62"/>
      <c r="J286" s="62"/>
      <c r="K286" s="62"/>
      <c r="L286" s="62"/>
      <c r="M286" s="62"/>
      <c r="N286" s="62"/>
      <c r="O286" s="63"/>
      <c r="P286" s="63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</row>
    <row r="287" spans="1:28" ht="15.75" customHeight="1">
      <c r="A287" s="62"/>
      <c r="B287" s="62"/>
      <c r="C287" s="62"/>
      <c r="D287" s="62"/>
      <c r="E287" s="63"/>
      <c r="F287" s="63"/>
      <c r="G287" s="63"/>
      <c r="H287" s="62"/>
      <c r="I287" s="62"/>
      <c r="J287" s="62"/>
      <c r="K287" s="62"/>
      <c r="L287" s="62"/>
      <c r="M287" s="62"/>
      <c r="N287" s="62"/>
      <c r="O287" s="63"/>
      <c r="P287" s="63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</row>
    <row r="288" spans="1:28" ht="15.75" customHeight="1">
      <c r="A288" s="62"/>
      <c r="B288" s="62"/>
      <c r="C288" s="62"/>
      <c r="D288" s="62"/>
      <c r="E288" s="63"/>
      <c r="F288" s="63"/>
      <c r="G288" s="63"/>
      <c r="H288" s="62"/>
      <c r="I288" s="62"/>
      <c r="J288" s="62"/>
      <c r="K288" s="62"/>
      <c r="L288" s="62"/>
      <c r="M288" s="62"/>
      <c r="N288" s="62"/>
      <c r="O288" s="63"/>
      <c r="P288" s="63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</row>
    <row r="289" spans="1:28" ht="15.75" customHeight="1">
      <c r="A289" s="62"/>
      <c r="B289" s="62"/>
      <c r="C289" s="62"/>
      <c r="D289" s="62"/>
      <c r="E289" s="63"/>
      <c r="F289" s="63"/>
      <c r="G289" s="63"/>
      <c r="H289" s="62"/>
      <c r="I289" s="62"/>
      <c r="J289" s="62"/>
      <c r="K289" s="62"/>
      <c r="L289" s="62"/>
      <c r="M289" s="62"/>
      <c r="N289" s="62"/>
      <c r="O289" s="63"/>
      <c r="P289" s="63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</row>
    <row r="290" spans="1:28" ht="15.75" customHeight="1">
      <c r="A290" s="62"/>
      <c r="B290" s="62"/>
      <c r="C290" s="62"/>
      <c r="D290" s="62"/>
      <c r="E290" s="63"/>
      <c r="F290" s="63"/>
      <c r="G290" s="63"/>
      <c r="H290" s="62"/>
      <c r="I290" s="62"/>
      <c r="J290" s="62"/>
      <c r="K290" s="62"/>
      <c r="L290" s="62"/>
      <c r="M290" s="62"/>
      <c r="N290" s="62"/>
      <c r="O290" s="63"/>
      <c r="P290" s="63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</row>
    <row r="291" spans="1:28" ht="15.75" customHeight="1">
      <c r="A291" s="62"/>
      <c r="B291" s="62"/>
      <c r="C291" s="62"/>
      <c r="D291" s="62"/>
      <c r="E291" s="63"/>
      <c r="F291" s="63"/>
      <c r="G291" s="63"/>
      <c r="H291" s="62"/>
      <c r="I291" s="62"/>
      <c r="J291" s="62"/>
      <c r="K291" s="62"/>
      <c r="L291" s="62"/>
      <c r="M291" s="62"/>
      <c r="N291" s="62"/>
      <c r="O291" s="63"/>
      <c r="P291" s="63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</row>
    <row r="292" spans="1:28" ht="15.75" customHeight="1">
      <c r="A292" s="62"/>
      <c r="B292" s="62"/>
      <c r="C292" s="62"/>
      <c r="D292" s="62"/>
      <c r="E292" s="63"/>
      <c r="F292" s="63"/>
      <c r="G292" s="63"/>
      <c r="H292" s="62"/>
      <c r="I292" s="62"/>
      <c r="J292" s="62"/>
      <c r="K292" s="62"/>
      <c r="L292" s="62"/>
      <c r="M292" s="62"/>
      <c r="N292" s="62"/>
      <c r="O292" s="63"/>
      <c r="P292" s="63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</row>
    <row r="293" spans="1:28" ht="15.75" customHeight="1">
      <c r="A293" s="62"/>
      <c r="B293" s="62"/>
      <c r="C293" s="62"/>
      <c r="D293" s="62"/>
      <c r="E293" s="63"/>
      <c r="F293" s="63"/>
      <c r="G293" s="63"/>
      <c r="H293" s="62"/>
      <c r="I293" s="62"/>
      <c r="J293" s="62"/>
      <c r="K293" s="62"/>
      <c r="L293" s="62"/>
      <c r="M293" s="62"/>
      <c r="N293" s="62"/>
      <c r="O293" s="63"/>
      <c r="P293" s="63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</row>
    <row r="294" spans="1:28" ht="15.75" customHeight="1">
      <c r="A294" s="62"/>
      <c r="B294" s="62"/>
      <c r="C294" s="62"/>
      <c r="D294" s="62"/>
      <c r="E294" s="63"/>
      <c r="F294" s="63"/>
      <c r="G294" s="63"/>
      <c r="H294" s="62"/>
      <c r="I294" s="62"/>
      <c r="J294" s="62"/>
      <c r="K294" s="62"/>
      <c r="L294" s="62"/>
      <c r="M294" s="62"/>
      <c r="N294" s="62"/>
      <c r="O294" s="63"/>
      <c r="P294" s="63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</row>
    <row r="295" spans="1:28" ht="15.75" customHeight="1">
      <c r="A295" s="62"/>
      <c r="B295" s="62"/>
      <c r="C295" s="62"/>
      <c r="D295" s="62"/>
      <c r="E295" s="63"/>
      <c r="F295" s="63"/>
      <c r="G295" s="63"/>
      <c r="H295" s="62"/>
      <c r="I295" s="62"/>
      <c r="J295" s="62"/>
      <c r="K295" s="62"/>
      <c r="L295" s="62"/>
      <c r="M295" s="62"/>
      <c r="N295" s="62"/>
      <c r="O295" s="63"/>
      <c r="P295" s="63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</row>
    <row r="296" spans="1:28" ht="15.75" customHeight="1">
      <c r="A296" s="62"/>
      <c r="B296" s="62"/>
      <c r="C296" s="62"/>
      <c r="D296" s="62"/>
      <c r="E296" s="63"/>
      <c r="F296" s="63"/>
      <c r="G296" s="63"/>
      <c r="H296" s="62"/>
      <c r="I296" s="62"/>
      <c r="J296" s="62"/>
      <c r="K296" s="62"/>
      <c r="L296" s="62"/>
      <c r="M296" s="62"/>
      <c r="N296" s="62"/>
      <c r="O296" s="63"/>
      <c r="P296" s="63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</row>
    <row r="297" spans="1:28" ht="15.75" customHeight="1">
      <c r="A297" s="62"/>
      <c r="B297" s="62"/>
      <c r="C297" s="62"/>
      <c r="D297" s="62"/>
      <c r="E297" s="63"/>
      <c r="F297" s="63"/>
      <c r="G297" s="63"/>
      <c r="H297" s="62"/>
      <c r="I297" s="62"/>
      <c r="J297" s="62"/>
      <c r="K297" s="62"/>
      <c r="L297" s="62"/>
      <c r="M297" s="62"/>
      <c r="N297" s="62"/>
      <c r="O297" s="63"/>
      <c r="P297" s="63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</row>
    <row r="298" spans="1:28" ht="15.75" customHeight="1">
      <c r="A298" s="62"/>
      <c r="B298" s="62"/>
      <c r="C298" s="62"/>
      <c r="D298" s="62"/>
      <c r="E298" s="63"/>
      <c r="F298" s="63"/>
      <c r="G298" s="63"/>
      <c r="H298" s="62"/>
      <c r="I298" s="62"/>
      <c r="J298" s="62"/>
      <c r="K298" s="62"/>
      <c r="L298" s="62"/>
      <c r="M298" s="62"/>
      <c r="N298" s="62"/>
      <c r="O298" s="63"/>
      <c r="P298" s="63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</row>
    <row r="299" spans="1:28" ht="15.75" customHeight="1">
      <c r="A299" s="62"/>
      <c r="B299" s="62"/>
      <c r="C299" s="62"/>
      <c r="D299" s="62"/>
      <c r="E299" s="63"/>
      <c r="F299" s="63"/>
      <c r="G299" s="63"/>
      <c r="H299" s="62"/>
      <c r="I299" s="62"/>
      <c r="J299" s="62"/>
      <c r="K299" s="62"/>
      <c r="L299" s="62"/>
      <c r="M299" s="62"/>
      <c r="N299" s="62"/>
      <c r="O299" s="63"/>
      <c r="P299" s="63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</row>
    <row r="300" spans="1:28" ht="15.75" customHeight="1">
      <c r="A300" s="62"/>
      <c r="B300" s="62"/>
      <c r="C300" s="62"/>
      <c r="D300" s="62"/>
      <c r="E300" s="63"/>
      <c r="F300" s="63"/>
      <c r="G300" s="63"/>
      <c r="H300" s="62"/>
      <c r="I300" s="62"/>
      <c r="J300" s="62"/>
      <c r="K300" s="62"/>
      <c r="L300" s="62"/>
      <c r="M300" s="62"/>
      <c r="N300" s="62"/>
      <c r="O300" s="63"/>
      <c r="P300" s="63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</row>
    <row r="301" spans="1:28" ht="15.75" customHeight="1">
      <c r="A301" s="62"/>
      <c r="B301" s="62"/>
      <c r="C301" s="62"/>
      <c r="D301" s="62"/>
      <c r="E301" s="63"/>
      <c r="F301" s="63"/>
      <c r="G301" s="63"/>
      <c r="H301" s="62"/>
      <c r="I301" s="62"/>
      <c r="J301" s="62"/>
      <c r="K301" s="62"/>
      <c r="L301" s="62"/>
      <c r="M301" s="62"/>
      <c r="N301" s="62"/>
      <c r="O301" s="63"/>
      <c r="P301" s="63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</row>
    <row r="302" spans="1:28" ht="15.75" customHeight="1">
      <c r="A302" s="62"/>
      <c r="B302" s="62"/>
      <c r="C302" s="62"/>
      <c r="D302" s="62"/>
      <c r="E302" s="63"/>
      <c r="F302" s="63"/>
      <c r="G302" s="63"/>
      <c r="H302" s="62"/>
      <c r="I302" s="62"/>
      <c r="J302" s="62"/>
      <c r="K302" s="62"/>
      <c r="L302" s="62"/>
      <c r="M302" s="62"/>
      <c r="N302" s="62"/>
      <c r="O302" s="63"/>
      <c r="P302" s="63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</row>
    <row r="303" spans="1:28" ht="15.75" customHeight="1">
      <c r="A303" s="62"/>
      <c r="B303" s="62"/>
      <c r="C303" s="62"/>
      <c r="D303" s="62"/>
      <c r="E303" s="63"/>
      <c r="F303" s="63"/>
      <c r="G303" s="63"/>
      <c r="H303" s="62"/>
      <c r="I303" s="62"/>
      <c r="J303" s="62"/>
      <c r="K303" s="62"/>
      <c r="L303" s="62"/>
      <c r="M303" s="62"/>
      <c r="N303" s="62"/>
      <c r="O303" s="63"/>
      <c r="P303" s="63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  <c r="AB303" s="62"/>
    </row>
    <row r="304" spans="1:28" ht="15.75" customHeight="1">
      <c r="A304" s="62"/>
      <c r="B304" s="62"/>
      <c r="C304" s="62"/>
      <c r="D304" s="62"/>
      <c r="E304" s="63"/>
      <c r="F304" s="63"/>
      <c r="G304" s="63"/>
      <c r="H304" s="62"/>
      <c r="I304" s="62"/>
      <c r="J304" s="62"/>
      <c r="K304" s="62"/>
      <c r="L304" s="62"/>
      <c r="M304" s="62"/>
      <c r="N304" s="62"/>
      <c r="O304" s="63"/>
      <c r="P304" s="63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</row>
    <row r="305" spans="1:28" ht="15.75" customHeight="1">
      <c r="A305" s="62"/>
      <c r="B305" s="62"/>
      <c r="C305" s="62"/>
      <c r="D305" s="62"/>
      <c r="E305" s="63"/>
      <c r="F305" s="63"/>
      <c r="G305" s="63"/>
      <c r="H305" s="62"/>
      <c r="I305" s="62"/>
      <c r="J305" s="62"/>
      <c r="K305" s="62"/>
      <c r="L305" s="62"/>
      <c r="M305" s="62"/>
      <c r="N305" s="62"/>
      <c r="O305" s="63"/>
      <c r="P305" s="63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</row>
    <row r="306" spans="1:28" ht="15.75" customHeight="1">
      <c r="A306" s="62"/>
      <c r="B306" s="62"/>
      <c r="C306" s="62"/>
      <c r="D306" s="62"/>
      <c r="E306" s="63"/>
      <c r="F306" s="63"/>
      <c r="G306" s="63"/>
      <c r="H306" s="62"/>
      <c r="I306" s="62"/>
      <c r="J306" s="62"/>
      <c r="K306" s="62"/>
      <c r="L306" s="62"/>
      <c r="M306" s="62"/>
      <c r="N306" s="62"/>
      <c r="O306" s="63"/>
      <c r="P306" s="63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</row>
    <row r="307" spans="1:28" ht="15.75" customHeight="1">
      <c r="A307" s="62"/>
      <c r="B307" s="62"/>
      <c r="C307" s="62"/>
      <c r="D307" s="62"/>
      <c r="E307" s="63"/>
      <c r="F307" s="63"/>
      <c r="G307" s="63"/>
      <c r="H307" s="62"/>
      <c r="I307" s="62"/>
      <c r="J307" s="62"/>
      <c r="K307" s="62"/>
      <c r="L307" s="62"/>
      <c r="M307" s="62"/>
      <c r="N307" s="62"/>
      <c r="O307" s="63"/>
      <c r="P307" s="63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</row>
    <row r="308" spans="1:28" ht="15.75" customHeight="1">
      <c r="A308" s="62"/>
      <c r="B308" s="62"/>
      <c r="C308" s="62"/>
      <c r="D308" s="62"/>
      <c r="E308" s="63"/>
      <c r="F308" s="63"/>
      <c r="G308" s="63"/>
      <c r="H308" s="62"/>
      <c r="I308" s="62"/>
      <c r="J308" s="62"/>
      <c r="K308" s="62"/>
      <c r="L308" s="62"/>
      <c r="M308" s="62"/>
      <c r="N308" s="62"/>
      <c r="O308" s="63"/>
      <c r="P308" s="63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</row>
    <row r="309" spans="1:28" ht="15.75" customHeight="1">
      <c r="A309" s="62"/>
      <c r="B309" s="62"/>
      <c r="C309" s="62"/>
      <c r="D309" s="62"/>
      <c r="E309" s="63"/>
      <c r="F309" s="63"/>
      <c r="G309" s="63"/>
      <c r="H309" s="62"/>
      <c r="I309" s="62"/>
      <c r="J309" s="62"/>
      <c r="K309" s="62"/>
      <c r="L309" s="62"/>
      <c r="M309" s="62"/>
      <c r="N309" s="62"/>
      <c r="O309" s="63"/>
      <c r="P309" s="63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</row>
    <row r="310" spans="1:28" ht="15.75" customHeight="1">
      <c r="A310" s="62"/>
      <c r="B310" s="62"/>
      <c r="C310" s="62"/>
      <c r="D310" s="62"/>
      <c r="E310" s="63"/>
      <c r="F310" s="63"/>
      <c r="G310" s="63"/>
      <c r="H310" s="62"/>
      <c r="I310" s="62"/>
      <c r="J310" s="62"/>
      <c r="K310" s="62"/>
      <c r="L310" s="62"/>
      <c r="M310" s="62"/>
      <c r="N310" s="62"/>
      <c r="O310" s="63"/>
      <c r="P310" s="63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  <c r="AB310" s="62"/>
    </row>
    <row r="311" spans="1:28" ht="15.75" customHeight="1">
      <c r="A311" s="62"/>
      <c r="B311" s="62"/>
      <c r="C311" s="62"/>
      <c r="D311" s="62"/>
      <c r="E311" s="63"/>
      <c r="F311" s="63"/>
      <c r="G311" s="63"/>
      <c r="H311" s="62"/>
      <c r="I311" s="62"/>
      <c r="J311" s="62"/>
      <c r="K311" s="62"/>
      <c r="L311" s="62"/>
      <c r="M311" s="62"/>
      <c r="N311" s="62"/>
      <c r="O311" s="63"/>
      <c r="P311" s="63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</row>
    <row r="312" spans="1:28" ht="15.75" customHeight="1">
      <c r="A312" s="62"/>
      <c r="B312" s="62"/>
      <c r="C312" s="62"/>
      <c r="D312" s="62"/>
      <c r="E312" s="63"/>
      <c r="F312" s="63"/>
      <c r="G312" s="63"/>
      <c r="H312" s="62"/>
      <c r="I312" s="62"/>
      <c r="J312" s="62"/>
      <c r="K312" s="62"/>
      <c r="L312" s="62"/>
      <c r="M312" s="62"/>
      <c r="N312" s="62"/>
      <c r="O312" s="63"/>
      <c r="P312" s="63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</row>
    <row r="313" spans="1:28" ht="15.75" customHeight="1">
      <c r="A313" s="62"/>
      <c r="B313" s="62"/>
      <c r="C313" s="62"/>
      <c r="D313" s="62"/>
      <c r="E313" s="63"/>
      <c r="F313" s="63"/>
      <c r="G313" s="63"/>
      <c r="H313" s="62"/>
      <c r="I313" s="62"/>
      <c r="J313" s="62"/>
      <c r="K313" s="62"/>
      <c r="L313" s="62"/>
      <c r="M313" s="62"/>
      <c r="N313" s="62"/>
      <c r="O313" s="63"/>
      <c r="P313" s="63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</row>
    <row r="314" spans="1:28" ht="15.75" customHeight="1">
      <c r="A314" s="62"/>
      <c r="B314" s="62"/>
      <c r="C314" s="62"/>
      <c r="D314" s="62"/>
      <c r="E314" s="63"/>
      <c r="F314" s="63"/>
      <c r="G314" s="63"/>
      <c r="H314" s="62"/>
      <c r="I314" s="62"/>
      <c r="J314" s="62"/>
      <c r="K314" s="62"/>
      <c r="L314" s="62"/>
      <c r="M314" s="62"/>
      <c r="N314" s="62"/>
      <c r="O314" s="63"/>
      <c r="P314" s="63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</row>
    <row r="315" spans="1:28" ht="15.75" customHeight="1">
      <c r="A315" s="62"/>
      <c r="B315" s="62"/>
      <c r="C315" s="62"/>
      <c r="D315" s="62"/>
      <c r="E315" s="63"/>
      <c r="F315" s="63"/>
      <c r="G315" s="63"/>
      <c r="H315" s="62"/>
      <c r="I315" s="62"/>
      <c r="J315" s="62"/>
      <c r="K315" s="62"/>
      <c r="L315" s="62"/>
      <c r="M315" s="62"/>
      <c r="N315" s="62"/>
      <c r="O315" s="63"/>
      <c r="P315" s="63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</row>
    <row r="316" spans="1:28" ht="15.75" customHeight="1">
      <c r="A316" s="62"/>
      <c r="B316" s="62"/>
      <c r="C316" s="62"/>
      <c r="D316" s="62"/>
      <c r="E316" s="63"/>
      <c r="F316" s="63"/>
      <c r="G316" s="63"/>
      <c r="H316" s="62"/>
      <c r="I316" s="62"/>
      <c r="J316" s="62"/>
      <c r="K316" s="62"/>
      <c r="L316" s="62"/>
      <c r="M316" s="62"/>
      <c r="N316" s="62"/>
      <c r="O316" s="63"/>
      <c r="P316" s="63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</row>
    <row r="317" spans="1:28" ht="15.75" customHeight="1">
      <c r="A317" s="62"/>
      <c r="B317" s="62"/>
      <c r="C317" s="62"/>
      <c r="D317" s="62"/>
      <c r="E317" s="63"/>
      <c r="F317" s="63"/>
      <c r="G317" s="63"/>
      <c r="H317" s="62"/>
      <c r="I317" s="62"/>
      <c r="J317" s="62"/>
      <c r="K317" s="62"/>
      <c r="L317" s="62"/>
      <c r="M317" s="62"/>
      <c r="N317" s="62"/>
      <c r="O317" s="63"/>
      <c r="P317" s="63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  <c r="AB317" s="62"/>
    </row>
    <row r="318" spans="1:28" ht="15.75" customHeight="1">
      <c r="A318" s="62"/>
      <c r="B318" s="62"/>
      <c r="C318" s="62"/>
      <c r="D318" s="62"/>
      <c r="E318" s="63"/>
      <c r="F318" s="63"/>
      <c r="G318" s="63"/>
      <c r="H318" s="62"/>
      <c r="I318" s="62"/>
      <c r="J318" s="62"/>
      <c r="K318" s="62"/>
      <c r="L318" s="62"/>
      <c r="M318" s="62"/>
      <c r="N318" s="62"/>
      <c r="O318" s="63"/>
      <c r="P318" s="63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</row>
    <row r="319" spans="1:28" ht="15.75" customHeight="1">
      <c r="A319" s="62"/>
      <c r="B319" s="62"/>
      <c r="C319" s="62"/>
      <c r="D319" s="62"/>
      <c r="E319" s="63"/>
      <c r="F319" s="63"/>
      <c r="G319" s="63"/>
      <c r="H319" s="62"/>
      <c r="I319" s="62"/>
      <c r="J319" s="62"/>
      <c r="K319" s="62"/>
      <c r="L319" s="62"/>
      <c r="M319" s="62"/>
      <c r="N319" s="62"/>
      <c r="O319" s="63"/>
      <c r="P319" s="63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</row>
    <row r="320" spans="1:28" ht="15.75" customHeight="1">
      <c r="A320" s="62"/>
      <c r="B320" s="62"/>
      <c r="C320" s="62"/>
      <c r="D320" s="62"/>
      <c r="E320" s="63"/>
      <c r="F320" s="63"/>
      <c r="G320" s="63"/>
      <c r="H320" s="62"/>
      <c r="I320" s="62"/>
      <c r="J320" s="62"/>
      <c r="K320" s="62"/>
      <c r="L320" s="62"/>
      <c r="M320" s="62"/>
      <c r="N320" s="62"/>
      <c r="O320" s="63"/>
      <c r="P320" s="63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</row>
    <row r="321" spans="1:28" ht="15.75" customHeight="1">
      <c r="A321" s="62"/>
      <c r="B321" s="62"/>
      <c r="C321" s="62"/>
      <c r="D321" s="62"/>
      <c r="E321" s="63"/>
      <c r="F321" s="63"/>
      <c r="G321" s="63"/>
      <c r="H321" s="62"/>
      <c r="I321" s="62"/>
      <c r="J321" s="62"/>
      <c r="K321" s="62"/>
      <c r="L321" s="62"/>
      <c r="M321" s="62"/>
      <c r="N321" s="62"/>
      <c r="O321" s="63"/>
      <c r="P321" s="63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</row>
    <row r="322" spans="1:28" ht="15.75" customHeight="1">
      <c r="A322" s="62"/>
      <c r="B322" s="62"/>
      <c r="C322" s="62"/>
      <c r="D322" s="62"/>
      <c r="E322" s="63"/>
      <c r="F322" s="63"/>
      <c r="G322" s="63"/>
      <c r="H322" s="62"/>
      <c r="I322" s="62"/>
      <c r="J322" s="62"/>
      <c r="K322" s="62"/>
      <c r="L322" s="62"/>
      <c r="M322" s="62"/>
      <c r="N322" s="62"/>
      <c r="O322" s="63"/>
      <c r="P322" s="63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</row>
    <row r="323" spans="1:28" ht="15.75" customHeight="1">
      <c r="A323" s="62"/>
      <c r="B323" s="62"/>
      <c r="C323" s="62"/>
      <c r="D323" s="62"/>
      <c r="E323" s="63"/>
      <c r="F323" s="63"/>
      <c r="G323" s="63"/>
      <c r="H323" s="62"/>
      <c r="I323" s="62"/>
      <c r="J323" s="62"/>
      <c r="K323" s="62"/>
      <c r="L323" s="62"/>
      <c r="M323" s="62"/>
      <c r="N323" s="62"/>
      <c r="O323" s="63"/>
      <c r="P323" s="63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  <c r="AB323" s="62"/>
    </row>
    <row r="324" spans="1:28" ht="15.75" customHeight="1">
      <c r="A324" s="62"/>
      <c r="B324" s="62"/>
      <c r="C324" s="62"/>
      <c r="D324" s="62"/>
      <c r="E324" s="63"/>
      <c r="F324" s="63"/>
      <c r="G324" s="63"/>
      <c r="H324" s="62"/>
      <c r="I324" s="62"/>
      <c r="J324" s="62"/>
      <c r="K324" s="62"/>
      <c r="L324" s="62"/>
      <c r="M324" s="62"/>
      <c r="N324" s="62"/>
      <c r="O324" s="63"/>
      <c r="P324" s="63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</row>
    <row r="325" spans="1:28" ht="15.75" customHeight="1">
      <c r="A325" s="62"/>
      <c r="B325" s="62"/>
      <c r="C325" s="62"/>
      <c r="D325" s="62"/>
      <c r="E325" s="63"/>
      <c r="F325" s="63"/>
      <c r="G325" s="63"/>
      <c r="H325" s="62"/>
      <c r="I325" s="62"/>
      <c r="J325" s="62"/>
      <c r="K325" s="62"/>
      <c r="L325" s="62"/>
      <c r="M325" s="62"/>
      <c r="N325" s="62"/>
      <c r="O325" s="63"/>
      <c r="P325" s="63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</row>
    <row r="326" spans="1:28" ht="15.75" customHeight="1">
      <c r="A326" s="62"/>
      <c r="B326" s="62"/>
      <c r="C326" s="62"/>
      <c r="D326" s="62"/>
      <c r="E326" s="63"/>
      <c r="F326" s="63"/>
      <c r="G326" s="63"/>
      <c r="H326" s="62"/>
      <c r="I326" s="62"/>
      <c r="J326" s="62"/>
      <c r="K326" s="62"/>
      <c r="L326" s="62"/>
      <c r="M326" s="62"/>
      <c r="N326" s="62"/>
      <c r="O326" s="63"/>
      <c r="P326" s="63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  <c r="AB326" s="62"/>
    </row>
    <row r="327" spans="1:28" ht="15.75" customHeight="1">
      <c r="A327" s="62"/>
      <c r="B327" s="62"/>
      <c r="C327" s="62"/>
      <c r="D327" s="62"/>
      <c r="E327" s="63"/>
      <c r="F327" s="63"/>
      <c r="G327" s="63"/>
      <c r="H327" s="62"/>
      <c r="I327" s="62"/>
      <c r="J327" s="62"/>
      <c r="K327" s="62"/>
      <c r="L327" s="62"/>
      <c r="M327" s="62"/>
      <c r="N327" s="62"/>
      <c r="O327" s="63"/>
      <c r="P327" s="63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</row>
    <row r="328" spans="1:28" ht="15.75" customHeight="1">
      <c r="A328" s="62"/>
      <c r="B328" s="62"/>
      <c r="C328" s="62"/>
      <c r="D328" s="62"/>
      <c r="E328" s="63"/>
      <c r="F328" s="63"/>
      <c r="G328" s="63"/>
      <c r="H328" s="62"/>
      <c r="I328" s="62"/>
      <c r="J328" s="62"/>
      <c r="K328" s="62"/>
      <c r="L328" s="62"/>
      <c r="M328" s="62"/>
      <c r="N328" s="62"/>
      <c r="O328" s="63"/>
      <c r="P328" s="63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</row>
    <row r="329" spans="1:28" ht="15.75" customHeight="1">
      <c r="A329" s="62"/>
      <c r="B329" s="62"/>
      <c r="C329" s="62"/>
      <c r="D329" s="62"/>
      <c r="E329" s="63"/>
      <c r="F329" s="63"/>
      <c r="G329" s="63"/>
      <c r="H329" s="62"/>
      <c r="I329" s="62"/>
      <c r="J329" s="62"/>
      <c r="K329" s="62"/>
      <c r="L329" s="62"/>
      <c r="M329" s="62"/>
      <c r="N329" s="62"/>
      <c r="O329" s="63"/>
      <c r="P329" s="63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</row>
    <row r="330" spans="1:28" ht="15.75" customHeight="1">
      <c r="A330" s="62"/>
      <c r="B330" s="62"/>
      <c r="C330" s="62"/>
      <c r="D330" s="62"/>
      <c r="E330" s="63"/>
      <c r="F330" s="63"/>
      <c r="G330" s="63"/>
      <c r="H330" s="62"/>
      <c r="I330" s="62"/>
      <c r="J330" s="62"/>
      <c r="K330" s="62"/>
      <c r="L330" s="62"/>
      <c r="M330" s="62"/>
      <c r="N330" s="62"/>
      <c r="O330" s="63"/>
      <c r="P330" s="63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</row>
    <row r="331" spans="1:28" ht="15.75" customHeight="1">
      <c r="A331" s="62"/>
      <c r="B331" s="62"/>
      <c r="C331" s="62"/>
      <c r="D331" s="62"/>
      <c r="E331" s="63"/>
      <c r="F331" s="63"/>
      <c r="G331" s="63"/>
      <c r="H331" s="62"/>
      <c r="I331" s="62"/>
      <c r="J331" s="62"/>
      <c r="K331" s="62"/>
      <c r="L331" s="62"/>
      <c r="M331" s="62"/>
      <c r="N331" s="62"/>
      <c r="O331" s="63"/>
      <c r="P331" s="63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</row>
    <row r="332" spans="1:28" ht="15.75" customHeight="1">
      <c r="A332" s="62"/>
      <c r="B332" s="62"/>
      <c r="C332" s="62"/>
      <c r="D332" s="62"/>
      <c r="E332" s="63"/>
      <c r="F332" s="63"/>
      <c r="G332" s="63"/>
      <c r="H332" s="62"/>
      <c r="I332" s="62"/>
      <c r="J332" s="62"/>
      <c r="K332" s="62"/>
      <c r="L332" s="62"/>
      <c r="M332" s="62"/>
      <c r="N332" s="62"/>
      <c r="O332" s="63"/>
      <c r="P332" s="63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</row>
    <row r="333" spans="1:28" ht="15.75" customHeight="1">
      <c r="A333" s="62"/>
      <c r="B333" s="62"/>
      <c r="C333" s="62"/>
      <c r="D333" s="62"/>
      <c r="E333" s="63"/>
      <c r="F333" s="63"/>
      <c r="G333" s="63"/>
      <c r="H333" s="62"/>
      <c r="I333" s="62"/>
      <c r="J333" s="62"/>
      <c r="K333" s="62"/>
      <c r="L333" s="62"/>
      <c r="M333" s="62"/>
      <c r="N333" s="62"/>
      <c r="O333" s="63"/>
      <c r="P333" s="63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</row>
    <row r="334" spans="1:28" ht="15.75" customHeight="1">
      <c r="A334" s="62"/>
      <c r="B334" s="62"/>
      <c r="C334" s="62"/>
      <c r="D334" s="62"/>
      <c r="E334" s="63"/>
      <c r="F334" s="63"/>
      <c r="G334" s="63"/>
      <c r="H334" s="62"/>
      <c r="I334" s="62"/>
      <c r="J334" s="62"/>
      <c r="K334" s="62"/>
      <c r="L334" s="62"/>
      <c r="M334" s="62"/>
      <c r="N334" s="62"/>
      <c r="O334" s="63"/>
      <c r="P334" s="63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</row>
    <row r="335" spans="1:28" ht="15.75" customHeight="1">
      <c r="A335" s="62"/>
      <c r="B335" s="62"/>
      <c r="C335" s="62"/>
      <c r="D335" s="62"/>
      <c r="E335" s="63"/>
      <c r="F335" s="63"/>
      <c r="G335" s="63"/>
      <c r="H335" s="62"/>
      <c r="I335" s="62"/>
      <c r="J335" s="62"/>
      <c r="K335" s="62"/>
      <c r="L335" s="62"/>
      <c r="M335" s="62"/>
      <c r="N335" s="62"/>
      <c r="O335" s="63"/>
      <c r="P335" s="63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</row>
    <row r="336" spans="1:28" ht="15.75" customHeight="1">
      <c r="A336" s="62"/>
      <c r="B336" s="62"/>
      <c r="C336" s="62"/>
      <c r="D336" s="62"/>
      <c r="E336" s="63"/>
      <c r="F336" s="63"/>
      <c r="G336" s="63"/>
      <c r="H336" s="62"/>
      <c r="I336" s="62"/>
      <c r="J336" s="62"/>
      <c r="K336" s="62"/>
      <c r="L336" s="62"/>
      <c r="M336" s="62"/>
      <c r="N336" s="62"/>
      <c r="O336" s="63"/>
      <c r="P336" s="63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</row>
    <row r="337" spans="1:28" ht="15.75" customHeight="1">
      <c r="A337" s="62"/>
      <c r="B337" s="62"/>
      <c r="C337" s="62"/>
      <c r="D337" s="62"/>
      <c r="E337" s="63"/>
      <c r="F337" s="63"/>
      <c r="G337" s="63"/>
      <c r="H337" s="62"/>
      <c r="I337" s="62"/>
      <c r="J337" s="62"/>
      <c r="K337" s="62"/>
      <c r="L337" s="62"/>
      <c r="M337" s="62"/>
      <c r="N337" s="62"/>
      <c r="O337" s="63"/>
      <c r="P337" s="63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</row>
    <row r="338" spans="1:28" ht="15.75" customHeight="1">
      <c r="A338" s="62"/>
      <c r="B338" s="62"/>
      <c r="C338" s="62"/>
      <c r="D338" s="62"/>
      <c r="E338" s="63"/>
      <c r="F338" s="63"/>
      <c r="G338" s="63"/>
      <c r="H338" s="62"/>
      <c r="I338" s="62"/>
      <c r="J338" s="62"/>
      <c r="K338" s="62"/>
      <c r="L338" s="62"/>
      <c r="M338" s="62"/>
      <c r="N338" s="62"/>
      <c r="O338" s="63"/>
      <c r="P338" s="63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</row>
    <row r="339" spans="1:28" ht="15.75" customHeight="1">
      <c r="A339" s="62"/>
      <c r="B339" s="62"/>
      <c r="C339" s="62"/>
      <c r="D339" s="62"/>
      <c r="E339" s="63"/>
      <c r="F339" s="63"/>
      <c r="G339" s="63"/>
      <c r="H339" s="62"/>
      <c r="I339" s="62"/>
      <c r="J339" s="62"/>
      <c r="K339" s="62"/>
      <c r="L339" s="62"/>
      <c r="M339" s="62"/>
      <c r="N339" s="62"/>
      <c r="O339" s="63"/>
      <c r="P339" s="63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</row>
    <row r="340" spans="1:28" ht="15.75" customHeight="1">
      <c r="A340" s="62"/>
      <c r="B340" s="62"/>
      <c r="C340" s="62"/>
      <c r="D340" s="62"/>
      <c r="E340" s="63"/>
      <c r="F340" s="63"/>
      <c r="G340" s="63"/>
      <c r="H340" s="62"/>
      <c r="I340" s="62"/>
      <c r="J340" s="62"/>
      <c r="K340" s="62"/>
      <c r="L340" s="62"/>
      <c r="M340" s="62"/>
      <c r="N340" s="62"/>
      <c r="O340" s="63"/>
      <c r="P340" s="63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  <c r="AB340" s="62"/>
    </row>
    <row r="341" spans="1:28" ht="15.75" customHeight="1">
      <c r="A341" s="62"/>
      <c r="B341" s="62"/>
      <c r="C341" s="62"/>
      <c r="D341" s="62"/>
      <c r="E341" s="63"/>
      <c r="F341" s="63"/>
      <c r="G341" s="63"/>
      <c r="H341" s="62"/>
      <c r="I341" s="62"/>
      <c r="J341" s="62"/>
      <c r="K341" s="62"/>
      <c r="L341" s="62"/>
      <c r="M341" s="62"/>
      <c r="N341" s="62"/>
      <c r="O341" s="63"/>
      <c r="P341" s="63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  <c r="AB341" s="62"/>
    </row>
    <row r="342" spans="1:28" ht="15.75" customHeight="1">
      <c r="A342" s="62"/>
      <c r="B342" s="62"/>
      <c r="C342" s="62"/>
      <c r="D342" s="62"/>
      <c r="E342" s="63"/>
      <c r="F342" s="63"/>
      <c r="G342" s="63"/>
      <c r="H342" s="62"/>
      <c r="I342" s="62"/>
      <c r="J342" s="62"/>
      <c r="K342" s="62"/>
      <c r="L342" s="62"/>
      <c r="M342" s="62"/>
      <c r="N342" s="62"/>
      <c r="O342" s="63"/>
      <c r="P342" s="63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</row>
    <row r="343" spans="1:28" ht="15.75" customHeight="1">
      <c r="A343" s="62"/>
      <c r="B343" s="62"/>
      <c r="C343" s="62"/>
      <c r="D343" s="62"/>
      <c r="E343" s="63"/>
      <c r="F343" s="63"/>
      <c r="G343" s="63"/>
      <c r="H343" s="62"/>
      <c r="I343" s="62"/>
      <c r="J343" s="62"/>
      <c r="K343" s="62"/>
      <c r="L343" s="62"/>
      <c r="M343" s="62"/>
      <c r="N343" s="62"/>
      <c r="O343" s="63"/>
      <c r="P343" s="63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</row>
    <row r="344" spans="1:28" ht="15.75" customHeight="1">
      <c r="A344" s="62"/>
      <c r="B344" s="62"/>
      <c r="C344" s="62"/>
      <c r="D344" s="62"/>
      <c r="E344" s="63"/>
      <c r="F344" s="63"/>
      <c r="G344" s="63"/>
      <c r="H344" s="62"/>
      <c r="I344" s="62"/>
      <c r="J344" s="62"/>
      <c r="K344" s="62"/>
      <c r="L344" s="62"/>
      <c r="M344" s="62"/>
      <c r="N344" s="62"/>
      <c r="O344" s="63"/>
      <c r="P344" s="63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</row>
    <row r="345" spans="1:28" ht="15.75" customHeight="1">
      <c r="A345" s="62"/>
      <c r="B345" s="62"/>
      <c r="C345" s="62"/>
      <c r="D345" s="62"/>
      <c r="E345" s="63"/>
      <c r="F345" s="63"/>
      <c r="G345" s="63"/>
      <c r="H345" s="62"/>
      <c r="I345" s="62"/>
      <c r="J345" s="62"/>
      <c r="K345" s="62"/>
      <c r="L345" s="62"/>
      <c r="M345" s="62"/>
      <c r="N345" s="62"/>
      <c r="O345" s="63"/>
      <c r="P345" s="63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</row>
    <row r="346" spans="1:28" ht="15.75" customHeight="1">
      <c r="A346" s="62"/>
      <c r="B346" s="62"/>
      <c r="C346" s="62"/>
      <c r="D346" s="62"/>
      <c r="E346" s="63"/>
      <c r="F346" s="63"/>
      <c r="G346" s="63"/>
      <c r="H346" s="62"/>
      <c r="I346" s="62"/>
      <c r="J346" s="62"/>
      <c r="K346" s="62"/>
      <c r="L346" s="62"/>
      <c r="M346" s="62"/>
      <c r="N346" s="62"/>
      <c r="O346" s="63"/>
      <c r="P346" s="63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</row>
    <row r="347" spans="1:28" ht="15.75" customHeight="1">
      <c r="A347" s="62"/>
      <c r="B347" s="62"/>
      <c r="C347" s="62"/>
      <c r="D347" s="62"/>
      <c r="E347" s="63"/>
      <c r="F347" s="63"/>
      <c r="G347" s="63"/>
      <c r="H347" s="62"/>
      <c r="I347" s="62"/>
      <c r="J347" s="62"/>
      <c r="K347" s="62"/>
      <c r="L347" s="62"/>
      <c r="M347" s="62"/>
      <c r="N347" s="62"/>
      <c r="O347" s="63"/>
      <c r="P347" s="63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</row>
    <row r="348" spans="1:28" ht="15.75" customHeight="1">
      <c r="A348" s="62"/>
      <c r="B348" s="62"/>
      <c r="C348" s="62"/>
      <c r="D348" s="62"/>
      <c r="E348" s="63"/>
      <c r="F348" s="63"/>
      <c r="G348" s="63"/>
      <c r="H348" s="62"/>
      <c r="I348" s="62"/>
      <c r="J348" s="62"/>
      <c r="K348" s="62"/>
      <c r="L348" s="62"/>
      <c r="M348" s="62"/>
      <c r="N348" s="62"/>
      <c r="O348" s="63"/>
      <c r="P348" s="63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</row>
    <row r="349" spans="1:28" ht="15.75" customHeight="1">
      <c r="A349" s="62"/>
      <c r="B349" s="62"/>
      <c r="C349" s="62"/>
      <c r="D349" s="62"/>
      <c r="E349" s="63"/>
      <c r="F349" s="63"/>
      <c r="G349" s="63"/>
      <c r="H349" s="62"/>
      <c r="I349" s="62"/>
      <c r="J349" s="62"/>
      <c r="K349" s="62"/>
      <c r="L349" s="62"/>
      <c r="M349" s="62"/>
      <c r="N349" s="62"/>
      <c r="O349" s="63"/>
      <c r="P349" s="63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</row>
    <row r="350" spans="1:28" ht="15.75" customHeight="1">
      <c r="A350" s="62"/>
      <c r="B350" s="62"/>
      <c r="C350" s="62"/>
      <c r="D350" s="62"/>
      <c r="E350" s="63"/>
      <c r="F350" s="63"/>
      <c r="G350" s="63"/>
      <c r="H350" s="62"/>
      <c r="I350" s="62"/>
      <c r="J350" s="62"/>
      <c r="K350" s="62"/>
      <c r="L350" s="62"/>
      <c r="M350" s="62"/>
      <c r="N350" s="62"/>
      <c r="O350" s="63"/>
      <c r="P350" s="63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</row>
    <row r="351" spans="1:28" ht="15.75" customHeight="1">
      <c r="A351" s="62"/>
      <c r="B351" s="62"/>
      <c r="C351" s="62"/>
      <c r="D351" s="62"/>
      <c r="E351" s="63"/>
      <c r="F351" s="63"/>
      <c r="G351" s="63"/>
      <c r="H351" s="62"/>
      <c r="I351" s="62"/>
      <c r="J351" s="62"/>
      <c r="K351" s="62"/>
      <c r="L351" s="62"/>
      <c r="M351" s="62"/>
      <c r="N351" s="62"/>
      <c r="O351" s="63"/>
      <c r="P351" s="63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</row>
    <row r="352" spans="1:28" ht="15.75" customHeight="1">
      <c r="A352" s="62"/>
      <c r="B352" s="62"/>
      <c r="C352" s="62"/>
      <c r="D352" s="62"/>
      <c r="E352" s="63"/>
      <c r="F352" s="63"/>
      <c r="G352" s="63"/>
      <c r="H352" s="62"/>
      <c r="I352" s="62"/>
      <c r="J352" s="62"/>
      <c r="K352" s="62"/>
      <c r="L352" s="62"/>
      <c r="M352" s="62"/>
      <c r="N352" s="62"/>
      <c r="O352" s="63"/>
      <c r="P352" s="63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</row>
    <row r="353" spans="1:28" ht="15.75" customHeight="1">
      <c r="A353" s="62"/>
      <c r="B353" s="62"/>
      <c r="C353" s="62"/>
      <c r="D353" s="62"/>
      <c r="E353" s="63"/>
      <c r="F353" s="63"/>
      <c r="G353" s="63"/>
      <c r="H353" s="62"/>
      <c r="I353" s="62"/>
      <c r="J353" s="62"/>
      <c r="K353" s="62"/>
      <c r="L353" s="62"/>
      <c r="M353" s="62"/>
      <c r="N353" s="62"/>
      <c r="O353" s="63"/>
      <c r="P353" s="63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</row>
    <row r="354" spans="1:28" ht="15.75" customHeight="1">
      <c r="A354" s="62"/>
      <c r="B354" s="62"/>
      <c r="C354" s="62"/>
      <c r="D354" s="62"/>
      <c r="E354" s="63"/>
      <c r="F354" s="63"/>
      <c r="G354" s="63"/>
      <c r="H354" s="62"/>
      <c r="I354" s="62"/>
      <c r="J354" s="62"/>
      <c r="K354" s="62"/>
      <c r="L354" s="62"/>
      <c r="M354" s="62"/>
      <c r="N354" s="62"/>
      <c r="O354" s="63"/>
      <c r="P354" s="63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</row>
    <row r="355" spans="1:28" ht="15.75" customHeight="1">
      <c r="A355" s="62"/>
      <c r="B355" s="62"/>
      <c r="C355" s="62"/>
      <c r="D355" s="62"/>
      <c r="E355" s="63"/>
      <c r="F355" s="63"/>
      <c r="G355" s="63"/>
      <c r="H355" s="62"/>
      <c r="I355" s="62"/>
      <c r="J355" s="62"/>
      <c r="K355" s="62"/>
      <c r="L355" s="62"/>
      <c r="M355" s="62"/>
      <c r="N355" s="62"/>
      <c r="O355" s="63"/>
      <c r="P355" s="63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</row>
    <row r="356" spans="1:28" ht="15.75" customHeight="1">
      <c r="A356" s="62"/>
      <c r="B356" s="62"/>
      <c r="C356" s="62"/>
      <c r="D356" s="62"/>
      <c r="E356" s="63"/>
      <c r="F356" s="63"/>
      <c r="G356" s="63"/>
      <c r="H356" s="62"/>
      <c r="I356" s="62"/>
      <c r="J356" s="62"/>
      <c r="K356" s="62"/>
      <c r="L356" s="62"/>
      <c r="M356" s="62"/>
      <c r="N356" s="62"/>
      <c r="O356" s="63"/>
      <c r="P356" s="63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</row>
    <row r="357" spans="1:28" ht="15.75" customHeight="1">
      <c r="A357" s="62"/>
      <c r="B357" s="62"/>
      <c r="C357" s="62"/>
      <c r="D357" s="62"/>
      <c r="E357" s="63"/>
      <c r="F357" s="63"/>
      <c r="G357" s="63"/>
      <c r="H357" s="62"/>
      <c r="I357" s="62"/>
      <c r="J357" s="62"/>
      <c r="K357" s="62"/>
      <c r="L357" s="62"/>
      <c r="M357" s="62"/>
      <c r="N357" s="62"/>
      <c r="O357" s="63"/>
      <c r="P357" s="63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</row>
    <row r="358" spans="1:28" ht="15.75" customHeight="1">
      <c r="A358" s="62"/>
      <c r="B358" s="62"/>
      <c r="C358" s="62"/>
      <c r="D358" s="62"/>
      <c r="E358" s="63"/>
      <c r="F358" s="63"/>
      <c r="G358" s="63"/>
      <c r="H358" s="62"/>
      <c r="I358" s="62"/>
      <c r="J358" s="62"/>
      <c r="K358" s="62"/>
      <c r="L358" s="62"/>
      <c r="M358" s="62"/>
      <c r="N358" s="62"/>
      <c r="O358" s="63"/>
      <c r="P358" s="63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</row>
    <row r="359" spans="1:28" ht="15.75" customHeight="1">
      <c r="A359" s="62"/>
      <c r="B359" s="62"/>
      <c r="C359" s="62"/>
      <c r="D359" s="62"/>
      <c r="E359" s="63"/>
      <c r="F359" s="63"/>
      <c r="G359" s="63"/>
      <c r="H359" s="62"/>
      <c r="I359" s="62"/>
      <c r="J359" s="62"/>
      <c r="K359" s="62"/>
      <c r="L359" s="62"/>
      <c r="M359" s="62"/>
      <c r="N359" s="62"/>
      <c r="O359" s="63"/>
      <c r="P359" s="63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  <c r="AB359" s="62"/>
    </row>
    <row r="360" spans="1:28" ht="15.75" customHeight="1">
      <c r="A360" s="62"/>
      <c r="B360" s="62"/>
      <c r="C360" s="62"/>
      <c r="D360" s="62"/>
      <c r="E360" s="63"/>
      <c r="F360" s="63"/>
      <c r="G360" s="63"/>
      <c r="H360" s="62"/>
      <c r="I360" s="62"/>
      <c r="J360" s="62"/>
      <c r="K360" s="62"/>
      <c r="L360" s="62"/>
      <c r="M360" s="62"/>
      <c r="N360" s="62"/>
      <c r="O360" s="63"/>
      <c r="P360" s="63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  <c r="AB360" s="62"/>
    </row>
    <row r="361" spans="1:28" ht="15.75" customHeight="1">
      <c r="A361" s="62"/>
      <c r="B361" s="62"/>
      <c r="C361" s="62"/>
      <c r="D361" s="62"/>
      <c r="E361" s="63"/>
      <c r="F361" s="63"/>
      <c r="G361" s="63"/>
      <c r="H361" s="62"/>
      <c r="I361" s="62"/>
      <c r="J361" s="62"/>
      <c r="K361" s="62"/>
      <c r="L361" s="62"/>
      <c r="M361" s="62"/>
      <c r="N361" s="62"/>
      <c r="O361" s="63"/>
      <c r="P361" s="63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</row>
    <row r="362" spans="1:28" ht="15.75" customHeight="1">
      <c r="A362" s="62"/>
      <c r="B362" s="62"/>
      <c r="C362" s="62"/>
      <c r="D362" s="62"/>
      <c r="E362" s="63"/>
      <c r="F362" s="63"/>
      <c r="G362" s="63"/>
      <c r="H362" s="62"/>
      <c r="I362" s="62"/>
      <c r="J362" s="62"/>
      <c r="K362" s="62"/>
      <c r="L362" s="62"/>
      <c r="M362" s="62"/>
      <c r="N362" s="62"/>
      <c r="O362" s="63"/>
      <c r="P362" s="63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</row>
    <row r="363" spans="1:28" ht="15.75" customHeight="1">
      <c r="A363" s="62"/>
      <c r="B363" s="62"/>
      <c r="C363" s="62"/>
      <c r="D363" s="62"/>
      <c r="E363" s="63"/>
      <c r="F363" s="63"/>
      <c r="G363" s="63"/>
      <c r="H363" s="62"/>
      <c r="I363" s="62"/>
      <c r="J363" s="62"/>
      <c r="K363" s="62"/>
      <c r="L363" s="62"/>
      <c r="M363" s="62"/>
      <c r="N363" s="62"/>
      <c r="O363" s="63"/>
      <c r="P363" s="63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  <c r="AB363" s="62"/>
    </row>
    <row r="364" spans="1:28" ht="15.75" customHeight="1">
      <c r="A364" s="62"/>
      <c r="B364" s="62"/>
      <c r="C364" s="62"/>
      <c r="D364" s="62"/>
      <c r="E364" s="63"/>
      <c r="F364" s="63"/>
      <c r="G364" s="63"/>
      <c r="H364" s="62"/>
      <c r="I364" s="62"/>
      <c r="J364" s="62"/>
      <c r="K364" s="62"/>
      <c r="L364" s="62"/>
      <c r="M364" s="62"/>
      <c r="N364" s="62"/>
      <c r="O364" s="63"/>
      <c r="P364" s="63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</row>
    <row r="365" spans="1:28" ht="15.75" customHeight="1">
      <c r="A365" s="62"/>
      <c r="B365" s="62"/>
      <c r="C365" s="62"/>
      <c r="D365" s="62"/>
      <c r="E365" s="63"/>
      <c r="F365" s="63"/>
      <c r="G365" s="63"/>
      <c r="H365" s="62"/>
      <c r="I365" s="62"/>
      <c r="J365" s="62"/>
      <c r="K365" s="62"/>
      <c r="L365" s="62"/>
      <c r="M365" s="62"/>
      <c r="N365" s="62"/>
      <c r="O365" s="63"/>
      <c r="P365" s="63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</row>
    <row r="366" spans="1:28" ht="15.75" customHeight="1">
      <c r="A366" s="62"/>
      <c r="B366" s="62"/>
      <c r="C366" s="62"/>
      <c r="D366" s="62"/>
      <c r="E366" s="63"/>
      <c r="F366" s="63"/>
      <c r="G366" s="63"/>
      <c r="H366" s="62"/>
      <c r="I366" s="62"/>
      <c r="J366" s="62"/>
      <c r="K366" s="62"/>
      <c r="L366" s="62"/>
      <c r="M366" s="62"/>
      <c r="N366" s="62"/>
      <c r="O366" s="63"/>
      <c r="P366" s="63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  <c r="AB366" s="62"/>
    </row>
    <row r="367" spans="1:28" ht="15.75" customHeight="1">
      <c r="A367" s="62"/>
      <c r="B367" s="62"/>
      <c r="C367" s="62"/>
      <c r="D367" s="62"/>
      <c r="E367" s="63"/>
      <c r="F367" s="63"/>
      <c r="G367" s="63"/>
      <c r="H367" s="62"/>
      <c r="I367" s="62"/>
      <c r="J367" s="62"/>
      <c r="K367" s="62"/>
      <c r="L367" s="62"/>
      <c r="M367" s="62"/>
      <c r="N367" s="62"/>
      <c r="O367" s="63"/>
      <c r="P367" s="63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</row>
    <row r="368" spans="1:28" ht="15.75" customHeight="1">
      <c r="A368" s="62"/>
      <c r="B368" s="62"/>
      <c r="C368" s="62"/>
      <c r="D368" s="62"/>
      <c r="E368" s="63"/>
      <c r="F368" s="63"/>
      <c r="G368" s="63"/>
      <c r="H368" s="62"/>
      <c r="I368" s="62"/>
      <c r="J368" s="62"/>
      <c r="K368" s="62"/>
      <c r="L368" s="62"/>
      <c r="M368" s="62"/>
      <c r="N368" s="62"/>
      <c r="O368" s="63"/>
      <c r="P368" s="63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</row>
    <row r="369" spans="1:28" ht="15.75" customHeight="1">
      <c r="A369" s="62"/>
      <c r="B369" s="62"/>
      <c r="C369" s="62"/>
      <c r="D369" s="62"/>
      <c r="E369" s="63"/>
      <c r="F369" s="63"/>
      <c r="G369" s="63"/>
      <c r="H369" s="62"/>
      <c r="I369" s="62"/>
      <c r="J369" s="62"/>
      <c r="K369" s="62"/>
      <c r="L369" s="62"/>
      <c r="M369" s="62"/>
      <c r="N369" s="62"/>
      <c r="O369" s="63"/>
      <c r="P369" s="63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</row>
    <row r="370" spans="1:28" ht="15.75" customHeight="1">
      <c r="A370" s="62"/>
      <c r="B370" s="62"/>
      <c r="C370" s="62"/>
      <c r="D370" s="62"/>
      <c r="E370" s="63"/>
      <c r="F370" s="63"/>
      <c r="G370" s="63"/>
      <c r="H370" s="62"/>
      <c r="I370" s="62"/>
      <c r="J370" s="62"/>
      <c r="K370" s="62"/>
      <c r="L370" s="62"/>
      <c r="M370" s="62"/>
      <c r="N370" s="62"/>
      <c r="O370" s="63"/>
      <c r="P370" s="63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</row>
    <row r="371" spans="1:28" ht="15.75" customHeight="1">
      <c r="A371" s="62"/>
      <c r="B371" s="62"/>
      <c r="C371" s="62"/>
      <c r="D371" s="62"/>
      <c r="E371" s="63"/>
      <c r="F371" s="63"/>
      <c r="G371" s="63"/>
      <c r="H371" s="62"/>
      <c r="I371" s="62"/>
      <c r="J371" s="62"/>
      <c r="K371" s="62"/>
      <c r="L371" s="62"/>
      <c r="M371" s="62"/>
      <c r="N371" s="62"/>
      <c r="O371" s="63"/>
      <c r="P371" s="63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</row>
    <row r="372" spans="1:28" ht="15.75" customHeight="1">
      <c r="A372" s="62"/>
      <c r="B372" s="62"/>
      <c r="C372" s="62"/>
      <c r="D372" s="62"/>
      <c r="E372" s="63"/>
      <c r="F372" s="63"/>
      <c r="G372" s="63"/>
      <c r="H372" s="62"/>
      <c r="I372" s="62"/>
      <c r="J372" s="62"/>
      <c r="K372" s="62"/>
      <c r="L372" s="62"/>
      <c r="M372" s="62"/>
      <c r="N372" s="62"/>
      <c r="O372" s="63"/>
      <c r="P372" s="63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</row>
    <row r="373" spans="1:28" ht="15.75" customHeight="1">
      <c r="A373" s="62"/>
      <c r="B373" s="62"/>
      <c r="C373" s="62"/>
      <c r="D373" s="62"/>
      <c r="E373" s="63"/>
      <c r="F373" s="63"/>
      <c r="G373" s="63"/>
      <c r="H373" s="62"/>
      <c r="I373" s="62"/>
      <c r="J373" s="62"/>
      <c r="K373" s="62"/>
      <c r="L373" s="62"/>
      <c r="M373" s="62"/>
      <c r="N373" s="62"/>
      <c r="O373" s="63"/>
      <c r="P373" s="63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  <c r="AB373" s="62"/>
    </row>
    <row r="374" spans="1:28" ht="15.75" customHeight="1">
      <c r="A374" s="62"/>
      <c r="B374" s="62"/>
      <c r="C374" s="62"/>
      <c r="D374" s="62"/>
      <c r="E374" s="63"/>
      <c r="F374" s="63"/>
      <c r="G374" s="63"/>
      <c r="H374" s="62"/>
      <c r="I374" s="62"/>
      <c r="J374" s="62"/>
      <c r="K374" s="62"/>
      <c r="L374" s="62"/>
      <c r="M374" s="62"/>
      <c r="N374" s="62"/>
      <c r="O374" s="63"/>
      <c r="P374" s="63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</row>
    <row r="375" spans="1:28" ht="15.75" customHeight="1">
      <c r="A375" s="62"/>
      <c r="B375" s="62"/>
      <c r="C375" s="62"/>
      <c r="D375" s="62"/>
      <c r="E375" s="63"/>
      <c r="F375" s="63"/>
      <c r="G375" s="63"/>
      <c r="H375" s="62"/>
      <c r="I375" s="62"/>
      <c r="J375" s="62"/>
      <c r="K375" s="62"/>
      <c r="L375" s="62"/>
      <c r="M375" s="62"/>
      <c r="N375" s="62"/>
      <c r="O375" s="63"/>
      <c r="P375" s="63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  <c r="AB375" s="62"/>
    </row>
    <row r="376" spans="1:28" ht="15.75" customHeight="1">
      <c r="A376" s="62"/>
      <c r="B376" s="62"/>
      <c r="C376" s="62"/>
      <c r="D376" s="62"/>
      <c r="E376" s="63"/>
      <c r="F376" s="63"/>
      <c r="G376" s="63"/>
      <c r="H376" s="62"/>
      <c r="I376" s="62"/>
      <c r="J376" s="62"/>
      <c r="K376" s="62"/>
      <c r="L376" s="62"/>
      <c r="M376" s="62"/>
      <c r="N376" s="62"/>
      <c r="O376" s="63"/>
      <c r="P376" s="63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</row>
    <row r="377" spans="1:28" ht="15.75" customHeight="1">
      <c r="A377" s="62"/>
      <c r="B377" s="62"/>
      <c r="C377" s="62"/>
      <c r="D377" s="62"/>
      <c r="E377" s="63"/>
      <c r="F377" s="63"/>
      <c r="G377" s="63"/>
      <c r="H377" s="62"/>
      <c r="I377" s="62"/>
      <c r="J377" s="62"/>
      <c r="K377" s="62"/>
      <c r="L377" s="62"/>
      <c r="M377" s="62"/>
      <c r="N377" s="62"/>
      <c r="O377" s="63"/>
      <c r="P377" s="63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</row>
    <row r="378" spans="1:28" ht="15.75" customHeight="1">
      <c r="A378" s="62"/>
      <c r="B378" s="62"/>
      <c r="C378" s="62"/>
      <c r="D378" s="62"/>
      <c r="E378" s="63"/>
      <c r="F378" s="63"/>
      <c r="G378" s="63"/>
      <c r="H378" s="62"/>
      <c r="I378" s="62"/>
      <c r="J378" s="62"/>
      <c r="K378" s="62"/>
      <c r="L378" s="62"/>
      <c r="M378" s="62"/>
      <c r="N378" s="62"/>
      <c r="O378" s="63"/>
      <c r="P378" s="63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  <c r="AB378" s="62"/>
    </row>
    <row r="379" spans="1:28" ht="15.75" customHeight="1">
      <c r="A379" s="62"/>
      <c r="B379" s="62"/>
      <c r="C379" s="62"/>
      <c r="D379" s="62"/>
      <c r="E379" s="63"/>
      <c r="F379" s="63"/>
      <c r="G379" s="63"/>
      <c r="H379" s="62"/>
      <c r="I379" s="62"/>
      <c r="J379" s="62"/>
      <c r="K379" s="62"/>
      <c r="L379" s="62"/>
      <c r="M379" s="62"/>
      <c r="N379" s="62"/>
      <c r="O379" s="63"/>
      <c r="P379" s="63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  <c r="AB379" s="62"/>
    </row>
    <row r="380" spans="1:28" ht="15.75" customHeight="1">
      <c r="A380" s="62"/>
      <c r="B380" s="62"/>
      <c r="C380" s="62"/>
      <c r="D380" s="62"/>
      <c r="E380" s="63"/>
      <c r="F380" s="63"/>
      <c r="G380" s="63"/>
      <c r="H380" s="62"/>
      <c r="I380" s="62"/>
      <c r="J380" s="62"/>
      <c r="K380" s="62"/>
      <c r="L380" s="62"/>
      <c r="M380" s="62"/>
      <c r="N380" s="62"/>
      <c r="O380" s="63"/>
      <c r="P380" s="63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</row>
    <row r="381" spans="1:28" ht="15.75" customHeight="1">
      <c r="A381" s="62"/>
      <c r="B381" s="62"/>
      <c r="C381" s="62"/>
      <c r="D381" s="62"/>
      <c r="E381" s="63"/>
      <c r="F381" s="63"/>
      <c r="G381" s="63"/>
      <c r="H381" s="62"/>
      <c r="I381" s="62"/>
      <c r="J381" s="62"/>
      <c r="K381" s="62"/>
      <c r="L381" s="62"/>
      <c r="M381" s="62"/>
      <c r="N381" s="62"/>
      <c r="O381" s="63"/>
      <c r="P381" s="63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</row>
    <row r="382" spans="1:28" ht="15.75" customHeight="1">
      <c r="A382" s="62"/>
      <c r="B382" s="62"/>
      <c r="C382" s="62"/>
      <c r="D382" s="62"/>
      <c r="E382" s="63"/>
      <c r="F382" s="63"/>
      <c r="G382" s="63"/>
      <c r="H382" s="62"/>
      <c r="I382" s="62"/>
      <c r="J382" s="62"/>
      <c r="K382" s="62"/>
      <c r="L382" s="62"/>
      <c r="M382" s="62"/>
      <c r="N382" s="62"/>
      <c r="O382" s="63"/>
      <c r="P382" s="63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  <c r="AB382" s="62"/>
    </row>
    <row r="383" spans="1:28" ht="15.75" customHeight="1">
      <c r="A383" s="62"/>
      <c r="B383" s="62"/>
      <c r="C383" s="62"/>
      <c r="D383" s="62"/>
      <c r="E383" s="63"/>
      <c r="F383" s="63"/>
      <c r="G383" s="63"/>
      <c r="H383" s="62"/>
      <c r="I383" s="62"/>
      <c r="J383" s="62"/>
      <c r="K383" s="62"/>
      <c r="L383" s="62"/>
      <c r="M383" s="62"/>
      <c r="N383" s="62"/>
      <c r="O383" s="63"/>
      <c r="P383" s="63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  <c r="AB383" s="62"/>
    </row>
    <row r="384" spans="1:28" ht="15.75" customHeight="1">
      <c r="A384" s="62"/>
      <c r="B384" s="62"/>
      <c r="C384" s="62"/>
      <c r="D384" s="62"/>
      <c r="E384" s="63"/>
      <c r="F384" s="63"/>
      <c r="G384" s="63"/>
      <c r="H384" s="62"/>
      <c r="I384" s="62"/>
      <c r="J384" s="62"/>
      <c r="K384" s="62"/>
      <c r="L384" s="62"/>
      <c r="M384" s="62"/>
      <c r="N384" s="62"/>
      <c r="O384" s="63"/>
      <c r="P384" s="63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  <c r="AB384" s="62"/>
    </row>
    <row r="385" spans="1:28" ht="15.75" customHeight="1">
      <c r="A385" s="62"/>
      <c r="B385" s="62"/>
      <c r="C385" s="62"/>
      <c r="D385" s="62"/>
      <c r="E385" s="63"/>
      <c r="F385" s="63"/>
      <c r="G385" s="63"/>
      <c r="H385" s="62"/>
      <c r="I385" s="62"/>
      <c r="J385" s="62"/>
      <c r="K385" s="62"/>
      <c r="L385" s="62"/>
      <c r="M385" s="62"/>
      <c r="N385" s="62"/>
      <c r="O385" s="63"/>
      <c r="P385" s="63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</row>
    <row r="386" spans="1:28" ht="15.75" customHeight="1">
      <c r="A386" s="62"/>
      <c r="B386" s="62"/>
      <c r="C386" s="62"/>
      <c r="D386" s="62"/>
      <c r="E386" s="63"/>
      <c r="F386" s="63"/>
      <c r="G386" s="63"/>
      <c r="H386" s="62"/>
      <c r="I386" s="62"/>
      <c r="J386" s="62"/>
      <c r="K386" s="62"/>
      <c r="L386" s="62"/>
      <c r="M386" s="62"/>
      <c r="N386" s="62"/>
      <c r="O386" s="63"/>
      <c r="P386" s="63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  <c r="AB386" s="62"/>
    </row>
    <row r="387" spans="1:28" ht="15.75" customHeight="1">
      <c r="A387" s="62"/>
      <c r="B387" s="62"/>
      <c r="C387" s="62"/>
      <c r="D387" s="62"/>
      <c r="E387" s="63"/>
      <c r="F387" s="63"/>
      <c r="G387" s="63"/>
      <c r="H387" s="62"/>
      <c r="I387" s="62"/>
      <c r="J387" s="62"/>
      <c r="K387" s="62"/>
      <c r="L387" s="62"/>
      <c r="M387" s="62"/>
      <c r="N387" s="62"/>
      <c r="O387" s="63"/>
      <c r="P387" s="63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</row>
    <row r="388" spans="1:28" ht="15.75" customHeight="1">
      <c r="A388" s="62"/>
      <c r="B388" s="62"/>
      <c r="C388" s="62"/>
      <c r="D388" s="62"/>
      <c r="E388" s="63"/>
      <c r="F388" s="63"/>
      <c r="G388" s="63"/>
      <c r="H388" s="62"/>
      <c r="I388" s="62"/>
      <c r="J388" s="62"/>
      <c r="K388" s="62"/>
      <c r="L388" s="62"/>
      <c r="M388" s="62"/>
      <c r="N388" s="62"/>
      <c r="O388" s="63"/>
      <c r="P388" s="63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  <c r="AB388" s="62"/>
    </row>
    <row r="389" spans="1:28" ht="15.75" customHeight="1">
      <c r="A389" s="62"/>
      <c r="B389" s="62"/>
      <c r="C389" s="62"/>
      <c r="D389" s="62"/>
      <c r="E389" s="63"/>
      <c r="F389" s="63"/>
      <c r="G389" s="63"/>
      <c r="H389" s="62"/>
      <c r="I389" s="62"/>
      <c r="J389" s="62"/>
      <c r="K389" s="62"/>
      <c r="L389" s="62"/>
      <c r="M389" s="62"/>
      <c r="N389" s="62"/>
      <c r="O389" s="63"/>
      <c r="P389" s="63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</row>
    <row r="390" spans="1:28" ht="15.75" customHeight="1">
      <c r="A390" s="62"/>
      <c r="B390" s="62"/>
      <c r="C390" s="62"/>
      <c r="D390" s="62"/>
      <c r="E390" s="63"/>
      <c r="F390" s="63"/>
      <c r="G390" s="63"/>
      <c r="H390" s="62"/>
      <c r="I390" s="62"/>
      <c r="J390" s="62"/>
      <c r="K390" s="62"/>
      <c r="L390" s="62"/>
      <c r="M390" s="62"/>
      <c r="N390" s="62"/>
      <c r="O390" s="63"/>
      <c r="P390" s="63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</row>
    <row r="391" spans="1:28" ht="15.75" customHeight="1">
      <c r="A391" s="62"/>
      <c r="B391" s="62"/>
      <c r="C391" s="62"/>
      <c r="D391" s="62"/>
      <c r="E391" s="63"/>
      <c r="F391" s="63"/>
      <c r="G391" s="63"/>
      <c r="H391" s="62"/>
      <c r="I391" s="62"/>
      <c r="J391" s="62"/>
      <c r="K391" s="62"/>
      <c r="L391" s="62"/>
      <c r="M391" s="62"/>
      <c r="N391" s="62"/>
      <c r="O391" s="63"/>
      <c r="P391" s="63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</row>
    <row r="392" spans="1:28" ht="15.75" customHeight="1">
      <c r="A392" s="62"/>
      <c r="B392" s="62"/>
      <c r="C392" s="62"/>
      <c r="D392" s="62"/>
      <c r="E392" s="63"/>
      <c r="F392" s="63"/>
      <c r="G392" s="63"/>
      <c r="H392" s="62"/>
      <c r="I392" s="62"/>
      <c r="J392" s="62"/>
      <c r="K392" s="62"/>
      <c r="L392" s="62"/>
      <c r="M392" s="62"/>
      <c r="N392" s="62"/>
      <c r="O392" s="63"/>
      <c r="P392" s="63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</row>
    <row r="393" spans="1:28" ht="15.75" customHeight="1">
      <c r="A393" s="62"/>
      <c r="B393" s="62"/>
      <c r="C393" s="62"/>
      <c r="D393" s="62"/>
      <c r="E393" s="63"/>
      <c r="F393" s="63"/>
      <c r="G393" s="63"/>
      <c r="H393" s="62"/>
      <c r="I393" s="62"/>
      <c r="J393" s="62"/>
      <c r="K393" s="62"/>
      <c r="L393" s="62"/>
      <c r="M393" s="62"/>
      <c r="N393" s="62"/>
      <c r="O393" s="63"/>
      <c r="P393" s="63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  <c r="AB393" s="62"/>
    </row>
    <row r="394" spans="1:28" ht="15.75" customHeight="1">
      <c r="A394" s="62"/>
      <c r="B394" s="62"/>
      <c r="C394" s="62"/>
      <c r="D394" s="62"/>
      <c r="E394" s="63"/>
      <c r="F394" s="63"/>
      <c r="G394" s="63"/>
      <c r="H394" s="62"/>
      <c r="I394" s="62"/>
      <c r="J394" s="62"/>
      <c r="K394" s="62"/>
      <c r="L394" s="62"/>
      <c r="M394" s="62"/>
      <c r="N394" s="62"/>
      <c r="O394" s="63"/>
      <c r="P394" s="63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2"/>
    </row>
    <row r="395" spans="1:28" ht="15.75" customHeight="1">
      <c r="A395" s="62"/>
      <c r="B395" s="62"/>
      <c r="C395" s="62"/>
      <c r="D395" s="62"/>
      <c r="E395" s="63"/>
      <c r="F395" s="63"/>
      <c r="G395" s="63"/>
      <c r="H395" s="62"/>
      <c r="I395" s="62"/>
      <c r="J395" s="62"/>
      <c r="K395" s="62"/>
      <c r="L395" s="62"/>
      <c r="M395" s="62"/>
      <c r="N395" s="62"/>
      <c r="O395" s="63"/>
      <c r="P395" s="63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  <c r="AB395" s="62"/>
    </row>
    <row r="396" spans="1:28" ht="15.75" customHeight="1">
      <c r="A396" s="62"/>
      <c r="B396" s="62"/>
      <c r="C396" s="62"/>
      <c r="D396" s="62"/>
      <c r="E396" s="63"/>
      <c r="F396" s="63"/>
      <c r="G396" s="63"/>
      <c r="H396" s="62"/>
      <c r="I396" s="62"/>
      <c r="J396" s="62"/>
      <c r="K396" s="62"/>
      <c r="L396" s="62"/>
      <c r="M396" s="62"/>
      <c r="N396" s="62"/>
      <c r="O396" s="63"/>
      <c r="P396" s="63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  <c r="AB396" s="62"/>
    </row>
    <row r="397" spans="1:28" ht="15.75" customHeight="1">
      <c r="A397" s="62"/>
      <c r="B397" s="62"/>
      <c r="C397" s="62"/>
      <c r="D397" s="62"/>
      <c r="E397" s="63"/>
      <c r="F397" s="63"/>
      <c r="G397" s="63"/>
      <c r="H397" s="62"/>
      <c r="I397" s="62"/>
      <c r="J397" s="62"/>
      <c r="K397" s="62"/>
      <c r="L397" s="62"/>
      <c r="M397" s="62"/>
      <c r="N397" s="62"/>
      <c r="O397" s="63"/>
      <c r="P397" s="63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</row>
    <row r="398" spans="1:28" ht="15.75" customHeight="1">
      <c r="A398" s="62"/>
      <c r="B398" s="62"/>
      <c r="C398" s="62"/>
      <c r="D398" s="62"/>
      <c r="E398" s="63"/>
      <c r="F398" s="63"/>
      <c r="G398" s="63"/>
      <c r="H398" s="62"/>
      <c r="I398" s="62"/>
      <c r="J398" s="62"/>
      <c r="K398" s="62"/>
      <c r="L398" s="62"/>
      <c r="M398" s="62"/>
      <c r="N398" s="62"/>
      <c r="O398" s="63"/>
      <c r="P398" s="63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</row>
    <row r="399" spans="1:28" ht="15.75" customHeight="1">
      <c r="A399" s="62"/>
      <c r="B399" s="62"/>
      <c r="C399" s="62"/>
      <c r="D399" s="62"/>
      <c r="E399" s="63"/>
      <c r="F399" s="63"/>
      <c r="G399" s="63"/>
      <c r="H399" s="62"/>
      <c r="I399" s="62"/>
      <c r="J399" s="62"/>
      <c r="K399" s="62"/>
      <c r="L399" s="62"/>
      <c r="M399" s="62"/>
      <c r="N399" s="62"/>
      <c r="O399" s="63"/>
      <c r="P399" s="63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</row>
    <row r="400" spans="1:28" ht="15.75" customHeight="1">
      <c r="A400" s="62"/>
      <c r="B400" s="62"/>
      <c r="C400" s="62"/>
      <c r="D400" s="62"/>
      <c r="E400" s="63"/>
      <c r="F400" s="63"/>
      <c r="G400" s="63"/>
      <c r="H400" s="62"/>
      <c r="I400" s="62"/>
      <c r="J400" s="62"/>
      <c r="K400" s="62"/>
      <c r="L400" s="62"/>
      <c r="M400" s="62"/>
      <c r="N400" s="62"/>
      <c r="O400" s="63"/>
      <c r="P400" s="63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</row>
    <row r="401" spans="1:28" ht="15.75" customHeight="1">
      <c r="A401" s="62"/>
      <c r="B401" s="62"/>
      <c r="C401" s="62"/>
      <c r="D401" s="62"/>
      <c r="E401" s="63"/>
      <c r="F401" s="63"/>
      <c r="G401" s="63"/>
      <c r="H401" s="62"/>
      <c r="I401" s="62"/>
      <c r="J401" s="62"/>
      <c r="K401" s="62"/>
      <c r="L401" s="62"/>
      <c r="M401" s="62"/>
      <c r="N401" s="62"/>
      <c r="O401" s="63"/>
      <c r="P401" s="63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</row>
    <row r="402" spans="1:28" ht="15.75" customHeight="1">
      <c r="A402" s="62"/>
      <c r="B402" s="62"/>
      <c r="C402" s="62"/>
      <c r="D402" s="62"/>
      <c r="E402" s="63"/>
      <c r="F402" s="63"/>
      <c r="G402" s="63"/>
      <c r="H402" s="62"/>
      <c r="I402" s="62"/>
      <c r="J402" s="62"/>
      <c r="K402" s="62"/>
      <c r="L402" s="62"/>
      <c r="M402" s="62"/>
      <c r="N402" s="62"/>
      <c r="O402" s="63"/>
      <c r="P402" s="63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</row>
    <row r="403" spans="1:28" ht="15.75" customHeight="1">
      <c r="A403" s="62"/>
      <c r="B403" s="62"/>
      <c r="C403" s="62"/>
      <c r="D403" s="62"/>
      <c r="E403" s="63"/>
      <c r="F403" s="63"/>
      <c r="G403" s="63"/>
      <c r="H403" s="62"/>
      <c r="I403" s="62"/>
      <c r="J403" s="62"/>
      <c r="K403" s="62"/>
      <c r="L403" s="62"/>
      <c r="M403" s="62"/>
      <c r="N403" s="62"/>
      <c r="O403" s="63"/>
      <c r="P403" s="63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</row>
    <row r="404" spans="1:28" ht="15.75" customHeight="1">
      <c r="A404" s="62"/>
      <c r="B404" s="62"/>
      <c r="C404" s="62"/>
      <c r="D404" s="62"/>
      <c r="E404" s="63"/>
      <c r="F404" s="63"/>
      <c r="G404" s="63"/>
      <c r="H404" s="62"/>
      <c r="I404" s="62"/>
      <c r="J404" s="62"/>
      <c r="K404" s="62"/>
      <c r="L404" s="62"/>
      <c r="M404" s="62"/>
      <c r="N404" s="62"/>
      <c r="O404" s="63"/>
      <c r="P404" s="63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  <c r="AB404" s="62"/>
    </row>
    <row r="405" spans="1:28" ht="15.75" customHeight="1">
      <c r="A405" s="62"/>
      <c r="B405" s="62"/>
      <c r="C405" s="62"/>
      <c r="D405" s="62"/>
      <c r="E405" s="63"/>
      <c r="F405" s="63"/>
      <c r="G405" s="63"/>
      <c r="H405" s="62"/>
      <c r="I405" s="62"/>
      <c r="J405" s="62"/>
      <c r="K405" s="62"/>
      <c r="L405" s="62"/>
      <c r="M405" s="62"/>
      <c r="N405" s="62"/>
      <c r="O405" s="63"/>
      <c r="P405" s="63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  <c r="AB405" s="62"/>
    </row>
    <row r="406" spans="1:28" ht="15.75" customHeight="1">
      <c r="A406" s="62"/>
      <c r="B406" s="62"/>
      <c r="C406" s="62"/>
      <c r="D406" s="62"/>
      <c r="E406" s="63"/>
      <c r="F406" s="63"/>
      <c r="G406" s="63"/>
      <c r="H406" s="62"/>
      <c r="I406" s="62"/>
      <c r="J406" s="62"/>
      <c r="K406" s="62"/>
      <c r="L406" s="62"/>
      <c r="M406" s="62"/>
      <c r="N406" s="62"/>
      <c r="O406" s="63"/>
      <c r="P406" s="63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  <c r="AB406" s="62"/>
    </row>
    <row r="407" spans="1:28" ht="15.75" customHeight="1">
      <c r="A407" s="62"/>
      <c r="B407" s="62"/>
      <c r="C407" s="62"/>
      <c r="D407" s="62"/>
      <c r="E407" s="63"/>
      <c r="F407" s="63"/>
      <c r="G407" s="63"/>
      <c r="H407" s="62"/>
      <c r="I407" s="62"/>
      <c r="J407" s="62"/>
      <c r="K407" s="62"/>
      <c r="L407" s="62"/>
      <c r="M407" s="62"/>
      <c r="N407" s="62"/>
      <c r="O407" s="63"/>
      <c r="P407" s="63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  <c r="AB407" s="62"/>
    </row>
    <row r="408" spans="1:28" ht="15.75" customHeight="1">
      <c r="A408" s="62"/>
      <c r="B408" s="62"/>
      <c r="C408" s="62"/>
      <c r="D408" s="62"/>
      <c r="E408" s="63"/>
      <c r="F408" s="63"/>
      <c r="G408" s="63"/>
      <c r="H408" s="62"/>
      <c r="I408" s="62"/>
      <c r="J408" s="62"/>
      <c r="K408" s="62"/>
      <c r="L408" s="62"/>
      <c r="M408" s="62"/>
      <c r="N408" s="62"/>
      <c r="O408" s="63"/>
      <c r="P408" s="63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  <c r="AB408" s="62"/>
    </row>
    <row r="409" spans="1:28" ht="15.75" customHeight="1">
      <c r="A409" s="62"/>
      <c r="B409" s="62"/>
      <c r="C409" s="62"/>
      <c r="D409" s="62"/>
      <c r="E409" s="63"/>
      <c r="F409" s="63"/>
      <c r="G409" s="63"/>
      <c r="H409" s="62"/>
      <c r="I409" s="62"/>
      <c r="J409" s="62"/>
      <c r="K409" s="62"/>
      <c r="L409" s="62"/>
      <c r="M409" s="62"/>
      <c r="N409" s="62"/>
      <c r="O409" s="63"/>
      <c r="P409" s="63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</row>
    <row r="410" spans="1:28" ht="15.75" customHeight="1">
      <c r="A410" s="62"/>
      <c r="B410" s="62"/>
      <c r="C410" s="62"/>
      <c r="D410" s="62"/>
      <c r="E410" s="63"/>
      <c r="F410" s="63"/>
      <c r="G410" s="63"/>
      <c r="H410" s="62"/>
      <c r="I410" s="62"/>
      <c r="J410" s="62"/>
      <c r="K410" s="62"/>
      <c r="L410" s="62"/>
      <c r="M410" s="62"/>
      <c r="N410" s="62"/>
      <c r="O410" s="63"/>
      <c r="P410" s="63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</row>
    <row r="411" spans="1:28" ht="15.75" customHeight="1">
      <c r="A411" s="62"/>
      <c r="B411" s="62"/>
      <c r="C411" s="62"/>
      <c r="D411" s="62"/>
      <c r="E411" s="63"/>
      <c r="F411" s="63"/>
      <c r="G411" s="63"/>
      <c r="H411" s="62"/>
      <c r="I411" s="62"/>
      <c r="J411" s="62"/>
      <c r="K411" s="62"/>
      <c r="L411" s="62"/>
      <c r="M411" s="62"/>
      <c r="N411" s="62"/>
      <c r="O411" s="63"/>
      <c r="P411" s="63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  <c r="AB411" s="62"/>
    </row>
    <row r="412" spans="1:28" ht="15.75" customHeight="1">
      <c r="A412" s="62"/>
      <c r="B412" s="62"/>
      <c r="C412" s="62"/>
      <c r="D412" s="62"/>
      <c r="E412" s="63"/>
      <c r="F412" s="63"/>
      <c r="G412" s="63"/>
      <c r="H412" s="62"/>
      <c r="I412" s="62"/>
      <c r="J412" s="62"/>
      <c r="K412" s="62"/>
      <c r="L412" s="62"/>
      <c r="M412" s="62"/>
      <c r="N412" s="62"/>
      <c r="O412" s="63"/>
      <c r="P412" s="63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  <c r="AB412" s="62"/>
    </row>
    <row r="413" spans="1:28" ht="15.75" customHeight="1">
      <c r="A413" s="62"/>
      <c r="B413" s="62"/>
      <c r="C413" s="62"/>
      <c r="D413" s="62"/>
      <c r="E413" s="63"/>
      <c r="F413" s="63"/>
      <c r="G413" s="63"/>
      <c r="H413" s="62"/>
      <c r="I413" s="62"/>
      <c r="J413" s="62"/>
      <c r="K413" s="62"/>
      <c r="L413" s="62"/>
      <c r="M413" s="62"/>
      <c r="N413" s="62"/>
      <c r="O413" s="63"/>
      <c r="P413" s="63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  <c r="AB413" s="62"/>
    </row>
    <row r="414" spans="1:28" ht="15.75" customHeight="1">
      <c r="A414" s="62"/>
      <c r="B414" s="62"/>
      <c r="C414" s="62"/>
      <c r="D414" s="62"/>
      <c r="E414" s="63"/>
      <c r="F414" s="63"/>
      <c r="G414" s="63"/>
      <c r="H414" s="62"/>
      <c r="I414" s="62"/>
      <c r="J414" s="62"/>
      <c r="K414" s="62"/>
      <c r="L414" s="62"/>
      <c r="M414" s="62"/>
      <c r="N414" s="62"/>
      <c r="O414" s="63"/>
      <c r="P414" s="63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</row>
    <row r="415" spans="1:28" ht="15.75" customHeight="1">
      <c r="A415" s="62"/>
      <c r="B415" s="62"/>
      <c r="C415" s="62"/>
      <c r="D415" s="62"/>
      <c r="E415" s="63"/>
      <c r="F415" s="63"/>
      <c r="G415" s="63"/>
      <c r="H415" s="62"/>
      <c r="I415" s="62"/>
      <c r="J415" s="62"/>
      <c r="K415" s="62"/>
      <c r="L415" s="62"/>
      <c r="M415" s="62"/>
      <c r="N415" s="62"/>
      <c r="O415" s="63"/>
      <c r="P415" s="63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</row>
    <row r="416" spans="1:28" ht="15.75" customHeight="1">
      <c r="A416" s="62"/>
      <c r="B416" s="62"/>
      <c r="C416" s="62"/>
      <c r="D416" s="62"/>
      <c r="E416" s="63"/>
      <c r="F416" s="63"/>
      <c r="G416" s="63"/>
      <c r="H416" s="62"/>
      <c r="I416" s="62"/>
      <c r="J416" s="62"/>
      <c r="K416" s="62"/>
      <c r="L416" s="62"/>
      <c r="M416" s="62"/>
      <c r="N416" s="62"/>
      <c r="O416" s="63"/>
      <c r="P416" s="63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  <c r="AB416" s="62"/>
    </row>
    <row r="417" spans="1:28" ht="15.75" customHeight="1">
      <c r="A417" s="62"/>
      <c r="B417" s="62"/>
      <c r="C417" s="62"/>
      <c r="D417" s="62"/>
      <c r="E417" s="63"/>
      <c r="F417" s="63"/>
      <c r="G417" s="63"/>
      <c r="H417" s="62"/>
      <c r="I417" s="62"/>
      <c r="J417" s="62"/>
      <c r="K417" s="62"/>
      <c r="L417" s="62"/>
      <c r="M417" s="62"/>
      <c r="N417" s="62"/>
      <c r="O417" s="63"/>
      <c r="P417" s="63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</row>
    <row r="418" spans="1:28" ht="15.75" customHeight="1">
      <c r="A418" s="62"/>
      <c r="B418" s="62"/>
      <c r="C418" s="62"/>
      <c r="D418" s="62"/>
      <c r="E418" s="63"/>
      <c r="F418" s="63"/>
      <c r="G418" s="63"/>
      <c r="H418" s="62"/>
      <c r="I418" s="62"/>
      <c r="J418" s="62"/>
      <c r="K418" s="62"/>
      <c r="L418" s="62"/>
      <c r="M418" s="62"/>
      <c r="N418" s="62"/>
      <c r="O418" s="63"/>
      <c r="P418" s="63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  <c r="AB418" s="62"/>
    </row>
    <row r="419" spans="1:28" ht="15.75" customHeight="1">
      <c r="A419" s="62"/>
      <c r="B419" s="62"/>
      <c r="C419" s="62"/>
      <c r="D419" s="62"/>
      <c r="E419" s="63"/>
      <c r="F419" s="63"/>
      <c r="G419" s="63"/>
      <c r="H419" s="62"/>
      <c r="I419" s="62"/>
      <c r="J419" s="62"/>
      <c r="K419" s="62"/>
      <c r="L419" s="62"/>
      <c r="M419" s="62"/>
      <c r="N419" s="62"/>
      <c r="O419" s="63"/>
      <c r="P419" s="63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</row>
    <row r="420" spans="1:28" ht="15.75" customHeight="1">
      <c r="A420" s="62"/>
      <c r="B420" s="62"/>
      <c r="C420" s="62"/>
      <c r="D420" s="62"/>
      <c r="E420" s="63"/>
      <c r="F420" s="63"/>
      <c r="G420" s="63"/>
      <c r="H420" s="62"/>
      <c r="I420" s="62"/>
      <c r="J420" s="62"/>
      <c r="K420" s="62"/>
      <c r="L420" s="62"/>
      <c r="M420" s="62"/>
      <c r="N420" s="62"/>
      <c r="O420" s="63"/>
      <c r="P420" s="63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</row>
    <row r="421" spans="1:28" ht="15.75" customHeight="1">
      <c r="A421" s="62"/>
      <c r="B421" s="62"/>
      <c r="C421" s="62"/>
      <c r="D421" s="62"/>
      <c r="E421" s="63"/>
      <c r="F421" s="63"/>
      <c r="G421" s="63"/>
      <c r="H421" s="62"/>
      <c r="I421" s="62"/>
      <c r="J421" s="62"/>
      <c r="K421" s="62"/>
      <c r="L421" s="62"/>
      <c r="M421" s="62"/>
      <c r="N421" s="62"/>
      <c r="O421" s="63"/>
      <c r="P421" s="63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</row>
    <row r="422" spans="1:28" ht="15.75" customHeight="1">
      <c r="A422" s="62"/>
      <c r="B422" s="62"/>
      <c r="C422" s="62"/>
      <c r="D422" s="62"/>
      <c r="E422" s="63"/>
      <c r="F422" s="63"/>
      <c r="G422" s="63"/>
      <c r="H422" s="62"/>
      <c r="I422" s="62"/>
      <c r="J422" s="62"/>
      <c r="K422" s="62"/>
      <c r="L422" s="62"/>
      <c r="M422" s="62"/>
      <c r="N422" s="62"/>
      <c r="O422" s="63"/>
      <c r="P422" s="63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</row>
    <row r="423" spans="1:28" ht="15.75" customHeight="1">
      <c r="A423" s="62"/>
      <c r="B423" s="62"/>
      <c r="C423" s="62"/>
      <c r="D423" s="62"/>
      <c r="E423" s="63"/>
      <c r="F423" s="63"/>
      <c r="G423" s="63"/>
      <c r="H423" s="62"/>
      <c r="I423" s="62"/>
      <c r="J423" s="62"/>
      <c r="K423" s="62"/>
      <c r="L423" s="62"/>
      <c r="M423" s="62"/>
      <c r="N423" s="62"/>
      <c r="O423" s="63"/>
      <c r="P423" s="63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</row>
    <row r="424" spans="1:28" ht="15.75" customHeight="1">
      <c r="A424" s="62"/>
      <c r="B424" s="62"/>
      <c r="C424" s="62"/>
      <c r="D424" s="62"/>
      <c r="E424" s="63"/>
      <c r="F424" s="63"/>
      <c r="G424" s="63"/>
      <c r="H424" s="62"/>
      <c r="I424" s="62"/>
      <c r="J424" s="62"/>
      <c r="K424" s="62"/>
      <c r="L424" s="62"/>
      <c r="M424" s="62"/>
      <c r="N424" s="62"/>
      <c r="O424" s="63"/>
      <c r="P424" s="63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</row>
    <row r="425" spans="1:28" ht="15.75" customHeight="1">
      <c r="A425" s="62"/>
      <c r="B425" s="62"/>
      <c r="C425" s="62"/>
      <c r="D425" s="62"/>
      <c r="E425" s="63"/>
      <c r="F425" s="63"/>
      <c r="G425" s="63"/>
      <c r="H425" s="62"/>
      <c r="I425" s="62"/>
      <c r="J425" s="62"/>
      <c r="K425" s="62"/>
      <c r="L425" s="62"/>
      <c r="M425" s="62"/>
      <c r="N425" s="62"/>
      <c r="O425" s="63"/>
      <c r="P425" s="63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  <c r="AB425" s="62"/>
    </row>
    <row r="426" spans="1:28" ht="15.75" customHeight="1">
      <c r="A426" s="62"/>
      <c r="B426" s="62"/>
      <c r="C426" s="62"/>
      <c r="D426" s="62"/>
      <c r="E426" s="63"/>
      <c r="F426" s="63"/>
      <c r="G426" s="63"/>
      <c r="H426" s="62"/>
      <c r="I426" s="62"/>
      <c r="J426" s="62"/>
      <c r="K426" s="62"/>
      <c r="L426" s="62"/>
      <c r="M426" s="62"/>
      <c r="N426" s="62"/>
      <c r="O426" s="63"/>
      <c r="P426" s="63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  <c r="AB426" s="62"/>
    </row>
    <row r="427" spans="1:28" ht="15.75" customHeight="1">
      <c r="A427" s="62"/>
      <c r="B427" s="62"/>
      <c r="C427" s="62"/>
      <c r="D427" s="62"/>
      <c r="E427" s="63"/>
      <c r="F427" s="63"/>
      <c r="G427" s="63"/>
      <c r="H427" s="62"/>
      <c r="I427" s="62"/>
      <c r="J427" s="62"/>
      <c r="K427" s="62"/>
      <c r="L427" s="62"/>
      <c r="M427" s="62"/>
      <c r="N427" s="62"/>
      <c r="O427" s="63"/>
      <c r="P427" s="63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  <c r="AB427" s="62"/>
    </row>
    <row r="428" spans="1:28" ht="15.75" customHeight="1">
      <c r="A428" s="62"/>
      <c r="B428" s="62"/>
      <c r="C428" s="62"/>
      <c r="D428" s="62"/>
      <c r="E428" s="63"/>
      <c r="F428" s="63"/>
      <c r="G428" s="63"/>
      <c r="H428" s="62"/>
      <c r="I428" s="62"/>
      <c r="J428" s="62"/>
      <c r="K428" s="62"/>
      <c r="L428" s="62"/>
      <c r="M428" s="62"/>
      <c r="N428" s="62"/>
      <c r="O428" s="63"/>
      <c r="P428" s="63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  <c r="AB428" s="62"/>
    </row>
    <row r="429" spans="1:28" ht="15.75" customHeight="1">
      <c r="A429" s="62"/>
      <c r="B429" s="62"/>
      <c r="C429" s="62"/>
      <c r="D429" s="62"/>
      <c r="E429" s="63"/>
      <c r="F429" s="63"/>
      <c r="G429" s="63"/>
      <c r="H429" s="62"/>
      <c r="I429" s="62"/>
      <c r="J429" s="62"/>
      <c r="K429" s="62"/>
      <c r="L429" s="62"/>
      <c r="M429" s="62"/>
      <c r="N429" s="62"/>
      <c r="O429" s="63"/>
      <c r="P429" s="63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</row>
    <row r="430" spans="1:28" ht="15.75" customHeight="1">
      <c r="A430" s="62"/>
      <c r="B430" s="62"/>
      <c r="C430" s="62"/>
      <c r="D430" s="62"/>
      <c r="E430" s="63"/>
      <c r="F430" s="63"/>
      <c r="G430" s="63"/>
      <c r="H430" s="62"/>
      <c r="I430" s="62"/>
      <c r="J430" s="62"/>
      <c r="K430" s="62"/>
      <c r="L430" s="62"/>
      <c r="M430" s="62"/>
      <c r="N430" s="62"/>
      <c r="O430" s="63"/>
      <c r="P430" s="63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</row>
    <row r="431" spans="1:28" ht="15.75" customHeight="1">
      <c r="A431" s="62"/>
      <c r="B431" s="62"/>
      <c r="C431" s="62"/>
      <c r="D431" s="62"/>
      <c r="E431" s="63"/>
      <c r="F431" s="63"/>
      <c r="G431" s="63"/>
      <c r="H431" s="62"/>
      <c r="I431" s="62"/>
      <c r="J431" s="62"/>
      <c r="K431" s="62"/>
      <c r="L431" s="62"/>
      <c r="M431" s="62"/>
      <c r="N431" s="62"/>
      <c r="O431" s="63"/>
      <c r="P431" s="63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</row>
    <row r="432" spans="1:28" ht="15.75" customHeight="1">
      <c r="A432" s="62"/>
      <c r="B432" s="62"/>
      <c r="C432" s="62"/>
      <c r="D432" s="62"/>
      <c r="E432" s="63"/>
      <c r="F432" s="63"/>
      <c r="G432" s="63"/>
      <c r="H432" s="62"/>
      <c r="I432" s="62"/>
      <c r="J432" s="62"/>
      <c r="K432" s="62"/>
      <c r="L432" s="62"/>
      <c r="M432" s="62"/>
      <c r="N432" s="62"/>
      <c r="O432" s="63"/>
      <c r="P432" s="63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</row>
    <row r="433" spans="1:28" ht="15.75" customHeight="1">
      <c r="A433" s="62"/>
      <c r="B433" s="62"/>
      <c r="C433" s="62"/>
      <c r="D433" s="62"/>
      <c r="E433" s="63"/>
      <c r="F433" s="63"/>
      <c r="G433" s="63"/>
      <c r="H433" s="62"/>
      <c r="I433" s="62"/>
      <c r="J433" s="62"/>
      <c r="K433" s="62"/>
      <c r="L433" s="62"/>
      <c r="M433" s="62"/>
      <c r="N433" s="62"/>
      <c r="O433" s="63"/>
      <c r="P433" s="63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</row>
    <row r="434" spans="1:28" ht="15.75" customHeight="1">
      <c r="A434" s="62"/>
      <c r="B434" s="62"/>
      <c r="C434" s="62"/>
      <c r="D434" s="62"/>
      <c r="E434" s="63"/>
      <c r="F434" s="63"/>
      <c r="G434" s="63"/>
      <c r="H434" s="62"/>
      <c r="I434" s="62"/>
      <c r="J434" s="62"/>
      <c r="K434" s="62"/>
      <c r="L434" s="62"/>
      <c r="M434" s="62"/>
      <c r="N434" s="62"/>
      <c r="O434" s="63"/>
      <c r="P434" s="63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</row>
    <row r="435" spans="1:28" ht="15.75" customHeight="1">
      <c r="A435" s="62"/>
      <c r="B435" s="62"/>
      <c r="C435" s="62"/>
      <c r="D435" s="62"/>
      <c r="E435" s="63"/>
      <c r="F435" s="63"/>
      <c r="G435" s="63"/>
      <c r="H435" s="62"/>
      <c r="I435" s="62"/>
      <c r="J435" s="62"/>
      <c r="K435" s="62"/>
      <c r="L435" s="62"/>
      <c r="M435" s="62"/>
      <c r="N435" s="62"/>
      <c r="O435" s="63"/>
      <c r="P435" s="63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</row>
    <row r="436" spans="1:28" ht="15.75" customHeight="1">
      <c r="A436" s="62"/>
      <c r="B436" s="62"/>
      <c r="C436" s="62"/>
      <c r="D436" s="62"/>
      <c r="E436" s="63"/>
      <c r="F436" s="63"/>
      <c r="G436" s="63"/>
      <c r="H436" s="62"/>
      <c r="I436" s="62"/>
      <c r="J436" s="62"/>
      <c r="K436" s="62"/>
      <c r="L436" s="62"/>
      <c r="M436" s="62"/>
      <c r="N436" s="62"/>
      <c r="O436" s="63"/>
      <c r="P436" s="63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</row>
    <row r="437" spans="1:28" ht="15.75" customHeight="1">
      <c r="A437" s="62"/>
      <c r="B437" s="62"/>
      <c r="C437" s="62"/>
      <c r="D437" s="62"/>
      <c r="E437" s="63"/>
      <c r="F437" s="63"/>
      <c r="G437" s="63"/>
      <c r="H437" s="62"/>
      <c r="I437" s="62"/>
      <c r="J437" s="62"/>
      <c r="K437" s="62"/>
      <c r="L437" s="62"/>
      <c r="M437" s="62"/>
      <c r="N437" s="62"/>
      <c r="O437" s="63"/>
      <c r="P437" s="63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</row>
    <row r="438" spans="1:28" ht="15.75" customHeight="1">
      <c r="A438" s="62"/>
      <c r="B438" s="62"/>
      <c r="C438" s="62"/>
      <c r="D438" s="62"/>
      <c r="E438" s="63"/>
      <c r="F438" s="63"/>
      <c r="G438" s="63"/>
      <c r="H438" s="62"/>
      <c r="I438" s="62"/>
      <c r="J438" s="62"/>
      <c r="K438" s="62"/>
      <c r="L438" s="62"/>
      <c r="M438" s="62"/>
      <c r="N438" s="62"/>
      <c r="O438" s="63"/>
      <c r="P438" s="63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</row>
    <row r="439" spans="1:28" ht="15.75" customHeight="1">
      <c r="A439" s="62"/>
      <c r="B439" s="62"/>
      <c r="C439" s="62"/>
      <c r="D439" s="62"/>
      <c r="E439" s="63"/>
      <c r="F439" s="63"/>
      <c r="G439" s="63"/>
      <c r="H439" s="62"/>
      <c r="I439" s="62"/>
      <c r="J439" s="62"/>
      <c r="K439" s="62"/>
      <c r="L439" s="62"/>
      <c r="M439" s="62"/>
      <c r="N439" s="62"/>
      <c r="O439" s="63"/>
      <c r="P439" s="63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</row>
    <row r="440" spans="1:28" ht="15.75" customHeight="1">
      <c r="A440" s="62"/>
      <c r="B440" s="62"/>
      <c r="C440" s="62"/>
      <c r="D440" s="62"/>
      <c r="E440" s="63"/>
      <c r="F440" s="63"/>
      <c r="G440" s="63"/>
      <c r="H440" s="62"/>
      <c r="I440" s="62"/>
      <c r="J440" s="62"/>
      <c r="K440" s="62"/>
      <c r="L440" s="62"/>
      <c r="M440" s="62"/>
      <c r="N440" s="62"/>
      <c r="O440" s="63"/>
      <c r="P440" s="63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</row>
    <row r="441" spans="1:28" ht="15.75" customHeight="1">
      <c r="A441" s="62"/>
      <c r="B441" s="62"/>
      <c r="C441" s="62"/>
      <c r="D441" s="62"/>
      <c r="E441" s="63"/>
      <c r="F441" s="63"/>
      <c r="G441" s="63"/>
      <c r="H441" s="62"/>
      <c r="I441" s="62"/>
      <c r="J441" s="62"/>
      <c r="K441" s="62"/>
      <c r="L441" s="62"/>
      <c r="M441" s="62"/>
      <c r="N441" s="62"/>
      <c r="O441" s="63"/>
      <c r="P441" s="63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</row>
    <row r="442" spans="1:28" ht="15.75" customHeight="1">
      <c r="A442" s="62"/>
      <c r="B442" s="62"/>
      <c r="C442" s="62"/>
      <c r="D442" s="62"/>
      <c r="E442" s="63"/>
      <c r="F442" s="63"/>
      <c r="G442" s="63"/>
      <c r="H442" s="62"/>
      <c r="I442" s="62"/>
      <c r="J442" s="62"/>
      <c r="K442" s="62"/>
      <c r="L442" s="62"/>
      <c r="M442" s="62"/>
      <c r="N442" s="62"/>
      <c r="O442" s="63"/>
      <c r="P442" s="63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  <c r="AB442" s="62"/>
    </row>
    <row r="443" spans="1:28" ht="15.75" customHeight="1">
      <c r="A443" s="62"/>
      <c r="B443" s="62"/>
      <c r="C443" s="62"/>
      <c r="D443" s="62"/>
      <c r="E443" s="63"/>
      <c r="F443" s="63"/>
      <c r="G443" s="63"/>
      <c r="H443" s="62"/>
      <c r="I443" s="62"/>
      <c r="J443" s="62"/>
      <c r="K443" s="62"/>
      <c r="L443" s="62"/>
      <c r="M443" s="62"/>
      <c r="N443" s="62"/>
      <c r="O443" s="63"/>
      <c r="P443" s="63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</row>
    <row r="444" spans="1:28" ht="15.75" customHeight="1">
      <c r="A444" s="62"/>
      <c r="B444" s="62"/>
      <c r="C444" s="62"/>
      <c r="D444" s="62"/>
      <c r="E444" s="63"/>
      <c r="F444" s="63"/>
      <c r="G444" s="63"/>
      <c r="H444" s="62"/>
      <c r="I444" s="62"/>
      <c r="J444" s="62"/>
      <c r="K444" s="62"/>
      <c r="L444" s="62"/>
      <c r="M444" s="62"/>
      <c r="N444" s="62"/>
      <c r="O444" s="63"/>
      <c r="P444" s="63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  <c r="AB444" s="62"/>
    </row>
    <row r="445" spans="1:28" ht="15.75" customHeight="1">
      <c r="A445" s="62"/>
      <c r="B445" s="62"/>
      <c r="C445" s="62"/>
      <c r="D445" s="62"/>
      <c r="E445" s="63"/>
      <c r="F445" s="63"/>
      <c r="G445" s="63"/>
      <c r="H445" s="62"/>
      <c r="I445" s="62"/>
      <c r="J445" s="62"/>
      <c r="K445" s="62"/>
      <c r="L445" s="62"/>
      <c r="M445" s="62"/>
      <c r="N445" s="62"/>
      <c r="O445" s="63"/>
      <c r="P445" s="63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  <c r="AB445" s="62"/>
    </row>
    <row r="446" spans="1:28" ht="15.75" customHeight="1">
      <c r="A446" s="62"/>
      <c r="B446" s="62"/>
      <c r="C446" s="62"/>
      <c r="D446" s="62"/>
      <c r="E446" s="63"/>
      <c r="F446" s="63"/>
      <c r="G446" s="63"/>
      <c r="H446" s="62"/>
      <c r="I446" s="62"/>
      <c r="J446" s="62"/>
      <c r="K446" s="62"/>
      <c r="L446" s="62"/>
      <c r="M446" s="62"/>
      <c r="N446" s="62"/>
      <c r="O446" s="63"/>
      <c r="P446" s="63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  <c r="AB446" s="62"/>
    </row>
    <row r="447" spans="1:28" ht="15.75" customHeight="1">
      <c r="A447" s="62"/>
      <c r="B447" s="62"/>
      <c r="C447" s="62"/>
      <c r="D447" s="62"/>
      <c r="E447" s="63"/>
      <c r="F447" s="63"/>
      <c r="G447" s="63"/>
      <c r="H447" s="62"/>
      <c r="I447" s="62"/>
      <c r="J447" s="62"/>
      <c r="K447" s="62"/>
      <c r="L447" s="62"/>
      <c r="M447" s="62"/>
      <c r="N447" s="62"/>
      <c r="O447" s="63"/>
      <c r="P447" s="63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  <c r="AB447" s="62"/>
    </row>
    <row r="448" spans="1:28" ht="15.75" customHeight="1">
      <c r="A448" s="62"/>
      <c r="B448" s="62"/>
      <c r="C448" s="62"/>
      <c r="D448" s="62"/>
      <c r="E448" s="63"/>
      <c r="F448" s="63"/>
      <c r="G448" s="63"/>
      <c r="H448" s="62"/>
      <c r="I448" s="62"/>
      <c r="J448" s="62"/>
      <c r="K448" s="62"/>
      <c r="L448" s="62"/>
      <c r="M448" s="62"/>
      <c r="N448" s="62"/>
      <c r="O448" s="63"/>
      <c r="P448" s="63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  <c r="AB448" s="62"/>
    </row>
    <row r="449" spans="1:28" ht="15.75" customHeight="1">
      <c r="A449" s="62"/>
      <c r="B449" s="62"/>
      <c r="C449" s="62"/>
      <c r="D449" s="62"/>
      <c r="E449" s="63"/>
      <c r="F449" s="63"/>
      <c r="G449" s="63"/>
      <c r="H449" s="62"/>
      <c r="I449" s="62"/>
      <c r="J449" s="62"/>
      <c r="K449" s="62"/>
      <c r="L449" s="62"/>
      <c r="M449" s="62"/>
      <c r="N449" s="62"/>
      <c r="O449" s="63"/>
      <c r="P449" s="63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  <c r="AB449" s="62"/>
    </row>
    <row r="450" spans="1:28" ht="15.75" customHeight="1">
      <c r="A450" s="62"/>
      <c r="B450" s="62"/>
      <c r="C450" s="62"/>
      <c r="D450" s="62"/>
      <c r="E450" s="63"/>
      <c r="F450" s="63"/>
      <c r="G450" s="63"/>
      <c r="H450" s="62"/>
      <c r="I450" s="62"/>
      <c r="J450" s="62"/>
      <c r="K450" s="62"/>
      <c r="L450" s="62"/>
      <c r="M450" s="62"/>
      <c r="N450" s="62"/>
      <c r="O450" s="63"/>
      <c r="P450" s="63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  <c r="AB450" s="62"/>
    </row>
    <row r="451" spans="1:28" ht="15.75" customHeight="1">
      <c r="A451" s="62"/>
      <c r="B451" s="62"/>
      <c r="C451" s="62"/>
      <c r="D451" s="62"/>
      <c r="E451" s="63"/>
      <c r="F451" s="63"/>
      <c r="G451" s="63"/>
      <c r="H451" s="62"/>
      <c r="I451" s="62"/>
      <c r="J451" s="62"/>
      <c r="K451" s="62"/>
      <c r="L451" s="62"/>
      <c r="M451" s="62"/>
      <c r="N451" s="62"/>
      <c r="O451" s="63"/>
      <c r="P451" s="63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  <c r="AB451" s="62"/>
    </row>
    <row r="452" spans="1:28" ht="15.75" customHeight="1">
      <c r="A452" s="62"/>
      <c r="B452" s="62"/>
      <c r="C452" s="62"/>
      <c r="D452" s="62"/>
      <c r="E452" s="63"/>
      <c r="F452" s="63"/>
      <c r="G452" s="63"/>
      <c r="H452" s="62"/>
      <c r="I452" s="62"/>
      <c r="J452" s="62"/>
      <c r="K452" s="62"/>
      <c r="L452" s="62"/>
      <c r="M452" s="62"/>
      <c r="N452" s="62"/>
      <c r="O452" s="63"/>
      <c r="P452" s="63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62"/>
      <c r="AB452" s="62"/>
    </row>
    <row r="453" spans="1:28" ht="15.75" customHeight="1">
      <c r="A453" s="62"/>
      <c r="B453" s="62"/>
      <c r="C453" s="62"/>
      <c r="D453" s="62"/>
      <c r="E453" s="63"/>
      <c r="F453" s="63"/>
      <c r="G453" s="63"/>
      <c r="H453" s="62"/>
      <c r="I453" s="62"/>
      <c r="J453" s="62"/>
      <c r="K453" s="62"/>
      <c r="L453" s="62"/>
      <c r="M453" s="62"/>
      <c r="N453" s="62"/>
      <c r="O453" s="63"/>
      <c r="P453" s="63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62"/>
      <c r="AB453" s="62"/>
    </row>
    <row r="454" spans="1:28" ht="15.75" customHeight="1">
      <c r="A454" s="62"/>
      <c r="B454" s="62"/>
      <c r="C454" s="62"/>
      <c r="D454" s="62"/>
      <c r="E454" s="63"/>
      <c r="F454" s="63"/>
      <c r="G454" s="63"/>
      <c r="H454" s="62"/>
      <c r="I454" s="62"/>
      <c r="J454" s="62"/>
      <c r="K454" s="62"/>
      <c r="L454" s="62"/>
      <c r="M454" s="62"/>
      <c r="N454" s="62"/>
      <c r="O454" s="63"/>
      <c r="P454" s="63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62"/>
      <c r="AB454" s="62"/>
    </row>
    <row r="455" spans="1:28" ht="15.75" customHeight="1">
      <c r="A455" s="62"/>
      <c r="B455" s="62"/>
      <c r="C455" s="62"/>
      <c r="D455" s="62"/>
      <c r="E455" s="63"/>
      <c r="F455" s="63"/>
      <c r="G455" s="63"/>
      <c r="H455" s="62"/>
      <c r="I455" s="62"/>
      <c r="J455" s="62"/>
      <c r="K455" s="62"/>
      <c r="L455" s="62"/>
      <c r="M455" s="62"/>
      <c r="N455" s="62"/>
      <c r="O455" s="63"/>
      <c r="P455" s="63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62"/>
      <c r="AB455" s="62"/>
    </row>
    <row r="456" spans="1:28" ht="15.75" customHeight="1">
      <c r="A456" s="62"/>
      <c r="B456" s="62"/>
      <c r="C456" s="62"/>
      <c r="D456" s="62"/>
      <c r="E456" s="63"/>
      <c r="F456" s="63"/>
      <c r="G456" s="63"/>
      <c r="H456" s="62"/>
      <c r="I456" s="62"/>
      <c r="J456" s="62"/>
      <c r="K456" s="62"/>
      <c r="L456" s="62"/>
      <c r="M456" s="62"/>
      <c r="N456" s="62"/>
      <c r="O456" s="63"/>
      <c r="P456" s="63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  <c r="AB456" s="62"/>
    </row>
    <row r="457" spans="1:28" ht="15.75" customHeight="1">
      <c r="A457" s="62"/>
      <c r="B457" s="62"/>
      <c r="C457" s="62"/>
      <c r="D457" s="62"/>
      <c r="E457" s="63"/>
      <c r="F457" s="63"/>
      <c r="G457" s="63"/>
      <c r="H457" s="62"/>
      <c r="I457" s="62"/>
      <c r="J457" s="62"/>
      <c r="K457" s="62"/>
      <c r="L457" s="62"/>
      <c r="M457" s="62"/>
      <c r="N457" s="62"/>
      <c r="O457" s="63"/>
      <c r="P457" s="63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  <c r="AB457" s="62"/>
    </row>
    <row r="458" spans="1:28" ht="15.75" customHeight="1">
      <c r="A458" s="62"/>
      <c r="B458" s="62"/>
      <c r="C458" s="62"/>
      <c r="D458" s="62"/>
      <c r="E458" s="63"/>
      <c r="F458" s="63"/>
      <c r="G458" s="63"/>
      <c r="H458" s="62"/>
      <c r="I458" s="62"/>
      <c r="J458" s="62"/>
      <c r="K458" s="62"/>
      <c r="L458" s="62"/>
      <c r="M458" s="62"/>
      <c r="N458" s="62"/>
      <c r="O458" s="63"/>
      <c r="P458" s="63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  <c r="AB458" s="62"/>
    </row>
    <row r="459" spans="1:28" ht="15.75" customHeight="1">
      <c r="A459" s="62"/>
      <c r="B459" s="62"/>
      <c r="C459" s="62"/>
      <c r="D459" s="62"/>
      <c r="E459" s="63"/>
      <c r="F459" s="63"/>
      <c r="G459" s="63"/>
      <c r="H459" s="62"/>
      <c r="I459" s="62"/>
      <c r="J459" s="62"/>
      <c r="K459" s="62"/>
      <c r="L459" s="62"/>
      <c r="M459" s="62"/>
      <c r="N459" s="62"/>
      <c r="O459" s="63"/>
      <c r="P459" s="63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  <c r="AB459" s="62"/>
    </row>
    <row r="460" spans="1:28" ht="15.75" customHeight="1">
      <c r="A460" s="62"/>
      <c r="B460" s="62"/>
      <c r="C460" s="62"/>
      <c r="D460" s="62"/>
      <c r="E460" s="63"/>
      <c r="F460" s="63"/>
      <c r="G460" s="63"/>
      <c r="H460" s="62"/>
      <c r="I460" s="62"/>
      <c r="J460" s="62"/>
      <c r="K460" s="62"/>
      <c r="L460" s="62"/>
      <c r="M460" s="62"/>
      <c r="N460" s="62"/>
      <c r="O460" s="63"/>
      <c r="P460" s="63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  <c r="AB460" s="62"/>
    </row>
    <row r="461" spans="1:28" ht="15.75" customHeight="1">
      <c r="A461" s="62"/>
      <c r="B461" s="62"/>
      <c r="C461" s="62"/>
      <c r="D461" s="62"/>
      <c r="E461" s="63"/>
      <c r="F461" s="63"/>
      <c r="G461" s="63"/>
      <c r="H461" s="62"/>
      <c r="I461" s="62"/>
      <c r="J461" s="62"/>
      <c r="K461" s="62"/>
      <c r="L461" s="62"/>
      <c r="M461" s="62"/>
      <c r="N461" s="62"/>
      <c r="O461" s="63"/>
      <c r="P461" s="63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  <c r="AB461" s="62"/>
    </row>
    <row r="462" spans="1:28" ht="15.75" customHeight="1">
      <c r="A462" s="62"/>
      <c r="B462" s="62"/>
      <c r="C462" s="62"/>
      <c r="D462" s="62"/>
      <c r="E462" s="63"/>
      <c r="F462" s="63"/>
      <c r="G462" s="63"/>
      <c r="H462" s="62"/>
      <c r="I462" s="62"/>
      <c r="J462" s="62"/>
      <c r="K462" s="62"/>
      <c r="L462" s="62"/>
      <c r="M462" s="62"/>
      <c r="N462" s="62"/>
      <c r="O462" s="63"/>
      <c r="P462" s="63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62"/>
      <c r="AB462" s="62"/>
    </row>
    <row r="463" spans="1:28" ht="15.75" customHeight="1">
      <c r="A463" s="62"/>
      <c r="B463" s="62"/>
      <c r="C463" s="62"/>
      <c r="D463" s="62"/>
      <c r="E463" s="63"/>
      <c r="F463" s="63"/>
      <c r="G463" s="63"/>
      <c r="H463" s="62"/>
      <c r="I463" s="62"/>
      <c r="J463" s="62"/>
      <c r="K463" s="62"/>
      <c r="L463" s="62"/>
      <c r="M463" s="62"/>
      <c r="N463" s="62"/>
      <c r="O463" s="63"/>
      <c r="P463" s="63"/>
      <c r="Q463" s="62"/>
      <c r="R463" s="62"/>
      <c r="S463" s="62"/>
      <c r="T463" s="62"/>
      <c r="U463" s="62"/>
      <c r="V463" s="62"/>
      <c r="W463" s="62"/>
      <c r="X463" s="62"/>
      <c r="Y463" s="62"/>
      <c r="Z463" s="62"/>
      <c r="AA463" s="62"/>
      <c r="AB463" s="62"/>
    </row>
    <row r="464" spans="1:28" ht="15.75" customHeight="1">
      <c r="A464" s="62"/>
      <c r="B464" s="62"/>
      <c r="C464" s="62"/>
      <c r="D464" s="62"/>
      <c r="E464" s="63"/>
      <c r="F464" s="63"/>
      <c r="G464" s="63"/>
      <c r="H464" s="62"/>
      <c r="I464" s="62"/>
      <c r="J464" s="62"/>
      <c r="K464" s="62"/>
      <c r="L464" s="62"/>
      <c r="M464" s="62"/>
      <c r="N464" s="62"/>
      <c r="O464" s="63"/>
      <c r="P464" s="63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  <c r="AB464" s="62"/>
    </row>
    <row r="465" spans="1:28" ht="15.75" customHeight="1">
      <c r="A465" s="62"/>
      <c r="B465" s="62"/>
      <c r="C465" s="62"/>
      <c r="D465" s="62"/>
      <c r="E465" s="63"/>
      <c r="F465" s="63"/>
      <c r="G465" s="63"/>
      <c r="H465" s="62"/>
      <c r="I465" s="62"/>
      <c r="J465" s="62"/>
      <c r="K465" s="62"/>
      <c r="L465" s="62"/>
      <c r="M465" s="62"/>
      <c r="N465" s="62"/>
      <c r="O465" s="63"/>
      <c r="P465" s="63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  <c r="AB465" s="62"/>
    </row>
    <row r="466" spans="1:28" ht="15.75" customHeight="1">
      <c r="A466" s="62"/>
      <c r="B466" s="62"/>
      <c r="C466" s="62"/>
      <c r="D466" s="62"/>
      <c r="E466" s="63"/>
      <c r="F466" s="63"/>
      <c r="G466" s="63"/>
      <c r="H466" s="62"/>
      <c r="I466" s="62"/>
      <c r="J466" s="62"/>
      <c r="K466" s="62"/>
      <c r="L466" s="62"/>
      <c r="M466" s="62"/>
      <c r="N466" s="62"/>
      <c r="O466" s="63"/>
      <c r="P466" s="63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</row>
    <row r="467" spans="1:28" ht="15.75" customHeight="1">
      <c r="A467" s="62"/>
      <c r="B467" s="62"/>
      <c r="C467" s="62"/>
      <c r="D467" s="62"/>
      <c r="E467" s="63"/>
      <c r="F467" s="63"/>
      <c r="G467" s="63"/>
      <c r="H467" s="62"/>
      <c r="I467" s="62"/>
      <c r="J467" s="62"/>
      <c r="K467" s="62"/>
      <c r="L467" s="62"/>
      <c r="M467" s="62"/>
      <c r="N467" s="62"/>
      <c r="O467" s="63"/>
      <c r="P467" s="63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  <c r="AB467" s="62"/>
    </row>
    <row r="468" spans="1:28" ht="15.75" customHeight="1">
      <c r="A468" s="62"/>
      <c r="B468" s="62"/>
      <c r="C468" s="62"/>
      <c r="D468" s="62"/>
      <c r="E468" s="63"/>
      <c r="F468" s="63"/>
      <c r="G468" s="63"/>
      <c r="H468" s="62"/>
      <c r="I468" s="62"/>
      <c r="J468" s="62"/>
      <c r="K468" s="62"/>
      <c r="L468" s="62"/>
      <c r="M468" s="62"/>
      <c r="N468" s="62"/>
      <c r="O468" s="63"/>
      <c r="P468" s="63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  <c r="AB468" s="62"/>
    </row>
    <row r="469" spans="1:28" ht="15.75" customHeight="1">
      <c r="A469" s="62"/>
      <c r="B469" s="62"/>
      <c r="C469" s="62"/>
      <c r="D469" s="62"/>
      <c r="E469" s="63"/>
      <c r="F469" s="63"/>
      <c r="G469" s="63"/>
      <c r="H469" s="62"/>
      <c r="I469" s="62"/>
      <c r="J469" s="62"/>
      <c r="K469" s="62"/>
      <c r="L469" s="62"/>
      <c r="M469" s="62"/>
      <c r="N469" s="62"/>
      <c r="O469" s="63"/>
      <c r="P469" s="63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62"/>
      <c r="AB469" s="62"/>
    </row>
    <row r="470" spans="1:28" ht="15.75" customHeight="1">
      <c r="A470" s="62"/>
      <c r="B470" s="62"/>
      <c r="C470" s="62"/>
      <c r="D470" s="62"/>
      <c r="E470" s="63"/>
      <c r="F470" s="63"/>
      <c r="G470" s="63"/>
      <c r="H470" s="62"/>
      <c r="I470" s="62"/>
      <c r="J470" s="62"/>
      <c r="K470" s="62"/>
      <c r="L470" s="62"/>
      <c r="M470" s="62"/>
      <c r="N470" s="62"/>
      <c r="O470" s="63"/>
      <c r="P470" s="63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62"/>
      <c r="AB470" s="62"/>
    </row>
    <row r="471" spans="1:28" ht="15.75" customHeight="1">
      <c r="A471" s="62"/>
      <c r="B471" s="62"/>
      <c r="C471" s="62"/>
      <c r="D471" s="62"/>
      <c r="E471" s="63"/>
      <c r="F471" s="63"/>
      <c r="G471" s="63"/>
      <c r="H471" s="62"/>
      <c r="I471" s="62"/>
      <c r="J471" s="62"/>
      <c r="K471" s="62"/>
      <c r="L471" s="62"/>
      <c r="M471" s="62"/>
      <c r="N471" s="62"/>
      <c r="O471" s="63"/>
      <c r="P471" s="63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62"/>
      <c r="AB471" s="62"/>
    </row>
    <row r="472" spans="1:28" ht="15.75" customHeight="1">
      <c r="A472" s="62"/>
      <c r="B472" s="62"/>
      <c r="C472" s="62"/>
      <c r="D472" s="62"/>
      <c r="E472" s="63"/>
      <c r="F472" s="63"/>
      <c r="G472" s="63"/>
      <c r="H472" s="62"/>
      <c r="I472" s="62"/>
      <c r="J472" s="62"/>
      <c r="K472" s="62"/>
      <c r="L472" s="62"/>
      <c r="M472" s="62"/>
      <c r="N472" s="62"/>
      <c r="O472" s="63"/>
      <c r="P472" s="63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62"/>
      <c r="AB472" s="62"/>
    </row>
    <row r="473" spans="1:28" ht="15.75" customHeight="1">
      <c r="A473" s="62"/>
      <c r="B473" s="62"/>
      <c r="C473" s="62"/>
      <c r="D473" s="62"/>
      <c r="E473" s="63"/>
      <c r="F473" s="63"/>
      <c r="G473" s="63"/>
      <c r="H473" s="62"/>
      <c r="I473" s="62"/>
      <c r="J473" s="62"/>
      <c r="K473" s="62"/>
      <c r="L473" s="62"/>
      <c r="M473" s="62"/>
      <c r="N473" s="62"/>
      <c r="O473" s="63"/>
      <c r="P473" s="63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  <c r="AB473" s="62"/>
    </row>
    <row r="474" spans="1:28" ht="15.75" customHeight="1">
      <c r="A474" s="62"/>
      <c r="B474" s="62"/>
      <c r="C474" s="62"/>
      <c r="D474" s="62"/>
      <c r="E474" s="63"/>
      <c r="F474" s="63"/>
      <c r="G474" s="63"/>
      <c r="H474" s="62"/>
      <c r="I474" s="62"/>
      <c r="J474" s="62"/>
      <c r="K474" s="62"/>
      <c r="L474" s="62"/>
      <c r="M474" s="62"/>
      <c r="N474" s="62"/>
      <c r="O474" s="63"/>
      <c r="P474" s="63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  <c r="AB474" s="62"/>
    </row>
    <row r="475" spans="1:28" ht="15.75" customHeight="1">
      <c r="A475" s="62"/>
      <c r="B475" s="62"/>
      <c r="C475" s="62"/>
      <c r="D475" s="62"/>
      <c r="E475" s="63"/>
      <c r="F475" s="63"/>
      <c r="G475" s="63"/>
      <c r="H475" s="62"/>
      <c r="I475" s="62"/>
      <c r="J475" s="62"/>
      <c r="K475" s="62"/>
      <c r="L475" s="62"/>
      <c r="M475" s="62"/>
      <c r="N475" s="62"/>
      <c r="O475" s="63"/>
      <c r="P475" s="63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  <c r="AB475" s="62"/>
    </row>
    <row r="476" spans="1:28" ht="15.75" customHeight="1">
      <c r="A476" s="62"/>
      <c r="B476" s="62"/>
      <c r="C476" s="62"/>
      <c r="D476" s="62"/>
      <c r="E476" s="63"/>
      <c r="F476" s="63"/>
      <c r="G476" s="63"/>
      <c r="H476" s="62"/>
      <c r="I476" s="62"/>
      <c r="J476" s="62"/>
      <c r="K476" s="62"/>
      <c r="L476" s="62"/>
      <c r="M476" s="62"/>
      <c r="N476" s="62"/>
      <c r="O476" s="63"/>
      <c r="P476" s="63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  <c r="AB476" s="62"/>
    </row>
    <row r="477" spans="1:28" ht="15.75" customHeight="1">
      <c r="A477" s="62"/>
      <c r="B477" s="62"/>
      <c r="C477" s="62"/>
      <c r="D477" s="62"/>
      <c r="E477" s="63"/>
      <c r="F477" s="63"/>
      <c r="G477" s="63"/>
      <c r="H477" s="62"/>
      <c r="I477" s="62"/>
      <c r="J477" s="62"/>
      <c r="K477" s="62"/>
      <c r="L477" s="62"/>
      <c r="M477" s="62"/>
      <c r="N477" s="62"/>
      <c r="O477" s="63"/>
      <c r="P477" s="63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  <c r="AB477" s="62"/>
    </row>
    <row r="478" spans="1:28" ht="15.75" customHeight="1">
      <c r="A478" s="62"/>
      <c r="B478" s="62"/>
      <c r="C478" s="62"/>
      <c r="D478" s="62"/>
      <c r="E478" s="63"/>
      <c r="F478" s="63"/>
      <c r="G478" s="63"/>
      <c r="H478" s="62"/>
      <c r="I478" s="62"/>
      <c r="J478" s="62"/>
      <c r="K478" s="62"/>
      <c r="L478" s="62"/>
      <c r="M478" s="62"/>
      <c r="N478" s="62"/>
      <c r="O478" s="63"/>
      <c r="P478" s="63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  <c r="AB478" s="62"/>
    </row>
    <row r="479" spans="1:28" ht="15.75" customHeight="1">
      <c r="A479" s="62"/>
      <c r="B479" s="62"/>
      <c r="C479" s="62"/>
      <c r="D479" s="62"/>
      <c r="E479" s="63"/>
      <c r="F479" s="63"/>
      <c r="G479" s="63"/>
      <c r="H479" s="62"/>
      <c r="I479" s="62"/>
      <c r="J479" s="62"/>
      <c r="K479" s="62"/>
      <c r="L479" s="62"/>
      <c r="M479" s="62"/>
      <c r="N479" s="62"/>
      <c r="O479" s="63"/>
      <c r="P479" s="63"/>
      <c r="Q479" s="62"/>
      <c r="R479" s="62"/>
      <c r="S479" s="62"/>
      <c r="T479" s="62"/>
      <c r="U479" s="62"/>
      <c r="V479" s="62"/>
      <c r="W479" s="62"/>
      <c r="X479" s="62"/>
      <c r="Y479" s="62"/>
      <c r="Z479" s="62"/>
      <c r="AA479" s="62"/>
      <c r="AB479" s="62"/>
    </row>
    <row r="480" spans="1:28" ht="15.75" customHeight="1">
      <c r="A480" s="62"/>
      <c r="B480" s="62"/>
      <c r="C480" s="62"/>
      <c r="D480" s="62"/>
      <c r="E480" s="63"/>
      <c r="F480" s="63"/>
      <c r="G480" s="63"/>
      <c r="H480" s="62"/>
      <c r="I480" s="62"/>
      <c r="J480" s="62"/>
      <c r="K480" s="62"/>
      <c r="L480" s="62"/>
      <c r="M480" s="62"/>
      <c r="N480" s="62"/>
      <c r="O480" s="63"/>
      <c r="P480" s="63"/>
      <c r="Q480" s="62"/>
      <c r="R480" s="62"/>
      <c r="S480" s="62"/>
      <c r="T480" s="62"/>
      <c r="U480" s="62"/>
      <c r="V480" s="62"/>
      <c r="W480" s="62"/>
      <c r="X480" s="62"/>
      <c r="Y480" s="62"/>
      <c r="Z480" s="62"/>
      <c r="AA480" s="62"/>
      <c r="AB480" s="62"/>
    </row>
    <row r="481" spans="1:28" ht="15.75" customHeight="1">
      <c r="A481" s="62"/>
      <c r="B481" s="62"/>
      <c r="C481" s="62"/>
      <c r="D481" s="62"/>
      <c r="E481" s="63"/>
      <c r="F481" s="63"/>
      <c r="G481" s="63"/>
      <c r="H481" s="62"/>
      <c r="I481" s="62"/>
      <c r="J481" s="62"/>
      <c r="K481" s="62"/>
      <c r="L481" s="62"/>
      <c r="M481" s="62"/>
      <c r="N481" s="62"/>
      <c r="O481" s="63"/>
      <c r="P481" s="63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  <c r="AB481" s="62"/>
    </row>
    <row r="482" spans="1:28" ht="15.75" customHeight="1">
      <c r="A482" s="62"/>
      <c r="B482" s="62"/>
      <c r="C482" s="62"/>
      <c r="D482" s="62"/>
      <c r="E482" s="63"/>
      <c r="F482" s="63"/>
      <c r="G482" s="63"/>
      <c r="H482" s="62"/>
      <c r="I482" s="62"/>
      <c r="J482" s="62"/>
      <c r="K482" s="62"/>
      <c r="L482" s="62"/>
      <c r="M482" s="62"/>
      <c r="N482" s="62"/>
      <c r="O482" s="63"/>
      <c r="P482" s="63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  <c r="AB482" s="62"/>
    </row>
    <row r="483" spans="1:28" ht="15.75" customHeight="1">
      <c r="A483" s="62"/>
      <c r="B483" s="62"/>
      <c r="C483" s="62"/>
      <c r="D483" s="62"/>
      <c r="E483" s="63"/>
      <c r="F483" s="63"/>
      <c r="G483" s="63"/>
      <c r="H483" s="62"/>
      <c r="I483" s="62"/>
      <c r="J483" s="62"/>
      <c r="K483" s="62"/>
      <c r="L483" s="62"/>
      <c r="M483" s="62"/>
      <c r="N483" s="62"/>
      <c r="O483" s="63"/>
      <c r="P483" s="63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  <c r="AB483" s="62"/>
    </row>
    <row r="484" spans="1:28" ht="15.75" customHeight="1">
      <c r="A484" s="62"/>
      <c r="B484" s="62"/>
      <c r="C484" s="62"/>
      <c r="D484" s="62"/>
      <c r="E484" s="63"/>
      <c r="F484" s="63"/>
      <c r="G484" s="63"/>
      <c r="H484" s="62"/>
      <c r="I484" s="62"/>
      <c r="J484" s="62"/>
      <c r="K484" s="62"/>
      <c r="L484" s="62"/>
      <c r="M484" s="62"/>
      <c r="N484" s="62"/>
      <c r="O484" s="63"/>
      <c r="P484" s="63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  <c r="AB484" s="62"/>
    </row>
    <row r="485" spans="1:28" ht="15.75" customHeight="1">
      <c r="A485" s="62"/>
      <c r="B485" s="62"/>
      <c r="C485" s="62"/>
      <c r="D485" s="62"/>
      <c r="E485" s="63"/>
      <c r="F485" s="63"/>
      <c r="G485" s="63"/>
      <c r="H485" s="62"/>
      <c r="I485" s="62"/>
      <c r="J485" s="62"/>
      <c r="K485" s="62"/>
      <c r="L485" s="62"/>
      <c r="M485" s="62"/>
      <c r="N485" s="62"/>
      <c r="O485" s="63"/>
      <c r="P485" s="63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  <c r="AB485" s="62"/>
    </row>
    <row r="486" spans="1:28" ht="15.75" customHeight="1">
      <c r="A486" s="62"/>
      <c r="B486" s="62"/>
      <c r="C486" s="62"/>
      <c r="D486" s="62"/>
      <c r="E486" s="63"/>
      <c r="F486" s="63"/>
      <c r="G486" s="63"/>
      <c r="H486" s="62"/>
      <c r="I486" s="62"/>
      <c r="J486" s="62"/>
      <c r="K486" s="62"/>
      <c r="L486" s="62"/>
      <c r="M486" s="62"/>
      <c r="N486" s="62"/>
      <c r="O486" s="63"/>
      <c r="P486" s="63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62"/>
      <c r="AB486" s="62"/>
    </row>
    <row r="487" spans="1:28" ht="15.75" customHeight="1">
      <c r="A487" s="62"/>
      <c r="B487" s="62"/>
      <c r="C487" s="62"/>
      <c r="D487" s="62"/>
      <c r="E487" s="63"/>
      <c r="F487" s="63"/>
      <c r="G487" s="63"/>
      <c r="H487" s="62"/>
      <c r="I487" s="62"/>
      <c r="J487" s="62"/>
      <c r="K487" s="62"/>
      <c r="L487" s="62"/>
      <c r="M487" s="62"/>
      <c r="N487" s="62"/>
      <c r="O487" s="63"/>
      <c r="P487" s="63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62"/>
      <c r="AB487" s="62"/>
    </row>
    <row r="488" spans="1:28" ht="15.75" customHeight="1">
      <c r="A488" s="62"/>
      <c r="B488" s="62"/>
      <c r="C488" s="62"/>
      <c r="D488" s="62"/>
      <c r="E488" s="63"/>
      <c r="F488" s="63"/>
      <c r="G488" s="63"/>
      <c r="H488" s="62"/>
      <c r="I488" s="62"/>
      <c r="J488" s="62"/>
      <c r="K488" s="62"/>
      <c r="L488" s="62"/>
      <c r="M488" s="62"/>
      <c r="N488" s="62"/>
      <c r="O488" s="63"/>
      <c r="P488" s="63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  <c r="AB488" s="62"/>
    </row>
    <row r="489" spans="1:28" ht="15.75" customHeight="1">
      <c r="A489" s="62"/>
      <c r="B489" s="62"/>
      <c r="C489" s="62"/>
      <c r="D489" s="62"/>
      <c r="E489" s="63"/>
      <c r="F489" s="63"/>
      <c r="G489" s="63"/>
      <c r="H489" s="62"/>
      <c r="I489" s="62"/>
      <c r="J489" s="62"/>
      <c r="K489" s="62"/>
      <c r="L489" s="62"/>
      <c r="M489" s="62"/>
      <c r="N489" s="62"/>
      <c r="O489" s="63"/>
      <c r="P489" s="63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  <c r="AB489" s="62"/>
    </row>
    <row r="490" spans="1:28" ht="15.75" customHeight="1">
      <c r="A490" s="62"/>
      <c r="B490" s="62"/>
      <c r="C490" s="62"/>
      <c r="D490" s="62"/>
      <c r="E490" s="63"/>
      <c r="F490" s="63"/>
      <c r="G490" s="63"/>
      <c r="H490" s="62"/>
      <c r="I490" s="62"/>
      <c r="J490" s="62"/>
      <c r="K490" s="62"/>
      <c r="L490" s="62"/>
      <c r="M490" s="62"/>
      <c r="N490" s="62"/>
      <c r="O490" s="63"/>
      <c r="P490" s="63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  <c r="AB490" s="62"/>
    </row>
    <row r="491" spans="1:28" ht="15.75" customHeight="1">
      <c r="A491" s="62"/>
      <c r="B491" s="62"/>
      <c r="C491" s="62"/>
      <c r="D491" s="62"/>
      <c r="E491" s="63"/>
      <c r="F491" s="63"/>
      <c r="G491" s="63"/>
      <c r="H491" s="62"/>
      <c r="I491" s="62"/>
      <c r="J491" s="62"/>
      <c r="K491" s="62"/>
      <c r="L491" s="62"/>
      <c r="M491" s="62"/>
      <c r="N491" s="62"/>
      <c r="O491" s="63"/>
      <c r="P491" s="63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  <c r="AB491" s="62"/>
    </row>
    <row r="492" spans="1:28" ht="15.75" customHeight="1">
      <c r="A492" s="62"/>
      <c r="B492" s="62"/>
      <c r="C492" s="62"/>
      <c r="D492" s="62"/>
      <c r="E492" s="63"/>
      <c r="F492" s="63"/>
      <c r="G492" s="63"/>
      <c r="H492" s="62"/>
      <c r="I492" s="62"/>
      <c r="J492" s="62"/>
      <c r="K492" s="62"/>
      <c r="L492" s="62"/>
      <c r="M492" s="62"/>
      <c r="N492" s="62"/>
      <c r="O492" s="63"/>
      <c r="P492" s="63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  <c r="AB492" s="62"/>
    </row>
    <row r="493" spans="1:28" ht="15.75" customHeight="1">
      <c r="A493" s="62"/>
      <c r="B493" s="62"/>
      <c r="C493" s="62"/>
      <c r="D493" s="62"/>
      <c r="E493" s="63"/>
      <c r="F493" s="63"/>
      <c r="G493" s="63"/>
      <c r="H493" s="62"/>
      <c r="I493" s="62"/>
      <c r="J493" s="62"/>
      <c r="K493" s="62"/>
      <c r="L493" s="62"/>
      <c r="M493" s="62"/>
      <c r="N493" s="62"/>
      <c r="O493" s="63"/>
      <c r="P493" s="63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  <c r="AB493" s="62"/>
    </row>
    <row r="494" spans="1:28" ht="15.75" customHeight="1">
      <c r="A494" s="62"/>
      <c r="B494" s="62"/>
      <c r="C494" s="62"/>
      <c r="D494" s="62"/>
      <c r="E494" s="63"/>
      <c r="F494" s="63"/>
      <c r="G494" s="63"/>
      <c r="H494" s="62"/>
      <c r="I494" s="62"/>
      <c r="J494" s="62"/>
      <c r="K494" s="62"/>
      <c r="L494" s="62"/>
      <c r="M494" s="62"/>
      <c r="N494" s="62"/>
      <c r="O494" s="63"/>
      <c r="P494" s="63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  <c r="AB494" s="62"/>
    </row>
    <row r="495" spans="1:28" ht="15.75" customHeight="1">
      <c r="A495" s="62"/>
      <c r="B495" s="62"/>
      <c r="C495" s="62"/>
      <c r="D495" s="62"/>
      <c r="E495" s="63"/>
      <c r="F495" s="63"/>
      <c r="G495" s="63"/>
      <c r="H495" s="62"/>
      <c r="I495" s="62"/>
      <c r="J495" s="62"/>
      <c r="K495" s="62"/>
      <c r="L495" s="62"/>
      <c r="M495" s="62"/>
      <c r="N495" s="62"/>
      <c r="O495" s="63"/>
      <c r="P495" s="63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  <c r="AB495" s="62"/>
    </row>
    <row r="496" spans="1:28" ht="15.75" customHeight="1">
      <c r="A496" s="62"/>
      <c r="B496" s="62"/>
      <c r="C496" s="62"/>
      <c r="D496" s="62"/>
      <c r="E496" s="63"/>
      <c r="F496" s="63"/>
      <c r="G496" s="63"/>
      <c r="H496" s="62"/>
      <c r="I496" s="62"/>
      <c r="J496" s="62"/>
      <c r="K496" s="62"/>
      <c r="L496" s="62"/>
      <c r="M496" s="62"/>
      <c r="N496" s="62"/>
      <c r="O496" s="63"/>
      <c r="P496" s="63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62"/>
      <c r="AB496" s="62"/>
    </row>
    <row r="497" spans="1:28" ht="15.75" customHeight="1">
      <c r="A497" s="62"/>
      <c r="B497" s="62"/>
      <c r="C497" s="62"/>
      <c r="D497" s="62"/>
      <c r="E497" s="63"/>
      <c r="F497" s="63"/>
      <c r="G497" s="63"/>
      <c r="H497" s="62"/>
      <c r="I497" s="62"/>
      <c r="J497" s="62"/>
      <c r="K497" s="62"/>
      <c r="L497" s="62"/>
      <c r="M497" s="62"/>
      <c r="N497" s="62"/>
      <c r="O497" s="63"/>
      <c r="P497" s="63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  <c r="AB497" s="62"/>
    </row>
    <row r="498" spans="1:28" ht="15.75" customHeight="1">
      <c r="A498" s="62"/>
      <c r="B498" s="62"/>
      <c r="C498" s="62"/>
      <c r="D498" s="62"/>
      <c r="E498" s="63"/>
      <c r="F498" s="63"/>
      <c r="G498" s="63"/>
      <c r="H498" s="62"/>
      <c r="I498" s="62"/>
      <c r="J498" s="62"/>
      <c r="K498" s="62"/>
      <c r="L498" s="62"/>
      <c r="M498" s="62"/>
      <c r="N498" s="62"/>
      <c r="O498" s="63"/>
      <c r="P498" s="63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  <c r="AB498" s="62"/>
    </row>
    <row r="499" spans="1:28" ht="15.75" customHeight="1">
      <c r="A499" s="62"/>
      <c r="B499" s="62"/>
      <c r="C499" s="62"/>
      <c r="D499" s="62"/>
      <c r="E499" s="63"/>
      <c r="F499" s="63"/>
      <c r="G499" s="63"/>
      <c r="H499" s="62"/>
      <c r="I499" s="62"/>
      <c r="J499" s="62"/>
      <c r="K499" s="62"/>
      <c r="L499" s="62"/>
      <c r="M499" s="62"/>
      <c r="N499" s="62"/>
      <c r="O499" s="63"/>
      <c r="P499" s="63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  <c r="AB499" s="62"/>
    </row>
    <row r="500" spans="1:28" ht="15.75" customHeight="1">
      <c r="A500" s="62"/>
      <c r="B500" s="62"/>
      <c r="C500" s="62"/>
      <c r="D500" s="62"/>
      <c r="E500" s="63"/>
      <c r="F500" s="63"/>
      <c r="G500" s="63"/>
      <c r="H500" s="62"/>
      <c r="I500" s="62"/>
      <c r="J500" s="62"/>
      <c r="K500" s="62"/>
      <c r="L500" s="62"/>
      <c r="M500" s="62"/>
      <c r="N500" s="62"/>
      <c r="O500" s="63"/>
      <c r="P500" s="63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</row>
    <row r="501" spans="1:28" ht="15.75" customHeight="1">
      <c r="A501" s="62"/>
      <c r="B501" s="62"/>
      <c r="C501" s="62"/>
      <c r="D501" s="62"/>
      <c r="E501" s="63"/>
      <c r="F501" s="63"/>
      <c r="G501" s="63"/>
      <c r="H501" s="62"/>
      <c r="I501" s="62"/>
      <c r="J501" s="62"/>
      <c r="K501" s="62"/>
      <c r="L501" s="62"/>
      <c r="M501" s="62"/>
      <c r="N501" s="62"/>
      <c r="O501" s="63"/>
      <c r="P501" s="63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</row>
    <row r="502" spans="1:28" ht="15.75" customHeight="1">
      <c r="A502" s="62"/>
      <c r="B502" s="62"/>
      <c r="C502" s="62"/>
      <c r="D502" s="62"/>
      <c r="E502" s="63"/>
      <c r="F502" s="63"/>
      <c r="G502" s="63"/>
      <c r="H502" s="62"/>
      <c r="I502" s="62"/>
      <c r="J502" s="62"/>
      <c r="K502" s="62"/>
      <c r="L502" s="62"/>
      <c r="M502" s="62"/>
      <c r="N502" s="62"/>
      <c r="O502" s="63"/>
      <c r="P502" s="63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62"/>
      <c r="AB502" s="62"/>
    </row>
    <row r="503" spans="1:28" ht="15.75" customHeight="1">
      <c r="A503" s="62"/>
      <c r="B503" s="62"/>
      <c r="C503" s="62"/>
      <c r="D503" s="62"/>
      <c r="E503" s="63"/>
      <c r="F503" s="63"/>
      <c r="G503" s="63"/>
      <c r="H503" s="62"/>
      <c r="I503" s="62"/>
      <c r="J503" s="62"/>
      <c r="K503" s="62"/>
      <c r="L503" s="62"/>
      <c r="M503" s="62"/>
      <c r="N503" s="62"/>
      <c r="O503" s="63"/>
      <c r="P503" s="63"/>
      <c r="Q503" s="62"/>
      <c r="R503" s="62"/>
      <c r="S503" s="62"/>
      <c r="T503" s="62"/>
      <c r="U503" s="62"/>
      <c r="V503" s="62"/>
      <c r="W503" s="62"/>
      <c r="X503" s="62"/>
      <c r="Y503" s="62"/>
      <c r="Z503" s="62"/>
      <c r="AA503" s="62"/>
      <c r="AB503" s="62"/>
    </row>
    <row r="504" spans="1:28" ht="15.75" customHeight="1">
      <c r="A504" s="62"/>
      <c r="B504" s="62"/>
      <c r="C504" s="62"/>
      <c r="D504" s="62"/>
      <c r="E504" s="63"/>
      <c r="F504" s="63"/>
      <c r="G504" s="63"/>
      <c r="H504" s="62"/>
      <c r="I504" s="62"/>
      <c r="J504" s="62"/>
      <c r="K504" s="62"/>
      <c r="L504" s="62"/>
      <c r="M504" s="62"/>
      <c r="N504" s="62"/>
      <c r="O504" s="63"/>
      <c r="P504" s="63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  <c r="AB504" s="62"/>
    </row>
    <row r="505" spans="1:28" ht="15.75" customHeight="1">
      <c r="A505" s="62"/>
      <c r="B505" s="62"/>
      <c r="C505" s="62"/>
      <c r="D505" s="62"/>
      <c r="E505" s="63"/>
      <c r="F505" s="63"/>
      <c r="G505" s="63"/>
      <c r="H505" s="62"/>
      <c r="I505" s="62"/>
      <c r="J505" s="62"/>
      <c r="K505" s="62"/>
      <c r="L505" s="62"/>
      <c r="M505" s="62"/>
      <c r="N505" s="62"/>
      <c r="O505" s="63"/>
      <c r="P505" s="63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  <c r="AB505" s="62"/>
    </row>
    <row r="506" spans="1:28" ht="15.75" customHeight="1">
      <c r="A506" s="62"/>
      <c r="B506" s="62"/>
      <c r="C506" s="62"/>
      <c r="D506" s="62"/>
      <c r="E506" s="63"/>
      <c r="F506" s="63"/>
      <c r="G506" s="63"/>
      <c r="H506" s="62"/>
      <c r="I506" s="62"/>
      <c r="J506" s="62"/>
      <c r="K506" s="62"/>
      <c r="L506" s="62"/>
      <c r="M506" s="62"/>
      <c r="N506" s="62"/>
      <c r="O506" s="63"/>
      <c r="P506" s="63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</row>
    <row r="507" spans="1:28" ht="15.75" customHeight="1">
      <c r="A507" s="62"/>
      <c r="B507" s="62"/>
      <c r="C507" s="62"/>
      <c r="D507" s="62"/>
      <c r="E507" s="63"/>
      <c r="F507" s="63"/>
      <c r="G507" s="63"/>
      <c r="H507" s="62"/>
      <c r="I507" s="62"/>
      <c r="J507" s="62"/>
      <c r="K507" s="62"/>
      <c r="L507" s="62"/>
      <c r="M507" s="62"/>
      <c r="N507" s="62"/>
      <c r="O507" s="63"/>
      <c r="P507" s="63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  <c r="AB507" s="62"/>
    </row>
    <row r="508" spans="1:28" ht="15.75" customHeight="1">
      <c r="A508" s="62"/>
      <c r="B508" s="62"/>
      <c r="C508" s="62"/>
      <c r="D508" s="62"/>
      <c r="E508" s="63"/>
      <c r="F508" s="63"/>
      <c r="G508" s="63"/>
      <c r="H508" s="62"/>
      <c r="I508" s="62"/>
      <c r="J508" s="62"/>
      <c r="K508" s="62"/>
      <c r="L508" s="62"/>
      <c r="M508" s="62"/>
      <c r="N508" s="62"/>
      <c r="O508" s="63"/>
      <c r="P508" s="63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  <c r="AB508" s="62"/>
    </row>
    <row r="509" spans="1:28" ht="15.75" customHeight="1">
      <c r="A509" s="62"/>
      <c r="B509" s="62"/>
      <c r="C509" s="62"/>
      <c r="D509" s="62"/>
      <c r="E509" s="63"/>
      <c r="F509" s="63"/>
      <c r="G509" s="63"/>
      <c r="H509" s="62"/>
      <c r="I509" s="62"/>
      <c r="J509" s="62"/>
      <c r="K509" s="62"/>
      <c r="L509" s="62"/>
      <c r="M509" s="62"/>
      <c r="N509" s="62"/>
      <c r="O509" s="63"/>
      <c r="P509" s="63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</row>
    <row r="510" spans="1:28" ht="15.75" customHeight="1">
      <c r="A510" s="62"/>
      <c r="B510" s="62"/>
      <c r="C510" s="62"/>
      <c r="D510" s="62"/>
      <c r="E510" s="63"/>
      <c r="F510" s="63"/>
      <c r="G510" s="63"/>
      <c r="H510" s="62"/>
      <c r="I510" s="62"/>
      <c r="J510" s="62"/>
      <c r="K510" s="62"/>
      <c r="L510" s="62"/>
      <c r="M510" s="62"/>
      <c r="N510" s="62"/>
      <c r="O510" s="63"/>
      <c r="P510" s="63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62"/>
      <c r="AB510" s="62"/>
    </row>
    <row r="511" spans="1:28" ht="15.75" customHeight="1">
      <c r="A511" s="62"/>
      <c r="B511" s="62"/>
      <c r="C511" s="62"/>
      <c r="D511" s="62"/>
      <c r="E511" s="63"/>
      <c r="F511" s="63"/>
      <c r="G511" s="63"/>
      <c r="H511" s="62"/>
      <c r="I511" s="62"/>
      <c r="J511" s="62"/>
      <c r="K511" s="62"/>
      <c r="L511" s="62"/>
      <c r="M511" s="62"/>
      <c r="N511" s="62"/>
      <c r="O511" s="63"/>
      <c r="P511" s="63"/>
      <c r="Q511" s="62"/>
      <c r="R511" s="62"/>
      <c r="S511" s="62"/>
      <c r="T511" s="62"/>
      <c r="U511" s="62"/>
      <c r="V511" s="62"/>
      <c r="W511" s="62"/>
      <c r="X511" s="62"/>
      <c r="Y511" s="62"/>
      <c r="Z511" s="62"/>
      <c r="AA511" s="62"/>
      <c r="AB511" s="62"/>
    </row>
    <row r="512" spans="1:28" ht="15.75" customHeight="1">
      <c r="A512" s="62"/>
      <c r="B512" s="62"/>
      <c r="C512" s="62"/>
      <c r="D512" s="62"/>
      <c r="E512" s="63"/>
      <c r="F512" s="63"/>
      <c r="G512" s="63"/>
      <c r="H512" s="62"/>
      <c r="I512" s="62"/>
      <c r="J512" s="62"/>
      <c r="K512" s="62"/>
      <c r="L512" s="62"/>
      <c r="M512" s="62"/>
      <c r="N512" s="62"/>
      <c r="O512" s="63"/>
      <c r="P512" s="63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  <c r="AB512" s="62"/>
    </row>
    <row r="513" spans="1:28" ht="15.75" customHeight="1">
      <c r="A513" s="62"/>
      <c r="B513" s="62"/>
      <c r="C513" s="62"/>
      <c r="D513" s="62"/>
      <c r="E513" s="63"/>
      <c r="F513" s="63"/>
      <c r="G513" s="63"/>
      <c r="H513" s="62"/>
      <c r="I513" s="62"/>
      <c r="J513" s="62"/>
      <c r="K513" s="62"/>
      <c r="L513" s="62"/>
      <c r="M513" s="62"/>
      <c r="N513" s="62"/>
      <c r="O513" s="63"/>
      <c r="P513" s="63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/>
      <c r="AB513" s="62"/>
    </row>
    <row r="514" spans="1:28" ht="15.75" customHeight="1">
      <c r="A514" s="62"/>
      <c r="B514" s="62"/>
      <c r="C514" s="62"/>
      <c r="D514" s="62"/>
      <c r="E514" s="63"/>
      <c r="F514" s="63"/>
      <c r="G514" s="63"/>
      <c r="H514" s="62"/>
      <c r="I514" s="62"/>
      <c r="J514" s="62"/>
      <c r="K514" s="62"/>
      <c r="L514" s="62"/>
      <c r="M514" s="62"/>
      <c r="N514" s="62"/>
      <c r="O514" s="63"/>
      <c r="P514" s="63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</row>
    <row r="515" spans="1:28" ht="15.75" customHeight="1">
      <c r="A515" s="62"/>
      <c r="B515" s="62"/>
      <c r="C515" s="62"/>
      <c r="D515" s="62"/>
      <c r="E515" s="63"/>
      <c r="F515" s="63"/>
      <c r="G515" s="63"/>
      <c r="H515" s="62"/>
      <c r="I515" s="62"/>
      <c r="J515" s="62"/>
      <c r="K515" s="62"/>
      <c r="L515" s="62"/>
      <c r="M515" s="62"/>
      <c r="N515" s="62"/>
      <c r="O515" s="63"/>
      <c r="P515" s="63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</row>
    <row r="516" spans="1:28" ht="15.75" customHeight="1">
      <c r="A516" s="62"/>
      <c r="B516" s="62"/>
      <c r="C516" s="62"/>
      <c r="D516" s="62"/>
      <c r="E516" s="63"/>
      <c r="F516" s="63"/>
      <c r="G516" s="63"/>
      <c r="H516" s="62"/>
      <c r="I516" s="62"/>
      <c r="J516" s="62"/>
      <c r="K516" s="62"/>
      <c r="L516" s="62"/>
      <c r="M516" s="62"/>
      <c r="N516" s="62"/>
      <c r="O516" s="63"/>
      <c r="P516" s="63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</row>
    <row r="517" spans="1:28" ht="15.75" customHeight="1">
      <c r="A517" s="62"/>
      <c r="B517" s="62"/>
      <c r="C517" s="62"/>
      <c r="D517" s="62"/>
      <c r="E517" s="63"/>
      <c r="F517" s="63"/>
      <c r="G517" s="63"/>
      <c r="H517" s="62"/>
      <c r="I517" s="62"/>
      <c r="J517" s="62"/>
      <c r="K517" s="62"/>
      <c r="L517" s="62"/>
      <c r="M517" s="62"/>
      <c r="N517" s="62"/>
      <c r="O517" s="63"/>
      <c r="P517" s="63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</row>
    <row r="518" spans="1:28" ht="15.75" customHeight="1">
      <c r="A518" s="62"/>
      <c r="B518" s="62"/>
      <c r="C518" s="62"/>
      <c r="D518" s="62"/>
      <c r="E518" s="63"/>
      <c r="F518" s="63"/>
      <c r="G518" s="63"/>
      <c r="H518" s="62"/>
      <c r="I518" s="62"/>
      <c r="J518" s="62"/>
      <c r="K518" s="62"/>
      <c r="L518" s="62"/>
      <c r="M518" s="62"/>
      <c r="N518" s="62"/>
      <c r="O518" s="63"/>
      <c r="P518" s="63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</row>
    <row r="519" spans="1:28" ht="15.75" customHeight="1">
      <c r="A519" s="62"/>
      <c r="B519" s="62"/>
      <c r="C519" s="62"/>
      <c r="D519" s="62"/>
      <c r="E519" s="63"/>
      <c r="F519" s="63"/>
      <c r="G519" s="63"/>
      <c r="H519" s="62"/>
      <c r="I519" s="62"/>
      <c r="J519" s="62"/>
      <c r="K519" s="62"/>
      <c r="L519" s="62"/>
      <c r="M519" s="62"/>
      <c r="N519" s="62"/>
      <c r="O519" s="63"/>
      <c r="P519" s="63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</row>
    <row r="520" spans="1:28" ht="15.75" customHeight="1">
      <c r="A520" s="62"/>
      <c r="B520" s="62"/>
      <c r="C520" s="62"/>
      <c r="D520" s="62"/>
      <c r="E520" s="63"/>
      <c r="F520" s="63"/>
      <c r="G520" s="63"/>
      <c r="H520" s="62"/>
      <c r="I520" s="62"/>
      <c r="J520" s="62"/>
      <c r="K520" s="62"/>
      <c r="L520" s="62"/>
      <c r="M520" s="62"/>
      <c r="N520" s="62"/>
      <c r="O520" s="63"/>
      <c r="P520" s="63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</row>
    <row r="521" spans="1:28" ht="15.75" customHeight="1">
      <c r="A521" s="62"/>
      <c r="B521" s="62"/>
      <c r="C521" s="62"/>
      <c r="D521" s="62"/>
      <c r="E521" s="63"/>
      <c r="F521" s="63"/>
      <c r="G521" s="63"/>
      <c r="H521" s="62"/>
      <c r="I521" s="62"/>
      <c r="J521" s="62"/>
      <c r="K521" s="62"/>
      <c r="L521" s="62"/>
      <c r="M521" s="62"/>
      <c r="N521" s="62"/>
      <c r="O521" s="63"/>
      <c r="P521" s="63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</row>
    <row r="522" spans="1:28" ht="15.75" customHeight="1">
      <c r="A522" s="62"/>
      <c r="B522" s="62"/>
      <c r="C522" s="62"/>
      <c r="D522" s="62"/>
      <c r="E522" s="63"/>
      <c r="F522" s="63"/>
      <c r="G522" s="63"/>
      <c r="H522" s="62"/>
      <c r="I522" s="62"/>
      <c r="J522" s="62"/>
      <c r="K522" s="62"/>
      <c r="L522" s="62"/>
      <c r="M522" s="62"/>
      <c r="N522" s="62"/>
      <c r="O522" s="63"/>
      <c r="P522" s="63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</row>
    <row r="523" spans="1:28" ht="15.75" customHeight="1">
      <c r="A523" s="62"/>
      <c r="B523" s="62"/>
      <c r="C523" s="62"/>
      <c r="D523" s="62"/>
      <c r="E523" s="63"/>
      <c r="F523" s="63"/>
      <c r="G523" s="63"/>
      <c r="H523" s="62"/>
      <c r="I523" s="62"/>
      <c r="J523" s="62"/>
      <c r="K523" s="62"/>
      <c r="L523" s="62"/>
      <c r="M523" s="62"/>
      <c r="N523" s="62"/>
      <c r="O523" s="63"/>
      <c r="P523" s="63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</row>
    <row r="524" spans="1:28" ht="15.75" customHeight="1">
      <c r="A524" s="62"/>
      <c r="B524" s="62"/>
      <c r="C524" s="62"/>
      <c r="D524" s="62"/>
      <c r="E524" s="63"/>
      <c r="F524" s="63"/>
      <c r="G524" s="63"/>
      <c r="H524" s="62"/>
      <c r="I524" s="62"/>
      <c r="J524" s="62"/>
      <c r="K524" s="62"/>
      <c r="L524" s="62"/>
      <c r="M524" s="62"/>
      <c r="N524" s="62"/>
      <c r="O524" s="63"/>
      <c r="P524" s="63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</row>
    <row r="525" spans="1:28" ht="15.75" customHeight="1">
      <c r="A525" s="62"/>
      <c r="B525" s="62"/>
      <c r="C525" s="62"/>
      <c r="D525" s="62"/>
      <c r="E525" s="63"/>
      <c r="F525" s="63"/>
      <c r="G525" s="63"/>
      <c r="H525" s="62"/>
      <c r="I525" s="62"/>
      <c r="J525" s="62"/>
      <c r="K525" s="62"/>
      <c r="L525" s="62"/>
      <c r="M525" s="62"/>
      <c r="N525" s="62"/>
      <c r="O525" s="63"/>
      <c r="P525" s="63"/>
      <c r="Q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  <c r="AB525" s="62"/>
    </row>
    <row r="526" spans="1:28" ht="15.75" customHeight="1">
      <c r="A526" s="62"/>
      <c r="B526" s="62"/>
      <c r="C526" s="62"/>
      <c r="D526" s="62"/>
      <c r="E526" s="63"/>
      <c r="F526" s="63"/>
      <c r="G526" s="63"/>
      <c r="H526" s="62"/>
      <c r="I526" s="62"/>
      <c r="J526" s="62"/>
      <c r="K526" s="62"/>
      <c r="L526" s="62"/>
      <c r="M526" s="62"/>
      <c r="N526" s="62"/>
      <c r="O526" s="63"/>
      <c r="P526" s="63"/>
      <c r="Q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  <c r="AB526" s="62"/>
    </row>
    <row r="527" spans="1:28" ht="15.75" customHeight="1">
      <c r="A527" s="62"/>
      <c r="B527" s="62"/>
      <c r="C527" s="62"/>
      <c r="D527" s="62"/>
      <c r="E527" s="63"/>
      <c r="F527" s="63"/>
      <c r="G527" s="63"/>
      <c r="H527" s="62"/>
      <c r="I527" s="62"/>
      <c r="J527" s="62"/>
      <c r="K527" s="62"/>
      <c r="L527" s="62"/>
      <c r="M527" s="62"/>
      <c r="N527" s="62"/>
      <c r="O527" s="63"/>
      <c r="P527" s="63"/>
      <c r="Q527" s="62"/>
      <c r="R527" s="62"/>
      <c r="S527" s="62"/>
      <c r="T527" s="62"/>
      <c r="U527" s="62"/>
      <c r="V527" s="62"/>
      <c r="W527" s="62"/>
      <c r="X527" s="62"/>
      <c r="Y527" s="62"/>
      <c r="Z527" s="62"/>
      <c r="AA527" s="62"/>
      <c r="AB527" s="62"/>
    </row>
    <row r="528" spans="1:28" ht="15.75" customHeight="1">
      <c r="A528" s="62"/>
      <c r="B528" s="62"/>
      <c r="C528" s="62"/>
      <c r="D528" s="62"/>
      <c r="E528" s="63"/>
      <c r="F528" s="63"/>
      <c r="G528" s="63"/>
      <c r="H528" s="62"/>
      <c r="I528" s="62"/>
      <c r="J528" s="62"/>
      <c r="K528" s="62"/>
      <c r="L528" s="62"/>
      <c r="M528" s="62"/>
      <c r="N528" s="62"/>
      <c r="O528" s="63"/>
      <c r="P528" s="63"/>
      <c r="Q528" s="62"/>
      <c r="R528" s="62"/>
      <c r="S528" s="62"/>
      <c r="T528" s="62"/>
      <c r="U528" s="62"/>
      <c r="V528" s="62"/>
      <c r="W528" s="62"/>
      <c r="X528" s="62"/>
      <c r="Y528" s="62"/>
      <c r="Z528" s="62"/>
      <c r="AA528" s="62"/>
      <c r="AB528" s="62"/>
    </row>
    <row r="529" spans="1:28" ht="15.75" customHeight="1">
      <c r="A529" s="62"/>
      <c r="B529" s="62"/>
      <c r="C529" s="62"/>
      <c r="D529" s="62"/>
      <c r="E529" s="63"/>
      <c r="F529" s="63"/>
      <c r="G529" s="63"/>
      <c r="H529" s="62"/>
      <c r="I529" s="62"/>
      <c r="J529" s="62"/>
      <c r="K529" s="62"/>
      <c r="L529" s="62"/>
      <c r="M529" s="62"/>
      <c r="N529" s="62"/>
      <c r="O529" s="63"/>
      <c r="P529" s="63"/>
      <c r="Q529" s="62"/>
      <c r="R529" s="62"/>
      <c r="S529" s="62"/>
      <c r="T529" s="62"/>
      <c r="U529" s="62"/>
      <c r="V529" s="62"/>
      <c r="W529" s="62"/>
      <c r="X529" s="62"/>
      <c r="Y529" s="62"/>
      <c r="Z529" s="62"/>
      <c r="AA529" s="62"/>
      <c r="AB529" s="62"/>
    </row>
    <row r="530" spans="1:28" ht="15.75" customHeight="1">
      <c r="A530" s="62"/>
      <c r="B530" s="62"/>
      <c r="C530" s="62"/>
      <c r="D530" s="62"/>
      <c r="E530" s="63"/>
      <c r="F530" s="63"/>
      <c r="G530" s="63"/>
      <c r="H530" s="62"/>
      <c r="I530" s="62"/>
      <c r="J530" s="62"/>
      <c r="K530" s="62"/>
      <c r="L530" s="62"/>
      <c r="M530" s="62"/>
      <c r="N530" s="62"/>
      <c r="O530" s="63"/>
      <c r="P530" s="63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62"/>
      <c r="AB530" s="62"/>
    </row>
    <row r="531" spans="1:28" ht="15.75" customHeight="1">
      <c r="A531" s="62"/>
      <c r="B531" s="62"/>
      <c r="C531" s="62"/>
      <c r="D531" s="62"/>
      <c r="E531" s="63"/>
      <c r="F531" s="63"/>
      <c r="G531" s="63"/>
      <c r="H531" s="62"/>
      <c r="I531" s="62"/>
      <c r="J531" s="62"/>
      <c r="K531" s="62"/>
      <c r="L531" s="62"/>
      <c r="M531" s="62"/>
      <c r="N531" s="62"/>
      <c r="O531" s="63"/>
      <c r="P531" s="63"/>
      <c r="Q531" s="62"/>
      <c r="R531" s="62"/>
      <c r="S531" s="62"/>
      <c r="T531" s="62"/>
      <c r="U531" s="62"/>
      <c r="V531" s="62"/>
      <c r="W531" s="62"/>
      <c r="X531" s="62"/>
      <c r="Y531" s="62"/>
      <c r="Z531" s="62"/>
      <c r="AA531" s="62"/>
      <c r="AB531" s="62"/>
    </row>
    <row r="532" spans="1:28" ht="15.75" customHeight="1">
      <c r="A532" s="62"/>
      <c r="B532" s="62"/>
      <c r="C532" s="62"/>
      <c r="D532" s="62"/>
      <c r="E532" s="63"/>
      <c r="F532" s="63"/>
      <c r="G532" s="63"/>
      <c r="H532" s="62"/>
      <c r="I532" s="62"/>
      <c r="J532" s="62"/>
      <c r="K532" s="62"/>
      <c r="L532" s="62"/>
      <c r="M532" s="62"/>
      <c r="N532" s="62"/>
      <c r="O532" s="63"/>
      <c r="P532" s="63"/>
      <c r="Q532" s="62"/>
      <c r="R532" s="62"/>
      <c r="S532" s="62"/>
      <c r="T532" s="62"/>
      <c r="U532" s="62"/>
      <c r="V532" s="62"/>
      <c r="W532" s="62"/>
      <c r="X532" s="62"/>
      <c r="Y532" s="62"/>
      <c r="Z532" s="62"/>
      <c r="AA532" s="62"/>
      <c r="AB532" s="62"/>
    </row>
    <row r="533" spans="1:28" ht="15.75" customHeight="1">
      <c r="A533" s="62"/>
      <c r="B533" s="62"/>
      <c r="C533" s="62"/>
      <c r="D533" s="62"/>
      <c r="E533" s="63"/>
      <c r="F533" s="63"/>
      <c r="G533" s="63"/>
      <c r="H533" s="62"/>
      <c r="I533" s="62"/>
      <c r="J533" s="62"/>
      <c r="K533" s="62"/>
      <c r="L533" s="62"/>
      <c r="M533" s="62"/>
      <c r="N533" s="62"/>
      <c r="O533" s="63"/>
      <c r="P533" s="63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62"/>
      <c r="AB533" s="62"/>
    </row>
    <row r="534" spans="1:28" ht="15.75" customHeight="1">
      <c r="A534" s="62"/>
      <c r="B534" s="62"/>
      <c r="C534" s="62"/>
      <c r="D534" s="62"/>
      <c r="E534" s="63"/>
      <c r="F534" s="63"/>
      <c r="G534" s="63"/>
      <c r="H534" s="62"/>
      <c r="I534" s="62"/>
      <c r="J534" s="62"/>
      <c r="K534" s="62"/>
      <c r="L534" s="62"/>
      <c r="M534" s="62"/>
      <c r="N534" s="62"/>
      <c r="O534" s="63"/>
      <c r="P534" s="63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  <c r="AB534" s="62"/>
    </row>
    <row r="535" spans="1:28" ht="15.75" customHeight="1">
      <c r="A535" s="62"/>
      <c r="B535" s="62"/>
      <c r="C535" s="62"/>
      <c r="D535" s="62"/>
      <c r="E535" s="63"/>
      <c r="F535" s="63"/>
      <c r="G535" s="63"/>
      <c r="H535" s="62"/>
      <c r="I535" s="62"/>
      <c r="J535" s="62"/>
      <c r="K535" s="62"/>
      <c r="L535" s="62"/>
      <c r="M535" s="62"/>
      <c r="N535" s="62"/>
      <c r="O535" s="63"/>
      <c r="P535" s="63"/>
      <c r="Q535" s="62"/>
      <c r="R535" s="62"/>
      <c r="S535" s="62"/>
      <c r="T535" s="62"/>
      <c r="U535" s="62"/>
      <c r="V535" s="62"/>
      <c r="W535" s="62"/>
      <c r="X535" s="62"/>
      <c r="Y535" s="62"/>
      <c r="Z535" s="62"/>
      <c r="AA535" s="62"/>
      <c r="AB535" s="62"/>
    </row>
    <row r="536" spans="1:28" ht="15.75" customHeight="1">
      <c r="A536" s="62"/>
      <c r="B536" s="62"/>
      <c r="C536" s="62"/>
      <c r="D536" s="62"/>
      <c r="E536" s="63"/>
      <c r="F536" s="63"/>
      <c r="G536" s="63"/>
      <c r="H536" s="62"/>
      <c r="I536" s="62"/>
      <c r="J536" s="62"/>
      <c r="K536" s="62"/>
      <c r="L536" s="62"/>
      <c r="M536" s="62"/>
      <c r="N536" s="62"/>
      <c r="O536" s="63"/>
      <c r="P536" s="63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62"/>
      <c r="AB536" s="62"/>
    </row>
    <row r="537" spans="1:28" ht="15.75" customHeight="1">
      <c r="A537" s="62"/>
      <c r="B537" s="62"/>
      <c r="C537" s="62"/>
      <c r="D537" s="62"/>
      <c r="E537" s="63"/>
      <c r="F537" s="63"/>
      <c r="G537" s="63"/>
      <c r="H537" s="62"/>
      <c r="I537" s="62"/>
      <c r="J537" s="62"/>
      <c r="K537" s="62"/>
      <c r="L537" s="62"/>
      <c r="M537" s="62"/>
      <c r="N537" s="62"/>
      <c r="O537" s="63"/>
      <c r="P537" s="63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62"/>
      <c r="AB537" s="62"/>
    </row>
    <row r="538" spans="1:28" ht="15.75" customHeight="1">
      <c r="A538" s="62"/>
      <c r="B538" s="62"/>
      <c r="C538" s="62"/>
      <c r="D538" s="62"/>
      <c r="E538" s="63"/>
      <c r="F538" s="63"/>
      <c r="G538" s="63"/>
      <c r="H538" s="62"/>
      <c r="I538" s="62"/>
      <c r="J538" s="62"/>
      <c r="K538" s="62"/>
      <c r="L538" s="62"/>
      <c r="M538" s="62"/>
      <c r="N538" s="62"/>
      <c r="O538" s="63"/>
      <c r="P538" s="63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62"/>
      <c r="AB538" s="62"/>
    </row>
    <row r="539" spans="1:28" ht="15.75" customHeight="1">
      <c r="A539" s="62"/>
      <c r="B539" s="62"/>
      <c r="C539" s="62"/>
      <c r="D539" s="62"/>
      <c r="E539" s="63"/>
      <c r="F539" s="63"/>
      <c r="G539" s="63"/>
      <c r="H539" s="62"/>
      <c r="I539" s="62"/>
      <c r="J539" s="62"/>
      <c r="K539" s="62"/>
      <c r="L539" s="62"/>
      <c r="M539" s="62"/>
      <c r="N539" s="62"/>
      <c r="O539" s="63"/>
      <c r="P539" s="63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62"/>
      <c r="AB539" s="62"/>
    </row>
    <row r="540" spans="1:28" ht="15.75" customHeight="1">
      <c r="A540" s="62"/>
      <c r="B540" s="62"/>
      <c r="C540" s="62"/>
      <c r="D540" s="62"/>
      <c r="E540" s="63"/>
      <c r="F540" s="63"/>
      <c r="G540" s="63"/>
      <c r="H540" s="62"/>
      <c r="I540" s="62"/>
      <c r="J540" s="62"/>
      <c r="K540" s="62"/>
      <c r="L540" s="62"/>
      <c r="M540" s="62"/>
      <c r="N540" s="62"/>
      <c r="O540" s="63"/>
      <c r="P540" s="63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  <c r="AB540" s="62"/>
    </row>
    <row r="541" spans="1:28" ht="15.75" customHeight="1">
      <c r="A541" s="62"/>
      <c r="B541" s="62"/>
      <c r="C541" s="62"/>
      <c r="D541" s="62"/>
      <c r="E541" s="63"/>
      <c r="F541" s="63"/>
      <c r="G541" s="63"/>
      <c r="H541" s="62"/>
      <c r="I541" s="62"/>
      <c r="J541" s="62"/>
      <c r="K541" s="62"/>
      <c r="L541" s="62"/>
      <c r="M541" s="62"/>
      <c r="N541" s="62"/>
      <c r="O541" s="63"/>
      <c r="P541" s="63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  <c r="AB541" s="62"/>
    </row>
    <row r="542" spans="1:28" ht="15.75" customHeight="1">
      <c r="A542" s="62"/>
      <c r="B542" s="62"/>
      <c r="C542" s="62"/>
      <c r="D542" s="62"/>
      <c r="E542" s="63"/>
      <c r="F542" s="63"/>
      <c r="G542" s="63"/>
      <c r="H542" s="62"/>
      <c r="I542" s="62"/>
      <c r="J542" s="62"/>
      <c r="K542" s="62"/>
      <c r="L542" s="62"/>
      <c r="M542" s="62"/>
      <c r="N542" s="62"/>
      <c r="O542" s="63"/>
      <c r="P542" s="63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  <c r="AB542" s="62"/>
    </row>
    <row r="543" spans="1:28" ht="15.75" customHeight="1">
      <c r="A543" s="62"/>
      <c r="B543" s="62"/>
      <c r="C543" s="62"/>
      <c r="D543" s="62"/>
      <c r="E543" s="63"/>
      <c r="F543" s="63"/>
      <c r="G543" s="63"/>
      <c r="H543" s="62"/>
      <c r="I543" s="62"/>
      <c r="J543" s="62"/>
      <c r="K543" s="62"/>
      <c r="L543" s="62"/>
      <c r="M543" s="62"/>
      <c r="N543" s="62"/>
      <c r="O543" s="63"/>
      <c r="P543" s="63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  <c r="AB543" s="62"/>
    </row>
    <row r="544" spans="1:28" ht="15.75" customHeight="1">
      <c r="A544" s="62"/>
      <c r="B544" s="62"/>
      <c r="C544" s="62"/>
      <c r="D544" s="62"/>
      <c r="E544" s="63"/>
      <c r="F544" s="63"/>
      <c r="G544" s="63"/>
      <c r="H544" s="62"/>
      <c r="I544" s="62"/>
      <c r="J544" s="62"/>
      <c r="K544" s="62"/>
      <c r="L544" s="62"/>
      <c r="M544" s="62"/>
      <c r="N544" s="62"/>
      <c r="O544" s="63"/>
      <c r="P544" s="63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62"/>
      <c r="AB544" s="62"/>
    </row>
    <row r="545" spans="1:28" ht="15.75" customHeight="1">
      <c r="A545" s="62"/>
      <c r="B545" s="62"/>
      <c r="C545" s="62"/>
      <c r="D545" s="62"/>
      <c r="E545" s="63"/>
      <c r="F545" s="63"/>
      <c r="G545" s="63"/>
      <c r="H545" s="62"/>
      <c r="I545" s="62"/>
      <c r="J545" s="62"/>
      <c r="K545" s="62"/>
      <c r="L545" s="62"/>
      <c r="M545" s="62"/>
      <c r="N545" s="62"/>
      <c r="O545" s="63"/>
      <c r="P545" s="63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  <c r="AB545" s="62"/>
    </row>
    <row r="546" spans="1:28" ht="15.75" customHeight="1">
      <c r="A546" s="62"/>
      <c r="B546" s="62"/>
      <c r="C546" s="62"/>
      <c r="D546" s="62"/>
      <c r="E546" s="63"/>
      <c r="F546" s="63"/>
      <c r="G546" s="63"/>
      <c r="H546" s="62"/>
      <c r="I546" s="62"/>
      <c r="J546" s="62"/>
      <c r="K546" s="62"/>
      <c r="L546" s="62"/>
      <c r="M546" s="62"/>
      <c r="N546" s="62"/>
      <c r="O546" s="63"/>
      <c r="P546" s="63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62"/>
      <c r="AB546" s="62"/>
    </row>
    <row r="547" spans="1:28" ht="15.75" customHeight="1">
      <c r="A547" s="62"/>
      <c r="B547" s="62"/>
      <c r="C547" s="62"/>
      <c r="D547" s="62"/>
      <c r="E547" s="63"/>
      <c r="F547" s="63"/>
      <c r="G547" s="63"/>
      <c r="H547" s="62"/>
      <c r="I547" s="62"/>
      <c r="J547" s="62"/>
      <c r="K547" s="62"/>
      <c r="L547" s="62"/>
      <c r="M547" s="62"/>
      <c r="N547" s="62"/>
      <c r="O547" s="63"/>
      <c r="P547" s="63"/>
      <c r="Q547" s="62"/>
      <c r="R547" s="62"/>
      <c r="S547" s="62"/>
      <c r="T547" s="62"/>
      <c r="U547" s="62"/>
      <c r="V547" s="62"/>
      <c r="W547" s="62"/>
      <c r="X547" s="62"/>
      <c r="Y547" s="62"/>
      <c r="Z547" s="62"/>
      <c r="AA547" s="62"/>
      <c r="AB547" s="62"/>
    </row>
    <row r="548" spans="1:28" ht="15.75" customHeight="1">
      <c r="A548" s="62"/>
      <c r="B548" s="62"/>
      <c r="C548" s="62"/>
      <c r="D548" s="62"/>
      <c r="E548" s="63"/>
      <c r="F548" s="63"/>
      <c r="G548" s="63"/>
      <c r="H548" s="62"/>
      <c r="I548" s="62"/>
      <c r="J548" s="62"/>
      <c r="K548" s="62"/>
      <c r="L548" s="62"/>
      <c r="M548" s="62"/>
      <c r="N548" s="62"/>
      <c r="O548" s="63"/>
      <c r="P548" s="63"/>
      <c r="Q548" s="62"/>
      <c r="R548" s="62"/>
      <c r="S548" s="62"/>
      <c r="T548" s="62"/>
      <c r="U548" s="62"/>
      <c r="V548" s="62"/>
      <c r="W548" s="62"/>
      <c r="X548" s="62"/>
      <c r="Y548" s="62"/>
      <c r="Z548" s="62"/>
      <c r="AA548" s="62"/>
      <c r="AB548" s="62"/>
    </row>
    <row r="549" spans="1:28" ht="15.75" customHeight="1">
      <c r="A549" s="62"/>
      <c r="B549" s="62"/>
      <c r="C549" s="62"/>
      <c r="D549" s="62"/>
      <c r="E549" s="63"/>
      <c r="F549" s="63"/>
      <c r="G549" s="63"/>
      <c r="H549" s="62"/>
      <c r="I549" s="62"/>
      <c r="J549" s="62"/>
      <c r="K549" s="62"/>
      <c r="L549" s="62"/>
      <c r="M549" s="62"/>
      <c r="N549" s="62"/>
      <c r="O549" s="63"/>
      <c r="P549" s="63"/>
      <c r="Q549" s="62"/>
      <c r="R549" s="62"/>
      <c r="S549" s="62"/>
      <c r="T549" s="62"/>
      <c r="U549" s="62"/>
      <c r="V549" s="62"/>
      <c r="W549" s="62"/>
      <c r="X549" s="62"/>
      <c r="Y549" s="62"/>
      <c r="Z549" s="62"/>
      <c r="AA549" s="62"/>
      <c r="AB549" s="62"/>
    </row>
    <row r="550" spans="1:28" ht="15.75" customHeight="1">
      <c r="A550" s="62"/>
      <c r="B550" s="62"/>
      <c r="C550" s="62"/>
      <c r="D550" s="62"/>
      <c r="E550" s="63"/>
      <c r="F550" s="63"/>
      <c r="G550" s="63"/>
      <c r="H550" s="62"/>
      <c r="I550" s="62"/>
      <c r="J550" s="62"/>
      <c r="K550" s="62"/>
      <c r="L550" s="62"/>
      <c r="M550" s="62"/>
      <c r="N550" s="62"/>
      <c r="O550" s="63"/>
      <c r="P550" s="63"/>
      <c r="Q550" s="62"/>
      <c r="R550" s="62"/>
      <c r="S550" s="62"/>
      <c r="T550" s="62"/>
      <c r="U550" s="62"/>
      <c r="V550" s="62"/>
      <c r="W550" s="62"/>
      <c r="X550" s="62"/>
      <c r="Y550" s="62"/>
      <c r="Z550" s="62"/>
      <c r="AA550" s="62"/>
      <c r="AB550" s="62"/>
    </row>
    <row r="551" spans="1:28" ht="15.75" customHeight="1">
      <c r="A551" s="62"/>
      <c r="B551" s="62"/>
      <c r="C551" s="62"/>
      <c r="D551" s="62"/>
      <c r="E551" s="63"/>
      <c r="F551" s="63"/>
      <c r="G551" s="63"/>
      <c r="H551" s="62"/>
      <c r="I551" s="62"/>
      <c r="J551" s="62"/>
      <c r="K551" s="62"/>
      <c r="L551" s="62"/>
      <c r="M551" s="62"/>
      <c r="N551" s="62"/>
      <c r="O551" s="63"/>
      <c r="P551" s="63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62"/>
      <c r="AB551" s="62"/>
    </row>
    <row r="552" spans="1:28" ht="15.75" customHeight="1">
      <c r="A552" s="62"/>
      <c r="B552" s="62"/>
      <c r="C552" s="62"/>
      <c r="D552" s="62"/>
      <c r="E552" s="63"/>
      <c r="F552" s="63"/>
      <c r="G552" s="63"/>
      <c r="H552" s="62"/>
      <c r="I552" s="62"/>
      <c r="J552" s="62"/>
      <c r="K552" s="62"/>
      <c r="L552" s="62"/>
      <c r="M552" s="62"/>
      <c r="N552" s="62"/>
      <c r="O552" s="63"/>
      <c r="P552" s="63"/>
      <c r="Q552" s="62"/>
      <c r="R552" s="62"/>
      <c r="S552" s="62"/>
      <c r="T552" s="62"/>
      <c r="U552" s="62"/>
      <c r="V552" s="62"/>
      <c r="W552" s="62"/>
      <c r="X552" s="62"/>
      <c r="Y552" s="62"/>
      <c r="Z552" s="62"/>
      <c r="AA552" s="62"/>
      <c r="AB552" s="62"/>
    </row>
    <row r="553" spans="1:28" ht="15.75" customHeight="1">
      <c r="A553" s="62"/>
      <c r="B553" s="62"/>
      <c r="C553" s="62"/>
      <c r="D553" s="62"/>
      <c r="E553" s="63"/>
      <c r="F553" s="63"/>
      <c r="G553" s="63"/>
      <c r="H553" s="62"/>
      <c r="I553" s="62"/>
      <c r="J553" s="62"/>
      <c r="K553" s="62"/>
      <c r="L553" s="62"/>
      <c r="M553" s="62"/>
      <c r="N553" s="62"/>
      <c r="O553" s="63"/>
      <c r="P553" s="63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62"/>
      <c r="AB553" s="62"/>
    </row>
    <row r="554" spans="1:28" ht="15.75" customHeight="1">
      <c r="A554" s="62"/>
      <c r="B554" s="62"/>
      <c r="C554" s="62"/>
      <c r="D554" s="62"/>
      <c r="E554" s="63"/>
      <c r="F554" s="63"/>
      <c r="G554" s="63"/>
      <c r="H554" s="62"/>
      <c r="I554" s="62"/>
      <c r="J554" s="62"/>
      <c r="K554" s="62"/>
      <c r="L554" s="62"/>
      <c r="M554" s="62"/>
      <c r="N554" s="62"/>
      <c r="O554" s="63"/>
      <c r="P554" s="63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/>
      <c r="AB554" s="62"/>
    </row>
    <row r="555" spans="1:28" ht="15.75" customHeight="1">
      <c r="A555" s="62"/>
      <c r="B555" s="62"/>
      <c r="C555" s="62"/>
      <c r="D555" s="62"/>
      <c r="E555" s="63"/>
      <c r="F555" s="63"/>
      <c r="G555" s="63"/>
      <c r="H555" s="62"/>
      <c r="I555" s="62"/>
      <c r="J555" s="62"/>
      <c r="K555" s="62"/>
      <c r="L555" s="62"/>
      <c r="M555" s="62"/>
      <c r="N555" s="62"/>
      <c r="O555" s="63"/>
      <c r="P555" s="63"/>
      <c r="Q555" s="62"/>
      <c r="R555" s="62"/>
      <c r="S555" s="62"/>
      <c r="T555" s="62"/>
      <c r="U555" s="62"/>
      <c r="V555" s="62"/>
      <c r="W555" s="62"/>
      <c r="X555" s="62"/>
      <c r="Y555" s="62"/>
      <c r="Z555" s="62"/>
      <c r="AA555" s="62"/>
      <c r="AB555" s="62"/>
    </row>
    <row r="556" spans="1:28" ht="15.75" customHeight="1">
      <c r="A556" s="62"/>
      <c r="B556" s="62"/>
      <c r="C556" s="62"/>
      <c r="D556" s="62"/>
      <c r="E556" s="63"/>
      <c r="F556" s="63"/>
      <c r="G556" s="63"/>
      <c r="H556" s="62"/>
      <c r="I556" s="62"/>
      <c r="J556" s="62"/>
      <c r="K556" s="62"/>
      <c r="L556" s="62"/>
      <c r="M556" s="62"/>
      <c r="N556" s="62"/>
      <c r="O556" s="63"/>
      <c r="P556" s="63"/>
      <c r="Q556" s="62"/>
      <c r="R556" s="62"/>
      <c r="S556" s="62"/>
      <c r="T556" s="62"/>
      <c r="U556" s="62"/>
      <c r="V556" s="62"/>
      <c r="W556" s="62"/>
      <c r="X556" s="62"/>
      <c r="Y556" s="62"/>
      <c r="Z556" s="62"/>
      <c r="AA556" s="62"/>
      <c r="AB556" s="62"/>
    </row>
    <row r="557" spans="1:28" ht="15.75" customHeight="1">
      <c r="A557" s="62"/>
      <c r="B557" s="62"/>
      <c r="C557" s="62"/>
      <c r="D557" s="62"/>
      <c r="E557" s="63"/>
      <c r="F557" s="63"/>
      <c r="G557" s="63"/>
      <c r="H557" s="62"/>
      <c r="I557" s="62"/>
      <c r="J557" s="62"/>
      <c r="K557" s="62"/>
      <c r="L557" s="62"/>
      <c r="M557" s="62"/>
      <c r="N557" s="62"/>
      <c r="O557" s="63"/>
      <c r="P557" s="63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/>
      <c r="AB557" s="62"/>
    </row>
    <row r="558" spans="1:28" ht="15.75" customHeight="1">
      <c r="A558" s="62"/>
      <c r="B558" s="62"/>
      <c r="C558" s="62"/>
      <c r="D558" s="62"/>
      <c r="E558" s="63"/>
      <c r="F558" s="63"/>
      <c r="G558" s="63"/>
      <c r="H558" s="62"/>
      <c r="I558" s="62"/>
      <c r="J558" s="62"/>
      <c r="K558" s="62"/>
      <c r="L558" s="62"/>
      <c r="M558" s="62"/>
      <c r="N558" s="62"/>
      <c r="O558" s="63"/>
      <c r="P558" s="63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62"/>
      <c r="AB558" s="62"/>
    </row>
    <row r="559" spans="1:28" ht="15.75" customHeight="1">
      <c r="A559" s="62"/>
      <c r="B559" s="62"/>
      <c r="C559" s="62"/>
      <c r="D559" s="62"/>
      <c r="E559" s="63"/>
      <c r="F559" s="63"/>
      <c r="G559" s="63"/>
      <c r="H559" s="62"/>
      <c r="I559" s="62"/>
      <c r="J559" s="62"/>
      <c r="K559" s="62"/>
      <c r="L559" s="62"/>
      <c r="M559" s="62"/>
      <c r="N559" s="62"/>
      <c r="O559" s="63"/>
      <c r="P559" s="63"/>
      <c r="Q559" s="62"/>
      <c r="R559" s="62"/>
      <c r="S559" s="62"/>
      <c r="T559" s="62"/>
      <c r="U559" s="62"/>
      <c r="V559" s="62"/>
      <c r="W559" s="62"/>
      <c r="X559" s="62"/>
      <c r="Y559" s="62"/>
      <c r="Z559" s="62"/>
      <c r="AA559" s="62"/>
      <c r="AB559" s="62"/>
    </row>
    <row r="560" spans="1:28" ht="15.75" customHeight="1">
      <c r="A560" s="62"/>
      <c r="B560" s="62"/>
      <c r="C560" s="62"/>
      <c r="D560" s="62"/>
      <c r="E560" s="63"/>
      <c r="F560" s="63"/>
      <c r="G560" s="63"/>
      <c r="H560" s="62"/>
      <c r="I560" s="62"/>
      <c r="J560" s="62"/>
      <c r="K560" s="62"/>
      <c r="L560" s="62"/>
      <c r="M560" s="62"/>
      <c r="N560" s="62"/>
      <c r="O560" s="63"/>
      <c r="P560" s="63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  <c r="AB560" s="62"/>
    </row>
    <row r="561" spans="1:28" ht="15.75" customHeight="1">
      <c r="A561" s="62"/>
      <c r="B561" s="62"/>
      <c r="C561" s="62"/>
      <c r="D561" s="62"/>
      <c r="E561" s="63"/>
      <c r="F561" s="63"/>
      <c r="G561" s="63"/>
      <c r="H561" s="62"/>
      <c r="I561" s="62"/>
      <c r="J561" s="62"/>
      <c r="K561" s="62"/>
      <c r="L561" s="62"/>
      <c r="M561" s="62"/>
      <c r="N561" s="62"/>
      <c r="O561" s="63"/>
      <c r="P561" s="63"/>
      <c r="Q561" s="62"/>
      <c r="R561" s="62"/>
      <c r="S561" s="62"/>
      <c r="T561" s="62"/>
      <c r="U561" s="62"/>
      <c r="V561" s="62"/>
      <c r="W561" s="62"/>
      <c r="X561" s="62"/>
      <c r="Y561" s="62"/>
      <c r="Z561" s="62"/>
      <c r="AA561" s="62"/>
      <c r="AB561" s="62"/>
    </row>
    <row r="562" spans="1:28" ht="15.75" customHeight="1">
      <c r="A562" s="62"/>
      <c r="B562" s="62"/>
      <c r="C562" s="62"/>
      <c r="D562" s="62"/>
      <c r="E562" s="63"/>
      <c r="F562" s="63"/>
      <c r="G562" s="63"/>
      <c r="H562" s="62"/>
      <c r="I562" s="62"/>
      <c r="J562" s="62"/>
      <c r="K562" s="62"/>
      <c r="L562" s="62"/>
      <c r="M562" s="62"/>
      <c r="N562" s="62"/>
      <c r="O562" s="63"/>
      <c r="P562" s="63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  <c r="AB562" s="62"/>
    </row>
    <row r="563" spans="1:28" ht="15.75" customHeight="1">
      <c r="A563" s="62"/>
      <c r="B563" s="62"/>
      <c r="C563" s="62"/>
      <c r="D563" s="62"/>
      <c r="E563" s="63"/>
      <c r="F563" s="63"/>
      <c r="G563" s="63"/>
      <c r="H563" s="62"/>
      <c r="I563" s="62"/>
      <c r="J563" s="62"/>
      <c r="K563" s="62"/>
      <c r="L563" s="62"/>
      <c r="M563" s="62"/>
      <c r="N563" s="62"/>
      <c r="O563" s="63"/>
      <c r="P563" s="63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/>
      <c r="AB563" s="62"/>
    </row>
    <row r="564" spans="1:28" ht="15.75" customHeight="1">
      <c r="A564" s="62"/>
      <c r="B564" s="62"/>
      <c r="C564" s="62"/>
      <c r="D564" s="62"/>
      <c r="E564" s="63"/>
      <c r="F564" s="63"/>
      <c r="G564" s="63"/>
      <c r="H564" s="62"/>
      <c r="I564" s="62"/>
      <c r="J564" s="62"/>
      <c r="K564" s="62"/>
      <c r="L564" s="62"/>
      <c r="M564" s="62"/>
      <c r="N564" s="62"/>
      <c r="O564" s="63"/>
      <c r="P564" s="63"/>
      <c r="Q564" s="62"/>
      <c r="R564" s="62"/>
      <c r="S564" s="62"/>
      <c r="T564" s="62"/>
      <c r="U564" s="62"/>
      <c r="V564" s="62"/>
      <c r="W564" s="62"/>
      <c r="X564" s="62"/>
      <c r="Y564" s="62"/>
      <c r="Z564" s="62"/>
      <c r="AA564" s="62"/>
      <c r="AB564" s="62"/>
    </row>
    <row r="565" spans="1:28" ht="15.75" customHeight="1">
      <c r="A565" s="62"/>
      <c r="B565" s="62"/>
      <c r="C565" s="62"/>
      <c r="D565" s="62"/>
      <c r="E565" s="63"/>
      <c r="F565" s="63"/>
      <c r="G565" s="63"/>
      <c r="H565" s="62"/>
      <c r="I565" s="62"/>
      <c r="J565" s="62"/>
      <c r="K565" s="62"/>
      <c r="L565" s="62"/>
      <c r="M565" s="62"/>
      <c r="N565" s="62"/>
      <c r="O565" s="63"/>
      <c r="P565" s="63"/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  <c r="AB565" s="62"/>
    </row>
    <row r="566" spans="1:28" ht="15.75" customHeight="1">
      <c r="A566" s="62"/>
      <c r="B566" s="62"/>
      <c r="C566" s="62"/>
      <c r="D566" s="62"/>
      <c r="E566" s="63"/>
      <c r="F566" s="63"/>
      <c r="G566" s="63"/>
      <c r="H566" s="62"/>
      <c r="I566" s="62"/>
      <c r="J566" s="62"/>
      <c r="K566" s="62"/>
      <c r="L566" s="62"/>
      <c r="M566" s="62"/>
      <c r="N566" s="62"/>
      <c r="O566" s="63"/>
      <c r="P566" s="63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62"/>
      <c r="AB566" s="62"/>
    </row>
    <row r="567" spans="1:28" ht="15.75" customHeight="1">
      <c r="A567" s="62"/>
      <c r="B567" s="62"/>
      <c r="C567" s="62"/>
      <c r="D567" s="62"/>
      <c r="E567" s="63"/>
      <c r="F567" s="63"/>
      <c r="G567" s="63"/>
      <c r="H567" s="62"/>
      <c r="I567" s="62"/>
      <c r="J567" s="62"/>
      <c r="K567" s="62"/>
      <c r="L567" s="62"/>
      <c r="M567" s="62"/>
      <c r="N567" s="62"/>
      <c r="O567" s="63"/>
      <c r="P567" s="63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62"/>
      <c r="AB567" s="62"/>
    </row>
    <row r="568" spans="1:28" ht="15.75" customHeight="1">
      <c r="A568" s="62"/>
      <c r="B568" s="62"/>
      <c r="C568" s="62"/>
      <c r="D568" s="62"/>
      <c r="E568" s="63"/>
      <c r="F568" s="63"/>
      <c r="G568" s="63"/>
      <c r="H568" s="62"/>
      <c r="I568" s="62"/>
      <c r="J568" s="62"/>
      <c r="K568" s="62"/>
      <c r="L568" s="62"/>
      <c r="M568" s="62"/>
      <c r="N568" s="62"/>
      <c r="O568" s="63"/>
      <c r="P568" s="63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  <c r="AB568" s="62"/>
    </row>
    <row r="569" spans="1:28" ht="15.75" customHeight="1">
      <c r="A569" s="62"/>
      <c r="B569" s="62"/>
      <c r="C569" s="62"/>
      <c r="D569" s="62"/>
      <c r="E569" s="63"/>
      <c r="F569" s="63"/>
      <c r="G569" s="63"/>
      <c r="H569" s="62"/>
      <c r="I569" s="62"/>
      <c r="J569" s="62"/>
      <c r="K569" s="62"/>
      <c r="L569" s="62"/>
      <c r="M569" s="62"/>
      <c r="N569" s="62"/>
      <c r="O569" s="63"/>
      <c r="P569" s="63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  <c r="AB569" s="62"/>
    </row>
    <row r="570" spans="1:28" ht="15.75" customHeight="1">
      <c r="A570" s="62"/>
      <c r="B570" s="62"/>
      <c r="C570" s="62"/>
      <c r="D570" s="62"/>
      <c r="E570" s="63"/>
      <c r="F570" s="63"/>
      <c r="G570" s="63"/>
      <c r="H570" s="62"/>
      <c r="I570" s="62"/>
      <c r="J570" s="62"/>
      <c r="K570" s="62"/>
      <c r="L570" s="62"/>
      <c r="M570" s="62"/>
      <c r="N570" s="62"/>
      <c r="O570" s="63"/>
      <c r="P570" s="63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  <c r="AB570" s="62"/>
    </row>
    <row r="571" spans="1:28" ht="15.75" customHeight="1">
      <c r="A571" s="62"/>
      <c r="B571" s="62"/>
      <c r="C571" s="62"/>
      <c r="D571" s="62"/>
      <c r="E571" s="63"/>
      <c r="F571" s="63"/>
      <c r="G571" s="63"/>
      <c r="H571" s="62"/>
      <c r="I571" s="62"/>
      <c r="J571" s="62"/>
      <c r="K571" s="62"/>
      <c r="L571" s="62"/>
      <c r="M571" s="62"/>
      <c r="N571" s="62"/>
      <c r="O571" s="63"/>
      <c r="P571" s="63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  <c r="AB571" s="62"/>
    </row>
    <row r="572" spans="1:28" ht="15.75" customHeight="1">
      <c r="A572" s="62"/>
      <c r="B572" s="62"/>
      <c r="C572" s="62"/>
      <c r="D572" s="62"/>
      <c r="E572" s="63"/>
      <c r="F572" s="63"/>
      <c r="G572" s="63"/>
      <c r="H572" s="62"/>
      <c r="I572" s="62"/>
      <c r="J572" s="62"/>
      <c r="K572" s="62"/>
      <c r="L572" s="62"/>
      <c r="M572" s="62"/>
      <c r="N572" s="62"/>
      <c r="O572" s="63"/>
      <c r="P572" s="63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  <c r="AB572" s="62"/>
    </row>
    <row r="573" spans="1:28" ht="15.75" customHeight="1">
      <c r="A573" s="62"/>
      <c r="B573" s="62"/>
      <c r="C573" s="62"/>
      <c r="D573" s="62"/>
      <c r="E573" s="63"/>
      <c r="F573" s="63"/>
      <c r="G573" s="63"/>
      <c r="H573" s="62"/>
      <c r="I573" s="62"/>
      <c r="J573" s="62"/>
      <c r="K573" s="62"/>
      <c r="L573" s="62"/>
      <c r="M573" s="62"/>
      <c r="N573" s="62"/>
      <c r="O573" s="63"/>
      <c r="P573" s="63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/>
      <c r="AB573" s="62"/>
    </row>
    <row r="574" spans="1:28" ht="15.75" customHeight="1">
      <c r="A574" s="62"/>
      <c r="B574" s="62"/>
      <c r="C574" s="62"/>
      <c r="D574" s="62"/>
      <c r="E574" s="63"/>
      <c r="F574" s="63"/>
      <c r="G574" s="63"/>
      <c r="H574" s="62"/>
      <c r="I574" s="62"/>
      <c r="J574" s="62"/>
      <c r="K574" s="62"/>
      <c r="L574" s="62"/>
      <c r="M574" s="62"/>
      <c r="N574" s="62"/>
      <c r="O574" s="63"/>
      <c r="P574" s="63"/>
      <c r="Q574" s="62"/>
      <c r="R574" s="62"/>
      <c r="S574" s="62"/>
      <c r="T574" s="62"/>
      <c r="U574" s="62"/>
      <c r="V574" s="62"/>
      <c r="W574" s="62"/>
      <c r="X574" s="62"/>
      <c r="Y574" s="62"/>
      <c r="Z574" s="62"/>
      <c r="AA574" s="62"/>
      <c r="AB574" s="62"/>
    </row>
    <row r="575" spans="1:28" ht="15.75" customHeight="1">
      <c r="A575" s="62"/>
      <c r="B575" s="62"/>
      <c r="C575" s="62"/>
      <c r="D575" s="62"/>
      <c r="E575" s="63"/>
      <c r="F575" s="63"/>
      <c r="G575" s="63"/>
      <c r="H575" s="62"/>
      <c r="I575" s="62"/>
      <c r="J575" s="62"/>
      <c r="K575" s="62"/>
      <c r="L575" s="62"/>
      <c r="M575" s="62"/>
      <c r="N575" s="62"/>
      <c r="O575" s="63"/>
      <c r="P575" s="63"/>
      <c r="Q575" s="62"/>
      <c r="R575" s="62"/>
      <c r="S575" s="62"/>
      <c r="T575" s="62"/>
      <c r="U575" s="62"/>
      <c r="V575" s="62"/>
      <c r="W575" s="62"/>
      <c r="X575" s="62"/>
      <c r="Y575" s="62"/>
      <c r="Z575" s="62"/>
      <c r="AA575" s="62"/>
      <c r="AB575" s="62"/>
    </row>
    <row r="576" spans="1:28" ht="15.75" customHeight="1">
      <c r="A576" s="62"/>
      <c r="B576" s="62"/>
      <c r="C576" s="62"/>
      <c r="D576" s="62"/>
      <c r="E576" s="63"/>
      <c r="F576" s="63"/>
      <c r="G576" s="63"/>
      <c r="H576" s="62"/>
      <c r="I576" s="62"/>
      <c r="J576" s="62"/>
      <c r="K576" s="62"/>
      <c r="L576" s="62"/>
      <c r="M576" s="62"/>
      <c r="N576" s="62"/>
      <c r="O576" s="63"/>
      <c r="P576" s="63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  <c r="AB576" s="62"/>
    </row>
    <row r="577" spans="1:28" ht="15.75" customHeight="1">
      <c r="A577" s="62"/>
      <c r="B577" s="62"/>
      <c r="C577" s="62"/>
      <c r="D577" s="62"/>
      <c r="E577" s="63"/>
      <c r="F577" s="63"/>
      <c r="G577" s="63"/>
      <c r="H577" s="62"/>
      <c r="I577" s="62"/>
      <c r="J577" s="62"/>
      <c r="K577" s="62"/>
      <c r="L577" s="62"/>
      <c r="M577" s="62"/>
      <c r="N577" s="62"/>
      <c r="O577" s="63"/>
      <c r="P577" s="63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  <c r="AB577" s="62"/>
    </row>
    <row r="578" spans="1:28" ht="15.75" customHeight="1">
      <c r="A578" s="62"/>
      <c r="B578" s="62"/>
      <c r="C578" s="62"/>
      <c r="D578" s="62"/>
      <c r="E578" s="63"/>
      <c r="F578" s="63"/>
      <c r="G578" s="63"/>
      <c r="H578" s="62"/>
      <c r="I578" s="62"/>
      <c r="J578" s="62"/>
      <c r="K578" s="62"/>
      <c r="L578" s="62"/>
      <c r="M578" s="62"/>
      <c r="N578" s="62"/>
      <c r="O578" s="63"/>
      <c r="P578" s="63"/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62"/>
      <c r="AB578" s="62"/>
    </row>
    <row r="579" spans="1:28" ht="15.75" customHeight="1">
      <c r="A579" s="62"/>
      <c r="B579" s="62"/>
      <c r="C579" s="62"/>
      <c r="D579" s="62"/>
      <c r="E579" s="63"/>
      <c r="F579" s="63"/>
      <c r="G579" s="63"/>
      <c r="H579" s="62"/>
      <c r="I579" s="62"/>
      <c r="J579" s="62"/>
      <c r="K579" s="62"/>
      <c r="L579" s="62"/>
      <c r="M579" s="62"/>
      <c r="N579" s="62"/>
      <c r="O579" s="63"/>
      <c r="P579" s="63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</row>
    <row r="580" spans="1:28" ht="15.75" customHeight="1">
      <c r="A580" s="62"/>
      <c r="B580" s="62"/>
      <c r="C580" s="62"/>
      <c r="D580" s="62"/>
      <c r="E580" s="63"/>
      <c r="F580" s="63"/>
      <c r="G580" s="63"/>
      <c r="H580" s="62"/>
      <c r="I580" s="62"/>
      <c r="J580" s="62"/>
      <c r="K580" s="62"/>
      <c r="L580" s="62"/>
      <c r="M580" s="62"/>
      <c r="N580" s="62"/>
      <c r="O580" s="63"/>
      <c r="P580" s="63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</row>
    <row r="581" spans="1:28" ht="15.75" customHeight="1">
      <c r="A581" s="62"/>
      <c r="B581" s="62"/>
      <c r="C581" s="62"/>
      <c r="D581" s="62"/>
      <c r="E581" s="63"/>
      <c r="F581" s="63"/>
      <c r="G581" s="63"/>
      <c r="H581" s="62"/>
      <c r="I581" s="62"/>
      <c r="J581" s="62"/>
      <c r="K581" s="62"/>
      <c r="L581" s="62"/>
      <c r="M581" s="62"/>
      <c r="N581" s="62"/>
      <c r="O581" s="63"/>
      <c r="P581" s="63"/>
      <c r="Q581" s="62"/>
      <c r="R581" s="62"/>
      <c r="S581" s="62"/>
      <c r="T581" s="62"/>
      <c r="U581" s="62"/>
      <c r="V581" s="62"/>
      <c r="W581" s="62"/>
      <c r="X581" s="62"/>
      <c r="Y581" s="62"/>
      <c r="Z581" s="62"/>
      <c r="AA581" s="62"/>
      <c r="AB581" s="62"/>
    </row>
    <row r="582" spans="1:28" ht="15.75" customHeight="1">
      <c r="A582" s="62"/>
      <c r="B582" s="62"/>
      <c r="C582" s="62"/>
      <c r="D582" s="62"/>
      <c r="E582" s="63"/>
      <c r="F582" s="63"/>
      <c r="G582" s="63"/>
      <c r="H582" s="62"/>
      <c r="I582" s="62"/>
      <c r="J582" s="62"/>
      <c r="K582" s="62"/>
      <c r="L582" s="62"/>
      <c r="M582" s="62"/>
      <c r="N582" s="62"/>
      <c r="O582" s="63"/>
      <c r="P582" s="63"/>
      <c r="Q582" s="62"/>
      <c r="R582" s="62"/>
      <c r="S582" s="62"/>
      <c r="T582" s="62"/>
      <c r="U582" s="62"/>
      <c r="V582" s="62"/>
      <c r="W582" s="62"/>
      <c r="X582" s="62"/>
      <c r="Y582" s="62"/>
      <c r="Z582" s="62"/>
      <c r="AA582" s="62"/>
      <c r="AB582" s="62"/>
    </row>
    <row r="583" spans="1:28" ht="15.75" customHeight="1">
      <c r="A583" s="62"/>
      <c r="B583" s="62"/>
      <c r="C583" s="62"/>
      <c r="D583" s="62"/>
      <c r="E583" s="63"/>
      <c r="F583" s="63"/>
      <c r="G583" s="63"/>
      <c r="H583" s="62"/>
      <c r="I583" s="62"/>
      <c r="J583" s="62"/>
      <c r="K583" s="62"/>
      <c r="L583" s="62"/>
      <c r="M583" s="62"/>
      <c r="N583" s="62"/>
      <c r="O583" s="63"/>
      <c r="P583" s="63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  <c r="AB583" s="62"/>
    </row>
    <row r="584" spans="1:28" ht="15.75" customHeight="1">
      <c r="A584" s="62"/>
      <c r="B584" s="62"/>
      <c r="C584" s="62"/>
      <c r="D584" s="62"/>
      <c r="E584" s="63"/>
      <c r="F584" s="63"/>
      <c r="G584" s="63"/>
      <c r="H584" s="62"/>
      <c r="I584" s="62"/>
      <c r="J584" s="62"/>
      <c r="K584" s="62"/>
      <c r="L584" s="62"/>
      <c r="M584" s="62"/>
      <c r="N584" s="62"/>
      <c r="O584" s="63"/>
      <c r="P584" s="63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  <c r="AB584" s="62"/>
    </row>
    <row r="585" spans="1:28" ht="15.75" customHeight="1">
      <c r="A585" s="62"/>
      <c r="B585" s="62"/>
      <c r="C585" s="62"/>
      <c r="D585" s="62"/>
      <c r="E585" s="63"/>
      <c r="F585" s="63"/>
      <c r="G585" s="63"/>
      <c r="H585" s="62"/>
      <c r="I585" s="62"/>
      <c r="J585" s="62"/>
      <c r="K585" s="62"/>
      <c r="L585" s="62"/>
      <c r="M585" s="62"/>
      <c r="N585" s="62"/>
      <c r="O585" s="63"/>
      <c r="P585" s="63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  <c r="AB585" s="62"/>
    </row>
    <row r="586" spans="1:28" ht="15.75" customHeight="1">
      <c r="A586" s="62"/>
      <c r="B586" s="62"/>
      <c r="C586" s="62"/>
      <c r="D586" s="62"/>
      <c r="E586" s="63"/>
      <c r="F586" s="63"/>
      <c r="G586" s="63"/>
      <c r="H586" s="62"/>
      <c r="I586" s="62"/>
      <c r="J586" s="62"/>
      <c r="K586" s="62"/>
      <c r="L586" s="62"/>
      <c r="M586" s="62"/>
      <c r="N586" s="62"/>
      <c r="O586" s="63"/>
      <c r="P586" s="63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  <c r="AB586" s="62"/>
    </row>
    <row r="587" spans="1:28" ht="15.75" customHeight="1">
      <c r="A587" s="62"/>
      <c r="B587" s="62"/>
      <c r="C587" s="62"/>
      <c r="D587" s="62"/>
      <c r="E587" s="63"/>
      <c r="F587" s="63"/>
      <c r="G587" s="63"/>
      <c r="H587" s="62"/>
      <c r="I587" s="62"/>
      <c r="J587" s="62"/>
      <c r="K587" s="62"/>
      <c r="L587" s="62"/>
      <c r="M587" s="62"/>
      <c r="N587" s="62"/>
      <c r="O587" s="63"/>
      <c r="P587" s="63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</row>
    <row r="588" spans="1:28" ht="15.75" customHeight="1">
      <c r="A588" s="62"/>
      <c r="B588" s="62"/>
      <c r="C588" s="62"/>
      <c r="D588" s="62"/>
      <c r="E588" s="63"/>
      <c r="F588" s="63"/>
      <c r="G588" s="63"/>
      <c r="H588" s="62"/>
      <c r="I588" s="62"/>
      <c r="J588" s="62"/>
      <c r="K588" s="62"/>
      <c r="L588" s="62"/>
      <c r="M588" s="62"/>
      <c r="N588" s="62"/>
      <c r="O588" s="63"/>
      <c r="P588" s="63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</row>
    <row r="589" spans="1:28" ht="15.75" customHeight="1">
      <c r="A589" s="62"/>
      <c r="B589" s="62"/>
      <c r="C589" s="62"/>
      <c r="D589" s="62"/>
      <c r="E589" s="63"/>
      <c r="F589" s="63"/>
      <c r="G589" s="63"/>
      <c r="H589" s="62"/>
      <c r="I589" s="62"/>
      <c r="J589" s="62"/>
      <c r="K589" s="62"/>
      <c r="L589" s="62"/>
      <c r="M589" s="62"/>
      <c r="N589" s="62"/>
      <c r="O589" s="63"/>
      <c r="P589" s="63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</row>
    <row r="590" spans="1:28" ht="15.75" customHeight="1">
      <c r="A590" s="62"/>
      <c r="B590" s="62"/>
      <c r="C590" s="62"/>
      <c r="D590" s="62"/>
      <c r="E590" s="63"/>
      <c r="F590" s="63"/>
      <c r="G590" s="63"/>
      <c r="H590" s="62"/>
      <c r="I590" s="62"/>
      <c r="J590" s="62"/>
      <c r="K590" s="62"/>
      <c r="L590" s="62"/>
      <c r="M590" s="62"/>
      <c r="N590" s="62"/>
      <c r="O590" s="63"/>
      <c r="P590" s="63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</row>
    <row r="591" spans="1:28" ht="15.75" customHeight="1">
      <c r="A591" s="62"/>
      <c r="B591" s="62"/>
      <c r="C591" s="62"/>
      <c r="D591" s="62"/>
      <c r="E591" s="63"/>
      <c r="F591" s="63"/>
      <c r="G591" s="63"/>
      <c r="H591" s="62"/>
      <c r="I591" s="62"/>
      <c r="J591" s="62"/>
      <c r="K591" s="62"/>
      <c r="L591" s="62"/>
      <c r="M591" s="62"/>
      <c r="N591" s="62"/>
      <c r="O591" s="63"/>
      <c r="P591" s="63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</row>
    <row r="592" spans="1:28" ht="15.75" customHeight="1">
      <c r="A592" s="62"/>
      <c r="B592" s="62"/>
      <c r="C592" s="62"/>
      <c r="D592" s="62"/>
      <c r="E592" s="63"/>
      <c r="F592" s="63"/>
      <c r="G592" s="63"/>
      <c r="H592" s="62"/>
      <c r="I592" s="62"/>
      <c r="J592" s="62"/>
      <c r="K592" s="62"/>
      <c r="L592" s="62"/>
      <c r="M592" s="62"/>
      <c r="N592" s="62"/>
      <c r="O592" s="63"/>
      <c r="P592" s="63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</row>
    <row r="593" spans="1:28" ht="15.75" customHeight="1">
      <c r="A593" s="62"/>
      <c r="B593" s="62"/>
      <c r="C593" s="62"/>
      <c r="D593" s="62"/>
      <c r="E593" s="63"/>
      <c r="F593" s="63"/>
      <c r="G593" s="63"/>
      <c r="H593" s="62"/>
      <c r="I593" s="62"/>
      <c r="J593" s="62"/>
      <c r="K593" s="62"/>
      <c r="L593" s="62"/>
      <c r="M593" s="62"/>
      <c r="N593" s="62"/>
      <c r="O593" s="63"/>
      <c r="P593" s="63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</row>
    <row r="594" spans="1:28" ht="15.75" customHeight="1">
      <c r="A594" s="62"/>
      <c r="B594" s="62"/>
      <c r="C594" s="62"/>
      <c r="D594" s="62"/>
      <c r="E594" s="63"/>
      <c r="F594" s="63"/>
      <c r="G594" s="63"/>
      <c r="H594" s="62"/>
      <c r="I594" s="62"/>
      <c r="J594" s="62"/>
      <c r="K594" s="62"/>
      <c r="L594" s="62"/>
      <c r="M594" s="62"/>
      <c r="N594" s="62"/>
      <c r="O594" s="63"/>
      <c r="P594" s="63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</row>
    <row r="595" spans="1:28" ht="15.75" customHeight="1">
      <c r="A595" s="62"/>
      <c r="B595" s="62"/>
      <c r="C595" s="62"/>
      <c r="D595" s="62"/>
      <c r="E595" s="63"/>
      <c r="F595" s="63"/>
      <c r="G595" s="63"/>
      <c r="H595" s="62"/>
      <c r="I595" s="62"/>
      <c r="J595" s="62"/>
      <c r="K595" s="62"/>
      <c r="L595" s="62"/>
      <c r="M595" s="62"/>
      <c r="N595" s="62"/>
      <c r="O595" s="63"/>
      <c r="P595" s="63"/>
      <c r="Q595" s="62"/>
      <c r="R595" s="62"/>
      <c r="S595" s="62"/>
      <c r="T595" s="62"/>
      <c r="U595" s="62"/>
      <c r="V595" s="62"/>
      <c r="W595" s="62"/>
      <c r="X595" s="62"/>
      <c r="Y595" s="62"/>
      <c r="Z595" s="62"/>
      <c r="AA595" s="62"/>
      <c r="AB595" s="62"/>
    </row>
    <row r="596" spans="1:28" ht="15.75" customHeight="1">
      <c r="A596" s="62"/>
      <c r="B596" s="62"/>
      <c r="C596" s="62"/>
      <c r="D596" s="62"/>
      <c r="E596" s="63"/>
      <c r="F596" s="63"/>
      <c r="G596" s="63"/>
      <c r="H596" s="62"/>
      <c r="I596" s="62"/>
      <c r="J596" s="62"/>
      <c r="K596" s="62"/>
      <c r="L596" s="62"/>
      <c r="M596" s="62"/>
      <c r="N596" s="62"/>
      <c r="O596" s="63"/>
      <c r="P596" s="63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  <c r="AB596" s="62"/>
    </row>
    <row r="597" spans="1:28" ht="15.75" customHeight="1">
      <c r="A597" s="62"/>
      <c r="B597" s="62"/>
      <c r="C597" s="62"/>
      <c r="D597" s="62"/>
      <c r="E597" s="63"/>
      <c r="F597" s="63"/>
      <c r="G597" s="63"/>
      <c r="H597" s="62"/>
      <c r="I597" s="62"/>
      <c r="J597" s="62"/>
      <c r="K597" s="62"/>
      <c r="L597" s="62"/>
      <c r="M597" s="62"/>
      <c r="N597" s="62"/>
      <c r="O597" s="63"/>
      <c r="P597" s="63"/>
      <c r="Q597" s="62"/>
      <c r="R597" s="62"/>
      <c r="S597" s="62"/>
      <c r="T597" s="62"/>
      <c r="U597" s="62"/>
      <c r="V597" s="62"/>
      <c r="W597" s="62"/>
      <c r="X597" s="62"/>
      <c r="Y597" s="62"/>
      <c r="Z597" s="62"/>
      <c r="AA597" s="62"/>
      <c r="AB597" s="62"/>
    </row>
    <row r="598" spans="1:28" ht="15.75" customHeight="1">
      <c r="A598" s="62"/>
      <c r="B598" s="62"/>
      <c r="C598" s="62"/>
      <c r="D598" s="62"/>
      <c r="E598" s="63"/>
      <c r="F598" s="63"/>
      <c r="G598" s="63"/>
      <c r="H598" s="62"/>
      <c r="I598" s="62"/>
      <c r="J598" s="62"/>
      <c r="K598" s="62"/>
      <c r="L598" s="62"/>
      <c r="M598" s="62"/>
      <c r="N598" s="62"/>
      <c r="O598" s="63"/>
      <c r="P598" s="63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  <c r="AB598" s="62"/>
    </row>
    <row r="599" spans="1:28" ht="15.75" customHeight="1">
      <c r="A599" s="62"/>
      <c r="B599" s="62"/>
      <c r="C599" s="62"/>
      <c r="D599" s="62"/>
      <c r="E599" s="63"/>
      <c r="F599" s="63"/>
      <c r="G599" s="63"/>
      <c r="H599" s="62"/>
      <c r="I599" s="62"/>
      <c r="J599" s="62"/>
      <c r="K599" s="62"/>
      <c r="L599" s="62"/>
      <c r="M599" s="62"/>
      <c r="N599" s="62"/>
      <c r="O599" s="63"/>
      <c r="P599" s="63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  <c r="AB599" s="62"/>
    </row>
    <row r="600" spans="1:28" ht="15.75" customHeight="1">
      <c r="A600" s="62"/>
      <c r="B600" s="62"/>
      <c r="C600" s="62"/>
      <c r="D600" s="62"/>
      <c r="E600" s="63"/>
      <c r="F600" s="63"/>
      <c r="G600" s="63"/>
      <c r="H600" s="62"/>
      <c r="I600" s="62"/>
      <c r="J600" s="62"/>
      <c r="K600" s="62"/>
      <c r="L600" s="62"/>
      <c r="M600" s="62"/>
      <c r="N600" s="62"/>
      <c r="O600" s="63"/>
      <c r="P600" s="63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  <c r="AB600" s="62"/>
    </row>
    <row r="601" spans="1:28" ht="15.75" customHeight="1">
      <c r="A601" s="62"/>
      <c r="B601" s="62"/>
      <c r="C601" s="62"/>
      <c r="D601" s="62"/>
      <c r="E601" s="63"/>
      <c r="F601" s="63"/>
      <c r="G601" s="63"/>
      <c r="H601" s="62"/>
      <c r="I601" s="62"/>
      <c r="J601" s="62"/>
      <c r="K601" s="62"/>
      <c r="L601" s="62"/>
      <c r="M601" s="62"/>
      <c r="N601" s="62"/>
      <c r="O601" s="63"/>
      <c r="P601" s="63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  <c r="AB601" s="62"/>
    </row>
    <row r="602" spans="1:28" ht="15.75" customHeight="1">
      <c r="A602" s="62"/>
      <c r="B602" s="62"/>
      <c r="C602" s="62"/>
      <c r="D602" s="62"/>
      <c r="E602" s="63"/>
      <c r="F602" s="63"/>
      <c r="G602" s="63"/>
      <c r="H602" s="62"/>
      <c r="I602" s="62"/>
      <c r="J602" s="62"/>
      <c r="K602" s="62"/>
      <c r="L602" s="62"/>
      <c r="M602" s="62"/>
      <c r="N602" s="62"/>
      <c r="O602" s="63"/>
      <c r="P602" s="63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</row>
    <row r="603" spans="1:28" ht="15.75" customHeight="1">
      <c r="A603" s="62"/>
      <c r="B603" s="62"/>
      <c r="C603" s="62"/>
      <c r="D603" s="62"/>
      <c r="E603" s="63"/>
      <c r="F603" s="63"/>
      <c r="G603" s="63"/>
      <c r="H603" s="62"/>
      <c r="I603" s="62"/>
      <c r="J603" s="62"/>
      <c r="K603" s="62"/>
      <c r="L603" s="62"/>
      <c r="M603" s="62"/>
      <c r="N603" s="62"/>
      <c r="O603" s="63"/>
      <c r="P603" s="63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  <c r="AB603" s="62"/>
    </row>
    <row r="604" spans="1:28" ht="15.75" customHeight="1">
      <c r="A604" s="62"/>
      <c r="B604" s="62"/>
      <c r="C604" s="62"/>
      <c r="D604" s="62"/>
      <c r="E604" s="63"/>
      <c r="F604" s="63"/>
      <c r="G604" s="63"/>
      <c r="H604" s="62"/>
      <c r="I604" s="62"/>
      <c r="J604" s="62"/>
      <c r="K604" s="62"/>
      <c r="L604" s="62"/>
      <c r="M604" s="62"/>
      <c r="N604" s="62"/>
      <c r="O604" s="63"/>
      <c r="P604" s="63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  <c r="AB604" s="62"/>
    </row>
    <row r="605" spans="1:28" ht="15.75" customHeight="1">
      <c r="A605" s="62"/>
      <c r="B605" s="62"/>
      <c r="C605" s="62"/>
      <c r="D605" s="62"/>
      <c r="E605" s="63"/>
      <c r="F605" s="63"/>
      <c r="G605" s="63"/>
      <c r="H605" s="62"/>
      <c r="I605" s="62"/>
      <c r="J605" s="62"/>
      <c r="K605" s="62"/>
      <c r="L605" s="62"/>
      <c r="M605" s="62"/>
      <c r="N605" s="62"/>
      <c r="O605" s="63"/>
      <c r="P605" s="63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  <c r="AB605" s="62"/>
    </row>
    <row r="606" spans="1:28" ht="15.75" customHeight="1">
      <c r="A606" s="62"/>
      <c r="B606" s="62"/>
      <c r="C606" s="62"/>
      <c r="D606" s="62"/>
      <c r="E606" s="63"/>
      <c r="F606" s="63"/>
      <c r="G606" s="63"/>
      <c r="H606" s="62"/>
      <c r="I606" s="62"/>
      <c r="J606" s="62"/>
      <c r="K606" s="62"/>
      <c r="L606" s="62"/>
      <c r="M606" s="62"/>
      <c r="N606" s="62"/>
      <c r="O606" s="63"/>
      <c r="P606" s="63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  <c r="AB606" s="62"/>
    </row>
    <row r="607" spans="1:28" ht="15.75" customHeight="1">
      <c r="A607" s="62"/>
      <c r="B607" s="62"/>
      <c r="C607" s="62"/>
      <c r="D607" s="62"/>
      <c r="E607" s="63"/>
      <c r="F607" s="63"/>
      <c r="G607" s="63"/>
      <c r="H607" s="62"/>
      <c r="I607" s="62"/>
      <c r="J607" s="62"/>
      <c r="K607" s="62"/>
      <c r="L607" s="62"/>
      <c r="M607" s="62"/>
      <c r="N607" s="62"/>
      <c r="O607" s="63"/>
      <c r="P607" s="63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  <c r="AB607" s="62"/>
    </row>
    <row r="608" spans="1:28" ht="15.75" customHeight="1">
      <c r="A608" s="62"/>
      <c r="B608" s="62"/>
      <c r="C608" s="62"/>
      <c r="D608" s="62"/>
      <c r="E608" s="63"/>
      <c r="F608" s="63"/>
      <c r="G608" s="63"/>
      <c r="H608" s="62"/>
      <c r="I608" s="62"/>
      <c r="J608" s="62"/>
      <c r="K608" s="62"/>
      <c r="L608" s="62"/>
      <c r="M608" s="62"/>
      <c r="N608" s="62"/>
      <c r="O608" s="63"/>
      <c r="P608" s="63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  <c r="AB608" s="62"/>
    </row>
    <row r="609" spans="1:28" ht="15.75" customHeight="1">
      <c r="A609" s="62"/>
      <c r="B609" s="62"/>
      <c r="C609" s="62"/>
      <c r="D609" s="62"/>
      <c r="E609" s="63"/>
      <c r="F609" s="63"/>
      <c r="G609" s="63"/>
      <c r="H609" s="62"/>
      <c r="I609" s="62"/>
      <c r="J609" s="62"/>
      <c r="K609" s="62"/>
      <c r="L609" s="62"/>
      <c r="M609" s="62"/>
      <c r="N609" s="62"/>
      <c r="O609" s="63"/>
      <c r="P609" s="63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  <c r="AB609" s="62"/>
    </row>
    <row r="610" spans="1:28" ht="15.75" customHeight="1">
      <c r="A610" s="62"/>
      <c r="B610" s="62"/>
      <c r="C610" s="62"/>
      <c r="D610" s="62"/>
      <c r="E610" s="63"/>
      <c r="F610" s="63"/>
      <c r="G610" s="63"/>
      <c r="H610" s="62"/>
      <c r="I610" s="62"/>
      <c r="J610" s="62"/>
      <c r="K610" s="62"/>
      <c r="L610" s="62"/>
      <c r="M610" s="62"/>
      <c r="N610" s="62"/>
      <c r="O610" s="63"/>
      <c r="P610" s="63"/>
      <c r="Q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  <c r="AB610" s="62"/>
    </row>
    <row r="611" spans="1:28" ht="15.75" customHeight="1">
      <c r="A611" s="62"/>
      <c r="B611" s="62"/>
      <c r="C611" s="62"/>
      <c r="D611" s="62"/>
      <c r="E611" s="63"/>
      <c r="F611" s="63"/>
      <c r="G611" s="63"/>
      <c r="H611" s="62"/>
      <c r="I611" s="62"/>
      <c r="J611" s="62"/>
      <c r="K611" s="62"/>
      <c r="L611" s="62"/>
      <c r="M611" s="62"/>
      <c r="N611" s="62"/>
      <c r="O611" s="63"/>
      <c r="P611" s="63"/>
      <c r="Q611" s="62"/>
      <c r="R611" s="62"/>
      <c r="S611" s="62"/>
      <c r="T611" s="62"/>
      <c r="U611" s="62"/>
      <c r="V611" s="62"/>
      <c r="W611" s="62"/>
      <c r="X611" s="62"/>
      <c r="Y611" s="62"/>
      <c r="Z611" s="62"/>
      <c r="AA611" s="62"/>
      <c r="AB611" s="62"/>
    </row>
    <row r="612" spans="1:28" ht="15.75" customHeight="1">
      <c r="A612" s="62"/>
      <c r="B612" s="62"/>
      <c r="C612" s="62"/>
      <c r="D612" s="62"/>
      <c r="E612" s="63"/>
      <c r="F612" s="63"/>
      <c r="G612" s="63"/>
      <c r="H612" s="62"/>
      <c r="I612" s="62"/>
      <c r="J612" s="62"/>
      <c r="K612" s="62"/>
      <c r="L612" s="62"/>
      <c r="M612" s="62"/>
      <c r="N612" s="62"/>
      <c r="O612" s="63"/>
      <c r="P612" s="63"/>
      <c r="Q612" s="62"/>
      <c r="R612" s="62"/>
      <c r="S612" s="62"/>
      <c r="T612" s="62"/>
      <c r="U612" s="62"/>
      <c r="V612" s="62"/>
      <c r="W612" s="62"/>
      <c r="X612" s="62"/>
      <c r="Y612" s="62"/>
      <c r="Z612" s="62"/>
      <c r="AA612" s="62"/>
      <c r="AB612" s="62"/>
    </row>
    <row r="613" spans="1:28" ht="15.75" customHeight="1">
      <c r="A613" s="62"/>
      <c r="B613" s="62"/>
      <c r="C613" s="62"/>
      <c r="D613" s="62"/>
      <c r="E613" s="63"/>
      <c r="F613" s="63"/>
      <c r="G613" s="63"/>
      <c r="H613" s="62"/>
      <c r="I613" s="62"/>
      <c r="J613" s="62"/>
      <c r="K613" s="62"/>
      <c r="L613" s="62"/>
      <c r="M613" s="62"/>
      <c r="N613" s="62"/>
      <c r="O613" s="63"/>
      <c r="P613" s="63"/>
      <c r="Q613" s="62"/>
      <c r="R613" s="62"/>
      <c r="S613" s="62"/>
      <c r="T613" s="62"/>
      <c r="U613" s="62"/>
      <c r="V613" s="62"/>
      <c r="W613" s="62"/>
      <c r="X613" s="62"/>
      <c r="Y613" s="62"/>
      <c r="Z613" s="62"/>
      <c r="AA613" s="62"/>
      <c r="AB613" s="62"/>
    </row>
    <row r="614" spans="1:28" ht="15.75" customHeight="1">
      <c r="A614" s="62"/>
      <c r="B614" s="62"/>
      <c r="C614" s="62"/>
      <c r="D614" s="62"/>
      <c r="E614" s="63"/>
      <c r="F614" s="63"/>
      <c r="G614" s="63"/>
      <c r="H614" s="62"/>
      <c r="I614" s="62"/>
      <c r="J614" s="62"/>
      <c r="K614" s="62"/>
      <c r="L614" s="62"/>
      <c r="M614" s="62"/>
      <c r="N614" s="62"/>
      <c r="O614" s="63"/>
      <c r="P614" s="63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  <c r="AB614" s="62"/>
    </row>
    <row r="615" spans="1:28" ht="15.75" customHeight="1">
      <c r="A615" s="62"/>
      <c r="B615" s="62"/>
      <c r="C615" s="62"/>
      <c r="D615" s="62"/>
      <c r="E615" s="63"/>
      <c r="F615" s="63"/>
      <c r="G615" s="63"/>
      <c r="H615" s="62"/>
      <c r="I615" s="62"/>
      <c r="J615" s="62"/>
      <c r="K615" s="62"/>
      <c r="L615" s="62"/>
      <c r="M615" s="62"/>
      <c r="N615" s="62"/>
      <c r="O615" s="63"/>
      <c r="P615" s="63"/>
      <c r="Q615" s="62"/>
      <c r="R615" s="62"/>
      <c r="S615" s="62"/>
      <c r="T615" s="62"/>
      <c r="U615" s="62"/>
      <c r="V615" s="62"/>
      <c r="W615" s="62"/>
      <c r="X615" s="62"/>
      <c r="Y615" s="62"/>
      <c r="Z615" s="62"/>
      <c r="AA615" s="62"/>
      <c r="AB615" s="62"/>
    </row>
    <row r="616" spans="1:28" ht="15.75" customHeight="1">
      <c r="A616" s="62"/>
      <c r="B616" s="62"/>
      <c r="C616" s="62"/>
      <c r="D616" s="62"/>
      <c r="E616" s="63"/>
      <c r="F616" s="63"/>
      <c r="G616" s="63"/>
      <c r="H616" s="62"/>
      <c r="I616" s="62"/>
      <c r="J616" s="62"/>
      <c r="K616" s="62"/>
      <c r="L616" s="62"/>
      <c r="M616" s="62"/>
      <c r="N616" s="62"/>
      <c r="O616" s="63"/>
      <c r="P616" s="63"/>
      <c r="Q616" s="62"/>
      <c r="R616" s="62"/>
      <c r="S616" s="62"/>
      <c r="T616" s="62"/>
      <c r="U616" s="62"/>
      <c r="V616" s="62"/>
      <c r="W616" s="62"/>
      <c r="X616" s="62"/>
      <c r="Y616" s="62"/>
      <c r="Z616" s="62"/>
      <c r="AA616" s="62"/>
      <c r="AB616" s="62"/>
    </row>
    <row r="617" spans="1:28" ht="15.75" customHeight="1">
      <c r="A617" s="62"/>
      <c r="B617" s="62"/>
      <c r="C617" s="62"/>
      <c r="D617" s="62"/>
      <c r="E617" s="63"/>
      <c r="F617" s="63"/>
      <c r="G617" s="63"/>
      <c r="H617" s="62"/>
      <c r="I617" s="62"/>
      <c r="J617" s="62"/>
      <c r="K617" s="62"/>
      <c r="L617" s="62"/>
      <c r="M617" s="62"/>
      <c r="N617" s="62"/>
      <c r="O617" s="63"/>
      <c r="P617" s="63"/>
      <c r="Q617" s="62"/>
      <c r="R617" s="62"/>
      <c r="S617" s="62"/>
      <c r="T617" s="62"/>
      <c r="U617" s="62"/>
      <c r="V617" s="62"/>
      <c r="W617" s="62"/>
      <c r="X617" s="62"/>
      <c r="Y617" s="62"/>
      <c r="Z617" s="62"/>
      <c r="AA617" s="62"/>
      <c r="AB617" s="62"/>
    </row>
    <row r="618" spans="1:28" ht="15.75" customHeight="1">
      <c r="A618" s="62"/>
      <c r="B618" s="62"/>
      <c r="C618" s="62"/>
      <c r="D618" s="62"/>
      <c r="E618" s="63"/>
      <c r="F618" s="63"/>
      <c r="G618" s="63"/>
      <c r="H618" s="62"/>
      <c r="I618" s="62"/>
      <c r="J618" s="62"/>
      <c r="K618" s="62"/>
      <c r="L618" s="62"/>
      <c r="M618" s="62"/>
      <c r="N618" s="62"/>
      <c r="O618" s="63"/>
      <c r="P618" s="63"/>
      <c r="Q618" s="62"/>
      <c r="R618" s="62"/>
      <c r="S618" s="62"/>
      <c r="T618" s="62"/>
      <c r="U618" s="62"/>
      <c r="V618" s="62"/>
      <c r="W618" s="62"/>
      <c r="X618" s="62"/>
      <c r="Y618" s="62"/>
      <c r="Z618" s="62"/>
      <c r="AA618" s="62"/>
      <c r="AB618" s="62"/>
    </row>
    <row r="619" spans="1:28" ht="15.75" customHeight="1">
      <c r="A619" s="62"/>
      <c r="B619" s="62"/>
      <c r="C619" s="62"/>
      <c r="D619" s="62"/>
      <c r="E619" s="63"/>
      <c r="F619" s="63"/>
      <c r="G619" s="63"/>
      <c r="H619" s="62"/>
      <c r="I619" s="62"/>
      <c r="J619" s="62"/>
      <c r="K619" s="62"/>
      <c r="L619" s="62"/>
      <c r="M619" s="62"/>
      <c r="N619" s="62"/>
      <c r="O619" s="63"/>
      <c r="P619" s="63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62"/>
      <c r="AB619" s="62"/>
    </row>
    <row r="620" spans="1:28" ht="15.75" customHeight="1">
      <c r="A620" s="62"/>
      <c r="B620" s="62"/>
      <c r="C620" s="62"/>
      <c r="D620" s="62"/>
      <c r="E620" s="63"/>
      <c r="F620" s="63"/>
      <c r="G620" s="63"/>
      <c r="H620" s="62"/>
      <c r="I620" s="62"/>
      <c r="J620" s="62"/>
      <c r="K620" s="62"/>
      <c r="L620" s="62"/>
      <c r="M620" s="62"/>
      <c r="N620" s="62"/>
      <c r="O620" s="63"/>
      <c r="P620" s="63"/>
      <c r="Q620" s="62"/>
      <c r="R620" s="62"/>
      <c r="S620" s="62"/>
      <c r="T620" s="62"/>
      <c r="U620" s="62"/>
      <c r="V620" s="62"/>
      <c r="W620" s="62"/>
      <c r="X620" s="62"/>
      <c r="Y620" s="62"/>
      <c r="Z620" s="62"/>
      <c r="AA620" s="62"/>
      <c r="AB620" s="62"/>
    </row>
    <row r="621" spans="1:28" ht="15.75" customHeight="1">
      <c r="A621" s="62"/>
      <c r="B621" s="62"/>
      <c r="C621" s="62"/>
      <c r="D621" s="62"/>
      <c r="E621" s="63"/>
      <c r="F621" s="63"/>
      <c r="G621" s="63"/>
      <c r="H621" s="62"/>
      <c r="I621" s="62"/>
      <c r="J621" s="62"/>
      <c r="K621" s="62"/>
      <c r="L621" s="62"/>
      <c r="M621" s="62"/>
      <c r="N621" s="62"/>
      <c r="O621" s="63"/>
      <c r="P621" s="63"/>
      <c r="Q621" s="62"/>
      <c r="R621" s="62"/>
      <c r="S621" s="62"/>
      <c r="T621" s="62"/>
      <c r="U621" s="62"/>
      <c r="V621" s="62"/>
      <c r="W621" s="62"/>
      <c r="X621" s="62"/>
      <c r="Y621" s="62"/>
      <c r="Z621" s="62"/>
      <c r="AA621" s="62"/>
      <c r="AB621" s="62"/>
    </row>
    <row r="622" spans="1:28" ht="15.75" customHeight="1">
      <c r="A622" s="62"/>
      <c r="B622" s="62"/>
      <c r="C622" s="62"/>
      <c r="D622" s="62"/>
      <c r="E622" s="63"/>
      <c r="F622" s="63"/>
      <c r="G622" s="63"/>
      <c r="H622" s="62"/>
      <c r="I622" s="62"/>
      <c r="J622" s="62"/>
      <c r="K622" s="62"/>
      <c r="L622" s="62"/>
      <c r="M622" s="62"/>
      <c r="N622" s="62"/>
      <c r="O622" s="63"/>
      <c r="P622" s="63"/>
      <c r="Q622" s="62"/>
      <c r="R622" s="62"/>
      <c r="S622" s="62"/>
      <c r="T622" s="62"/>
      <c r="U622" s="62"/>
      <c r="V622" s="62"/>
      <c r="W622" s="62"/>
      <c r="X622" s="62"/>
      <c r="Y622" s="62"/>
      <c r="Z622" s="62"/>
      <c r="AA622" s="62"/>
      <c r="AB622" s="62"/>
    </row>
    <row r="623" spans="1:28" ht="15.75" customHeight="1">
      <c r="A623" s="62"/>
      <c r="B623" s="62"/>
      <c r="C623" s="62"/>
      <c r="D623" s="62"/>
      <c r="E623" s="63"/>
      <c r="F623" s="63"/>
      <c r="G623" s="63"/>
      <c r="H623" s="62"/>
      <c r="I623" s="62"/>
      <c r="J623" s="62"/>
      <c r="K623" s="62"/>
      <c r="L623" s="62"/>
      <c r="M623" s="62"/>
      <c r="N623" s="62"/>
      <c r="O623" s="63"/>
      <c r="P623" s="63"/>
      <c r="Q623" s="62"/>
      <c r="R623" s="62"/>
      <c r="S623" s="62"/>
      <c r="T623" s="62"/>
      <c r="U623" s="62"/>
      <c r="V623" s="62"/>
      <c r="W623" s="62"/>
      <c r="X623" s="62"/>
      <c r="Y623" s="62"/>
      <c r="Z623" s="62"/>
      <c r="AA623" s="62"/>
      <c r="AB623" s="62"/>
    </row>
    <row r="624" spans="1:28" ht="15.75" customHeight="1">
      <c r="A624" s="62"/>
      <c r="B624" s="62"/>
      <c r="C624" s="62"/>
      <c r="D624" s="62"/>
      <c r="E624" s="63"/>
      <c r="F624" s="63"/>
      <c r="G624" s="63"/>
      <c r="H624" s="62"/>
      <c r="I624" s="62"/>
      <c r="J624" s="62"/>
      <c r="K624" s="62"/>
      <c r="L624" s="62"/>
      <c r="M624" s="62"/>
      <c r="N624" s="62"/>
      <c r="O624" s="63"/>
      <c r="P624" s="63"/>
      <c r="Q624" s="62"/>
      <c r="R624" s="62"/>
      <c r="S624" s="62"/>
      <c r="T624" s="62"/>
      <c r="U624" s="62"/>
      <c r="V624" s="62"/>
      <c r="W624" s="62"/>
      <c r="X624" s="62"/>
      <c r="Y624" s="62"/>
      <c r="Z624" s="62"/>
      <c r="AA624" s="62"/>
      <c r="AB624" s="62"/>
    </row>
    <row r="625" spans="1:28" ht="15.75" customHeight="1">
      <c r="A625" s="62"/>
      <c r="B625" s="62"/>
      <c r="C625" s="62"/>
      <c r="D625" s="62"/>
      <c r="E625" s="63"/>
      <c r="F625" s="63"/>
      <c r="G625" s="63"/>
      <c r="H625" s="62"/>
      <c r="I625" s="62"/>
      <c r="J625" s="62"/>
      <c r="K625" s="62"/>
      <c r="L625" s="62"/>
      <c r="M625" s="62"/>
      <c r="N625" s="62"/>
      <c r="O625" s="63"/>
      <c r="P625" s="63"/>
      <c r="Q625" s="62"/>
      <c r="R625" s="62"/>
      <c r="S625" s="62"/>
      <c r="T625" s="62"/>
      <c r="U625" s="62"/>
      <c r="V625" s="62"/>
      <c r="W625" s="62"/>
      <c r="X625" s="62"/>
      <c r="Y625" s="62"/>
      <c r="Z625" s="62"/>
      <c r="AA625" s="62"/>
      <c r="AB625" s="62"/>
    </row>
    <row r="626" spans="1:28" ht="15.75" customHeight="1">
      <c r="A626" s="62"/>
      <c r="B626" s="62"/>
      <c r="C626" s="62"/>
      <c r="D626" s="62"/>
      <c r="E626" s="63"/>
      <c r="F626" s="63"/>
      <c r="G626" s="63"/>
      <c r="H626" s="62"/>
      <c r="I626" s="62"/>
      <c r="J626" s="62"/>
      <c r="K626" s="62"/>
      <c r="L626" s="62"/>
      <c r="M626" s="62"/>
      <c r="N626" s="62"/>
      <c r="O626" s="63"/>
      <c r="P626" s="63"/>
      <c r="Q626" s="62"/>
      <c r="R626" s="62"/>
      <c r="S626" s="62"/>
      <c r="T626" s="62"/>
      <c r="U626" s="62"/>
      <c r="V626" s="62"/>
      <c r="W626" s="62"/>
      <c r="X626" s="62"/>
      <c r="Y626" s="62"/>
      <c r="Z626" s="62"/>
      <c r="AA626" s="62"/>
      <c r="AB626" s="62"/>
    </row>
    <row r="627" spans="1:28" ht="15.75" customHeight="1">
      <c r="A627" s="62"/>
      <c r="B627" s="62"/>
      <c r="C627" s="62"/>
      <c r="D627" s="62"/>
      <c r="E627" s="63"/>
      <c r="F627" s="63"/>
      <c r="G627" s="63"/>
      <c r="H627" s="62"/>
      <c r="I627" s="62"/>
      <c r="J627" s="62"/>
      <c r="K627" s="62"/>
      <c r="L627" s="62"/>
      <c r="M627" s="62"/>
      <c r="N627" s="62"/>
      <c r="O627" s="63"/>
      <c r="P627" s="63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62"/>
      <c r="AB627" s="62"/>
    </row>
    <row r="628" spans="1:28" ht="15.75" customHeight="1">
      <c r="A628" s="62"/>
      <c r="B628" s="62"/>
      <c r="C628" s="62"/>
      <c r="D628" s="62"/>
      <c r="E628" s="63"/>
      <c r="F628" s="63"/>
      <c r="G628" s="63"/>
      <c r="H628" s="62"/>
      <c r="I628" s="62"/>
      <c r="J628" s="62"/>
      <c r="K628" s="62"/>
      <c r="L628" s="62"/>
      <c r="M628" s="62"/>
      <c r="N628" s="62"/>
      <c r="O628" s="63"/>
      <c r="P628" s="63"/>
      <c r="Q628" s="62"/>
      <c r="R628" s="62"/>
      <c r="S628" s="62"/>
      <c r="T628" s="62"/>
      <c r="U628" s="62"/>
      <c r="V628" s="62"/>
      <c r="W628" s="62"/>
      <c r="X628" s="62"/>
      <c r="Y628" s="62"/>
      <c r="Z628" s="62"/>
      <c r="AA628" s="62"/>
      <c r="AB628" s="62"/>
    </row>
    <row r="629" spans="1:28" ht="15.75" customHeight="1">
      <c r="A629" s="62"/>
      <c r="B629" s="62"/>
      <c r="C629" s="62"/>
      <c r="D629" s="62"/>
      <c r="E629" s="63"/>
      <c r="F629" s="63"/>
      <c r="G629" s="63"/>
      <c r="H629" s="62"/>
      <c r="I629" s="62"/>
      <c r="J629" s="62"/>
      <c r="K629" s="62"/>
      <c r="L629" s="62"/>
      <c r="M629" s="62"/>
      <c r="N629" s="62"/>
      <c r="O629" s="63"/>
      <c r="P629" s="63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62"/>
      <c r="AB629" s="62"/>
    </row>
    <row r="630" spans="1:28" ht="15.75" customHeight="1">
      <c r="A630" s="62"/>
      <c r="B630" s="62"/>
      <c r="C630" s="62"/>
      <c r="D630" s="62"/>
      <c r="E630" s="63"/>
      <c r="F630" s="63"/>
      <c r="G630" s="63"/>
      <c r="H630" s="62"/>
      <c r="I630" s="62"/>
      <c r="J630" s="62"/>
      <c r="K630" s="62"/>
      <c r="L630" s="62"/>
      <c r="M630" s="62"/>
      <c r="N630" s="62"/>
      <c r="O630" s="63"/>
      <c r="P630" s="63"/>
      <c r="Q630" s="62"/>
      <c r="R630" s="62"/>
      <c r="S630" s="62"/>
      <c r="T630" s="62"/>
      <c r="U630" s="62"/>
      <c r="V630" s="62"/>
      <c r="W630" s="62"/>
      <c r="X630" s="62"/>
      <c r="Y630" s="62"/>
      <c r="Z630" s="62"/>
      <c r="AA630" s="62"/>
      <c r="AB630" s="62"/>
    </row>
    <row r="631" spans="1:28" ht="15.75" customHeight="1">
      <c r="A631" s="62"/>
      <c r="B631" s="62"/>
      <c r="C631" s="62"/>
      <c r="D631" s="62"/>
      <c r="E631" s="63"/>
      <c r="F631" s="63"/>
      <c r="G631" s="63"/>
      <c r="H631" s="62"/>
      <c r="I631" s="62"/>
      <c r="J631" s="62"/>
      <c r="K631" s="62"/>
      <c r="L631" s="62"/>
      <c r="M631" s="62"/>
      <c r="N631" s="62"/>
      <c r="O631" s="63"/>
      <c r="P631" s="63"/>
      <c r="Q631" s="62"/>
      <c r="R631" s="62"/>
      <c r="S631" s="62"/>
      <c r="T631" s="62"/>
      <c r="U631" s="62"/>
      <c r="V631" s="62"/>
      <c r="W631" s="62"/>
      <c r="X631" s="62"/>
      <c r="Y631" s="62"/>
      <c r="Z631" s="62"/>
      <c r="AA631" s="62"/>
      <c r="AB631" s="62"/>
    </row>
    <row r="632" spans="1:28" ht="15.75" customHeight="1">
      <c r="A632" s="62"/>
      <c r="B632" s="62"/>
      <c r="C632" s="62"/>
      <c r="D632" s="62"/>
      <c r="E632" s="63"/>
      <c r="F632" s="63"/>
      <c r="G632" s="63"/>
      <c r="H632" s="62"/>
      <c r="I632" s="62"/>
      <c r="J632" s="62"/>
      <c r="K632" s="62"/>
      <c r="L632" s="62"/>
      <c r="M632" s="62"/>
      <c r="N632" s="62"/>
      <c r="O632" s="63"/>
      <c r="P632" s="63"/>
      <c r="Q632" s="62"/>
      <c r="R632" s="62"/>
      <c r="S632" s="62"/>
      <c r="T632" s="62"/>
      <c r="U632" s="62"/>
      <c r="V632" s="62"/>
      <c r="W632" s="62"/>
      <c r="X632" s="62"/>
      <c r="Y632" s="62"/>
      <c r="Z632" s="62"/>
      <c r="AA632" s="62"/>
      <c r="AB632" s="62"/>
    </row>
    <row r="633" spans="1:28" ht="15.75" customHeight="1">
      <c r="A633" s="62"/>
      <c r="B633" s="62"/>
      <c r="C633" s="62"/>
      <c r="D633" s="62"/>
      <c r="E633" s="63"/>
      <c r="F633" s="63"/>
      <c r="G633" s="63"/>
      <c r="H633" s="62"/>
      <c r="I633" s="62"/>
      <c r="J633" s="62"/>
      <c r="K633" s="62"/>
      <c r="L633" s="62"/>
      <c r="M633" s="62"/>
      <c r="N633" s="62"/>
      <c r="O633" s="63"/>
      <c r="P633" s="63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62"/>
      <c r="AB633" s="62"/>
    </row>
    <row r="634" spans="1:28" ht="15.75" customHeight="1">
      <c r="A634" s="62"/>
      <c r="B634" s="62"/>
      <c r="C634" s="62"/>
      <c r="D634" s="62"/>
      <c r="E634" s="63"/>
      <c r="F634" s="63"/>
      <c r="G634" s="63"/>
      <c r="H634" s="62"/>
      <c r="I634" s="62"/>
      <c r="J634" s="62"/>
      <c r="K634" s="62"/>
      <c r="L634" s="62"/>
      <c r="M634" s="62"/>
      <c r="N634" s="62"/>
      <c r="O634" s="63"/>
      <c r="P634" s="63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62"/>
      <c r="AB634" s="62"/>
    </row>
    <row r="635" spans="1:28" ht="15.75" customHeight="1">
      <c r="A635" s="62"/>
      <c r="B635" s="62"/>
      <c r="C635" s="62"/>
      <c r="D635" s="62"/>
      <c r="E635" s="63"/>
      <c r="F635" s="63"/>
      <c r="G635" s="63"/>
      <c r="H635" s="62"/>
      <c r="I635" s="62"/>
      <c r="J635" s="62"/>
      <c r="K635" s="62"/>
      <c r="L635" s="62"/>
      <c r="M635" s="62"/>
      <c r="N635" s="62"/>
      <c r="O635" s="63"/>
      <c r="P635" s="63"/>
      <c r="Q635" s="62"/>
      <c r="R635" s="62"/>
      <c r="S635" s="62"/>
      <c r="T635" s="62"/>
      <c r="U635" s="62"/>
      <c r="V635" s="62"/>
      <c r="W635" s="62"/>
      <c r="X635" s="62"/>
      <c r="Y635" s="62"/>
      <c r="Z635" s="62"/>
      <c r="AA635" s="62"/>
      <c r="AB635" s="62"/>
    </row>
    <row r="636" spans="1:28" ht="15.75" customHeight="1">
      <c r="A636" s="62"/>
      <c r="B636" s="62"/>
      <c r="C636" s="62"/>
      <c r="D636" s="62"/>
      <c r="E636" s="63"/>
      <c r="F636" s="63"/>
      <c r="G636" s="63"/>
      <c r="H636" s="62"/>
      <c r="I636" s="62"/>
      <c r="J636" s="62"/>
      <c r="K636" s="62"/>
      <c r="L636" s="62"/>
      <c r="M636" s="62"/>
      <c r="N636" s="62"/>
      <c r="O636" s="63"/>
      <c r="P636" s="63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  <c r="AB636" s="62"/>
    </row>
    <row r="637" spans="1:28" ht="15.75" customHeight="1">
      <c r="A637" s="62"/>
      <c r="B637" s="62"/>
      <c r="C637" s="62"/>
      <c r="D637" s="62"/>
      <c r="E637" s="63"/>
      <c r="F637" s="63"/>
      <c r="G637" s="63"/>
      <c r="H637" s="62"/>
      <c r="I637" s="62"/>
      <c r="J637" s="62"/>
      <c r="K637" s="62"/>
      <c r="L637" s="62"/>
      <c r="M637" s="62"/>
      <c r="N637" s="62"/>
      <c r="O637" s="63"/>
      <c r="P637" s="63"/>
      <c r="Q637" s="62"/>
      <c r="R637" s="62"/>
      <c r="S637" s="62"/>
      <c r="T637" s="62"/>
      <c r="U637" s="62"/>
      <c r="V637" s="62"/>
      <c r="W637" s="62"/>
      <c r="X637" s="62"/>
      <c r="Y637" s="62"/>
      <c r="Z637" s="62"/>
      <c r="AA637" s="62"/>
      <c r="AB637" s="62"/>
    </row>
    <row r="638" spans="1:28" ht="15.75" customHeight="1">
      <c r="A638" s="62"/>
      <c r="B638" s="62"/>
      <c r="C638" s="62"/>
      <c r="D638" s="62"/>
      <c r="E638" s="63"/>
      <c r="F638" s="63"/>
      <c r="G638" s="63"/>
      <c r="H638" s="62"/>
      <c r="I638" s="62"/>
      <c r="J638" s="62"/>
      <c r="K638" s="62"/>
      <c r="L638" s="62"/>
      <c r="M638" s="62"/>
      <c r="N638" s="62"/>
      <c r="O638" s="63"/>
      <c r="P638" s="63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62"/>
      <c r="AB638" s="62"/>
    </row>
    <row r="639" spans="1:28" ht="15.75" customHeight="1">
      <c r="A639" s="62"/>
      <c r="B639" s="62"/>
      <c r="C639" s="62"/>
      <c r="D639" s="62"/>
      <c r="E639" s="63"/>
      <c r="F639" s="63"/>
      <c r="G639" s="63"/>
      <c r="H639" s="62"/>
      <c r="I639" s="62"/>
      <c r="J639" s="62"/>
      <c r="K639" s="62"/>
      <c r="L639" s="62"/>
      <c r="M639" s="62"/>
      <c r="N639" s="62"/>
      <c r="O639" s="63"/>
      <c r="P639" s="63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62"/>
      <c r="AB639" s="62"/>
    </row>
    <row r="640" spans="1:28" ht="15.75" customHeight="1">
      <c r="A640" s="62"/>
      <c r="B640" s="62"/>
      <c r="C640" s="62"/>
      <c r="D640" s="62"/>
      <c r="E640" s="63"/>
      <c r="F640" s="63"/>
      <c r="G640" s="63"/>
      <c r="H640" s="62"/>
      <c r="I640" s="62"/>
      <c r="J640" s="62"/>
      <c r="K640" s="62"/>
      <c r="L640" s="62"/>
      <c r="M640" s="62"/>
      <c r="N640" s="62"/>
      <c r="O640" s="63"/>
      <c r="P640" s="63"/>
      <c r="Q640" s="62"/>
      <c r="R640" s="62"/>
      <c r="S640" s="62"/>
      <c r="T640" s="62"/>
      <c r="U640" s="62"/>
      <c r="V640" s="62"/>
      <c r="W640" s="62"/>
      <c r="X640" s="62"/>
      <c r="Y640" s="62"/>
      <c r="Z640" s="62"/>
      <c r="AA640" s="62"/>
      <c r="AB640" s="62"/>
    </row>
    <row r="641" spans="1:28" ht="15.75" customHeight="1">
      <c r="A641" s="62"/>
      <c r="B641" s="62"/>
      <c r="C641" s="62"/>
      <c r="D641" s="62"/>
      <c r="E641" s="63"/>
      <c r="F641" s="63"/>
      <c r="G641" s="63"/>
      <c r="H641" s="62"/>
      <c r="I641" s="62"/>
      <c r="J641" s="62"/>
      <c r="K641" s="62"/>
      <c r="L641" s="62"/>
      <c r="M641" s="62"/>
      <c r="N641" s="62"/>
      <c r="O641" s="63"/>
      <c r="P641" s="63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  <c r="AB641" s="62"/>
    </row>
    <row r="642" spans="1:28" ht="15.75" customHeight="1">
      <c r="A642" s="62"/>
      <c r="B642" s="62"/>
      <c r="C642" s="62"/>
      <c r="D642" s="62"/>
      <c r="E642" s="63"/>
      <c r="F642" s="63"/>
      <c r="G642" s="63"/>
      <c r="H642" s="62"/>
      <c r="I642" s="62"/>
      <c r="J642" s="62"/>
      <c r="K642" s="62"/>
      <c r="L642" s="62"/>
      <c r="M642" s="62"/>
      <c r="N642" s="62"/>
      <c r="O642" s="63"/>
      <c r="P642" s="63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  <c r="AB642" s="62"/>
    </row>
    <row r="643" spans="1:28" ht="15.75" customHeight="1">
      <c r="A643" s="62"/>
      <c r="B643" s="62"/>
      <c r="C643" s="62"/>
      <c r="D643" s="62"/>
      <c r="E643" s="63"/>
      <c r="F643" s="63"/>
      <c r="G643" s="63"/>
      <c r="H643" s="62"/>
      <c r="I643" s="62"/>
      <c r="J643" s="62"/>
      <c r="K643" s="62"/>
      <c r="L643" s="62"/>
      <c r="M643" s="62"/>
      <c r="N643" s="62"/>
      <c r="O643" s="63"/>
      <c r="P643" s="63"/>
      <c r="Q643" s="62"/>
      <c r="R643" s="62"/>
      <c r="S643" s="62"/>
      <c r="T643" s="62"/>
      <c r="U643" s="62"/>
      <c r="V643" s="62"/>
      <c r="W643" s="62"/>
      <c r="X643" s="62"/>
      <c r="Y643" s="62"/>
      <c r="Z643" s="62"/>
      <c r="AA643" s="62"/>
      <c r="AB643" s="62"/>
    </row>
    <row r="644" spans="1:28" ht="15.75" customHeight="1">
      <c r="A644" s="62"/>
      <c r="B644" s="62"/>
      <c r="C644" s="62"/>
      <c r="D644" s="62"/>
      <c r="E644" s="63"/>
      <c r="F644" s="63"/>
      <c r="G644" s="63"/>
      <c r="H644" s="62"/>
      <c r="I644" s="62"/>
      <c r="J644" s="62"/>
      <c r="K644" s="62"/>
      <c r="L644" s="62"/>
      <c r="M644" s="62"/>
      <c r="N644" s="62"/>
      <c r="O644" s="63"/>
      <c r="P644" s="63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  <c r="AB644" s="62"/>
    </row>
    <row r="645" spans="1:28" ht="15.75" customHeight="1">
      <c r="A645" s="62"/>
      <c r="B645" s="62"/>
      <c r="C645" s="62"/>
      <c r="D645" s="62"/>
      <c r="E645" s="63"/>
      <c r="F645" s="63"/>
      <c r="G645" s="63"/>
      <c r="H645" s="62"/>
      <c r="I645" s="62"/>
      <c r="J645" s="62"/>
      <c r="K645" s="62"/>
      <c r="L645" s="62"/>
      <c r="M645" s="62"/>
      <c r="N645" s="62"/>
      <c r="O645" s="63"/>
      <c r="P645" s="63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  <c r="AB645" s="62"/>
    </row>
    <row r="646" spans="1:28" ht="15.75" customHeight="1">
      <c r="A646" s="62"/>
      <c r="B646" s="62"/>
      <c r="C646" s="62"/>
      <c r="D646" s="62"/>
      <c r="E646" s="63"/>
      <c r="F646" s="63"/>
      <c r="G646" s="63"/>
      <c r="H646" s="62"/>
      <c r="I646" s="62"/>
      <c r="J646" s="62"/>
      <c r="K646" s="62"/>
      <c r="L646" s="62"/>
      <c r="M646" s="62"/>
      <c r="N646" s="62"/>
      <c r="O646" s="63"/>
      <c r="P646" s="63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  <c r="AB646" s="62"/>
    </row>
    <row r="647" spans="1:28" ht="15.75" customHeight="1">
      <c r="A647" s="62"/>
      <c r="B647" s="62"/>
      <c r="C647" s="62"/>
      <c r="D647" s="62"/>
      <c r="E647" s="63"/>
      <c r="F647" s="63"/>
      <c r="G647" s="63"/>
      <c r="H647" s="62"/>
      <c r="I647" s="62"/>
      <c r="J647" s="62"/>
      <c r="K647" s="62"/>
      <c r="L647" s="62"/>
      <c r="M647" s="62"/>
      <c r="N647" s="62"/>
      <c r="O647" s="63"/>
      <c r="P647" s="63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62"/>
      <c r="AB647" s="62"/>
    </row>
    <row r="648" spans="1:28" ht="15.75" customHeight="1">
      <c r="A648" s="62"/>
      <c r="B648" s="62"/>
      <c r="C648" s="62"/>
      <c r="D648" s="62"/>
      <c r="E648" s="63"/>
      <c r="F648" s="63"/>
      <c r="G648" s="63"/>
      <c r="H648" s="62"/>
      <c r="I648" s="62"/>
      <c r="J648" s="62"/>
      <c r="K648" s="62"/>
      <c r="L648" s="62"/>
      <c r="M648" s="62"/>
      <c r="N648" s="62"/>
      <c r="O648" s="63"/>
      <c r="P648" s="63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62"/>
      <c r="AB648" s="62"/>
    </row>
    <row r="649" spans="1:28" ht="15.75" customHeight="1">
      <c r="A649" s="62"/>
      <c r="B649" s="62"/>
      <c r="C649" s="62"/>
      <c r="D649" s="62"/>
      <c r="E649" s="63"/>
      <c r="F649" s="63"/>
      <c r="G649" s="63"/>
      <c r="H649" s="62"/>
      <c r="I649" s="62"/>
      <c r="J649" s="62"/>
      <c r="K649" s="62"/>
      <c r="L649" s="62"/>
      <c r="M649" s="62"/>
      <c r="N649" s="62"/>
      <c r="O649" s="63"/>
      <c r="P649" s="63"/>
      <c r="Q649" s="62"/>
      <c r="R649" s="62"/>
      <c r="S649" s="62"/>
      <c r="T649" s="62"/>
      <c r="U649" s="62"/>
      <c r="V649" s="62"/>
      <c r="W649" s="62"/>
      <c r="X649" s="62"/>
      <c r="Y649" s="62"/>
      <c r="Z649" s="62"/>
      <c r="AA649" s="62"/>
      <c r="AB649" s="62"/>
    </row>
    <row r="650" spans="1:28" ht="15.75" customHeight="1">
      <c r="A650" s="62"/>
      <c r="B650" s="62"/>
      <c r="C650" s="62"/>
      <c r="D650" s="62"/>
      <c r="E650" s="63"/>
      <c r="F650" s="63"/>
      <c r="G650" s="63"/>
      <c r="H650" s="62"/>
      <c r="I650" s="62"/>
      <c r="J650" s="62"/>
      <c r="K650" s="62"/>
      <c r="L650" s="62"/>
      <c r="M650" s="62"/>
      <c r="N650" s="62"/>
      <c r="O650" s="63"/>
      <c r="P650" s="63"/>
      <c r="Q650" s="62"/>
      <c r="R650" s="62"/>
      <c r="S650" s="62"/>
      <c r="T650" s="62"/>
      <c r="U650" s="62"/>
      <c r="V650" s="62"/>
      <c r="W650" s="62"/>
      <c r="X650" s="62"/>
      <c r="Y650" s="62"/>
      <c r="Z650" s="62"/>
      <c r="AA650" s="62"/>
      <c r="AB650" s="62"/>
    </row>
    <row r="651" spans="1:28" ht="15.75" customHeight="1">
      <c r="A651" s="62"/>
      <c r="B651" s="62"/>
      <c r="C651" s="62"/>
      <c r="D651" s="62"/>
      <c r="E651" s="63"/>
      <c r="F651" s="63"/>
      <c r="G651" s="63"/>
      <c r="H651" s="62"/>
      <c r="I651" s="62"/>
      <c r="J651" s="62"/>
      <c r="K651" s="62"/>
      <c r="L651" s="62"/>
      <c r="M651" s="62"/>
      <c r="N651" s="62"/>
      <c r="O651" s="63"/>
      <c r="P651" s="63"/>
      <c r="Q651" s="62"/>
      <c r="R651" s="62"/>
      <c r="S651" s="62"/>
      <c r="T651" s="62"/>
      <c r="U651" s="62"/>
      <c r="V651" s="62"/>
      <c r="W651" s="62"/>
      <c r="X651" s="62"/>
      <c r="Y651" s="62"/>
      <c r="Z651" s="62"/>
      <c r="AA651" s="62"/>
      <c r="AB651" s="62"/>
    </row>
    <row r="652" spans="1:28" ht="15.75" customHeight="1">
      <c r="A652" s="62"/>
      <c r="B652" s="62"/>
      <c r="C652" s="62"/>
      <c r="D652" s="62"/>
      <c r="E652" s="63"/>
      <c r="F652" s="63"/>
      <c r="G652" s="63"/>
      <c r="H652" s="62"/>
      <c r="I652" s="62"/>
      <c r="J652" s="62"/>
      <c r="K652" s="62"/>
      <c r="L652" s="62"/>
      <c r="M652" s="62"/>
      <c r="N652" s="62"/>
      <c r="O652" s="63"/>
      <c r="P652" s="63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62"/>
    </row>
    <row r="653" spans="1:28" ht="15.75" customHeight="1">
      <c r="A653" s="62"/>
      <c r="B653" s="62"/>
      <c r="C653" s="62"/>
      <c r="D653" s="62"/>
      <c r="E653" s="63"/>
      <c r="F653" s="63"/>
      <c r="G653" s="63"/>
      <c r="H653" s="62"/>
      <c r="I653" s="62"/>
      <c r="J653" s="62"/>
      <c r="K653" s="62"/>
      <c r="L653" s="62"/>
      <c r="M653" s="62"/>
      <c r="N653" s="62"/>
      <c r="O653" s="63"/>
      <c r="P653" s="63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  <c r="AB653" s="62"/>
    </row>
    <row r="654" spans="1:28" ht="15.75" customHeight="1">
      <c r="A654" s="62"/>
      <c r="B654" s="62"/>
      <c r="C654" s="62"/>
      <c r="D654" s="62"/>
      <c r="E654" s="63"/>
      <c r="F654" s="63"/>
      <c r="G654" s="63"/>
      <c r="H654" s="62"/>
      <c r="I654" s="62"/>
      <c r="J654" s="62"/>
      <c r="K654" s="62"/>
      <c r="L654" s="62"/>
      <c r="M654" s="62"/>
      <c r="N654" s="62"/>
      <c r="O654" s="63"/>
      <c r="P654" s="63"/>
      <c r="Q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  <c r="AB654" s="62"/>
    </row>
    <row r="655" spans="1:28" ht="15.75" customHeight="1">
      <c r="A655" s="62"/>
      <c r="B655" s="62"/>
      <c r="C655" s="62"/>
      <c r="D655" s="62"/>
      <c r="E655" s="63"/>
      <c r="F655" s="63"/>
      <c r="G655" s="63"/>
      <c r="H655" s="62"/>
      <c r="I655" s="62"/>
      <c r="J655" s="62"/>
      <c r="K655" s="62"/>
      <c r="L655" s="62"/>
      <c r="M655" s="62"/>
      <c r="N655" s="62"/>
      <c r="O655" s="63"/>
      <c r="P655" s="63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62"/>
      <c r="AB655" s="62"/>
    </row>
    <row r="656" spans="1:28" ht="15.75" customHeight="1">
      <c r="A656" s="62"/>
      <c r="B656" s="62"/>
      <c r="C656" s="62"/>
      <c r="D656" s="62"/>
      <c r="E656" s="63"/>
      <c r="F656" s="63"/>
      <c r="G656" s="63"/>
      <c r="H656" s="62"/>
      <c r="I656" s="62"/>
      <c r="J656" s="62"/>
      <c r="K656" s="62"/>
      <c r="L656" s="62"/>
      <c r="M656" s="62"/>
      <c r="N656" s="62"/>
      <c r="O656" s="63"/>
      <c r="P656" s="63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62"/>
      <c r="AB656" s="62"/>
    </row>
    <row r="657" spans="1:28" ht="15.75" customHeight="1">
      <c r="A657" s="62"/>
      <c r="B657" s="62"/>
      <c r="C657" s="62"/>
      <c r="D657" s="62"/>
      <c r="E657" s="63"/>
      <c r="F657" s="63"/>
      <c r="G657" s="63"/>
      <c r="H657" s="62"/>
      <c r="I657" s="62"/>
      <c r="J657" s="62"/>
      <c r="K657" s="62"/>
      <c r="L657" s="62"/>
      <c r="M657" s="62"/>
      <c r="N657" s="62"/>
      <c r="O657" s="63"/>
      <c r="P657" s="63"/>
      <c r="Q657" s="62"/>
      <c r="R657" s="62"/>
      <c r="S657" s="62"/>
      <c r="T657" s="62"/>
      <c r="U657" s="62"/>
      <c r="V657" s="62"/>
      <c r="W657" s="62"/>
      <c r="X657" s="62"/>
      <c r="Y657" s="62"/>
      <c r="Z657" s="62"/>
      <c r="AA657" s="62"/>
      <c r="AB657" s="62"/>
    </row>
    <row r="658" spans="1:28" ht="15.75" customHeight="1">
      <c r="A658" s="62"/>
      <c r="B658" s="62"/>
      <c r="C658" s="62"/>
      <c r="D658" s="62"/>
      <c r="E658" s="63"/>
      <c r="F658" s="63"/>
      <c r="G658" s="63"/>
      <c r="H658" s="62"/>
      <c r="I658" s="62"/>
      <c r="J658" s="62"/>
      <c r="K658" s="62"/>
      <c r="L658" s="62"/>
      <c r="M658" s="62"/>
      <c r="N658" s="62"/>
      <c r="O658" s="63"/>
      <c r="P658" s="63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  <c r="AB658" s="62"/>
    </row>
    <row r="659" spans="1:28" ht="15.75" customHeight="1">
      <c r="A659" s="62"/>
      <c r="B659" s="62"/>
      <c r="C659" s="62"/>
      <c r="D659" s="62"/>
      <c r="E659" s="63"/>
      <c r="F659" s="63"/>
      <c r="G659" s="63"/>
      <c r="H659" s="62"/>
      <c r="I659" s="62"/>
      <c r="J659" s="62"/>
      <c r="K659" s="62"/>
      <c r="L659" s="62"/>
      <c r="M659" s="62"/>
      <c r="N659" s="62"/>
      <c r="O659" s="63"/>
      <c r="P659" s="63"/>
      <c r="Q659" s="62"/>
      <c r="R659" s="62"/>
      <c r="S659" s="62"/>
      <c r="T659" s="62"/>
      <c r="U659" s="62"/>
      <c r="V659" s="62"/>
      <c r="W659" s="62"/>
      <c r="X659" s="62"/>
      <c r="Y659" s="62"/>
      <c r="Z659" s="62"/>
      <c r="AA659" s="62"/>
      <c r="AB659" s="62"/>
    </row>
    <row r="660" spans="1:28" ht="15.75" customHeight="1">
      <c r="A660" s="62"/>
      <c r="B660" s="62"/>
      <c r="C660" s="62"/>
      <c r="D660" s="62"/>
      <c r="E660" s="63"/>
      <c r="F660" s="63"/>
      <c r="G660" s="63"/>
      <c r="H660" s="62"/>
      <c r="I660" s="62"/>
      <c r="J660" s="62"/>
      <c r="K660" s="62"/>
      <c r="L660" s="62"/>
      <c r="M660" s="62"/>
      <c r="N660" s="62"/>
      <c r="O660" s="63"/>
      <c r="P660" s="63"/>
      <c r="Q660" s="62"/>
      <c r="R660" s="62"/>
      <c r="S660" s="62"/>
      <c r="T660" s="62"/>
      <c r="U660" s="62"/>
      <c r="V660" s="62"/>
      <c r="W660" s="62"/>
      <c r="X660" s="62"/>
      <c r="Y660" s="62"/>
      <c r="Z660" s="62"/>
      <c r="AA660" s="62"/>
      <c r="AB660" s="62"/>
    </row>
    <row r="661" spans="1:28" ht="15.75" customHeight="1">
      <c r="A661" s="62"/>
      <c r="B661" s="62"/>
      <c r="C661" s="62"/>
      <c r="D661" s="62"/>
      <c r="E661" s="63"/>
      <c r="F661" s="63"/>
      <c r="G661" s="63"/>
      <c r="H661" s="62"/>
      <c r="I661" s="62"/>
      <c r="J661" s="62"/>
      <c r="K661" s="62"/>
      <c r="L661" s="62"/>
      <c r="M661" s="62"/>
      <c r="N661" s="62"/>
      <c r="O661" s="63"/>
      <c r="P661" s="63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62"/>
      <c r="AB661" s="62"/>
    </row>
    <row r="662" spans="1:28" ht="15.75" customHeight="1">
      <c r="A662" s="62"/>
      <c r="B662" s="62"/>
      <c r="C662" s="62"/>
      <c r="D662" s="62"/>
      <c r="E662" s="63"/>
      <c r="F662" s="63"/>
      <c r="G662" s="63"/>
      <c r="H662" s="62"/>
      <c r="I662" s="62"/>
      <c r="J662" s="62"/>
      <c r="K662" s="62"/>
      <c r="L662" s="62"/>
      <c r="M662" s="62"/>
      <c r="N662" s="62"/>
      <c r="O662" s="63"/>
      <c r="P662" s="63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  <c r="AB662" s="62"/>
    </row>
    <row r="663" spans="1:28" ht="15.75" customHeight="1">
      <c r="A663" s="62"/>
      <c r="B663" s="62"/>
      <c r="C663" s="62"/>
      <c r="D663" s="62"/>
      <c r="E663" s="63"/>
      <c r="F663" s="63"/>
      <c r="G663" s="63"/>
      <c r="H663" s="62"/>
      <c r="I663" s="62"/>
      <c r="J663" s="62"/>
      <c r="K663" s="62"/>
      <c r="L663" s="62"/>
      <c r="M663" s="62"/>
      <c r="N663" s="62"/>
      <c r="O663" s="63"/>
      <c r="P663" s="63"/>
      <c r="Q663" s="62"/>
      <c r="R663" s="62"/>
      <c r="S663" s="62"/>
      <c r="T663" s="62"/>
      <c r="U663" s="62"/>
      <c r="V663" s="62"/>
      <c r="W663" s="62"/>
      <c r="X663" s="62"/>
      <c r="Y663" s="62"/>
      <c r="Z663" s="62"/>
      <c r="AA663" s="62"/>
      <c r="AB663" s="62"/>
    </row>
    <row r="664" spans="1:28" ht="15.75" customHeight="1">
      <c r="A664" s="62"/>
      <c r="B664" s="62"/>
      <c r="C664" s="62"/>
      <c r="D664" s="62"/>
      <c r="E664" s="63"/>
      <c r="F664" s="63"/>
      <c r="G664" s="63"/>
      <c r="H664" s="62"/>
      <c r="I664" s="62"/>
      <c r="J664" s="62"/>
      <c r="K664" s="62"/>
      <c r="L664" s="62"/>
      <c r="M664" s="62"/>
      <c r="N664" s="62"/>
      <c r="O664" s="63"/>
      <c r="P664" s="63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  <c r="AB664" s="62"/>
    </row>
    <row r="665" spans="1:28" ht="15.75" customHeight="1">
      <c r="A665" s="62"/>
      <c r="B665" s="62"/>
      <c r="C665" s="62"/>
      <c r="D665" s="62"/>
      <c r="E665" s="63"/>
      <c r="F665" s="63"/>
      <c r="G665" s="63"/>
      <c r="H665" s="62"/>
      <c r="I665" s="62"/>
      <c r="J665" s="62"/>
      <c r="K665" s="62"/>
      <c r="L665" s="62"/>
      <c r="M665" s="62"/>
      <c r="N665" s="62"/>
      <c r="O665" s="63"/>
      <c r="P665" s="63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  <c r="AB665" s="62"/>
    </row>
    <row r="666" spans="1:28" ht="15.75" customHeight="1">
      <c r="A666" s="62"/>
      <c r="B666" s="62"/>
      <c r="C666" s="62"/>
      <c r="D666" s="62"/>
      <c r="E666" s="63"/>
      <c r="F666" s="63"/>
      <c r="G666" s="63"/>
      <c r="H666" s="62"/>
      <c r="I666" s="62"/>
      <c r="J666" s="62"/>
      <c r="K666" s="62"/>
      <c r="L666" s="62"/>
      <c r="M666" s="62"/>
      <c r="N666" s="62"/>
      <c r="O666" s="63"/>
      <c r="P666" s="63"/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62"/>
      <c r="AB666" s="62"/>
    </row>
    <row r="667" spans="1:28" ht="15.75" customHeight="1">
      <c r="A667" s="62"/>
      <c r="B667" s="62"/>
      <c r="C667" s="62"/>
      <c r="D667" s="62"/>
      <c r="E667" s="63"/>
      <c r="F667" s="63"/>
      <c r="G667" s="63"/>
      <c r="H667" s="62"/>
      <c r="I667" s="62"/>
      <c r="J667" s="62"/>
      <c r="K667" s="62"/>
      <c r="L667" s="62"/>
      <c r="M667" s="62"/>
      <c r="N667" s="62"/>
      <c r="O667" s="63"/>
      <c r="P667" s="63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  <c r="AB667" s="62"/>
    </row>
    <row r="668" spans="1:28" ht="15.75" customHeight="1">
      <c r="A668" s="62"/>
      <c r="B668" s="62"/>
      <c r="C668" s="62"/>
      <c r="D668" s="62"/>
      <c r="E668" s="63"/>
      <c r="F668" s="63"/>
      <c r="G668" s="63"/>
      <c r="H668" s="62"/>
      <c r="I668" s="62"/>
      <c r="J668" s="62"/>
      <c r="K668" s="62"/>
      <c r="L668" s="62"/>
      <c r="M668" s="62"/>
      <c r="N668" s="62"/>
      <c r="O668" s="63"/>
      <c r="P668" s="63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  <c r="AB668" s="62"/>
    </row>
    <row r="669" spans="1:28" ht="15.75" customHeight="1">
      <c r="A669" s="62"/>
      <c r="B669" s="62"/>
      <c r="C669" s="62"/>
      <c r="D669" s="62"/>
      <c r="E669" s="63"/>
      <c r="F669" s="63"/>
      <c r="G669" s="63"/>
      <c r="H669" s="62"/>
      <c r="I669" s="62"/>
      <c r="J669" s="62"/>
      <c r="K669" s="62"/>
      <c r="L669" s="62"/>
      <c r="M669" s="62"/>
      <c r="N669" s="62"/>
      <c r="O669" s="63"/>
      <c r="P669" s="63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  <c r="AB669" s="62"/>
    </row>
    <row r="670" spans="1:28" ht="15.75" customHeight="1">
      <c r="A670" s="62"/>
      <c r="B670" s="62"/>
      <c r="C670" s="62"/>
      <c r="D670" s="62"/>
      <c r="E670" s="63"/>
      <c r="F670" s="63"/>
      <c r="G670" s="63"/>
      <c r="H670" s="62"/>
      <c r="I670" s="62"/>
      <c r="J670" s="62"/>
      <c r="K670" s="62"/>
      <c r="L670" s="62"/>
      <c r="M670" s="62"/>
      <c r="N670" s="62"/>
      <c r="O670" s="63"/>
      <c r="P670" s="63"/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62"/>
      <c r="AB670" s="62"/>
    </row>
    <row r="671" spans="1:28" ht="15.75" customHeight="1">
      <c r="A671" s="62"/>
      <c r="B671" s="62"/>
      <c r="C671" s="62"/>
      <c r="D671" s="62"/>
      <c r="E671" s="63"/>
      <c r="F671" s="63"/>
      <c r="G671" s="63"/>
      <c r="H671" s="62"/>
      <c r="I671" s="62"/>
      <c r="J671" s="62"/>
      <c r="K671" s="62"/>
      <c r="L671" s="62"/>
      <c r="M671" s="62"/>
      <c r="N671" s="62"/>
      <c r="O671" s="63"/>
      <c r="P671" s="63"/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62"/>
      <c r="AB671" s="62"/>
    </row>
    <row r="672" spans="1:28" ht="15.75" customHeight="1">
      <c r="A672" s="62"/>
      <c r="B672" s="62"/>
      <c r="C672" s="62"/>
      <c r="D672" s="62"/>
      <c r="E672" s="63"/>
      <c r="F672" s="63"/>
      <c r="G672" s="63"/>
      <c r="H672" s="62"/>
      <c r="I672" s="62"/>
      <c r="J672" s="62"/>
      <c r="K672" s="62"/>
      <c r="L672" s="62"/>
      <c r="M672" s="62"/>
      <c r="N672" s="62"/>
      <c r="O672" s="63"/>
      <c r="P672" s="63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  <c r="AB672" s="62"/>
    </row>
    <row r="673" spans="1:28" ht="15.75" customHeight="1">
      <c r="A673" s="62"/>
      <c r="B673" s="62"/>
      <c r="C673" s="62"/>
      <c r="D673" s="62"/>
      <c r="E673" s="63"/>
      <c r="F673" s="63"/>
      <c r="G673" s="63"/>
      <c r="H673" s="62"/>
      <c r="I673" s="62"/>
      <c r="J673" s="62"/>
      <c r="K673" s="62"/>
      <c r="L673" s="62"/>
      <c r="M673" s="62"/>
      <c r="N673" s="62"/>
      <c r="O673" s="63"/>
      <c r="P673" s="63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  <c r="AB673" s="62"/>
    </row>
    <row r="674" spans="1:28" ht="15.75" customHeight="1">
      <c r="A674" s="62"/>
      <c r="B674" s="62"/>
      <c r="C674" s="62"/>
      <c r="D674" s="62"/>
      <c r="E674" s="63"/>
      <c r="F674" s="63"/>
      <c r="G674" s="63"/>
      <c r="H674" s="62"/>
      <c r="I674" s="62"/>
      <c r="J674" s="62"/>
      <c r="K674" s="62"/>
      <c r="L674" s="62"/>
      <c r="M674" s="62"/>
      <c r="N674" s="62"/>
      <c r="O674" s="63"/>
      <c r="P674" s="63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  <c r="AB674" s="62"/>
    </row>
    <row r="675" spans="1:28" ht="15.75" customHeight="1">
      <c r="A675" s="62"/>
      <c r="B675" s="62"/>
      <c r="C675" s="62"/>
      <c r="D675" s="62"/>
      <c r="E675" s="63"/>
      <c r="F675" s="63"/>
      <c r="G675" s="63"/>
      <c r="H675" s="62"/>
      <c r="I675" s="62"/>
      <c r="J675" s="62"/>
      <c r="K675" s="62"/>
      <c r="L675" s="62"/>
      <c r="M675" s="62"/>
      <c r="N675" s="62"/>
      <c r="O675" s="63"/>
      <c r="P675" s="63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  <c r="AB675" s="62"/>
    </row>
    <row r="676" spans="1:28" ht="15.75" customHeight="1">
      <c r="A676" s="62"/>
      <c r="B676" s="62"/>
      <c r="C676" s="62"/>
      <c r="D676" s="62"/>
      <c r="E676" s="63"/>
      <c r="F676" s="63"/>
      <c r="G676" s="63"/>
      <c r="H676" s="62"/>
      <c r="I676" s="62"/>
      <c r="J676" s="62"/>
      <c r="K676" s="62"/>
      <c r="L676" s="62"/>
      <c r="M676" s="62"/>
      <c r="N676" s="62"/>
      <c r="O676" s="63"/>
      <c r="P676" s="63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  <c r="AB676" s="62"/>
    </row>
    <row r="677" spans="1:28" ht="15.75" customHeight="1">
      <c r="A677" s="62"/>
      <c r="B677" s="62"/>
      <c r="C677" s="62"/>
      <c r="D677" s="62"/>
      <c r="E677" s="63"/>
      <c r="F677" s="63"/>
      <c r="G677" s="63"/>
      <c r="H677" s="62"/>
      <c r="I677" s="62"/>
      <c r="J677" s="62"/>
      <c r="K677" s="62"/>
      <c r="L677" s="62"/>
      <c r="M677" s="62"/>
      <c r="N677" s="62"/>
      <c r="O677" s="63"/>
      <c r="P677" s="63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  <c r="AB677" s="62"/>
    </row>
    <row r="678" spans="1:28" ht="15.75" customHeight="1">
      <c r="A678" s="62"/>
      <c r="B678" s="62"/>
      <c r="C678" s="62"/>
      <c r="D678" s="62"/>
      <c r="E678" s="63"/>
      <c r="F678" s="63"/>
      <c r="G678" s="63"/>
      <c r="H678" s="62"/>
      <c r="I678" s="62"/>
      <c r="J678" s="62"/>
      <c r="K678" s="62"/>
      <c r="L678" s="62"/>
      <c r="M678" s="62"/>
      <c r="N678" s="62"/>
      <c r="O678" s="63"/>
      <c r="P678" s="63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  <c r="AB678" s="62"/>
    </row>
    <row r="679" spans="1:28" ht="15.75" customHeight="1">
      <c r="A679" s="62"/>
      <c r="B679" s="62"/>
      <c r="C679" s="62"/>
      <c r="D679" s="62"/>
      <c r="E679" s="63"/>
      <c r="F679" s="63"/>
      <c r="G679" s="63"/>
      <c r="H679" s="62"/>
      <c r="I679" s="62"/>
      <c r="J679" s="62"/>
      <c r="K679" s="62"/>
      <c r="L679" s="62"/>
      <c r="M679" s="62"/>
      <c r="N679" s="62"/>
      <c r="O679" s="63"/>
      <c r="P679" s="63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  <c r="AB679" s="62"/>
    </row>
    <row r="680" spans="1:28" ht="15.75" customHeight="1">
      <c r="A680" s="62"/>
      <c r="B680" s="62"/>
      <c r="C680" s="62"/>
      <c r="D680" s="62"/>
      <c r="E680" s="63"/>
      <c r="F680" s="63"/>
      <c r="G680" s="63"/>
      <c r="H680" s="62"/>
      <c r="I680" s="62"/>
      <c r="J680" s="62"/>
      <c r="K680" s="62"/>
      <c r="L680" s="62"/>
      <c r="M680" s="62"/>
      <c r="N680" s="62"/>
      <c r="O680" s="63"/>
      <c r="P680" s="63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  <c r="AB680" s="62"/>
    </row>
    <row r="681" spans="1:28" ht="15.75" customHeight="1">
      <c r="A681" s="62"/>
      <c r="B681" s="62"/>
      <c r="C681" s="62"/>
      <c r="D681" s="62"/>
      <c r="E681" s="63"/>
      <c r="F681" s="63"/>
      <c r="G681" s="63"/>
      <c r="H681" s="62"/>
      <c r="I681" s="62"/>
      <c r="J681" s="62"/>
      <c r="K681" s="62"/>
      <c r="L681" s="62"/>
      <c r="M681" s="62"/>
      <c r="N681" s="62"/>
      <c r="O681" s="63"/>
      <c r="P681" s="63"/>
      <c r="Q681" s="62"/>
      <c r="R681" s="62"/>
      <c r="S681" s="62"/>
      <c r="T681" s="62"/>
      <c r="U681" s="62"/>
      <c r="V681" s="62"/>
      <c r="W681" s="62"/>
      <c r="X681" s="62"/>
      <c r="Y681" s="62"/>
      <c r="Z681" s="62"/>
      <c r="AA681" s="62"/>
      <c r="AB681" s="62"/>
    </row>
    <row r="682" spans="1:28" ht="15.75" customHeight="1">
      <c r="A682" s="62"/>
      <c r="B682" s="62"/>
      <c r="C682" s="62"/>
      <c r="D682" s="62"/>
      <c r="E682" s="63"/>
      <c r="F682" s="63"/>
      <c r="G682" s="63"/>
      <c r="H682" s="62"/>
      <c r="I682" s="62"/>
      <c r="J682" s="62"/>
      <c r="K682" s="62"/>
      <c r="L682" s="62"/>
      <c r="M682" s="62"/>
      <c r="N682" s="62"/>
      <c r="O682" s="63"/>
      <c r="P682" s="63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62"/>
      <c r="AB682" s="62"/>
    </row>
    <row r="683" spans="1:28" ht="15.75" customHeight="1">
      <c r="A683" s="62"/>
      <c r="B683" s="62"/>
      <c r="C683" s="62"/>
      <c r="D683" s="62"/>
      <c r="E683" s="63"/>
      <c r="F683" s="63"/>
      <c r="G683" s="63"/>
      <c r="H683" s="62"/>
      <c r="I683" s="62"/>
      <c r="J683" s="62"/>
      <c r="K683" s="62"/>
      <c r="L683" s="62"/>
      <c r="M683" s="62"/>
      <c r="N683" s="62"/>
      <c r="O683" s="63"/>
      <c r="P683" s="63"/>
      <c r="Q683" s="62"/>
      <c r="R683" s="62"/>
      <c r="S683" s="62"/>
      <c r="T683" s="62"/>
      <c r="U683" s="62"/>
      <c r="V683" s="62"/>
      <c r="W683" s="62"/>
      <c r="X683" s="62"/>
      <c r="Y683" s="62"/>
      <c r="Z683" s="62"/>
      <c r="AA683" s="62"/>
      <c r="AB683" s="62"/>
    </row>
    <row r="684" spans="1:28" ht="15.75" customHeight="1">
      <c r="A684" s="62"/>
      <c r="B684" s="62"/>
      <c r="C684" s="62"/>
      <c r="D684" s="62"/>
      <c r="E684" s="63"/>
      <c r="F684" s="63"/>
      <c r="G684" s="63"/>
      <c r="H684" s="62"/>
      <c r="I684" s="62"/>
      <c r="J684" s="62"/>
      <c r="K684" s="62"/>
      <c r="L684" s="62"/>
      <c r="M684" s="62"/>
      <c r="N684" s="62"/>
      <c r="O684" s="63"/>
      <c r="P684" s="63"/>
      <c r="Q684" s="62"/>
      <c r="R684" s="62"/>
      <c r="S684" s="62"/>
      <c r="T684" s="62"/>
      <c r="U684" s="62"/>
      <c r="V684" s="62"/>
      <c r="W684" s="62"/>
      <c r="X684" s="62"/>
      <c r="Y684" s="62"/>
      <c r="Z684" s="62"/>
      <c r="AA684" s="62"/>
      <c r="AB684" s="62"/>
    </row>
    <row r="685" spans="1:28" ht="15.75" customHeight="1">
      <c r="A685" s="62"/>
      <c r="B685" s="62"/>
      <c r="C685" s="62"/>
      <c r="D685" s="62"/>
      <c r="E685" s="63"/>
      <c r="F685" s="63"/>
      <c r="G685" s="63"/>
      <c r="H685" s="62"/>
      <c r="I685" s="62"/>
      <c r="J685" s="62"/>
      <c r="K685" s="62"/>
      <c r="L685" s="62"/>
      <c r="M685" s="62"/>
      <c r="N685" s="62"/>
      <c r="O685" s="63"/>
      <c r="P685" s="63"/>
      <c r="Q685" s="62"/>
      <c r="R685" s="62"/>
      <c r="S685" s="62"/>
      <c r="T685" s="62"/>
      <c r="U685" s="62"/>
      <c r="V685" s="62"/>
      <c r="W685" s="62"/>
      <c r="X685" s="62"/>
      <c r="Y685" s="62"/>
      <c r="Z685" s="62"/>
      <c r="AA685" s="62"/>
      <c r="AB685" s="62"/>
    </row>
    <row r="686" spans="1:28" ht="15.75" customHeight="1">
      <c r="A686" s="62"/>
      <c r="B686" s="62"/>
      <c r="C686" s="62"/>
      <c r="D686" s="62"/>
      <c r="E686" s="63"/>
      <c r="F686" s="63"/>
      <c r="G686" s="63"/>
      <c r="H686" s="62"/>
      <c r="I686" s="62"/>
      <c r="J686" s="62"/>
      <c r="K686" s="62"/>
      <c r="L686" s="62"/>
      <c r="M686" s="62"/>
      <c r="N686" s="62"/>
      <c r="O686" s="63"/>
      <c r="P686" s="63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62"/>
      <c r="AB686" s="62"/>
    </row>
    <row r="687" spans="1:28" ht="15.75" customHeight="1">
      <c r="A687" s="62"/>
      <c r="B687" s="62"/>
      <c r="C687" s="62"/>
      <c r="D687" s="62"/>
      <c r="E687" s="63"/>
      <c r="F687" s="63"/>
      <c r="G687" s="63"/>
      <c r="H687" s="62"/>
      <c r="I687" s="62"/>
      <c r="J687" s="62"/>
      <c r="K687" s="62"/>
      <c r="L687" s="62"/>
      <c r="M687" s="62"/>
      <c r="N687" s="62"/>
      <c r="O687" s="63"/>
      <c r="P687" s="63"/>
      <c r="Q687" s="62"/>
      <c r="R687" s="62"/>
      <c r="S687" s="62"/>
      <c r="T687" s="62"/>
      <c r="U687" s="62"/>
      <c r="V687" s="62"/>
      <c r="W687" s="62"/>
      <c r="X687" s="62"/>
      <c r="Y687" s="62"/>
      <c r="Z687" s="62"/>
      <c r="AA687" s="62"/>
      <c r="AB687" s="62"/>
    </row>
    <row r="688" spans="1:28" ht="15.75" customHeight="1">
      <c r="A688" s="62"/>
      <c r="B688" s="62"/>
      <c r="C688" s="62"/>
      <c r="D688" s="62"/>
      <c r="E688" s="63"/>
      <c r="F688" s="63"/>
      <c r="G688" s="63"/>
      <c r="H688" s="62"/>
      <c r="I688" s="62"/>
      <c r="J688" s="62"/>
      <c r="K688" s="62"/>
      <c r="L688" s="62"/>
      <c r="M688" s="62"/>
      <c r="N688" s="62"/>
      <c r="O688" s="63"/>
      <c r="P688" s="63"/>
      <c r="Q688" s="62"/>
      <c r="R688" s="62"/>
      <c r="S688" s="62"/>
      <c r="T688" s="62"/>
      <c r="U688" s="62"/>
      <c r="V688" s="62"/>
      <c r="W688" s="62"/>
      <c r="X688" s="62"/>
      <c r="Y688" s="62"/>
      <c r="Z688" s="62"/>
      <c r="AA688" s="62"/>
      <c r="AB688" s="62"/>
    </row>
    <row r="689" spans="1:28" ht="15.75" customHeight="1">
      <c r="A689" s="62"/>
      <c r="B689" s="62"/>
      <c r="C689" s="62"/>
      <c r="D689" s="62"/>
      <c r="E689" s="63"/>
      <c r="F689" s="63"/>
      <c r="G689" s="63"/>
      <c r="H689" s="62"/>
      <c r="I689" s="62"/>
      <c r="J689" s="62"/>
      <c r="K689" s="62"/>
      <c r="L689" s="62"/>
      <c r="M689" s="62"/>
      <c r="N689" s="62"/>
      <c r="O689" s="63"/>
      <c r="P689" s="63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  <c r="AB689" s="62"/>
    </row>
    <row r="690" spans="1:28" ht="15.75" customHeight="1">
      <c r="A690" s="62"/>
      <c r="B690" s="62"/>
      <c r="C690" s="62"/>
      <c r="D690" s="62"/>
      <c r="E690" s="63"/>
      <c r="F690" s="63"/>
      <c r="G690" s="63"/>
      <c r="H690" s="62"/>
      <c r="I690" s="62"/>
      <c r="J690" s="62"/>
      <c r="K690" s="62"/>
      <c r="L690" s="62"/>
      <c r="M690" s="62"/>
      <c r="N690" s="62"/>
      <c r="O690" s="63"/>
      <c r="P690" s="63"/>
      <c r="Q690" s="62"/>
      <c r="R690" s="62"/>
      <c r="S690" s="62"/>
      <c r="T690" s="62"/>
      <c r="U690" s="62"/>
      <c r="V690" s="62"/>
      <c r="W690" s="62"/>
      <c r="X690" s="62"/>
      <c r="Y690" s="62"/>
      <c r="Z690" s="62"/>
      <c r="AA690" s="62"/>
      <c r="AB690" s="62"/>
    </row>
    <row r="691" spans="1:28" ht="15.75" customHeight="1">
      <c r="A691" s="62"/>
      <c r="B691" s="62"/>
      <c r="C691" s="62"/>
      <c r="D691" s="62"/>
      <c r="E691" s="63"/>
      <c r="F691" s="63"/>
      <c r="G691" s="63"/>
      <c r="H691" s="62"/>
      <c r="I691" s="62"/>
      <c r="J691" s="62"/>
      <c r="K691" s="62"/>
      <c r="L691" s="62"/>
      <c r="M691" s="62"/>
      <c r="N691" s="62"/>
      <c r="O691" s="63"/>
      <c r="P691" s="63"/>
      <c r="Q691" s="62"/>
      <c r="R691" s="62"/>
      <c r="S691" s="62"/>
      <c r="T691" s="62"/>
      <c r="U691" s="62"/>
      <c r="V691" s="62"/>
      <c r="W691" s="62"/>
      <c r="X691" s="62"/>
      <c r="Y691" s="62"/>
      <c r="Z691" s="62"/>
      <c r="AA691" s="62"/>
      <c r="AB691" s="62"/>
    </row>
    <row r="692" spans="1:28" ht="15.75" customHeight="1">
      <c r="A692" s="62"/>
      <c r="B692" s="62"/>
      <c r="C692" s="62"/>
      <c r="D692" s="62"/>
      <c r="E692" s="63"/>
      <c r="F692" s="63"/>
      <c r="G692" s="63"/>
      <c r="H692" s="62"/>
      <c r="I692" s="62"/>
      <c r="J692" s="62"/>
      <c r="K692" s="62"/>
      <c r="L692" s="62"/>
      <c r="M692" s="62"/>
      <c r="N692" s="62"/>
      <c r="O692" s="63"/>
      <c r="P692" s="63"/>
      <c r="Q692" s="62"/>
      <c r="R692" s="62"/>
      <c r="S692" s="62"/>
      <c r="T692" s="62"/>
      <c r="U692" s="62"/>
      <c r="V692" s="62"/>
      <c r="W692" s="62"/>
      <c r="X692" s="62"/>
      <c r="Y692" s="62"/>
      <c r="Z692" s="62"/>
      <c r="AA692" s="62"/>
      <c r="AB692" s="62"/>
    </row>
    <row r="693" spans="1:28" ht="15.75" customHeight="1">
      <c r="A693" s="62"/>
      <c r="B693" s="62"/>
      <c r="C693" s="62"/>
      <c r="D693" s="62"/>
      <c r="E693" s="63"/>
      <c r="F693" s="63"/>
      <c r="G693" s="63"/>
      <c r="H693" s="62"/>
      <c r="I693" s="62"/>
      <c r="J693" s="62"/>
      <c r="K693" s="62"/>
      <c r="L693" s="62"/>
      <c r="M693" s="62"/>
      <c r="N693" s="62"/>
      <c r="O693" s="63"/>
      <c r="P693" s="63"/>
      <c r="Q693" s="62"/>
      <c r="R693" s="62"/>
      <c r="S693" s="62"/>
      <c r="T693" s="62"/>
      <c r="U693" s="62"/>
      <c r="V693" s="62"/>
      <c r="W693" s="62"/>
      <c r="X693" s="62"/>
      <c r="Y693" s="62"/>
      <c r="Z693" s="62"/>
      <c r="AA693" s="62"/>
      <c r="AB693" s="62"/>
    </row>
    <row r="694" spans="1:28" ht="15.75" customHeight="1">
      <c r="A694" s="62"/>
      <c r="B694" s="62"/>
      <c r="C694" s="62"/>
      <c r="D694" s="62"/>
      <c r="E694" s="63"/>
      <c r="F694" s="63"/>
      <c r="G694" s="63"/>
      <c r="H694" s="62"/>
      <c r="I694" s="62"/>
      <c r="J694" s="62"/>
      <c r="K694" s="62"/>
      <c r="L694" s="62"/>
      <c r="M694" s="62"/>
      <c r="N694" s="62"/>
      <c r="O694" s="63"/>
      <c r="P694" s="63"/>
      <c r="Q694" s="62"/>
      <c r="R694" s="62"/>
      <c r="S694" s="62"/>
      <c r="T694" s="62"/>
      <c r="U694" s="62"/>
      <c r="V694" s="62"/>
      <c r="W694" s="62"/>
      <c r="X694" s="62"/>
      <c r="Y694" s="62"/>
      <c r="Z694" s="62"/>
      <c r="AA694" s="62"/>
      <c r="AB694" s="62"/>
    </row>
    <row r="695" spans="1:28" ht="15.75" customHeight="1">
      <c r="A695" s="62"/>
      <c r="B695" s="62"/>
      <c r="C695" s="62"/>
      <c r="D695" s="62"/>
      <c r="E695" s="63"/>
      <c r="F695" s="63"/>
      <c r="G695" s="63"/>
      <c r="H695" s="62"/>
      <c r="I695" s="62"/>
      <c r="J695" s="62"/>
      <c r="K695" s="62"/>
      <c r="L695" s="62"/>
      <c r="M695" s="62"/>
      <c r="N695" s="62"/>
      <c r="O695" s="63"/>
      <c r="P695" s="63"/>
      <c r="Q695" s="62"/>
      <c r="R695" s="62"/>
      <c r="S695" s="62"/>
      <c r="T695" s="62"/>
      <c r="U695" s="62"/>
      <c r="V695" s="62"/>
      <c r="W695" s="62"/>
      <c r="X695" s="62"/>
      <c r="Y695" s="62"/>
      <c r="Z695" s="62"/>
      <c r="AA695" s="62"/>
      <c r="AB695" s="62"/>
    </row>
    <row r="696" spans="1:28" ht="15.75" customHeight="1">
      <c r="A696" s="62"/>
      <c r="B696" s="62"/>
      <c r="C696" s="62"/>
      <c r="D696" s="62"/>
      <c r="E696" s="63"/>
      <c r="F696" s="63"/>
      <c r="G696" s="63"/>
      <c r="H696" s="62"/>
      <c r="I696" s="62"/>
      <c r="J696" s="62"/>
      <c r="K696" s="62"/>
      <c r="L696" s="62"/>
      <c r="M696" s="62"/>
      <c r="N696" s="62"/>
      <c r="O696" s="63"/>
      <c r="P696" s="63"/>
      <c r="Q696" s="62"/>
      <c r="R696" s="62"/>
      <c r="S696" s="62"/>
      <c r="T696" s="62"/>
      <c r="U696" s="62"/>
      <c r="V696" s="62"/>
      <c r="W696" s="62"/>
      <c r="X696" s="62"/>
      <c r="Y696" s="62"/>
      <c r="Z696" s="62"/>
      <c r="AA696" s="62"/>
      <c r="AB696" s="62"/>
    </row>
    <row r="697" spans="1:28" ht="15.75" customHeight="1">
      <c r="A697" s="62"/>
      <c r="B697" s="62"/>
      <c r="C697" s="62"/>
      <c r="D697" s="62"/>
      <c r="E697" s="63"/>
      <c r="F697" s="63"/>
      <c r="G697" s="63"/>
      <c r="H697" s="62"/>
      <c r="I697" s="62"/>
      <c r="J697" s="62"/>
      <c r="K697" s="62"/>
      <c r="L697" s="62"/>
      <c r="M697" s="62"/>
      <c r="N697" s="62"/>
      <c r="O697" s="63"/>
      <c r="P697" s="63"/>
      <c r="Q697" s="62"/>
      <c r="R697" s="62"/>
      <c r="S697" s="62"/>
      <c r="T697" s="62"/>
      <c r="U697" s="62"/>
      <c r="V697" s="62"/>
      <c r="W697" s="62"/>
      <c r="X697" s="62"/>
      <c r="Y697" s="62"/>
      <c r="Z697" s="62"/>
      <c r="AA697" s="62"/>
      <c r="AB697" s="62"/>
    </row>
    <row r="698" spans="1:28" ht="15.75" customHeight="1">
      <c r="A698" s="62"/>
      <c r="B698" s="62"/>
      <c r="C698" s="62"/>
      <c r="D698" s="62"/>
      <c r="E698" s="63"/>
      <c r="F698" s="63"/>
      <c r="G698" s="63"/>
      <c r="H698" s="62"/>
      <c r="I698" s="62"/>
      <c r="J698" s="62"/>
      <c r="K698" s="62"/>
      <c r="L698" s="62"/>
      <c r="M698" s="62"/>
      <c r="N698" s="62"/>
      <c r="O698" s="63"/>
      <c r="P698" s="63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  <c r="AB698" s="62"/>
    </row>
    <row r="699" spans="1:28" ht="15.75" customHeight="1">
      <c r="A699" s="62"/>
      <c r="B699" s="62"/>
      <c r="C699" s="62"/>
      <c r="D699" s="62"/>
      <c r="E699" s="63"/>
      <c r="F699" s="63"/>
      <c r="G699" s="63"/>
      <c r="H699" s="62"/>
      <c r="I699" s="62"/>
      <c r="J699" s="62"/>
      <c r="K699" s="62"/>
      <c r="L699" s="62"/>
      <c r="M699" s="62"/>
      <c r="N699" s="62"/>
      <c r="O699" s="63"/>
      <c r="P699" s="63"/>
      <c r="Q699" s="62"/>
      <c r="R699" s="62"/>
      <c r="S699" s="62"/>
      <c r="T699" s="62"/>
      <c r="U699" s="62"/>
      <c r="V699" s="62"/>
      <c r="W699" s="62"/>
      <c r="X699" s="62"/>
      <c r="Y699" s="62"/>
      <c r="Z699" s="62"/>
      <c r="AA699" s="62"/>
      <c r="AB699" s="62"/>
    </row>
    <row r="700" spans="1:28" ht="15.75" customHeight="1">
      <c r="A700" s="62"/>
      <c r="B700" s="62"/>
      <c r="C700" s="62"/>
      <c r="D700" s="62"/>
      <c r="E700" s="63"/>
      <c r="F700" s="63"/>
      <c r="G700" s="63"/>
      <c r="H700" s="62"/>
      <c r="I700" s="62"/>
      <c r="J700" s="62"/>
      <c r="K700" s="62"/>
      <c r="L700" s="62"/>
      <c r="M700" s="62"/>
      <c r="N700" s="62"/>
      <c r="O700" s="63"/>
      <c r="P700" s="63"/>
      <c r="Q700" s="62"/>
      <c r="R700" s="62"/>
      <c r="S700" s="62"/>
      <c r="T700" s="62"/>
      <c r="U700" s="62"/>
      <c r="V700" s="62"/>
      <c r="W700" s="62"/>
      <c r="X700" s="62"/>
      <c r="Y700" s="62"/>
      <c r="Z700" s="62"/>
      <c r="AA700" s="62"/>
      <c r="AB700" s="62"/>
    </row>
    <row r="701" spans="1:28" ht="15.75" customHeight="1">
      <c r="A701" s="62"/>
      <c r="B701" s="62"/>
      <c r="C701" s="62"/>
      <c r="D701" s="62"/>
      <c r="E701" s="63"/>
      <c r="F701" s="63"/>
      <c r="G701" s="63"/>
      <c r="H701" s="62"/>
      <c r="I701" s="62"/>
      <c r="J701" s="62"/>
      <c r="K701" s="62"/>
      <c r="L701" s="62"/>
      <c r="M701" s="62"/>
      <c r="N701" s="62"/>
      <c r="O701" s="63"/>
      <c r="P701" s="63"/>
      <c r="Q701" s="62"/>
      <c r="R701" s="62"/>
      <c r="S701" s="62"/>
      <c r="T701" s="62"/>
      <c r="U701" s="62"/>
      <c r="V701" s="62"/>
      <c r="W701" s="62"/>
      <c r="X701" s="62"/>
      <c r="Y701" s="62"/>
      <c r="Z701" s="62"/>
      <c r="AA701" s="62"/>
      <c r="AB701" s="62"/>
    </row>
    <row r="702" spans="1:28" ht="15.75" customHeight="1">
      <c r="A702" s="62"/>
      <c r="B702" s="62"/>
      <c r="C702" s="62"/>
      <c r="D702" s="62"/>
      <c r="E702" s="63"/>
      <c r="F702" s="63"/>
      <c r="G702" s="63"/>
      <c r="H702" s="62"/>
      <c r="I702" s="62"/>
      <c r="J702" s="62"/>
      <c r="K702" s="62"/>
      <c r="L702" s="62"/>
      <c r="M702" s="62"/>
      <c r="N702" s="62"/>
      <c r="O702" s="63"/>
      <c r="P702" s="63"/>
      <c r="Q702" s="62"/>
      <c r="R702" s="62"/>
      <c r="S702" s="62"/>
      <c r="T702" s="62"/>
      <c r="U702" s="62"/>
      <c r="V702" s="62"/>
      <c r="W702" s="62"/>
      <c r="X702" s="62"/>
      <c r="Y702" s="62"/>
      <c r="Z702" s="62"/>
      <c r="AA702" s="62"/>
      <c r="AB702" s="62"/>
    </row>
    <row r="703" spans="1:28" ht="15.75" customHeight="1">
      <c r="A703" s="62"/>
      <c r="B703" s="62"/>
      <c r="C703" s="62"/>
      <c r="D703" s="62"/>
      <c r="E703" s="63"/>
      <c r="F703" s="63"/>
      <c r="G703" s="63"/>
      <c r="H703" s="62"/>
      <c r="I703" s="62"/>
      <c r="J703" s="62"/>
      <c r="K703" s="62"/>
      <c r="L703" s="62"/>
      <c r="M703" s="62"/>
      <c r="N703" s="62"/>
      <c r="O703" s="63"/>
      <c r="P703" s="63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  <c r="AB703" s="62"/>
    </row>
    <row r="704" spans="1:28" ht="15.75" customHeight="1">
      <c r="A704" s="62"/>
      <c r="B704" s="62"/>
      <c r="C704" s="62"/>
      <c r="D704" s="62"/>
      <c r="E704" s="63"/>
      <c r="F704" s="63"/>
      <c r="G704" s="63"/>
      <c r="H704" s="62"/>
      <c r="I704" s="62"/>
      <c r="J704" s="62"/>
      <c r="K704" s="62"/>
      <c r="L704" s="62"/>
      <c r="M704" s="62"/>
      <c r="N704" s="62"/>
      <c r="O704" s="63"/>
      <c r="P704" s="63"/>
      <c r="Q704" s="62"/>
      <c r="R704" s="62"/>
      <c r="S704" s="62"/>
      <c r="T704" s="62"/>
      <c r="U704" s="62"/>
      <c r="V704" s="62"/>
      <c r="W704" s="62"/>
      <c r="X704" s="62"/>
      <c r="Y704" s="62"/>
      <c r="Z704" s="62"/>
      <c r="AA704" s="62"/>
      <c r="AB704" s="62"/>
    </row>
    <row r="705" spans="1:28" ht="15.75" customHeight="1">
      <c r="A705" s="62"/>
      <c r="B705" s="62"/>
      <c r="C705" s="62"/>
      <c r="D705" s="62"/>
      <c r="E705" s="63"/>
      <c r="F705" s="63"/>
      <c r="G705" s="63"/>
      <c r="H705" s="62"/>
      <c r="I705" s="62"/>
      <c r="J705" s="62"/>
      <c r="K705" s="62"/>
      <c r="L705" s="62"/>
      <c r="M705" s="62"/>
      <c r="N705" s="62"/>
      <c r="O705" s="63"/>
      <c r="P705" s="63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62"/>
      <c r="AB705" s="62"/>
    </row>
    <row r="706" spans="1:28" ht="15.75" customHeight="1">
      <c r="A706" s="62"/>
      <c r="B706" s="62"/>
      <c r="C706" s="62"/>
      <c r="D706" s="62"/>
      <c r="E706" s="63"/>
      <c r="F706" s="63"/>
      <c r="G706" s="63"/>
      <c r="H706" s="62"/>
      <c r="I706" s="62"/>
      <c r="J706" s="62"/>
      <c r="K706" s="62"/>
      <c r="L706" s="62"/>
      <c r="M706" s="62"/>
      <c r="N706" s="62"/>
      <c r="O706" s="63"/>
      <c r="P706" s="63"/>
      <c r="Q706" s="62"/>
      <c r="R706" s="62"/>
      <c r="S706" s="62"/>
      <c r="T706" s="62"/>
      <c r="U706" s="62"/>
      <c r="V706" s="62"/>
      <c r="W706" s="62"/>
      <c r="X706" s="62"/>
      <c r="Y706" s="62"/>
      <c r="Z706" s="62"/>
      <c r="AA706" s="62"/>
      <c r="AB706" s="62"/>
    </row>
    <row r="707" spans="1:28" ht="15.75" customHeight="1">
      <c r="A707" s="62"/>
      <c r="B707" s="62"/>
      <c r="C707" s="62"/>
      <c r="D707" s="62"/>
      <c r="E707" s="63"/>
      <c r="F707" s="63"/>
      <c r="G707" s="63"/>
      <c r="H707" s="62"/>
      <c r="I707" s="62"/>
      <c r="J707" s="62"/>
      <c r="K707" s="62"/>
      <c r="L707" s="62"/>
      <c r="M707" s="62"/>
      <c r="N707" s="62"/>
      <c r="O707" s="63"/>
      <c r="P707" s="63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62"/>
      <c r="AB707" s="62"/>
    </row>
    <row r="708" spans="1:28" ht="15.75" customHeight="1">
      <c r="A708" s="62"/>
      <c r="B708" s="62"/>
      <c r="C708" s="62"/>
      <c r="D708" s="62"/>
      <c r="E708" s="63"/>
      <c r="F708" s="63"/>
      <c r="G708" s="63"/>
      <c r="H708" s="62"/>
      <c r="I708" s="62"/>
      <c r="J708" s="62"/>
      <c r="K708" s="62"/>
      <c r="L708" s="62"/>
      <c r="M708" s="62"/>
      <c r="N708" s="62"/>
      <c r="O708" s="63"/>
      <c r="P708" s="63"/>
      <c r="Q708" s="62"/>
      <c r="R708" s="62"/>
      <c r="S708" s="62"/>
      <c r="T708" s="62"/>
      <c r="U708" s="62"/>
      <c r="V708" s="62"/>
      <c r="W708" s="62"/>
      <c r="X708" s="62"/>
      <c r="Y708" s="62"/>
      <c r="Z708" s="62"/>
      <c r="AA708" s="62"/>
      <c r="AB708" s="62"/>
    </row>
    <row r="709" spans="1:28" ht="15.75" customHeight="1">
      <c r="A709" s="62"/>
      <c r="B709" s="62"/>
      <c r="C709" s="62"/>
      <c r="D709" s="62"/>
      <c r="E709" s="63"/>
      <c r="F709" s="63"/>
      <c r="G709" s="63"/>
      <c r="H709" s="62"/>
      <c r="I709" s="62"/>
      <c r="J709" s="62"/>
      <c r="K709" s="62"/>
      <c r="L709" s="62"/>
      <c r="M709" s="62"/>
      <c r="N709" s="62"/>
      <c r="O709" s="63"/>
      <c r="P709" s="63"/>
      <c r="Q709" s="62"/>
      <c r="R709" s="62"/>
      <c r="S709" s="62"/>
      <c r="T709" s="62"/>
      <c r="U709" s="62"/>
      <c r="V709" s="62"/>
      <c r="W709" s="62"/>
      <c r="X709" s="62"/>
      <c r="Y709" s="62"/>
      <c r="Z709" s="62"/>
      <c r="AA709" s="62"/>
      <c r="AB709" s="62"/>
    </row>
    <row r="710" spans="1:28" ht="15.75" customHeight="1">
      <c r="A710" s="62"/>
      <c r="B710" s="62"/>
      <c r="C710" s="62"/>
      <c r="D710" s="62"/>
      <c r="E710" s="63"/>
      <c r="F710" s="63"/>
      <c r="G710" s="63"/>
      <c r="H710" s="62"/>
      <c r="I710" s="62"/>
      <c r="J710" s="62"/>
      <c r="K710" s="62"/>
      <c r="L710" s="62"/>
      <c r="M710" s="62"/>
      <c r="N710" s="62"/>
      <c r="O710" s="63"/>
      <c r="P710" s="63"/>
      <c r="Q710" s="62"/>
      <c r="R710" s="62"/>
      <c r="S710" s="62"/>
      <c r="T710" s="62"/>
      <c r="U710" s="62"/>
      <c r="V710" s="62"/>
      <c r="W710" s="62"/>
      <c r="X710" s="62"/>
      <c r="Y710" s="62"/>
      <c r="Z710" s="62"/>
      <c r="AA710" s="62"/>
      <c r="AB710" s="62"/>
    </row>
    <row r="711" spans="1:28" ht="15.75" customHeight="1">
      <c r="A711" s="62"/>
      <c r="B711" s="62"/>
      <c r="C711" s="62"/>
      <c r="D711" s="62"/>
      <c r="E711" s="63"/>
      <c r="F711" s="63"/>
      <c r="G711" s="63"/>
      <c r="H711" s="62"/>
      <c r="I711" s="62"/>
      <c r="J711" s="62"/>
      <c r="K711" s="62"/>
      <c r="L711" s="62"/>
      <c r="M711" s="62"/>
      <c r="N711" s="62"/>
      <c r="O711" s="63"/>
      <c r="P711" s="63"/>
      <c r="Q711" s="62"/>
      <c r="R711" s="62"/>
      <c r="S711" s="62"/>
      <c r="T711" s="62"/>
      <c r="U711" s="62"/>
      <c r="V711" s="62"/>
      <c r="W711" s="62"/>
      <c r="X711" s="62"/>
      <c r="Y711" s="62"/>
      <c r="Z711" s="62"/>
      <c r="AA711" s="62"/>
      <c r="AB711" s="62"/>
    </row>
    <row r="712" spans="1:28" ht="15.75" customHeight="1">
      <c r="A712" s="62"/>
      <c r="B712" s="62"/>
      <c r="C712" s="62"/>
      <c r="D712" s="62"/>
      <c r="E712" s="63"/>
      <c r="F712" s="63"/>
      <c r="G712" s="63"/>
      <c r="H712" s="62"/>
      <c r="I712" s="62"/>
      <c r="J712" s="62"/>
      <c r="K712" s="62"/>
      <c r="L712" s="62"/>
      <c r="M712" s="62"/>
      <c r="N712" s="62"/>
      <c r="O712" s="63"/>
      <c r="P712" s="63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62"/>
      <c r="AB712" s="62"/>
    </row>
    <row r="713" spans="1:28" ht="15.75" customHeight="1">
      <c r="A713" s="62"/>
      <c r="B713" s="62"/>
      <c r="C713" s="62"/>
      <c r="D713" s="62"/>
      <c r="E713" s="63"/>
      <c r="F713" s="63"/>
      <c r="G713" s="63"/>
      <c r="H713" s="62"/>
      <c r="I713" s="62"/>
      <c r="J713" s="62"/>
      <c r="K713" s="62"/>
      <c r="L713" s="62"/>
      <c r="M713" s="62"/>
      <c r="N713" s="62"/>
      <c r="O713" s="63"/>
      <c r="P713" s="63"/>
      <c r="Q713" s="62"/>
      <c r="R713" s="62"/>
      <c r="S713" s="62"/>
      <c r="T713" s="62"/>
      <c r="U713" s="62"/>
      <c r="V713" s="62"/>
      <c r="W713" s="62"/>
      <c r="X713" s="62"/>
      <c r="Y713" s="62"/>
      <c r="Z713" s="62"/>
      <c r="AA713" s="62"/>
      <c r="AB713" s="62"/>
    </row>
    <row r="714" spans="1:28" ht="15.75" customHeight="1">
      <c r="A714" s="62"/>
      <c r="B714" s="62"/>
      <c r="C714" s="62"/>
      <c r="D714" s="62"/>
      <c r="E714" s="63"/>
      <c r="F714" s="63"/>
      <c r="G714" s="63"/>
      <c r="H714" s="62"/>
      <c r="I714" s="62"/>
      <c r="J714" s="62"/>
      <c r="K714" s="62"/>
      <c r="L714" s="62"/>
      <c r="M714" s="62"/>
      <c r="N714" s="62"/>
      <c r="O714" s="63"/>
      <c r="P714" s="63"/>
      <c r="Q714" s="62"/>
      <c r="R714" s="62"/>
      <c r="S714" s="62"/>
      <c r="T714" s="62"/>
      <c r="U714" s="62"/>
      <c r="V714" s="62"/>
      <c r="W714" s="62"/>
      <c r="X714" s="62"/>
      <c r="Y714" s="62"/>
      <c r="Z714" s="62"/>
      <c r="AA714" s="62"/>
      <c r="AB714" s="62"/>
    </row>
    <row r="715" spans="1:28" ht="15.75" customHeight="1">
      <c r="A715" s="62"/>
      <c r="B715" s="62"/>
      <c r="C715" s="62"/>
      <c r="D715" s="62"/>
      <c r="E715" s="63"/>
      <c r="F715" s="63"/>
      <c r="G715" s="63"/>
      <c r="H715" s="62"/>
      <c r="I715" s="62"/>
      <c r="J715" s="62"/>
      <c r="K715" s="62"/>
      <c r="L715" s="62"/>
      <c r="M715" s="62"/>
      <c r="N715" s="62"/>
      <c r="O715" s="63"/>
      <c r="P715" s="63"/>
      <c r="Q715" s="62"/>
      <c r="R715" s="62"/>
      <c r="S715" s="62"/>
      <c r="T715" s="62"/>
      <c r="U715" s="62"/>
      <c r="V715" s="62"/>
      <c r="W715" s="62"/>
      <c r="X715" s="62"/>
      <c r="Y715" s="62"/>
      <c r="Z715" s="62"/>
      <c r="AA715" s="62"/>
      <c r="AB715" s="62"/>
    </row>
    <row r="716" spans="1:28" ht="15.75" customHeight="1">
      <c r="A716" s="62"/>
      <c r="B716" s="62"/>
      <c r="C716" s="62"/>
      <c r="D716" s="62"/>
      <c r="E716" s="63"/>
      <c r="F716" s="63"/>
      <c r="G716" s="63"/>
      <c r="H716" s="62"/>
      <c r="I716" s="62"/>
      <c r="J716" s="62"/>
      <c r="K716" s="62"/>
      <c r="L716" s="62"/>
      <c r="M716" s="62"/>
      <c r="N716" s="62"/>
      <c r="O716" s="63"/>
      <c r="P716" s="63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62"/>
      <c r="AB716" s="62"/>
    </row>
    <row r="717" spans="1:28" ht="15.75" customHeight="1">
      <c r="A717" s="62"/>
      <c r="B717" s="62"/>
      <c r="C717" s="62"/>
      <c r="D717" s="62"/>
      <c r="E717" s="63"/>
      <c r="F717" s="63"/>
      <c r="G717" s="63"/>
      <c r="H717" s="62"/>
      <c r="I717" s="62"/>
      <c r="J717" s="62"/>
      <c r="K717" s="62"/>
      <c r="L717" s="62"/>
      <c r="M717" s="62"/>
      <c r="N717" s="62"/>
      <c r="O717" s="63"/>
      <c r="P717" s="63"/>
      <c r="Q717" s="62"/>
      <c r="R717" s="62"/>
      <c r="S717" s="62"/>
      <c r="T717" s="62"/>
      <c r="U717" s="62"/>
      <c r="V717" s="62"/>
      <c r="W717" s="62"/>
      <c r="X717" s="62"/>
      <c r="Y717" s="62"/>
      <c r="Z717" s="62"/>
      <c r="AA717" s="62"/>
      <c r="AB717" s="62"/>
    </row>
    <row r="718" spans="1:28" ht="15.75" customHeight="1">
      <c r="A718" s="62"/>
      <c r="B718" s="62"/>
      <c r="C718" s="62"/>
      <c r="D718" s="62"/>
      <c r="E718" s="63"/>
      <c r="F718" s="63"/>
      <c r="G718" s="63"/>
      <c r="H718" s="62"/>
      <c r="I718" s="62"/>
      <c r="J718" s="62"/>
      <c r="K718" s="62"/>
      <c r="L718" s="62"/>
      <c r="M718" s="62"/>
      <c r="N718" s="62"/>
      <c r="O718" s="63"/>
      <c r="P718" s="63"/>
      <c r="Q718" s="62"/>
      <c r="R718" s="62"/>
      <c r="S718" s="62"/>
      <c r="T718" s="62"/>
      <c r="U718" s="62"/>
      <c r="V718" s="62"/>
      <c r="W718" s="62"/>
      <c r="X718" s="62"/>
      <c r="Y718" s="62"/>
      <c r="Z718" s="62"/>
      <c r="AA718" s="62"/>
      <c r="AB718" s="62"/>
    </row>
    <row r="719" spans="1:28" ht="15.75" customHeight="1">
      <c r="A719" s="62"/>
      <c r="B719" s="62"/>
      <c r="C719" s="62"/>
      <c r="D719" s="62"/>
      <c r="E719" s="63"/>
      <c r="F719" s="63"/>
      <c r="G719" s="63"/>
      <c r="H719" s="62"/>
      <c r="I719" s="62"/>
      <c r="J719" s="62"/>
      <c r="K719" s="62"/>
      <c r="L719" s="62"/>
      <c r="M719" s="62"/>
      <c r="N719" s="62"/>
      <c r="O719" s="63"/>
      <c r="P719" s="63"/>
      <c r="Q719" s="62"/>
      <c r="R719" s="62"/>
      <c r="S719" s="62"/>
      <c r="T719" s="62"/>
      <c r="U719" s="62"/>
      <c r="V719" s="62"/>
      <c r="W719" s="62"/>
      <c r="X719" s="62"/>
      <c r="Y719" s="62"/>
      <c r="Z719" s="62"/>
      <c r="AA719" s="62"/>
      <c r="AB719" s="62"/>
    </row>
    <row r="720" spans="1:28" ht="15.75" customHeight="1">
      <c r="A720" s="62"/>
      <c r="B720" s="62"/>
      <c r="C720" s="62"/>
      <c r="D720" s="62"/>
      <c r="E720" s="63"/>
      <c r="F720" s="63"/>
      <c r="G720" s="63"/>
      <c r="H720" s="62"/>
      <c r="I720" s="62"/>
      <c r="J720" s="62"/>
      <c r="K720" s="62"/>
      <c r="L720" s="62"/>
      <c r="M720" s="62"/>
      <c r="N720" s="62"/>
      <c r="O720" s="63"/>
      <c r="P720" s="63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62"/>
      <c r="AB720" s="62"/>
    </row>
    <row r="721" spans="1:28" ht="15.75" customHeight="1">
      <c r="A721" s="62"/>
      <c r="B721" s="62"/>
      <c r="C721" s="62"/>
      <c r="D721" s="62"/>
      <c r="E721" s="63"/>
      <c r="F721" s="63"/>
      <c r="G721" s="63"/>
      <c r="H721" s="62"/>
      <c r="I721" s="62"/>
      <c r="J721" s="62"/>
      <c r="K721" s="62"/>
      <c r="L721" s="62"/>
      <c r="M721" s="62"/>
      <c r="N721" s="62"/>
      <c r="O721" s="63"/>
      <c r="P721" s="63"/>
      <c r="Q721" s="62"/>
      <c r="R721" s="62"/>
      <c r="S721" s="62"/>
      <c r="T721" s="62"/>
      <c r="U721" s="62"/>
      <c r="V721" s="62"/>
      <c r="W721" s="62"/>
      <c r="X721" s="62"/>
      <c r="Y721" s="62"/>
      <c r="Z721" s="62"/>
      <c r="AA721" s="62"/>
      <c r="AB721" s="62"/>
    </row>
    <row r="722" spans="1:28" ht="15.75" customHeight="1">
      <c r="A722" s="62"/>
      <c r="B722" s="62"/>
      <c r="C722" s="62"/>
      <c r="D722" s="62"/>
      <c r="E722" s="63"/>
      <c r="F722" s="63"/>
      <c r="G722" s="63"/>
      <c r="H722" s="62"/>
      <c r="I722" s="62"/>
      <c r="J722" s="62"/>
      <c r="K722" s="62"/>
      <c r="L722" s="62"/>
      <c r="M722" s="62"/>
      <c r="N722" s="62"/>
      <c r="O722" s="63"/>
      <c r="P722" s="63"/>
      <c r="Q722" s="62"/>
      <c r="R722" s="62"/>
      <c r="S722" s="62"/>
      <c r="T722" s="62"/>
      <c r="U722" s="62"/>
      <c r="V722" s="62"/>
      <c r="W722" s="62"/>
      <c r="X722" s="62"/>
      <c r="Y722" s="62"/>
      <c r="Z722" s="62"/>
      <c r="AA722" s="62"/>
      <c r="AB722" s="62"/>
    </row>
    <row r="723" spans="1:28" ht="15.75" customHeight="1">
      <c r="A723" s="62"/>
      <c r="B723" s="62"/>
      <c r="C723" s="62"/>
      <c r="D723" s="62"/>
      <c r="E723" s="63"/>
      <c r="F723" s="63"/>
      <c r="G723" s="63"/>
      <c r="H723" s="62"/>
      <c r="I723" s="62"/>
      <c r="J723" s="62"/>
      <c r="K723" s="62"/>
      <c r="L723" s="62"/>
      <c r="M723" s="62"/>
      <c r="N723" s="62"/>
      <c r="O723" s="63"/>
      <c r="P723" s="63"/>
      <c r="Q723" s="62"/>
      <c r="R723" s="62"/>
      <c r="S723" s="62"/>
      <c r="T723" s="62"/>
      <c r="U723" s="62"/>
      <c r="V723" s="62"/>
      <c r="W723" s="62"/>
      <c r="X723" s="62"/>
      <c r="Y723" s="62"/>
      <c r="Z723" s="62"/>
      <c r="AA723" s="62"/>
      <c r="AB723" s="62"/>
    </row>
    <row r="724" spans="1:28" ht="15.75" customHeight="1">
      <c r="A724" s="62"/>
      <c r="B724" s="62"/>
      <c r="C724" s="62"/>
      <c r="D724" s="62"/>
      <c r="E724" s="63"/>
      <c r="F724" s="63"/>
      <c r="G724" s="63"/>
      <c r="H724" s="62"/>
      <c r="I724" s="62"/>
      <c r="J724" s="62"/>
      <c r="K724" s="62"/>
      <c r="L724" s="62"/>
      <c r="M724" s="62"/>
      <c r="N724" s="62"/>
      <c r="O724" s="63"/>
      <c r="P724" s="63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62"/>
      <c r="AB724" s="62"/>
    </row>
    <row r="725" spans="1:28" ht="15.75" customHeight="1">
      <c r="A725" s="62"/>
      <c r="B725" s="62"/>
      <c r="C725" s="62"/>
      <c r="D725" s="62"/>
      <c r="E725" s="63"/>
      <c r="F725" s="63"/>
      <c r="G725" s="63"/>
      <c r="H725" s="62"/>
      <c r="I725" s="62"/>
      <c r="J725" s="62"/>
      <c r="K725" s="62"/>
      <c r="L725" s="62"/>
      <c r="M725" s="62"/>
      <c r="N725" s="62"/>
      <c r="O725" s="63"/>
      <c r="P725" s="63"/>
      <c r="Q725" s="62"/>
      <c r="R725" s="62"/>
      <c r="S725" s="62"/>
      <c r="T725" s="62"/>
      <c r="U725" s="62"/>
      <c r="V725" s="62"/>
      <c r="W725" s="62"/>
      <c r="X725" s="62"/>
      <c r="Y725" s="62"/>
      <c r="Z725" s="62"/>
      <c r="AA725" s="62"/>
      <c r="AB725" s="62"/>
    </row>
    <row r="726" spans="1:28" ht="15.75" customHeight="1">
      <c r="A726" s="62"/>
      <c r="B726" s="62"/>
      <c r="C726" s="62"/>
      <c r="D726" s="62"/>
      <c r="E726" s="63"/>
      <c r="F726" s="63"/>
      <c r="G726" s="63"/>
      <c r="H726" s="62"/>
      <c r="I726" s="62"/>
      <c r="J726" s="62"/>
      <c r="K726" s="62"/>
      <c r="L726" s="62"/>
      <c r="M726" s="62"/>
      <c r="N726" s="62"/>
      <c r="O726" s="63"/>
      <c r="P726" s="63"/>
      <c r="Q726" s="62"/>
      <c r="R726" s="62"/>
      <c r="S726" s="62"/>
      <c r="T726" s="62"/>
      <c r="U726" s="62"/>
      <c r="V726" s="62"/>
      <c r="W726" s="62"/>
      <c r="X726" s="62"/>
      <c r="Y726" s="62"/>
      <c r="Z726" s="62"/>
      <c r="AA726" s="62"/>
      <c r="AB726" s="62"/>
    </row>
    <row r="727" spans="1:28" ht="15.75" customHeight="1">
      <c r="A727" s="62"/>
      <c r="B727" s="62"/>
      <c r="C727" s="62"/>
      <c r="D727" s="62"/>
      <c r="E727" s="63"/>
      <c r="F727" s="63"/>
      <c r="G727" s="63"/>
      <c r="H727" s="62"/>
      <c r="I727" s="62"/>
      <c r="J727" s="62"/>
      <c r="K727" s="62"/>
      <c r="L727" s="62"/>
      <c r="M727" s="62"/>
      <c r="N727" s="62"/>
      <c r="O727" s="63"/>
      <c r="P727" s="63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62"/>
      <c r="AB727" s="62"/>
    </row>
    <row r="728" spans="1:28" ht="15.75" customHeight="1">
      <c r="A728" s="62"/>
      <c r="B728" s="62"/>
      <c r="C728" s="62"/>
      <c r="D728" s="62"/>
      <c r="E728" s="63"/>
      <c r="F728" s="63"/>
      <c r="G728" s="63"/>
      <c r="H728" s="62"/>
      <c r="I728" s="62"/>
      <c r="J728" s="62"/>
      <c r="K728" s="62"/>
      <c r="L728" s="62"/>
      <c r="M728" s="62"/>
      <c r="N728" s="62"/>
      <c r="O728" s="63"/>
      <c r="P728" s="63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  <c r="AB728" s="62"/>
    </row>
    <row r="729" spans="1:28" ht="15.75" customHeight="1">
      <c r="A729" s="62"/>
      <c r="B729" s="62"/>
      <c r="C729" s="62"/>
      <c r="D729" s="62"/>
      <c r="E729" s="63"/>
      <c r="F729" s="63"/>
      <c r="G729" s="63"/>
      <c r="H729" s="62"/>
      <c r="I729" s="62"/>
      <c r="J729" s="62"/>
      <c r="K729" s="62"/>
      <c r="L729" s="62"/>
      <c r="M729" s="62"/>
      <c r="N729" s="62"/>
      <c r="O729" s="63"/>
      <c r="P729" s="63"/>
      <c r="Q729" s="62"/>
      <c r="R729" s="62"/>
      <c r="S729" s="62"/>
      <c r="T729" s="62"/>
      <c r="U729" s="62"/>
      <c r="V729" s="62"/>
      <c r="W729" s="62"/>
      <c r="X729" s="62"/>
      <c r="Y729" s="62"/>
      <c r="Z729" s="62"/>
      <c r="AA729" s="62"/>
      <c r="AB729" s="62"/>
    </row>
    <row r="730" spans="1:28" ht="15.75" customHeight="1">
      <c r="A730" s="62"/>
      <c r="B730" s="62"/>
      <c r="C730" s="62"/>
      <c r="D730" s="62"/>
      <c r="E730" s="63"/>
      <c r="F730" s="63"/>
      <c r="G730" s="63"/>
      <c r="H730" s="62"/>
      <c r="I730" s="62"/>
      <c r="J730" s="62"/>
      <c r="K730" s="62"/>
      <c r="L730" s="62"/>
      <c r="M730" s="62"/>
      <c r="N730" s="62"/>
      <c r="O730" s="63"/>
      <c r="P730" s="63"/>
      <c r="Q730" s="62"/>
      <c r="R730" s="62"/>
      <c r="S730" s="62"/>
      <c r="T730" s="62"/>
      <c r="U730" s="62"/>
      <c r="V730" s="62"/>
      <c r="W730" s="62"/>
      <c r="X730" s="62"/>
      <c r="Y730" s="62"/>
      <c r="Z730" s="62"/>
      <c r="AA730" s="62"/>
      <c r="AB730" s="62"/>
    </row>
    <row r="731" spans="1:28" ht="15.75" customHeight="1">
      <c r="A731" s="62"/>
      <c r="B731" s="62"/>
      <c r="C731" s="62"/>
      <c r="D731" s="62"/>
      <c r="E731" s="63"/>
      <c r="F731" s="63"/>
      <c r="G731" s="63"/>
      <c r="H731" s="62"/>
      <c r="I731" s="62"/>
      <c r="J731" s="62"/>
      <c r="K731" s="62"/>
      <c r="L731" s="62"/>
      <c r="M731" s="62"/>
      <c r="N731" s="62"/>
      <c r="O731" s="63"/>
      <c r="P731" s="63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62"/>
      <c r="AB731" s="62"/>
    </row>
    <row r="732" spans="1:28" ht="15.75" customHeight="1">
      <c r="A732" s="62"/>
      <c r="B732" s="62"/>
      <c r="C732" s="62"/>
      <c r="D732" s="62"/>
      <c r="E732" s="63"/>
      <c r="F732" s="63"/>
      <c r="G732" s="63"/>
      <c r="H732" s="62"/>
      <c r="I732" s="62"/>
      <c r="J732" s="62"/>
      <c r="K732" s="62"/>
      <c r="L732" s="62"/>
      <c r="M732" s="62"/>
      <c r="N732" s="62"/>
      <c r="O732" s="63"/>
      <c r="P732" s="63"/>
      <c r="Q732" s="62"/>
      <c r="R732" s="62"/>
      <c r="S732" s="62"/>
      <c r="T732" s="62"/>
      <c r="U732" s="62"/>
      <c r="V732" s="62"/>
      <c r="W732" s="62"/>
      <c r="X732" s="62"/>
      <c r="Y732" s="62"/>
      <c r="Z732" s="62"/>
      <c r="AA732" s="62"/>
      <c r="AB732" s="62"/>
    </row>
    <row r="733" spans="1:28" ht="15.75" customHeight="1">
      <c r="A733" s="62"/>
      <c r="B733" s="62"/>
      <c r="C733" s="62"/>
      <c r="D733" s="62"/>
      <c r="E733" s="63"/>
      <c r="F733" s="63"/>
      <c r="G733" s="63"/>
      <c r="H733" s="62"/>
      <c r="I733" s="62"/>
      <c r="J733" s="62"/>
      <c r="K733" s="62"/>
      <c r="L733" s="62"/>
      <c r="M733" s="62"/>
      <c r="N733" s="62"/>
      <c r="O733" s="63"/>
      <c r="P733" s="63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62"/>
      <c r="AB733" s="62"/>
    </row>
    <row r="734" spans="1:28" ht="15.75" customHeight="1">
      <c r="A734" s="62"/>
      <c r="B734" s="62"/>
      <c r="C734" s="62"/>
      <c r="D734" s="62"/>
      <c r="E734" s="63"/>
      <c r="F734" s="63"/>
      <c r="G734" s="63"/>
      <c r="H734" s="62"/>
      <c r="I734" s="62"/>
      <c r="J734" s="62"/>
      <c r="K734" s="62"/>
      <c r="L734" s="62"/>
      <c r="M734" s="62"/>
      <c r="N734" s="62"/>
      <c r="O734" s="63"/>
      <c r="P734" s="63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62"/>
      <c r="AB734" s="62"/>
    </row>
    <row r="735" spans="1:28" ht="15.75" customHeight="1">
      <c r="A735" s="62"/>
      <c r="B735" s="62"/>
      <c r="C735" s="62"/>
      <c r="D735" s="62"/>
      <c r="E735" s="63"/>
      <c r="F735" s="63"/>
      <c r="G735" s="63"/>
      <c r="H735" s="62"/>
      <c r="I735" s="62"/>
      <c r="J735" s="62"/>
      <c r="K735" s="62"/>
      <c r="L735" s="62"/>
      <c r="M735" s="62"/>
      <c r="N735" s="62"/>
      <c r="O735" s="63"/>
      <c r="P735" s="63"/>
      <c r="Q735" s="62"/>
      <c r="R735" s="62"/>
      <c r="S735" s="62"/>
      <c r="T735" s="62"/>
      <c r="U735" s="62"/>
      <c r="V735" s="62"/>
      <c r="W735" s="62"/>
      <c r="X735" s="62"/>
      <c r="Y735" s="62"/>
      <c r="Z735" s="62"/>
      <c r="AA735" s="62"/>
      <c r="AB735" s="62"/>
    </row>
    <row r="736" spans="1:28" ht="15.75" customHeight="1">
      <c r="A736" s="62"/>
      <c r="B736" s="62"/>
      <c r="C736" s="62"/>
      <c r="D736" s="62"/>
      <c r="E736" s="63"/>
      <c r="F736" s="63"/>
      <c r="G736" s="63"/>
      <c r="H736" s="62"/>
      <c r="I736" s="62"/>
      <c r="J736" s="62"/>
      <c r="K736" s="62"/>
      <c r="L736" s="62"/>
      <c r="M736" s="62"/>
      <c r="N736" s="62"/>
      <c r="O736" s="63"/>
      <c r="P736" s="63"/>
      <c r="Q736" s="62"/>
      <c r="R736" s="62"/>
      <c r="S736" s="62"/>
      <c r="T736" s="62"/>
      <c r="U736" s="62"/>
      <c r="V736" s="62"/>
      <c r="W736" s="62"/>
      <c r="X736" s="62"/>
      <c r="Y736" s="62"/>
      <c r="Z736" s="62"/>
      <c r="AA736" s="62"/>
      <c r="AB736" s="62"/>
    </row>
    <row r="737" spans="1:28" ht="15.75" customHeight="1">
      <c r="A737" s="62"/>
      <c r="B737" s="62"/>
      <c r="C737" s="62"/>
      <c r="D737" s="62"/>
      <c r="E737" s="63"/>
      <c r="F737" s="63"/>
      <c r="G737" s="63"/>
      <c r="H737" s="62"/>
      <c r="I737" s="62"/>
      <c r="J737" s="62"/>
      <c r="K737" s="62"/>
      <c r="L737" s="62"/>
      <c r="M737" s="62"/>
      <c r="N737" s="62"/>
      <c r="O737" s="63"/>
      <c r="P737" s="63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62"/>
      <c r="AB737" s="62"/>
    </row>
    <row r="738" spans="1:28" ht="15.75" customHeight="1">
      <c r="A738" s="62"/>
      <c r="B738" s="62"/>
      <c r="C738" s="62"/>
      <c r="D738" s="62"/>
      <c r="E738" s="63"/>
      <c r="F738" s="63"/>
      <c r="G738" s="63"/>
      <c r="H738" s="62"/>
      <c r="I738" s="62"/>
      <c r="J738" s="62"/>
      <c r="K738" s="62"/>
      <c r="L738" s="62"/>
      <c r="M738" s="62"/>
      <c r="N738" s="62"/>
      <c r="O738" s="63"/>
      <c r="P738" s="63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62"/>
      <c r="AB738" s="62"/>
    </row>
    <row r="739" spans="1:28" ht="15.75" customHeight="1">
      <c r="A739" s="62"/>
      <c r="B739" s="62"/>
      <c r="C739" s="62"/>
      <c r="D739" s="62"/>
      <c r="E739" s="63"/>
      <c r="F739" s="63"/>
      <c r="G739" s="63"/>
      <c r="H739" s="62"/>
      <c r="I739" s="62"/>
      <c r="J739" s="62"/>
      <c r="K739" s="62"/>
      <c r="L739" s="62"/>
      <c r="M739" s="62"/>
      <c r="N739" s="62"/>
      <c r="O739" s="63"/>
      <c r="P739" s="63"/>
      <c r="Q739" s="62"/>
      <c r="R739" s="62"/>
      <c r="S739" s="62"/>
      <c r="T739" s="62"/>
      <c r="U739" s="62"/>
      <c r="V739" s="62"/>
      <c r="W739" s="62"/>
      <c r="X739" s="62"/>
      <c r="Y739" s="62"/>
      <c r="Z739" s="62"/>
      <c r="AA739" s="62"/>
      <c r="AB739" s="62"/>
    </row>
    <row r="740" spans="1:28" ht="15.75" customHeight="1">
      <c r="A740" s="62"/>
      <c r="B740" s="62"/>
      <c r="C740" s="62"/>
      <c r="D740" s="62"/>
      <c r="E740" s="63"/>
      <c r="F740" s="63"/>
      <c r="G740" s="63"/>
      <c r="H740" s="62"/>
      <c r="I740" s="62"/>
      <c r="J740" s="62"/>
      <c r="K740" s="62"/>
      <c r="L740" s="62"/>
      <c r="M740" s="62"/>
      <c r="N740" s="62"/>
      <c r="O740" s="63"/>
      <c r="P740" s="63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62"/>
      <c r="AB740" s="62"/>
    </row>
    <row r="741" spans="1:28" ht="15.75" customHeight="1">
      <c r="A741" s="62"/>
      <c r="B741" s="62"/>
      <c r="C741" s="62"/>
      <c r="D741" s="62"/>
      <c r="E741" s="63"/>
      <c r="F741" s="63"/>
      <c r="G741" s="63"/>
      <c r="H741" s="62"/>
      <c r="I741" s="62"/>
      <c r="J741" s="62"/>
      <c r="K741" s="62"/>
      <c r="L741" s="62"/>
      <c r="M741" s="62"/>
      <c r="N741" s="62"/>
      <c r="O741" s="63"/>
      <c r="P741" s="63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62"/>
      <c r="AB741" s="62"/>
    </row>
    <row r="742" spans="1:28" ht="15.75" customHeight="1">
      <c r="A742" s="62"/>
      <c r="B742" s="62"/>
      <c r="C742" s="62"/>
      <c r="D742" s="62"/>
      <c r="E742" s="63"/>
      <c r="F742" s="63"/>
      <c r="G742" s="63"/>
      <c r="H742" s="62"/>
      <c r="I742" s="62"/>
      <c r="J742" s="62"/>
      <c r="K742" s="62"/>
      <c r="L742" s="62"/>
      <c r="M742" s="62"/>
      <c r="N742" s="62"/>
      <c r="O742" s="63"/>
      <c r="P742" s="63"/>
      <c r="Q742" s="62"/>
      <c r="R742" s="62"/>
      <c r="S742" s="62"/>
      <c r="T742" s="62"/>
      <c r="U742" s="62"/>
      <c r="V742" s="62"/>
      <c r="W742" s="62"/>
      <c r="X742" s="62"/>
      <c r="Y742" s="62"/>
      <c r="Z742" s="62"/>
      <c r="AA742" s="62"/>
      <c r="AB742" s="62"/>
    </row>
    <row r="743" spans="1:28" ht="15.75" customHeight="1">
      <c r="A743" s="62"/>
      <c r="B743" s="62"/>
      <c r="C743" s="62"/>
      <c r="D743" s="62"/>
      <c r="E743" s="63"/>
      <c r="F743" s="63"/>
      <c r="G743" s="63"/>
      <c r="H743" s="62"/>
      <c r="I743" s="62"/>
      <c r="J743" s="62"/>
      <c r="K743" s="62"/>
      <c r="L743" s="62"/>
      <c r="M743" s="62"/>
      <c r="N743" s="62"/>
      <c r="O743" s="63"/>
      <c r="P743" s="63"/>
      <c r="Q743" s="62"/>
      <c r="R743" s="62"/>
      <c r="S743" s="62"/>
      <c r="T743" s="62"/>
      <c r="U743" s="62"/>
      <c r="V743" s="62"/>
      <c r="W743" s="62"/>
      <c r="X743" s="62"/>
      <c r="Y743" s="62"/>
      <c r="Z743" s="62"/>
      <c r="AA743" s="62"/>
      <c r="AB743" s="62"/>
    </row>
    <row r="744" spans="1:28" ht="15.75" customHeight="1">
      <c r="A744" s="62"/>
      <c r="B744" s="62"/>
      <c r="C744" s="62"/>
      <c r="D744" s="62"/>
      <c r="E744" s="63"/>
      <c r="F744" s="63"/>
      <c r="G744" s="63"/>
      <c r="H744" s="62"/>
      <c r="I744" s="62"/>
      <c r="J744" s="62"/>
      <c r="K744" s="62"/>
      <c r="L744" s="62"/>
      <c r="M744" s="62"/>
      <c r="N744" s="62"/>
      <c r="O744" s="63"/>
      <c r="P744" s="63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62"/>
      <c r="AB744" s="62"/>
    </row>
    <row r="745" spans="1:28" ht="15.75" customHeight="1">
      <c r="A745" s="62"/>
      <c r="B745" s="62"/>
      <c r="C745" s="62"/>
      <c r="D745" s="62"/>
      <c r="E745" s="63"/>
      <c r="F745" s="63"/>
      <c r="G745" s="63"/>
      <c r="H745" s="62"/>
      <c r="I745" s="62"/>
      <c r="J745" s="62"/>
      <c r="K745" s="62"/>
      <c r="L745" s="62"/>
      <c r="M745" s="62"/>
      <c r="N745" s="62"/>
      <c r="O745" s="63"/>
      <c r="P745" s="63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62"/>
      <c r="AB745" s="62"/>
    </row>
    <row r="746" spans="1:28" ht="15.75" customHeight="1">
      <c r="A746" s="62"/>
      <c r="B746" s="62"/>
      <c r="C746" s="62"/>
      <c r="D746" s="62"/>
      <c r="E746" s="63"/>
      <c r="F746" s="63"/>
      <c r="G746" s="63"/>
      <c r="H746" s="62"/>
      <c r="I746" s="62"/>
      <c r="J746" s="62"/>
      <c r="K746" s="62"/>
      <c r="L746" s="62"/>
      <c r="M746" s="62"/>
      <c r="N746" s="62"/>
      <c r="O746" s="63"/>
      <c r="P746" s="63"/>
      <c r="Q746" s="62"/>
      <c r="R746" s="62"/>
      <c r="S746" s="62"/>
      <c r="T746" s="62"/>
      <c r="U746" s="62"/>
      <c r="V746" s="62"/>
      <c r="W746" s="62"/>
      <c r="X746" s="62"/>
      <c r="Y746" s="62"/>
      <c r="Z746" s="62"/>
      <c r="AA746" s="62"/>
      <c r="AB746" s="62"/>
    </row>
    <row r="747" spans="1:28" ht="15.75" customHeight="1">
      <c r="A747" s="62"/>
      <c r="B747" s="62"/>
      <c r="C747" s="62"/>
      <c r="D747" s="62"/>
      <c r="E747" s="63"/>
      <c r="F747" s="63"/>
      <c r="G747" s="63"/>
      <c r="H747" s="62"/>
      <c r="I747" s="62"/>
      <c r="J747" s="62"/>
      <c r="K747" s="62"/>
      <c r="L747" s="62"/>
      <c r="M747" s="62"/>
      <c r="N747" s="62"/>
      <c r="O747" s="63"/>
      <c r="P747" s="63"/>
      <c r="Q747" s="62"/>
      <c r="R747" s="62"/>
      <c r="S747" s="62"/>
      <c r="T747" s="62"/>
      <c r="U747" s="62"/>
      <c r="V747" s="62"/>
      <c r="W747" s="62"/>
      <c r="X747" s="62"/>
      <c r="Y747" s="62"/>
      <c r="Z747" s="62"/>
      <c r="AA747" s="62"/>
      <c r="AB747" s="62"/>
    </row>
    <row r="748" spans="1:28" ht="15.75" customHeight="1">
      <c r="A748" s="62"/>
      <c r="B748" s="62"/>
      <c r="C748" s="62"/>
      <c r="D748" s="62"/>
      <c r="E748" s="63"/>
      <c r="F748" s="63"/>
      <c r="G748" s="63"/>
      <c r="H748" s="62"/>
      <c r="I748" s="62"/>
      <c r="J748" s="62"/>
      <c r="K748" s="62"/>
      <c r="L748" s="62"/>
      <c r="M748" s="62"/>
      <c r="N748" s="62"/>
      <c r="O748" s="63"/>
      <c r="P748" s="63"/>
      <c r="Q748" s="62"/>
      <c r="R748" s="62"/>
      <c r="S748" s="62"/>
      <c r="T748" s="62"/>
      <c r="U748" s="62"/>
      <c r="V748" s="62"/>
      <c r="W748" s="62"/>
      <c r="X748" s="62"/>
      <c r="Y748" s="62"/>
      <c r="Z748" s="62"/>
      <c r="AA748" s="62"/>
      <c r="AB748" s="62"/>
    </row>
    <row r="749" spans="1:28" ht="15.75" customHeight="1">
      <c r="A749" s="62"/>
      <c r="B749" s="62"/>
      <c r="C749" s="62"/>
      <c r="D749" s="62"/>
      <c r="E749" s="63"/>
      <c r="F749" s="63"/>
      <c r="G749" s="63"/>
      <c r="H749" s="62"/>
      <c r="I749" s="62"/>
      <c r="J749" s="62"/>
      <c r="K749" s="62"/>
      <c r="L749" s="62"/>
      <c r="M749" s="62"/>
      <c r="N749" s="62"/>
      <c r="O749" s="63"/>
      <c r="P749" s="63"/>
      <c r="Q749" s="62"/>
      <c r="R749" s="62"/>
      <c r="S749" s="62"/>
      <c r="T749" s="62"/>
      <c r="U749" s="62"/>
      <c r="V749" s="62"/>
      <c r="W749" s="62"/>
      <c r="X749" s="62"/>
      <c r="Y749" s="62"/>
      <c r="Z749" s="62"/>
      <c r="AA749" s="62"/>
      <c r="AB749" s="62"/>
    </row>
    <row r="750" spans="1:28" ht="15.75" customHeight="1">
      <c r="A750" s="62"/>
      <c r="B750" s="62"/>
      <c r="C750" s="62"/>
      <c r="D750" s="62"/>
      <c r="E750" s="63"/>
      <c r="F750" s="63"/>
      <c r="G750" s="63"/>
      <c r="H750" s="62"/>
      <c r="I750" s="62"/>
      <c r="J750" s="62"/>
      <c r="K750" s="62"/>
      <c r="L750" s="62"/>
      <c r="M750" s="62"/>
      <c r="N750" s="62"/>
      <c r="O750" s="63"/>
      <c r="P750" s="63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62"/>
      <c r="AB750" s="62"/>
    </row>
    <row r="751" spans="1:28" ht="15.75" customHeight="1">
      <c r="A751" s="62"/>
      <c r="B751" s="62"/>
      <c r="C751" s="62"/>
      <c r="D751" s="62"/>
      <c r="E751" s="63"/>
      <c r="F751" s="63"/>
      <c r="G751" s="63"/>
      <c r="H751" s="62"/>
      <c r="I751" s="62"/>
      <c r="J751" s="62"/>
      <c r="K751" s="62"/>
      <c r="L751" s="62"/>
      <c r="M751" s="62"/>
      <c r="N751" s="62"/>
      <c r="O751" s="63"/>
      <c r="P751" s="63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62"/>
      <c r="AB751" s="62"/>
    </row>
    <row r="752" spans="1:28" ht="15.75" customHeight="1">
      <c r="A752" s="62"/>
      <c r="B752" s="62"/>
      <c r="C752" s="62"/>
      <c r="D752" s="62"/>
      <c r="E752" s="63"/>
      <c r="F752" s="63"/>
      <c r="G752" s="63"/>
      <c r="H752" s="62"/>
      <c r="I752" s="62"/>
      <c r="J752" s="62"/>
      <c r="K752" s="62"/>
      <c r="L752" s="62"/>
      <c r="M752" s="62"/>
      <c r="N752" s="62"/>
      <c r="O752" s="63"/>
      <c r="P752" s="63"/>
      <c r="Q752" s="62"/>
      <c r="R752" s="62"/>
      <c r="S752" s="62"/>
      <c r="T752" s="62"/>
      <c r="U752" s="62"/>
      <c r="V752" s="62"/>
      <c r="W752" s="62"/>
      <c r="X752" s="62"/>
      <c r="Y752" s="62"/>
      <c r="Z752" s="62"/>
      <c r="AA752" s="62"/>
      <c r="AB752" s="62"/>
    </row>
    <row r="753" spans="1:28" ht="15.75" customHeight="1">
      <c r="A753" s="62"/>
      <c r="B753" s="62"/>
      <c r="C753" s="62"/>
      <c r="D753" s="62"/>
      <c r="E753" s="63"/>
      <c r="F753" s="63"/>
      <c r="G753" s="63"/>
      <c r="H753" s="62"/>
      <c r="I753" s="62"/>
      <c r="J753" s="62"/>
      <c r="K753" s="62"/>
      <c r="L753" s="62"/>
      <c r="M753" s="62"/>
      <c r="N753" s="62"/>
      <c r="O753" s="63"/>
      <c r="P753" s="63"/>
      <c r="Q753" s="62"/>
      <c r="R753" s="62"/>
      <c r="S753" s="62"/>
      <c r="T753" s="62"/>
      <c r="U753" s="62"/>
      <c r="V753" s="62"/>
      <c r="W753" s="62"/>
      <c r="X753" s="62"/>
      <c r="Y753" s="62"/>
      <c r="Z753" s="62"/>
      <c r="AA753" s="62"/>
      <c r="AB753" s="62"/>
    </row>
    <row r="754" spans="1:28" ht="15.75" customHeight="1">
      <c r="A754" s="62"/>
      <c r="B754" s="62"/>
      <c r="C754" s="62"/>
      <c r="D754" s="62"/>
      <c r="E754" s="63"/>
      <c r="F754" s="63"/>
      <c r="G754" s="63"/>
      <c r="H754" s="62"/>
      <c r="I754" s="62"/>
      <c r="J754" s="62"/>
      <c r="K754" s="62"/>
      <c r="L754" s="62"/>
      <c r="M754" s="62"/>
      <c r="N754" s="62"/>
      <c r="O754" s="63"/>
      <c r="P754" s="63"/>
      <c r="Q754" s="62"/>
      <c r="R754" s="62"/>
      <c r="S754" s="62"/>
      <c r="T754" s="62"/>
      <c r="U754" s="62"/>
      <c r="V754" s="62"/>
      <c r="W754" s="62"/>
      <c r="X754" s="62"/>
      <c r="Y754" s="62"/>
      <c r="Z754" s="62"/>
      <c r="AA754" s="62"/>
      <c r="AB754" s="62"/>
    </row>
    <row r="755" spans="1:28" ht="15.75" customHeight="1">
      <c r="A755" s="62"/>
      <c r="B755" s="62"/>
      <c r="C755" s="62"/>
      <c r="D755" s="62"/>
      <c r="E755" s="63"/>
      <c r="F755" s="63"/>
      <c r="G755" s="63"/>
      <c r="H755" s="62"/>
      <c r="I755" s="62"/>
      <c r="J755" s="62"/>
      <c r="K755" s="62"/>
      <c r="L755" s="62"/>
      <c r="M755" s="62"/>
      <c r="N755" s="62"/>
      <c r="O755" s="63"/>
      <c r="P755" s="63"/>
      <c r="Q755" s="62"/>
      <c r="R755" s="62"/>
      <c r="S755" s="62"/>
      <c r="T755" s="62"/>
      <c r="U755" s="62"/>
      <c r="V755" s="62"/>
      <c r="W755" s="62"/>
      <c r="X755" s="62"/>
      <c r="Y755" s="62"/>
      <c r="Z755" s="62"/>
      <c r="AA755" s="62"/>
      <c r="AB755" s="62"/>
    </row>
    <row r="756" spans="1:28" ht="15.75" customHeight="1">
      <c r="A756" s="62"/>
      <c r="B756" s="62"/>
      <c r="C756" s="62"/>
      <c r="D756" s="62"/>
      <c r="E756" s="63"/>
      <c r="F756" s="63"/>
      <c r="G756" s="63"/>
      <c r="H756" s="62"/>
      <c r="I756" s="62"/>
      <c r="J756" s="62"/>
      <c r="K756" s="62"/>
      <c r="L756" s="62"/>
      <c r="M756" s="62"/>
      <c r="N756" s="62"/>
      <c r="O756" s="63"/>
      <c r="P756" s="63"/>
      <c r="Q756" s="62"/>
      <c r="R756" s="62"/>
      <c r="S756" s="62"/>
      <c r="T756" s="62"/>
      <c r="U756" s="62"/>
      <c r="V756" s="62"/>
      <c r="W756" s="62"/>
      <c r="X756" s="62"/>
      <c r="Y756" s="62"/>
      <c r="Z756" s="62"/>
      <c r="AA756" s="62"/>
      <c r="AB756" s="62"/>
    </row>
    <row r="757" spans="1:28" ht="15.75" customHeight="1">
      <c r="A757" s="62"/>
      <c r="B757" s="62"/>
      <c r="C757" s="62"/>
      <c r="D757" s="62"/>
      <c r="E757" s="63"/>
      <c r="F757" s="63"/>
      <c r="G757" s="63"/>
      <c r="H757" s="62"/>
      <c r="I757" s="62"/>
      <c r="J757" s="62"/>
      <c r="K757" s="62"/>
      <c r="L757" s="62"/>
      <c r="M757" s="62"/>
      <c r="N757" s="62"/>
      <c r="O757" s="63"/>
      <c r="P757" s="63"/>
      <c r="Q757" s="62"/>
      <c r="R757" s="62"/>
      <c r="S757" s="62"/>
      <c r="T757" s="62"/>
      <c r="U757" s="62"/>
      <c r="V757" s="62"/>
      <c r="W757" s="62"/>
      <c r="X757" s="62"/>
      <c r="Y757" s="62"/>
      <c r="Z757" s="62"/>
      <c r="AA757" s="62"/>
      <c r="AB757" s="62"/>
    </row>
    <row r="758" spans="1:28" ht="15.75" customHeight="1">
      <c r="A758" s="62"/>
      <c r="B758" s="62"/>
      <c r="C758" s="62"/>
      <c r="D758" s="62"/>
      <c r="E758" s="63"/>
      <c r="F758" s="63"/>
      <c r="G758" s="63"/>
      <c r="H758" s="62"/>
      <c r="I758" s="62"/>
      <c r="J758" s="62"/>
      <c r="K758" s="62"/>
      <c r="L758" s="62"/>
      <c r="M758" s="62"/>
      <c r="N758" s="62"/>
      <c r="O758" s="63"/>
      <c r="P758" s="63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62"/>
      <c r="AB758" s="62"/>
    </row>
    <row r="759" spans="1:28" ht="15.75" customHeight="1">
      <c r="A759" s="62"/>
      <c r="B759" s="62"/>
      <c r="C759" s="62"/>
      <c r="D759" s="62"/>
      <c r="E759" s="63"/>
      <c r="F759" s="63"/>
      <c r="G759" s="63"/>
      <c r="H759" s="62"/>
      <c r="I759" s="62"/>
      <c r="J759" s="62"/>
      <c r="K759" s="62"/>
      <c r="L759" s="62"/>
      <c r="M759" s="62"/>
      <c r="N759" s="62"/>
      <c r="O759" s="63"/>
      <c r="P759" s="63"/>
      <c r="Q759" s="62"/>
      <c r="R759" s="62"/>
      <c r="S759" s="62"/>
      <c r="T759" s="62"/>
      <c r="U759" s="62"/>
      <c r="V759" s="62"/>
      <c r="W759" s="62"/>
      <c r="X759" s="62"/>
      <c r="Y759" s="62"/>
      <c r="Z759" s="62"/>
      <c r="AA759" s="62"/>
      <c r="AB759" s="62"/>
    </row>
    <row r="760" spans="1:28" ht="15.75" customHeight="1">
      <c r="A760" s="62"/>
      <c r="B760" s="62"/>
      <c r="C760" s="62"/>
      <c r="D760" s="62"/>
      <c r="E760" s="63"/>
      <c r="F760" s="63"/>
      <c r="G760" s="63"/>
      <c r="H760" s="62"/>
      <c r="I760" s="62"/>
      <c r="J760" s="62"/>
      <c r="K760" s="62"/>
      <c r="L760" s="62"/>
      <c r="M760" s="62"/>
      <c r="N760" s="62"/>
      <c r="O760" s="63"/>
      <c r="P760" s="63"/>
      <c r="Q760" s="62"/>
      <c r="R760" s="62"/>
      <c r="S760" s="62"/>
      <c r="T760" s="62"/>
      <c r="U760" s="62"/>
      <c r="V760" s="62"/>
      <c r="W760" s="62"/>
      <c r="X760" s="62"/>
      <c r="Y760" s="62"/>
      <c r="Z760" s="62"/>
      <c r="AA760" s="62"/>
      <c r="AB760" s="62"/>
    </row>
    <row r="761" spans="1:28" ht="15.75" customHeight="1">
      <c r="A761" s="62"/>
      <c r="B761" s="62"/>
      <c r="C761" s="62"/>
      <c r="D761" s="62"/>
      <c r="E761" s="63"/>
      <c r="F761" s="63"/>
      <c r="G761" s="63"/>
      <c r="H761" s="62"/>
      <c r="I761" s="62"/>
      <c r="J761" s="62"/>
      <c r="K761" s="62"/>
      <c r="L761" s="62"/>
      <c r="M761" s="62"/>
      <c r="N761" s="62"/>
      <c r="O761" s="63"/>
      <c r="P761" s="63"/>
      <c r="Q761" s="62"/>
      <c r="R761" s="62"/>
      <c r="S761" s="62"/>
      <c r="T761" s="62"/>
      <c r="U761" s="62"/>
      <c r="V761" s="62"/>
      <c r="W761" s="62"/>
      <c r="X761" s="62"/>
      <c r="Y761" s="62"/>
      <c r="Z761" s="62"/>
      <c r="AA761" s="62"/>
      <c r="AB761" s="62"/>
    </row>
    <row r="762" spans="1:28" ht="15.75" customHeight="1">
      <c r="A762" s="62"/>
      <c r="B762" s="62"/>
      <c r="C762" s="62"/>
      <c r="D762" s="62"/>
      <c r="E762" s="63"/>
      <c r="F762" s="63"/>
      <c r="G762" s="63"/>
      <c r="H762" s="62"/>
      <c r="I762" s="62"/>
      <c r="J762" s="62"/>
      <c r="K762" s="62"/>
      <c r="L762" s="62"/>
      <c r="M762" s="62"/>
      <c r="N762" s="62"/>
      <c r="O762" s="63"/>
      <c r="P762" s="63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62"/>
      <c r="AB762" s="62"/>
    </row>
    <row r="763" spans="1:28" ht="15.75" customHeight="1">
      <c r="A763" s="62"/>
      <c r="B763" s="62"/>
      <c r="C763" s="62"/>
      <c r="D763" s="62"/>
      <c r="E763" s="63"/>
      <c r="F763" s="63"/>
      <c r="G763" s="63"/>
      <c r="H763" s="62"/>
      <c r="I763" s="62"/>
      <c r="J763" s="62"/>
      <c r="K763" s="62"/>
      <c r="L763" s="62"/>
      <c r="M763" s="62"/>
      <c r="N763" s="62"/>
      <c r="O763" s="63"/>
      <c r="P763" s="63"/>
      <c r="Q763" s="62"/>
      <c r="R763" s="62"/>
      <c r="S763" s="62"/>
      <c r="T763" s="62"/>
      <c r="U763" s="62"/>
      <c r="V763" s="62"/>
      <c r="W763" s="62"/>
      <c r="X763" s="62"/>
      <c r="Y763" s="62"/>
      <c r="Z763" s="62"/>
      <c r="AA763" s="62"/>
      <c r="AB763" s="62"/>
    </row>
    <row r="764" spans="1:28" ht="15.75" customHeight="1">
      <c r="A764" s="62"/>
      <c r="B764" s="62"/>
      <c r="C764" s="62"/>
      <c r="D764" s="62"/>
      <c r="E764" s="63"/>
      <c r="F764" s="63"/>
      <c r="G764" s="63"/>
      <c r="H764" s="62"/>
      <c r="I764" s="62"/>
      <c r="J764" s="62"/>
      <c r="K764" s="62"/>
      <c r="L764" s="62"/>
      <c r="M764" s="62"/>
      <c r="N764" s="62"/>
      <c r="O764" s="63"/>
      <c r="P764" s="63"/>
      <c r="Q764" s="62"/>
      <c r="R764" s="62"/>
      <c r="S764" s="62"/>
      <c r="T764" s="62"/>
      <c r="U764" s="62"/>
      <c r="V764" s="62"/>
      <c r="W764" s="62"/>
      <c r="X764" s="62"/>
      <c r="Y764" s="62"/>
      <c r="Z764" s="62"/>
      <c r="AA764" s="62"/>
      <c r="AB764" s="62"/>
    </row>
    <row r="765" spans="1:28" ht="15.75" customHeight="1">
      <c r="A765" s="62"/>
      <c r="B765" s="62"/>
      <c r="C765" s="62"/>
      <c r="D765" s="62"/>
      <c r="E765" s="63"/>
      <c r="F765" s="63"/>
      <c r="G765" s="63"/>
      <c r="H765" s="62"/>
      <c r="I765" s="62"/>
      <c r="J765" s="62"/>
      <c r="K765" s="62"/>
      <c r="L765" s="62"/>
      <c r="M765" s="62"/>
      <c r="N765" s="62"/>
      <c r="O765" s="63"/>
      <c r="P765" s="63"/>
      <c r="Q765" s="62"/>
      <c r="R765" s="62"/>
      <c r="S765" s="62"/>
      <c r="T765" s="62"/>
      <c r="U765" s="62"/>
      <c r="V765" s="62"/>
      <c r="W765" s="62"/>
      <c r="X765" s="62"/>
      <c r="Y765" s="62"/>
      <c r="Z765" s="62"/>
      <c r="AA765" s="62"/>
      <c r="AB765" s="62"/>
    </row>
    <row r="766" spans="1:28" ht="15.75" customHeight="1">
      <c r="A766" s="62"/>
      <c r="B766" s="62"/>
      <c r="C766" s="62"/>
      <c r="D766" s="62"/>
      <c r="E766" s="63"/>
      <c r="F766" s="63"/>
      <c r="G766" s="63"/>
      <c r="H766" s="62"/>
      <c r="I766" s="62"/>
      <c r="J766" s="62"/>
      <c r="K766" s="62"/>
      <c r="L766" s="62"/>
      <c r="M766" s="62"/>
      <c r="N766" s="62"/>
      <c r="O766" s="63"/>
      <c r="P766" s="63"/>
      <c r="Q766" s="62"/>
      <c r="R766" s="62"/>
      <c r="S766" s="62"/>
      <c r="T766" s="62"/>
      <c r="U766" s="62"/>
      <c r="V766" s="62"/>
      <c r="W766" s="62"/>
      <c r="X766" s="62"/>
      <c r="Y766" s="62"/>
      <c r="Z766" s="62"/>
      <c r="AA766" s="62"/>
      <c r="AB766" s="62"/>
    </row>
    <row r="767" spans="1:28" ht="15.75" customHeight="1">
      <c r="A767" s="62"/>
      <c r="B767" s="62"/>
      <c r="C767" s="62"/>
      <c r="D767" s="62"/>
      <c r="E767" s="63"/>
      <c r="F767" s="63"/>
      <c r="G767" s="63"/>
      <c r="H767" s="62"/>
      <c r="I767" s="62"/>
      <c r="J767" s="62"/>
      <c r="K767" s="62"/>
      <c r="L767" s="62"/>
      <c r="M767" s="62"/>
      <c r="N767" s="62"/>
      <c r="O767" s="63"/>
      <c r="P767" s="63"/>
      <c r="Q767" s="62"/>
      <c r="R767" s="62"/>
      <c r="S767" s="62"/>
      <c r="T767" s="62"/>
      <c r="U767" s="62"/>
      <c r="V767" s="62"/>
      <c r="W767" s="62"/>
      <c r="X767" s="62"/>
      <c r="Y767" s="62"/>
      <c r="Z767" s="62"/>
      <c r="AA767" s="62"/>
      <c r="AB767" s="62"/>
    </row>
    <row r="768" spans="1:28" ht="15.75" customHeight="1">
      <c r="A768" s="62"/>
      <c r="B768" s="62"/>
      <c r="C768" s="62"/>
      <c r="D768" s="62"/>
      <c r="E768" s="63"/>
      <c r="F768" s="63"/>
      <c r="G768" s="63"/>
      <c r="H768" s="62"/>
      <c r="I768" s="62"/>
      <c r="J768" s="62"/>
      <c r="K768" s="62"/>
      <c r="L768" s="62"/>
      <c r="M768" s="62"/>
      <c r="N768" s="62"/>
      <c r="O768" s="63"/>
      <c r="P768" s="63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62"/>
      <c r="AB768" s="62"/>
    </row>
    <row r="769" spans="1:28" ht="15.75" customHeight="1">
      <c r="A769" s="62"/>
      <c r="B769" s="62"/>
      <c r="C769" s="62"/>
      <c r="D769" s="62"/>
      <c r="E769" s="63"/>
      <c r="F769" s="63"/>
      <c r="G769" s="63"/>
      <c r="H769" s="62"/>
      <c r="I769" s="62"/>
      <c r="J769" s="62"/>
      <c r="K769" s="62"/>
      <c r="L769" s="62"/>
      <c r="M769" s="62"/>
      <c r="N769" s="62"/>
      <c r="O769" s="63"/>
      <c r="P769" s="63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  <c r="AB769" s="62"/>
    </row>
    <row r="770" spans="1:28" ht="15.75" customHeight="1">
      <c r="A770" s="62"/>
      <c r="B770" s="62"/>
      <c r="C770" s="62"/>
      <c r="D770" s="62"/>
      <c r="E770" s="63"/>
      <c r="F770" s="63"/>
      <c r="G770" s="63"/>
      <c r="H770" s="62"/>
      <c r="I770" s="62"/>
      <c r="J770" s="62"/>
      <c r="K770" s="62"/>
      <c r="L770" s="62"/>
      <c r="M770" s="62"/>
      <c r="N770" s="62"/>
      <c r="O770" s="63"/>
      <c r="P770" s="63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  <c r="AB770" s="62"/>
    </row>
    <row r="771" spans="1:28" ht="15.75" customHeight="1">
      <c r="A771" s="62"/>
      <c r="B771" s="62"/>
      <c r="C771" s="62"/>
      <c r="D771" s="62"/>
      <c r="E771" s="63"/>
      <c r="F771" s="63"/>
      <c r="G771" s="63"/>
      <c r="H771" s="62"/>
      <c r="I771" s="62"/>
      <c r="J771" s="62"/>
      <c r="K771" s="62"/>
      <c r="L771" s="62"/>
      <c r="M771" s="62"/>
      <c r="N771" s="62"/>
      <c r="O771" s="63"/>
      <c r="P771" s="63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  <c r="AB771" s="62"/>
    </row>
    <row r="772" spans="1:28" ht="15.75" customHeight="1">
      <c r="A772" s="62"/>
      <c r="B772" s="62"/>
      <c r="C772" s="62"/>
      <c r="D772" s="62"/>
      <c r="E772" s="63"/>
      <c r="F772" s="63"/>
      <c r="G772" s="63"/>
      <c r="H772" s="62"/>
      <c r="I772" s="62"/>
      <c r="J772" s="62"/>
      <c r="K772" s="62"/>
      <c r="L772" s="62"/>
      <c r="M772" s="62"/>
      <c r="N772" s="62"/>
      <c r="O772" s="63"/>
      <c r="P772" s="63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  <c r="AB772" s="62"/>
    </row>
    <row r="773" spans="1:28" ht="15.75" customHeight="1">
      <c r="A773" s="62"/>
      <c r="B773" s="62"/>
      <c r="C773" s="62"/>
      <c r="D773" s="62"/>
      <c r="E773" s="63"/>
      <c r="F773" s="63"/>
      <c r="G773" s="63"/>
      <c r="H773" s="62"/>
      <c r="I773" s="62"/>
      <c r="J773" s="62"/>
      <c r="K773" s="62"/>
      <c r="L773" s="62"/>
      <c r="M773" s="62"/>
      <c r="N773" s="62"/>
      <c r="O773" s="63"/>
      <c r="P773" s="63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  <c r="AB773" s="62"/>
    </row>
    <row r="774" spans="1:28" ht="15.75" customHeight="1">
      <c r="A774" s="62"/>
      <c r="B774" s="62"/>
      <c r="C774" s="62"/>
      <c r="D774" s="62"/>
      <c r="E774" s="63"/>
      <c r="F774" s="63"/>
      <c r="G774" s="63"/>
      <c r="H774" s="62"/>
      <c r="I774" s="62"/>
      <c r="J774" s="62"/>
      <c r="K774" s="62"/>
      <c r="L774" s="62"/>
      <c r="M774" s="62"/>
      <c r="N774" s="62"/>
      <c r="O774" s="63"/>
      <c r="P774" s="63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  <c r="AB774" s="62"/>
    </row>
    <row r="775" spans="1:28" ht="15.75" customHeight="1">
      <c r="A775" s="62"/>
      <c r="B775" s="62"/>
      <c r="C775" s="62"/>
      <c r="D775" s="62"/>
      <c r="E775" s="63"/>
      <c r="F775" s="63"/>
      <c r="G775" s="63"/>
      <c r="H775" s="62"/>
      <c r="I775" s="62"/>
      <c r="J775" s="62"/>
      <c r="K775" s="62"/>
      <c r="L775" s="62"/>
      <c r="M775" s="62"/>
      <c r="N775" s="62"/>
      <c r="O775" s="63"/>
      <c r="P775" s="63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  <c r="AB775" s="62"/>
    </row>
    <row r="776" spans="1:28" ht="15.75" customHeight="1">
      <c r="A776" s="62"/>
      <c r="B776" s="62"/>
      <c r="C776" s="62"/>
      <c r="D776" s="62"/>
      <c r="E776" s="63"/>
      <c r="F776" s="63"/>
      <c r="G776" s="63"/>
      <c r="H776" s="62"/>
      <c r="I776" s="62"/>
      <c r="J776" s="62"/>
      <c r="K776" s="62"/>
      <c r="L776" s="62"/>
      <c r="M776" s="62"/>
      <c r="N776" s="62"/>
      <c r="O776" s="63"/>
      <c r="P776" s="63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  <c r="AB776" s="62"/>
    </row>
    <row r="777" spans="1:28" ht="15.75" customHeight="1">
      <c r="A777" s="62"/>
      <c r="B777" s="62"/>
      <c r="C777" s="62"/>
      <c r="D777" s="62"/>
      <c r="E777" s="63"/>
      <c r="F777" s="63"/>
      <c r="G777" s="63"/>
      <c r="H777" s="62"/>
      <c r="I777" s="62"/>
      <c r="J777" s="62"/>
      <c r="K777" s="62"/>
      <c r="L777" s="62"/>
      <c r="M777" s="62"/>
      <c r="N777" s="62"/>
      <c r="O777" s="63"/>
      <c r="P777" s="63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  <c r="AB777" s="62"/>
    </row>
    <row r="778" spans="1:28" ht="15.75" customHeight="1">
      <c r="A778" s="62"/>
      <c r="B778" s="62"/>
      <c r="C778" s="62"/>
      <c r="D778" s="62"/>
      <c r="E778" s="63"/>
      <c r="F778" s="63"/>
      <c r="G778" s="63"/>
      <c r="H778" s="62"/>
      <c r="I778" s="62"/>
      <c r="J778" s="62"/>
      <c r="K778" s="62"/>
      <c r="L778" s="62"/>
      <c r="M778" s="62"/>
      <c r="N778" s="62"/>
      <c r="O778" s="63"/>
      <c r="P778" s="63"/>
      <c r="Q778" s="62"/>
      <c r="R778" s="62"/>
      <c r="S778" s="62"/>
      <c r="T778" s="62"/>
      <c r="U778" s="62"/>
      <c r="V778" s="62"/>
      <c r="W778" s="62"/>
      <c r="X778" s="62"/>
      <c r="Y778" s="62"/>
      <c r="Z778" s="62"/>
      <c r="AA778" s="62"/>
      <c r="AB778" s="62"/>
    </row>
    <row r="779" spans="1:28" ht="15.75" customHeight="1">
      <c r="A779" s="62"/>
      <c r="B779" s="62"/>
      <c r="C779" s="62"/>
      <c r="D779" s="62"/>
      <c r="E779" s="63"/>
      <c r="F779" s="63"/>
      <c r="G779" s="63"/>
      <c r="H779" s="62"/>
      <c r="I779" s="62"/>
      <c r="J779" s="62"/>
      <c r="K779" s="62"/>
      <c r="L779" s="62"/>
      <c r="M779" s="62"/>
      <c r="N779" s="62"/>
      <c r="O779" s="63"/>
      <c r="P779" s="63"/>
      <c r="Q779" s="62"/>
      <c r="R779" s="62"/>
      <c r="S779" s="62"/>
      <c r="T779" s="62"/>
      <c r="U779" s="62"/>
      <c r="V779" s="62"/>
      <c r="W779" s="62"/>
      <c r="X779" s="62"/>
      <c r="Y779" s="62"/>
      <c r="Z779" s="62"/>
      <c r="AA779" s="62"/>
      <c r="AB779" s="62"/>
    </row>
    <row r="780" spans="1:28" ht="15.75" customHeight="1">
      <c r="A780" s="62"/>
      <c r="B780" s="62"/>
      <c r="C780" s="62"/>
      <c r="D780" s="62"/>
      <c r="E780" s="63"/>
      <c r="F780" s="63"/>
      <c r="G780" s="63"/>
      <c r="H780" s="62"/>
      <c r="I780" s="62"/>
      <c r="J780" s="62"/>
      <c r="K780" s="62"/>
      <c r="L780" s="62"/>
      <c r="M780" s="62"/>
      <c r="N780" s="62"/>
      <c r="O780" s="63"/>
      <c r="P780" s="63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62"/>
      <c r="AB780" s="62"/>
    </row>
    <row r="781" spans="1:28" ht="15.75" customHeight="1">
      <c r="A781" s="62"/>
      <c r="B781" s="62"/>
      <c r="C781" s="62"/>
      <c r="D781" s="62"/>
      <c r="E781" s="63"/>
      <c r="F781" s="63"/>
      <c r="G781" s="63"/>
      <c r="H781" s="62"/>
      <c r="I781" s="62"/>
      <c r="J781" s="62"/>
      <c r="K781" s="62"/>
      <c r="L781" s="62"/>
      <c r="M781" s="62"/>
      <c r="N781" s="62"/>
      <c r="O781" s="63"/>
      <c r="P781" s="63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62"/>
      <c r="AB781" s="62"/>
    </row>
    <row r="782" spans="1:28" ht="15.75" customHeight="1">
      <c r="A782" s="62"/>
      <c r="B782" s="62"/>
      <c r="C782" s="62"/>
      <c r="D782" s="62"/>
      <c r="E782" s="63"/>
      <c r="F782" s="63"/>
      <c r="G782" s="63"/>
      <c r="H782" s="62"/>
      <c r="I782" s="62"/>
      <c r="J782" s="62"/>
      <c r="K782" s="62"/>
      <c r="L782" s="62"/>
      <c r="M782" s="62"/>
      <c r="N782" s="62"/>
      <c r="O782" s="63"/>
      <c r="P782" s="63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62"/>
      <c r="AB782" s="62"/>
    </row>
    <row r="783" spans="1:28" ht="15.75" customHeight="1">
      <c r="A783" s="62"/>
      <c r="B783" s="62"/>
      <c r="C783" s="62"/>
      <c r="D783" s="62"/>
      <c r="E783" s="63"/>
      <c r="F783" s="63"/>
      <c r="G783" s="63"/>
      <c r="H783" s="62"/>
      <c r="I783" s="62"/>
      <c r="J783" s="62"/>
      <c r="K783" s="62"/>
      <c r="L783" s="62"/>
      <c r="M783" s="62"/>
      <c r="N783" s="62"/>
      <c r="O783" s="63"/>
      <c r="P783" s="63"/>
      <c r="Q783" s="62"/>
      <c r="R783" s="62"/>
      <c r="S783" s="62"/>
      <c r="T783" s="62"/>
      <c r="U783" s="62"/>
      <c r="V783" s="62"/>
      <c r="W783" s="62"/>
      <c r="X783" s="62"/>
      <c r="Y783" s="62"/>
      <c r="Z783" s="62"/>
      <c r="AA783" s="62"/>
      <c r="AB783" s="62"/>
    </row>
    <row r="784" spans="1:28" ht="15.75" customHeight="1">
      <c r="A784" s="62"/>
      <c r="B784" s="62"/>
      <c r="C784" s="62"/>
      <c r="D784" s="62"/>
      <c r="E784" s="63"/>
      <c r="F784" s="63"/>
      <c r="G784" s="63"/>
      <c r="H784" s="62"/>
      <c r="I784" s="62"/>
      <c r="J784" s="62"/>
      <c r="K784" s="62"/>
      <c r="L784" s="62"/>
      <c r="M784" s="62"/>
      <c r="N784" s="62"/>
      <c r="O784" s="63"/>
      <c r="P784" s="63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  <c r="AB784" s="62"/>
    </row>
    <row r="785" spans="1:28" ht="15.75" customHeight="1">
      <c r="A785" s="62"/>
      <c r="B785" s="62"/>
      <c r="C785" s="62"/>
      <c r="D785" s="62"/>
      <c r="E785" s="63"/>
      <c r="F785" s="63"/>
      <c r="G785" s="63"/>
      <c r="H785" s="62"/>
      <c r="I785" s="62"/>
      <c r="J785" s="62"/>
      <c r="K785" s="62"/>
      <c r="L785" s="62"/>
      <c r="M785" s="62"/>
      <c r="N785" s="62"/>
      <c r="O785" s="63"/>
      <c r="P785" s="63"/>
      <c r="Q785" s="62"/>
      <c r="R785" s="62"/>
      <c r="S785" s="62"/>
      <c r="T785" s="62"/>
      <c r="U785" s="62"/>
      <c r="V785" s="62"/>
      <c r="W785" s="62"/>
      <c r="X785" s="62"/>
      <c r="Y785" s="62"/>
      <c r="Z785" s="62"/>
      <c r="AA785" s="62"/>
      <c r="AB785" s="62"/>
    </row>
    <row r="786" spans="1:28" ht="15.75" customHeight="1">
      <c r="A786" s="62"/>
      <c r="B786" s="62"/>
      <c r="C786" s="62"/>
      <c r="D786" s="62"/>
      <c r="E786" s="63"/>
      <c r="F786" s="63"/>
      <c r="G786" s="63"/>
      <c r="H786" s="62"/>
      <c r="I786" s="62"/>
      <c r="J786" s="62"/>
      <c r="K786" s="62"/>
      <c r="L786" s="62"/>
      <c r="M786" s="62"/>
      <c r="N786" s="62"/>
      <c r="O786" s="63"/>
      <c r="P786" s="63"/>
      <c r="Q786" s="62"/>
      <c r="R786" s="62"/>
      <c r="S786" s="62"/>
      <c r="T786" s="62"/>
      <c r="U786" s="62"/>
      <c r="V786" s="62"/>
      <c r="W786" s="62"/>
      <c r="X786" s="62"/>
      <c r="Y786" s="62"/>
      <c r="Z786" s="62"/>
      <c r="AA786" s="62"/>
      <c r="AB786" s="62"/>
    </row>
    <row r="787" spans="1:28" ht="15.75" customHeight="1">
      <c r="A787" s="62"/>
      <c r="B787" s="62"/>
      <c r="C787" s="62"/>
      <c r="D787" s="62"/>
      <c r="E787" s="63"/>
      <c r="F787" s="63"/>
      <c r="G787" s="63"/>
      <c r="H787" s="62"/>
      <c r="I787" s="62"/>
      <c r="J787" s="62"/>
      <c r="K787" s="62"/>
      <c r="L787" s="62"/>
      <c r="M787" s="62"/>
      <c r="N787" s="62"/>
      <c r="O787" s="63"/>
      <c r="P787" s="63"/>
      <c r="Q787" s="62"/>
      <c r="R787" s="62"/>
      <c r="S787" s="62"/>
      <c r="T787" s="62"/>
      <c r="U787" s="62"/>
      <c r="V787" s="62"/>
      <c r="W787" s="62"/>
      <c r="X787" s="62"/>
      <c r="Y787" s="62"/>
      <c r="Z787" s="62"/>
      <c r="AA787" s="62"/>
      <c r="AB787" s="62"/>
    </row>
    <row r="788" spans="1:28" ht="15.75" customHeight="1">
      <c r="A788" s="62"/>
      <c r="B788" s="62"/>
      <c r="C788" s="62"/>
      <c r="D788" s="62"/>
      <c r="E788" s="63"/>
      <c r="F788" s="63"/>
      <c r="G788" s="63"/>
      <c r="H788" s="62"/>
      <c r="I788" s="62"/>
      <c r="J788" s="62"/>
      <c r="K788" s="62"/>
      <c r="L788" s="62"/>
      <c r="M788" s="62"/>
      <c r="N788" s="62"/>
      <c r="O788" s="63"/>
      <c r="P788" s="63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62"/>
      <c r="AB788" s="62"/>
    </row>
    <row r="789" spans="1:28" ht="15.75" customHeight="1">
      <c r="A789" s="62"/>
      <c r="B789" s="62"/>
      <c r="C789" s="62"/>
      <c r="D789" s="62"/>
      <c r="E789" s="63"/>
      <c r="F789" s="63"/>
      <c r="G789" s="63"/>
      <c r="H789" s="62"/>
      <c r="I789" s="62"/>
      <c r="J789" s="62"/>
      <c r="K789" s="62"/>
      <c r="L789" s="62"/>
      <c r="M789" s="62"/>
      <c r="N789" s="62"/>
      <c r="O789" s="63"/>
      <c r="P789" s="63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2"/>
      <c r="AB789" s="62"/>
    </row>
    <row r="790" spans="1:28" ht="15.75" customHeight="1">
      <c r="A790" s="62"/>
      <c r="B790" s="62"/>
      <c r="C790" s="62"/>
      <c r="D790" s="62"/>
      <c r="E790" s="63"/>
      <c r="F790" s="63"/>
      <c r="G790" s="63"/>
      <c r="H790" s="62"/>
      <c r="I790" s="62"/>
      <c r="J790" s="62"/>
      <c r="K790" s="62"/>
      <c r="L790" s="62"/>
      <c r="M790" s="62"/>
      <c r="N790" s="62"/>
      <c r="O790" s="63"/>
      <c r="P790" s="63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  <c r="AB790" s="62"/>
    </row>
    <row r="791" spans="1:28" ht="15.75" customHeight="1">
      <c r="A791" s="62"/>
      <c r="B791" s="62"/>
      <c r="C791" s="62"/>
      <c r="D791" s="62"/>
      <c r="E791" s="63"/>
      <c r="F791" s="63"/>
      <c r="G791" s="63"/>
      <c r="H791" s="62"/>
      <c r="I791" s="62"/>
      <c r="J791" s="62"/>
      <c r="K791" s="62"/>
      <c r="L791" s="62"/>
      <c r="M791" s="62"/>
      <c r="N791" s="62"/>
      <c r="O791" s="63"/>
      <c r="P791" s="63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62"/>
      <c r="AB791" s="62"/>
    </row>
    <row r="792" spans="1:28" ht="15.75" customHeight="1">
      <c r="A792" s="62"/>
      <c r="B792" s="62"/>
      <c r="C792" s="62"/>
      <c r="D792" s="62"/>
      <c r="E792" s="63"/>
      <c r="F792" s="63"/>
      <c r="G792" s="63"/>
      <c r="H792" s="62"/>
      <c r="I792" s="62"/>
      <c r="J792" s="62"/>
      <c r="K792" s="62"/>
      <c r="L792" s="62"/>
      <c r="M792" s="62"/>
      <c r="N792" s="62"/>
      <c r="O792" s="63"/>
      <c r="P792" s="63"/>
      <c r="Q792" s="62"/>
      <c r="R792" s="62"/>
      <c r="S792" s="62"/>
      <c r="T792" s="62"/>
      <c r="U792" s="62"/>
      <c r="V792" s="62"/>
      <c r="W792" s="62"/>
      <c r="X792" s="62"/>
      <c r="Y792" s="62"/>
      <c r="Z792" s="62"/>
      <c r="AA792" s="62"/>
      <c r="AB792" s="62"/>
    </row>
    <row r="793" spans="1:28" ht="15.75" customHeight="1">
      <c r="A793" s="62"/>
      <c r="B793" s="62"/>
      <c r="C793" s="62"/>
      <c r="D793" s="62"/>
      <c r="E793" s="63"/>
      <c r="F793" s="63"/>
      <c r="G793" s="63"/>
      <c r="H793" s="62"/>
      <c r="I793" s="62"/>
      <c r="J793" s="62"/>
      <c r="K793" s="62"/>
      <c r="L793" s="62"/>
      <c r="M793" s="62"/>
      <c r="N793" s="62"/>
      <c r="O793" s="63"/>
      <c r="P793" s="63"/>
      <c r="Q793" s="62"/>
      <c r="R793" s="62"/>
      <c r="S793" s="62"/>
      <c r="T793" s="62"/>
      <c r="U793" s="62"/>
      <c r="V793" s="62"/>
      <c r="W793" s="62"/>
      <c r="X793" s="62"/>
      <c r="Y793" s="62"/>
      <c r="Z793" s="62"/>
      <c r="AA793" s="62"/>
      <c r="AB793" s="62"/>
    </row>
    <row r="794" spans="1:28" ht="15.75" customHeight="1">
      <c r="A794" s="62"/>
      <c r="B794" s="62"/>
      <c r="C794" s="62"/>
      <c r="D794" s="62"/>
      <c r="E794" s="63"/>
      <c r="F794" s="63"/>
      <c r="G794" s="63"/>
      <c r="H794" s="62"/>
      <c r="I794" s="62"/>
      <c r="J794" s="62"/>
      <c r="K794" s="62"/>
      <c r="L794" s="62"/>
      <c r="M794" s="62"/>
      <c r="N794" s="62"/>
      <c r="O794" s="63"/>
      <c r="P794" s="63"/>
      <c r="Q794" s="62"/>
      <c r="R794" s="62"/>
      <c r="S794" s="62"/>
      <c r="T794" s="62"/>
      <c r="U794" s="62"/>
      <c r="V794" s="62"/>
      <c r="W794" s="62"/>
      <c r="X794" s="62"/>
      <c r="Y794" s="62"/>
      <c r="Z794" s="62"/>
      <c r="AA794" s="62"/>
      <c r="AB794" s="62"/>
    </row>
    <row r="795" spans="1:28" ht="15.75" customHeight="1">
      <c r="A795" s="62"/>
      <c r="B795" s="62"/>
      <c r="C795" s="62"/>
      <c r="D795" s="62"/>
      <c r="E795" s="63"/>
      <c r="F795" s="63"/>
      <c r="G795" s="63"/>
      <c r="H795" s="62"/>
      <c r="I795" s="62"/>
      <c r="J795" s="62"/>
      <c r="K795" s="62"/>
      <c r="L795" s="62"/>
      <c r="M795" s="62"/>
      <c r="N795" s="62"/>
      <c r="O795" s="63"/>
      <c r="P795" s="63"/>
      <c r="Q795" s="62"/>
      <c r="R795" s="62"/>
      <c r="S795" s="62"/>
      <c r="T795" s="62"/>
      <c r="U795" s="62"/>
      <c r="V795" s="62"/>
      <c r="W795" s="62"/>
      <c r="X795" s="62"/>
      <c r="Y795" s="62"/>
      <c r="Z795" s="62"/>
      <c r="AA795" s="62"/>
      <c r="AB795" s="62"/>
    </row>
    <row r="796" spans="1:28" ht="15.75" customHeight="1">
      <c r="A796" s="62"/>
      <c r="B796" s="62"/>
      <c r="C796" s="62"/>
      <c r="D796" s="62"/>
      <c r="E796" s="63"/>
      <c r="F796" s="63"/>
      <c r="G796" s="63"/>
      <c r="H796" s="62"/>
      <c r="I796" s="62"/>
      <c r="J796" s="62"/>
      <c r="K796" s="62"/>
      <c r="L796" s="62"/>
      <c r="M796" s="62"/>
      <c r="N796" s="62"/>
      <c r="O796" s="63"/>
      <c r="P796" s="63"/>
      <c r="Q796" s="62"/>
      <c r="R796" s="62"/>
      <c r="S796" s="62"/>
      <c r="T796" s="62"/>
      <c r="U796" s="62"/>
      <c r="V796" s="62"/>
      <c r="W796" s="62"/>
      <c r="X796" s="62"/>
      <c r="Y796" s="62"/>
      <c r="Z796" s="62"/>
      <c r="AA796" s="62"/>
      <c r="AB796" s="62"/>
    </row>
    <row r="797" spans="1:28" ht="15.75" customHeight="1">
      <c r="A797" s="62"/>
      <c r="B797" s="62"/>
      <c r="C797" s="62"/>
      <c r="D797" s="62"/>
      <c r="E797" s="63"/>
      <c r="F797" s="63"/>
      <c r="G797" s="63"/>
      <c r="H797" s="62"/>
      <c r="I797" s="62"/>
      <c r="J797" s="62"/>
      <c r="K797" s="62"/>
      <c r="L797" s="62"/>
      <c r="M797" s="62"/>
      <c r="N797" s="62"/>
      <c r="O797" s="63"/>
      <c r="P797" s="63"/>
      <c r="Q797" s="62"/>
      <c r="R797" s="62"/>
      <c r="S797" s="62"/>
      <c r="T797" s="62"/>
      <c r="U797" s="62"/>
      <c r="V797" s="62"/>
      <c r="W797" s="62"/>
      <c r="X797" s="62"/>
      <c r="Y797" s="62"/>
      <c r="Z797" s="62"/>
      <c r="AA797" s="62"/>
      <c r="AB797" s="62"/>
    </row>
    <row r="798" spans="1:28" ht="15.75" customHeight="1">
      <c r="A798" s="62"/>
      <c r="B798" s="62"/>
      <c r="C798" s="62"/>
      <c r="D798" s="62"/>
      <c r="E798" s="63"/>
      <c r="F798" s="63"/>
      <c r="G798" s="63"/>
      <c r="H798" s="62"/>
      <c r="I798" s="62"/>
      <c r="J798" s="62"/>
      <c r="K798" s="62"/>
      <c r="L798" s="62"/>
      <c r="M798" s="62"/>
      <c r="N798" s="62"/>
      <c r="O798" s="63"/>
      <c r="P798" s="63"/>
      <c r="Q798" s="62"/>
      <c r="R798" s="62"/>
      <c r="S798" s="62"/>
      <c r="T798" s="62"/>
      <c r="U798" s="62"/>
      <c r="V798" s="62"/>
      <c r="W798" s="62"/>
      <c r="X798" s="62"/>
      <c r="Y798" s="62"/>
      <c r="Z798" s="62"/>
      <c r="AA798" s="62"/>
      <c r="AB798" s="62"/>
    </row>
    <row r="799" spans="1:28" ht="15.75" customHeight="1">
      <c r="A799" s="62"/>
      <c r="B799" s="62"/>
      <c r="C799" s="62"/>
      <c r="D799" s="62"/>
      <c r="E799" s="63"/>
      <c r="F799" s="63"/>
      <c r="G799" s="63"/>
      <c r="H799" s="62"/>
      <c r="I799" s="62"/>
      <c r="J799" s="62"/>
      <c r="K799" s="62"/>
      <c r="L799" s="62"/>
      <c r="M799" s="62"/>
      <c r="N799" s="62"/>
      <c r="O799" s="63"/>
      <c r="P799" s="63"/>
      <c r="Q799" s="62"/>
      <c r="R799" s="62"/>
      <c r="S799" s="62"/>
      <c r="T799" s="62"/>
      <c r="U799" s="62"/>
      <c r="V799" s="62"/>
      <c r="W799" s="62"/>
      <c r="X799" s="62"/>
      <c r="Y799" s="62"/>
      <c r="Z799" s="62"/>
      <c r="AA799" s="62"/>
      <c r="AB799" s="62"/>
    </row>
    <row r="800" spans="1:28" ht="15.75" customHeight="1">
      <c r="A800" s="62"/>
      <c r="B800" s="62"/>
      <c r="C800" s="62"/>
      <c r="D800" s="62"/>
      <c r="E800" s="63"/>
      <c r="F800" s="63"/>
      <c r="G800" s="63"/>
      <c r="H800" s="62"/>
      <c r="I800" s="62"/>
      <c r="J800" s="62"/>
      <c r="K800" s="62"/>
      <c r="L800" s="62"/>
      <c r="M800" s="62"/>
      <c r="N800" s="62"/>
      <c r="O800" s="63"/>
      <c r="P800" s="63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  <c r="AB800" s="62"/>
    </row>
    <row r="801" spans="1:28" ht="15.75" customHeight="1">
      <c r="A801" s="62"/>
      <c r="B801" s="62"/>
      <c r="C801" s="62"/>
      <c r="D801" s="62"/>
      <c r="E801" s="63"/>
      <c r="F801" s="63"/>
      <c r="G801" s="63"/>
      <c r="H801" s="62"/>
      <c r="I801" s="62"/>
      <c r="J801" s="62"/>
      <c r="K801" s="62"/>
      <c r="L801" s="62"/>
      <c r="M801" s="62"/>
      <c r="N801" s="62"/>
      <c r="O801" s="63"/>
      <c r="P801" s="63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  <c r="AB801" s="62"/>
    </row>
    <row r="802" spans="1:28" ht="15.75" customHeight="1">
      <c r="A802" s="62"/>
      <c r="B802" s="62"/>
      <c r="C802" s="62"/>
      <c r="D802" s="62"/>
      <c r="E802" s="63"/>
      <c r="F802" s="63"/>
      <c r="G802" s="63"/>
      <c r="H802" s="62"/>
      <c r="I802" s="62"/>
      <c r="J802" s="62"/>
      <c r="K802" s="62"/>
      <c r="L802" s="62"/>
      <c r="M802" s="62"/>
      <c r="N802" s="62"/>
      <c r="O802" s="63"/>
      <c r="P802" s="63"/>
      <c r="Q802" s="62"/>
      <c r="R802" s="62"/>
      <c r="S802" s="62"/>
      <c r="T802" s="62"/>
      <c r="U802" s="62"/>
      <c r="V802" s="62"/>
      <c r="W802" s="62"/>
      <c r="X802" s="62"/>
      <c r="Y802" s="62"/>
      <c r="Z802" s="62"/>
      <c r="AA802" s="62"/>
      <c r="AB802" s="62"/>
    </row>
    <row r="803" spans="1:28" ht="15.75" customHeight="1">
      <c r="A803" s="62"/>
      <c r="B803" s="62"/>
      <c r="C803" s="62"/>
      <c r="D803" s="62"/>
      <c r="E803" s="63"/>
      <c r="F803" s="63"/>
      <c r="G803" s="63"/>
      <c r="H803" s="62"/>
      <c r="I803" s="62"/>
      <c r="J803" s="62"/>
      <c r="K803" s="62"/>
      <c r="L803" s="62"/>
      <c r="M803" s="62"/>
      <c r="N803" s="62"/>
      <c r="O803" s="63"/>
      <c r="P803" s="63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62"/>
      <c r="AB803" s="62"/>
    </row>
    <row r="804" spans="1:28" ht="15.75" customHeight="1">
      <c r="A804" s="62"/>
      <c r="B804" s="62"/>
      <c r="C804" s="62"/>
      <c r="D804" s="62"/>
      <c r="E804" s="63"/>
      <c r="F804" s="63"/>
      <c r="G804" s="63"/>
      <c r="H804" s="62"/>
      <c r="I804" s="62"/>
      <c r="J804" s="62"/>
      <c r="K804" s="62"/>
      <c r="L804" s="62"/>
      <c r="M804" s="62"/>
      <c r="N804" s="62"/>
      <c r="O804" s="63"/>
      <c r="P804" s="63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62"/>
      <c r="AB804" s="62"/>
    </row>
    <row r="805" spans="1:28" ht="15.75" customHeight="1">
      <c r="A805" s="62"/>
      <c r="B805" s="62"/>
      <c r="C805" s="62"/>
      <c r="D805" s="62"/>
      <c r="E805" s="63"/>
      <c r="F805" s="63"/>
      <c r="G805" s="63"/>
      <c r="H805" s="62"/>
      <c r="I805" s="62"/>
      <c r="J805" s="62"/>
      <c r="K805" s="62"/>
      <c r="L805" s="62"/>
      <c r="M805" s="62"/>
      <c r="N805" s="62"/>
      <c r="O805" s="63"/>
      <c r="P805" s="63"/>
      <c r="Q805" s="62"/>
      <c r="R805" s="62"/>
      <c r="S805" s="62"/>
      <c r="T805" s="62"/>
      <c r="U805" s="62"/>
      <c r="V805" s="62"/>
      <c r="W805" s="62"/>
      <c r="X805" s="62"/>
      <c r="Y805" s="62"/>
      <c r="Z805" s="62"/>
      <c r="AA805" s="62"/>
      <c r="AB805" s="62"/>
    </row>
    <row r="806" spans="1:28" ht="15.75" customHeight="1">
      <c r="A806" s="62"/>
      <c r="B806" s="62"/>
      <c r="C806" s="62"/>
      <c r="D806" s="62"/>
      <c r="E806" s="63"/>
      <c r="F806" s="63"/>
      <c r="G806" s="63"/>
      <c r="H806" s="62"/>
      <c r="I806" s="62"/>
      <c r="J806" s="62"/>
      <c r="K806" s="62"/>
      <c r="L806" s="62"/>
      <c r="M806" s="62"/>
      <c r="N806" s="62"/>
      <c r="O806" s="63"/>
      <c r="P806" s="63"/>
      <c r="Q806" s="62"/>
      <c r="R806" s="62"/>
      <c r="S806" s="62"/>
      <c r="T806" s="62"/>
      <c r="U806" s="62"/>
      <c r="V806" s="62"/>
      <c r="W806" s="62"/>
      <c r="X806" s="62"/>
      <c r="Y806" s="62"/>
      <c r="Z806" s="62"/>
      <c r="AA806" s="62"/>
      <c r="AB806" s="62"/>
    </row>
    <row r="807" spans="1:28" ht="15.75" customHeight="1">
      <c r="A807" s="62"/>
      <c r="B807" s="62"/>
      <c r="C807" s="62"/>
      <c r="D807" s="62"/>
      <c r="E807" s="63"/>
      <c r="F807" s="63"/>
      <c r="G807" s="63"/>
      <c r="H807" s="62"/>
      <c r="I807" s="62"/>
      <c r="J807" s="62"/>
      <c r="K807" s="62"/>
      <c r="L807" s="62"/>
      <c r="M807" s="62"/>
      <c r="N807" s="62"/>
      <c r="O807" s="63"/>
      <c r="P807" s="63"/>
      <c r="Q807" s="62"/>
      <c r="R807" s="62"/>
      <c r="S807" s="62"/>
      <c r="T807" s="62"/>
      <c r="U807" s="62"/>
      <c r="V807" s="62"/>
      <c r="W807" s="62"/>
      <c r="X807" s="62"/>
      <c r="Y807" s="62"/>
      <c r="Z807" s="62"/>
      <c r="AA807" s="62"/>
      <c r="AB807" s="62"/>
    </row>
    <row r="808" spans="1:28" ht="15.75" customHeight="1">
      <c r="A808" s="62"/>
      <c r="B808" s="62"/>
      <c r="C808" s="62"/>
      <c r="D808" s="62"/>
      <c r="E808" s="63"/>
      <c r="F808" s="63"/>
      <c r="G808" s="63"/>
      <c r="H808" s="62"/>
      <c r="I808" s="62"/>
      <c r="J808" s="62"/>
      <c r="K808" s="62"/>
      <c r="L808" s="62"/>
      <c r="M808" s="62"/>
      <c r="N808" s="62"/>
      <c r="O808" s="63"/>
      <c r="P808" s="63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62"/>
      <c r="AB808" s="62"/>
    </row>
    <row r="809" spans="1:28" ht="15.75" customHeight="1">
      <c r="A809" s="62"/>
      <c r="B809" s="62"/>
      <c r="C809" s="62"/>
      <c r="D809" s="62"/>
      <c r="E809" s="63"/>
      <c r="F809" s="63"/>
      <c r="G809" s="63"/>
      <c r="H809" s="62"/>
      <c r="I809" s="62"/>
      <c r="J809" s="62"/>
      <c r="K809" s="62"/>
      <c r="L809" s="62"/>
      <c r="M809" s="62"/>
      <c r="N809" s="62"/>
      <c r="O809" s="63"/>
      <c r="P809" s="63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62"/>
      <c r="AB809" s="62"/>
    </row>
    <row r="810" spans="1:28" ht="15.75" customHeight="1">
      <c r="A810" s="62"/>
      <c r="B810" s="62"/>
      <c r="C810" s="62"/>
      <c r="D810" s="62"/>
      <c r="E810" s="63"/>
      <c r="F810" s="63"/>
      <c r="G810" s="63"/>
      <c r="H810" s="62"/>
      <c r="I810" s="62"/>
      <c r="J810" s="62"/>
      <c r="K810" s="62"/>
      <c r="L810" s="62"/>
      <c r="M810" s="62"/>
      <c r="N810" s="62"/>
      <c r="O810" s="63"/>
      <c r="P810" s="63"/>
      <c r="Q810" s="62"/>
      <c r="R810" s="62"/>
      <c r="S810" s="62"/>
      <c r="T810" s="62"/>
      <c r="U810" s="62"/>
      <c r="V810" s="62"/>
      <c r="W810" s="62"/>
      <c r="X810" s="62"/>
      <c r="Y810" s="62"/>
      <c r="Z810" s="62"/>
      <c r="AA810" s="62"/>
      <c r="AB810" s="62"/>
    </row>
    <row r="811" spans="1:28" ht="15.75" customHeight="1">
      <c r="A811" s="62"/>
      <c r="B811" s="62"/>
      <c r="C811" s="62"/>
      <c r="D811" s="62"/>
      <c r="E811" s="63"/>
      <c r="F811" s="63"/>
      <c r="G811" s="63"/>
      <c r="H811" s="62"/>
      <c r="I811" s="62"/>
      <c r="J811" s="62"/>
      <c r="K811" s="62"/>
      <c r="L811" s="62"/>
      <c r="M811" s="62"/>
      <c r="N811" s="62"/>
      <c r="O811" s="63"/>
      <c r="P811" s="63"/>
      <c r="Q811" s="62"/>
      <c r="R811" s="62"/>
      <c r="S811" s="62"/>
      <c r="T811" s="62"/>
      <c r="U811" s="62"/>
      <c r="V811" s="62"/>
      <c r="W811" s="62"/>
      <c r="X811" s="62"/>
      <c r="Y811" s="62"/>
      <c r="Z811" s="62"/>
      <c r="AA811" s="62"/>
      <c r="AB811" s="62"/>
    </row>
    <row r="812" spans="1:28" ht="15.75" customHeight="1">
      <c r="A812" s="62"/>
      <c r="B812" s="62"/>
      <c r="C812" s="62"/>
      <c r="D812" s="62"/>
      <c r="E812" s="63"/>
      <c r="F812" s="63"/>
      <c r="G812" s="63"/>
      <c r="H812" s="62"/>
      <c r="I812" s="62"/>
      <c r="J812" s="62"/>
      <c r="K812" s="62"/>
      <c r="L812" s="62"/>
      <c r="M812" s="62"/>
      <c r="N812" s="62"/>
      <c r="O812" s="63"/>
      <c r="P812" s="63"/>
      <c r="Q812" s="62"/>
      <c r="R812" s="62"/>
      <c r="S812" s="62"/>
      <c r="T812" s="62"/>
      <c r="U812" s="62"/>
      <c r="V812" s="62"/>
      <c r="W812" s="62"/>
      <c r="X812" s="62"/>
      <c r="Y812" s="62"/>
      <c r="Z812" s="62"/>
      <c r="AA812" s="62"/>
      <c r="AB812" s="62"/>
    </row>
    <row r="813" spans="1:28" ht="15.75" customHeight="1">
      <c r="A813" s="62"/>
      <c r="B813" s="62"/>
      <c r="C813" s="62"/>
      <c r="D813" s="62"/>
      <c r="E813" s="63"/>
      <c r="F813" s="63"/>
      <c r="G813" s="63"/>
      <c r="H813" s="62"/>
      <c r="I813" s="62"/>
      <c r="J813" s="62"/>
      <c r="K813" s="62"/>
      <c r="L813" s="62"/>
      <c r="M813" s="62"/>
      <c r="N813" s="62"/>
      <c r="O813" s="63"/>
      <c r="P813" s="63"/>
      <c r="Q813" s="62"/>
      <c r="R813" s="62"/>
      <c r="S813" s="62"/>
      <c r="T813" s="62"/>
      <c r="U813" s="62"/>
      <c r="V813" s="62"/>
      <c r="W813" s="62"/>
      <c r="X813" s="62"/>
      <c r="Y813" s="62"/>
      <c r="Z813" s="62"/>
      <c r="AA813" s="62"/>
      <c r="AB813" s="62"/>
    </row>
    <row r="814" spans="1:28" ht="15.75" customHeight="1">
      <c r="A814" s="62"/>
      <c r="B814" s="62"/>
      <c r="C814" s="62"/>
      <c r="D814" s="62"/>
      <c r="E814" s="63"/>
      <c r="F814" s="63"/>
      <c r="G814" s="63"/>
      <c r="H814" s="62"/>
      <c r="I814" s="62"/>
      <c r="J814" s="62"/>
      <c r="K814" s="62"/>
      <c r="L814" s="62"/>
      <c r="M814" s="62"/>
      <c r="N814" s="62"/>
      <c r="O814" s="63"/>
      <c r="P814" s="63"/>
      <c r="Q814" s="62"/>
      <c r="R814" s="62"/>
      <c r="S814" s="62"/>
      <c r="T814" s="62"/>
      <c r="U814" s="62"/>
      <c r="V814" s="62"/>
      <c r="W814" s="62"/>
      <c r="X814" s="62"/>
      <c r="Y814" s="62"/>
      <c r="Z814" s="62"/>
      <c r="AA814" s="62"/>
      <c r="AB814" s="62"/>
    </row>
    <row r="815" spans="1:28" ht="15.75" customHeight="1">
      <c r="A815" s="62"/>
      <c r="B815" s="62"/>
      <c r="C815" s="62"/>
      <c r="D815" s="62"/>
      <c r="E815" s="63"/>
      <c r="F815" s="63"/>
      <c r="G815" s="63"/>
      <c r="H815" s="62"/>
      <c r="I815" s="62"/>
      <c r="J815" s="62"/>
      <c r="K815" s="62"/>
      <c r="L815" s="62"/>
      <c r="M815" s="62"/>
      <c r="N815" s="62"/>
      <c r="O815" s="63"/>
      <c r="P815" s="63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62"/>
      <c r="AB815" s="62"/>
    </row>
    <row r="816" spans="1:28" ht="15.75" customHeight="1">
      <c r="A816" s="62"/>
      <c r="B816" s="62"/>
      <c r="C816" s="62"/>
      <c r="D816" s="62"/>
      <c r="E816" s="63"/>
      <c r="F816" s="63"/>
      <c r="G816" s="63"/>
      <c r="H816" s="62"/>
      <c r="I816" s="62"/>
      <c r="J816" s="62"/>
      <c r="K816" s="62"/>
      <c r="L816" s="62"/>
      <c r="M816" s="62"/>
      <c r="N816" s="62"/>
      <c r="O816" s="63"/>
      <c r="P816" s="63"/>
      <c r="Q816" s="62"/>
      <c r="R816" s="62"/>
      <c r="S816" s="62"/>
      <c r="T816" s="62"/>
      <c r="U816" s="62"/>
      <c r="V816" s="62"/>
      <c r="W816" s="62"/>
      <c r="X816" s="62"/>
      <c r="Y816" s="62"/>
      <c r="Z816" s="62"/>
      <c r="AA816" s="62"/>
      <c r="AB816" s="62"/>
    </row>
    <row r="817" spans="1:28" ht="15.75" customHeight="1">
      <c r="A817" s="62"/>
      <c r="B817" s="62"/>
      <c r="C817" s="62"/>
      <c r="D817" s="62"/>
      <c r="E817" s="63"/>
      <c r="F817" s="63"/>
      <c r="G817" s="63"/>
      <c r="H817" s="62"/>
      <c r="I817" s="62"/>
      <c r="J817" s="62"/>
      <c r="K817" s="62"/>
      <c r="L817" s="62"/>
      <c r="M817" s="62"/>
      <c r="N817" s="62"/>
      <c r="O817" s="63"/>
      <c r="P817" s="63"/>
      <c r="Q817" s="62"/>
      <c r="R817" s="62"/>
      <c r="S817" s="62"/>
      <c r="T817" s="62"/>
      <c r="U817" s="62"/>
      <c r="V817" s="62"/>
      <c r="W817" s="62"/>
      <c r="X817" s="62"/>
      <c r="Y817" s="62"/>
      <c r="Z817" s="62"/>
      <c r="AA817" s="62"/>
      <c r="AB817" s="62"/>
    </row>
    <row r="818" spans="1:28" ht="15.75" customHeight="1">
      <c r="A818" s="62"/>
      <c r="B818" s="62"/>
      <c r="C818" s="62"/>
      <c r="D818" s="62"/>
      <c r="E818" s="63"/>
      <c r="F818" s="63"/>
      <c r="G818" s="63"/>
      <c r="H818" s="62"/>
      <c r="I818" s="62"/>
      <c r="J818" s="62"/>
      <c r="K818" s="62"/>
      <c r="L818" s="62"/>
      <c r="M818" s="62"/>
      <c r="N818" s="62"/>
      <c r="O818" s="63"/>
      <c r="P818" s="63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62"/>
      <c r="AB818" s="62"/>
    </row>
    <row r="819" spans="1:28" ht="15.75" customHeight="1">
      <c r="A819" s="62"/>
      <c r="B819" s="62"/>
      <c r="C819" s="62"/>
      <c r="D819" s="62"/>
      <c r="E819" s="63"/>
      <c r="F819" s="63"/>
      <c r="G819" s="63"/>
      <c r="H819" s="62"/>
      <c r="I819" s="62"/>
      <c r="J819" s="62"/>
      <c r="K819" s="62"/>
      <c r="L819" s="62"/>
      <c r="M819" s="62"/>
      <c r="N819" s="62"/>
      <c r="O819" s="63"/>
      <c r="P819" s="63"/>
      <c r="Q819" s="62"/>
      <c r="R819" s="62"/>
      <c r="S819" s="62"/>
      <c r="T819" s="62"/>
      <c r="U819" s="62"/>
      <c r="V819" s="62"/>
      <c r="W819" s="62"/>
      <c r="X819" s="62"/>
      <c r="Y819" s="62"/>
      <c r="Z819" s="62"/>
      <c r="AA819" s="62"/>
      <c r="AB819" s="62"/>
    </row>
    <row r="820" spans="1:28" ht="15.75" customHeight="1">
      <c r="A820" s="62"/>
      <c r="B820" s="62"/>
      <c r="C820" s="62"/>
      <c r="D820" s="62"/>
      <c r="E820" s="63"/>
      <c r="F820" s="63"/>
      <c r="G820" s="63"/>
      <c r="H820" s="62"/>
      <c r="I820" s="62"/>
      <c r="J820" s="62"/>
      <c r="K820" s="62"/>
      <c r="L820" s="62"/>
      <c r="M820" s="62"/>
      <c r="N820" s="62"/>
      <c r="O820" s="63"/>
      <c r="P820" s="63"/>
      <c r="Q820" s="62"/>
      <c r="R820" s="62"/>
      <c r="S820" s="62"/>
      <c r="T820" s="62"/>
      <c r="U820" s="62"/>
      <c r="V820" s="62"/>
      <c r="W820" s="62"/>
      <c r="X820" s="62"/>
      <c r="Y820" s="62"/>
      <c r="Z820" s="62"/>
      <c r="AA820" s="62"/>
      <c r="AB820" s="62"/>
    </row>
    <row r="821" spans="1:28" ht="15.75" customHeight="1">
      <c r="A821" s="62"/>
      <c r="B821" s="62"/>
      <c r="C821" s="62"/>
      <c r="D821" s="62"/>
      <c r="E821" s="63"/>
      <c r="F821" s="63"/>
      <c r="G821" s="63"/>
      <c r="H821" s="62"/>
      <c r="I821" s="62"/>
      <c r="J821" s="62"/>
      <c r="K821" s="62"/>
      <c r="L821" s="62"/>
      <c r="M821" s="62"/>
      <c r="N821" s="62"/>
      <c r="O821" s="63"/>
      <c r="P821" s="63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  <c r="AB821" s="62"/>
    </row>
    <row r="822" spans="1:28" ht="15.75" customHeight="1">
      <c r="A822" s="62"/>
      <c r="B822" s="62"/>
      <c r="C822" s="62"/>
      <c r="D822" s="62"/>
      <c r="E822" s="63"/>
      <c r="F822" s="63"/>
      <c r="G822" s="63"/>
      <c r="H822" s="62"/>
      <c r="I822" s="62"/>
      <c r="J822" s="62"/>
      <c r="K822" s="62"/>
      <c r="L822" s="62"/>
      <c r="M822" s="62"/>
      <c r="N822" s="62"/>
      <c r="O822" s="63"/>
      <c r="P822" s="63"/>
      <c r="Q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  <c r="AB822" s="62"/>
    </row>
    <row r="823" spans="1:28" ht="15.75" customHeight="1">
      <c r="A823" s="62"/>
      <c r="B823" s="62"/>
      <c r="C823" s="62"/>
      <c r="D823" s="62"/>
      <c r="E823" s="63"/>
      <c r="F823" s="63"/>
      <c r="G823" s="63"/>
      <c r="H823" s="62"/>
      <c r="I823" s="62"/>
      <c r="J823" s="62"/>
      <c r="K823" s="62"/>
      <c r="L823" s="62"/>
      <c r="M823" s="62"/>
      <c r="N823" s="62"/>
      <c r="O823" s="63"/>
      <c r="P823" s="63"/>
      <c r="Q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  <c r="AB823" s="62"/>
    </row>
    <row r="824" spans="1:28" ht="15.75" customHeight="1">
      <c r="A824" s="62"/>
      <c r="B824" s="62"/>
      <c r="C824" s="62"/>
      <c r="D824" s="62"/>
      <c r="E824" s="63"/>
      <c r="F824" s="63"/>
      <c r="G824" s="63"/>
      <c r="H824" s="62"/>
      <c r="I824" s="62"/>
      <c r="J824" s="62"/>
      <c r="K824" s="62"/>
      <c r="L824" s="62"/>
      <c r="M824" s="62"/>
      <c r="N824" s="62"/>
      <c r="O824" s="63"/>
      <c r="P824" s="63"/>
      <c r="Q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  <c r="AB824" s="62"/>
    </row>
    <row r="825" spans="1:28" ht="15.75" customHeight="1">
      <c r="A825" s="62"/>
      <c r="B825" s="62"/>
      <c r="C825" s="62"/>
      <c r="D825" s="62"/>
      <c r="E825" s="63"/>
      <c r="F825" s="63"/>
      <c r="G825" s="63"/>
      <c r="H825" s="62"/>
      <c r="I825" s="62"/>
      <c r="J825" s="62"/>
      <c r="K825" s="62"/>
      <c r="L825" s="62"/>
      <c r="M825" s="62"/>
      <c r="N825" s="62"/>
      <c r="O825" s="63"/>
      <c r="P825" s="63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  <c r="AB825" s="62"/>
    </row>
    <row r="826" spans="1:28" ht="15.75" customHeight="1">
      <c r="A826" s="62"/>
      <c r="B826" s="62"/>
      <c r="C826" s="62"/>
      <c r="D826" s="62"/>
      <c r="E826" s="63"/>
      <c r="F826" s="63"/>
      <c r="G826" s="63"/>
      <c r="H826" s="62"/>
      <c r="I826" s="62"/>
      <c r="J826" s="62"/>
      <c r="K826" s="62"/>
      <c r="L826" s="62"/>
      <c r="M826" s="62"/>
      <c r="N826" s="62"/>
      <c r="O826" s="63"/>
      <c r="P826" s="63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  <c r="AB826" s="62"/>
    </row>
    <row r="827" spans="1:28" ht="15.75" customHeight="1">
      <c r="A827" s="62"/>
      <c r="B827" s="62"/>
      <c r="C827" s="62"/>
      <c r="D827" s="62"/>
      <c r="E827" s="63"/>
      <c r="F827" s="63"/>
      <c r="G827" s="63"/>
      <c r="H827" s="62"/>
      <c r="I827" s="62"/>
      <c r="J827" s="62"/>
      <c r="K827" s="62"/>
      <c r="L827" s="62"/>
      <c r="M827" s="62"/>
      <c r="N827" s="62"/>
      <c r="O827" s="63"/>
      <c r="P827" s="63"/>
      <c r="Q827" s="62"/>
      <c r="R827" s="62"/>
      <c r="S827" s="62"/>
      <c r="T827" s="62"/>
      <c r="U827" s="62"/>
      <c r="V827" s="62"/>
      <c r="W827" s="62"/>
      <c r="X827" s="62"/>
      <c r="Y827" s="62"/>
      <c r="Z827" s="62"/>
      <c r="AA827" s="62"/>
      <c r="AB827" s="62"/>
    </row>
    <row r="828" spans="1:28" ht="15.75" customHeight="1">
      <c r="A828" s="62"/>
      <c r="B828" s="62"/>
      <c r="C828" s="62"/>
      <c r="D828" s="62"/>
      <c r="E828" s="63"/>
      <c r="F828" s="63"/>
      <c r="G828" s="63"/>
      <c r="H828" s="62"/>
      <c r="I828" s="62"/>
      <c r="J828" s="62"/>
      <c r="K828" s="62"/>
      <c r="L828" s="62"/>
      <c r="M828" s="62"/>
      <c r="N828" s="62"/>
      <c r="O828" s="63"/>
      <c r="P828" s="63"/>
      <c r="Q828" s="62"/>
      <c r="R828" s="62"/>
      <c r="S828" s="62"/>
      <c r="T828" s="62"/>
      <c r="U828" s="62"/>
      <c r="V828" s="62"/>
      <c r="W828" s="62"/>
      <c r="X828" s="62"/>
      <c r="Y828" s="62"/>
      <c r="Z828" s="62"/>
      <c r="AA828" s="62"/>
      <c r="AB828" s="62"/>
    </row>
    <row r="829" spans="1:28" ht="15.75" customHeight="1">
      <c r="A829" s="62"/>
      <c r="B829" s="62"/>
      <c r="C829" s="62"/>
      <c r="D829" s="62"/>
      <c r="E829" s="63"/>
      <c r="F829" s="63"/>
      <c r="G829" s="63"/>
      <c r="H829" s="62"/>
      <c r="I829" s="62"/>
      <c r="J829" s="62"/>
      <c r="K829" s="62"/>
      <c r="L829" s="62"/>
      <c r="M829" s="62"/>
      <c r="N829" s="62"/>
      <c r="O829" s="63"/>
      <c r="P829" s="63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62"/>
      <c r="AB829" s="62"/>
    </row>
    <row r="830" spans="1:28" ht="15.75" customHeight="1">
      <c r="A830" s="62"/>
      <c r="B830" s="62"/>
      <c r="C830" s="62"/>
      <c r="D830" s="62"/>
      <c r="E830" s="63"/>
      <c r="F830" s="63"/>
      <c r="G830" s="63"/>
      <c r="H830" s="62"/>
      <c r="I830" s="62"/>
      <c r="J830" s="62"/>
      <c r="K830" s="62"/>
      <c r="L830" s="62"/>
      <c r="M830" s="62"/>
      <c r="N830" s="62"/>
      <c r="O830" s="63"/>
      <c r="P830" s="63"/>
      <c r="Q830" s="62"/>
      <c r="R830" s="62"/>
      <c r="S830" s="62"/>
      <c r="T830" s="62"/>
      <c r="U830" s="62"/>
      <c r="V830" s="62"/>
      <c r="W830" s="62"/>
      <c r="X830" s="62"/>
      <c r="Y830" s="62"/>
      <c r="Z830" s="62"/>
      <c r="AA830" s="62"/>
      <c r="AB830" s="62"/>
    </row>
    <row r="831" spans="1:28" ht="15.75" customHeight="1">
      <c r="A831" s="62"/>
      <c r="B831" s="62"/>
      <c r="C831" s="62"/>
      <c r="D831" s="62"/>
      <c r="E831" s="63"/>
      <c r="F831" s="63"/>
      <c r="G831" s="63"/>
      <c r="H831" s="62"/>
      <c r="I831" s="62"/>
      <c r="J831" s="62"/>
      <c r="K831" s="62"/>
      <c r="L831" s="62"/>
      <c r="M831" s="62"/>
      <c r="N831" s="62"/>
      <c r="O831" s="63"/>
      <c r="P831" s="63"/>
      <c r="Q831" s="62"/>
      <c r="R831" s="62"/>
      <c r="S831" s="62"/>
      <c r="T831" s="62"/>
      <c r="U831" s="62"/>
      <c r="V831" s="62"/>
      <c r="W831" s="62"/>
      <c r="X831" s="62"/>
      <c r="Y831" s="62"/>
      <c r="Z831" s="62"/>
      <c r="AA831" s="62"/>
      <c r="AB831" s="62"/>
    </row>
    <row r="832" spans="1:28" ht="15.75" customHeight="1">
      <c r="A832" s="62"/>
      <c r="B832" s="62"/>
      <c r="C832" s="62"/>
      <c r="D832" s="62"/>
      <c r="E832" s="63"/>
      <c r="F832" s="63"/>
      <c r="G832" s="63"/>
      <c r="H832" s="62"/>
      <c r="I832" s="62"/>
      <c r="J832" s="62"/>
      <c r="K832" s="62"/>
      <c r="L832" s="62"/>
      <c r="M832" s="62"/>
      <c r="N832" s="62"/>
      <c r="O832" s="63"/>
      <c r="P832" s="63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62"/>
      <c r="AB832" s="62"/>
    </row>
    <row r="833" spans="1:28" ht="15.75" customHeight="1">
      <c r="A833" s="62"/>
      <c r="B833" s="62"/>
      <c r="C833" s="62"/>
      <c r="D833" s="62"/>
      <c r="E833" s="63"/>
      <c r="F833" s="63"/>
      <c r="G833" s="63"/>
      <c r="H833" s="62"/>
      <c r="I833" s="62"/>
      <c r="J833" s="62"/>
      <c r="K833" s="62"/>
      <c r="L833" s="62"/>
      <c r="M833" s="62"/>
      <c r="N833" s="62"/>
      <c r="O833" s="63"/>
      <c r="P833" s="63"/>
      <c r="Q833" s="62"/>
      <c r="R833" s="62"/>
      <c r="S833" s="62"/>
      <c r="T833" s="62"/>
      <c r="U833" s="62"/>
      <c r="V833" s="62"/>
      <c r="W833" s="62"/>
      <c r="X833" s="62"/>
      <c r="Y833" s="62"/>
      <c r="Z833" s="62"/>
      <c r="AA833" s="62"/>
      <c r="AB833" s="62"/>
    </row>
    <row r="834" spans="1:28" ht="15.75" customHeight="1">
      <c r="A834" s="62"/>
      <c r="B834" s="62"/>
      <c r="C834" s="62"/>
      <c r="D834" s="62"/>
      <c r="E834" s="63"/>
      <c r="F834" s="63"/>
      <c r="G834" s="63"/>
      <c r="H834" s="62"/>
      <c r="I834" s="62"/>
      <c r="J834" s="62"/>
      <c r="K834" s="62"/>
      <c r="L834" s="62"/>
      <c r="M834" s="62"/>
      <c r="N834" s="62"/>
      <c r="O834" s="63"/>
      <c r="P834" s="63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  <c r="AB834" s="62"/>
    </row>
    <row r="835" spans="1:28" ht="15.75" customHeight="1">
      <c r="A835" s="62"/>
      <c r="B835" s="62"/>
      <c r="C835" s="62"/>
      <c r="D835" s="62"/>
      <c r="E835" s="63"/>
      <c r="F835" s="63"/>
      <c r="G835" s="63"/>
      <c r="H835" s="62"/>
      <c r="I835" s="62"/>
      <c r="J835" s="62"/>
      <c r="K835" s="62"/>
      <c r="L835" s="62"/>
      <c r="M835" s="62"/>
      <c r="N835" s="62"/>
      <c r="O835" s="63"/>
      <c r="P835" s="63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  <c r="AB835" s="62"/>
    </row>
    <row r="836" spans="1:28" ht="15.75" customHeight="1">
      <c r="A836" s="62"/>
      <c r="B836" s="62"/>
      <c r="C836" s="62"/>
      <c r="D836" s="62"/>
      <c r="E836" s="63"/>
      <c r="F836" s="63"/>
      <c r="G836" s="63"/>
      <c r="H836" s="62"/>
      <c r="I836" s="62"/>
      <c r="J836" s="62"/>
      <c r="K836" s="62"/>
      <c r="L836" s="62"/>
      <c r="M836" s="62"/>
      <c r="N836" s="62"/>
      <c r="O836" s="63"/>
      <c r="P836" s="63"/>
      <c r="Q836" s="62"/>
      <c r="R836" s="62"/>
      <c r="S836" s="62"/>
      <c r="T836" s="62"/>
      <c r="U836" s="62"/>
      <c r="V836" s="62"/>
      <c r="W836" s="62"/>
      <c r="X836" s="62"/>
      <c r="Y836" s="62"/>
      <c r="Z836" s="62"/>
      <c r="AA836" s="62"/>
      <c r="AB836" s="62"/>
    </row>
    <row r="837" spans="1:28" ht="15.75" customHeight="1">
      <c r="A837" s="62"/>
      <c r="B837" s="62"/>
      <c r="C837" s="62"/>
      <c r="D837" s="62"/>
      <c r="E837" s="63"/>
      <c r="F837" s="63"/>
      <c r="G837" s="63"/>
      <c r="H837" s="62"/>
      <c r="I837" s="62"/>
      <c r="J837" s="62"/>
      <c r="K837" s="62"/>
      <c r="L837" s="62"/>
      <c r="M837" s="62"/>
      <c r="N837" s="62"/>
      <c r="O837" s="63"/>
      <c r="P837" s="63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62"/>
      <c r="AB837" s="62"/>
    </row>
    <row r="838" spans="1:28" ht="15.75" customHeight="1">
      <c r="A838" s="62"/>
      <c r="B838" s="62"/>
      <c r="C838" s="62"/>
      <c r="D838" s="62"/>
      <c r="E838" s="63"/>
      <c r="F838" s="63"/>
      <c r="G838" s="63"/>
      <c r="H838" s="62"/>
      <c r="I838" s="62"/>
      <c r="J838" s="62"/>
      <c r="K838" s="62"/>
      <c r="L838" s="62"/>
      <c r="M838" s="62"/>
      <c r="N838" s="62"/>
      <c r="O838" s="63"/>
      <c r="P838" s="63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62"/>
      <c r="AB838" s="62"/>
    </row>
    <row r="839" spans="1:28" ht="15.75" customHeight="1">
      <c r="A839" s="62"/>
      <c r="B839" s="62"/>
      <c r="C839" s="62"/>
      <c r="D839" s="62"/>
      <c r="E839" s="63"/>
      <c r="F839" s="63"/>
      <c r="G839" s="63"/>
      <c r="H839" s="62"/>
      <c r="I839" s="62"/>
      <c r="J839" s="62"/>
      <c r="K839" s="62"/>
      <c r="L839" s="62"/>
      <c r="M839" s="62"/>
      <c r="N839" s="62"/>
      <c r="O839" s="63"/>
      <c r="P839" s="63"/>
      <c r="Q839" s="62"/>
      <c r="R839" s="62"/>
      <c r="S839" s="62"/>
      <c r="T839" s="62"/>
      <c r="U839" s="62"/>
      <c r="V839" s="62"/>
      <c r="W839" s="62"/>
      <c r="X839" s="62"/>
      <c r="Y839" s="62"/>
      <c r="Z839" s="62"/>
      <c r="AA839" s="62"/>
      <c r="AB839" s="62"/>
    </row>
    <row r="840" spans="1:28" ht="15.75" customHeight="1">
      <c r="A840" s="62"/>
      <c r="B840" s="62"/>
      <c r="C840" s="62"/>
      <c r="D840" s="62"/>
      <c r="E840" s="63"/>
      <c r="F840" s="63"/>
      <c r="G840" s="63"/>
      <c r="H840" s="62"/>
      <c r="I840" s="62"/>
      <c r="J840" s="62"/>
      <c r="K840" s="62"/>
      <c r="L840" s="62"/>
      <c r="M840" s="62"/>
      <c r="N840" s="62"/>
      <c r="O840" s="63"/>
      <c r="P840" s="63"/>
      <c r="Q840" s="62"/>
      <c r="R840" s="62"/>
      <c r="S840" s="62"/>
      <c r="T840" s="62"/>
      <c r="U840" s="62"/>
      <c r="V840" s="62"/>
      <c r="W840" s="62"/>
      <c r="X840" s="62"/>
      <c r="Y840" s="62"/>
      <c r="Z840" s="62"/>
      <c r="AA840" s="62"/>
      <c r="AB840" s="62"/>
    </row>
    <row r="841" spans="1:28" ht="15.75" customHeight="1">
      <c r="A841" s="62"/>
      <c r="B841" s="62"/>
      <c r="C841" s="62"/>
      <c r="D841" s="62"/>
      <c r="E841" s="63"/>
      <c r="F841" s="63"/>
      <c r="G841" s="63"/>
      <c r="H841" s="62"/>
      <c r="I841" s="62"/>
      <c r="J841" s="62"/>
      <c r="K841" s="62"/>
      <c r="L841" s="62"/>
      <c r="M841" s="62"/>
      <c r="N841" s="62"/>
      <c r="O841" s="63"/>
      <c r="P841" s="63"/>
      <c r="Q841" s="62"/>
      <c r="R841" s="62"/>
      <c r="S841" s="62"/>
      <c r="T841" s="62"/>
      <c r="U841" s="62"/>
      <c r="V841" s="62"/>
      <c r="W841" s="62"/>
      <c r="X841" s="62"/>
      <c r="Y841" s="62"/>
      <c r="Z841" s="62"/>
      <c r="AA841" s="62"/>
      <c r="AB841" s="62"/>
    </row>
    <row r="842" spans="1:28" ht="15.75" customHeight="1">
      <c r="A842" s="62"/>
      <c r="B842" s="62"/>
      <c r="C842" s="62"/>
      <c r="D842" s="62"/>
      <c r="E842" s="63"/>
      <c r="F842" s="63"/>
      <c r="G842" s="63"/>
      <c r="H842" s="62"/>
      <c r="I842" s="62"/>
      <c r="J842" s="62"/>
      <c r="K842" s="62"/>
      <c r="L842" s="62"/>
      <c r="M842" s="62"/>
      <c r="N842" s="62"/>
      <c r="O842" s="63"/>
      <c r="P842" s="63"/>
      <c r="Q842" s="62"/>
      <c r="R842" s="62"/>
      <c r="S842" s="62"/>
      <c r="T842" s="62"/>
      <c r="U842" s="62"/>
      <c r="V842" s="62"/>
      <c r="W842" s="62"/>
      <c r="X842" s="62"/>
      <c r="Y842" s="62"/>
      <c r="Z842" s="62"/>
      <c r="AA842" s="62"/>
      <c r="AB842" s="62"/>
    </row>
    <row r="843" spans="1:28" ht="15.75" customHeight="1">
      <c r="A843" s="62"/>
      <c r="B843" s="62"/>
      <c r="C843" s="62"/>
      <c r="D843" s="62"/>
      <c r="E843" s="63"/>
      <c r="F843" s="63"/>
      <c r="G843" s="63"/>
      <c r="H843" s="62"/>
      <c r="I843" s="62"/>
      <c r="J843" s="62"/>
      <c r="K843" s="62"/>
      <c r="L843" s="62"/>
      <c r="M843" s="62"/>
      <c r="N843" s="62"/>
      <c r="O843" s="63"/>
      <c r="P843" s="63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62"/>
      <c r="AB843" s="62"/>
    </row>
    <row r="844" spans="1:28" ht="15.75" customHeight="1">
      <c r="A844" s="62"/>
      <c r="B844" s="62"/>
      <c r="C844" s="62"/>
      <c r="D844" s="62"/>
      <c r="E844" s="63"/>
      <c r="F844" s="63"/>
      <c r="G844" s="63"/>
      <c r="H844" s="62"/>
      <c r="I844" s="62"/>
      <c r="J844" s="62"/>
      <c r="K844" s="62"/>
      <c r="L844" s="62"/>
      <c r="M844" s="62"/>
      <c r="N844" s="62"/>
      <c r="O844" s="63"/>
      <c r="P844" s="63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62"/>
      <c r="AB844" s="62"/>
    </row>
    <row r="845" spans="1:28" ht="15.75" customHeight="1">
      <c r="A845" s="62"/>
      <c r="B845" s="62"/>
      <c r="C845" s="62"/>
      <c r="D845" s="62"/>
      <c r="E845" s="63"/>
      <c r="F845" s="63"/>
      <c r="G845" s="63"/>
      <c r="H845" s="62"/>
      <c r="I845" s="62"/>
      <c r="J845" s="62"/>
      <c r="K845" s="62"/>
      <c r="L845" s="62"/>
      <c r="M845" s="62"/>
      <c r="N845" s="62"/>
      <c r="O845" s="63"/>
      <c r="P845" s="63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  <c r="AB845" s="62"/>
    </row>
    <row r="846" spans="1:28" ht="15.75" customHeight="1">
      <c r="A846" s="62"/>
      <c r="B846" s="62"/>
      <c r="C846" s="62"/>
      <c r="D846" s="62"/>
      <c r="E846" s="63"/>
      <c r="F846" s="63"/>
      <c r="G846" s="63"/>
      <c r="H846" s="62"/>
      <c r="I846" s="62"/>
      <c r="J846" s="62"/>
      <c r="K846" s="62"/>
      <c r="L846" s="62"/>
      <c r="M846" s="62"/>
      <c r="N846" s="62"/>
      <c r="O846" s="63"/>
      <c r="P846" s="63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  <c r="AB846" s="62"/>
    </row>
    <row r="847" spans="1:28" ht="15.75" customHeight="1">
      <c r="A847" s="62"/>
      <c r="B847" s="62"/>
      <c r="C847" s="62"/>
      <c r="D847" s="62"/>
      <c r="E847" s="63"/>
      <c r="F847" s="63"/>
      <c r="G847" s="63"/>
      <c r="H847" s="62"/>
      <c r="I847" s="62"/>
      <c r="J847" s="62"/>
      <c r="K847" s="62"/>
      <c r="L847" s="62"/>
      <c r="M847" s="62"/>
      <c r="N847" s="62"/>
      <c r="O847" s="63"/>
      <c r="P847" s="63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  <c r="AB847" s="62"/>
    </row>
    <row r="848" spans="1:28" ht="15.75" customHeight="1">
      <c r="A848" s="62"/>
      <c r="B848" s="62"/>
      <c r="C848" s="62"/>
      <c r="D848" s="62"/>
      <c r="E848" s="63"/>
      <c r="F848" s="63"/>
      <c r="G848" s="63"/>
      <c r="H848" s="62"/>
      <c r="I848" s="62"/>
      <c r="J848" s="62"/>
      <c r="K848" s="62"/>
      <c r="L848" s="62"/>
      <c r="M848" s="62"/>
      <c r="N848" s="62"/>
      <c r="O848" s="63"/>
      <c r="P848" s="63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  <c r="AB848" s="62"/>
    </row>
    <row r="849" spans="1:28" ht="15.75" customHeight="1">
      <c r="A849" s="62"/>
      <c r="B849" s="62"/>
      <c r="C849" s="62"/>
      <c r="D849" s="62"/>
      <c r="E849" s="63"/>
      <c r="F849" s="63"/>
      <c r="G849" s="63"/>
      <c r="H849" s="62"/>
      <c r="I849" s="62"/>
      <c r="J849" s="62"/>
      <c r="K849" s="62"/>
      <c r="L849" s="62"/>
      <c r="M849" s="62"/>
      <c r="N849" s="62"/>
      <c r="O849" s="63"/>
      <c r="P849" s="63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  <c r="AB849" s="62"/>
    </row>
    <row r="850" spans="1:28" ht="15.75" customHeight="1">
      <c r="A850" s="62"/>
      <c r="B850" s="62"/>
      <c r="C850" s="62"/>
      <c r="D850" s="62"/>
      <c r="E850" s="63"/>
      <c r="F850" s="63"/>
      <c r="G850" s="63"/>
      <c r="H850" s="62"/>
      <c r="I850" s="62"/>
      <c r="J850" s="62"/>
      <c r="K850" s="62"/>
      <c r="L850" s="62"/>
      <c r="M850" s="62"/>
      <c r="N850" s="62"/>
      <c r="O850" s="63"/>
      <c r="P850" s="63"/>
      <c r="Q850" s="62"/>
      <c r="R850" s="62"/>
      <c r="S850" s="62"/>
      <c r="T850" s="62"/>
      <c r="U850" s="62"/>
      <c r="V850" s="62"/>
      <c r="W850" s="62"/>
      <c r="X850" s="62"/>
      <c r="Y850" s="62"/>
      <c r="Z850" s="62"/>
      <c r="AA850" s="62"/>
      <c r="AB850" s="62"/>
    </row>
    <row r="851" spans="1:28" ht="15.75" customHeight="1">
      <c r="A851" s="62"/>
      <c r="B851" s="62"/>
      <c r="C851" s="62"/>
      <c r="D851" s="62"/>
      <c r="E851" s="63"/>
      <c r="F851" s="63"/>
      <c r="G851" s="63"/>
      <c r="H851" s="62"/>
      <c r="I851" s="62"/>
      <c r="J851" s="62"/>
      <c r="K851" s="62"/>
      <c r="L851" s="62"/>
      <c r="M851" s="62"/>
      <c r="N851" s="62"/>
      <c r="O851" s="63"/>
      <c r="P851" s="63"/>
      <c r="Q851" s="62"/>
      <c r="R851" s="62"/>
      <c r="S851" s="62"/>
      <c r="T851" s="62"/>
      <c r="U851" s="62"/>
      <c r="V851" s="62"/>
      <c r="W851" s="62"/>
      <c r="X851" s="62"/>
      <c r="Y851" s="62"/>
      <c r="Z851" s="62"/>
      <c r="AA851" s="62"/>
      <c r="AB851" s="62"/>
    </row>
    <row r="852" spans="1:28" ht="15.75" customHeight="1">
      <c r="A852" s="62"/>
      <c r="B852" s="62"/>
      <c r="C852" s="62"/>
      <c r="D852" s="62"/>
      <c r="E852" s="63"/>
      <c r="F852" s="63"/>
      <c r="G852" s="63"/>
      <c r="H852" s="62"/>
      <c r="I852" s="62"/>
      <c r="J852" s="62"/>
      <c r="K852" s="62"/>
      <c r="L852" s="62"/>
      <c r="M852" s="62"/>
      <c r="N852" s="62"/>
      <c r="O852" s="63"/>
      <c r="P852" s="63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  <c r="AB852" s="62"/>
    </row>
    <row r="853" spans="1:28" ht="15.75" customHeight="1">
      <c r="A853" s="62"/>
      <c r="B853" s="62"/>
      <c r="C853" s="62"/>
      <c r="D853" s="62"/>
      <c r="E853" s="63"/>
      <c r="F853" s="63"/>
      <c r="G853" s="63"/>
      <c r="H853" s="62"/>
      <c r="I853" s="62"/>
      <c r="J853" s="62"/>
      <c r="K853" s="62"/>
      <c r="L853" s="62"/>
      <c r="M853" s="62"/>
      <c r="N853" s="62"/>
      <c r="O853" s="63"/>
      <c r="P853" s="63"/>
      <c r="Q853" s="62"/>
      <c r="R853" s="62"/>
      <c r="S853" s="62"/>
      <c r="T853" s="62"/>
      <c r="U853" s="62"/>
      <c r="V853" s="62"/>
      <c r="W853" s="62"/>
      <c r="X853" s="62"/>
      <c r="Y853" s="62"/>
      <c r="Z853" s="62"/>
      <c r="AA853" s="62"/>
      <c r="AB853" s="62"/>
    </row>
    <row r="854" spans="1:28" ht="15.75" customHeight="1">
      <c r="A854" s="62"/>
      <c r="B854" s="62"/>
      <c r="C854" s="62"/>
      <c r="D854" s="62"/>
      <c r="E854" s="63"/>
      <c r="F854" s="63"/>
      <c r="G854" s="63"/>
      <c r="H854" s="62"/>
      <c r="I854" s="62"/>
      <c r="J854" s="62"/>
      <c r="K854" s="62"/>
      <c r="L854" s="62"/>
      <c r="M854" s="62"/>
      <c r="N854" s="62"/>
      <c r="O854" s="63"/>
      <c r="P854" s="63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  <c r="AB854" s="62"/>
    </row>
    <row r="855" spans="1:28" ht="15.75" customHeight="1">
      <c r="A855" s="62"/>
      <c r="B855" s="62"/>
      <c r="C855" s="62"/>
      <c r="D855" s="62"/>
      <c r="E855" s="63"/>
      <c r="F855" s="63"/>
      <c r="G855" s="63"/>
      <c r="H855" s="62"/>
      <c r="I855" s="62"/>
      <c r="J855" s="62"/>
      <c r="K855" s="62"/>
      <c r="L855" s="62"/>
      <c r="M855" s="62"/>
      <c r="N855" s="62"/>
      <c r="O855" s="63"/>
      <c r="P855" s="63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  <c r="AB855" s="62"/>
    </row>
    <row r="856" spans="1:28" ht="15.75" customHeight="1">
      <c r="A856" s="62"/>
      <c r="B856" s="62"/>
      <c r="C856" s="62"/>
      <c r="D856" s="62"/>
      <c r="E856" s="63"/>
      <c r="F856" s="63"/>
      <c r="G856" s="63"/>
      <c r="H856" s="62"/>
      <c r="I856" s="62"/>
      <c r="J856" s="62"/>
      <c r="K856" s="62"/>
      <c r="L856" s="62"/>
      <c r="M856" s="62"/>
      <c r="N856" s="62"/>
      <c r="O856" s="63"/>
      <c r="P856" s="63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  <c r="AB856" s="62"/>
    </row>
    <row r="857" spans="1:28" ht="15.75" customHeight="1">
      <c r="A857" s="62"/>
      <c r="B857" s="62"/>
      <c r="C857" s="62"/>
      <c r="D857" s="62"/>
      <c r="E857" s="63"/>
      <c r="F857" s="63"/>
      <c r="G857" s="63"/>
      <c r="H857" s="62"/>
      <c r="I857" s="62"/>
      <c r="J857" s="62"/>
      <c r="K857" s="62"/>
      <c r="L857" s="62"/>
      <c r="M857" s="62"/>
      <c r="N857" s="62"/>
      <c r="O857" s="63"/>
      <c r="P857" s="63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  <c r="AB857" s="62"/>
    </row>
    <row r="858" spans="1:28" ht="15.75" customHeight="1">
      <c r="A858" s="62"/>
      <c r="B858" s="62"/>
      <c r="C858" s="62"/>
      <c r="D858" s="62"/>
      <c r="E858" s="63"/>
      <c r="F858" s="63"/>
      <c r="G858" s="63"/>
      <c r="H858" s="62"/>
      <c r="I858" s="62"/>
      <c r="J858" s="62"/>
      <c r="K858" s="62"/>
      <c r="L858" s="62"/>
      <c r="M858" s="62"/>
      <c r="N858" s="62"/>
      <c r="O858" s="63"/>
      <c r="P858" s="63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  <c r="AB858" s="62"/>
    </row>
    <row r="859" spans="1:28" ht="15.75" customHeight="1">
      <c r="A859" s="62"/>
      <c r="B859" s="62"/>
      <c r="C859" s="62"/>
      <c r="D859" s="62"/>
      <c r="E859" s="63"/>
      <c r="F859" s="63"/>
      <c r="G859" s="63"/>
      <c r="H859" s="62"/>
      <c r="I859" s="62"/>
      <c r="J859" s="62"/>
      <c r="K859" s="62"/>
      <c r="L859" s="62"/>
      <c r="M859" s="62"/>
      <c r="N859" s="62"/>
      <c r="O859" s="63"/>
      <c r="P859" s="63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  <c r="AB859" s="62"/>
    </row>
    <row r="860" spans="1:28" ht="15.75" customHeight="1">
      <c r="A860" s="62"/>
      <c r="B860" s="62"/>
      <c r="C860" s="62"/>
      <c r="D860" s="62"/>
      <c r="E860" s="63"/>
      <c r="F860" s="63"/>
      <c r="G860" s="63"/>
      <c r="H860" s="62"/>
      <c r="I860" s="62"/>
      <c r="J860" s="62"/>
      <c r="K860" s="62"/>
      <c r="L860" s="62"/>
      <c r="M860" s="62"/>
      <c r="N860" s="62"/>
      <c r="O860" s="63"/>
      <c r="P860" s="63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  <c r="AB860" s="62"/>
    </row>
    <row r="861" spans="1:28" ht="15.75" customHeight="1">
      <c r="A861" s="62"/>
      <c r="B861" s="62"/>
      <c r="C861" s="62"/>
      <c r="D861" s="62"/>
      <c r="E861" s="63"/>
      <c r="F861" s="63"/>
      <c r="G861" s="63"/>
      <c r="H861" s="62"/>
      <c r="I861" s="62"/>
      <c r="J861" s="62"/>
      <c r="K861" s="62"/>
      <c r="L861" s="62"/>
      <c r="M861" s="62"/>
      <c r="N861" s="62"/>
      <c r="O861" s="63"/>
      <c r="P861" s="63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62"/>
      <c r="AB861" s="62"/>
    </row>
    <row r="862" spans="1:28" ht="15.75" customHeight="1">
      <c r="A862" s="62"/>
      <c r="B862" s="62"/>
      <c r="C862" s="62"/>
      <c r="D862" s="62"/>
      <c r="E862" s="63"/>
      <c r="F862" s="63"/>
      <c r="G862" s="63"/>
      <c r="H862" s="62"/>
      <c r="I862" s="62"/>
      <c r="J862" s="62"/>
      <c r="K862" s="62"/>
      <c r="L862" s="62"/>
      <c r="M862" s="62"/>
      <c r="N862" s="62"/>
      <c r="O862" s="63"/>
      <c r="P862" s="63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  <c r="AB862" s="62"/>
    </row>
    <row r="863" spans="1:28" ht="15.75" customHeight="1">
      <c r="A863" s="62"/>
      <c r="B863" s="62"/>
      <c r="C863" s="62"/>
      <c r="D863" s="62"/>
      <c r="E863" s="63"/>
      <c r="F863" s="63"/>
      <c r="G863" s="63"/>
      <c r="H863" s="62"/>
      <c r="I863" s="62"/>
      <c r="J863" s="62"/>
      <c r="K863" s="62"/>
      <c r="L863" s="62"/>
      <c r="M863" s="62"/>
      <c r="N863" s="62"/>
      <c r="O863" s="63"/>
      <c r="P863" s="63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  <c r="AB863" s="62"/>
    </row>
    <row r="864" spans="1:28" ht="15.75" customHeight="1">
      <c r="A864" s="62"/>
      <c r="B864" s="62"/>
      <c r="C864" s="62"/>
      <c r="D864" s="62"/>
      <c r="E864" s="63"/>
      <c r="F864" s="63"/>
      <c r="G864" s="63"/>
      <c r="H864" s="62"/>
      <c r="I864" s="62"/>
      <c r="J864" s="62"/>
      <c r="K864" s="62"/>
      <c r="L864" s="62"/>
      <c r="M864" s="62"/>
      <c r="N864" s="62"/>
      <c r="O864" s="63"/>
      <c r="P864" s="63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  <c r="AB864" s="62"/>
    </row>
    <row r="865" spans="1:28" ht="15.75" customHeight="1">
      <c r="A865" s="62"/>
      <c r="B865" s="62"/>
      <c r="C865" s="62"/>
      <c r="D865" s="62"/>
      <c r="E865" s="63"/>
      <c r="F865" s="63"/>
      <c r="G865" s="63"/>
      <c r="H865" s="62"/>
      <c r="I865" s="62"/>
      <c r="J865" s="62"/>
      <c r="K865" s="62"/>
      <c r="L865" s="62"/>
      <c r="M865" s="62"/>
      <c r="N865" s="62"/>
      <c r="O865" s="63"/>
      <c r="P865" s="63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  <c r="AB865" s="62"/>
    </row>
    <row r="866" spans="1:28" ht="15.75" customHeight="1">
      <c r="A866" s="62"/>
      <c r="B866" s="62"/>
      <c r="C866" s="62"/>
      <c r="D866" s="62"/>
      <c r="E866" s="63"/>
      <c r="F866" s="63"/>
      <c r="G866" s="63"/>
      <c r="H866" s="62"/>
      <c r="I866" s="62"/>
      <c r="J866" s="62"/>
      <c r="K866" s="62"/>
      <c r="L866" s="62"/>
      <c r="M866" s="62"/>
      <c r="N866" s="62"/>
      <c r="O866" s="63"/>
      <c r="P866" s="63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  <c r="AB866" s="62"/>
    </row>
    <row r="867" spans="1:28" ht="15.75" customHeight="1">
      <c r="A867" s="62"/>
      <c r="B867" s="62"/>
      <c r="C867" s="62"/>
      <c r="D867" s="62"/>
      <c r="E867" s="63"/>
      <c r="F867" s="63"/>
      <c r="G867" s="63"/>
      <c r="H867" s="62"/>
      <c r="I867" s="62"/>
      <c r="J867" s="62"/>
      <c r="K867" s="62"/>
      <c r="L867" s="62"/>
      <c r="M867" s="62"/>
      <c r="N867" s="62"/>
      <c r="O867" s="63"/>
      <c r="P867" s="63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  <c r="AB867" s="62"/>
    </row>
    <row r="868" spans="1:28" ht="15.75" customHeight="1">
      <c r="A868" s="62"/>
      <c r="B868" s="62"/>
      <c r="C868" s="62"/>
      <c r="D868" s="62"/>
      <c r="E868" s="63"/>
      <c r="F868" s="63"/>
      <c r="G868" s="63"/>
      <c r="H868" s="62"/>
      <c r="I868" s="62"/>
      <c r="J868" s="62"/>
      <c r="K868" s="62"/>
      <c r="L868" s="62"/>
      <c r="M868" s="62"/>
      <c r="N868" s="62"/>
      <c r="O868" s="63"/>
      <c r="P868" s="63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  <c r="AB868" s="62"/>
    </row>
    <row r="869" spans="1:28" ht="15.75" customHeight="1">
      <c r="A869" s="62"/>
      <c r="B869" s="62"/>
      <c r="C869" s="62"/>
      <c r="D869" s="62"/>
      <c r="E869" s="63"/>
      <c r="F869" s="63"/>
      <c r="G869" s="63"/>
      <c r="H869" s="62"/>
      <c r="I869" s="62"/>
      <c r="J869" s="62"/>
      <c r="K869" s="62"/>
      <c r="L869" s="62"/>
      <c r="M869" s="62"/>
      <c r="N869" s="62"/>
      <c r="O869" s="63"/>
      <c r="P869" s="63"/>
      <c r="Q869" s="62"/>
      <c r="R869" s="62"/>
      <c r="S869" s="62"/>
      <c r="T869" s="62"/>
      <c r="U869" s="62"/>
      <c r="V869" s="62"/>
      <c r="W869" s="62"/>
      <c r="X869" s="62"/>
      <c r="Y869" s="62"/>
      <c r="Z869" s="62"/>
      <c r="AA869" s="62"/>
      <c r="AB869" s="62"/>
    </row>
    <row r="870" spans="1:28" ht="15.75" customHeight="1">
      <c r="A870" s="62"/>
      <c r="B870" s="62"/>
      <c r="C870" s="62"/>
      <c r="D870" s="62"/>
      <c r="E870" s="63"/>
      <c r="F870" s="63"/>
      <c r="G870" s="63"/>
      <c r="H870" s="62"/>
      <c r="I870" s="62"/>
      <c r="J870" s="62"/>
      <c r="K870" s="62"/>
      <c r="L870" s="62"/>
      <c r="M870" s="62"/>
      <c r="N870" s="62"/>
      <c r="O870" s="63"/>
      <c r="P870" s="63"/>
      <c r="Q870" s="62"/>
      <c r="R870" s="62"/>
      <c r="S870" s="62"/>
      <c r="T870" s="62"/>
      <c r="U870" s="62"/>
      <c r="V870" s="62"/>
      <c r="W870" s="62"/>
      <c r="X870" s="62"/>
      <c r="Y870" s="62"/>
      <c r="Z870" s="62"/>
      <c r="AA870" s="62"/>
      <c r="AB870" s="62"/>
    </row>
    <row r="871" spans="1:28" ht="15.75" customHeight="1">
      <c r="A871" s="62"/>
      <c r="B871" s="62"/>
      <c r="C871" s="62"/>
      <c r="D871" s="62"/>
      <c r="E871" s="63"/>
      <c r="F871" s="63"/>
      <c r="G871" s="63"/>
      <c r="H871" s="62"/>
      <c r="I871" s="62"/>
      <c r="J871" s="62"/>
      <c r="K871" s="62"/>
      <c r="L871" s="62"/>
      <c r="M871" s="62"/>
      <c r="N871" s="62"/>
      <c r="O871" s="63"/>
      <c r="P871" s="63"/>
      <c r="Q871" s="62"/>
      <c r="R871" s="62"/>
      <c r="S871" s="62"/>
      <c r="T871" s="62"/>
      <c r="U871" s="62"/>
      <c r="V871" s="62"/>
      <c r="W871" s="62"/>
      <c r="X871" s="62"/>
      <c r="Y871" s="62"/>
      <c r="Z871" s="62"/>
      <c r="AA871" s="62"/>
      <c r="AB871" s="62"/>
    </row>
    <row r="872" spans="1:28" ht="15.75" customHeight="1">
      <c r="A872" s="62"/>
      <c r="B872" s="62"/>
      <c r="C872" s="62"/>
      <c r="D872" s="62"/>
      <c r="E872" s="63"/>
      <c r="F872" s="63"/>
      <c r="G872" s="63"/>
      <c r="H872" s="62"/>
      <c r="I872" s="62"/>
      <c r="J872" s="62"/>
      <c r="K872" s="62"/>
      <c r="L872" s="62"/>
      <c r="M872" s="62"/>
      <c r="N872" s="62"/>
      <c r="O872" s="63"/>
      <c r="P872" s="63"/>
      <c r="Q872" s="62"/>
      <c r="R872" s="62"/>
      <c r="S872" s="62"/>
      <c r="T872" s="62"/>
      <c r="U872" s="62"/>
      <c r="V872" s="62"/>
      <c r="W872" s="62"/>
      <c r="X872" s="62"/>
      <c r="Y872" s="62"/>
      <c r="Z872" s="62"/>
      <c r="AA872" s="62"/>
      <c r="AB872" s="62"/>
    </row>
    <row r="873" spans="1:28" ht="15.75" customHeight="1">
      <c r="A873" s="62"/>
      <c r="B873" s="62"/>
      <c r="C873" s="62"/>
      <c r="D873" s="62"/>
      <c r="E873" s="63"/>
      <c r="F873" s="63"/>
      <c r="G873" s="63"/>
      <c r="H873" s="62"/>
      <c r="I873" s="62"/>
      <c r="J873" s="62"/>
      <c r="K873" s="62"/>
      <c r="L873" s="62"/>
      <c r="M873" s="62"/>
      <c r="N873" s="62"/>
      <c r="O873" s="63"/>
      <c r="P873" s="63"/>
      <c r="Q873" s="62"/>
      <c r="R873" s="62"/>
      <c r="S873" s="62"/>
      <c r="T873" s="62"/>
      <c r="U873" s="62"/>
      <c r="V873" s="62"/>
      <c r="W873" s="62"/>
      <c r="X873" s="62"/>
      <c r="Y873" s="62"/>
      <c r="Z873" s="62"/>
      <c r="AA873" s="62"/>
      <c r="AB873" s="62"/>
    </row>
    <row r="874" spans="1:28" ht="15.75" customHeight="1">
      <c r="A874" s="62"/>
      <c r="B874" s="62"/>
      <c r="C874" s="62"/>
      <c r="D874" s="62"/>
      <c r="E874" s="63"/>
      <c r="F874" s="63"/>
      <c r="G874" s="63"/>
      <c r="H874" s="62"/>
      <c r="I874" s="62"/>
      <c r="J874" s="62"/>
      <c r="K874" s="62"/>
      <c r="L874" s="62"/>
      <c r="M874" s="62"/>
      <c r="N874" s="62"/>
      <c r="O874" s="63"/>
      <c r="P874" s="63"/>
      <c r="Q874" s="62"/>
      <c r="R874" s="62"/>
      <c r="S874" s="62"/>
      <c r="T874" s="62"/>
      <c r="U874" s="62"/>
      <c r="V874" s="62"/>
      <c r="W874" s="62"/>
      <c r="X874" s="62"/>
      <c r="Y874" s="62"/>
      <c r="Z874" s="62"/>
      <c r="AA874" s="62"/>
      <c r="AB874" s="62"/>
    </row>
    <row r="875" spans="1:28" ht="15.75" customHeight="1">
      <c r="A875" s="62"/>
      <c r="B875" s="62"/>
      <c r="C875" s="62"/>
      <c r="D875" s="62"/>
      <c r="E875" s="63"/>
      <c r="F875" s="63"/>
      <c r="G875" s="63"/>
      <c r="H875" s="62"/>
      <c r="I875" s="62"/>
      <c r="J875" s="62"/>
      <c r="K875" s="62"/>
      <c r="L875" s="62"/>
      <c r="M875" s="62"/>
      <c r="N875" s="62"/>
      <c r="O875" s="63"/>
      <c r="P875" s="63"/>
      <c r="Q875" s="62"/>
      <c r="R875" s="62"/>
      <c r="S875" s="62"/>
      <c r="T875" s="62"/>
      <c r="U875" s="62"/>
      <c r="V875" s="62"/>
      <c r="W875" s="62"/>
      <c r="X875" s="62"/>
      <c r="Y875" s="62"/>
      <c r="Z875" s="62"/>
      <c r="AA875" s="62"/>
      <c r="AB875" s="62"/>
    </row>
    <row r="876" spans="1:28" ht="15.75" customHeight="1">
      <c r="A876" s="62"/>
      <c r="B876" s="62"/>
      <c r="C876" s="62"/>
      <c r="D876" s="62"/>
      <c r="E876" s="63"/>
      <c r="F876" s="63"/>
      <c r="G876" s="63"/>
      <c r="H876" s="62"/>
      <c r="I876" s="62"/>
      <c r="J876" s="62"/>
      <c r="K876" s="62"/>
      <c r="L876" s="62"/>
      <c r="M876" s="62"/>
      <c r="N876" s="62"/>
      <c r="O876" s="63"/>
      <c r="P876" s="63"/>
      <c r="Q876" s="62"/>
      <c r="R876" s="62"/>
      <c r="S876" s="62"/>
      <c r="T876" s="62"/>
      <c r="U876" s="62"/>
      <c r="V876" s="62"/>
      <c r="W876" s="62"/>
      <c r="X876" s="62"/>
      <c r="Y876" s="62"/>
      <c r="Z876" s="62"/>
      <c r="AA876" s="62"/>
      <c r="AB876" s="62"/>
    </row>
    <row r="877" spans="1:28" ht="15.75" customHeight="1">
      <c r="A877" s="62"/>
      <c r="B877" s="62"/>
      <c r="C877" s="62"/>
      <c r="D877" s="62"/>
      <c r="E877" s="63"/>
      <c r="F877" s="63"/>
      <c r="G877" s="63"/>
      <c r="H877" s="62"/>
      <c r="I877" s="62"/>
      <c r="J877" s="62"/>
      <c r="K877" s="62"/>
      <c r="L877" s="62"/>
      <c r="M877" s="62"/>
      <c r="N877" s="62"/>
      <c r="O877" s="63"/>
      <c r="P877" s="63"/>
      <c r="Q877" s="62"/>
      <c r="R877" s="62"/>
      <c r="S877" s="62"/>
      <c r="T877" s="62"/>
      <c r="U877" s="62"/>
      <c r="V877" s="62"/>
      <c r="W877" s="62"/>
      <c r="X877" s="62"/>
      <c r="Y877" s="62"/>
      <c r="Z877" s="62"/>
      <c r="AA877" s="62"/>
      <c r="AB877" s="62"/>
    </row>
    <row r="878" spans="1:28" ht="15.75" customHeight="1">
      <c r="A878" s="62"/>
      <c r="B878" s="62"/>
      <c r="C878" s="62"/>
      <c r="D878" s="62"/>
      <c r="E878" s="63"/>
      <c r="F878" s="63"/>
      <c r="G878" s="63"/>
      <c r="H878" s="62"/>
      <c r="I878" s="62"/>
      <c r="J878" s="62"/>
      <c r="K878" s="62"/>
      <c r="L878" s="62"/>
      <c r="M878" s="62"/>
      <c r="N878" s="62"/>
      <c r="O878" s="63"/>
      <c r="P878" s="63"/>
      <c r="Q878" s="62"/>
      <c r="R878" s="62"/>
      <c r="S878" s="62"/>
      <c r="T878" s="62"/>
      <c r="U878" s="62"/>
      <c r="V878" s="62"/>
      <c r="W878" s="62"/>
      <c r="X878" s="62"/>
      <c r="Y878" s="62"/>
      <c r="Z878" s="62"/>
      <c r="AA878" s="62"/>
      <c r="AB878" s="62"/>
    </row>
    <row r="879" spans="1:28" ht="15.75" customHeight="1">
      <c r="A879" s="62"/>
      <c r="B879" s="62"/>
      <c r="C879" s="62"/>
      <c r="D879" s="62"/>
      <c r="E879" s="63"/>
      <c r="F879" s="63"/>
      <c r="G879" s="63"/>
      <c r="H879" s="62"/>
      <c r="I879" s="62"/>
      <c r="J879" s="62"/>
      <c r="K879" s="62"/>
      <c r="L879" s="62"/>
      <c r="M879" s="62"/>
      <c r="N879" s="62"/>
      <c r="O879" s="63"/>
      <c r="P879" s="63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62"/>
      <c r="AB879" s="62"/>
    </row>
    <row r="880" spans="1:28" ht="15.75" customHeight="1">
      <c r="A880" s="62"/>
      <c r="B880" s="62"/>
      <c r="C880" s="62"/>
      <c r="D880" s="62"/>
      <c r="E880" s="63"/>
      <c r="F880" s="63"/>
      <c r="G880" s="63"/>
      <c r="H880" s="62"/>
      <c r="I880" s="62"/>
      <c r="J880" s="62"/>
      <c r="K880" s="62"/>
      <c r="L880" s="62"/>
      <c r="M880" s="62"/>
      <c r="N880" s="62"/>
      <c r="O880" s="63"/>
      <c r="P880" s="63"/>
      <c r="Q880" s="62"/>
      <c r="R880" s="62"/>
      <c r="S880" s="62"/>
      <c r="T880" s="62"/>
      <c r="U880" s="62"/>
      <c r="V880" s="62"/>
      <c r="W880" s="62"/>
      <c r="X880" s="62"/>
      <c r="Y880" s="62"/>
      <c r="Z880" s="62"/>
      <c r="AA880" s="62"/>
      <c r="AB880" s="62"/>
    </row>
    <row r="881" spans="1:28" ht="15.75" customHeight="1">
      <c r="A881" s="62"/>
      <c r="B881" s="62"/>
      <c r="C881" s="62"/>
      <c r="D881" s="62"/>
      <c r="E881" s="63"/>
      <c r="F881" s="63"/>
      <c r="G881" s="63"/>
      <c r="H881" s="62"/>
      <c r="I881" s="62"/>
      <c r="J881" s="62"/>
      <c r="K881" s="62"/>
      <c r="L881" s="62"/>
      <c r="M881" s="62"/>
      <c r="N881" s="62"/>
      <c r="O881" s="63"/>
      <c r="P881" s="63"/>
      <c r="Q881" s="62"/>
      <c r="R881" s="62"/>
      <c r="S881" s="62"/>
      <c r="T881" s="62"/>
      <c r="U881" s="62"/>
      <c r="V881" s="62"/>
      <c r="W881" s="62"/>
      <c r="X881" s="62"/>
      <c r="Y881" s="62"/>
      <c r="Z881" s="62"/>
      <c r="AA881" s="62"/>
      <c r="AB881" s="62"/>
    </row>
    <row r="882" spans="1:28" ht="15.75" customHeight="1">
      <c r="A882" s="62"/>
      <c r="B882" s="62"/>
      <c r="C882" s="62"/>
      <c r="D882" s="62"/>
      <c r="E882" s="63"/>
      <c r="F882" s="63"/>
      <c r="G882" s="63"/>
      <c r="H882" s="62"/>
      <c r="I882" s="62"/>
      <c r="J882" s="62"/>
      <c r="K882" s="62"/>
      <c r="L882" s="62"/>
      <c r="M882" s="62"/>
      <c r="N882" s="62"/>
      <c r="O882" s="63"/>
      <c r="P882" s="63"/>
      <c r="Q882" s="62"/>
      <c r="R882" s="62"/>
      <c r="S882" s="62"/>
      <c r="T882" s="62"/>
      <c r="U882" s="62"/>
      <c r="V882" s="62"/>
      <c r="W882" s="62"/>
      <c r="X882" s="62"/>
      <c r="Y882" s="62"/>
      <c r="Z882" s="62"/>
      <c r="AA882" s="62"/>
      <c r="AB882" s="62"/>
    </row>
    <row r="883" spans="1:28" ht="15.75" customHeight="1">
      <c r="A883" s="62"/>
      <c r="B883" s="62"/>
      <c r="C883" s="62"/>
      <c r="D883" s="62"/>
      <c r="E883" s="63"/>
      <c r="F883" s="63"/>
      <c r="G883" s="63"/>
      <c r="H883" s="62"/>
      <c r="I883" s="62"/>
      <c r="J883" s="62"/>
      <c r="K883" s="62"/>
      <c r="L883" s="62"/>
      <c r="M883" s="62"/>
      <c r="N883" s="62"/>
      <c r="O883" s="63"/>
      <c r="P883" s="63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62"/>
      <c r="AB883" s="62"/>
    </row>
    <row r="884" spans="1:28" ht="15.75" customHeight="1">
      <c r="A884" s="62"/>
      <c r="B884" s="62"/>
      <c r="C884" s="62"/>
      <c r="D884" s="62"/>
      <c r="E884" s="63"/>
      <c r="F884" s="63"/>
      <c r="G884" s="63"/>
      <c r="H884" s="62"/>
      <c r="I884" s="62"/>
      <c r="J884" s="62"/>
      <c r="K884" s="62"/>
      <c r="L884" s="62"/>
      <c r="M884" s="62"/>
      <c r="N884" s="62"/>
      <c r="O884" s="63"/>
      <c r="P884" s="63"/>
      <c r="Q884" s="62"/>
      <c r="R884" s="62"/>
      <c r="S884" s="62"/>
      <c r="T884" s="62"/>
      <c r="U884" s="62"/>
      <c r="V884" s="62"/>
      <c r="W884" s="62"/>
      <c r="X884" s="62"/>
      <c r="Y884" s="62"/>
      <c r="Z884" s="62"/>
      <c r="AA884" s="62"/>
      <c r="AB884" s="62"/>
    </row>
    <row r="885" spans="1:28" ht="15.75" customHeight="1">
      <c r="A885" s="62"/>
      <c r="B885" s="62"/>
      <c r="C885" s="62"/>
      <c r="D885" s="62"/>
      <c r="E885" s="63"/>
      <c r="F885" s="63"/>
      <c r="G885" s="63"/>
      <c r="H885" s="62"/>
      <c r="I885" s="62"/>
      <c r="J885" s="62"/>
      <c r="K885" s="62"/>
      <c r="L885" s="62"/>
      <c r="M885" s="62"/>
      <c r="N885" s="62"/>
      <c r="O885" s="63"/>
      <c r="P885" s="63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62"/>
      <c r="AB885" s="62"/>
    </row>
    <row r="886" spans="1:28" ht="15.75" customHeight="1">
      <c r="A886" s="62"/>
      <c r="B886" s="62"/>
      <c r="C886" s="62"/>
      <c r="D886" s="62"/>
      <c r="E886" s="63"/>
      <c r="F886" s="63"/>
      <c r="G886" s="63"/>
      <c r="H886" s="62"/>
      <c r="I886" s="62"/>
      <c r="J886" s="62"/>
      <c r="K886" s="62"/>
      <c r="L886" s="62"/>
      <c r="M886" s="62"/>
      <c r="N886" s="62"/>
      <c r="O886" s="63"/>
      <c r="P886" s="63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  <c r="AB886" s="62"/>
    </row>
    <row r="887" spans="1:28" ht="15.75" customHeight="1">
      <c r="A887" s="62"/>
      <c r="B887" s="62"/>
      <c r="C887" s="62"/>
      <c r="D887" s="62"/>
      <c r="E887" s="63"/>
      <c r="F887" s="63"/>
      <c r="G887" s="63"/>
      <c r="H887" s="62"/>
      <c r="I887" s="62"/>
      <c r="J887" s="62"/>
      <c r="K887" s="62"/>
      <c r="L887" s="62"/>
      <c r="M887" s="62"/>
      <c r="N887" s="62"/>
      <c r="O887" s="63"/>
      <c r="P887" s="63"/>
      <c r="Q887" s="62"/>
      <c r="R887" s="62"/>
      <c r="S887" s="62"/>
      <c r="T887" s="62"/>
      <c r="U887" s="62"/>
      <c r="V887" s="62"/>
      <c r="W887" s="62"/>
      <c r="X887" s="62"/>
      <c r="Y887" s="62"/>
      <c r="Z887" s="62"/>
      <c r="AA887" s="62"/>
      <c r="AB887" s="62"/>
    </row>
    <row r="888" spans="1:28" ht="15.75" customHeight="1">
      <c r="A888" s="62"/>
      <c r="B888" s="62"/>
      <c r="C888" s="62"/>
      <c r="D888" s="62"/>
      <c r="E888" s="63"/>
      <c r="F888" s="63"/>
      <c r="G888" s="63"/>
      <c r="H888" s="62"/>
      <c r="I888" s="62"/>
      <c r="J888" s="62"/>
      <c r="K888" s="62"/>
      <c r="L888" s="62"/>
      <c r="M888" s="62"/>
      <c r="N888" s="62"/>
      <c r="O888" s="63"/>
      <c r="P888" s="63"/>
      <c r="Q888" s="62"/>
      <c r="R888" s="62"/>
      <c r="S888" s="62"/>
      <c r="T888" s="62"/>
      <c r="U888" s="62"/>
      <c r="V888" s="62"/>
      <c r="W888" s="62"/>
      <c r="X888" s="62"/>
      <c r="Y888" s="62"/>
      <c r="Z888" s="62"/>
      <c r="AA888" s="62"/>
      <c r="AB888" s="62"/>
    </row>
    <row r="889" spans="1:28" ht="15.75" customHeight="1">
      <c r="A889" s="62"/>
      <c r="B889" s="62"/>
      <c r="C889" s="62"/>
      <c r="D889" s="62"/>
      <c r="E889" s="63"/>
      <c r="F889" s="63"/>
      <c r="G889" s="63"/>
      <c r="H889" s="62"/>
      <c r="I889" s="62"/>
      <c r="J889" s="62"/>
      <c r="K889" s="62"/>
      <c r="L889" s="62"/>
      <c r="M889" s="62"/>
      <c r="N889" s="62"/>
      <c r="O889" s="63"/>
      <c r="P889" s="63"/>
      <c r="Q889" s="62"/>
      <c r="R889" s="62"/>
      <c r="S889" s="62"/>
      <c r="T889" s="62"/>
      <c r="U889" s="62"/>
      <c r="V889" s="62"/>
      <c r="W889" s="62"/>
      <c r="X889" s="62"/>
      <c r="Y889" s="62"/>
      <c r="Z889" s="62"/>
      <c r="AA889" s="62"/>
      <c r="AB889" s="62"/>
    </row>
    <row r="890" spans="1:28" ht="15.75" customHeight="1">
      <c r="A890" s="62"/>
      <c r="B890" s="62"/>
      <c r="C890" s="62"/>
      <c r="D890" s="62"/>
      <c r="E890" s="63"/>
      <c r="F890" s="63"/>
      <c r="G890" s="63"/>
      <c r="H890" s="62"/>
      <c r="I890" s="62"/>
      <c r="J890" s="62"/>
      <c r="K890" s="62"/>
      <c r="L890" s="62"/>
      <c r="M890" s="62"/>
      <c r="N890" s="62"/>
      <c r="O890" s="63"/>
      <c r="P890" s="63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  <c r="AB890" s="62"/>
    </row>
    <row r="891" spans="1:28" ht="15.75" customHeight="1">
      <c r="A891" s="62"/>
      <c r="B891" s="62"/>
      <c r="C891" s="62"/>
      <c r="D891" s="62"/>
      <c r="E891" s="63"/>
      <c r="F891" s="63"/>
      <c r="G891" s="63"/>
      <c r="H891" s="62"/>
      <c r="I891" s="62"/>
      <c r="J891" s="62"/>
      <c r="K891" s="62"/>
      <c r="L891" s="62"/>
      <c r="M891" s="62"/>
      <c r="N891" s="62"/>
      <c r="O891" s="63"/>
      <c r="P891" s="63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62"/>
      <c r="AB891" s="62"/>
    </row>
    <row r="892" spans="1:28" ht="15.75" customHeight="1">
      <c r="A892" s="62"/>
      <c r="B892" s="62"/>
      <c r="C892" s="62"/>
      <c r="D892" s="62"/>
      <c r="E892" s="63"/>
      <c r="F892" s="63"/>
      <c r="G892" s="63"/>
      <c r="H892" s="62"/>
      <c r="I892" s="62"/>
      <c r="J892" s="62"/>
      <c r="K892" s="62"/>
      <c r="L892" s="62"/>
      <c r="M892" s="62"/>
      <c r="N892" s="62"/>
      <c r="O892" s="63"/>
      <c r="P892" s="63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62"/>
      <c r="AB892" s="62"/>
    </row>
    <row r="893" spans="1:28" ht="15.75" customHeight="1">
      <c r="A893" s="62"/>
      <c r="B893" s="62"/>
      <c r="C893" s="62"/>
      <c r="D893" s="62"/>
      <c r="E893" s="63"/>
      <c r="F893" s="63"/>
      <c r="G893" s="63"/>
      <c r="H893" s="62"/>
      <c r="I893" s="62"/>
      <c r="J893" s="62"/>
      <c r="K893" s="62"/>
      <c r="L893" s="62"/>
      <c r="M893" s="62"/>
      <c r="N893" s="62"/>
      <c r="O893" s="63"/>
      <c r="P893" s="63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  <c r="AB893" s="62"/>
    </row>
    <row r="894" spans="1:28" ht="15.75" customHeight="1">
      <c r="A894" s="62"/>
      <c r="B894" s="62"/>
      <c r="C894" s="62"/>
      <c r="D894" s="62"/>
      <c r="E894" s="63"/>
      <c r="F894" s="63"/>
      <c r="G894" s="63"/>
      <c r="H894" s="62"/>
      <c r="I894" s="62"/>
      <c r="J894" s="62"/>
      <c r="K894" s="62"/>
      <c r="L894" s="62"/>
      <c r="M894" s="62"/>
      <c r="N894" s="62"/>
      <c r="O894" s="63"/>
      <c r="P894" s="63"/>
      <c r="Q894" s="62"/>
      <c r="R894" s="62"/>
      <c r="S894" s="62"/>
      <c r="T894" s="62"/>
      <c r="U894" s="62"/>
      <c r="V894" s="62"/>
      <c r="W894" s="62"/>
      <c r="X894" s="62"/>
      <c r="Y894" s="62"/>
      <c r="Z894" s="62"/>
      <c r="AA894" s="62"/>
      <c r="AB894" s="62"/>
    </row>
    <row r="895" spans="1:28" ht="15.75" customHeight="1">
      <c r="A895" s="62"/>
      <c r="B895" s="62"/>
      <c r="C895" s="62"/>
      <c r="D895" s="62"/>
      <c r="E895" s="63"/>
      <c r="F895" s="63"/>
      <c r="G895" s="63"/>
      <c r="H895" s="62"/>
      <c r="I895" s="62"/>
      <c r="J895" s="62"/>
      <c r="K895" s="62"/>
      <c r="L895" s="62"/>
      <c r="M895" s="62"/>
      <c r="N895" s="62"/>
      <c r="O895" s="63"/>
      <c r="P895" s="63"/>
      <c r="Q895" s="62"/>
      <c r="R895" s="62"/>
      <c r="S895" s="62"/>
      <c r="T895" s="62"/>
      <c r="U895" s="62"/>
      <c r="V895" s="62"/>
      <c r="W895" s="62"/>
      <c r="X895" s="62"/>
      <c r="Y895" s="62"/>
      <c r="Z895" s="62"/>
      <c r="AA895" s="62"/>
      <c r="AB895" s="62"/>
    </row>
    <row r="896" spans="1:28" ht="15.75" customHeight="1">
      <c r="A896" s="62"/>
      <c r="B896" s="62"/>
      <c r="C896" s="62"/>
      <c r="D896" s="62"/>
      <c r="E896" s="63"/>
      <c r="F896" s="63"/>
      <c r="G896" s="63"/>
      <c r="H896" s="62"/>
      <c r="I896" s="62"/>
      <c r="J896" s="62"/>
      <c r="K896" s="62"/>
      <c r="L896" s="62"/>
      <c r="M896" s="62"/>
      <c r="N896" s="62"/>
      <c r="O896" s="63"/>
      <c r="P896" s="63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62"/>
      <c r="AB896" s="62"/>
    </row>
    <row r="897" spans="1:28" ht="15.75" customHeight="1">
      <c r="A897" s="62"/>
      <c r="B897" s="62"/>
      <c r="C897" s="62"/>
      <c r="D897" s="62"/>
      <c r="E897" s="63"/>
      <c r="F897" s="63"/>
      <c r="G897" s="63"/>
      <c r="H897" s="62"/>
      <c r="I897" s="62"/>
      <c r="J897" s="62"/>
      <c r="K897" s="62"/>
      <c r="L897" s="62"/>
      <c r="M897" s="62"/>
      <c r="N897" s="62"/>
      <c r="O897" s="63"/>
      <c r="P897" s="63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62"/>
      <c r="AB897" s="62"/>
    </row>
    <row r="898" spans="1:28" ht="15.75" customHeight="1">
      <c r="A898" s="62"/>
      <c r="B898" s="62"/>
      <c r="C898" s="62"/>
      <c r="D898" s="62"/>
      <c r="E898" s="63"/>
      <c r="F898" s="63"/>
      <c r="G898" s="63"/>
      <c r="H898" s="62"/>
      <c r="I898" s="62"/>
      <c r="J898" s="62"/>
      <c r="K898" s="62"/>
      <c r="L898" s="62"/>
      <c r="M898" s="62"/>
      <c r="N898" s="62"/>
      <c r="O898" s="63"/>
      <c r="P898" s="63"/>
      <c r="Q898" s="62"/>
      <c r="R898" s="62"/>
      <c r="S898" s="62"/>
      <c r="T898" s="62"/>
      <c r="U898" s="62"/>
      <c r="V898" s="62"/>
      <c r="W898" s="62"/>
      <c r="X898" s="62"/>
      <c r="Y898" s="62"/>
      <c r="Z898" s="62"/>
      <c r="AA898" s="62"/>
      <c r="AB898" s="62"/>
    </row>
    <row r="899" spans="1:28" ht="15.75" customHeight="1">
      <c r="A899" s="62"/>
      <c r="B899" s="62"/>
      <c r="C899" s="62"/>
      <c r="D899" s="62"/>
      <c r="E899" s="63"/>
      <c r="F899" s="63"/>
      <c r="G899" s="63"/>
      <c r="H899" s="62"/>
      <c r="I899" s="62"/>
      <c r="J899" s="62"/>
      <c r="K899" s="62"/>
      <c r="L899" s="62"/>
      <c r="M899" s="62"/>
      <c r="N899" s="62"/>
      <c r="O899" s="63"/>
      <c r="P899" s="63"/>
      <c r="Q899" s="62"/>
      <c r="R899" s="62"/>
      <c r="S899" s="62"/>
      <c r="T899" s="62"/>
      <c r="U899" s="62"/>
      <c r="V899" s="62"/>
      <c r="W899" s="62"/>
      <c r="X899" s="62"/>
      <c r="Y899" s="62"/>
      <c r="Z899" s="62"/>
      <c r="AA899" s="62"/>
      <c r="AB899" s="62"/>
    </row>
    <row r="900" spans="1:28" ht="15.75" customHeight="1">
      <c r="A900" s="62"/>
      <c r="B900" s="62"/>
      <c r="C900" s="62"/>
      <c r="D900" s="62"/>
      <c r="E900" s="63"/>
      <c r="F900" s="63"/>
      <c r="G900" s="63"/>
      <c r="H900" s="62"/>
      <c r="I900" s="62"/>
      <c r="J900" s="62"/>
      <c r="K900" s="62"/>
      <c r="L900" s="62"/>
      <c r="M900" s="62"/>
      <c r="N900" s="62"/>
      <c r="O900" s="63"/>
      <c r="P900" s="63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  <c r="AB900" s="62"/>
    </row>
    <row r="901" spans="1:28" ht="15.75" customHeight="1">
      <c r="A901" s="62"/>
      <c r="B901" s="62"/>
      <c r="C901" s="62"/>
      <c r="D901" s="62"/>
      <c r="E901" s="63"/>
      <c r="F901" s="63"/>
      <c r="G901" s="63"/>
      <c r="H901" s="62"/>
      <c r="I901" s="62"/>
      <c r="J901" s="62"/>
      <c r="K901" s="62"/>
      <c r="L901" s="62"/>
      <c r="M901" s="62"/>
      <c r="N901" s="62"/>
      <c r="O901" s="63"/>
      <c r="P901" s="63"/>
      <c r="Q901" s="62"/>
      <c r="R901" s="62"/>
      <c r="S901" s="62"/>
      <c r="T901" s="62"/>
      <c r="U901" s="62"/>
      <c r="V901" s="62"/>
      <c r="W901" s="62"/>
      <c r="X901" s="62"/>
      <c r="Y901" s="62"/>
      <c r="Z901" s="62"/>
      <c r="AA901" s="62"/>
      <c r="AB901" s="62"/>
    </row>
    <row r="902" spans="1:28" ht="15.75" customHeight="1">
      <c r="A902" s="62"/>
      <c r="B902" s="62"/>
      <c r="C902" s="62"/>
      <c r="D902" s="62"/>
      <c r="E902" s="63"/>
      <c r="F902" s="63"/>
      <c r="G902" s="63"/>
      <c r="H902" s="62"/>
      <c r="I902" s="62"/>
      <c r="J902" s="62"/>
      <c r="K902" s="62"/>
      <c r="L902" s="62"/>
      <c r="M902" s="62"/>
      <c r="N902" s="62"/>
      <c r="O902" s="63"/>
      <c r="P902" s="63"/>
      <c r="Q902" s="62"/>
      <c r="R902" s="62"/>
      <c r="S902" s="62"/>
      <c r="T902" s="62"/>
      <c r="U902" s="62"/>
      <c r="V902" s="62"/>
      <c r="W902" s="62"/>
      <c r="X902" s="62"/>
      <c r="Y902" s="62"/>
      <c r="Z902" s="62"/>
      <c r="AA902" s="62"/>
      <c r="AB902" s="62"/>
    </row>
    <row r="903" spans="1:28" ht="15.75" customHeight="1">
      <c r="A903" s="62"/>
      <c r="B903" s="62"/>
      <c r="C903" s="62"/>
      <c r="D903" s="62"/>
      <c r="E903" s="63"/>
      <c r="F903" s="63"/>
      <c r="G903" s="63"/>
      <c r="H903" s="62"/>
      <c r="I903" s="62"/>
      <c r="J903" s="62"/>
      <c r="K903" s="62"/>
      <c r="L903" s="62"/>
      <c r="M903" s="62"/>
      <c r="N903" s="62"/>
      <c r="O903" s="63"/>
      <c r="P903" s="63"/>
      <c r="Q903" s="62"/>
      <c r="R903" s="62"/>
      <c r="S903" s="62"/>
      <c r="T903" s="62"/>
      <c r="U903" s="62"/>
      <c r="V903" s="62"/>
      <c r="W903" s="62"/>
      <c r="X903" s="62"/>
      <c r="Y903" s="62"/>
      <c r="Z903" s="62"/>
      <c r="AA903" s="62"/>
      <c r="AB903" s="62"/>
    </row>
    <row r="904" spans="1:28" ht="15.75" customHeight="1">
      <c r="A904" s="62"/>
      <c r="B904" s="62"/>
      <c r="C904" s="62"/>
      <c r="D904" s="62"/>
      <c r="E904" s="63"/>
      <c r="F904" s="63"/>
      <c r="G904" s="63"/>
      <c r="H904" s="62"/>
      <c r="I904" s="62"/>
      <c r="J904" s="62"/>
      <c r="K904" s="62"/>
      <c r="L904" s="62"/>
      <c r="M904" s="62"/>
      <c r="N904" s="62"/>
      <c r="O904" s="63"/>
      <c r="P904" s="63"/>
      <c r="Q904" s="62"/>
      <c r="R904" s="62"/>
      <c r="S904" s="62"/>
      <c r="T904" s="62"/>
      <c r="U904" s="62"/>
      <c r="V904" s="62"/>
      <c r="W904" s="62"/>
      <c r="X904" s="62"/>
      <c r="Y904" s="62"/>
      <c r="Z904" s="62"/>
      <c r="AA904" s="62"/>
      <c r="AB904" s="62"/>
    </row>
    <row r="905" spans="1:28" ht="15.75" customHeight="1">
      <c r="A905" s="62"/>
      <c r="B905" s="62"/>
      <c r="C905" s="62"/>
      <c r="D905" s="62"/>
      <c r="E905" s="63"/>
      <c r="F905" s="63"/>
      <c r="G905" s="63"/>
      <c r="H905" s="62"/>
      <c r="I905" s="62"/>
      <c r="J905" s="62"/>
      <c r="K905" s="62"/>
      <c r="L905" s="62"/>
      <c r="M905" s="62"/>
      <c r="N905" s="62"/>
      <c r="O905" s="63"/>
      <c r="P905" s="63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  <c r="AB905" s="62"/>
    </row>
    <row r="906" spans="1:28" ht="15.75" customHeight="1">
      <c r="A906" s="62"/>
      <c r="B906" s="62"/>
      <c r="C906" s="62"/>
      <c r="D906" s="62"/>
      <c r="E906" s="63"/>
      <c r="F906" s="63"/>
      <c r="G906" s="63"/>
      <c r="H906" s="62"/>
      <c r="I906" s="62"/>
      <c r="J906" s="62"/>
      <c r="K906" s="62"/>
      <c r="L906" s="62"/>
      <c r="M906" s="62"/>
      <c r="N906" s="62"/>
      <c r="O906" s="63"/>
      <c r="P906" s="63"/>
      <c r="Q906" s="62"/>
      <c r="R906" s="62"/>
      <c r="S906" s="62"/>
      <c r="T906" s="62"/>
      <c r="U906" s="62"/>
      <c r="V906" s="62"/>
      <c r="W906" s="62"/>
      <c r="X906" s="62"/>
      <c r="Y906" s="62"/>
      <c r="Z906" s="62"/>
      <c r="AA906" s="62"/>
      <c r="AB906" s="62"/>
    </row>
    <row r="907" spans="1:28" ht="15.75" customHeight="1">
      <c r="A907" s="62"/>
      <c r="B907" s="62"/>
      <c r="C907" s="62"/>
      <c r="D907" s="62"/>
      <c r="E907" s="63"/>
      <c r="F907" s="63"/>
      <c r="G907" s="63"/>
      <c r="H907" s="62"/>
      <c r="I907" s="62"/>
      <c r="J907" s="62"/>
      <c r="K907" s="62"/>
      <c r="L907" s="62"/>
      <c r="M907" s="62"/>
      <c r="N907" s="62"/>
      <c r="O907" s="63"/>
      <c r="P907" s="63"/>
      <c r="Q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  <c r="AB907" s="62"/>
    </row>
    <row r="908" spans="1:28" ht="15.75" customHeight="1">
      <c r="A908" s="62"/>
      <c r="B908" s="62"/>
      <c r="C908" s="62"/>
      <c r="D908" s="62"/>
      <c r="E908" s="63"/>
      <c r="F908" s="63"/>
      <c r="G908" s="63"/>
      <c r="H908" s="62"/>
      <c r="I908" s="62"/>
      <c r="J908" s="62"/>
      <c r="K908" s="62"/>
      <c r="L908" s="62"/>
      <c r="M908" s="62"/>
      <c r="N908" s="62"/>
      <c r="O908" s="63"/>
      <c r="P908" s="63"/>
      <c r="Q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  <c r="AB908" s="62"/>
    </row>
    <row r="909" spans="1:28" ht="15.75" customHeight="1">
      <c r="A909" s="62"/>
      <c r="B909" s="62"/>
      <c r="C909" s="62"/>
      <c r="D909" s="62"/>
      <c r="E909" s="63"/>
      <c r="F909" s="63"/>
      <c r="G909" s="63"/>
      <c r="H909" s="62"/>
      <c r="I909" s="62"/>
      <c r="J909" s="62"/>
      <c r="K909" s="62"/>
      <c r="L909" s="62"/>
      <c r="M909" s="62"/>
      <c r="N909" s="62"/>
      <c r="O909" s="63"/>
      <c r="P909" s="63"/>
      <c r="Q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  <c r="AB909" s="62"/>
    </row>
    <row r="910" spans="1:28" ht="15.75" customHeight="1">
      <c r="A910" s="62"/>
      <c r="B910" s="62"/>
      <c r="C910" s="62"/>
      <c r="D910" s="62"/>
      <c r="E910" s="63"/>
      <c r="F910" s="63"/>
      <c r="G910" s="63"/>
      <c r="H910" s="62"/>
      <c r="I910" s="62"/>
      <c r="J910" s="62"/>
      <c r="K910" s="62"/>
      <c r="L910" s="62"/>
      <c r="M910" s="62"/>
      <c r="N910" s="62"/>
      <c r="O910" s="63"/>
      <c r="P910" s="63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  <c r="AB910" s="62"/>
    </row>
    <row r="911" spans="1:28" ht="15.75" customHeight="1">
      <c r="A911" s="62"/>
      <c r="B911" s="62"/>
      <c r="C911" s="62"/>
      <c r="D911" s="62"/>
      <c r="E911" s="63"/>
      <c r="F911" s="63"/>
      <c r="G911" s="63"/>
      <c r="H911" s="62"/>
      <c r="I911" s="62"/>
      <c r="J911" s="62"/>
      <c r="K911" s="62"/>
      <c r="L911" s="62"/>
      <c r="M911" s="62"/>
      <c r="N911" s="62"/>
      <c r="O911" s="63"/>
      <c r="P911" s="63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62"/>
      <c r="AB911" s="62"/>
    </row>
    <row r="912" spans="1:28" ht="15.75" customHeight="1">
      <c r="A912" s="62"/>
      <c r="B912" s="62"/>
      <c r="C912" s="62"/>
      <c r="D912" s="62"/>
      <c r="E912" s="63"/>
      <c r="F912" s="63"/>
      <c r="G912" s="63"/>
      <c r="H912" s="62"/>
      <c r="I912" s="62"/>
      <c r="J912" s="62"/>
      <c r="K912" s="62"/>
      <c r="L912" s="62"/>
      <c r="M912" s="62"/>
      <c r="N912" s="62"/>
      <c r="O912" s="63"/>
      <c r="P912" s="63"/>
      <c r="Q912" s="62"/>
      <c r="R912" s="62"/>
      <c r="S912" s="62"/>
      <c r="T912" s="62"/>
      <c r="U912" s="62"/>
      <c r="V912" s="62"/>
      <c r="W912" s="62"/>
      <c r="X912" s="62"/>
      <c r="Y912" s="62"/>
      <c r="Z912" s="62"/>
      <c r="AA912" s="62"/>
      <c r="AB912" s="62"/>
    </row>
    <row r="913" spans="1:28" ht="15.75" customHeight="1">
      <c r="A913" s="62"/>
      <c r="B913" s="62"/>
      <c r="C913" s="62"/>
      <c r="D913" s="62"/>
      <c r="E913" s="63"/>
      <c r="F913" s="63"/>
      <c r="G913" s="63"/>
      <c r="H913" s="62"/>
      <c r="I913" s="62"/>
      <c r="J913" s="62"/>
      <c r="K913" s="62"/>
      <c r="L913" s="62"/>
      <c r="M913" s="62"/>
      <c r="N913" s="62"/>
      <c r="O913" s="63"/>
      <c r="P913" s="63"/>
      <c r="Q913" s="62"/>
      <c r="R913" s="62"/>
      <c r="S913" s="62"/>
      <c r="T913" s="62"/>
      <c r="U913" s="62"/>
      <c r="V913" s="62"/>
      <c r="W913" s="62"/>
      <c r="X913" s="62"/>
      <c r="Y913" s="62"/>
      <c r="Z913" s="62"/>
      <c r="AA913" s="62"/>
      <c r="AB913" s="62"/>
    </row>
    <row r="914" spans="1:28" ht="15.75" customHeight="1">
      <c r="A914" s="62"/>
      <c r="B914" s="62"/>
      <c r="C914" s="62"/>
      <c r="D914" s="62"/>
      <c r="E914" s="63"/>
      <c r="F914" s="63"/>
      <c r="G914" s="63"/>
      <c r="H914" s="62"/>
      <c r="I914" s="62"/>
      <c r="J914" s="62"/>
      <c r="K914" s="62"/>
      <c r="L914" s="62"/>
      <c r="M914" s="62"/>
      <c r="N914" s="62"/>
      <c r="O914" s="63"/>
      <c r="P914" s="63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62"/>
      <c r="AB914" s="62"/>
    </row>
    <row r="915" spans="1:28" ht="15.75" customHeight="1">
      <c r="A915" s="62"/>
      <c r="B915" s="62"/>
      <c r="C915" s="62"/>
      <c r="D915" s="62"/>
      <c r="E915" s="63"/>
      <c r="F915" s="63"/>
      <c r="G915" s="63"/>
      <c r="H915" s="62"/>
      <c r="I915" s="62"/>
      <c r="J915" s="62"/>
      <c r="K915" s="62"/>
      <c r="L915" s="62"/>
      <c r="M915" s="62"/>
      <c r="N915" s="62"/>
      <c r="O915" s="63"/>
      <c r="P915" s="63"/>
      <c r="Q915" s="62"/>
      <c r="R915" s="62"/>
      <c r="S915" s="62"/>
      <c r="T915" s="62"/>
      <c r="U915" s="62"/>
      <c r="V915" s="62"/>
      <c r="W915" s="62"/>
      <c r="X915" s="62"/>
      <c r="Y915" s="62"/>
      <c r="Z915" s="62"/>
      <c r="AA915" s="62"/>
      <c r="AB915" s="62"/>
    </row>
    <row r="916" spans="1:28" ht="15.75" customHeight="1">
      <c r="A916" s="62"/>
      <c r="B916" s="62"/>
      <c r="C916" s="62"/>
      <c r="D916" s="62"/>
      <c r="E916" s="63"/>
      <c r="F916" s="63"/>
      <c r="G916" s="63"/>
      <c r="H916" s="62"/>
      <c r="I916" s="62"/>
      <c r="J916" s="62"/>
      <c r="K916" s="62"/>
      <c r="L916" s="62"/>
      <c r="M916" s="62"/>
      <c r="N916" s="62"/>
      <c r="O916" s="63"/>
      <c r="P916" s="63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62"/>
      <c r="AB916" s="62"/>
    </row>
    <row r="917" spans="1:28" ht="15.75" customHeight="1">
      <c r="A917" s="62"/>
      <c r="B917" s="62"/>
      <c r="C917" s="62"/>
      <c r="D917" s="62"/>
      <c r="E917" s="63"/>
      <c r="F917" s="63"/>
      <c r="G917" s="63"/>
      <c r="H917" s="62"/>
      <c r="I917" s="62"/>
      <c r="J917" s="62"/>
      <c r="K917" s="62"/>
      <c r="L917" s="62"/>
      <c r="M917" s="62"/>
      <c r="N917" s="62"/>
      <c r="O917" s="63"/>
      <c r="P917" s="63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62"/>
      <c r="AB917" s="62"/>
    </row>
    <row r="918" spans="1:28" ht="15.75" customHeight="1">
      <c r="A918" s="62"/>
      <c r="B918" s="62"/>
      <c r="C918" s="62"/>
      <c r="D918" s="62"/>
      <c r="E918" s="63"/>
      <c r="F918" s="63"/>
      <c r="G918" s="63"/>
      <c r="H918" s="62"/>
      <c r="I918" s="62"/>
      <c r="J918" s="62"/>
      <c r="K918" s="62"/>
      <c r="L918" s="62"/>
      <c r="M918" s="62"/>
      <c r="N918" s="62"/>
      <c r="O918" s="63"/>
      <c r="P918" s="63"/>
      <c r="Q918" s="62"/>
      <c r="R918" s="62"/>
      <c r="S918" s="62"/>
      <c r="T918" s="62"/>
      <c r="U918" s="62"/>
      <c r="V918" s="62"/>
      <c r="W918" s="62"/>
      <c r="X918" s="62"/>
      <c r="Y918" s="62"/>
      <c r="Z918" s="62"/>
      <c r="AA918" s="62"/>
      <c r="AB918" s="62"/>
    </row>
    <row r="919" spans="1:28" ht="15.75" customHeight="1">
      <c r="A919" s="62"/>
      <c r="B919" s="62"/>
      <c r="C919" s="62"/>
      <c r="D919" s="62"/>
      <c r="E919" s="63"/>
      <c r="F919" s="63"/>
      <c r="G919" s="63"/>
      <c r="H919" s="62"/>
      <c r="I919" s="62"/>
      <c r="J919" s="62"/>
      <c r="K919" s="62"/>
      <c r="L919" s="62"/>
      <c r="M919" s="62"/>
      <c r="N919" s="62"/>
      <c r="O919" s="63"/>
      <c r="P919" s="63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  <c r="AB919" s="62"/>
    </row>
    <row r="920" spans="1:28" ht="15.75" customHeight="1">
      <c r="A920" s="62"/>
      <c r="B920" s="62"/>
      <c r="C920" s="62"/>
      <c r="D920" s="62"/>
      <c r="E920" s="63"/>
      <c r="F920" s="63"/>
      <c r="G920" s="63"/>
      <c r="H920" s="62"/>
      <c r="I920" s="62"/>
      <c r="J920" s="62"/>
      <c r="K920" s="62"/>
      <c r="L920" s="62"/>
      <c r="M920" s="62"/>
      <c r="N920" s="62"/>
      <c r="O920" s="63"/>
      <c r="P920" s="63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  <c r="AB920" s="62"/>
    </row>
    <row r="921" spans="1:28" ht="15.75" customHeight="1">
      <c r="A921" s="62"/>
      <c r="B921" s="62"/>
      <c r="C921" s="62"/>
      <c r="D921" s="62"/>
      <c r="E921" s="63"/>
      <c r="F921" s="63"/>
      <c r="G921" s="63"/>
      <c r="H921" s="62"/>
      <c r="I921" s="62"/>
      <c r="J921" s="62"/>
      <c r="K921" s="62"/>
      <c r="L921" s="62"/>
      <c r="M921" s="62"/>
      <c r="N921" s="62"/>
      <c r="O921" s="63"/>
      <c r="P921" s="63"/>
      <c r="Q921" s="62"/>
      <c r="R921" s="62"/>
      <c r="S921" s="62"/>
      <c r="T921" s="62"/>
      <c r="U921" s="62"/>
      <c r="V921" s="62"/>
      <c r="W921" s="62"/>
      <c r="X921" s="62"/>
      <c r="Y921" s="62"/>
      <c r="Z921" s="62"/>
      <c r="AA921" s="62"/>
      <c r="AB921" s="62"/>
    </row>
    <row r="922" spans="1:28" ht="15.75" customHeight="1">
      <c r="A922" s="62"/>
      <c r="B922" s="62"/>
      <c r="C922" s="62"/>
      <c r="D922" s="62"/>
      <c r="E922" s="63"/>
      <c r="F922" s="63"/>
      <c r="G922" s="63"/>
      <c r="H922" s="62"/>
      <c r="I922" s="62"/>
      <c r="J922" s="62"/>
      <c r="K922" s="62"/>
      <c r="L922" s="62"/>
      <c r="M922" s="62"/>
      <c r="N922" s="62"/>
      <c r="O922" s="63"/>
      <c r="P922" s="63"/>
      <c r="Q922" s="62"/>
      <c r="R922" s="62"/>
      <c r="S922" s="62"/>
      <c r="T922" s="62"/>
      <c r="U922" s="62"/>
      <c r="V922" s="62"/>
      <c r="W922" s="62"/>
      <c r="X922" s="62"/>
      <c r="Y922" s="62"/>
      <c r="Z922" s="62"/>
      <c r="AA922" s="62"/>
      <c r="AB922" s="62"/>
    </row>
    <row r="923" spans="1:28" ht="15.75" customHeight="1">
      <c r="A923" s="62"/>
      <c r="B923" s="62"/>
      <c r="C923" s="62"/>
      <c r="D923" s="62"/>
      <c r="E923" s="63"/>
      <c r="F923" s="63"/>
      <c r="G923" s="63"/>
      <c r="H923" s="62"/>
      <c r="I923" s="62"/>
      <c r="J923" s="62"/>
      <c r="K923" s="62"/>
      <c r="L923" s="62"/>
      <c r="M923" s="62"/>
      <c r="N923" s="62"/>
      <c r="O923" s="63"/>
      <c r="P923" s="63"/>
      <c r="Q923" s="62"/>
      <c r="R923" s="62"/>
      <c r="S923" s="62"/>
      <c r="T923" s="62"/>
      <c r="U923" s="62"/>
      <c r="V923" s="62"/>
      <c r="W923" s="62"/>
      <c r="X923" s="62"/>
      <c r="Y923" s="62"/>
      <c r="Z923" s="62"/>
      <c r="AA923" s="62"/>
      <c r="AB923" s="62"/>
    </row>
    <row r="924" spans="1:28" ht="15.75" customHeight="1">
      <c r="A924" s="62"/>
      <c r="B924" s="62"/>
      <c r="C924" s="62"/>
      <c r="D924" s="62"/>
      <c r="E924" s="63"/>
      <c r="F924" s="63"/>
      <c r="G924" s="63"/>
      <c r="H924" s="62"/>
      <c r="I924" s="62"/>
      <c r="J924" s="62"/>
      <c r="K924" s="62"/>
      <c r="L924" s="62"/>
      <c r="M924" s="62"/>
      <c r="N924" s="62"/>
      <c r="O924" s="63"/>
      <c r="P924" s="63"/>
      <c r="Q924" s="62"/>
      <c r="R924" s="62"/>
      <c r="S924" s="62"/>
      <c r="T924" s="62"/>
      <c r="U924" s="62"/>
      <c r="V924" s="62"/>
      <c r="W924" s="62"/>
      <c r="X924" s="62"/>
      <c r="Y924" s="62"/>
      <c r="Z924" s="62"/>
      <c r="AA924" s="62"/>
      <c r="AB924" s="62"/>
    </row>
    <row r="925" spans="1:28" ht="15.75" customHeight="1">
      <c r="A925" s="62"/>
      <c r="B925" s="62"/>
      <c r="C925" s="62"/>
      <c r="D925" s="62"/>
      <c r="E925" s="63"/>
      <c r="F925" s="63"/>
      <c r="G925" s="63"/>
      <c r="H925" s="62"/>
      <c r="I925" s="62"/>
      <c r="J925" s="62"/>
      <c r="K925" s="62"/>
      <c r="L925" s="62"/>
      <c r="M925" s="62"/>
      <c r="N925" s="62"/>
      <c r="O925" s="63"/>
      <c r="P925" s="63"/>
      <c r="Q925" s="62"/>
      <c r="R925" s="62"/>
      <c r="S925" s="62"/>
      <c r="T925" s="62"/>
      <c r="U925" s="62"/>
      <c r="V925" s="62"/>
      <c r="W925" s="62"/>
      <c r="X925" s="62"/>
      <c r="Y925" s="62"/>
      <c r="Z925" s="62"/>
      <c r="AA925" s="62"/>
      <c r="AB925" s="62"/>
    </row>
    <row r="926" spans="1:28" ht="15.75" customHeight="1">
      <c r="A926" s="62"/>
      <c r="B926" s="62"/>
      <c r="C926" s="62"/>
      <c r="D926" s="62"/>
      <c r="E926" s="63"/>
      <c r="F926" s="63"/>
      <c r="G926" s="63"/>
      <c r="H926" s="62"/>
      <c r="I926" s="62"/>
      <c r="J926" s="62"/>
      <c r="K926" s="62"/>
      <c r="L926" s="62"/>
      <c r="M926" s="62"/>
      <c r="N926" s="62"/>
      <c r="O926" s="63"/>
      <c r="P926" s="63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62"/>
      <c r="AB926" s="62"/>
    </row>
    <row r="927" spans="1:28" ht="15.75" customHeight="1">
      <c r="A927" s="62"/>
      <c r="B927" s="62"/>
      <c r="C927" s="62"/>
      <c r="D927" s="62"/>
      <c r="E927" s="63"/>
      <c r="F927" s="63"/>
      <c r="G927" s="63"/>
      <c r="H927" s="62"/>
      <c r="I927" s="62"/>
      <c r="J927" s="62"/>
      <c r="K927" s="62"/>
      <c r="L927" s="62"/>
      <c r="M927" s="62"/>
      <c r="N927" s="62"/>
      <c r="O927" s="63"/>
      <c r="P927" s="63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62"/>
      <c r="AB927" s="62"/>
    </row>
    <row r="928" spans="1:28" ht="15.75" customHeight="1">
      <c r="A928" s="62"/>
      <c r="B928" s="62"/>
      <c r="C928" s="62"/>
      <c r="D928" s="62"/>
      <c r="E928" s="63"/>
      <c r="F928" s="63"/>
      <c r="G928" s="63"/>
      <c r="H928" s="62"/>
      <c r="I928" s="62"/>
      <c r="J928" s="62"/>
      <c r="K928" s="62"/>
      <c r="L928" s="62"/>
      <c r="M928" s="62"/>
      <c r="N928" s="62"/>
      <c r="O928" s="63"/>
      <c r="P928" s="63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62"/>
      <c r="AB928" s="62"/>
    </row>
    <row r="929" spans="1:28" ht="15.75" customHeight="1">
      <c r="A929" s="62"/>
      <c r="B929" s="62"/>
      <c r="C929" s="62"/>
      <c r="D929" s="62"/>
      <c r="E929" s="63"/>
      <c r="F929" s="63"/>
      <c r="G929" s="63"/>
      <c r="H929" s="62"/>
      <c r="I929" s="62"/>
      <c r="J929" s="62"/>
      <c r="K929" s="62"/>
      <c r="L929" s="62"/>
      <c r="M929" s="62"/>
      <c r="N929" s="62"/>
      <c r="O929" s="63"/>
      <c r="P929" s="63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  <c r="AB929" s="62"/>
    </row>
    <row r="930" spans="1:28" ht="15.75" customHeight="1">
      <c r="A930" s="62"/>
      <c r="B930" s="62"/>
      <c r="C930" s="62"/>
      <c r="D930" s="62"/>
      <c r="E930" s="63"/>
      <c r="F930" s="63"/>
      <c r="G930" s="63"/>
      <c r="H930" s="62"/>
      <c r="I930" s="62"/>
      <c r="J930" s="62"/>
      <c r="K930" s="62"/>
      <c r="L930" s="62"/>
      <c r="M930" s="62"/>
      <c r="N930" s="62"/>
      <c r="O930" s="63"/>
      <c r="P930" s="63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  <c r="AB930" s="62"/>
    </row>
    <row r="931" spans="1:28" ht="15.75" customHeight="1">
      <c r="A931" s="62"/>
      <c r="B931" s="62"/>
      <c r="C931" s="62"/>
      <c r="D931" s="62"/>
      <c r="E931" s="63"/>
      <c r="F931" s="63"/>
      <c r="G931" s="63"/>
      <c r="H931" s="62"/>
      <c r="I931" s="62"/>
      <c r="J931" s="62"/>
      <c r="K931" s="62"/>
      <c r="L931" s="62"/>
      <c r="M931" s="62"/>
      <c r="N931" s="62"/>
      <c r="O931" s="63"/>
      <c r="P931" s="63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  <c r="AB931" s="62"/>
    </row>
    <row r="932" spans="1:28" ht="15.75" customHeight="1">
      <c r="A932" s="62"/>
      <c r="B932" s="62"/>
      <c r="C932" s="62"/>
      <c r="D932" s="62"/>
      <c r="E932" s="63"/>
      <c r="F932" s="63"/>
      <c r="G932" s="63"/>
      <c r="H932" s="62"/>
      <c r="I932" s="62"/>
      <c r="J932" s="62"/>
      <c r="K932" s="62"/>
      <c r="L932" s="62"/>
      <c r="M932" s="62"/>
      <c r="N932" s="62"/>
      <c r="O932" s="63"/>
      <c r="P932" s="63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</row>
    <row r="933" spans="1:28" ht="15.75" customHeight="1">
      <c r="A933" s="62"/>
      <c r="B933" s="62"/>
      <c r="C933" s="62"/>
      <c r="D933" s="62"/>
      <c r="E933" s="63"/>
      <c r="F933" s="63"/>
      <c r="G933" s="63"/>
      <c r="H933" s="62"/>
      <c r="I933" s="62"/>
      <c r="J933" s="62"/>
      <c r="K933" s="62"/>
      <c r="L933" s="62"/>
      <c r="M933" s="62"/>
      <c r="N933" s="62"/>
      <c r="O933" s="63"/>
      <c r="P933" s="63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  <c r="AB933" s="62"/>
    </row>
    <row r="934" spans="1:28" ht="15.75" customHeight="1">
      <c r="A934" s="62"/>
      <c r="B934" s="62"/>
      <c r="C934" s="62"/>
      <c r="D934" s="62"/>
      <c r="E934" s="63"/>
      <c r="F934" s="63"/>
      <c r="G934" s="63"/>
      <c r="H934" s="62"/>
      <c r="I934" s="62"/>
      <c r="J934" s="62"/>
      <c r="K934" s="62"/>
      <c r="L934" s="62"/>
      <c r="M934" s="62"/>
      <c r="N934" s="62"/>
      <c r="O934" s="63"/>
      <c r="P934" s="63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  <c r="AB934" s="62"/>
    </row>
    <row r="935" spans="1:28" ht="15.75" customHeight="1">
      <c r="A935" s="62"/>
      <c r="B935" s="62"/>
      <c r="C935" s="62"/>
      <c r="D935" s="62"/>
      <c r="E935" s="63"/>
      <c r="F935" s="63"/>
      <c r="G935" s="63"/>
      <c r="H935" s="62"/>
      <c r="I935" s="62"/>
      <c r="J935" s="62"/>
      <c r="K935" s="62"/>
      <c r="L935" s="62"/>
      <c r="M935" s="62"/>
      <c r="N935" s="62"/>
      <c r="O935" s="63"/>
      <c r="P935" s="63"/>
      <c r="Q935" s="62"/>
      <c r="R935" s="62"/>
      <c r="S935" s="62"/>
      <c r="T935" s="62"/>
      <c r="U935" s="62"/>
      <c r="V935" s="62"/>
      <c r="W935" s="62"/>
      <c r="X935" s="62"/>
      <c r="Y935" s="62"/>
      <c r="Z935" s="62"/>
      <c r="AA935" s="62"/>
      <c r="AB935" s="62"/>
    </row>
    <row r="936" spans="1:28" ht="15.75" customHeight="1">
      <c r="A936" s="62"/>
      <c r="B936" s="62"/>
      <c r="C936" s="62"/>
      <c r="D936" s="62"/>
      <c r="E936" s="63"/>
      <c r="F936" s="63"/>
      <c r="G936" s="63"/>
      <c r="H936" s="62"/>
      <c r="I936" s="62"/>
      <c r="J936" s="62"/>
      <c r="K936" s="62"/>
      <c r="L936" s="62"/>
      <c r="M936" s="62"/>
      <c r="N936" s="62"/>
      <c r="O936" s="63"/>
      <c r="P936" s="63"/>
      <c r="Q936" s="62"/>
      <c r="R936" s="62"/>
      <c r="S936" s="62"/>
      <c r="T936" s="62"/>
      <c r="U936" s="62"/>
      <c r="V936" s="62"/>
      <c r="W936" s="62"/>
      <c r="X936" s="62"/>
      <c r="Y936" s="62"/>
      <c r="Z936" s="62"/>
      <c r="AA936" s="62"/>
      <c r="AB936" s="62"/>
    </row>
    <row r="937" spans="1:28" ht="15.75" customHeight="1">
      <c r="A937" s="62"/>
      <c r="B937" s="62"/>
      <c r="C937" s="62"/>
      <c r="D937" s="62"/>
      <c r="E937" s="63"/>
      <c r="F937" s="63"/>
      <c r="G937" s="63"/>
      <c r="H937" s="62"/>
      <c r="I937" s="62"/>
      <c r="J937" s="62"/>
      <c r="K937" s="62"/>
      <c r="L937" s="62"/>
      <c r="M937" s="62"/>
      <c r="N937" s="62"/>
      <c r="O937" s="63"/>
      <c r="P937" s="63"/>
      <c r="Q937" s="62"/>
      <c r="R937" s="62"/>
      <c r="S937" s="62"/>
      <c r="T937" s="62"/>
      <c r="U937" s="62"/>
      <c r="V937" s="62"/>
      <c r="W937" s="62"/>
      <c r="X937" s="62"/>
      <c r="Y937" s="62"/>
      <c r="Z937" s="62"/>
      <c r="AA937" s="62"/>
      <c r="AB937" s="62"/>
    </row>
    <row r="938" spans="1:28" ht="15.75" customHeight="1">
      <c r="A938" s="62"/>
      <c r="B938" s="62"/>
      <c r="C938" s="62"/>
      <c r="D938" s="62"/>
      <c r="E938" s="63"/>
      <c r="F938" s="63"/>
      <c r="G938" s="63"/>
      <c r="H938" s="62"/>
      <c r="I938" s="62"/>
      <c r="J938" s="62"/>
      <c r="K938" s="62"/>
      <c r="L938" s="62"/>
      <c r="M938" s="62"/>
      <c r="N938" s="62"/>
      <c r="O938" s="63"/>
      <c r="P938" s="63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  <c r="AB938" s="62"/>
    </row>
    <row r="939" spans="1:28" ht="15.75" customHeight="1">
      <c r="A939" s="62"/>
      <c r="B939" s="62"/>
      <c r="C939" s="62"/>
      <c r="D939" s="62"/>
      <c r="E939" s="63"/>
      <c r="F939" s="63"/>
      <c r="G939" s="63"/>
      <c r="H939" s="62"/>
      <c r="I939" s="62"/>
      <c r="J939" s="62"/>
      <c r="K939" s="62"/>
      <c r="L939" s="62"/>
      <c r="M939" s="62"/>
      <c r="N939" s="62"/>
      <c r="O939" s="63"/>
      <c r="P939" s="63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  <c r="AB939" s="62"/>
    </row>
    <row r="940" spans="1:28" ht="15.75" customHeight="1">
      <c r="A940" s="62"/>
      <c r="B940" s="62"/>
      <c r="C940" s="62"/>
      <c r="D940" s="62"/>
      <c r="E940" s="63"/>
      <c r="F940" s="63"/>
      <c r="G940" s="63"/>
      <c r="H940" s="62"/>
      <c r="I940" s="62"/>
      <c r="J940" s="62"/>
      <c r="K940" s="62"/>
      <c r="L940" s="62"/>
      <c r="M940" s="62"/>
      <c r="N940" s="62"/>
      <c r="O940" s="63"/>
      <c r="P940" s="63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  <c r="AB940" s="62"/>
    </row>
    <row r="941" spans="1:28" ht="15.75" customHeight="1">
      <c r="A941" s="62"/>
      <c r="B941" s="62"/>
      <c r="C941" s="62"/>
      <c r="D941" s="62"/>
      <c r="E941" s="63"/>
      <c r="F941" s="63"/>
      <c r="G941" s="63"/>
      <c r="H941" s="62"/>
      <c r="I941" s="62"/>
      <c r="J941" s="62"/>
      <c r="K941" s="62"/>
      <c r="L941" s="62"/>
      <c r="M941" s="62"/>
      <c r="N941" s="62"/>
      <c r="O941" s="63"/>
      <c r="P941" s="63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</row>
    <row r="942" spans="1:28" ht="15.75" customHeight="1">
      <c r="A942" s="62"/>
      <c r="B942" s="62"/>
      <c r="C942" s="62"/>
      <c r="D942" s="62"/>
      <c r="E942" s="63"/>
      <c r="F942" s="63"/>
      <c r="G942" s="63"/>
      <c r="H942" s="62"/>
      <c r="I942" s="62"/>
      <c r="J942" s="62"/>
      <c r="K942" s="62"/>
      <c r="L942" s="62"/>
      <c r="M942" s="62"/>
      <c r="N942" s="62"/>
      <c r="O942" s="63"/>
      <c r="P942" s="63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</row>
    <row r="943" spans="1:28" ht="15.75" customHeight="1">
      <c r="A943" s="62"/>
      <c r="B943" s="62"/>
      <c r="C943" s="62"/>
      <c r="D943" s="62"/>
      <c r="E943" s="63"/>
      <c r="F943" s="63"/>
      <c r="G943" s="63"/>
      <c r="H943" s="62"/>
      <c r="I943" s="62"/>
      <c r="J943" s="62"/>
      <c r="K943" s="62"/>
      <c r="L943" s="62"/>
      <c r="M943" s="62"/>
      <c r="N943" s="62"/>
      <c r="O943" s="63"/>
      <c r="P943" s="63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  <c r="AB943" s="62"/>
    </row>
    <row r="944" spans="1:28" ht="15.75" customHeight="1">
      <c r="A944" s="62"/>
      <c r="B944" s="62"/>
      <c r="C944" s="62"/>
      <c r="D944" s="62"/>
      <c r="E944" s="63"/>
      <c r="F944" s="63"/>
      <c r="G944" s="63"/>
      <c r="H944" s="62"/>
      <c r="I944" s="62"/>
      <c r="J944" s="62"/>
      <c r="K944" s="62"/>
      <c r="L944" s="62"/>
      <c r="M944" s="62"/>
      <c r="N944" s="62"/>
      <c r="O944" s="63"/>
      <c r="P944" s="63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  <c r="AB944" s="62"/>
    </row>
    <row r="945" spans="1:28" ht="15.75" customHeight="1">
      <c r="A945" s="62"/>
      <c r="B945" s="62"/>
      <c r="C945" s="62"/>
      <c r="D945" s="62"/>
      <c r="E945" s="63"/>
      <c r="F945" s="63"/>
      <c r="G945" s="63"/>
      <c r="H945" s="62"/>
      <c r="I945" s="62"/>
      <c r="J945" s="62"/>
      <c r="K945" s="62"/>
      <c r="L945" s="62"/>
      <c r="M945" s="62"/>
      <c r="N945" s="62"/>
      <c r="O945" s="63"/>
      <c r="P945" s="63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</row>
    <row r="946" spans="1:28" ht="15.75" customHeight="1">
      <c r="A946" s="62"/>
      <c r="B946" s="62"/>
      <c r="C946" s="62"/>
      <c r="D946" s="62"/>
      <c r="E946" s="63"/>
      <c r="F946" s="63"/>
      <c r="G946" s="63"/>
      <c r="H946" s="62"/>
      <c r="I946" s="62"/>
      <c r="J946" s="62"/>
      <c r="K946" s="62"/>
      <c r="L946" s="62"/>
      <c r="M946" s="62"/>
      <c r="N946" s="62"/>
      <c r="O946" s="63"/>
      <c r="P946" s="63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  <c r="AB946" s="62"/>
    </row>
    <row r="947" spans="1:28" ht="15.75" customHeight="1">
      <c r="A947" s="62"/>
      <c r="B947" s="62"/>
      <c r="C947" s="62"/>
      <c r="D947" s="62"/>
      <c r="E947" s="63"/>
      <c r="F947" s="63"/>
      <c r="G947" s="63"/>
      <c r="H947" s="62"/>
      <c r="I947" s="62"/>
      <c r="J947" s="62"/>
      <c r="K947" s="62"/>
      <c r="L947" s="62"/>
      <c r="M947" s="62"/>
      <c r="N947" s="62"/>
      <c r="O947" s="63"/>
      <c r="P947" s="63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  <c r="AB947" s="62"/>
    </row>
    <row r="948" spans="1:28" ht="15.75" customHeight="1">
      <c r="A948" s="62"/>
      <c r="B948" s="62"/>
      <c r="C948" s="62"/>
      <c r="D948" s="62"/>
      <c r="E948" s="63"/>
      <c r="F948" s="63"/>
      <c r="G948" s="63"/>
      <c r="H948" s="62"/>
      <c r="I948" s="62"/>
      <c r="J948" s="62"/>
      <c r="K948" s="62"/>
      <c r="L948" s="62"/>
      <c r="M948" s="62"/>
      <c r="N948" s="62"/>
      <c r="O948" s="63"/>
      <c r="P948" s="63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</row>
    <row r="949" spans="1:28" ht="15.75" customHeight="1">
      <c r="A949" s="62"/>
      <c r="B949" s="62"/>
      <c r="C949" s="62"/>
      <c r="D949" s="62"/>
      <c r="E949" s="63"/>
      <c r="F949" s="63"/>
      <c r="G949" s="63"/>
      <c r="H949" s="62"/>
      <c r="I949" s="62"/>
      <c r="J949" s="62"/>
      <c r="K949" s="62"/>
      <c r="L949" s="62"/>
      <c r="M949" s="62"/>
      <c r="N949" s="62"/>
      <c r="O949" s="63"/>
      <c r="P949" s="63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</row>
    <row r="950" spans="1:28" ht="15.75" customHeight="1">
      <c r="A950" s="62"/>
      <c r="B950" s="62"/>
      <c r="C950" s="62"/>
      <c r="D950" s="62"/>
      <c r="E950" s="63"/>
      <c r="F950" s="63"/>
      <c r="G950" s="63"/>
      <c r="H950" s="62"/>
      <c r="I950" s="62"/>
      <c r="J950" s="62"/>
      <c r="K950" s="62"/>
      <c r="L950" s="62"/>
      <c r="M950" s="62"/>
      <c r="N950" s="62"/>
      <c r="O950" s="63"/>
      <c r="P950" s="63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  <c r="AB950" s="62"/>
    </row>
    <row r="951" spans="1:28" ht="15.75" customHeight="1">
      <c r="A951" s="62"/>
      <c r="B951" s="62"/>
      <c r="C951" s="62"/>
      <c r="D951" s="62"/>
      <c r="E951" s="63"/>
      <c r="F951" s="63"/>
      <c r="G951" s="63"/>
      <c r="H951" s="62"/>
      <c r="I951" s="62"/>
      <c r="J951" s="62"/>
      <c r="K951" s="62"/>
      <c r="L951" s="62"/>
      <c r="M951" s="62"/>
      <c r="N951" s="62"/>
      <c r="O951" s="63"/>
      <c r="P951" s="63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  <c r="AB951" s="62"/>
    </row>
    <row r="952" spans="1:28" ht="15.75" customHeight="1">
      <c r="A952" s="62"/>
      <c r="B952" s="62"/>
      <c r="C952" s="62"/>
      <c r="D952" s="62"/>
      <c r="E952" s="63"/>
      <c r="F952" s="63"/>
      <c r="G952" s="63"/>
      <c r="H952" s="62"/>
      <c r="I952" s="62"/>
      <c r="J952" s="62"/>
      <c r="K952" s="62"/>
      <c r="L952" s="62"/>
      <c r="M952" s="62"/>
      <c r="N952" s="62"/>
      <c r="O952" s="63"/>
      <c r="P952" s="63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  <c r="AB952" s="62"/>
    </row>
    <row r="953" spans="1:28" ht="15.75" customHeight="1">
      <c r="A953" s="62"/>
      <c r="B953" s="62"/>
      <c r="C953" s="62"/>
      <c r="D953" s="62"/>
      <c r="E953" s="63"/>
      <c r="F953" s="63"/>
      <c r="G953" s="63"/>
      <c r="H953" s="62"/>
      <c r="I953" s="62"/>
      <c r="J953" s="62"/>
      <c r="K953" s="62"/>
      <c r="L953" s="62"/>
      <c r="M953" s="62"/>
      <c r="N953" s="62"/>
      <c r="O953" s="63"/>
      <c r="P953" s="63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  <c r="AB953" s="62"/>
    </row>
    <row r="954" spans="1:28" ht="15.75" customHeight="1">
      <c r="A954" s="62"/>
      <c r="B954" s="62"/>
      <c r="C954" s="62"/>
      <c r="D954" s="62"/>
      <c r="E954" s="63"/>
      <c r="F954" s="63"/>
      <c r="G954" s="63"/>
      <c r="H954" s="62"/>
      <c r="I954" s="62"/>
      <c r="J954" s="62"/>
      <c r="K954" s="62"/>
      <c r="L954" s="62"/>
      <c r="M954" s="62"/>
      <c r="N954" s="62"/>
      <c r="O954" s="63"/>
      <c r="P954" s="63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  <c r="AB954" s="62"/>
    </row>
    <row r="955" spans="1:28" ht="15.75" customHeight="1">
      <c r="A955" s="62"/>
      <c r="B955" s="62"/>
      <c r="C955" s="62"/>
      <c r="D955" s="62"/>
      <c r="E955" s="63"/>
      <c r="F955" s="63"/>
      <c r="G955" s="63"/>
      <c r="H955" s="62"/>
      <c r="I955" s="62"/>
      <c r="J955" s="62"/>
      <c r="K955" s="62"/>
      <c r="L955" s="62"/>
      <c r="M955" s="62"/>
      <c r="N955" s="62"/>
      <c r="O955" s="63"/>
      <c r="P955" s="63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62"/>
      <c r="AB955" s="62"/>
    </row>
    <row r="956" spans="1:28" ht="15.75" customHeight="1">
      <c r="A956" s="62"/>
      <c r="B956" s="62"/>
      <c r="C956" s="62"/>
      <c r="D956" s="62"/>
      <c r="E956" s="63"/>
      <c r="F956" s="63"/>
      <c r="G956" s="63"/>
      <c r="H956" s="62"/>
      <c r="I956" s="62"/>
      <c r="J956" s="62"/>
      <c r="K956" s="62"/>
      <c r="L956" s="62"/>
      <c r="M956" s="62"/>
      <c r="N956" s="62"/>
      <c r="O956" s="63"/>
      <c r="P956" s="63"/>
      <c r="Q956" s="62"/>
      <c r="R956" s="62"/>
      <c r="S956" s="62"/>
      <c r="T956" s="62"/>
      <c r="U956" s="62"/>
      <c r="V956" s="62"/>
      <c r="W956" s="62"/>
      <c r="X956" s="62"/>
      <c r="Y956" s="62"/>
      <c r="Z956" s="62"/>
      <c r="AA956" s="62"/>
      <c r="AB956" s="62"/>
    </row>
    <row r="957" spans="1:28" ht="15.75" customHeight="1">
      <c r="A957" s="62"/>
      <c r="B957" s="62"/>
      <c r="C957" s="62"/>
      <c r="D957" s="62"/>
      <c r="E957" s="63"/>
      <c r="F957" s="63"/>
      <c r="G957" s="63"/>
      <c r="H957" s="62"/>
      <c r="I957" s="62"/>
      <c r="J957" s="62"/>
      <c r="K957" s="62"/>
      <c r="L957" s="62"/>
      <c r="M957" s="62"/>
      <c r="N957" s="62"/>
      <c r="O957" s="63"/>
      <c r="P957" s="63"/>
      <c r="Q957" s="62"/>
      <c r="R957" s="62"/>
      <c r="S957" s="62"/>
      <c r="T957" s="62"/>
      <c r="U957" s="62"/>
      <c r="V957" s="62"/>
      <c r="W957" s="62"/>
      <c r="X957" s="62"/>
      <c r="Y957" s="62"/>
      <c r="Z957" s="62"/>
      <c r="AA957" s="62"/>
      <c r="AB957" s="62"/>
    </row>
    <row r="958" spans="1:28" ht="15.75" customHeight="1">
      <c r="A958" s="62"/>
      <c r="B958" s="62"/>
      <c r="C958" s="62"/>
      <c r="D958" s="62"/>
      <c r="E958" s="63"/>
      <c r="F958" s="63"/>
      <c r="G958" s="63"/>
      <c r="H958" s="62"/>
      <c r="I958" s="62"/>
      <c r="J958" s="62"/>
      <c r="K958" s="62"/>
      <c r="L958" s="62"/>
      <c r="M958" s="62"/>
      <c r="N958" s="62"/>
      <c r="O958" s="63"/>
      <c r="P958" s="63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  <c r="AB958" s="62"/>
    </row>
    <row r="959" spans="1:28" ht="15.75" customHeight="1">
      <c r="A959" s="62"/>
      <c r="B959" s="62"/>
      <c r="C959" s="62"/>
      <c r="D959" s="62"/>
      <c r="E959" s="63"/>
      <c r="F959" s="63"/>
      <c r="G959" s="63"/>
      <c r="H959" s="62"/>
      <c r="I959" s="62"/>
      <c r="J959" s="62"/>
      <c r="K959" s="62"/>
      <c r="L959" s="62"/>
      <c r="M959" s="62"/>
      <c r="N959" s="62"/>
      <c r="O959" s="63"/>
      <c r="P959" s="63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  <c r="AB959" s="62"/>
    </row>
    <row r="960" spans="1:28" ht="15.75" customHeight="1">
      <c r="A960" s="62"/>
      <c r="B960" s="62"/>
      <c r="C960" s="62"/>
      <c r="D960" s="62"/>
      <c r="E960" s="63"/>
      <c r="F960" s="63"/>
      <c r="G960" s="63"/>
      <c r="H960" s="62"/>
      <c r="I960" s="62"/>
      <c r="J960" s="62"/>
      <c r="K960" s="62"/>
      <c r="L960" s="62"/>
      <c r="M960" s="62"/>
      <c r="N960" s="62"/>
      <c r="O960" s="63"/>
      <c r="P960" s="63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  <c r="AB960" s="62"/>
    </row>
    <row r="961" spans="1:28" ht="15.75" customHeight="1">
      <c r="A961" s="62"/>
      <c r="B961" s="62"/>
      <c r="C961" s="62"/>
      <c r="D961" s="62"/>
      <c r="E961" s="63"/>
      <c r="F961" s="63"/>
      <c r="G961" s="63"/>
      <c r="H961" s="62"/>
      <c r="I961" s="62"/>
      <c r="J961" s="62"/>
      <c r="K961" s="62"/>
      <c r="L961" s="62"/>
      <c r="M961" s="62"/>
      <c r="N961" s="62"/>
      <c r="O961" s="63"/>
      <c r="P961" s="63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  <c r="AB961" s="62"/>
    </row>
    <row r="962" spans="1:28" ht="15.75" customHeight="1">
      <c r="A962" s="62"/>
      <c r="B962" s="62"/>
      <c r="C962" s="62"/>
      <c r="D962" s="62"/>
      <c r="E962" s="63"/>
      <c r="F962" s="63"/>
      <c r="G962" s="63"/>
      <c r="H962" s="62"/>
      <c r="I962" s="62"/>
      <c r="J962" s="62"/>
      <c r="K962" s="62"/>
      <c r="L962" s="62"/>
      <c r="M962" s="62"/>
      <c r="N962" s="62"/>
      <c r="O962" s="63"/>
      <c r="P962" s="63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  <c r="AB962" s="62"/>
    </row>
    <row r="963" spans="1:28" ht="15.75" customHeight="1">
      <c r="A963" s="62"/>
      <c r="B963" s="62"/>
      <c r="C963" s="62"/>
      <c r="D963" s="62"/>
      <c r="E963" s="63"/>
      <c r="F963" s="63"/>
      <c r="G963" s="63"/>
      <c r="H963" s="62"/>
      <c r="I963" s="62"/>
      <c r="J963" s="62"/>
      <c r="K963" s="62"/>
      <c r="L963" s="62"/>
      <c r="M963" s="62"/>
      <c r="N963" s="62"/>
      <c r="O963" s="63"/>
      <c r="P963" s="63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  <c r="AB963" s="62"/>
    </row>
    <row r="964" spans="1:28" ht="15.75" customHeight="1">
      <c r="A964" s="62"/>
      <c r="B964" s="62"/>
      <c r="C964" s="62"/>
      <c r="D964" s="62"/>
      <c r="E964" s="63"/>
      <c r="F964" s="63"/>
      <c r="G964" s="63"/>
      <c r="H964" s="62"/>
      <c r="I964" s="62"/>
      <c r="J964" s="62"/>
      <c r="K964" s="62"/>
      <c r="L964" s="62"/>
      <c r="M964" s="62"/>
      <c r="N964" s="62"/>
      <c r="O964" s="63"/>
      <c r="P964" s="63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  <c r="AB964" s="62"/>
    </row>
    <row r="965" spans="1:28" ht="15.75" customHeight="1">
      <c r="A965" s="62"/>
      <c r="B965" s="62"/>
      <c r="C965" s="62"/>
      <c r="D965" s="62"/>
      <c r="E965" s="63"/>
      <c r="F965" s="63"/>
      <c r="G965" s="63"/>
      <c r="H965" s="62"/>
      <c r="I965" s="62"/>
      <c r="J965" s="62"/>
      <c r="K965" s="62"/>
      <c r="L965" s="62"/>
      <c r="M965" s="62"/>
      <c r="N965" s="62"/>
      <c r="O965" s="63"/>
      <c r="P965" s="63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62"/>
      <c r="AB965" s="62"/>
    </row>
    <row r="966" spans="1:28" ht="15.75" customHeight="1">
      <c r="A966" s="62"/>
      <c r="B966" s="62"/>
      <c r="C966" s="62"/>
      <c r="D966" s="62"/>
      <c r="E966" s="63"/>
      <c r="F966" s="63"/>
      <c r="G966" s="63"/>
      <c r="H966" s="62"/>
      <c r="I966" s="62"/>
      <c r="J966" s="62"/>
      <c r="K966" s="62"/>
      <c r="L966" s="62"/>
      <c r="M966" s="62"/>
      <c r="N966" s="62"/>
      <c r="O966" s="63"/>
      <c r="P966" s="63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62"/>
      <c r="AB966" s="62"/>
    </row>
    <row r="967" spans="1:28" ht="15.75" customHeight="1">
      <c r="A967" s="62"/>
      <c r="B967" s="62"/>
      <c r="C967" s="62"/>
      <c r="D967" s="62"/>
      <c r="E967" s="63"/>
      <c r="F967" s="63"/>
      <c r="G967" s="63"/>
      <c r="H967" s="62"/>
      <c r="I967" s="62"/>
      <c r="J967" s="62"/>
      <c r="K967" s="62"/>
      <c r="L967" s="62"/>
      <c r="M967" s="62"/>
      <c r="N967" s="62"/>
      <c r="O967" s="63"/>
      <c r="P967" s="63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62"/>
      <c r="AB967" s="62"/>
    </row>
    <row r="968" spans="1:28" ht="15.75" customHeight="1">
      <c r="A968" s="62"/>
      <c r="B968" s="62"/>
      <c r="C968" s="62"/>
      <c r="D968" s="62"/>
      <c r="E968" s="63"/>
      <c r="F968" s="63"/>
      <c r="G968" s="63"/>
      <c r="H968" s="62"/>
      <c r="I968" s="62"/>
      <c r="J968" s="62"/>
      <c r="K968" s="62"/>
      <c r="L968" s="62"/>
      <c r="M968" s="62"/>
      <c r="N968" s="62"/>
      <c r="O968" s="63"/>
      <c r="P968" s="63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62"/>
      <c r="AB968" s="62"/>
    </row>
    <row r="969" spans="1:28" ht="15.75" customHeight="1">
      <c r="A969" s="62"/>
      <c r="B969" s="62"/>
      <c r="C969" s="62"/>
      <c r="D969" s="62"/>
      <c r="E969" s="63"/>
      <c r="F969" s="63"/>
      <c r="G969" s="63"/>
      <c r="H969" s="62"/>
      <c r="I969" s="62"/>
      <c r="J969" s="62"/>
      <c r="K969" s="62"/>
      <c r="L969" s="62"/>
      <c r="M969" s="62"/>
      <c r="N969" s="62"/>
      <c r="O969" s="63"/>
      <c r="P969" s="63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62"/>
      <c r="AB969" s="62"/>
    </row>
    <row r="970" spans="1:28" ht="15.75" customHeight="1">
      <c r="A970" s="62"/>
      <c r="B970" s="62"/>
      <c r="C970" s="62"/>
      <c r="D970" s="62"/>
      <c r="E970" s="63"/>
      <c r="F970" s="63"/>
      <c r="G970" s="63"/>
      <c r="H970" s="62"/>
      <c r="I970" s="62"/>
      <c r="J970" s="62"/>
      <c r="K970" s="62"/>
      <c r="L970" s="62"/>
      <c r="M970" s="62"/>
      <c r="N970" s="62"/>
      <c r="O970" s="63"/>
      <c r="P970" s="63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62"/>
      <c r="AB970" s="62"/>
    </row>
    <row r="971" spans="1:28" ht="15.75" customHeight="1">
      <c r="A971" s="62"/>
      <c r="B971" s="62"/>
      <c r="C971" s="62"/>
      <c r="D971" s="62"/>
      <c r="E971" s="63"/>
      <c r="F971" s="63"/>
      <c r="G971" s="63"/>
      <c r="H971" s="62"/>
      <c r="I971" s="62"/>
      <c r="J971" s="62"/>
      <c r="K971" s="62"/>
      <c r="L971" s="62"/>
      <c r="M971" s="62"/>
      <c r="N971" s="62"/>
      <c r="O971" s="63"/>
      <c r="P971" s="63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62"/>
      <c r="AB971" s="62"/>
    </row>
    <row r="972" spans="1:28" ht="15.75" customHeight="1">
      <c r="A972" s="62"/>
      <c r="B972" s="62"/>
      <c r="C972" s="62"/>
      <c r="D972" s="62"/>
      <c r="E972" s="63"/>
      <c r="F972" s="63"/>
      <c r="G972" s="63"/>
      <c r="H972" s="62"/>
      <c r="I972" s="62"/>
      <c r="J972" s="62"/>
      <c r="K972" s="62"/>
      <c r="L972" s="62"/>
      <c r="M972" s="62"/>
      <c r="N972" s="62"/>
      <c r="O972" s="63"/>
      <c r="P972" s="63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62"/>
      <c r="AB972" s="62"/>
    </row>
    <row r="973" spans="1:28" ht="15.75" customHeight="1">
      <c r="A973" s="62"/>
      <c r="B973" s="62"/>
      <c r="C973" s="62"/>
      <c r="D973" s="62"/>
      <c r="E973" s="63"/>
      <c r="F973" s="63"/>
      <c r="G973" s="63"/>
      <c r="H973" s="62"/>
      <c r="I973" s="62"/>
      <c r="J973" s="62"/>
      <c r="K973" s="62"/>
      <c r="L973" s="62"/>
      <c r="M973" s="62"/>
      <c r="N973" s="62"/>
      <c r="O973" s="63"/>
      <c r="P973" s="63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62"/>
      <c r="AB973" s="62"/>
    </row>
    <row r="974" spans="1:28" ht="15.75" customHeight="1">
      <c r="A974" s="62"/>
      <c r="B974" s="62"/>
      <c r="C974" s="62"/>
      <c r="D974" s="62"/>
      <c r="E974" s="63"/>
      <c r="F974" s="63"/>
      <c r="G974" s="63"/>
      <c r="H974" s="62"/>
      <c r="I974" s="62"/>
      <c r="J974" s="62"/>
      <c r="K974" s="62"/>
      <c r="L974" s="62"/>
      <c r="M974" s="62"/>
      <c r="N974" s="62"/>
      <c r="O974" s="63"/>
      <c r="P974" s="63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  <c r="AB974" s="62"/>
    </row>
    <row r="975" spans="1:28" ht="15.75" customHeight="1">
      <c r="A975" s="62"/>
      <c r="B975" s="62"/>
      <c r="C975" s="62"/>
      <c r="D975" s="62"/>
      <c r="E975" s="63"/>
      <c r="F975" s="63"/>
      <c r="G975" s="63"/>
      <c r="H975" s="62"/>
      <c r="I975" s="62"/>
      <c r="J975" s="62"/>
      <c r="K975" s="62"/>
      <c r="L975" s="62"/>
      <c r="M975" s="62"/>
      <c r="N975" s="62"/>
      <c r="O975" s="63"/>
      <c r="P975" s="63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62"/>
      <c r="AB975" s="62"/>
    </row>
    <row r="976" spans="1:28" ht="15.75" customHeight="1">
      <c r="A976" s="62"/>
      <c r="B976" s="62"/>
      <c r="C976" s="62"/>
      <c r="D976" s="62"/>
      <c r="E976" s="63"/>
      <c r="F976" s="63"/>
      <c r="G976" s="63"/>
      <c r="H976" s="62"/>
      <c r="I976" s="62"/>
      <c r="J976" s="62"/>
      <c r="K976" s="62"/>
      <c r="L976" s="62"/>
      <c r="M976" s="62"/>
      <c r="N976" s="62"/>
      <c r="O976" s="63"/>
      <c r="P976" s="63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62"/>
      <c r="AB976" s="62"/>
    </row>
    <row r="977" spans="1:28" ht="15.75" customHeight="1">
      <c r="A977" s="62"/>
      <c r="B977" s="62"/>
      <c r="C977" s="62"/>
      <c r="D977" s="62"/>
      <c r="E977" s="63"/>
      <c r="F977" s="63"/>
      <c r="G977" s="63"/>
      <c r="H977" s="62"/>
      <c r="I977" s="62"/>
      <c r="J977" s="62"/>
      <c r="K977" s="62"/>
      <c r="L977" s="62"/>
      <c r="M977" s="62"/>
      <c r="N977" s="62"/>
      <c r="O977" s="63"/>
      <c r="P977" s="63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62"/>
      <c r="AB977" s="62"/>
    </row>
    <row r="978" spans="1:28" ht="15.75" customHeight="1">
      <c r="A978" s="62"/>
      <c r="B978" s="62"/>
      <c r="C978" s="62"/>
      <c r="D978" s="62"/>
      <c r="E978" s="63"/>
      <c r="F978" s="63"/>
      <c r="G978" s="63"/>
      <c r="H978" s="62"/>
      <c r="I978" s="62"/>
      <c r="J978" s="62"/>
      <c r="K978" s="62"/>
      <c r="L978" s="62"/>
      <c r="M978" s="62"/>
      <c r="N978" s="62"/>
      <c r="O978" s="63"/>
      <c r="P978" s="63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62"/>
      <c r="AB978" s="62"/>
    </row>
    <row r="979" spans="1:28" ht="15.75" customHeight="1">
      <c r="A979" s="62"/>
      <c r="B979" s="62"/>
      <c r="C979" s="62"/>
      <c r="D979" s="62"/>
      <c r="E979" s="63"/>
      <c r="F979" s="63"/>
      <c r="G979" s="63"/>
      <c r="H979" s="62"/>
      <c r="I979" s="62"/>
      <c r="J979" s="62"/>
      <c r="K979" s="62"/>
      <c r="L979" s="62"/>
      <c r="M979" s="62"/>
      <c r="N979" s="62"/>
      <c r="O979" s="63"/>
      <c r="P979" s="63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62"/>
      <c r="AB979" s="62"/>
    </row>
    <row r="980" spans="1:28" ht="15.75" customHeight="1">
      <c r="A980" s="62"/>
      <c r="B980" s="62"/>
      <c r="C980" s="62"/>
      <c r="D980" s="62"/>
      <c r="E980" s="63"/>
      <c r="F980" s="63"/>
      <c r="G980" s="63"/>
      <c r="H980" s="62"/>
      <c r="I980" s="62"/>
      <c r="J980" s="62"/>
      <c r="K980" s="62"/>
      <c r="L980" s="62"/>
      <c r="M980" s="62"/>
      <c r="N980" s="62"/>
      <c r="O980" s="63"/>
      <c r="P980" s="63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62"/>
      <c r="AB980" s="62"/>
    </row>
    <row r="981" spans="1:28" ht="15.75" customHeight="1">
      <c r="A981" s="62"/>
      <c r="B981" s="62"/>
      <c r="C981" s="62"/>
      <c r="D981" s="62"/>
      <c r="E981" s="63"/>
      <c r="F981" s="63"/>
      <c r="G981" s="63"/>
      <c r="H981" s="62"/>
      <c r="I981" s="62"/>
      <c r="J981" s="62"/>
      <c r="K981" s="62"/>
      <c r="L981" s="62"/>
      <c r="M981" s="62"/>
      <c r="N981" s="62"/>
      <c r="O981" s="63"/>
      <c r="P981" s="63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  <c r="AB981" s="62"/>
    </row>
    <row r="982" spans="1:28" ht="15.75" customHeight="1">
      <c r="A982" s="62"/>
      <c r="B982" s="62"/>
      <c r="C982" s="62"/>
      <c r="D982" s="62"/>
      <c r="E982" s="63"/>
      <c r="F982" s="63"/>
      <c r="G982" s="63"/>
      <c r="H982" s="62"/>
      <c r="I982" s="62"/>
      <c r="J982" s="62"/>
      <c r="K982" s="62"/>
      <c r="L982" s="62"/>
      <c r="M982" s="62"/>
      <c r="N982" s="62"/>
      <c r="O982" s="63"/>
      <c r="P982" s="63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62"/>
      <c r="AB982" s="62"/>
    </row>
    <row r="983" spans="1:28" ht="15.75" customHeight="1">
      <c r="A983" s="62"/>
      <c r="B983" s="62"/>
      <c r="C983" s="62"/>
      <c r="D983" s="62"/>
      <c r="E983" s="63"/>
      <c r="F983" s="63"/>
      <c r="G983" s="63"/>
      <c r="H983" s="62"/>
      <c r="I983" s="62"/>
      <c r="J983" s="62"/>
      <c r="K983" s="62"/>
      <c r="L983" s="62"/>
      <c r="M983" s="62"/>
      <c r="N983" s="62"/>
      <c r="O983" s="63"/>
      <c r="P983" s="63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62"/>
      <c r="AB983" s="62"/>
    </row>
    <row r="984" spans="1:28" ht="15.75" customHeight="1">
      <c r="A984" s="62"/>
      <c r="B984" s="62"/>
      <c r="C984" s="62"/>
      <c r="D984" s="62"/>
      <c r="E984" s="63"/>
      <c r="F984" s="63"/>
      <c r="G984" s="63"/>
      <c r="H984" s="62"/>
      <c r="I984" s="62"/>
      <c r="J984" s="62"/>
      <c r="K984" s="62"/>
      <c r="L984" s="62"/>
      <c r="M984" s="62"/>
      <c r="N984" s="62"/>
      <c r="O984" s="63"/>
      <c r="P984" s="63"/>
      <c r="Q984" s="62"/>
      <c r="R984" s="62"/>
      <c r="S984" s="62"/>
      <c r="T984" s="62"/>
      <c r="U984" s="62"/>
      <c r="V984" s="62"/>
      <c r="W984" s="62"/>
      <c r="X984" s="62"/>
      <c r="Y984" s="62"/>
      <c r="Z984" s="62"/>
      <c r="AA984" s="62"/>
      <c r="AB984" s="62"/>
    </row>
    <row r="985" spans="1:28" ht="15.75" customHeight="1">
      <c r="A985" s="62"/>
      <c r="B985" s="62"/>
      <c r="C985" s="62"/>
      <c r="D985" s="62"/>
      <c r="E985" s="63"/>
      <c r="F985" s="63"/>
      <c r="G985" s="63"/>
      <c r="H985" s="62"/>
      <c r="I985" s="62"/>
      <c r="J985" s="62"/>
      <c r="K985" s="62"/>
      <c r="L985" s="62"/>
      <c r="M985" s="62"/>
      <c r="N985" s="62"/>
      <c r="O985" s="63"/>
      <c r="P985" s="63"/>
      <c r="Q985" s="62"/>
      <c r="R985" s="62"/>
      <c r="S985" s="62"/>
      <c r="T985" s="62"/>
      <c r="U985" s="62"/>
      <c r="V985" s="62"/>
      <c r="W985" s="62"/>
      <c r="X985" s="62"/>
      <c r="Y985" s="62"/>
      <c r="Z985" s="62"/>
      <c r="AA985" s="62"/>
      <c r="AB985" s="62"/>
    </row>
    <row r="986" spans="1:28" ht="15.75" customHeight="1">
      <c r="A986" s="62"/>
      <c r="B986" s="62"/>
      <c r="C986" s="62"/>
      <c r="D986" s="62"/>
      <c r="E986" s="63"/>
      <c r="F986" s="63"/>
      <c r="G986" s="63"/>
      <c r="H986" s="62"/>
      <c r="I986" s="62"/>
      <c r="J986" s="62"/>
      <c r="K986" s="62"/>
      <c r="L986" s="62"/>
      <c r="M986" s="62"/>
      <c r="N986" s="62"/>
      <c r="O986" s="63"/>
      <c r="P986" s="63"/>
      <c r="Q986" s="62"/>
      <c r="R986" s="62"/>
      <c r="S986" s="62"/>
      <c r="T986" s="62"/>
      <c r="U986" s="62"/>
      <c r="V986" s="62"/>
      <c r="W986" s="62"/>
      <c r="X986" s="62"/>
      <c r="Y986" s="62"/>
      <c r="Z986" s="62"/>
      <c r="AA986" s="62"/>
      <c r="AB986" s="62"/>
    </row>
    <row r="987" spans="1:28" ht="15.75" customHeight="1">
      <c r="A987" s="62"/>
      <c r="B987" s="62"/>
      <c r="C987" s="62"/>
      <c r="D987" s="62"/>
      <c r="E987" s="63"/>
      <c r="F987" s="63"/>
      <c r="G987" s="63"/>
      <c r="H987" s="62"/>
      <c r="I987" s="62"/>
      <c r="J987" s="62"/>
      <c r="K987" s="62"/>
      <c r="L987" s="62"/>
      <c r="M987" s="62"/>
      <c r="N987" s="62"/>
      <c r="O987" s="63"/>
      <c r="P987" s="63"/>
      <c r="Q987" s="62"/>
      <c r="R987" s="62"/>
      <c r="S987" s="62"/>
      <c r="T987" s="62"/>
      <c r="U987" s="62"/>
      <c r="V987" s="62"/>
      <c r="W987" s="62"/>
      <c r="X987" s="62"/>
      <c r="Y987" s="62"/>
      <c r="Z987" s="62"/>
      <c r="AA987" s="62"/>
      <c r="AB987" s="62"/>
    </row>
    <row r="988" spans="1:28" ht="15.75" customHeight="1">
      <c r="A988" s="62"/>
      <c r="B988" s="62"/>
      <c r="C988" s="62"/>
      <c r="D988" s="62"/>
      <c r="E988" s="63"/>
      <c r="F988" s="63"/>
      <c r="G988" s="63"/>
      <c r="H988" s="62"/>
      <c r="I988" s="62"/>
      <c r="J988" s="62"/>
      <c r="K988" s="62"/>
      <c r="L988" s="62"/>
      <c r="M988" s="62"/>
      <c r="N988" s="62"/>
      <c r="O988" s="63"/>
      <c r="P988" s="63"/>
      <c r="Q988" s="62"/>
      <c r="R988" s="62"/>
      <c r="S988" s="62"/>
      <c r="T988" s="62"/>
      <c r="U988" s="62"/>
      <c r="V988" s="62"/>
      <c r="W988" s="62"/>
      <c r="X988" s="62"/>
      <c r="Y988" s="62"/>
      <c r="Z988" s="62"/>
      <c r="AA988" s="62"/>
      <c r="AB988" s="62"/>
    </row>
    <row r="989" spans="1:28" ht="15.75" customHeight="1">
      <c r="A989" s="62"/>
      <c r="B989" s="62"/>
      <c r="C989" s="62"/>
      <c r="D989" s="62"/>
      <c r="E989" s="63"/>
      <c r="F989" s="63"/>
      <c r="G989" s="63"/>
      <c r="H989" s="62"/>
      <c r="I989" s="62"/>
      <c r="J989" s="62"/>
      <c r="K989" s="62"/>
      <c r="L989" s="62"/>
      <c r="M989" s="62"/>
      <c r="N989" s="62"/>
      <c r="O989" s="63"/>
      <c r="P989" s="63"/>
      <c r="Q989" s="62"/>
      <c r="R989" s="62"/>
      <c r="S989" s="62"/>
      <c r="T989" s="62"/>
      <c r="U989" s="62"/>
      <c r="V989" s="62"/>
      <c r="W989" s="62"/>
      <c r="X989" s="62"/>
      <c r="Y989" s="62"/>
      <c r="Z989" s="62"/>
      <c r="AA989" s="62"/>
      <c r="AB989" s="62"/>
    </row>
    <row r="990" spans="1:28" ht="15.75" customHeight="1">
      <c r="A990" s="62"/>
      <c r="B990" s="62"/>
      <c r="C990" s="62"/>
      <c r="D990" s="62"/>
      <c r="E990" s="63"/>
      <c r="F990" s="63"/>
      <c r="G990" s="63"/>
      <c r="H990" s="62"/>
      <c r="I990" s="62"/>
      <c r="J990" s="62"/>
      <c r="K990" s="62"/>
      <c r="L990" s="62"/>
      <c r="M990" s="62"/>
      <c r="N990" s="62"/>
      <c r="O990" s="63"/>
      <c r="P990" s="63"/>
      <c r="Q990" s="62"/>
      <c r="R990" s="62"/>
      <c r="S990" s="62"/>
      <c r="T990" s="62"/>
      <c r="U990" s="62"/>
      <c r="V990" s="62"/>
      <c r="W990" s="62"/>
      <c r="X990" s="62"/>
      <c r="Y990" s="62"/>
      <c r="Z990" s="62"/>
      <c r="AA990" s="62"/>
      <c r="AB990" s="62"/>
    </row>
    <row r="991" spans="1:28" ht="15.75" customHeight="1">
      <c r="A991" s="62"/>
      <c r="B991" s="62"/>
      <c r="C991" s="62"/>
      <c r="D991" s="62"/>
      <c r="E991" s="63"/>
      <c r="F991" s="63"/>
      <c r="G991" s="63"/>
      <c r="H991" s="62"/>
      <c r="I991" s="62"/>
      <c r="J991" s="62"/>
      <c r="K991" s="62"/>
      <c r="L991" s="62"/>
      <c r="M991" s="62"/>
      <c r="N991" s="62"/>
      <c r="O991" s="63"/>
      <c r="P991" s="63"/>
      <c r="Q991" s="62"/>
      <c r="R991" s="62"/>
      <c r="S991" s="62"/>
      <c r="T991" s="62"/>
      <c r="U991" s="62"/>
      <c r="V991" s="62"/>
      <c r="W991" s="62"/>
      <c r="X991" s="62"/>
      <c r="Y991" s="62"/>
      <c r="Z991" s="62"/>
      <c r="AA991" s="62"/>
      <c r="AB991" s="62"/>
    </row>
    <row r="992" spans="1:28" ht="15.75" customHeight="1">
      <c r="A992" s="62"/>
      <c r="B992" s="62"/>
      <c r="C992" s="62"/>
      <c r="D992" s="62"/>
      <c r="E992" s="63"/>
      <c r="F992" s="63"/>
      <c r="G992" s="63"/>
      <c r="H992" s="62"/>
      <c r="I992" s="62"/>
      <c r="J992" s="62"/>
      <c r="K992" s="62"/>
      <c r="L992" s="62"/>
      <c r="M992" s="62"/>
      <c r="N992" s="62"/>
      <c r="O992" s="63"/>
      <c r="P992" s="63"/>
      <c r="Q992" s="62"/>
      <c r="R992" s="62"/>
      <c r="S992" s="62"/>
      <c r="T992" s="62"/>
      <c r="U992" s="62"/>
      <c r="V992" s="62"/>
      <c r="W992" s="62"/>
      <c r="X992" s="62"/>
      <c r="Y992" s="62"/>
      <c r="Z992" s="62"/>
      <c r="AA992" s="62"/>
      <c r="AB992" s="62"/>
    </row>
    <row r="993" spans="1:28" ht="15.75" customHeight="1">
      <c r="A993" s="62"/>
      <c r="B993" s="62"/>
      <c r="C993" s="62"/>
      <c r="D993" s="62"/>
      <c r="E993" s="63"/>
      <c r="F993" s="63"/>
      <c r="G993" s="63"/>
      <c r="H993" s="62"/>
      <c r="I993" s="62"/>
      <c r="J993" s="62"/>
      <c r="K993" s="62"/>
      <c r="L993" s="62"/>
      <c r="M993" s="62"/>
      <c r="N993" s="62"/>
      <c r="O993" s="63"/>
      <c r="P993" s="63"/>
      <c r="Q993" s="62"/>
      <c r="R993" s="62"/>
      <c r="S993" s="62"/>
      <c r="T993" s="62"/>
      <c r="U993" s="62"/>
      <c r="V993" s="62"/>
      <c r="W993" s="62"/>
      <c r="X993" s="62"/>
      <c r="Y993" s="62"/>
      <c r="Z993" s="62"/>
      <c r="AA993" s="62"/>
      <c r="AB993" s="62"/>
    </row>
    <row r="994" spans="1:28" ht="15.75" customHeight="1">
      <c r="A994" s="62"/>
      <c r="B994" s="62"/>
      <c r="C994" s="62"/>
      <c r="D994" s="62"/>
      <c r="E994" s="63"/>
      <c r="F994" s="63"/>
      <c r="G994" s="63"/>
      <c r="H994" s="62"/>
      <c r="I994" s="62"/>
      <c r="J994" s="62"/>
      <c r="K994" s="62"/>
      <c r="L994" s="62"/>
      <c r="M994" s="62"/>
      <c r="N994" s="62"/>
      <c r="O994" s="63"/>
      <c r="P994" s="63"/>
      <c r="Q994" s="62"/>
      <c r="R994" s="62"/>
      <c r="S994" s="62"/>
      <c r="T994" s="62"/>
      <c r="U994" s="62"/>
      <c r="V994" s="62"/>
      <c r="W994" s="62"/>
      <c r="X994" s="62"/>
      <c r="Y994" s="62"/>
      <c r="Z994" s="62"/>
      <c r="AA994" s="62"/>
      <c r="AB994" s="62"/>
    </row>
    <row r="995" spans="1:28" ht="15.75" customHeight="1">
      <c r="A995" s="62"/>
      <c r="B995" s="62"/>
      <c r="C995" s="62"/>
      <c r="D995" s="62"/>
      <c r="E995" s="63"/>
      <c r="F995" s="63"/>
      <c r="G995" s="63"/>
      <c r="H995" s="62"/>
      <c r="I995" s="62"/>
      <c r="J995" s="62"/>
      <c r="K995" s="62"/>
      <c r="L995" s="62"/>
      <c r="M995" s="62"/>
      <c r="N995" s="62"/>
      <c r="O995" s="63"/>
      <c r="P995" s="63"/>
      <c r="Q995" s="62"/>
      <c r="R995" s="62"/>
      <c r="S995" s="62"/>
      <c r="T995" s="62"/>
      <c r="U995" s="62"/>
      <c r="V995" s="62"/>
      <c r="W995" s="62"/>
      <c r="X995" s="62"/>
      <c r="Y995" s="62"/>
      <c r="Z995" s="62"/>
      <c r="AA995" s="62"/>
      <c r="AB995" s="62"/>
    </row>
    <row r="996" spans="1:28" ht="15.75" customHeight="1">
      <c r="A996" s="62"/>
      <c r="B996" s="62"/>
      <c r="C996" s="62"/>
      <c r="D996" s="62"/>
      <c r="E996" s="63"/>
      <c r="F996" s="63"/>
      <c r="G996" s="63"/>
      <c r="H996" s="62"/>
      <c r="I996" s="62"/>
      <c r="J996" s="62"/>
      <c r="K996" s="62"/>
      <c r="L996" s="62"/>
      <c r="M996" s="62"/>
      <c r="N996" s="62"/>
      <c r="O996" s="63"/>
      <c r="P996" s="63"/>
      <c r="Q996" s="62"/>
      <c r="R996" s="62"/>
      <c r="S996" s="62"/>
      <c r="T996" s="62"/>
      <c r="U996" s="62"/>
      <c r="V996" s="62"/>
      <c r="W996" s="62"/>
      <c r="X996" s="62"/>
      <c r="Y996" s="62"/>
      <c r="Z996" s="62"/>
      <c r="AA996" s="62"/>
      <c r="AB996" s="62"/>
    </row>
    <row r="997" spans="1:28" ht="15.75" customHeight="1">
      <c r="A997" s="62"/>
      <c r="B997" s="62"/>
      <c r="C997" s="62"/>
      <c r="D997" s="62"/>
      <c r="E997" s="63"/>
      <c r="F997" s="63"/>
      <c r="G997" s="63"/>
      <c r="H997" s="62"/>
      <c r="I997" s="62"/>
      <c r="J997" s="62"/>
      <c r="K997" s="62"/>
      <c r="L997" s="62"/>
      <c r="M997" s="62"/>
      <c r="N997" s="62"/>
      <c r="O997" s="63"/>
      <c r="P997" s="63"/>
      <c r="Q997" s="62"/>
      <c r="R997" s="62"/>
      <c r="S997" s="62"/>
      <c r="T997" s="62"/>
      <c r="U997" s="62"/>
      <c r="V997" s="62"/>
      <c r="W997" s="62"/>
      <c r="X997" s="62"/>
      <c r="Y997" s="62"/>
      <c r="Z997" s="62"/>
      <c r="AA997" s="62"/>
      <c r="AB997" s="62"/>
    </row>
    <row r="998" spans="1:28" ht="15.75" customHeight="1">
      <c r="A998" s="62"/>
      <c r="B998" s="62"/>
      <c r="C998" s="62"/>
      <c r="D998" s="62"/>
      <c r="E998" s="63"/>
      <c r="F998" s="63"/>
      <c r="G998" s="63"/>
      <c r="H998" s="62"/>
      <c r="I998" s="62"/>
      <c r="J998" s="62"/>
      <c r="K998" s="62"/>
      <c r="L998" s="62"/>
      <c r="M998" s="62"/>
      <c r="N998" s="62"/>
      <c r="O998" s="63"/>
      <c r="P998" s="63"/>
      <c r="Q998" s="62"/>
      <c r="R998" s="62"/>
      <c r="S998" s="62"/>
      <c r="T998" s="62"/>
      <c r="U998" s="62"/>
      <c r="V998" s="62"/>
      <c r="W998" s="62"/>
      <c r="X998" s="62"/>
      <c r="Y998" s="62"/>
      <c r="Z998" s="62"/>
      <c r="AA998" s="62"/>
      <c r="AB998" s="62"/>
    </row>
    <row r="999" spans="1:28" ht="15.75" customHeight="1">
      <c r="A999" s="62"/>
      <c r="B999" s="62"/>
      <c r="C999" s="62"/>
      <c r="D999" s="62"/>
      <c r="E999" s="63"/>
      <c r="F999" s="63"/>
      <c r="G999" s="63"/>
      <c r="H999" s="62"/>
      <c r="I999" s="62"/>
      <c r="J999" s="62"/>
      <c r="K999" s="62"/>
      <c r="L999" s="62"/>
      <c r="M999" s="62"/>
      <c r="N999" s="62"/>
      <c r="O999" s="63"/>
      <c r="P999" s="63"/>
      <c r="Q999" s="62"/>
      <c r="R999" s="62"/>
      <c r="S999" s="62"/>
      <c r="T999" s="62"/>
      <c r="U999" s="62"/>
      <c r="V999" s="62"/>
      <c r="W999" s="62"/>
      <c r="X999" s="62"/>
      <c r="Y999" s="62"/>
      <c r="Z999" s="62"/>
      <c r="AA999" s="62"/>
      <c r="AB999" s="62"/>
    </row>
    <row r="1000" spans="1:28" ht="15.75" customHeight="1">
      <c r="A1000" s="62"/>
      <c r="B1000" s="62"/>
      <c r="C1000" s="62"/>
      <c r="D1000" s="62"/>
      <c r="E1000" s="63"/>
      <c r="F1000" s="63"/>
      <c r="G1000" s="63"/>
      <c r="H1000" s="62"/>
      <c r="I1000" s="62"/>
      <c r="J1000" s="62"/>
      <c r="K1000" s="62"/>
      <c r="L1000" s="62"/>
      <c r="M1000" s="62"/>
      <c r="N1000" s="62"/>
      <c r="O1000" s="63"/>
      <c r="P1000" s="63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  <c r="AA1000" s="62"/>
      <c r="AB1000" s="62"/>
    </row>
  </sheetData>
  <mergeCells count="3">
    <mergeCell ref="A3:P3"/>
    <mergeCell ref="G4:K4"/>
    <mergeCell ref="M4:P4"/>
  </mergeCells>
  <conditionalFormatting sqref="E40:G54 E7:G36">
    <cfRule type="cellIs" dxfId="0" priority="1" operator="equal">
      <formula>"Y"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1E5EE-2187-47BE-8974-2A01F8378014}">
  <dimension ref="A1"/>
  <sheetViews>
    <sheetView workbookViewId="0">
      <selection activeCell="G18" sqref="G18"/>
    </sheetView>
  </sheetViews>
  <sheetFormatPr defaultRowHeight="11.25"/>
  <cols>
    <col min="1" max="16384" width="9.33203125" style="140"/>
  </cols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2022-5F88-429D-A7F1-00D6B55C3D7D}">
  <dimension ref="A1:J28"/>
  <sheetViews>
    <sheetView showGridLines="0" workbookViewId="0">
      <selection activeCell="N12" sqref="N12"/>
    </sheetView>
  </sheetViews>
  <sheetFormatPr defaultColWidth="9.1640625" defaultRowHeight="11.1"/>
  <cols>
    <col min="1" max="1" width="18.1640625" style="5" customWidth="1"/>
    <col min="2" max="2" width="19.33203125" style="5" customWidth="1"/>
    <col min="3" max="3" width="22.6640625" style="5" customWidth="1"/>
    <col min="4" max="4" width="21" style="5" customWidth="1"/>
    <col min="5" max="5" width="17" style="5" customWidth="1"/>
    <col min="6" max="6" width="9.1640625" style="5"/>
    <col min="7" max="7" width="17.5" style="5" customWidth="1"/>
    <col min="8" max="8" width="20.1640625" style="5" customWidth="1"/>
    <col min="9" max="16384" width="9.1640625" style="5"/>
  </cols>
  <sheetData>
    <row r="1" spans="1:10" s="116" customFormat="1" ht="12.75">
      <c r="A1" s="117" t="s">
        <v>318</v>
      </c>
    </row>
    <row r="2" spans="1:10" ht="12.75">
      <c r="A2" s="115" t="s">
        <v>319</v>
      </c>
      <c r="D2" s="115" t="s">
        <v>320</v>
      </c>
      <c r="G2" s="115" t="s">
        <v>321</v>
      </c>
    </row>
    <row r="3" spans="1:10" ht="11.25">
      <c r="A3" s="48" t="s">
        <v>7</v>
      </c>
      <c r="B3" s="47"/>
      <c r="C3" s="45"/>
      <c r="D3" s="48" t="s">
        <v>7</v>
      </c>
      <c r="E3" s="47"/>
      <c r="G3" s="48" t="s">
        <v>7</v>
      </c>
      <c r="H3" s="47"/>
    </row>
    <row r="4" spans="1:10" ht="11.25">
      <c r="A4" s="5" t="s">
        <v>131</v>
      </c>
      <c r="B4" s="8">
        <f>'Summary of Revenues'!$B13</f>
        <v>1374121.5454926749</v>
      </c>
      <c r="C4" s="8"/>
      <c r="D4" s="8" t="s">
        <v>131</v>
      </c>
      <c r="E4" s="8">
        <f>B4</f>
        <v>1374121.5454926749</v>
      </c>
      <c r="F4" s="8"/>
      <c r="G4" s="8" t="s">
        <v>131</v>
      </c>
      <c r="H4" s="8">
        <f>B4</f>
        <v>1374121.5454926749</v>
      </c>
      <c r="J4" s="118"/>
    </row>
    <row r="5" spans="1:10">
      <c r="A5" s="5" t="s">
        <v>208</v>
      </c>
      <c r="B5" s="8">
        <f>'Summary of Costs'!C$18</f>
        <v>249302.88400702988</v>
      </c>
      <c r="C5" s="8"/>
      <c r="D5" s="8" t="s">
        <v>208</v>
      </c>
      <c r="E5" s="8">
        <f>B5</f>
        <v>249302.88400702988</v>
      </c>
      <c r="F5" s="8"/>
      <c r="G5" s="8" t="s">
        <v>208</v>
      </c>
      <c r="H5" s="8">
        <f>B5</f>
        <v>249302.88400702988</v>
      </c>
    </row>
    <row r="6" spans="1:10" ht="11.25">
      <c r="A6" s="48" t="s">
        <v>322</v>
      </c>
      <c r="B6" s="110">
        <v>43452.875008188399</v>
      </c>
      <c r="C6" s="8"/>
      <c r="D6" s="111" t="s">
        <v>323</v>
      </c>
      <c r="E6" s="40">
        <v>43835.487495052657</v>
      </c>
      <c r="F6" s="8"/>
      <c r="G6" s="111" t="s">
        <v>324</v>
      </c>
      <c r="H6" s="40">
        <v>86364.991034941981</v>
      </c>
    </row>
    <row r="7" spans="1:10" ht="11.25">
      <c r="A7" s="45" t="s">
        <v>318</v>
      </c>
      <c r="B7" s="8">
        <f>B4-B5-B6</f>
        <v>1081365.7864774566</v>
      </c>
      <c r="C7" s="8"/>
      <c r="D7" s="112" t="s">
        <v>318</v>
      </c>
      <c r="E7" s="8">
        <f>E4-E5-E6</f>
        <v>1080983.1739905924</v>
      </c>
      <c r="F7" s="8"/>
      <c r="G7" s="112" t="s">
        <v>318</v>
      </c>
      <c r="H7" s="8">
        <f>H4-H5-H6</f>
        <v>1038453.670450703</v>
      </c>
    </row>
    <row r="8" spans="1:10" ht="11.25">
      <c r="B8" s="8"/>
      <c r="C8" s="8"/>
      <c r="D8" s="8"/>
      <c r="E8" s="8"/>
      <c r="F8" s="8"/>
      <c r="G8" s="8"/>
      <c r="H8" s="8"/>
    </row>
    <row r="9" spans="1:10" ht="11.25">
      <c r="A9" s="48" t="s">
        <v>11</v>
      </c>
      <c r="B9" s="40"/>
      <c r="C9" s="8"/>
      <c r="D9" s="111" t="s">
        <v>11</v>
      </c>
      <c r="E9" s="40"/>
      <c r="F9" s="8"/>
      <c r="G9" s="111" t="s">
        <v>11</v>
      </c>
      <c r="H9" s="40"/>
    </row>
    <row r="10" spans="1:10" ht="11.25">
      <c r="A10" s="5" t="s">
        <v>131</v>
      </c>
      <c r="B10" s="8">
        <f>'Summary of Revenues'!C13</f>
        <v>2346934.8339362741</v>
      </c>
      <c r="C10" s="8"/>
      <c r="D10" s="8" t="s">
        <v>131</v>
      </c>
      <c r="E10" s="8">
        <f>B10</f>
        <v>2346934.8339362741</v>
      </c>
      <c r="F10" s="8"/>
      <c r="G10" s="8" t="s">
        <v>131</v>
      </c>
      <c r="H10" s="8">
        <f>B10</f>
        <v>2346934.8339362741</v>
      </c>
    </row>
    <row r="11" spans="1:10" ht="11.25">
      <c r="A11" s="5" t="s">
        <v>208</v>
      </c>
      <c r="B11" s="8">
        <f>'Summary of Costs'!D18</f>
        <v>301151.26537785592</v>
      </c>
      <c r="C11" s="8"/>
      <c r="D11" s="8" t="s">
        <v>208</v>
      </c>
      <c r="E11" s="8">
        <f>B11</f>
        <v>301151.26537785592</v>
      </c>
      <c r="F11" s="8"/>
      <c r="G11" s="8" t="s">
        <v>208</v>
      </c>
      <c r="H11" s="8">
        <f>B11</f>
        <v>301151.26537785592</v>
      </c>
    </row>
    <row r="12" spans="1:10" ht="11.25">
      <c r="A12" s="48" t="s">
        <v>322</v>
      </c>
      <c r="B12" s="40">
        <f>B6</f>
        <v>43452.875008188399</v>
      </c>
      <c r="C12" s="8"/>
      <c r="D12" s="111" t="s">
        <v>323</v>
      </c>
      <c r="E12" s="40">
        <f>E6</f>
        <v>43835.487495052657</v>
      </c>
      <c r="F12" s="8"/>
      <c r="G12" s="111" t="s">
        <v>324</v>
      </c>
      <c r="H12" s="40">
        <v>86364.991034941981</v>
      </c>
    </row>
    <row r="13" spans="1:10" ht="11.25">
      <c r="A13" s="45" t="s">
        <v>318</v>
      </c>
      <c r="B13" s="8">
        <f>B10-B11-B12</f>
        <v>2002330.6935502298</v>
      </c>
      <c r="C13" s="8"/>
      <c r="D13" s="112" t="s">
        <v>318</v>
      </c>
      <c r="E13" s="8">
        <f>E10-E11-E12</f>
        <v>2001948.0810633656</v>
      </c>
      <c r="F13" s="8"/>
      <c r="G13" s="112" t="s">
        <v>318</v>
      </c>
      <c r="H13" s="8">
        <f>H10-H11-H12</f>
        <v>1959418.5775234762</v>
      </c>
    </row>
    <row r="14" spans="1:10" ht="11.25">
      <c r="A14" s="45"/>
      <c r="B14" s="8"/>
      <c r="C14" s="8"/>
      <c r="D14" s="8"/>
      <c r="E14" s="8"/>
      <c r="F14" s="8"/>
      <c r="G14" s="8"/>
      <c r="H14" s="8"/>
    </row>
    <row r="15" spans="1:10" ht="11.25">
      <c r="A15" s="48" t="s">
        <v>12</v>
      </c>
      <c r="B15" s="40"/>
      <c r="C15" s="8"/>
      <c r="D15" s="111" t="s">
        <v>12</v>
      </c>
      <c r="E15" s="40"/>
      <c r="F15" s="8"/>
      <c r="G15" s="111" t="s">
        <v>12</v>
      </c>
      <c r="H15" s="40"/>
    </row>
    <row r="16" spans="1:10" ht="11.25">
      <c r="A16" s="5" t="s">
        <v>131</v>
      </c>
      <c r="B16" s="8">
        <f>'Summary of Revenues'!D13</f>
        <v>4156806.7728861142</v>
      </c>
      <c r="C16" s="8"/>
      <c r="D16" s="8" t="s">
        <v>131</v>
      </c>
      <c r="E16" s="8">
        <f>B16</f>
        <v>4156806.7728861142</v>
      </c>
      <c r="F16" s="8"/>
      <c r="G16" s="8" t="s">
        <v>131</v>
      </c>
      <c r="H16" s="8">
        <f>B16</f>
        <v>4156806.7728861142</v>
      </c>
    </row>
    <row r="17" spans="1:8">
      <c r="A17" s="5" t="s">
        <v>208</v>
      </c>
      <c r="B17" s="8">
        <f>'Summary of Costs'!E18</f>
        <v>397696.52724077331</v>
      </c>
      <c r="C17" s="8"/>
      <c r="D17" s="8" t="s">
        <v>208</v>
      </c>
      <c r="E17" s="8">
        <f>B17</f>
        <v>397696.52724077331</v>
      </c>
      <c r="F17" s="8"/>
      <c r="G17" s="8" t="s">
        <v>208</v>
      </c>
      <c r="H17" s="8">
        <f>B17</f>
        <v>397696.52724077331</v>
      </c>
    </row>
    <row r="18" spans="1:8" ht="11.25">
      <c r="A18" s="48" t="s">
        <v>322</v>
      </c>
      <c r="B18" s="40">
        <f>B6</f>
        <v>43452.875008188399</v>
      </c>
      <c r="C18" s="8"/>
      <c r="D18" s="111" t="s">
        <v>323</v>
      </c>
      <c r="E18" s="40">
        <f>E6</f>
        <v>43835.487495052657</v>
      </c>
      <c r="F18" s="8"/>
      <c r="G18" s="111" t="s">
        <v>324</v>
      </c>
      <c r="H18" s="40">
        <v>86364.991034941981</v>
      </c>
    </row>
    <row r="19" spans="1:8" ht="11.25">
      <c r="A19" s="45" t="s">
        <v>318</v>
      </c>
      <c r="B19" s="8">
        <f>B16-B17-B18</f>
        <v>3715657.3706371528</v>
      </c>
      <c r="D19" s="45" t="s">
        <v>318</v>
      </c>
      <c r="E19" s="8">
        <f>E16-E17-E18</f>
        <v>3715274.7581502884</v>
      </c>
      <c r="G19" s="45" t="s">
        <v>318</v>
      </c>
      <c r="H19" s="8">
        <f>H16-H17-H18</f>
        <v>3672745.2546103988</v>
      </c>
    </row>
    <row r="20" spans="1:8">
      <c r="B20" s="56"/>
    </row>
    <row r="21" spans="1:8" ht="11.25">
      <c r="A21" s="45"/>
      <c r="B21" s="56"/>
    </row>
    <row r="22" spans="1:8" ht="11.25">
      <c r="A22" s="45"/>
      <c r="B22" s="45"/>
    </row>
    <row r="23" spans="1:8" ht="11.25">
      <c r="A23" s="45"/>
      <c r="B23" s="56"/>
    </row>
    <row r="24" spans="1:8" ht="11.25">
      <c r="A24" s="7"/>
      <c r="B24" s="56"/>
    </row>
    <row r="25" spans="1:8">
      <c r="B25" s="56"/>
    </row>
    <row r="27" spans="1:8" ht="11.25"/>
    <row r="28" spans="1:8" ht="11.25"/>
  </sheetData>
  <printOptions gridLinesSet="0"/>
  <pageMargins left="0.75" right="0.75" top="1" bottom="1" header="0.5" footer="0.5"/>
  <pageSetup orientation="portrait" horizontalDpi="4294967292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EBAF2-CC83-42A3-9B98-65BAB8F33D08}">
  <dimension ref="A1:J25"/>
  <sheetViews>
    <sheetView showGridLines="0" workbookViewId="0">
      <selection activeCell="G25" sqref="G25"/>
    </sheetView>
  </sheetViews>
  <sheetFormatPr defaultColWidth="9.1640625" defaultRowHeight="11.1"/>
  <cols>
    <col min="1" max="1" width="18.1640625" style="5" customWidth="1"/>
    <col min="2" max="2" width="19.33203125" style="5" customWidth="1"/>
    <col min="3" max="3" width="22.6640625" style="5" customWidth="1"/>
    <col min="4" max="4" width="21" style="5" customWidth="1"/>
    <col min="5" max="5" width="17" style="5" customWidth="1"/>
    <col min="6" max="6" width="9.33203125" style="5"/>
    <col min="7" max="7" width="17.5" style="5" customWidth="1"/>
    <col min="8" max="8" width="20.1640625" style="5" customWidth="1"/>
    <col min="9" max="16384" width="9.1640625" style="5"/>
  </cols>
  <sheetData>
    <row r="1" spans="1:10" s="6" customFormat="1" ht="12.75">
      <c r="A1" s="42" t="s">
        <v>325</v>
      </c>
    </row>
    <row r="2" spans="1:10" ht="12.75">
      <c r="A2" s="115" t="s">
        <v>319</v>
      </c>
      <c r="D2" s="115" t="s">
        <v>320</v>
      </c>
      <c r="G2" s="115" t="s">
        <v>321</v>
      </c>
    </row>
    <row r="3" spans="1:10" ht="11.25">
      <c r="A3" s="48" t="s">
        <v>7</v>
      </c>
      <c r="B3" s="47"/>
      <c r="C3" s="45"/>
      <c r="D3" s="48" t="s">
        <v>7</v>
      </c>
      <c r="E3" s="47"/>
      <c r="G3" s="48" t="s">
        <v>7</v>
      </c>
      <c r="H3" s="47"/>
    </row>
    <row r="4" spans="1:10" ht="11.25">
      <c r="A4" s="5" t="s">
        <v>131</v>
      </c>
      <c r="B4" s="139">
        <f>'Summary of Revenues'!B14</f>
        <v>69103.025492674904</v>
      </c>
      <c r="C4" s="8"/>
      <c r="D4" s="8" t="s">
        <v>131</v>
      </c>
      <c r="E4" s="8">
        <f>B4</f>
        <v>69103.025492674904</v>
      </c>
      <c r="F4" s="8"/>
      <c r="G4" s="8" t="s">
        <v>131</v>
      </c>
      <c r="H4" s="8">
        <f>B4</f>
        <v>69103.025492674904</v>
      </c>
      <c r="J4" s="118"/>
    </row>
    <row r="5" spans="1:10" ht="11.25">
      <c r="A5" s="5" t="s">
        <v>208</v>
      </c>
      <c r="B5" s="8">
        <f>'Summary of Costs'!C19</f>
        <v>37955.695957820746</v>
      </c>
      <c r="C5" s="8"/>
      <c r="D5" s="8" t="s">
        <v>208</v>
      </c>
      <c r="E5" s="8">
        <f>B5</f>
        <v>37955.695957820746</v>
      </c>
      <c r="F5" s="8"/>
      <c r="G5" s="8" t="s">
        <v>208</v>
      </c>
      <c r="H5" s="8">
        <f>B5</f>
        <v>37955.695957820746</v>
      </c>
      <c r="J5" s="45"/>
    </row>
    <row r="6" spans="1:10" ht="11.25">
      <c r="A6" s="48" t="s">
        <v>322</v>
      </c>
      <c r="B6" s="110">
        <v>43452.875008188399</v>
      </c>
      <c r="C6" s="8"/>
      <c r="D6" s="111" t="s">
        <v>323</v>
      </c>
      <c r="E6" s="40">
        <v>43835.487495052657</v>
      </c>
      <c r="F6" s="8"/>
      <c r="G6" s="111" t="s">
        <v>324</v>
      </c>
      <c r="H6" s="40">
        <v>86364.991034941981</v>
      </c>
    </row>
    <row r="7" spans="1:10" ht="11.25">
      <c r="A7" s="45" t="s">
        <v>318</v>
      </c>
      <c r="B7" s="135">
        <f>B4-B5-B6</f>
        <v>-12305.545473334241</v>
      </c>
      <c r="C7" s="8"/>
      <c r="D7" s="112" t="s">
        <v>318</v>
      </c>
      <c r="E7" s="8">
        <f>E4-E5-E6</f>
        <v>-12688.157960198499</v>
      </c>
      <c r="F7" s="8"/>
      <c r="G7" s="112" t="s">
        <v>318</v>
      </c>
      <c r="H7" s="8">
        <f>H4-H5-H6</f>
        <v>-55217.661500087823</v>
      </c>
    </row>
    <row r="8" spans="1:10" ht="11.25">
      <c r="B8" s="8"/>
      <c r="C8" s="8"/>
      <c r="D8" s="8"/>
      <c r="E8" s="8"/>
      <c r="F8" s="8"/>
      <c r="G8" s="8"/>
      <c r="H8" s="8"/>
    </row>
    <row r="9" spans="1:10" ht="11.25">
      <c r="A9" s="48" t="s">
        <v>11</v>
      </c>
      <c r="B9" s="40"/>
      <c r="C9" s="8"/>
      <c r="D9" s="111" t="s">
        <v>11</v>
      </c>
      <c r="E9" s="40"/>
      <c r="F9" s="8"/>
      <c r="G9" s="111" t="s">
        <v>11</v>
      </c>
      <c r="H9" s="40"/>
    </row>
    <row r="10" spans="1:10" ht="11.25">
      <c r="A10" s="5" t="s">
        <v>131</v>
      </c>
      <c r="B10" s="8">
        <f>'Summary of Revenues'!C14</f>
        <v>119223.31393627403</v>
      </c>
      <c r="C10" s="8"/>
      <c r="D10" s="8" t="s">
        <v>131</v>
      </c>
      <c r="E10" s="8">
        <f>B10</f>
        <v>119223.31393627403</v>
      </c>
      <c r="F10" s="8"/>
      <c r="G10" s="8" t="s">
        <v>131</v>
      </c>
      <c r="H10" s="8">
        <f>B10</f>
        <v>119223.31393627403</v>
      </c>
    </row>
    <row r="11" spans="1:10" ht="11.25">
      <c r="A11" s="5" t="s">
        <v>208</v>
      </c>
      <c r="B11" s="8">
        <f>'Summary of Costs'!D19</f>
        <v>64802.407732864696</v>
      </c>
      <c r="C11" s="8"/>
      <c r="D11" s="8" t="s">
        <v>208</v>
      </c>
      <c r="E11" s="8">
        <f>B11</f>
        <v>64802.407732864696</v>
      </c>
      <c r="F11" s="8"/>
      <c r="G11" s="8" t="s">
        <v>208</v>
      </c>
      <c r="H11" s="8">
        <f>B11</f>
        <v>64802.407732864696</v>
      </c>
    </row>
    <row r="12" spans="1:10" ht="11.25">
      <c r="A12" s="48" t="s">
        <v>322</v>
      </c>
      <c r="B12" s="40">
        <f>B6</f>
        <v>43452.875008188399</v>
      </c>
      <c r="C12" s="8"/>
      <c r="D12" s="111" t="s">
        <v>323</v>
      </c>
      <c r="E12" s="40">
        <f>E6</f>
        <v>43835.487495052657</v>
      </c>
      <c r="F12" s="8"/>
      <c r="G12" s="111" t="s">
        <v>324</v>
      </c>
      <c r="H12" s="40">
        <v>86364.991034941981</v>
      </c>
    </row>
    <row r="13" spans="1:10" ht="11.25">
      <c r="A13" s="45" t="s">
        <v>318</v>
      </c>
      <c r="B13" s="8">
        <f>B10-B11-B12</f>
        <v>10968.031195220938</v>
      </c>
      <c r="C13" s="8"/>
      <c r="D13" s="112" t="s">
        <v>318</v>
      </c>
      <c r="E13" s="8">
        <f>E10-E11-E12</f>
        <v>10585.418708356679</v>
      </c>
      <c r="F13" s="8"/>
      <c r="G13" s="112" t="s">
        <v>318</v>
      </c>
      <c r="H13" s="8">
        <f>H10-H11-H12</f>
        <v>-31944.084831532644</v>
      </c>
    </row>
    <row r="14" spans="1:10" ht="11.25">
      <c r="A14" s="45"/>
      <c r="B14" s="8"/>
      <c r="C14" s="8"/>
      <c r="D14" s="8"/>
      <c r="E14" s="8"/>
      <c r="F14" s="8"/>
      <c r="G14" s="8"/>
      <c r="H14" s="8"/>
    </row>
    <row r="15" spans="1:10" ht="11.25">
      <c r="A15" s="48" t="s">
        <v>12</v>
      </c>
      <c r="B15" s="40"/>
      <c r="C15" s="8"/>
      <c r="D15" s="111" t="s">
        <v>12</v>
      </c>
      <c r="E15" s="40"/>
      <c r="F15" s="8"/>
      <c r="G15" s="111" t="s">
        <v>155</v>
      </c>
      <c r="H15" s="40"/>
    </row>
    <row r="16" spans="1:10" ht="11.25">
      <c r="A16" s="5" t="s">
        <v>131</v>
      </c>
      <c r="B16" s="8">
        <f>'Summary of Revenues'!D14</f>
        <v>210977.25288611418</v>
      </c>
      <c r="C16" s="8"/>
      <c r="D16" s="8" t="s">
        <v>131</v>
      </c>
      <c r="E16" s="8">
        <f>B16</f>
        <v>210977.25288611418</v>
      </c>
      <c r="F16" s="8"/>
      <c r="G16" s="8" t="s">
        <v>131</v>
      </c>
      <c r="H16" s="8">
        <f>B16</f>
        <v>210977.25288611418</v>
      </c>
    </row>
    <row r="17" spans="1:8">
      <c r="A17" s="5" t="s">
        <v>208</v>
      </c>
      <c r="B17" s="8">
        <f>'Summary of Costs'!E19</f>
        <v>114792.83655536035</v>
      </c>
      <c r="C17" s="8"/>
      <c r="D17" s="8" t="s">
        <v>208</v>
      </c>
      <c r="E17" s="8">
        <f>B17</f>
        <v>114792.83655536035</v>
      </c>
      <c r="F17" s="8"/>
      <c r="G17" s="8" t="s">
        <v>208</v>
      </c>
      <c r="H17" s="8">
        <f>B17</f>
        <v>114792.83655536035</v>
      </c>
    </row>
    <row r="18" spans="1:8" ht="11.25">
      <c r="A18" s="48" t="s">
        <v>322</v>
      </c>
      <c r="B18" s="40">
        <f>B6</f>
        <v>43452.875008188399</v>
      </c>
      <c r="C18" s="8"/>
      <c r="D18" s="111" t="s">
        <v>323</v>
      </c>
      <c r="E18" s="40">
        <f>E6</f>
        <v>43835.487495052657</v>
      </c>
      <c r="F18" s="8"/>
      <c r="G18" s="111" t="s">
        <v>324</v>
      </c>
      <c r="H18" s="40">
        <v>86364.991034941981</v>
      </c>
    </row>
    <row r="19" spans="1:8" ht="11.25">
      <c r="A19" s="45" t="s">
        <v>318</v>
      </c>
      <c r="B19" s="8">
        <f>B16-B17-B18</f>
        <v>52731.541322565427</v>
      </c>
      <c r="D19" s="45" t="s">
        <v>318</v>
      </c>
      <c r="E19" s="8">
        <f>E16-E17-E18</f>
        <v>52348.928835701168</v>
      </c>
      <c r="G19" s="45" t="s">
        <v>318</v>
      </c>
      <c r="H19" s="8">
        <f>H16-H17-H18</f>
        <v>9819.425295811845</v>
      </c>
    </row>
    <row r="20" spans="1:8">
      <c r="B20" s="56"/>
    </row>
    <row r="21" spans="1:8" ht="11.25">
      <c r="A21" s="45"/>
      <c r="B21" s="56"/>
    </row>
    <row r="22" spans="1:8" ht="11.25">
      <c r="A22" s="45"/>
      <c r="B22" s="45"/>
    </row>
    <row r="23" spans="1:8" ht="11.25">
      <c r="A23" s="45"/>
      <c r="B23" s="56"/>
    </row>
    <row r="24" spans="1:8" ht="11.25">
      <c r="A24" s="7"/>
      <c r="B24" s="56"/>
    </row>
    <row r="25" spans="1:8">
      <c r="B25" s="56"/>
    </row>
  </sheetData>
  <printOptions gridLinesSet="0"/>
  <pageMargins left="0.75" right="0.75" top="1" bottom="1" header="0.5" footer="0.5"/>
  <pageSetup orientation="portrait" horizont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Bilal Ali</dc:creator>
  <cp:keywords/>
  <dc:description/>
  <cp:lastModifiedBy/>
  <cp:revision/>
  <dcterms:created xsi:type="dcterms:W3CDTF">2021-03-09T23:02:44Z</dcterms:created>
  <dcterms:modified xsi:type="dcterms:W3CDTF">2021-05-05T16:40:58Z</dcterms:modified>
  <cp:category/>
  <cp:contentStatus/>
</cp:coreProperties>
</file>