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tatistics" sheetId="2" r:id="rId5"/>
  </sheets>
  <definedNames/>
  <calcPr/>
</workbook>
</file>

<file path=xl/sharedStrings.xml><?xml version="1.0" encoding="utf-8"?>
<sst xmlns="http://schemas.openxmlformats.org/spreadsheetml/2006/main" count="209" uniqueCount="81">
  <si>
    <t>Timestamp</t>
  </si>
  <si>
    <t>1. Have you ever created or owned an NFT?</t>
  </si>
  <si>
    <t>2. Bạn có nghe  đến tiêu chuẩn CIP-68 cho NFT?</t>
  </si>
  <si>
    <t>3. Bạn quan tâm đến tính năng nào nhất trong ứng dụng tạo, chỉnh sửa, đốt  NFT CIP-68?</t>
  </si>
  <si>
    <t>4. Bạn có cần hỗ trợ tính năng chỉnh sửa metadata của NFT sau khi đúc không?</t>
  </si>
  <si>
    <t>5. Bạn có mong muốn tích hợp ứng dụng với các nền tảng nào sau đây? (Chọn tất cả các mục áp dụng)</t>
  </si>
  <si>
    <t>6. Bạn có gặp khó khăn nào khi tạo hoặc chỉnh sửa NFT trước đây không?</t>
  </si>
  <si>
    <t>7. Bạn mong muốn ứng dụng hỗ trợ những loại nội dung nào cho NFT?</t>
  </si>
  <si>
    <t>8. Bạn có ý tưởng hoặc góp ý muốn góp ý cho chúng tôi cho ứng dụng được tối ưu nhất?</t>
  </si>
  <si>
    <t>9. Bạn thuộc nhóm người dùng nào?</t>
  </si>
  <si>
    <t>Yes</t>
  </si>
  <si>
    <t>Tạo NFT mới từ đầu, Chỉnh sửa metadata của NFT hiện có, Đúc nhiều NFT cùng một lúc, Quản lý các chính sách đúc (Minting Policy), Hỗ trợ lưu trữ metadata trên các nền tảng phi tập trung (IPFS, Arweave)</t>
  </si>
  <si>
    <t>Sàn giao dịch NFT (JPG Store, CNFT.io), Ứng dụng phi tập trung (dApp) khác trên Cardano, Hệ thống lưu trữ phi tập trung (IPFS, Arweave)</t>
  </si>
  <si>
    <t>Gặp khó khăn trong việc thiết kế metadata</t>
  </si>
  <si>
    <t>Hình ảnh (PNG, JPEG)</t>
  </si>
  <si>
    <t>Hiện tại tôi chưa có ý tưởng, sẽ chia sẻ khi nghĩ ra sau</t>
  </si>
  <si>
    <t>Nhà phát triển blockchain, Nhà sưu tập NFT, Nhà đầu tư</t>
  </si>
  <si>
    <t>Tôi muốn biết thêm thông tin</t>
  </si>
  <si>
    <t>Tạo NFT mới từ đầu, Chỉnh sửa metadata của NFT hiện có, Đúc nhiều NFT cùng một lúc, Quản lý các chính sách đúc (Minting Policy), Xem trước NFT trước khi đúc, Hỗ trợ lưu trữ metadata trên các nền tảng phi tập trung (IPFS, Arweave), Tích hợp với các sàn giao dịch NFT</t>
  </si>
  <si>
    <t>Ví Cardano (Daedalus, Yoroi), Sàn giao dịch NFT (JPG Store, CNFT.io), Ứng dụng phi tập trung (dApp) khác trên Cardano</t>
  </si>
  <si>
    <t>Gặp khó khăn trong việc viết smart contract, Gặp khó khăn trong việc thiết kế metadata, Khó khăn trong việc đúc NFT trên blockchain</t>
  </si>
  <si>
    <t>Hình ảnh (PNG, JPEG), Video (MP4), Âm thanh (MP3), Tài liệu (PDF)</t>
  </si>
  <si>
    <t>Ko</t>
  </si>
  <si>
    <t>Ví Cardano (Daedalus, Yoroi), Sàn giao dịch NFT (JPG Store, CNFT.io), Ứng dụng phi tập trung (dApp) khác trên Cardano, Hệ thống lưu trữ phi tập trung (IPFS, Arweave), Công cụ phân tích và theo dõi NFT (Pool.pm, AdaStat)</t>
  </si>
  <si>
    <t>Không gặp khó khăn, Gặp khó khăn trong việc viết smart contract, Gặp khó khăn trong việc thiết kế metadata, Khó khăn trong việc đúc NFT trên blockchain</t>
  </si>
  <si>
    <t>Hình ảnh (PNG, JPEG), Video (MP4), Âm thanh (MP3), Tài liệu (PDF), Nội dung động (tương tác hoặc có thể cập nhật)</t>
  </si>
  <si>
    <t>No</t>
  </si>
  <si>
    <t>Nhà phát triển blockchain, Nhà sưu tập NFT, Người dùng phổ thông</t>
  </si>
  <si>
    <t>Xem trước NFT trước khi đúc, Hỗ trợ lưu trữ metadata trên các nền tảng phi tập trung (IPFS, Arweave), Tích hợp với các sàn giao dịch NFT</t>
  </si>
  <si>
    <t>Ví Cardano (Daedalus, Yoroi), Ứng dụng phi tập trung (dApp) khác trên Cardano</t>
  </si>
  <si>
    <t>Không gặp khó khăn</t>
  </si>
  <si>
    <t xml:space="preserve">Không có </t>
  </si>
  <si>
    <t>Nhà đầu tư</t>
  </si>
  <si>
    <t>Tạo NFT mới từ đầu, Chỉnh sửa metadata của NFT hiện có, Đúc nhiều NFT cùng một lúc, Quản lý các chính sách đúc (Minting Policy), Xem trước NFT trước khi đúc, Hỗ trợ lưu trữ metadata trên các nền tảng phi tập trung (IPFS, Arweave)</t>
  </si>
  <si>
    <t>Hình ảnh (PNG, JPEG), Âm thanh (MP3), Tài liệu (PDF), Nội dung động (tương tác hoặc có thể cập nhật)</t>
  </si>
  <si>
    <t xml:space="preserve">dApp có thể bổ xung chức nằng.
1.Ứng dụng có thể hiện thị lịch sử sửa đổi metadata. 
2. Thiết kế metadata tùy chỉnh.
3. List các NFT đã mint từ ví của user
</t>
  </si>
  <si>
    <t>Nhà phát triển blockchain, Người sáng tạo nội dung, Nhà đầu tư</t>
  </si>
  <si>
    <t>Chỉnh sửa metadata của NFT hiện có</t>
  </si>
  <si>
    <t>Công cụ phân tích và theo dõi NFT (Pool.pm, AdaStat)</t>
  </si>
  <si>
    <t>N/A</t>
  </si>
  <si>
    <t>Người dùng phổ thông</t>
  </si>
  <si>
    <t>Tạo NFT mới từ đầu, Chỉnh sửa metadata của NFT hiện có, Hỗ trợ lưu trữ metadata trên các nền tảng phi tập trung (IPFS, Arweave)</t>
  </si>
  <si>
    <t>Ví Cardano (Daedalus, Yoroi), Công cụ phân tích và theo dõi NFT (Pool.pm, AdaStat)</t>
  </si>
  <si>
    <t>Hình ảnh (PNG, JPEG), Tài liệu (PDF)</t>
  </si>
  <si>
    <t>Tôi chưa có nhiều kinh nghiệm về NFT trên Cardano nên chưa đưa ra được ý kiến góp ý. Tuy nhiên với CIP-68 NFT tôi nghĩ đến 1 trường hợp sử dụng khả thi là NFT cho học viên 1 khóa học. NFT đó sẽ được mint ngay từ đầu khóa học và có thể liên tục được cập nhật, phản ánh tiến độ và kết quả học tập của học viên.</t>
  </si>
  <si>
    <t>Nhà phát triển blockchain, Người dùng phổ thông</t>
  </si>
  <si>
    <t>Hình ảnh (PNG, JPEG), Tài liệu (PDF), Nội dung động (tương tác hoặc có thể cập nhật)</t>
  </si>
  <si>
    <t>không</t>
  </si>
  <si>
    <t>Ví Cardano (Daedalus, Yoroi), Sàn giao dịch NFT (JPG Store, CNFT.io), Ứng dụng phi tập trung (dApp) khác trên Cardano, Hệ thống lưu trữ phi tập trung (IPFS, Arweave)</t>
  </si>
  <si>
    <t>Chưa có</t>
  </si>
  <si>
    <t>Nhà phát triển blockchain</t>
  </si>
  <si>
    <t>Chỉnh sửa metadata của NFT hiện có, Quản lý các chính sách đúc (Minting Policy), Tích hợp với các sàn giao dịch NFT</t>
  </si>
  <si>
    <t>Tôi sẽ quan sát và trải nghiệm thêm và góp ý sau</t>
  </si>
  <si>
    <t>Người sáng tạo nội dung, Người dùng phổ thông</t>
  </si>
  <si>
    <t>Ứng dụng nên mở API để có thể tích hợp vào các ứng dụng khác. Có thể thu phí.</t>
  </si>
  <si>
    <t>Nhà phát triển blockchain, Người sáng tạo nội dung</t>
  </si>
  <si>
    <t>Chỉnh sửa metadata của NFT hiện có, Đúc nhiều NFT cùng một lúc, Quản lý các chính sách đúc (Minting Policy), Xem trước NFT trước khi đúc, Hỗ trợ lưu trữ metadata trên các nền tảng phi tập trung (IPFS, Arweave), Tích hợp với các sàn giao dịch NFT</t>
  </si>
  <si>
    <t>Gặp khó khăn trong việc viết smart contract, Gặp khó khăn trong việc thiết kế metadata</t>
  </si>
  <si>
    <t>Hiện tại em vẫn chưa có đóng góp gì về ứng dụng, em mong ứng dụng sớm ra mắt cộng đồng để mọi người trải nghiệm.</t>
  </si>
  <si>
    <t>Ứng dụng phi tập trung (dApp) khác trên Cardano</t>
  </si>
  <si>
    <t>Gặp khó khăn trong việc viết smart contract, Khó khăn trong việc đúc NFT trên blockchain</t>
  </si>
  <si>
    <t>Tôi sẽ góp ý sau khi có sản phẩm thử nghiệm</t>
  </si>
  <si>
    <t>Tích hợp với các sàn giao dịch NFT</t>
  </si>
  <si>
    <t>Tài liệu (PDF), Nội dung động (tương tác hoặc có thể cập nhật)</t>
  </si>
  <si>
    <t>Tôi không</t>
  </si>
  <si>
    <t>Nhà phát triển blockchain, Nhà đầu tư</t>
  </si>
  <si>
    <t>Sản phẩm nên có giao diện trẻ trung, tiện dùng. có hướng dẫn bằng text và video, có khả năng định hướng người dùng khi họ chọn sai/chọn chưa phù hợp.</t>
  </si>
  <si>
    <t>Nhà phát triển blockchain, Nhà sưu tập NFT</t>
  </si>
  <si>
    <t>là mã nguồn mở cho phép mọi người tái sử dụng, cung cấp studio để người dùng có thể thiết kế và hình dung NFT thực tế sẽ như thế nào?</t>
  </si>
  <si>
    <t>Nhà phát triển blockchain, Nhà sưu tập NFT, Người sáng tạo nội dung, Nhà đầu tư</t>
  </si>
  <si>
    <t>Có khả năng ước tính phí giao dịch</t>
  </si>
  <si>
    <t>Tạo NFT mới từ đầu, Đúc nhiều NFT cùng một lúc, Quản lý các chính sách đúc (Minting Policy), Xem trước NFT trước khi đúc, Hỗ trợ lưu trữ metadata trên các nền tảng phi tập trung (IPFS, Arweave)</t>
  </si>
  <si>
    <t>Có khả năng cung cấp tính năng thử nghiệm trên mạng thử nghiệm</t>
  </si>
  <si>
    <t>Nhà sưu tập NFT, Người sáng tạo nội dung, Nhà đầu tư, Người dùng phổ thông</t>
  </si>
  <si>
    <t>Hỗ trợ lưu trữ metadata trên các nền tảng phi tập trung (IPFS, Arweave)</t>
  </si>
  <si>
    <t>Sàn giao dịch NFT (JPG Store, CNFT.io), Hệ thống lưu trữ phi tập trung (IPFS, Arweave), Công cụ phân tích và theo dõi NFT (Pool.pm, AdaStat)</t>
  </si>
  <si>
    <t>Gặp khó khăn trong việc thiết kế metadata, Khó khăn trong việc đúc NFT trên blockchain</t>
  </si>
  <si>
    <t>Nội dung động (tương tác hoặc có thể cập nhật)</t>
  </si>
  <si>
    <t>Cần nghiên cứu và đóng góp sau</t>
  </si>
  <si>
    <t>2. Have you heard of the CIP-68 standard for NFTs?</t>
  </si>
  <si>
    <t>(To be described in Form Responses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</si>
</sst>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i/>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6.png"/><Relationship Id="rId7" Type="http://schemas.openxmlformats.org/officeDocument/2006/relationships/image" Target="../media/image8.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171450</xdr:rowOff>
    </xdr:from>
    <xdr:ext cx="4105275" cy="1743075"/>
    <xdr:grpSp>
      <xdr:nvGrpSpPr>
        <xdr:cNvPr id="2" name="Shape 2" title="Bản vẽ"/>
        <xdr:cNvGrpSpPr/>
      </xdr:nvGrpSpPr>
      <xdr:grpSpPr>
        <a:xfrm>
          <a:off x="152400" y="507700"/>
          <a:ext cx="7315200" cy="3078956"/>
          <a:chOff x="152400" y="507700"/>
          <a:chExt cx="7315200" cy="3078956"/>
        </a:xfrm>
      </xdr:grpSpPr>
      <xdr:pic>
        <xdr:nvPicPr>
          <xdr:cNvPr descr="Biểu đồ câu trả lời của biểu mẫu. Tên câu hỏi: 1. Bạn đã từng tạo hoặc sở hữu NFT chưa?. Số lượng câu trả lời: 19 câu trả lời." id="3" name="Shape 3" title="1. Bạn đã từng tạo hoặc sở hữu NFT chưa?"/>
          <xdr:cNvPicPr preferRelativeResize="0"/>
        </xdr:nvPicPr>
        <xdr:blipFill>
          <a:blip r:embed="rId1">
            <a:alphaModFix/>
          </a:blip>
          <a:stretch>
            <a:fillRect/>
          </a:stretch>
        </xdr:blipFill>
        <xdr:spPr>
          <a:xfrm>
            <a:off x="152400" y="507700"/>
            <a:ext cx="7315200" cy="3078956"/>
          </a:xfrm>
          <a:prstGeom prst="rect">
            <a:avLst/>
          </a:prstGeom>
          <a:noFill/>
          <a:ln>
            <a:noFill/>
          </a:ln>
        </xdr:spPr>
      </xdr:pic>
    </xdr:grpSp>
    <xdr:clientData fLocksWithSheet="0"/>
  </xdr:oneCellAnchor>
  <xdr:oneCellAnchor>
    <xdr:from>
      <xdr:col>1</xdr:col>
      <xdr:colOff>4048125</xdr:colOff>
      <xdr:row>1</xdr:row>
      <xdr:rowOff>171450</xdr:rowOff>
    </xdr:from>
    <xdr:ext cx="4105275" cy="1743075"/>
    <xdr:grpSp>
      <xdr:nvGrpSpPr>
        <xdr:cNvPr id="2" name="Shape 2" title="Bản vẽ"/>
        <xdr:cNvGrpSpPr/>
      </xdr:nvGrpSpPr>
      <xdr:grpSpPr>
        <a:xfrm>
          <a:off x="152400" y="152400"/>
          <a:ext cx="7315200" cy="3078956"/>
          <a:chOff x="152400" y="152400"/>
          <a:chExt cx="7315200" cy="3078956"/>
        </a:xfrm>
      </xdr:grpSpPr>
      <xdr:pic>
        <xdr:nvPicPr>
          <xdr:cNvPr descr="Biểu đồ câu trả lời của biểu mẫu. Tên câu hỏi: 2. Bạn có nghe  đến tiêu chuẩn CIP-68 cho NFT?. Số lượng câu trả lời: 19 câu trả lời." id="4" name="Shape 4" title="2. Bạn có nghe  đến tiêu chuẩn CIP-68 cho NFT?"/>
          <xdr:cNvPicPr preferRelativeResize="0"/>
        </xdr:nvPicPr>
        <xdr:blipFill>
          <a:blip r:embed="rId2">
            <a:alphaModFix/>
          </a:blip>
          <a:stretch>
            <a:fillRect/>
          </a:stretch>
        </xdr:blipFill>
        <xdr:spPr>
          <a:xfrm>
            <a:off x="152400" y="152400"/>
            <a:ext cx="7315200" cy="3078956"/>
          </a:xfrm>
          <a:prstGeom prst="rect">
            <a:avLst/>
          </a:prstGeom>
          <a:noFill/>
          <a:ln>
            <a:noFill/>
          </a:ln>
        </xdr:spPr>
      </xdr:pic>
    </xdr:grpSp>
    <xdr:clientData fLocksWithSheet="0"/>
  </xdr:oneCellAnchor>
  <xdr:oneCellAnchor>
    <xdr:from>
      <xdr:col>2</xdr:col>
      <xdr:colOff>4029075</xdr:colOff>
      <xdr:row>1</xdr:row>
      <xdr:rowOff>104775</xdr:rowOff>
    </xdr:from>
    <xdr:ext cx="4333875" cy="2066925"/>
    <xdr:grpSp>
      <xdr:nvGrpSpPr>
        <xdr:cNvPr id="2" name="Shape 2" title="Bản vẽ"/>
        <xdr:cNvGrpSpPr/>
      </xdr:nvGrpSpPr>
      <xdr:grpSpPr>
        <a:xfrm>
          <a:off x="152400" y="152400"/>
          <a:ext cx="7315200" cy="3479006"/>
          <a:chOff x="152400" y="152400"/>
          <a:chExt cx="7315200" cy="3479006"/>
        </a:xfrm>
      </xdr:grpSpPr>
      <xdr:pic>
        <xdr:nvPicPr>
          <xdr:cNvPr descr="Biểu đồ câu trả lời của biểu mẫu. Tên câu hỏi: 3. Bạn quan tâm đến tính năng nào nhất trong ứng dụng tạo, chỉnh sửa, đốt  NFT CIP-68?. Số lượng câu trả lời: 19 câu trả lời." id="5" name="Shape 5" title="3. Bạn quan tâm đến tính năng nào nhất trong ứng dụng tạo, chỉnh sửa, đốt  NFT CIP-68?"/>
          <xdr:cNvPicPr preferRelativeResize="0"/>
        </xdr:nvPicPr>
        <xdr:blipFill>
          <a:blip r:embed="rId3">
            <a:alphaModFix/>
          </a:blip>
          <a:stretch>
            <a:fillRect/>
          </a:stretch>
        </xdr:blipFill>
        <xdr:spPr>
          <a:xfrm>
            <a:off x="152400" y="152400"/>
            <a:ext cx="7315200" cy="3479006"/>
          </a:xfrm>
          <a:prstGeom prst="rect">
            <a:avLst/>
          </a:prstGeom>
          <a:noFill/>
          <a:ln>
            <a:noFill/>
          </a:ln>
        </xdr:spPr>
      </xdr:pic>
    </xdr:grpSp>
    <xdr:clientData fLocksWithSheet="0"/>
  </xdr:oneCellAnchor>
  <xdr:oneCellAnchor>
    <xdr:from>
      <xdr:col>3</xdr:col>
      <xdr:colOff>4000500</xdr:colOff>
      <xdr:row>1</xdr:row>
      <xdr:rowOff>104775</xdr:rowOff>
    </xdr:from>
    <xdr:ext cx="4562475" cy="1933575"/>
    <xdr:grpSp>
      <xdr:nvGrpSpPr>
        <xdr:cNvPr id="2" name="Shape 2" title="Bản vẽ"/>
        <xdr:cNvGrpSpPr/>
      </xdr:nvGrpSpPr>
      <xdr:grpSpPr>
        <a:xfrm>
          <a:off x="152400" y="152400"/>
          <a:ext cx="7315200" cy="3078956"/>
          <a:chOff x="152400" y="152400"/>
          <a:chExt cx="7315200" cy="3078956"/>
        </a:xfrm>
      </xdr:grpSpPr>
      <xdr:pic>
        <xdr:nvPicPr>
          <xdr:cNvPr descr="Biểu đồ câu trả lời của biểu mẫu. Tên câu hỏi: 4. Bạn có cần hỗ trợ tính năng chỉnh sửa metadata của NFT sau khi đúc không?. Số lượng câu trả lời: 19 câu trả lời." id="6" name="Shape 6" title="4. Bạn có cần hỗ trợ tính năng chỉnh sửa metadata của NFT sau khi đúc không?"/>
          <xdr:cNvPicPr preferRelativeResize="0"/>
        </xdr:nvPicPr>
        <xdr:blipFill>
          <a:blip r:embed="rId4">
            <a:alphaModFix/>
          </a:blip>
          <a:stretch>
            <a:fillRect/>
          </a:stretch>
        </xdr:blipFill>
        <xdr:spPr>
          <a:xfrm>
            <a:off x="152400" y="152400"/>
            <a:ext cx="7315200" cy="3078956"/>
          </a:xfrm>
          <a:prstGeom prst="rect">
            <a:avLst/>
          </a:prstGeom>
          <a:noFill/>
          <a:ln>
            <a:noFill/>
          </a:ln>
        </xdr:spPr>
      </xdr:pic>
    </xdr:grpSp>
    <xdr:clientData fLocksWithSheet="0"/>
  </xdr:oneCellAnchor>
  <xdr:oneCellAnchor>
    <xdr:from>
      <xdr:col>5</xdr:col>
      <xdr:colOff>4171950</xdr:colOff>
      <xdr:row>1</xdr:row>
      <xdr:rowOff>171450</xdr:rowOff>
    </xdr:from>
    <xdr:ext cx="3819525" cy="1933575"/>
    <xdr:grpSp>
      <xdr:nvGrpSpPr>
        <xdr:cNvPr id="2" name="Shape 2" title="Bản vẽ"/>
        <xdr:cNvGrpSpPr/>
      </xdr:nvGrpSpPr>
      <xdr:grpSpPr>
        <a:xfrm>
          <a:off x="152400" y="152400"/>
          <a:ext cx="7315200" cy="3718322"/>
          <a:chOff x="152400" y="152400"/>
          <a:chExt cx="7315200" cy="3718322"/>
        </a:xfrm>
      </xdr:grpSpPr>
      <xdr:pic>
        <xdr:nvPicPr>
          <xdr:cNvPr descr="Biểu đồ câu trả lời của biểu mẫu. Tên câu hỏi: 5. Bạn có mong muốn tích hợp ứng dụng với các nền tảng nào sau đây? (Chọn tất cả các mục áp dụng). Số lượng câu trả lời: 19 câu trả lời." id="7" name="Shape 7" title="5. Bạn có mong muốn tích hợp ứng dụng với các nền tảng nào sau đây? (Chọn tất cả các mục áp dụng)"/>
          <xdr:cNvPicPr preferRelativeResize="0"/>
        </xdr:nvPicPr>
        <xdr:blipFill>
          <a:blip r:embed="rId5">
            <a:alphaModFix/>
          </a:blip>
          <a:stretch>
            <a:fillRect/>
          </a:stretch>
        </xdr:blipFill>
        <xdr:spPr>
          <a:xfrm>
            <a:off x="152400" y="152400"/>
            <a:ext cx="7315200" cy="3718322"/>
          </a:xfrm>
          <a:prstGeom prst="rect">
            <a:avLst/>
          </a:prstGeom>
          <a:noFill/>
          <a:ln>
            <a:noFill/>
          </a:ln>
        </xdr:spPr>
      </xdr:pic>
    </xdr:grpSp>
    <xdr:clientData fLocksWithSheet="0"/>
  </xdr:oneCellAnchor>
  <xdr:oneCellAnchor>
    <xdr:from>
      <xdr:col>7</xdr:col>
      <xdr:colOff>3810000</xdr:colOff>
      <xdr:row>1</xdr:row>
      <xdr:rowOff>171450</xdr:rowOff>
    </xdr:from>
    <xdr:ext cx="4019550" cy="1905000"/>
    <xdr:grpSp>
      <xdr:nvGrpSpPr>
        <xdr:cNvPr id="2" name="Shape 2" title="Bản vẽ"/>
        <xdr:cNvGrpSpPr/>
      </xdr:nvGrpSpPr>
      <xdr:grpSpPr>
        <a:xfrm>
          <a:off x="152400" y="152400"/>
          <a:ext cx="7315200" cy="3479006"/>
          <a:chOff x="152400" y="152400"/>
          <a:chExt cx="7315200" cy="3479006"/>
        </a:xfrm>
      </xdr:grpSpPr>
      <xdr:pic>
        <xdr:nvPicPr>
          <xdr:cNvPr descr="Biểu đồ câu trả lời của biểu mẫu. Tên câu hỏi: 6. Bạn có gặp khó khăn nào khi tạo hoặc chỉnh sửa NFT trước đây không?. Số lượng câu trả lời: 19 câu trả lời." id="8" name="Shape 8" title="6. Bạn có gặp khó khăn nào khi tạo hoặc chỉnh sửa NFT trước đây không?"/>
          <xdr:cNvPicPr preferRelativeResize="0"/>
        </xdr:nvPicPr>
        <xdr:blipFill>
          <a:blip r:embed="rId6">
            <a:alphaModFix/>
          </a:blip>
          <a:stretch>
            <a:fillRect/>
          </a:stretch>
        </xdr:blipFill>
        <xdr:spPr>
          <a:xfrm>
            <a:off x="152400" y="152400"/>
            <a:ext cx="7315200" cy="3479006"/>
          </a:xfrm>
          <a:prstGeom prst="rect">
            <a:avLst/>
          </a:prstGeom>
          <a:noFill/>
          <a:ln>
            <a:noFill/>
          </a:ln>
        </xdr:spPr>
      </xdr:pic>
    </xdr:grpSp>
    <xdr:clientData fLocksWithSheet="0"/>
  </xdr:oneCellAnchor>
  <xdr:oneCellAnchor>
    <xdr:from>
      <xdr:col>9</xdr:col>
      <xdr:colOff>3676650</xdr:colOff>
      <xdr:row>1</xdr:row>
      <xdr:rowOff>200025</xdr:rowOff>
    </xdr:from>
    <xdr:ext cx="3819525" cy="1847850"/>
    <xdr:grpSp>
      <xdr:nvGrpSpPr>
        <xdr:cNvPr id="2" name="Shape 2" title="Bản vẽ"/>
        <xdr:cNvGrpSpPr/>
      </xdr:nvGrpSpPr>
      <xdr:grpSpPr>
        <a:xfrm>
          <a:off x="152400" y="152400"/>
          <a:ext cx="7315200" cy="3479006"/>
          <a:chOff x="152400" y="152400"/>
          <a:chExt cx="7315200" cy="3479006"/>
        </a:xfrm>
      </xdr:grpSpPr>
      <xdr:pic>
        <xdr:nvPicPr>
          <xdr:cNvPr descr="Biểu đồ câu trả lời của biểu mẫu. Tên câu hỏi: 7. Bạn mong muốn ứng dụng hỗ trợ những loại nội dung nào cho NFT?. Số lượng câu trả lời: 19 câu trả lời." id="9" name="Shape 9" title="7. Bạn mong muốn ứng dụng hỗ trợ những loại nội dung nào cho NFT?"/>
          <xdr:cNvPicPr preferRelativeResize="0"/>
        </xdr:nvPicPr>
        <xdr:blipFill>
          <a:blip r:embed="rId7">
            <a:alphaModFix/>
          </a:blip>
          <a:stretch>
            <a:fillRect/>
          </a:stretch>
        </xdr:blipFill>
        <xdr:spPr>
          <a:xfrm>
            <a:off x="152400" y="152400"/>
            <a:ext cx="7315200" cy="3479006"/>
          </a:xfrm>
          <a:prstGeom prst="rect">
            <a:avLst/>
          </a:prstGeom>
          <a:noFill/>
          <a:ln>
            <a:noFill/>
          </a:ln>
        </xdr:spPr>
      </xdr:pic>
    </xdr:grpSp>
    <xdr:clientData fLocksWithSheet="0"/>
  </xdr:oneCellAnchor>
  <xdr:oneCellAnchor>
    <xdr:from>
      <xdr:col>13</xdr:col>
      <xdr:colOff>3105150</xdr:colOff>
      <xdr:row>1</xdr:row>
      <xdr:rowOff>152400</xdr:rowOff>
    </xdr:from>
    <xdr:ext cx="4019550" cy="1933575"/>
    <xdr:grpSp>
      <xdr:nvGrpSpPr>
        <xdr:cNvPr id="2" name="Shape 2" title="Bản vẽ"/>
        <xdr:cNvGrpSpPr/>
      </xdr:nvGrpSpPr>
      <xdr:grpSpPr>
        <a:xfrm>
          <a:off x="152400" y="152400"/>
          <a:ext cx="7315200" cy="3479006"/>
          <a:chOff x="152400" y="152400"/>
          <a:chExt cx="7315200" cy="3479006"/>
        </a:xfrm>
      </xdr:grpSpPr>
      <xdr:pic>
        <xdr:nvPicPr>
          <xdr:cNvPr descr="Biểu đồ câu trả lời của biểu mẫu. Tên câu hỏi: 9. Bạn thuộc nhóm người dùng nào?. Số lượng câu trả lời: 19 câu trả lời." id="10" name="Shape 10" title="9. Bạn thuộc nhóm người dùng nào?"/>
          <xdr:cNvPicPr preferRelativeResize="0"/>
        </xdr:nvPicPr>
        <xdr:blipFill>
          <a:blip r:embed="rId8">
            <a:alphaModFix/>
          </a:blip>
          <a:stretch>
            <a:fillRect/>
          </a:stretch>
        </xdr:blipFill>
        <xdr:spPr>
          <a:xfrm>
            <a:off x="152400" y="152400"/>
            <a:ext cx="7315200" cy="3479006"/>
          </a:xfrm>
          <a:prstGeom prst="rect">
            <a:avLst/>
          </a:prstGeom>
          <a:noFill/>
          <a:ln>
            <a:noFill/>
          </a:ln>
        </xdr:spPr>
      </xdr:pic>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6.13"/>
    <col customWidth="1" hidden="1" min="3" max="3" width="15.5"/>
    <col customWidth="1" min="4" max="4" width="29.38"/>
    <col customWidth="1" hidden="1" min="5" max="5" width="29.38"/>
    <col customWidth="1" min="6" max="6" width="34.88"/>
    <col customWidth="1" hidden="1" min="7" max="7" width="14.13"/>
    <col customWidth="1" min="8" max="8" width="29.38"/>
    <col customWidth="1" hidden="1" min="9" max="9" width="29.38"/>
    <col customWidth="1" min="10" max="10" width="28.63"/>
    <col customWidth="1" hidden="1" min="11" max="11" width="28.63"/>
    <col customWidth="1" min="12" max="12" width="24.25"/>
    <col customWidth="1" hidden="1" min="13" max="13" width="24.25"/>
    <col customWidth="1" min="14" max="14" width="22.38"/>
    <col customWidth="1" hidden="1" min="15" max="15" width="22.38"/>
    <col customWidth="1" min="16" max="16" width="18.88"/>
    <col customWidth="1" hidden="1" min="17" max="17" width="18.88"/>
    <col customWidth="1" min="18" max="23" width="18.88"/>
  </cols>
  <sheetData>
    <row r="1">
      <c r="A1" s="1" t="s">
        <v>0</v>
      </c>
      <c r="B1" s="2" t="s">
        <v>1</v>
      </c>
      <c r="C1" s="1" t="s">
        <v>2</v>
      </c>
      <c r="D1" s="1" t="str">
        <f>IFERROR(__xludf.DUMMYFUNCTION("GOOGLETRANSLATE(C1, ""vi"", ""en"")
"),"2. Have you heard of the CIP-68 standard for NFTs?")</f>
        <v>2. Have you heard of the CIP-68 standard for NFTs?</v>
      </c>
      <c r="E1" s="1" t="s">
        <v>3</v>
      </c>
      <c r="F1" s="1" t="str">
        <f>IFERROR(__xludf.DUMMYFUNCTION("GOOGLETRANSLATE(E1, ""vi"", ""en"")
"),"3. What features are you most interested in in the CIP-68 NFT creation, editing, burning application?")</f>
        <v>3. What features are you most interested in in the CIP-68 NFT creation, editing, burning application?</v>
      </c>
      <c r="G1" s="1" t="s">
        <v>4</v>
      </c>
      <c r="H1" s="1" t="str">
        <f>IFERROR(__xludf.DUMMYFUNCTION("GOOGLETRANSLATE(G1, ""vi"", ""en"")
"),"4. Do you need to support NFT metadata editing after minting?")</f>
        <v>4. Do you need to support NFT metadata editing after minting?</v>
      </c>
      <c r="I1" s="1" t="s">
        <v>5</v>
      </c>
      <c r="J1" s="1" t="str">
        <f>IFERROR(__xludf.DUMMYFUNCTION("GOOGLETRANSLATE(I1, ""vi"", ""en"")
"),"5. Which of the following platforms do you want to integrate the application with? (Select all that apply)")</f>
        <v>5. Which of the following platforms do you want to integrate the application with? (Select all that apply)</v>
      </c>
      <c r="K1" s="1" t="s">
        <v>6</v>
      </c>
      <c r="L1" s="1" t="str">
        <f>IFERROR(__xludf.DUMMYFUNCTION("GOOGLETRANSLATE(K1, ""vi"", ""en"")
"),"6. Have you encountered any difficulties creating or editing NFTs before?")</f>
        <v>6. Have you encountered any difficulties creating or editing NFTs before?</v>
      </c>
      <c r="M1" s="1" t="s">
        <v>7</v>
      </c>
      <c r="N1" s="1" t="str">
        <f>IFERROR(__xludf.DUMMYFUNCTION("GOOGLETRANSLATE(M1, ""vi"", ""en"")
"),"7. What types of content do you expect the app to support for NFTs?")</f>
        <v>7. What types of content do you expect the app to support for NFTs?</v>
      </c>
      <c r="O1" s="1" t="s">
        <v>8</v>
      </c>
      <c r="P1" s="1" t="str">
        <f>IFERROR(__xludf.DUMMYFUNCTION("GOOGLETRANSLATE(O1, ""vi"", ""en"")
"),"8. Do you have ideas or suggestions that you would like to give us for the most optimized application?")</f>
        <v>8. Do you have ideas or suggestions that you would like to give us for the most optimized application?</v>
      </c>
      <c r="Q1" s="1" t="s">
        <v>9</v>
      </c>
      <c r="R1" s="3" t="str">
        <f>IFERROR(__xludf.DUMMYFUNCTION("GOOGLETRANSLATE(Q1, ""vi"", ""en"")
"),"9. Which user group do you belong to?")</f>
        <v>9. Which user group do you belong to?</v>
      </c>
      <c r="S1" s="3"/>
      <c r="T1" s="3"/>
      <c r="U1" s="3"/>
      <c r="V1" s="3"/>
      <c r="W1" s="3"/>
    </row>
    <row r="2">
      <c r="A2" s="4">
        <v>45514.47774109954</v>
      </c>
      <c r="B2" s="5" t="s">
        <v>10</v>
      </c>
      <c r="C2" s="5" t="s">
        <v>10</v>
      </c>
      <c r="D2" s="1" t="str">
        <f>IFERROR(__xludf.DUMMYFUNCTION("GOOGLETRANSLATE(C2, ""vi"", ""en"")
"),"Yes")</f>
        <v>Yes</v>
      </c>
      <c r="E2" s="5" t="s">
        <v>11</v>
      </c>
      <c r="F2" s="1" t="str">
        <f>IFERROR(__xludf.DUMMYFUNCTION("GOOGLETRANSLATE(E2, ""vi"", ""en"")
"),"Create new NFTs from scratch, Edit existing NFT metadata, Mint multiple NFTs at once, Manage minting policies, Support storing metadata on decentralized platforms (IPFS, Arweave)")</f>
        <v>Create new NFTs from scratch, Edit existing NFT metadata, Mint multiple NFTs at once, Manage minting policies, Support storing metadata on decentralized platforms (IPFS, Arweave)</v>
      </c>
      <c r="G2" s="5" t="s">
        <v>10</v>
      </c>
      <c r="H2" s="1" t="str">
        <f>IFERROR(__xludf.DUMMYFUNCTION("GOOGLETRANSLATE(G2, ""vi"", ""en"")
"),"Yes")</f>
        <v>Yes</v>
      </c>
      <c r="I2" s="5" t="s">
        <v>12</v>
      </c>
      <c r="J2" s="1" t="str">
        <f>IFERROR(__xludf.DUMMYFUNCTION("GOOGLETRANSLATE(I2, ""vi"", ""en"")
"),"NFT Exchanges (JPG Store, CNFT.io), Other Decentralized Applications (dApps) on Cardano, Decentralized Storage Systems (IPFS, Arweave)")</f>
        <v>NFT Exchanges (JPG Store, CNFT.io), Other Decentralized Applications (dApps) on Cardano, Decentralized Storage Systems (IPFS, Arweave)</v>
      </c>
      <c r="K2" s="5" t="s">
        <v>13</v>
      </c>
      <c r="L2" s="1" t="str">
        <f>IFERROR(__xludf.DUMMYFUNCTION("GOOGLETRANSLATE(K2, ""vi"", ""en"")
"),"Having difficulty designing metadata")</f>
        <v>Having difficulty designing metadata</v>
      </c>
      <c r="M2" s="5" t="s">
        <v>14</v>
      </c>
      <c r="N2" s="1" t="str">
        <f>IFERROR(__xludf.DUMMYFUNCTION("GOOGLETRANSLATE(M2, ""vi"", ""en"")
"),"Images (PNG, JPEG)")</f>
        <v>Images (PNG, JPEG)</v>
      </c>
      <c r="O2" s="5" t="s">
        <v>15</v>
      </c>
      <c r="P2" s="1" t="str">
        <f>IFERROR(__xludf.DUMMYFUNCTION("GOOGLETRANSLATE(O2, ""vi"", ""en"")
"),"I don't have any ideas at the moment, I'll share them when I think of them later")</f>
        <v>I don't have any ideas at the moment, I'll share them when I think of them later</v>
      </c>
      <c r="Q2" s="5" t="s">
        <v>16</v>
      </c>
      <c r="R2" s="3" t="str">
        <f>IFERROR(__xludf.DUMMYFUNCTION("GOOGLETRANSLATE(Q2, ""vi"", ""en"")
"),"Blockchain Developer, NFT Collector, Investor")</f>
        <v>Blockchain Developer, NFT Collector, Investor</v>
      </c>
      <c r="S2" s="3"/>
      <c r="T2" s="3"/>
      <c r="U2" s="3"/>
      <c r="V2" s="3"/>
      <c r="W2" s="3"/>
    </row>
    <row r="3">
      <c r="A3" s="4">
        <v>45514.50868622685</v>
      </c>
      <c r="B3" s="5" t="s">
        <v>10</v>
      </c>
      <c r="C3" s="5" t="s">
        <v>17</v>
      </c>
      <c r="D3" s="1" t="str">
        <f>IFERROR(__xludf.DUMMYFUNCTION("GOOGLETRANSLATE(C3, ""vi"", ""en"")
"),"I want more information")</f>
        <v>I want more information</v>
      </c>
      <c r="E3" s="5" t="s">
        <v>18</v>
      </c>
      <c r="F3" s="1" t="str">
        <f>IFERROR(__xludf.DUMMYFUNCTION("GOOGLETRANSLATE(E3,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3" s="5" t="s">
        <v>10</v>
      </c>
      <c r="H3" s="1" t="str">
        <f>IFERROR(__xludf.DUMMYFUNCTION("GOOGLETRANSLATE(G3, ""vi"", ""en"")
"),"Yes")</f>
        <v>Yes</v>
      </c>
      <c r="I3" s="5" t="s">
        <v>19</v>
      </c>
      <c r="J3" s="1" t="str">
        <f>IFERROR(__xludf.DUMMYFUNCTION("GOOGLETRANSLATE(I3, ""vi"", ""en"")
"),"Cardano Wallet (Daedalus, Yoroi), NFT Exchange (JPG Store, CNFT.io), Other Decentralized Applications (dApps) on Cardano")</f>
        <v>Cardano Wallet (Daedalus, Yoroi), NFT Exchange (JPG Store, CNFT.io), Other Decentralized Applications (dApps) on Cardano</v>
      </c>
      <c r="K3" s="5" t="s">
        <v>20</v>
      </c>
      <c r="L3" s="1" t="str">
        <f>IFERROR(__xludf.DUMMYFUNCTION("GOOGLETRANSLATE(K3, ""vi"", ""en"")
"),"Difficulty in writing smart contracts, Difficulty in designing metadata, Difficulty in minting NFTs on the blockchain")</f>
        <v>Difficulty in writing smart contracts, Difficulty in designing metadata, Difficulty in minting NFTs on the blockchain</v>
      </c>
      <c r="M3" s="5" t="s">
        <v>21</v>
      </c>
      <c r="N3" s="1" t="str">
        <f>IFERROR(__xludf.DUMMYFUNCTION("GOOGLETRANSLATE(M3, ""vi"", ""en"")
"),"Image (PNG, JPEG), Video (MP4), Audio (MP3), Document (PDF)")</f>
        <v>Image (PNG, JPEG), Video (MP4), Audio (MP3), Document (PDF)</v>
      </c>
      <c r="O3" s="5" t="s">
        <v>22</v>
      </c>
      <c r="P3" s="1" t="str">
        <f>IFERROR(__xludf.DUMMYFUNCTION("GOOGLETRANSLATE(O3, ""vi"", ""en"")
"),"No")</f>
        <v>No</v>
      </c>
      <c r="Q3" s="5" t="s">
        <v>16</v>
      </c>
      <c r="R3" s="3" t="str">
        <f>IFERROR(__xludf.DUMMYFUNCTION("GOOGLETRANSLATE(Q3, ""vi"", ""en"")
"),"Blockchain Developer, NFT Collector, Investor")</f>
        <v>Blockchain Developer, NFT Collector, Investor</v>
      </c>
      <c r="S3" s="3"/>
      <c r="T3" s="3"/>
      <c r="U3" s="3"/>
      <c r="V3" s="3"/>
      <c r="W3" s="3"/>
    </row>
    <row r="4">
      <c r="A4" s="4">
        <v>45514.5250534375</v>
      </c>
      <c r="B4" s="5" t="s">
        <v>10</v>
      </c>
      <c r="C4" s="5" t="s">
        <v>10</v>
      </c>
      <c r="D4" s="1" t="str">
        <f>IFERROR(__xludf.DUMMYFUNCTION("GOOGLETRANSLATE(C4, ""vi"", ""en"")
"),"Yes")</f>
        <v>Yes</v>
      </c>
      <c r="E4" s="5" t="s">
        <v>18</v>
      </c>
      <c r="F4" s="1" t="str">
        <f>IFERROR(__xludf.DUMMYFUNCTION("GOOGLETRANSLATE(E4,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4" s="5" t="s">
        <v>10</v>
      </c>
      <c r="H4" s="1" t="str">
        <f>IFERROR(__xludf.DUMMYFUNCTION("GOOGLETRANSLATE(G4, ""vi"", ""en"")
"),"Yes")</f>
        <v>Yes</v>
      </c>
      <c r="I4" s="5" t="s">
        <v>23</v>
      </c>
      <c r="J4" s="1" t="str">
        <f>IFERROR(__xludf.DUMMYFUNCTION("GOOGLETRANSLATE(I4,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4" s="5" t="s">
        <v>24</v>
      </c>
      <c r="L4" s="1" t="str">
        <f>IFERROR(__xludf.DUMMYFUNCTION("GOOGLETRANSLATE(K4, ""vi"", ""en"")
"),"No difficulty, Difficulty in writing smart contracts, Difficulty in designing metadata, Difficulty in minting NFTs on the blockchain")</f>
        <v>No difficulty, Difficulty in writing smart contracts, Difficulty in designing metadata, Difficulty in minting NFTs on the blockchain</v>
      </c>
      <c r="M4" s="5" t="s">
        <v>25</v>
      </c>
      <c r="N4" s="1" t="str">
        <f>IFERROR(__xludf.DUMMYFUNCTION("GOOGLETRANSLATE(M4, ""vi"", ""en"")
"),"Image (PNG, JPEG), Video (MP4), Audio (MP3), Document (PDF), Dynamic content (interactive or updateable)")</f>
        <v>Image (PNG, JPEG), Video (MP4), Audio (MP3), Document (PDF), Dynamic content (interactive or updateable)</v>
      </c>
      <c r="O4" s="5" t="s">
        <v>26</v>
      </c>
      <c r="P4" s="1" t="str">
        <f>IFERROR(__xludf.DUMMYFUNCTION("GOOGLETRANSLATE(O4, ""vi"", ""en"")
"),"No")</f>
        <v>No</v>
      </c>
      <c r="Q4" s="5" t="s">
        <v>27</v>
      </c>
      <c r="R4" s="3" t="str">
        <f>IFERROR(__xludf.DUMMYFUNCTION("GOOGLETRANSLATE(Q4, ""vi"", ""en"")
"),"Blockchain Developer, NFT Collector, General User")</f>
        <v>Blockchain Developer, NFT Collector, General User</v>
      </c>
      <c r="S4" s="3"/>
      <c r="T4" s="3"/>
      <c r="U4" s="3"/>
      <c r="V4" s="3"/>
      <c r="W4" s="3"/>
    </row>
    <row r="5">
      <c r="A5" s="4">
        <v>45514.92536866898</v>
      </c>
      <c r="B5" s="5" t="s">
        <v>10</v>
      </c>
      <c r="C5" s="5" t="s">
        <v>17</v>
      </c>
      <c r="D5" s="1" t="str">
        <f>IFERROR(__xludf.DUMMYFUNCTION("GOOGLETRANSLATE(C5, ""vi"", ""en"")
"),"I want more information")</f>
        <v>I want more information</v>
      </c>
      <c r="E5" s="5" t="s">
        <v>28</v>
      </c>
      <c r="F5" s="1" t="str">
        <f>IFERROR(__xludf.DUMMYFUNCTION("GOOGLETRANSLATE(E5, ""vi"", ""en"")
"),"Preview NFTs before minting, Supports storing metadata on decentralized platforms (IPFS, Arweave), Integrates with NFT exchanges")</f>
        <v>Preview NFTs before minting, Supports storing metadata on decentralized platforms (IPFS, Arweave), Integrates with NFT exchanges</v>
      </c>
      <c r="G5" s="5" t="s">
        <v>26</v>
      </c>
      <c r="H5" s="1" t="str">
        <f>IFERROR(__xludf.DUMMYFUNCTION("GOOGLETRANSLATE(G5, ""vi"", ""en"")
"),"No")</f>
        <v>No</v>
      </c>
      <c r="I5" s="5" t="s">
        <v>29</v>
      </c>
      <c r="J5" s="1" t="str">
        <f>IFERROR(__xludf.DUMMYFUNCTION("GOOGLETRANSLATE(I5, ""vi"", ""en"")
"),"Cardano Wallet (Daedalus, Yoroi), Other Decentralized Applications (dApps) on Cardano")</f>
        <v>Cardano Wallet (Daedalus, Yoroi), Other Decentralized Applications (dApps) on Cardano</v>
      </c>
      <c r="K5" s="5" t="s">
        <v>30</v>
      </c>
      <c r="L5" s="1" t="str">
        <f>IFERROR(__xludf.DUMMYFUNCTION("GOOGLETRANSLATE(K5, ""vi"", ""en"")
"),"No difficulty")</f>
        <v>No difficulty</v>
      </c>
      <c r="M5" s="5" t="s">
        <v>14</v>
      </c>
      <c r="N5" s="1" t="str">
        <f>IFERROR(__xludf.DUMMYFUNCTION("GOOGLETRANSLATE(M5, ""vi"", ""en"")
"),"Images (PNG, JPEG)")</f>
        <v>Images (PNG, JPEG)</v>
      </c>
      <c r="O5" s="5" t="s">
        <v>31</v>
      </c>
      <c r="P5" s="1" t="str">
        <f>IFERROR(__xludf.DUMMYFUNCTION("GOOGLETRANSLATE(O5, ""vi"", ""en"")
"),"Do not have ")</f>
        <v>Do not have </v>
      </c>
      <c r="Q5" s="5" t="s">
        <v>32</v>
      </c>
      <c r="R5" s="3" t="str">
        <f>IFERROR(__xludf.DUMMYFUNCTION("GOOGLETRANSLATE(Q5, ""vi"", ""en"")
"),"Investor")</f>
        <v>Investor</v>
      </c>
      <c r="S5" s="3"/>
      <c r="T5" s="3"/>
      <c r="U5" s="3"/>
      <c r="V5" s="3"/>
      <c r="W5" s="3"/>
    </row>
    <row r="6">
      <c r="A6" s="4">
        <v>45515.71164854166</v>
      </c>
      <c r="B6" s="5" t="s">
        <v>10</v>
      </c>
      <c r="C6" s="5" t="s">
        <v>10</v>
      </c>
      <c r="D6" s="1" t="str">
        <f>IFERROR(__xludf.DUMMYFUNCTION("GOOGLETRANSLATE(C6, ""vi"", ""en"")
"),"Yes")</f>
        <v>Yes</v>
      </c>
      <c r="E6" s="5" t="s">
        <v>33</v>
      </c>
      <c r="F6" s="1" t="str">
        <f>IFERROR(__xludf.DUMMYFUNCTION("GOOGLETRANSLATE(E6, ""vi"", ""en"")
"),"Create new NFTs from scratch, Edit existing NFT metadata, Mint multiple NFTs at once, Manage minting policies, Preview NFTs before minting, Support storing metadata on decentralized platforms medium (IPFS, Arweave)")</f>
        <v>Create new NFTs from scratch, Edit existing NFT metadata, Mint multiple NFTs at once, Manage minting policies, Preview NFTs before minting, Support storing metadata on decentralized platforms medium (IPFS, Arweave)</v>
      </c>
      <c r="G6" s="5" t="s">
        <v>10</v>
      </c>
      <c r="H6" s="1" t="str">
        <f>IFERROR(__xludf.DUMMYFUNCTION("GOOGLETRANSLATE(G6, ""vi"", ""en"")
"),"Yes")</f>
        <v>Yes</v>
      </c>
      <c r="I6" s="5" t="s">
        <v>23</v>
      </c>
      <c r="J6" s="1" t="str">
        <f>IFERROR(__xludf.DUMMYFUNCTION("GOOGLETRANSLATE(I6,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6" s="5" t="s">
        <v>20</v>
      </c>
      <c r="L6" s="1" t="str">
        <f>IFERROR(__xludf.DUMMYFUNCTION("GOOGLETRANSLATE(K6, ""vi"", ""en"")
"),"Difficulty in writing smart contracts, Difficulty in designing metadata, Difficulty in minting NFTs on the blockchain")</f>
        <v>Difficulty in writing smart contracts, Difficulty in designing metadata, Difficulty in minting NFTs on the blockchain</v>
      </c>
      <c r="M6" s="5" t="s">
        <v>34</v>
      </c>
      <c r="N6" s="1" t="str">
        <f>IFERROR(__xludf.DUMMYFUNCTION("GOOGLETRANSLATE(M6, ""vi"", ""en"")
"),"Images (PNG, JPEG), Audio (MP3), Documents (PDF), Dynamic content (interactive or updateable)")</f>
        <v>Images (PNG, JPEG), Audio (MP3), Documents (PDF), Dynamic content (interactive or updateable)</v>
      </c>
      <c r="O6" s="5" t="s">
        <v>35</v>
      </c>
      <c r="P6" s="1" t="str">
        <f>IFERROR(__xludf.DUMMYFUNCTION("GOOGLETRANSLATE(O6, ""vi"", ""en"")
"),"dApp can add additional functionality.
1.The application can display metadata modification history. 
2. Design custom metadata.
3. List of minted NFTs from the user's wallet
")</f>
        <v>dApp can add additional functionality.
1.The application can display metadata modification history. 
2. Design custom metadata.
3. List of minted NFTs from the user's wallet
</v>
      </c>
      <c r="Q6" s="5" t="s">
        <v>36</v>
      </c>
      <c r="R6" s="3" t="str">
        <f>IFERROR(__xludf.DUMMYFUNCTION("GOOGLETRANSLATE(Q6, ""vi"", ""en"")
"),"Blockchain Developer, Content Creator, Investor")</f>
        <v>Blockchain Developer, Content Creator, Investor</v>
      </c>
      <c r="S6" s="3"/>
      <c r="T6" s="3"/>
      <c r="U6" s="3"/>
      <c r="V6" s="3"/>
      <c r="W6" s="3"/>
    </row>
    <row r="7">
      <c r="A7" s="4">
        <v>45515.84458038195</v>
      </c>
      <c r="B7" s="5" t="s">
        <v>26</v>
      </c>
      <c r="C7" s="5" t="s">
        <v>26</v>
      </c>
      <c r="D7" s="1" t="str">
        <f>IFERROR(__xludf.DUMMYFUNCTION("GOOGLETRANSLATE(C7, ""vi"", ""en"")
"),"No")</f>
        <v>No</v>
      </c>
      <c r="E7" s="5" t="s">
        <v>37</v>
      </c>
      <c r="F7" s="1" t="str">
        <f>IFERROR(__xludf.DUMMYFUNCTION("GOOGLETRANSLATE(E7, ""vi"", ""en"")
"),"Edit existing NFT metadata")</f>
        <v>Edit existing NFT metadata</v>
      </c>
      <c r="G7" s="5" t="s">
        <v>26</v>
      </c>
      <c r="H7" s="1" t="str">
        <f>IFERROR(__xludf.DUMMYFUNCTION("GOOGLETRANSLATE(G7, ""vi"", ""en"")
"),"No")</f>
        <v>No</v>
      </c>
      <c r="I7" s="5" t="s">
        <v>38</v>
      </c>
      <c r="J7" s="1" t="str">
        <f>IFERROR(__xludf.DUMMYFUNCTION("GOOGLETRANSLATE(I7, ""vi"", ""en"")
"),"NFT tracking and analysis tools (Pool.pm, AdaStat)")</f>
        <v>NFT tracking and analysis tools (Pool.pm, AdaStat)</v>
      </c>
      <c r="K7" s="5" t="s">
        <v>13</v>
      </c>
      <c r="L7" s="1" t="str">
        <f>IFERROR(__xludf.DUMMYFUNCTION("GOOGLETRANSLATE(K7, ""vi"", ""en"")
"),"Having difficulty designing metadata")</f>
        <v>Having difficulty designing metadata</v>
      </c>
      <c r="M7" s="5" t="s">
        <v>21</v>
      </c>
      <c r="N7" s="1" t="str">
        <f>IFERROR(__xludf.DUMMYFUNCTION("GOOGLETRANSLATE(M7, ""vi"", ""en"")
"),"Image (PNG, JPEG), Video (MP4), Audio (MP3), Document (PDF)")</f>
        <v>Image (PNG, JPEG), Video (MP4), Audio (MP3), Document (PDF)</v>
      </c>
      <c r="O7" s="5" t="s">
        <v>39</v>
      </c>
      <c r="P7" s="1" t="str">
        <f>IFERROR(__xludf.DUMMYFUNCTION("GOOGLETRANSLATE(O7, ""vi"", ""en"")
"),"N/A")</f>
        <v>N/A</v>
      </c>
      <c r="Q7" s="5" t="s">
        <v>40</v>
      </c>
      <c r="R7" s="3" t="str">
        <f>IFERROR(__xludf.DUMMYFUNCTION("GOOGLETRANSLATE(Q7, ""vi"", ""en"")
"),"General users")</f>
        <v>General users</v>
      </c>
      <c r="S7" s="3"/>
      <c r="T7" s="3"/>
      <c r="U7" s="3"/>
      <c r="V7" s="3"/>
      <c r="W7" s="3"/>
    </row>
    <row r="8">
      <c r="A8" s="4">
        <v>45515.89962972222</v>
      </c>
      <c r="B8" s="5" t="s">
        <v>10</v>
      </c>
      <c r="C8" s="5" t="s">
        <v>10</v>
      </c>
      <c r="D8" s="1" t="str">
        <f>IFERROR(__xludf.DUMMYFUNCTION("GOOGLETRANSLATE(C8, ""vi"", ""en"")
"),"Yes")</f>
        <v>Yes</v>
      </c>
      <c r="E8" s="5" t="s">
        <v>41</v>
      </c>
      <c r="F8" s="1" t="str">
        <f>IFERROR(__xludf.DUMMYFUNCTION("GOOGLETRANSLATE(E8, ""vi"", ""en"")
"),"Create new NFTs from scratch, Edit metadata of existing NFTs, Support storing metadata on decentralized platforms (IPFS, Arweave)")</f>
        <v>Create new NFTs from scratch, Edit metadata of existing NFTs, Support storing metadata on decentralized platforms (IPFS, Arweave)</v>
      </c>
      <c r="G8" s="5" t="s">
        <v>10</v>
      </c>
      <c r="H8" s="1" t="str">
        <f>IFERROR(__xludf.DUMMYFUNCTION("GOOGLETRANSLATE(G8, ""vi"", ""en"")
"),"Yes")</f>
        <v>Yes</v>
      </c>
      <c r="I8" s="5" t="s">
        <v>42</v>
      </c>
      <c r="J8" s="1" t="str">
        <f>IFERROR(__xludf.DUMMYFUNCTION("GOOGLETRANSLATE(I8, ""vi"", ""en"")
"),"Cardano Wallet (Daedalus, Yoroi), NFT Tracking and Analysis Tool (Pool.pm, AdaStat)")</f>
        <v>Cardano Wallet (Daedalus, Yoroi), NFT Tracking and Analysis Tool (Pool.pm, AdaStat)</v>
      </c>
      <c r="K8" s="5" t="s">
        <v>30</v>
      </c>
      <c r="L8" s="1" t="str">
        <f>IFERROR(__xludf.DUMMYFUNCTION("GOOGLETRANSLATE(K8, ""vi"", ""en"")
"),"No difficulty")</f>
        <v>No difficulty</v>
      </c>
      <c r="M8" s="5" t="s">
        <v>43</v>
      </c>
      <c r="N8" s="1" t="str">
        <f>IFERROR(__xludf.DUMMYFUNCTION("GOOGLETRANSLATE(M8, ""vi"", ""en"")
"),"Images (PNG, JPEG), Documents (PDF)")</f>
        <v>Images (PNG, JPEG), Documents (PDF)</v>
      </c>
      <c r="O8" s="5" t="s">
        <v>44</v>
      </c>
      <c r="P8" s="1" t="str">
        <f>IFERROR(__xludf.DUMMYFUNCTION("GOOGLETRANSLATE(O8, ""vi"", ""en"")
"),"I don't have much experience with NFTs on Cardano so I can't give any comments. However, with CIP-68 NFT I think of a possible use case: NFT for students of a course. That NFT will be minted at the beginning of the course and can be continuously updated, "&amp;"reflecting the student's progress and learning outcomes.")</f>
        <v>I don't have much experience with NFTs on Cardano so I can't give any comments. However, with CIP-68 NFT I think of a possible use case: NFT for students of a course. That NFT will be minted at the beginning of the course and can be continuously updated, reflecting the student's progress and learning outcomes.</v>
      </c>
      <c r="Q8" s="5" t="s">
        <v>45</v>
      </c>
      <c r="R8" s="3" t="str">
        <f>IFERROR(__xludf.DUMMYFUNCTION("GOOGLETRANSLATE(Q8, ""vi"", ""en"")
"),"Blockchain Developer, General User")</f>
        <v>Blockchain Developer, General User</v>
      </c>
      <c r="S8" s="3"/>
      <c r="T8" s="3"/>
      <c r="U8" s="3"/>
      <c r="V8" s="3"/>
      <c r="W8" s="3"/>
    </row>
    <row r="9">
      <c r="A9" s="4">
        <v>45516.45808783565</v>
      </c>
      <c r="B9" s="5" t="s">
        <v>10</v>
      </c>
      <c r="C9" s="5" t="s">
        <v>17</v>
      </c>
      <c r="D9" s="1" t="str">
        <f>IFERROR(__xludf.DUMMYFUNCTION("GOOGLETRANSLATE(C9, ""vi"", ""en"")
"),"I want more information")</f>
        <v>I want more information</v>
      </c>
      <c r="E9" s="5" t="s">
        <v>18</v>
      </c>
      <c r="F9" s="1" t="str">
        <f>IFERROR(__xludf.DUMMYFUNCTION("GOOGLETRANSLATE(E9,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9" s="5" t="s">
        <v>10</v>
      </c>
      <c r="H9" s="1" t="str">
        <f>IFERROR(__xludf.DUMMYFUNCTION("GOOGLETRANSLATE(G9, ""vi"", ""en"")
"),"Yes")</f>
        <v>Yes</v>
      </c>
      <c r="I9" s="5" t="s">
        <v>23</v>
      </c>
      <c r="J9" s="1" t="str">
        <f>IFERROR(__xludf.DUMMYFUNCTION("GOOGLETRANSLATE(I9,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9" s="5" t="s">
        <v>20</v>
      </c>
      <c r="L9" s="1" t="str">
        <f>IFERROR(__xludf.DUMMYFUNCTION("GOOGLETRANSLATE(K9, ""vi"", ""en"")
"),"Difficulty in writing smart contracts, Difficulty in designing metadata, Difficulty in minting NFTs on the blockchain")</f>
        <v>Difficulty in writing smart contracts, Difficulty in designing metadata, Difficulty in minting NFTs on the blockchain</v>
      </c>
      <c r="M9" s="5" t="s">
        <v>46</v>
      </c>
      <c r="N9" s="1" t="str">
        <f>IFERROR(__xludf.DUMMYFUNCTION("GOOGLETRANSLATE(M9, ""vi"", ""en"")
"),"Images (PNG, JPEG), Documents (PDF), Dynamic content (interactive or updateable)")</f>
        <v>Images (PNG, JPEG), Documents (PDF), Dynamic content (interactive or updateable)</v>
      </c>
      <c r="O9" s="5" t="s">
        <v>47</v>
      </c>
      <c r="P9" s="1" t="str">
        <f>IFERROR(__xludf.DUMMYFUNCTION("GOOGLETRANSLATE(O9, ""vi"", ""en"")
"),"Are not")</f>
        <v>Are not</v>
      </c>
      <c r="Q9" s="5" t="s">
        <v>40</v>
      </c>
      <c r="R9" s="3" t="str">
        <f>IFERROR(__xludf.DUMMYFUNCTION("GOOGLETRANSLATE(Q9, ""vi"", ""en"")
"),"General users")</f>
        <v>General users</v>
      </c>
      <c r="S9" s="3"/>
      <c r="T9" s="3"/>
      <c r="U9" s="3"/>
      <c r="V9" s="3"/>
      <c r="W9" s="3"/>
    </row>
    <row r="10">
      <c r="A10" s="4">
        <v>45516.51333390047</v>
      </c>
      <c r="B10" s="5" t="s">
        <v>10</v>
      </c>
      <c r="C10" s="5" t="s">
        <v>10</v>
      </c>
      <c r="D10" s="1" t="str">
        <f>IFERROR(__xludf.DUMMYFUNCTION("GOOGLETRANSLATE(C10, ""vi"", ""en"")
"),"Yes")</f>
        <v>Yes</v>
      </c>
      <c r="E10" s="5" t="s">
        <v>18</v>
      </c>
      <c r="F10" s="1" t="str">
        <f>IFERROR(__xludf.DUMMYFUNCTION("GOOGLETRANSLATE(E10,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0" s="5" t="s">
        <v>10</v>
      </c>
      <c r="H10" s="1" t="str">
        <f>IFERROR(__xludf.DUMMYFUNCTION("GOOGLETRANSLATE(G10, ""vi"", ""en"")
"),"Yes")</f>
        <v>Yes</v>
      </c>
      <c r="I10" s="5" t="s">
        <v>48</v>
      </c>
      <c r="J10" s="1" t="str">
        <f>IFERROR(__xludf.DUMMYFUNCTION("GOOGLETRANSLATE(I10, ""vi"", ""en"")
"),"Cardano Wallet (Daedalus, Yoroi), NFT Exchange (JPG Store, CNFT.io), Other Decentralized Applications (dApps) on Cardano, Decentralized Storage Systems (IPFS, Arweave)")</f>
        <v>Cardano Wallet (Daedalus, Yoroi), NFT Exchange (JPG Store, CNFT.io), Other Decentralized Applications (dApps) on Cardano, Decentralized Storage Systems (IPFS, Arweave)</v>
      </c>
      <c r="K10" s="5" t="s">
        <v>13</v>
      </c>
      <c r="L10" s="1" t="str">
        <f>IFERROR(__xludf.DUMMYFUNCTION("GOOGLETRANSLATE(K10, ""vi"", ""en"")
"),"Having difficulty designing metadata")</f>
        <v>Having difficulty designing metadata</v>
      </c>
      <c r="M10" s="5" t="s">
        <v>25</v>
      </c>
      <c r="N10" s="1" t="str">
        <f>IFERROR(__xludf.DUMMYFUNCTION("GOOGLETRANSLATE(M10, ""vi"", ""en"")
"),"Image (PNG, JPEG), Video (MP4), Audio (MP3), Document (PDF), Dynamic content (interactive or updateable)")</f>
        <v>Image (PNG, JPEG), Video (MP4), Audio (MP3), Document (PDF), Dynamic content (interactive or updateable)</v>
      </c>
      <c r="O10" s="5" t="s">
        <v>49</v>
      </c>
      <c r="P10" s="1" t="str">
        <f>IFERROR(__xludf.DUMMYFUNCTION("GOOGLETRANSLATE(O10, ""vi"", ""en"")
"),"Not yet")</f>
        <v>Not yet</v>
      </c>
      <c r="Q10" s="5" t="s">
        <v>50</v>
      </c>
      <c r="R10" s="3" t="str">
        <f>IFERROR(__xludf.DUMMYFUNCTION("GOOGLETRANSLATE(Q10, ""vi"", ""en"")
"),"Blockchain developer")</f>
        <v>Blockchain developer</v>
      </c>
      <c r="S10" s="3"/>
      <c r="T10" s="3"/>
      <c r="U10" s="3"/>
      <c r="V10" s="3"/>
      <c r="W10" s="3"/>
    </row>
    <row r="11">
      <c r="A11" s="4">
        <v>45516.604453113425</v>
      </c>
      <c r="B11" s="5" t="s">
        <v>10</v>
      </c>
      <c r="C11" s="5" t="s">
        <v>10</v>
      </c>
      <c r="D11" s="1" t="str">
        <f>IFERROR(__xludf.DUMMYFUNCTION("GOOGLETRANSLATE(C11, ""vi"", ""en"")
"),"Yes")</f>
        <v>Yes</v>
      </c>
      <c r="E11" s="5" t="s">
        <v>51</v>
      </c>
      <c r="F11" s="1" t="str">
        <f>IFERROR(__xludf.DUMMYFUNCTION("GOOGLETRANSLATE(E11, ""vi"", ""en"")
"),"Edit existing NFT metadata, Manage minting policies, Integrate with NFT exchanges")</f>
        <v>Edit existing NFT metadata, Manage minting policies, Integrate with NFT exchanges</v>
      </c>
      <c r="G11" s="5" t="s">
        <v>10</v>
      </c>
      <c r="H11" s="1" t="str">
        <f>IFERROR(__xludf.DUMMYFUNCTION("GOOGLETRANSLATE(G11, ""vi"", ""en"")
"),"Yes")</f>
        <v>Yes</v>
      </c>
      <c r="I11" s="5" t="s">
        <v>23</v>
      </c>
      <c r="J11" s="1" t="str">
        <f>IFERROR(__xludf.DUMMYFUNCTION("GOOGLETRANSLATE(I11,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1" s="5" t="s">
        <v>13</v>
      </c>
      <c r="L11" s="1" t="str">
        <f>IFERROR(__xludf.DUMMYFUNCTION("GOOGLETRANSLATE(K11, ""vi"", ""en"")
"),"Having difficulty designing metadata")</f>
        <v>Having difficulty designing metadata</v>
      </c>
      <c r="M11" s="5" t="s">
        <v>46</v>
      </c>
      <c r="N11" s="1" t="str">
        <f>IFERROR(__xludf.DUMMYFUNCTION("GOOGLETRANSLATE(M11, ""vi"", ""en"")
"),"Images (PNG, JPEG), Documents (PDF), Dynamic content (interactive or updateable)")</f>
        <v>Images (PNG, JPEG), Documents (PDF), Dynamic content (interactive or updateable)</v>
      </c>
      <c r="O11" s="5" t="s">
        <v>52</v>
      </c>
      <c r="P11" s="1" t="str">
        <f>IFERROR(__xludf.DUMMYFUNCTION("GOOGLETRANSLATE(O11, ""vi"", ""en"")
"),"I will observe and experience more and give comments later")</f>
        <v>I will observe and experience more and give comments later</v>
      </c>
      <c r="Q11" s="5" t="s">
        <v>53</v>
      </c>
      <c r="R11" s="3" t="str">
        <f>IFERROR(__xludf.DUMMYFUNCTION("GOOGLETRANSLATE(Q11, ""vi"", ""en"")
"),"Content Creator, General User")</f>
        <v>Content Creator, General User</v>
      </c>
      <c r="S11" s="3"/>
      <c r="T11" s="3"/>
      <c r="U11" s="3"/>
      <c r="V11" s="3"/>
      <c r="W11" s="3"/>
    </row>
    <row r="12">
      <c r="A12" s="4">
        <v>45516.63693806713</v>
      </c>
      <c r="B12" s="5" t="s">
        <v>10</v>
      </c>
      <c r="C12" s="5" t="s">
        <v>10</v>
      </c>
      <c r="D12" s="1" t="str">
        <f>IFERROR(__xludf.DUMMYFUNCTION("GOOGLETRANSLATE(C12, ""vi"", ""en"")
"),"Yes")</f>
        <v>Yes</v>
      </c>
      <c r="E12" s="5" t="s">
        <v>18</v>
      </c>
      <c r="F12" s="1" t="str">
        <f>IFERROR(__xludf.DUMMYFUNCTION("GOOGLETRANSLATE(E12,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2" s="5" t="s">
        <v>10</v>
      </c>
      <c r="H12" s="1" t="str">
        <f>IFERROR(__xludf.DUMMYFUNCTION("GOOGLETRANSLATE(G12, ""vi"", ""en"")
"),"Yes")</f>
        <v>Yes</v>
      </c>
      <c r="I12" s="5" t="s">
        <v>23</v>
      </c>
      <c r="J12" s="1" t="str">
        <f>IFERROR(__xludf.DUMMYFUNCTION("GOOGLETRANSLATE(I12,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2" s="5" t="s">
        <v>20</v>
      </c>
      <c r="L12" s="1" t="str">
        <f>IFERROR(__xludf.DUMMYFUNCTION("GOOGLETRANSLATE(K12, ""vi"", ""en"")
"),"Difficulty in writing smart contracts, Difficulty in designing metadata, Difficulty in minting NFTs on the blockchain")</f>
        <v>Difficulty in writing smart contracts, Difficulty in designing metadata, Difficulty in minting NFTs on the blockchain</v>
      </c>
      <c r="M12" s="5" t="s">
        <v>25</v>
      </c>
      <c r="N12" s="1" t="str">
        <f>IFERROR(__xludf.DUMMYFUNCTION("GOOGLETRANSLATE(M12, ""vi"", ""en"")
"),"Image (PNG, JPEG), Video (MP4), Audio (MP3), Document (PDF), Dynamic content (interactive or updateable)")</f>
        <v>Image (PNG, JPEG), Video (MP4), Audio (MP3), Document (PDF), Dynamic content (interactive or updateable)</v>
      </c>
      <c r="O12" s="5" t="s">
        <v>54</v>
      </c>
      <c r="P12" s="1" t="str">
        <f>IFERROR(__xludf.DUMMYFUNCTION("GOOGLETRANSLATE(O12, ""vi"", ""en"")
"),"Apps should open APIs so they can be integrated into other apps. Fees may apply.")</f>
        <v>Apps should open APIs so they can be integrated into other apps. Fees may apply.</v>
      </c>
      <c r="Q12" s="5" t="s">
        <v>55</v>
      </c>
      <c r="R12" s="3" t="str">
        <f>IFERROR(__xludf.DUMMYFUNCTION("GOOGLETRANSLATE(Q12, ""vi"", ""en"")
"),"Blockchain Developer, Content Creator")</f>
        <v>Blockchain Developer, Content Creator</v>
      </c>
      <c r="S12" s="3"/>
      <c r="T12" s="3"/>
      <c r="U12" s="3"/>
      <c r="V12" s="3"/>
      <c r="W12" s="3"/>
    </row>
    <row r="13">
      <c r="A13" s="4">
        <v>45516.70622962963</v>
      </c>
      <c r="B13" s="5" t="s">
        <v>10</v>
      </c>
      <c r="C13" s="5" t="s">
        <v>10</v>
      </c>
      <c r="D13" s="1" t="str">
        <f>IFERROR(__xludf.DUMMYFUNCTION("GOOGLETRANSLATE(C13, ""vi"", ""en"")
"),"Yes")</f>
        <v>Yes</v>
      </c>
      <c r="E13" s="5" t="s">
        <v>56</v>
      </c>
      <c r="F13" s="1" t="str">
        <f>IFERROR(__xludf.DUMMYFUNCTION("GOOGLETRANSLATE(E13, ""vi"", ""en"")
"),"Edit metadata of existing NFTs, Mint multiple NFTs at once, Manage minting policies, Preview NFTs before minting, Support storing metadata on decentralized platforms (IPFS, Arweave) , Integration with NFT exchanges")</f>
        <v>Edit metadata of existing NFTs, Mint multiple NFTs at once, Manage minting policies, Preview NFTs before minting, Support storing metadata on decentralized platforms (IPFS, Arweave) , Integration with NFT exchanges</v>
      </c>
      <c r="G13" s="5" t="s">
        <v>10</v>
      </c>
      <c r="H13" s="1" t="str">
        <f>IFERROR(__xludf.DUMMYFUNCTION("GOOGLETRANSLATE(G13, ""vi"", ""en"")
"),"Yes")</f>
        <v>Yes</v>
      </c>
      <c r="I13" s="5" t="s">
        <v>19</v>
      </c>
      <c r="J13" s="1" t="str">
        <f>IFERROR(__xludf.DUMMYFUNCTION("GOOGLETRANSLATE(I13, ""vi"", ""en"")
"),"Cardano Wallet (Daedalus, Yoroi), NFT Exchange (JPG Store, CNFT.io), Other Decentralized Applications (dApps) on Cardano")</f>
        <v>Cardano Wallet (Daedalus, Yoroi), NFT Exchange (JPG Store, CNFT.io), Other Decentralized Applications (dApps) on Cardano</v>
      </c>
      <c r="K13" s="5" t="s">
        <v>57</v>
      </c>
      <c r="L13" s="1" t="str">
        <f>IFERROR(__xludf.DUMMYFUNCTION("GOOGLETRANSLATE(K13, ""vi"", ""en"")
"),"Having difficulty writing smart contracts, having difficulty designing metadata")</f>
        <v>Having difficulty writing smart contracts, having difficulty designing metadata</v>
      </c>
      <c r="M13" s="5" t="s">
        <v>25</v>
      </c>
      <c r="N13" s="1" t="str">
        <f>IFERROR(__xludf.DUMMYFUNCTION("GOOGLETRANSLATE(M13, ""vi"", ""en"")
"),"Image (PNG, JPEG), Video (MP4), Audio (MP3), Document (PDF), Dynamic content (interactive or updateable)")</f>
        <v>Image (PNG, JPEG), Video (MP4), Audio (MP3), Document (PDF), Dynamic content (interactive or updateable)</v>
      </c>
      <c r="O13" s="5" t="s">
        <v>58</v>
      </c>
      <c r="P13" s="1" t="str">
        <f>IFERROR(__xludf.DUMMYFUNCTION("GOOGLETRANSLATE(O13, ""vi"", ""en"")
"),"Currently, I have not contributed anything to the application. I hope the application will soon be released to the community for everyone to experience.")</f>
        <v>Currently, I have not contributed anything to the application. I hope the application will soon be released to the community for everyone to experience.</v>
      </c>
      <c r="Q13" s="5" t="s">
        <v>50</v>
      </c>
      <c r="R13" s="3" t="str">
        <f>IFERROR(__xludf.DUMMYFUNCTION("GOOGLETRANSLATE(Q13, ""vi"", ""en"")
"),"Blockchain developer")</f>
        <v>Blockchain developer</v>
      </c>
      <c r="S13" s="3"/>
      <c r="T13" s="3"/>
      <c r="U13" s="3"/>
      <c r="V13" s="3"/>
      <c r="W13" s="3"/>
    </row>
    <row r="14">
      <c r="A14" s="6">
        <v>45523.622516724536</v>
      </c>
      <c r="B14" s="7" t="s">
        <v>10</v>
      </c>
      <c r="C14" s="7" t="s">
        <v>10</v>
      </c>
      <c r="D14" s="1" t="str">
        <f>IFERROR(__xludf.DUMMYFUNCTION("GOOGLETRANSLATE(C14, ""vi"", ""en"")
"),"Yes")</f>
        <v>Yes</v>
      </c>
      <c r="E14" s="7" t="s">
        <v>18</v>
      </c>
      <c r="F14" s="1" t="str">
        <f>IFERROR(__xludf.DUMMYFUNCTION("GOOGLETRANSLATE(E14,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4" s="7" t="s">
        <v>10</v>
      </c>
      <c r="H14" s="1" t="str">
        <f>IFERROR(__xludf.DUMMYFUNCTION("GOOGLETRANSLATE(G14, ""vi"", ""en"")
"),"Yes")</f>
        <v>Yes</v>
      </c>
      <c r="I14" s="7" t="s">
        <v>59</v>
      </c>
      <c r="J14" s="1" t="str">
        <f>IFERROR(__xludf.DUMMYFUNCTION("GOOGLETRANSLATE(I14, ""vi"", ""en"")
"),"Other Decentralized Applications (dApps) on Cardano")</f>
        <v>Other Decentralized Applications (dApps) on Cardano</v>
      </c>
      <c r="K14" s="7" t="s">
        <v>60</v>
      </c>
      <c r="L14" s="1" t="str">
        <f>IFERROR(__xludf.DUMMYFUNCTION("GOOGLETRANSLATE(K14, ""vi"", ""en"")
"),"Having difficulty writing smart contracts, difficulty minting NFTs on the blockchain")</f>
        <v>Having difficulty writing smart contracts, difficulty minting NFTs on the blockchain</v>
      </c>
      <c r="M14" s="7" t="s">
        <v>25</v>
      </c>
      <c r="N14" s="1" t="str">
        <f>IFERROR(__xludf.DUMMYFUNCTION("GOOGLETRANSLATE(M14, ""vi"", ""en"")
"),"Image (PNG, JPEG), Video (MP4), Audio (MP3), Document (PDF), Dynamic content (interactive or updateable)")</f>
        <v>Image (PNG, JPEG), Video (MP4), Audio (MP3), Document (PDF), Dynamic content (interactive or updateable)</v>
      </c>
      <c r="O14" s="7" t="s">
        <v>61</v>
      </c>
      <c r="P14" s="1" t="str">
        <f>IFERROR(__xludf.DUMMYFUNCTION("GOOGLETRANSLATE(O14, ""vi"", ""en"")
"),"I will give feedback after testing the product")</f>
        <v>I will give feedback after testing the product</v>
      </c>
      <c r="Q14" s="7" t="s">
        <v>50</v>
      </c>
      <c r="R14" s="3" t="str">
        <f>IFERROR(__xludf.DUMMYFUNCTION("GOOGLETRANSLATE(Q14, ""vi"", ""en"")
"),"Blockchain developer")</f>
        <v>Blockchain developer</v>
      </c>
    </row>
    <row r="15">
      <c r="A15" s="6">
        <v>45523.62467493056</v>
      </c>
      <c r="B15" s="7" t="s">
        <v>26</v>
      </c>
      <c r="C15" s="7" t="s">
        <v>10</v>
      </c>
      <c r="D15" s="1" t="str">
        <f>IFERROR(__xludf.DUMMYFUNCTION("GOOGLETRANSLATE(C15, ""vi"", ""en"")
"),"Yes")</f>
        <v>Yes</v>
      </c>
      <c r="E15" s="7" t="s">
        <v>62</v>
      </c>
      <c r="F15" s="1" t="str">
        <f>IFERROR(__xludf.DUMMYFUNCTION("GOOGLETRANSLATE(E15, ""vi"", ""en"")
"),"Integration with NFT exchanges")</f>
        <v>Integration with NFT exchanges</v>
      </c>
      <c r="G15" s="7" t="s">
        <v>10</v>
      </c>
      <c r="H15" s="1" t="str">
        <f>IFERROR(__xludf.DUMMYFUNCTION("GOOGLETRANSLATE(G15, ""vi"", ""en"")
"),"Yes")</f>
        <v>Yes</v>
      </c>
      <c r="I15" s="7" t="s">
        <v>29</v>
      </c>
      <c r="J15" s="1" t="str">
        <f>IFERROR(__xludf.DUMMYFUNCTION("GOOGLETRANSLATE(I15, ""vi"", ""en"")
"),"Cardano Wallet (Daedalus, Yoroi), Other Decentralized Applications (dApps) on Cardano")</f>
        <v>Cardano Wallet (Daedalus, Yoroi), Other Decentralized Applications (dApps) on Cardano</v>
      </c>
      <c r="K15" s="7" t="s">
        <v>57</v>
      </c>
      <c r="L15" s="1" t="str">
        <f>IFERROR(__xludf.DUMMYFUNCTION("GOOGLETRANSLATE(K15, ""vi"", ""en"")
"),"Having difficulty writing smart contracts, having difficulty designing metadata")</f>
        <v>Having difficulty writing smart contracts, having difficulty designing metadata</v>
      </c>
      <c r="M15" s="7" t="s">
        <v>63</v>
      </c>
      <c r="N15" s="1" t="str">
        <f>IFERROR(__xludf.DUMMYFUNCTION("GOOGLETRANSLATE(M15, ""vi"", ""en"")
"),"Document (PDF), Dynamic content (interactive or updateable)")</f>
        <v>Document (PDF), Dynamic content (interactive or updateable)</v>
      </c>
      <c r="O15" s="7" t="s">
        <v>64</v>
      </c>
      <c r="P15" s="1" t="str">
        <f>IFERROR(__xludf.DUMMYFUNCTION("GOOGLETRANSLATE(O15, ""vi"", ""en"")
"),"I'm not")</f>
        <v>I'm not</v>
      </c>
      <c r="Q15" s="7" t="s">
        <v>65</v>
      </c>
      <c r="R15" s="3" t="str">
        <f>IFERROR(__xludf.DUMMYFUNCTION("GOOGLETRANSLATE(Q15, ""vi"", ""en"")
"),"Blockchain Developer, Investor")</f>
        <v>Blockchain Developer, Investor</v>
      </c>
    </row>
    <row r="16">
      <c r="A16" s="6">
        <v>45530.74770962963</v>
      </c>
      <c r="B16" s="7" t="s">
        <v>10</v>
      </c>
      <c r="C16" s="7" t="s">
        <v>10</v>
      </c>
      <c r="D16" s="1" t="str">
        <f>IFERROR(__xludf.DUMMYFUNCTION("GOOGLETRANSLATE(C16, ""vi"", ""en"")
"),"Yes")</f>
        <v>Yes</v>
      </c>
      <c r="E16" s="7" t="s">
        <v>18</v>
      </c>
      <c r="F16" s="1" t="str">
        <f>IFERROR(__xludf.DUMMYFUNCTION("GOOGLETRANSLATE(E16,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6" s="7" t="s">
        <v>10</v>
      </c>
      <c r="H16" s="1" t="str">
        <f>IFERROR(__xludf.DUMMYFUNCTION("GOOGLETRANSLATE(G16, ""vi"", ""en"")
"),"Yes")</f>
        <v>Yes</v>
      </c>
      <c r="I16" s="7" t="s">
        <v>23</v>
      </c>
      <c r="J16" s="1" t="str">
        <f>IFERROR(__xludf.DUMMYFUNCTION("GOOGLETRANSLATE(I16,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6" s="7" t="s">
        <v>20</v>
      </c>
      <c r="L16" s="1" t="str">
        <f>IFERROR(__xludf.DUMMYFUNCTION("GOOGLETRANSLATE(K16, ""vi"", ""en"")
"),"Difficulty in writing smart contracts, Difficulty in designing metadata, Difficulty in minting NFTs on the blockchain")</f>
        <v>Difficulty in writing smart contracts, Difficulty in designing metadata, Difficulty in minting NFTs on the blockchain</v>
      </c>
      <c r="M16" s="7" t="s">
        <v>25</v>
      </c>
      <c r="N16" s="1" t="str">
        <f>IFERROR(__xludf.DUMMYFUNCTION("GOOGLETRANSLATE(M16, ""vi"", ""en"")
"),"Image (PNG, JPEG), Video (MP4), Audio (MP3), Document (PDF), Dynamic content (interactive or updateable)")</f>
        <v>Image (PNG, JPEG), Video (MP4), Audio (MP3), Document (PDF), Dynamic content (interactive or updateable)</v>
      </c>
      <c r="O16" s="7" t="s">
        <v>66</v>
      </c>
      <c r="P16" s="1" t="str">
        <f>IFERROR(__xludf.DUMMYFUNCTION("GOOGLETRANSLATE(O16, ""vi"", ""en"")
"),"The product should have a youthful and convenient interface. There are instructions in text and video, capable of orienting users when they make wrong/inappropriate choices.")</f>
        <v>The product should have a youthful and convenient interface. There are instructions in text and video, capable of orienting users when they make wrong/inappropriate choices.</v>
      </c>
      <c r="Q16" s="7" t="s">
        <v>67</v>
      </c>
      <c r="R16" s="3" t="str">
        <f>IFERROR(__xludf.DUMMYFUNCTION("GOOGLETRANSLATE(Q16, ""vi"", ""en"")
"),"Blockchain Developer, NFT Collector")</f>
        <v>Blockchain Developer, NFT Collector</v>
      </c>
    </row>
    <row r="17">
      <c r="A17" s="6">
        <v>45530.75225960648</v>
      </c>
      <c r="B17" s="7" t="s">
        <v>10</v>
      </c>
      <c r="C17" s="7" t="s">
        <v>10</v>
      </c>
      <c r="D17" s="1" t="str">
        <f>IFERROR(__xludf.DUMMYFUNCTION("GOOGLETRANSLATE(C17, ""vi"", ""en"")
"),"Yes")</f>
        <v>Yes</v>
      </c>
      <c r="E17" s="7" t="s">
        <v>18</v>
      </c>
      <c r="F17" s="1" t="str">
        <f>IFERROR(__xludf.DUMMYFUNCTION("GOOGLETRANSLATE(E17,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7" s="7" t="s">
        <v>10</v>
      </c>
      <c r="H17" s="1" t="str">
        <f>IFERROR(__xludf.DUMMYFUNCTION("GOOGLETRANSLATE(G17, ""vi"", ""en"")
"),"Yes")</f>
        <v>Yes</v>
      </c>
      <c r="I17" s="7" t="s">
        <v>23</v>
      </c>
      <c r="J17" s="1" t="str">
        <f>IFERROR(__xludf.DUMMYFUNCTION("GOOGLETRANSLATE(I17,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7" s="7" t="s">
        <v>20</v>
      </c>
      <c r="L17" s="1" t="str">
        <f>IFERROR(__xludf.DUMMYFUNCTION("GOOGLETRANSLATE(K17, ""vi"", ""en"")
"),"Difficulty in writing smart contracts, Difficulty in designing metadata, Difficulty in minting NFTs on the blockchain")</f>
        <v>Difficulty in writing smart contracts, Difficulty in designing metadata, Difficulty in minting NFTs on the blockchain</v>
      </c>
      <c r="M17" s="7" t="s">
        <v>25</v>
      </c>
      <c r="N17" s="1" t="str">
        <f>IFERROR(__xludf.DUMMYFUNCTION("GOOGLETRANSLATE(M17, ""vi"", ""en"")
"),"Image (PNG, JPEG), Video (MP4), Audio (MP3), Document (PDF), Dynamic content (interactive or updateable)")</f>
        <v>Image (PNG, JPEG), Video (MP4), Audio (MP3), Document (PDF), Dynamic content (interactive or updateable)</v>
      </c>
      <c r="O17" s="7" t="s">
        <v>68</v>
      </c>
      <c r="P17" s="1" t="str">
        <f>IFERROR(__xludf.DUMMYFUNCTION("GOOGLETRANSLATE(O17, ""vi"", ""en"")
"),"is open source that allows anyone to reuse, providing a studio where users can design and visualize what the actual NFT would look like?")</f>
        <v>is open source that allows anyone to reuse, providing a studio where users can design and visualize what the actual NFT would look like?</v>
      </c>
      <c r="Q17" s="7" t="s">
        <v>69</v>
      </c>
      <c r="R17" s="3" t="str">
        <f>IFERROR(__xludf.DUMMYFUNCTION("GOOGLETRANSLATE(Q17, ""vi"", ""en"")
"),"Blockchain Developer, NFT Collector, Content Creator, Investor")</f>
        <v>Blockchain Developer, NFT Collector, Content Creator, Investor</v>
      </c>
    </row>
    <row r="18">
      <c r="A18" s="6">
        <v>45530.86191527778</v>
      </c>
      <c r="B18" s="7" t="s">
        <v>10</v>
      </c>
      <c r="C18" s="7" t="s">
        <v>10</v>
      </c>
      <c r="D18" s="1" t="str">
        <f>IFERROR(__xludf.DUMMYFUNCTION("GOOGLETRANSLATE(C18, ""vi"", ""en"")
"),"Yes")</f>
        <v>Yes</v>
      </c>
      <c r="E18" s="7" t="s">
        <v>18</v>
      </c>
      <c r="F18" s="1" t="str">
        <f>IFERROR(__xludf.DUMMYFUNCTION("GOOGLETRANSLATE(E18, ""vi"", ""en"")
"),"Create new NFTs from scratch, Edit existing NFT metadata, Mint multiple NFTs at once, Manage minting policies, Preview NFTs before minting, Support storing metadata on decentralized platforms (IPFS, Arweave), Integration with NFT exchanges")</f>
        <v>Create new NFTs from scratch, Edit existing NFT metadata, Mint multiple NFTs at once, Manage minting policies, Preview NFTs before minting, Support storing metadata on decentralized platforms (IPFS, Arweave), Integration with NFT exchanges</v>
      </c>
      <c r="G18" s="7" t="s">
        <v>10</v>
      </c>
      <c r="H18" s="1" t="str">
        <f>IFERROR(__xludf.DUMMYFUNCTION("GOOGLETRANSLATE(G18, ""vi"", ""en"")
"),"Yes")</f>
        <v>Yes</v>
      </c>
      <c r="I18" s="7" t="s">
        <v>23</v>
      </c>
      <c r="J18" s="1" t="str">
        <f>IFERROR(__xludf.DUMMYFUNCTION("GOOGLETRANSLATE(I18,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8" s="7" t="s">
        <v>57</v>
      </c>
      <c r="L18" s="1" t="str">
        <f>IFERROR(__xludf.DUMMYFUNCTION("GOOGLETRANSLATE(K18, ""vi"", ""en"")
"),"Having difficulty writing smart contracts, having difficulty designing metadata")</f>
        <v>Having difficulty writing smart contracts, having difficulty designing metadata</v>
      </c>
      <c r="M18" s="7" t="s">
        <v>21</v>
      </c>
      <c r="N18" s="1" t="str">
        <f>IFERROR(__xludf.DUMMYFUNCTION("GOOGLETRANSLATE(M18, ""vi"", ""en"")
"),"Image (PNG, JPEG), Video (MP4), Audio (MP3), Document (PDF)")</f>
        <v>Image (PNG, JPEG), Video (MP4), Audio (MP3), Document (PDF)</v>
      </c>
      <c r="O18" s="7" t="s">
        <v>70</v>
      </c>
      <c r="P18" s="1" t="str">
        <f>IFERROR(__xludf.DUMMYFUNCTION("GOOGLETRANSLATE(O18, ""vi"", ""en"")
"),"Ability to estimate transaction fees")</f>
        <v>Ability to estimate transaction fees</v>
      </c>
      <c r="Q18" s="7" t="s">
        <v>69</v>
      </c>
      <c r="R18" s="3" t="str">
        <f>IFERROR(__xludf.DUMMYFUNCTION("GOOGLETRANSLATE(Q18, ""vi"", ""en"")
"),"Blockchain Developer, NFT Collector, Content Creator, Investor")</f>
        <v>Blockchain Developer, NFT Collector, Content Creator, Investor</v>
      </c>
    </row>
    <row r="19">
      <c r="A19" s="6">
        <v>45530.863350590276</v>
      </c>
      <c r="B19" s="7" t="s">
        <v>10</v>
      </c>
      <c r="C19" s="7" t="s">
        <v>10</v>
      </c>
      <c r="D19" s="1" t="str">
        <f>IFERROR(__xludf.DUMMYFUNCTION("GOOGLETRANSLATE(C19, ""vi"", ""en"")
"),"Yes")</f>
        <v>Yes</v>
      </c>
      <c r="E19" s="7" t="s">
        <v>71</v>
      </c>
      <c r="F19" s="1" t="str">
        <f>IFERROR(__xludf.DUMMYFUNCTION("GOOGLETRANSLATE(E19, ""vi"", ""en"")
"),"Create new NFTs from scratch, Mint multiple NFTs at once, Manage minting policies, Preview NFTs before minting, Support storing metadata on decentralized platforms (IPFS, Arweave)")</f>
        <v>Create new NFTs from scratch, Mint multiple NFTs at once, Manage minting policies, Preview NFTs before minting, Support storing metadata on decentralized platforms (IPFS, Arweave)</v>
      </c>
      <c r="G19" s="7" t="s">
        <v>10</v>
      </c>
      <c r="H19" s="1" t="str">
        <f>IFERROR(__xludf.DUMMYFUNCTION("GOOGLETRANSLATE(G19, ""vi"", ""en"")
"),"Yes")</f>
        <v>Yes</v>
      </c>
      <c r="I19" s="7" t="s">
        <v>23</v>
      </c>
      <c r="J19" s="1" t="str">
        <f>IFERROR(__xludf.DUMMYFUNCTION("GOOGLETRANSLATE(I19,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19" s="7" t="s">
        <v>20</v>
      </c>
      <c r="L19" s="1" t="str">
        <f>IFERROR(__xludf.DUMMYFUNCTION("GOOGLETRANSLATE(K19, ""vi"", ""en"")
"),"Difficulty in writing smart contracts, Difficulty in designing metadata, Difficulty in minting NFTs on the blockchain")</f>
        <v>Difficulty in writing smart contracts, Difficulty in designing metadata, Difficulty in minting NFTs on the blockchain</v>
      </c>
      <c r="M19" s="7" t="s">
        <v>21</v>
      </c>
      <c r="N19" s="1" t="str">
        <f>IFERROR(__xludf.DUMMYFUNCTION("GOOGLETRANSLATE(M19, ""vi"", ""en"")
"),"Image (PNG, JPEG), Video (MP4), Audio (MP3), Document (PDF)")</f>
        <v>Image (PNG, JPEG), Video (MP4), Audio (MP3), Document (PDF)</v>
      </c>
      <c r="O19" s="7" t="s">
        <v>72</v>
      </c>
      <c r="P19" s="1" t="str">
        <f>IFERROR(__xludf.DUMMYFUNCTION("GOOGLETRANSLATE(O19, ""vi"", ""en"")
"),"Ability to offer testing features on a testnet")</f>
        <v>Ability to offer testing features on a testnet</v>
      </c>
      <c r="Q19" s="7" t="s">
        <v>73</v>
      </c>
      <c r="R19" s="3" t="str">
        <f>IFERROR(__xludf.DUMMYFUNCTION("GOOGLETRANSLATE(Q19, ""vi"", ""en"")
"),"NFT Collectors, Content Creators, Investors, General Users")</f>
        <v>NFT Collectors, Content Creators, Investors, General Users</v>
      </c>
    </row>
    <row r="20">
      <c r="A20" s="6">
        <v>45533.32277604166</v>
      </c>
      <c r="B20" s="7" t="s">
        <v>10</v>
      </c>
      <c r="C20" s="7" t="s">
        <v>17</v>
      </c>
      <c r="D20" s="1" t="str">
        <f>IFERROR(__xludf.DUMMYFUNCTION("GOOGLETRANSLATE(C20, ""vi"", ""en"")
"),"I want more information")</f>
        <v>I want more information</v>
      </c>
      <c r="E20" s="7" t="s">
        <v>74</v>
      </c>
      <c r="F20" s="1" t="str">
        <f>IFERROR(__xludf.DUMMYFUNCTION("GOOGLETRANSLATE(E20, ""vi"", ""en"")
"),"Support for storing metadata on decentralized platforms (IPFS, Arweave)")</f>
        <v>Support for storing metadata on decentralized platforms (IPFS, Arweave)</v>
      </c>
      <c r="G20" s="7" t="s">
        <v>10</v>
      </c>
      <c r="H20" s="1" t="str">
        <f>IFERROR(__xludf.DUMMYFUNCTION("GOOGLETRANSLATE(G20, ""vi"", ""en"")
"),"Yes")</f>
        <v>Yes</v>
      </c>
      <c r="I20" s="7" t="s">
        <v>75</v>
      </c>
      <c r="J20" s="1" t="str">
        <f>IFERROR(__xludf.DUMMYFUNCTION("GOOGLETRANSLATE(I20, ""vi"", ""en"")
"),"NFT Exchange (JPG Store, CNFT.io), Decentralized Storage System (IPFS, Arweave), NFT Tracking and Analysis Tools (Pool.pm, AdaStat)")</f>
        <v>NFT Exchange (JPG Store, CNFT.io), Decentralized Storage System (IPFS, Arweave), NFT Tracking and Analysis Tools (Pool.pm, AdaStat)</v>
      </c>
      <c r="K20" s="7" t="s">
        <v>76</v>
      </c>
      <c r="L20" s="1" t="str">
        <f>IFERROR(__xludf.DUMMYFUNCTION("GOOGLETRANSLATE(K20, ""vi"", ""en"")
"),"Difficulty in designing metadata, Difficulty in minting NFTs on blockchain")</f>
        <v>Difficulty in designing metadata, Difficulty in minting NFTs on blockchain</v>
      </c>
      <c r="M20" s="7" t="s">
        <v>77</v>
      </c>
      <c r="N20" s="1" t="str">
        <f>IFERROR(__xludf.DUMMYFUNCTION("GOOGLETRANSLATE(M20, ""vi"", ""en"")
"),"Dynamic content (interactive or updateable)")</f>
        <v>Dynamic content (interactive or updateable)</v>
      </c>
      <c r="O20" s="7" t="s">
        <v>78</v>
      </c>
      <c r="P20" s="1" t="str">
        <f>IFERROR(__xludf.DUMMYFUNCTION("GOOGLETRANSLATE(O20, ""vi"", ""en"")
"),"Need to research and contribute later")</f>
        <v>Need to research and contribute later</v>
      </c>
      <c r="Q20" s="7" t="s">
        <v>36</v>
      </c>
      <c r="R20" s="3" t="str">
        <f>IFERROR(__xludf.DUMMYFUNCTION("GOOGLETRANSLATE(Q20, ""vi"", ""en"")
"),"Blockchain Developer, Content Creator, Investor")</f>
        <v>Blockchain Developer, Content Creator, Investor</v>
      </c>
    </row>
    <row r="21">
      <c r="A21" s="6">
        <v>45534.0</v>
      </c>
      <c r="B21" s="7" t="s">
        <v>10</v>
      </c>
      <c r="C21" s="7" t="s">
        <v>17</v>
      </c>
      <c r="D21" s="1" t="str">
        <f>IFERROR(__xludf.DUMMYFUNCTION("GOOGLETRANSLATE(C21, ""vi"", ""en"")
"),"I want more information")</f>
        <v>I want more information</v>
      </c>
      <c r="E21" s="7" t="s">
        <v>74</v>
      </c>
      <c r="F21" s="1" t="str">
        <f>IFERROR(__xludf.DUMMYFUNCTION("GOOGLETRANSLATE(E21, ""vi"", ""en"")
"),"Support for storing metadata on decentralized platforms (IPFS, Arweave)")</f>
        <v>Support for storing metadata on decentralized platforms (IPFS, Arweave)</v>
      </c>
      <c r="G21" s="7" t="s">
        <v>10</v>
      </c>
      <c r="H21" s="1" t="str">
        <f>IFERROR(__xludf.DUMMYFUNCTION("GOOGLETRANSLATE(G21, ""vi"", ""en"")
"),"Yes")</f>
        <v>Yes</v>
      </c>
      <c r="I21" s="7" t="s">
        <v>23</v>
      </c>
      <c r="J21" s="1" t="str">
        <f>IFERROR(__xludf.DUMMYFUNCTION("GOOGLETRANSLATE(I21, ""vi"", ""en"")
"),"Cardano Wallet (Daedalus, Yoroi), NFT Exchange (JPG Store, CNFT.io), Other Decentralized Applications (dApps) on Cardano, Decentralized Storage Systems (IPFS, Arweave), Analytics Tools and NFT tracking (Pool.pm, AdaStat)")</f>
        <v>Cardano Wallet (Daedalus, Yoroi), NFT Exchange (JPG Store, CNFT.io), Other Decentralized Applications (dApps) on Cardano, Decentralized Storage Systems (IPFS, Arweave), Analytics Tools and NFT tracking (Pool.pm, AdaStat)</v>
      </c>
      <c r="K21" s="7" t="s">
        <v>57</v>
      </c>
      <c r="L21" s="1" t="str">
        <f>IFERROR(__xludf.DUMMYFUNCTION("GOOGLETRANSLATE(K21, ""vi"", ""en"")
"),"Having difficulty writing smart contracts, having difficulty designing metadata")</f>
        <v>Having difficulty writing smart contracts, having difficulty designing metadata</v>
      </c>
      <c r="M21" s="7" t="s">
        <v>21</v>
      </c>
      <c r="N21" s="1" t="str">
        <f>IFERROR(__xludf.DUMMYFUNCTION("GOOGLETRANSLATE(M21, ""vi"", ""en"")
"),"Image (PNG, JPEG), Video (MP4), Audio (MP3), Document (PDF)")</f>
        <v>Image (PNG, JPEG), Video (MP4), Audio (MP3), Document (PDF)</v>
      </c>
      <c r="O21" s="7" t="s">
        <v>70</v>
      </c>
      <c r="P21" s="1" t="str">
        <f>IFERROR(__xludf.DUMMYFUNCTION("GOOGLETRANSLATE(O21, ""vi"", ""en"")
"),"Ability to estimate transaction fees")</f>
        <v>Ability to estimate transaction fees</v>
      </c>
      <c r="Q21" s="7" t="s">
        <v>69</v>
      </c>
      <c r="R21" s="3" t="str">
        <f>IFERROR(__xludf.DUMMYFUNCTION("GOOGLETRANSLATE(Q21, ""vi"", ""en"")
"),"Blockchain Developer, NFT Collector, Content Creator, Investor")</f>
        <v>Blockchain Developer, NFT Collector, Content Creator, Investor</v>
      </c>
      <c r="S21" s="3"/>
      <c r="T21" s="3"/>
      <c r="U21" s="3"/>
      <c r="V21" s="3"/>
      <c r="W21" s="3"/>
    </row>
    <row r="22">
      <c r="A22" s="6">
        <v>45534.333333333336</v>
      </c>
      <c r="B22" s="7" t="s">
        <v>10</v>
      </c>
      <c r="C22" s="7" t="s">
        <v>17</v>
      </c>
      <c r="D22" s="1" t="str">
        <f>IFERROR(__xludf.DUMMYFUNCTION("GOOGLETRANSLATE(C22, ""vi"", ""en"")
"),"I want more information")</f>
        <v>I want more information</v>
      </c>
      <c r="E22" s="7" t="s">
        <v>74</v>
      </c>
      <c r="F22" s="1" t="str">
        <f>IFERROR(__xludf.DUMMYFUNCTION("GOOGLETRANSLATE(E22, ""vi"", ""en"")
"),"Support for storing metadata on decentralized platforms (IPFS, Arweave)")</f>
        <v>Support for storing metadata on decentralized platforms (IPFS, Arweave)</v>
      </c>
      <c r="G22" s="5" t="s">
        <v>10</v>
      </c>
      <c r="H22" s="1" t="str">
        <f>IFERROR(__xludf.DUMMYFUNCTION("GOOGLETRANSLATE(G22, ""vi"", ""en"")
"),"Yes")</f>
        <v>Yes</v>
      </c>
      <c r="I22" s="5" t="s">
        <v>42</v>
      </c>
      <c r="J22" s="1" t="str">
        <f>IFERROR(__xludf.DUMMYFUNCTION("GOOGLETRANSLATE(I22, ""vi"", ""en"")
"),"Cardano Wallet (Daedalus, Yoroi), NFT Tracking and Analysis Tool (Pool.pm, AdaStat)")</f>
        <v>Cardano Wallet (Daedalus, Yoroi), NFT Tracking and Analysis Tool (Pool.pm, AdaStat)</v>
      </c>
      <c r="K22" s="5" t="s">
        <v>30</v>
      </c>
      <c r="L22" s="1" t="str">
        <f>IFERROR(__xludf.DUMMYFUNCTION("GOOGLETRANSLATE(K22, ""vi"", ""en"")
"),"No difficulty")</f>
        <v>No difficulty</v>
      </c>
      <c r="M22" s="5" t="s">
        <v>43</v>
      </c>
      <c r="N22" s="1" t="str">
        <f>IFERROR(__xludf.DUMMYFUNCTION("GOOGLETRANSLATE(M22, ""vi"", ""en"")
"),"Images (PNG, JPEG), Documents (PDF)")</f>
        <v>Images (PNG, JPEG), Documents (PDF)</v>
      </c>
      <c r="O22" s="5" t="s">
        <v>49</v>
      </c>
      <c r="P22" s="1" t="str">
        <f>IFERROR(__xludf.DUMMYFUNCTION("GOOGLETRANSLATE(O22, ""vi"", ""en"")
"),"Not yet")</f>
        <v>Not yet</v>
      </c>
      <c r="Q22" s="5" t="s">
        <v>50</v>
      </c>
      <c r="R22" s="3" t="str">
        <f>IFERROR(__xludf.DUMMYFUNCTION("GOOGLETRANSLATE(Q22, ""vi"", ""en"")
"),"Blockchain developer")</f>
        <v>Blockchain developer</v>
      </c>
      <c r="S22" s="3"/>
      <c r="T22" s="3"/>
      <c r="U22" s="3"/>
      <c r="V22" s="3"/>
      <c r="W22" s="3"/>
    </row>
    <row r="23">
      <c r="A23" s="3"/>
      <c r="B23" s="3"/>
      <c r="C23" s="3"/>
      <c r="D23" s="3"/>
      <c r="E23" s="3"/>
      <c r="F23" s="3"/>
      <c r="G23" s="3"/>
      <c r="H23" s="3"/>
      <c r="I23" s="3"/>
      <c r="J23" s="3"/>
      <c r="K23" s="3"/>
      <c r="L23" s="3"/>
      <c r="M23" s="3"/>
      <c r="N23" s="3"/>
      <c r="O23" s="3"/>
      <c r="P23" s="3"/>
      <c r="Q23" s="3"/>
      <c r="R23" s="3"/>
      <c r="S23" s="3"/>
      <c r="T23" s="3"/>
      <c r="U23" s="3"/>
      <c r="V23" s="3"/>
      <c r="W23" s="3"/>
    </row>
    <row r="24">
      <c r="A24" s="3"/>
      <c r="B24" s="3"/>
      <c r="C24" s="3"/>
      <c r="D24" s="3"/>
      <c r="E24" s="3"/>
      <c r="F24" s="3"/>
      <c r="G24" s="3"/>
      <c r="H24" s="3"/>
      <c r="I24" s="3"/>
      <c r="J24" s="3"/>
      <c r="K24" s="3"/>
      <c r="L24" s="3"/>
      <c r="M24" s="3"/>
      <c r="N24" s="3"/>
      <c r="O24" s="3"/>
      <c r="P24" s="3"/>
      <c r="Q24" s="3"/>
      <c r="R24" s="3"/>
      <c r="S24" s="3"/>
      <c r="T24" s="3"/>
      <c r="U24" s="3"/>
      <c r="V24" s="3"/>
      <c r="W24" s="3"/>
    </row>
    <row r="25">
      <c r="A25" s="3"/>
      <c r="B25" s="3"/>
      <c r="C25" s="3"/>
      <c r="D25" s="3"/>
      <c r="E25" s="3"/>
      <c r="F25" s="3"/>
      <c r="G25" s="3"/>
      <c r="H25" s="3"/>
      <c r="I25" s="3"/>
      <c r="J25" s="3"/>
      <c r="K25" s="3"/>
      <c r="L25" s="3"/>
      <c r="M25" s="3"/>
      <c r="N25" s="3"/>
      <c r="O25" s="3"/>
      <c r="P25" s="3"/>
      <c r="Q25" s="3"/>
      <c r="R25" s="3"/>
      <c r="S25" s="3"/>
      <c r="T25" s="3"/>
      <c r="U25" s="3"/>
      <c r="V25" s="3"/>
      <c r="W25" s="3"/>
    </row>
    <row r="26">
      <c r="A26" s="3"/>
      <c r="B26" s="3"/>
      <c r="C26" s="3"/>
      <c r="D26" s="3"/>
      <c r="E26" s="3"/>
      <c r="F26" s="3"/>
      <c r="G26" s="3"/>
      <c r="H26" s="3"/>
      <c r="I26" s="3"/>
      <c r="J26" s="3"/>
      <c r="K26" s="3"/>
      <c r="L26" s="3"/>
      <c r="M26" s="3"/>
      <c r="N26" s="3"/>
      <c r="O26" s="3"/>
      <c r="P26" s="3"/>
      <c r="Q26" s="3"/>
      <c r="R26" s="3"/>
      <c r="S26" s="3"/>
      <c r="T26" s="3"/>
      <c r="U26" s="3"/>
      <c r="V26" s="3"/>
      <c r="W26" s="3"/>
    </row>
    <row r="27">
      <c r="A27" s="3"/>
      <c r="B27" s="3"/>
      <c r="C27" s="3"/>
      <c r="D27" s="3"/>
      <c r="E27" s="3"/>
      <c r="F27" s="3"/>
      <c r="G27" s="3"/>
      <c r="H27" s="3"/>
      <c r="I27" s="3"/>
      <c r="J27" s="3"/>
      <c r="K27" s="3"/>
      <c r="L27" s="3"/>
      <c r="M27" s="3"/>
      <c r="N27" s="3"/>
      <c r="O27" s="3"/>
      <c r="P27" s="3"/>
      <c r="Q27" s="3"/>
      <c r="R27" s="3"/>
      <c r="S27" s="3"/>
      <c r="T27" s="3"/>
      <c r="U27" s="3"/>
      <c r="V27" s="3"/>
      <c r="W27" s="3"/>
    </row>
    <row r="28">
      <c r="A28" s="3"/>
      <c r="B28" s="3"/>
      <c r="C28" s="3"/>
      <c r="D28" s="3"/>
      <c r="E28" s="3"/>
      <c r="F28" s="3"/>
      <c r="G28" s="3"/>
      <c r="H28" s="3"/>
      <c r="I28" s="3"/>
      <c r="J28" s="3"/>
      <c r="K28" s="3"/>
      <c r="L28" s="3"/>
      <c r="M28" s="3"/>
      <c r="N28" s="3"/>
      <c r="O28" s="3"/>
      <c r="P28" s="3"/>
      <c r="Q28" s="3"/>
      <c r="R28" s="3"/>
      <c r="S28" s="3"/>
      <c r="T28" s="3"/>
      <c r="U28" s="3"/>
      <c r="V28" s="3"/>
      <c r="W28" s="3"/>
    </row>
    <row r="29">
      <c r="A29" s="3"/>
      <c r="B29" s="3"/>
      <c r="C29" s="3"/>
      <c r="D29" s="3"/>
      <c r="E29" s="3"/>
      <c r="F29" s="3"/>
      <c r="G29" s="3"/>
      <c r="H29" s="3"/>
      <c r="I29" s="3"/>
      <c r="J29" s="3"/>
      <c r="K29" s="3"/>
      <c r="L29" s="3"/>
      <c r="M29" s="3"/>
      <c r="N29" s="3"/>
      <c r="O29" s="3"/>
      <c r="P29" s="3"/>
      <c r="Q29" s="3"/>
      <c r="R29" s="3"/>
      <c r="S29" s="3"/>
      <c r="T29" s="3"/>
      <c r="U29" s="3"/>
      <c r="V29" s="3"/>
      <c r="W29" s="3"/>
    </row>
    <row r="30">
      <c r="A30" s="3"/>
      <c r="B30" s="3"/>
      <c r="C30" s="3"/>
      <c r="D30" s="3"/>
      <c r="E30" s="3"/>
      <c r="F30" s="3"/>
      <c r="G30" s="3"/>
      <c r="H30" s="3"/>
      <c r="I30" s="3"/>
      <c r="J30" s="3"/>
      <c r="K30" s="3"/>
      <c r="L30" s="3"/>
      <c r="M30" s="3"/>
      <c r="N30" s="3"/>
      <c r="O30" s="3"/>
      <c r="P30" s="3"/>
      <c r="Q30" s="3"/>
      <c r="R30" s="3"/>
      <c r="S30" s="3"/>
      <c r="T30" s="3"/>
      <c r="U30" s="3"/>
      <c r="V30" s="3"/>
      <c r="W30" s="3"/>
    </row>
    <row r="31">
      <c r="A31" s="3"/>
      <c r="C31" s="3"/>
      <c r="D31" s="3"/>
      <c r="E31" s="3"/>
      <c r="F31" s="3"/>
      <c r="G31" s="3"/>
      <c r="H31" s="3"/>
      <c r="I31" s="3"/>
      <c r="J31" s="3"/>
      <c r="K31" s="3"/>
      <c r="L31" s="3"/>
      <c r="M31" s="3"/>
      <c r="N31" s="3"/>
      <c r="O31" s="3"/>
      <c r="P31" s="3"/>
      <c r="Q31" s="3"/>
      <c r="R31" s="3"/>
      <c r="S31" s="3"/>
      <c r="T31" s="3"/>
      <c r="U31" s="3"/>
      <c r="V31" s="3"/>
      <c r="W31" s="3"/>
    </row>
    <row r="32">
      <c r="A32" s="3"/>
      <c r="B32" s="3"/>
      <c r="C32" s="3"/>
      <c r="D32" s="3"/>
      <c r="E32" s="3"/>
      <c r="F32" s="3"/>
      <c r="G32" s="3"/>
      <c r="H32" s="3"/>
      <c r="I32" s="3"/>
      <c r="J32" s="3"/>
      <c r="K32" s="3"/>
      <c r="L32" s="3"/>
      <c r="M32" s="3"/>
      <c r="N32" s="3"/>
      <c r="O32" s="3"/>
      <c r="P32" s="3"/>
      <c r="Q32" s="3"/>
      <c r="R32" s="3"/>
      <c r="S32" s="3"/>
      <c r="T32" s="3"/>
      <c r="U32" s="3"/>
      <c r="V32" s="3"/>
      <c r="W32" s="3"/>
    </row>
    <row r="33">
      <c r="A33" s="3"/>
      <c r="B33" s="3"/>
      <c r="C33" s="3"/>
      <c r="D33" s="3"/>
      <c r="E33" s="3"/>
      <c r="F33" s="3"/>
      <c r="G33" s="3"/>
      <c r="H33" s="3"/>
      <c r="I33" s="3"/>
      <c r="J33" s="3"/>
      <c r="K33" s="3"/>
      <c r="L33" s="3"/>
      <c r="M33" s="3"/>
      <c r="N33" s="3"/>
      <c r="O33" s="3"/>
      <c r="P33" s="3"/>
      <c r="Q33" s="3"/>
      <c r="R33" s="3"/>
      <c r="S33" s="3"/>
      <c r="T33" s="3"/>
      <c r="U33" s="3"/>
      <c r="V33" s="3"/>
      <c r="W33" s="3"/>
    </row>
    <row r="34">
      <c r="A34" s="3"/>
      <c r="B34" s="3"/>
      <c r="C34" s="3"/>
      <c r="D34" s="3"/>
      <c r="E34" s="3"/>
      <c r="F34" s="3"/>
      <c r="G34" s="3"/>
      <c r="H34" s="3"/>
      <c r="I34" s="3"/>
      <c r="J34" s="3"/>
      <c r="K34" s="3"/>
      <c r="L34" s="3"/>
      <c r="M34" s="3"/>
      <c r="N34" s="3"/>
      <c r="O34" s="3"/>
      <c r="P34" s="3"/>
      <c r="Q34" s="3"/>
      <c r="R34" s="3"/>
      <c r="S34" s="3"/>
      <c r="T34" s="3"/>
      <c r="U34" s="3"/>
      <c r="V34" s="3"/>
      <c r="W34" s="3"/>
    </row>
    <row r="35">
      <c r="A35" s="3"/>
      <c r="B35" s="3"/>
      <c r="C35" s="3"/>
      <c r="D35" s="3"/>
      <c r="E35" s="3"/>
      <c r="F35" s="3"/>
      <c r="G35" s="3"/>
      <c r="H35" s="3"/>
      <c r="I35" s="3"/>
      <c r="J35" s="3"/>
      <c r="K35" s="3"/>
      <c r="L35" s="3"/>
      <c r="M35" s="3"/>
      <c r="N35" s="3"/>
      <c r="O35" s="3"/>
      <c r="P35" s="3"/>
      <c r="Q35" s="3"/>
      <c r="R35" s="3"/>
      <c r="S35" s="3"/>
      <c r="T35" s="3"/>
      <c r="U35" s="3"/>
      <c r="V35" s="3"/>
      <c r="W35" s="3"/>
    </row>
    <row r="36">
      <c r="A36" s="3"/>
      <c r="B36" s="3"/>
      <c r="C36" s="3"/>
      <c r="D36" s="3"/>
      <c r="E36" s="3"/>
      <c r="F36" s="3"/>
      <c r="G36" s="3"/>
      <c r="H36" s="3"/>
      <c r="I36" s="3"/>
      <c r="J36" s="3"/>
      <c r="K36" s="3"/>
      <c r="L36" s="3"/>
      <c r="M36" s="3"/>
      <c r="N36" s="3"/>
      <c r="O36" s="3"/>
      <c r="P36" s="3"/>
      <c r="Q36" s="3"/>
      <c r="R36" s="3"/>
      <c r="S36" s="3"/>
      <c r="T36" s="3"/>
      <c r="U36" s="3"/>
      <c r="V36" s="3"/>
      <c r="W36" s="3"/>
    </row>
    <row r="37">
      <c r="A37" s="3"/>
      <c r="B37" s="3"/>
      <c r="C37" s="3"/>
      <c r="D37" s="3"/>
      <c r="E37" s="3"/>
      <c r="F37" s="3"/>
      <c r="G37" s="3"/>
      <c r="H37" s="3"/>
      <c r="I37" s="3"/>
      <c r="J37" s="3"/>
      <c r="K37" s="3"/>
      <c r="L37" s="3"/>
      <c r="M37" s="3"/>
      <c r="N37" s="3"/>
      <c r="O37" s="3"/>
      <c r="P37" s="3"/>
      <c r="Q37" s="3"/>
      <c r="R37" s="3"/>
      <c r="S37" s="3"/>
      <c r="T37" s="3"/>
      <c r="U37" s="3"/>
      <c r="V37" s="3"/>
      <c r="W37" s="3"/>
    </row>
    <row r="38">
      <c r="A38" s="3"/>
      <c r="B38" s="3"/>
      <c r="C38" s="3"/>
      <c r="D38" s="3"/>
      <c r="E38" s="3"/>
      <c r="F38" s="3"/>
      <c r="G38" s="3"/>
      <c r="H38" s="3"/>
      <c r="I38" s="3"/>
      <c r="J38" s="3"/>
      <c r="K38" s="3"/>
      <c r="L38" s="3"/>
      <c r="M38" s="3"/>
      <c r="N38" s="3"/>
      <c r="O38" s="3"/>
      <c r="P38" s="3"/>
      <c r="Q38" s="3"/>
      <c r="R38" s="3"/>
      <c r="S38" s="3"/>
      <c r="T38" s="3"/>
      <c r="U38" s="3"/>
      <c r="V38" s="3"/>
      <c r="W38" s="3"/>
    </row>
    <row r="39">
      <c r="A39" s="3"/>
      <c r="B39" s="3"/>
      <c r="C39" s="3"/>
      <c r="D39" s="3"/>
      <c r="E39" s="3"/>
      <c r="F39" s="3"/>
      <c r="G39" s="3"/>
      <c r="H39" s="3"/>
      <c r="I39" s="3"/>
      <c r="J39" s="3"/>
      <c r="K39" s="3"/>
      <c r="L39" s="3"/>
      <c r="M39" s="3"/>
      <c r="N39" s="3"/>
      <c r="O39" s="3"/>
      <c r="P39" s="3"/>
      <c r="Q39" s="3"/>
      <c r="R39" s="3"/>
      <c r="S39" s="3"/>
      <c r="T39" s="3"/>
      <c r="U39" s="3"/>
      <c r="V39" s="3"/>
      <c r="W39" s="3"/>
    </row>
    <row r="40">
      <c r="A40" s="3"/>
      <c r="B40" s="3"/>
      <c r="C40" s="3"/>
      <c r="D40" s="3"/>
      <c r="E40" s="3"/>
      <c r="F40" s="3"/>
      <c r="G40" s="3"/>
      <c r="H40" s="3"/>
      <c r="I40" s="3"/>
      <c r="J40" s="3"/>
      <c r="K40" s="3"/>
      <c r="L40" s="3"/>
      <c r="M40" s="3"/>
      <c r="N40" s="3"/>
      <c r="O40" s="3"/>
      <c r="P40" s="3"/>
      <c r="Q40" s="3"/>
      <c r="R40" s="3"/>
      <c r="S40" s="3"/>
      <c r="T40" s="3"/>
      <c r="U40" s="3"/>
      <c r="V40" s="3"/>
      <c r="W40" s="3"/>
    </row>
    <row r="41">
      <c r="A41" s="3"/>
      <c r="B41" s="3"/>
      <c r="C41" s="3"/>
      <c r="D41" s="3"/>
      <c r="E41" s="3"/>
      <c r="F41" s="3"/>
      <c r="G41" s="3"/>
      <c r="H41" s="3"/>
      <c r="I41" s="3"/>
      <c r="J41" s="3"/>
      <c r="K41" s="3"/>
      <c r="L41" s="3"/>
      <c r="M41" s="3"/>
      <c r="N41" s="3"/>
      <c r="O41" s="3"/>
      <c r="P41" s="3"/>
      <c r="Q41" s="3"/>
      <c r="R41" s="3"/>
      <c r="S41" s="3"/>
      <c r="T41" s="3"/>
      <c r="U41" s="3"/>
      <c r="V41" s="3"/>
      <c r="W41" s="3"/>
    </row>
    <row r="42">
      <c r="A42" s="3"/>
      <c r="B42" s="3"/>
      <c r="C42" s="3"/>
      <c r="D42" s="3"/>
      <c r="E42" s="3"/>
      <c r="F42" s="3"/>
      <c r="G42" s="3"/>
      <c r="H42" s="3"/>
      <c r="I42" s="3"/>
      <c r="J42" s="3"/>
      <c r="K42" s="3"/>
      <c r="L42" s="3"/>
      <c r="M42" s="3"/>
      <c r="N42" s="3"/>
      <c r="O42" s="3"/>
      <c r="P42" s="3"/>
      <c r="Q42" s="3"/>
      <c r="R42" s="3"/>
      <c r="S42" s="3"/>
      <c r="T42" s="3"/>
      <c r="U42" s="3"/>
      <c r="V42" s="3"/>
      <c r="W42" s="3"/>
    </row>
    <row r="43">
      <c r="A43" s="3"/>
      <c r="B43" s="3"/>
      <c r="C43" s="3"/>
      <c r="D43" s="3"/>
      <c r="E43" s="3"/>
      <c r="F43" s="3"/>
      <c r="G43" s="3"/>
      <c r="H43" s="3"/>
      <c r="I43" s="3"/>
      <c r="J43" s="3"/>
      <c r="K43" s="3"/>
      <c r="L43" s="3"/>
      <c r="M43" s="3"/>
      <c r="N43" s="3"/>
      <c r="O43" s="3"/>
      <c r="P43" s="3"/>
      <c r="Q43" s="3"/>
      <c r="R43" s="3"/>
      <c r="S43" s="3"/>
      <c r="T43" s="3"/>
      <c r="U43" s="3"/>
      <c r="V43" s="3"/>
      <c r="W43" s="3"/>
    </row>
    <row r="44">
      <c r="A44" s="3"/>
      <c r="B44" s="3"/>
      <c r="C44" s="3"/>
      <c r="D44" s="3"/>
      <c r="E44" s="3"/>
      <c r="F44" s="3"/>
      <c r="G44" s="3"/>
      <c r="H44" s="3"/>
      <c r="I44" s="3"/>
      <c r="J44" s="3"/>
      <c r="K44" s="3"/>
      <c r="L44" s="3"/>
      <c r="M44" s="3"/>
      <c r="N44" s="3"/>
      <c r="O44" s="3"/>
      <c r="P44" s="3"/>
      <c r="Q44" s="3"/>
      <c r="R44" s="3"/>
      <c r="S44" s="3"/>
      <c r="T44" s="3"/>
      <c r="U44" s="3"/>
      <c r="V44" s="3"/>
      <c r="W44" s="3"/>
    </row>
    <row r="45">
      <c r="A45" s="3"/>
      <c r="B45" s="3"/>
      <c r="C45" s="3"/>
      <c r="D45" s="3"/>
      <c r="E45" s="3"/>
      <c r="F45" s="3"/>
      <c r="G45" s="3"/>
      <c r="H45" s="3"/>
      <c r="I45" s="3"/>
      <c r="J45" s="3"/>
      <c r="K45" s="3"/>
      <c r="L45" s="3"/>
      <c r="M45" s="3"/>
      <c r="N45" s="3"/>
      <c r="O45" s="3"/>
      <c r="P45" s="3"/>
      <c r="Q45" s="3"/>
      <c r="R45" s="3"/>
      <c r="S45" s="3"/>
      <c r="T45" s="3"/>
      <c r="U45" s="3"/>
      <c r="V45" s="3"/>
      <c r="W45" s="3"/>
    </row>
    <row r="46">
      <c r="A46" s="3"/>
      <c r="B46" s="3"/>
      <c r="C46" s="3"/>
      <c r="D46" s="3"/>
      <c r="E46" s="3"/>
      <c r="F46" s="3"/>
      <c r="G46" s="3"/>
      <c r="H46" s="3"/>
      <c r="I46" s="3"/>
      <c r="J46" s="3"/>
      <c r="K46" s="3"/>
      <c r="L46" s="3"/>
      <c r="M46" s="3"/>
      <c r="N46" s="3"/>
      <c r="O46" s="3"/>
      <c r="P46" s="3"/>
      <c r="Q46" s="3"/>
      <c r="R46" s="3"/>
      <c r="S46" s="3"/>
      <c r="T46" s="3"/>
      <c r="U46" s="3"/>
      <c r="V46" s="3"/>
      <c r="W46" s="3"/>
    </row>
    <row r="47">
      <c r="A47" s="3"/>
      <c r="B47" s="3"/>
      <c r="C47" s="3"/>
      <c r="D47" s="3"/>
      <c r="E47" s="3"/>
      <c r="F47" s="3"/>
      <c r="G47" s="3"/>
      <c r="H47" s="3"/>
      <c r="I47" s="3"/>
      <c r="J47" s="3"/>
      <c r="K47" s="3"/>
      <c r="L47" s="3"/>
      <c r="M47" s="3"/>
      <c r="N47" s="3"/>
      <c r="O47" s="3"/>
      <c r="P47" s="3"/>
      <c r="Q47" s="3"/>
      <c r="R47" s="3"/>
      <c r="S47" s="3"/>
      <c r="T47" s="3"/>
      <c r="U47" s="3"/>
      <c r="V47" s="3"/>
      <c r="W47" s="3"/>
    </row>
    <row r="48">
      <c r="A48" s="3"/>
      <c r="B48" s="3"/>
      <c r="C48" s="3"/>
      <c r="D48" s="3"/>
      <c r="E48" s="3"/>
      <c r="F48" s="3"/>
      <c r="G48" s="3"/>
      <c r="H48" s="3"/>
      <c r="I48" s="3"/>
      <c r="J48" s="3"/>
      <c r="K48" s="3"/>
      <c r="L48" s="3"/>
      <c r="M48" s="3"/>
      <c r="N48" s="3"/>
      <c r="O48" s="3"/>
      <c r="P48" s="3"/>
      <c r="Q48" s="3"/>
      <c r="R48" s="3"/>
      <c r="S48" s="3"/>
      <c r="T48" s="3"/>
      <c r="U48" s="3"/>
      <c r="V48" s="3"/>
      <c r="W48" s="3"/>
    </row>
    <row r="49">
      <c r="A49" s="3"/>
      <c r="B49" s="3"/>
      <c r="C49" s="3"/>
      <c r="D49" s="3"/>
      <c r="E49" s="3"/>
      <c r="F49" s="3"/>
      <c r="G49" s="3"/>
      <c r="H49" s="3"/>
      <c r="I49" s="3"/>
      <c r="J49" s="3"/>
      <c r="K49" s="3"/>
      <c r="L49" s="3"/>
      <c r="M49" s="3"/>
      <c r="N49" s="3"/>
      <c r="O49" s="3"/>
      <c r="P49" s="3"/>
      <c r="Q49" s="3"/>
      <c r="R49" s="3"/>
      <c r="S49" s="3"/>
      <c r="T49" s="3"/>
      <c r="U49" s="3"/>
      <c r="V49" s="3"/>
      <c r="W49" s="3"/>
    </row>
    <row r="50">
      <c r="A50" s="3"/>
      <c r="B50" s="3"/>
      <c r="C50" s="3"/>
      <c r="D50" s="3"/>
      <c r="E50" s="3"/>
      <c r="F50" s="3"/>
      <c r="G50" s="3"/>
      <c r="H50" s="3"/>
      <c r="I50" s="3"/>
      <c r="J50" s="3"/>
      <c r="K50" s="3"/>
      <c r="L50" s="3"/>
      <c r="M50" s="3"/>
      <c r="N50" s="3"/>
      <c r="O50" s="3"/>
      <c r="P50" s="3"/>
      <c r="Q50" s="3"/>
      <c r="R50" s="3"/>
      <c r="S50" s="3"/>
      <c r="T50" s="3"/>
      <c r="U50" s="3"/>
      <c r="V50" s="3"/>
      <c r="W50" s="3"/>
    </row>
    <row r="51">
      <c r="A51" s="3"/>
      <c r="B51" s="3"/>
      <c r="C51" s="3"/>
      <c r="D51" s="3"/>
      <c r="E51" s="3"/>
      <c r="F51" s="3"/>
      <c r="G51" s="3"/>
      <c r="H51" s="3"/>
      <c r="I51" s="3"/>
      <c r="J51" s="3"/>
      <c r="K51" s="3"/>
      <c r="L51" s="3"/>
      <c r="M51" s="3"/>
      <c r="N51" s="3"/>
      <c r="O51" s="3"/>
      <c r="P51" s="3"/>
      <c r="Q51" s="3"/>
      <c r="R51" s="3"/>
      <c r="S51" s="3"/>
      <c r="T51" s="3"/>
      <c r="U51" s="3"/>
      <c r="V51" s="3"/>
      <c r="W51" s="3"/>
    </row>
    <row r="52">
      <c r="A52" s="3"/>
      <c r="B52" s="3"/>
      <c r="C52" s="3"/>
      <c r="D52" s="3"/>
      <c r="E52" s="3"/>
      <c r="F52" s="3"/>
      <c r="G52" s="3"/>
      <c r="H52" s="3"/>
      <c r="I52" s="3"/>
      <c r="J52" s="3"/>
      <c r="K52" s="3"/>
      <c r="L52" s="3"/>
      <c r="M52" s="3"/>
      <c r="N52" s="3"/>
      <c r="O52" s="3"/>
      <c r="P52" s="3"/>
      <c r="Q52" s="3"/>
      <c r="R52" s="3"/>
      <c r="S52" s="3"/>
      <c r="T52" s="3"/>
      <c r="U52" s="3"/>
      <c r="V52" s="3"/>
      <c r="W52" s="3"/>
    </row>
    <row r="53">
      <c r="A53" s="3"/>
      <c r="B53" s="3"/>
      <c r="C53" s="3"/>
      <c r="D53" s="3"/>
      <c r="E53" s="3"/>
      <c r="F53" s="3"/>
      <c r="G53" s="3"/>
      <c r="H53" s="3"/>
      <c r="I53" s="3"/>
      <c r="J53" s="3"/>
      <c r="K53" s="3"/>
      <c r="L53" s="3"/>
      <c r="M53" s="3"/>
      <c r="N53" s="3"/>
      <c r="O53" s="3"/>
      <c r="P53" s="3"/>
      <c r="Q53" s="3"/>
      <c r="R53" s="3"/>
      <c r="S53" s="3"/>
      <c r="T53" s="3"/>
      <c r="U53" s="3"/>
      <c r="V53" s="3"/>
      <c r="W53" s="3"/>
    </row>
    <row r="54">
      <c r="A54" s="3"/>
      <c r="B54" s="3"/>
      <c r="C54" s="3"/>
      <c r="D54" s="3"/>
      <c r="E54" s="3"/>
      <c r="F54" s="3"/>
      <c r="G54" s="3"/>
      <c r="H54" s="3"/>
      <c r="I54" s="3"/>
      <c r="J54" s="3"/>
      <c r="K54" s="3"/>
      <c r="L54" s="3"/>
      <c r="M54" s="3"/>
      <c r="N54" s="3"/>
      <c r="O54" s="3"/>
      <c r="P54" s="3"/>
      <c r="Q54" s="3"/>
      <c r="R54" s="3"/>
      <c r="S54" s="3"/>
      <c r="T54" s="3"/>
      <c r="U54" s="3"/>
      <c r="V54" s="3"/>
      <c r="W54" s="3"/>
    </row>
    <row r="55">
      <c r="A55" s="3"/>
      <c r="B55" s="3"/>
      <c r="C55" s="3"/>
      <c r="D55" s="3"/>
      <c r="E55" s="3"/>
      <c r="F55" s="3"/>
      <c r="G55" s="3"/>
      <c r="H55" s="3"/>
      <c r="I55" s="3"/>
      <c r="J55" s="3"/>
      <c r="K55" s="3"/>
      <c r="L55" s="3"/>
      <c r="M55" s="3"/>
      <c r="N55" s="3"/>
      <c r="O55" s="3"/>
      <c r="P55" s="3"/>
      <c r="Q55" s="3"/>
      <c r="R55" s="3"/>
      <c r="S55" s="3"/>
      <c r="T55" s="3"/>
      <c r="U55" s="3"/>
      <c r="V55" s="3"/>
      <c r="W55" s="3"/>
    </row>
    <row r="56">
      <c r="A56" s="3"/>
      <c r="B56" s="3"/>
      <c r="C56" s="3"/>
      <c r="D56" s="3"/>
      <c r="E56" s="3"/>
      <c r="F56" s="3"/>
      <c r="G56" s="3"/>
      <c r="H56" s="3"/>
      <c r="I56" s="3"/>
      <c r="J56" s="3"/>
      <c r="K56" s="3"/>
      <c r="L56" s="3"/>
      <c r="M56" s="3"/>
      <c r="N56" s="3"/>
      <c r="O56" s="3"/>
      <c r="P56" s="3"/>
      <c r="Q56" s="3"/>
      <c r="R56" s="3"/>
      <c r="S56" s="3"/>
      <c r="T56" s="3"/>
      <c r="U56" s="3"/>
      <c r="V56" s="3"/>
      <c r="W56" s="3"/>
    </row>
    <row r="57">
      <c r="A57" s="3"/>
      <c r="B57" s="3"/>
      <c r="C57" s="3"/>
      <c r="D57" s="3"/>
      <c r="E57" s="3"/>
      <c r="F57" s="3"/>
      <c r="G57" s="3"/>
      <c r="H57" s="3"/>
      <c r="I57" s="3"/>
      <c r="J57" s="3"/>
      <c r="K57" s="3"/>
      <c r="L57" s="3"/>
      <c r="M57" s="3"/>
      <c r="N57" s="3"/>
      <c r="O57" s="3"/>
      <c r="P57" s="3"/>
      <c r="Q57" s="3"/>
      <c r="R57" s="3"/>
      <c r="S57" s="3"/>
      <c r="T57" s="3"/>
      <c r="U57" s="3"/>
      <c r="V57" s="3"/>
      <c r="W57" s="3"/>
    </row>
    <row r="58">
      <c r="A58" s="3"/>
      <c r="B58" s="3"/>
      <c r="C58" s="3"/>
      <c r="D58" s="3"/>
      <c r="E58" s="3"/>
      <c r="F58" s="3"/>
      <c r="G58" s="3"/>
      <c r="H58" s="3"/>
      <c r="I58" s="3"/>
      <c r="J58" s="3"/>
      <c r="K58" s="3"/>
      <c r="L58" s="3"/>
      <c r="M58" s="3"/>
      <c r="N58" s="3"/>
      <c r="O58" s="3"/>
      <c r="P58" s="3"/>
      <c r="Q58" s="3"/>
      <c r="R58" s="3"/>
      <c r="S58" s="3"/>
      <c r="T58" s="3"/>
      <c r="U58" s="3"/>
      <c r="V58" s="3"/>
      <c r="W58" s="3"/>
    </row>
    <row r="59">
      <c r="A59" s="3"/>
      <c r="B59" s="3"/>
      <c r="C59" s="3"/>
      <c r="D59" s="3"/>
      <c r="E59" s="3"/>
      <c r="F59" s="3"/>
      <c r="G59" s="3"/>
      <c r="H59" s="3"/>
      <c r="I59" s="3"/>
      <c r="J59" s="3"/>
      <c r="K59" s="3"/>
      <c r="L59" s="3"/>
      <c r="M59" s="3"/>
      <c r="N59" s="3"/>
      <c r="O59" s="3"/>
      <c r="P59" s="3"/>
      <c r="Q59" s="3"/>
      <c r="R59" s="3"/>
      <c r="S59" s="3"/>
      <c r="T59" s="3"/>
      <c r="U59" s="3"/>
      <c r="V59" s="3"/>
      <c r="W59" s="3"/>
    </row>
    <row r="60">
      <c r="A60" s="3"/>
      <c r="B60" s="3"/>
      <c r="C60" s="3"/>
      <c r="D60" s="3"/>
      <c r="E60" s="3"/>
      <c r="F60" s="3"/>
      <c r="G60" s="3"/>
      <c r="H60" s="3"/>
      <c r="I60" s="3"/>
      <c r="J60" s="3"/>
      <c r="K60" s="3"/>
      <c r="L60" s="3"/>
      <c r="M60" s="3"/>
      <c r="N60" s="3"/>
      <c r="O60" s="3"/>
      <c r="P60" s="3"/>
      <c r="Q60" s="3"/>
      <c r="R60" s="3"/>
      <c r="S60" s="3"/>
      <c r="T60" s="3"/>
      <c r="U60" s="3"/>
      <c r="V60" s="3"/>
      <c r="W60" s="3"/>
    </row>
    <row r="61">
      <c r="A61" s="3"/>
      <c r="B61" s="3"/>
      <c r="C61" s="3"/>
      <c r="D61" s="3"/>
      <c r="E61" s="3"/>
      <c r="F61" s="3"/>
      <c r="G61" s="3"/>
      <c r="H61" s="3"/>
      <c r="I61" s="3"/>
      <c r="J61" s="3"/>
      <c r="K61" s="3"/>
      <c r="L61" s="3"/>
      <c r="M61" s="3"/>
      <c r="N61" s="3"/>
      <c r="O61" s="3"/>
      <c r="P61" s="3"/>
      <c r="Q61" s="3"/>
      <c r="R61" s="3"/>
      <c r="S61" s="3"/>
      <c r="T61" s="3"/>
      <c r="U61" s="3"/>
      <c r="V61" s="3"/>
      <c r="W61" s="3"/>
    </row>
    <row r="62">
      <c r="A62" s="3"/>
      <c r="B62" s="3"/>
      <c r="C62" s="3"/>
      <c r="D62" s="3"/>
      <c r="E62" s="3"/>
      <c r="F62" s="3"/>
      <c r="G62" s="3"/>
      <c r="H62" s="3"/>
      <c r="I62" s="3"/>
      <c r="J62" s="3"/>
      <c r="K62" s="3"/>
      <c r="L62" s="3"/>
      <c r="M62" s="3"/>
      <c r="N62" s="3"/>
      <c r="O62" s="3"/>
      <c r="P62" s="3"/>
      <c r="Q62" s="3"/>
      <c r="R62" s="3"/>
      <c r="S62" s="3"/>
      <c r="T62" s="3"/>
      <c r="U62" s="3"/>
      <c r="V62" s="3"/>
      <c r="W62" s="3"/>
    </row>
    <row r="63">
      <c r="A63" s="3"/>
      <c r="B63" s="3"/>
      <c r="C63" s="3"/>
      <c r="D63" s="3"/>
      <c r="E63" s="3"/>
      <c r="F63" s="3"/>
      <c r="G63" s="3"/>
      <c r="H63" s="3"/>
      <c r="I63" s="3"/>
      <c r="J63" s="3"/>
      <c r="K63" s="3"/>
      <c r="L63" s="3"/>
      <c r="M63" s="3"/>
      <c r="N63" s="3"/>
      <c r="O63" s="3"/>
      <c r="P63" s="3"/>
      <c r="Q63" s="3"/>
      <c r="R63" s="3"/>
      <c r="S63" s="3"/>
      <c r="T63" s="3"/>
      <c r="U63" s="3"/>
      <c r="V63" s="3"/>
      <c r="W63" s="3"/>
    </row>
    <row r="64">
      <c r="A64" s="3"/>
      <c r="B64" s="3"/>
      <c r="C64" s="3"/>
      <c r="D64" s="3"/>
      <c r="E64" s="3"/>
      <c r="F64" s="3"/>
      <c r="G64" s="3"/>
      <c r="H64" s="3"/>
      <c r="I64" s="3"/>
      <c r="J64" s="3"/>
      <c r="K64" s="3"/>
      <c r="L64" s="3"/>
      <c r="M64" s="3"/>
      <c r="N64" s="3"/>
      <c r="O64" s="3"/>
      <c r="P64" s="3"/>
      <c r="Q64" s="3"/>
      <c r="R64" s="3"/>
      <c r="S64" s="3"/>
      <c r="T64" s="3"/>
      <c r="U64" s="3"/>
      <c r="V64" s="3"/>
      <c r="W64" s="3"/>
    </row>
    <row r="65">
      <c r="A65" s="3"/>
      <c r="B65" s="3"/>
      <c r="C65" s="3"/>
      <c r="D65" s="3"/>
      <c r="E65" s="3"/>
      <c r="F65" s="3"/>
      <c r="G65" s="3"/>
      <c r="H65" s="3"/>
      <c r="I65" s="3"/>
      <c r="J65" s="3"/>
      <c r="K65" s="3"/>
      <c r="L65" s="3"/>
      <c r="M65" s="3"/>
      <c r="N65" s="3"/>
      <c r="O65" s="3"/>
      <c r="P65" s="3"/>
      <c r="Q65" s="3"/>
      <c r="R65" s="3"/>
      <c r="S65" s="3"/>
      <c r="T65" s="3"/>
      <c r="U65" s="3"/>
      <c r="V65" s="3"/>
      <c r="W65" s="3"/>
    </row>
    <row r="66">
      <c r="A66" s="3"/>
      <c r="B66" s="3"/>
      <c r="C66" s="3"/>
      <c r="D66" s="3"/>
      <c r="E66" s="3"/>
      <c r="F66" s="3"/>
      <c r="G66" s="3"/>
      <c r="H66" s="3"/>
      <c r="I66" s="3"/>
      <c r="J66" s="3"/>
      <c r="K66" s="3"/>
      <c r="L66" s="3"/>
      <c r="M66" s="3"/>
      <c r="N66" s="3"/>
      <c r="O66" s="3"/>
      <c r="P66" s="3"/>
      <c r="Q66" s="3"/>
      <c r="R66" s="3"/>
      <c r="S66" s="3"/>
      <c r="T66" s="3"/>
      <c r="U66" s="3"/>
      <c r="V66" s="3"/>
      <c r="W66" s="3"/>
    </row>
    <row r="67">
      <c r="A67" s="3"/>
      <c r="B67" s="3"/>
      <c r="C67" s="3"/>
      <c r="D67" s="3"/>
      <c r="E67" s="3"/>
      <c r="F67" s="3"/>
      <c r="G67" s="3"/>
      <c r="H67" s="3"/>
      <c r="I67" s="3"/>
      <c r="J67" s="3"/>
      <c r="K67" s="3"/>
      <c r="L67" s="3"/>
      <c r="M67" s="3"/>
      <c r="N67" s="3"/>
      <c r="O67" s="3"/>
      <c r="P67" s="3"/>
      <c r="Q67" s="3"/>
      <c r="R67" s="3"/>
      <c r="S67" s="3"/>
      <c r="T67" s="3"/>
      <c r="U67" s="3"/>
      <c r="V67" s="3"/>
      <c r="W67" s="3"/>
    </row>
    <row r="68">
      <c r="A68" s="3"/>
      <c r="B68" s="3"/>
      <c r="C68" s="3"/>
      <c r="D68" s="3"/>
      <c r="E68" s="3"/>
      <c r="F68" s="3"/>
      <c r="G68" s="3"/>
      <c r="H68" s="3"/>
      <c r="I68" s="3"/>
      <c r="J68" s="3"/>
      <c r="K68" s="3"/>
      <c r="L68" s="3"/>
      <c r="M68" s="3"/>
      <c r="N68" s="3"/>
      <c r="O68" s="3"/>
      <c r="P68" s="3"/>
      <c r="Q68" s="3"/>
      <c r="R68" s="3"/>
      <c r="S68" s="3"/>
      <c r="T68" s="3"/>
      <c r="U68" s="3"/>
      <c r="V68" s="3"/>
      <c r="W68" s="3"/>
    </row>
    <row r="69">
      <c r="A69" s="3"/>
      <c r="B69" s="3"/>
      <c r="C69" s="3"/>
      <c r="D69" s="3"/>
      <c r="E69" s="3"/>
      <c r="F69" s="3"/>
      <c r="G69" s="3"/>
      <c r="H69" s="3"/>
      <c r="I69" s="3"/>
      <c r="J69" s="3"/>
      <c r="K69" s="3"/>
      <c r="L69" s="3"/>
      <c r="M69" s="3"/>
      <c r="N69" s="3"/>
      <c r="O69" s="3"/>
      <c r="P69" s="3"/>
      <c r="Q69" s="3"/>
      <c r="R69" s="3"/>
      <c r="S69" s="3"/>
      <c r="T69" s="3"/>
      <c r="U69" s="3"/>
      <c r="V69" s="3"/>
      <c r="W69" s="3"/>
    </row>
    <row r="70">
      <c r="A70" s="3"/>
      <c r="B70" s="3"/>
      <c r="C70" s="3"/>
      <c r="D70" s="3"/>
      <c r="E70" s="3"/>
      <c r="F70" s="3"/>
      <c r="G70" s="3"/>
      <c r="H70" s="3"/>
      <c r="I70" s="3"/>
      <c r="J70" s="3"/>
      <c r="K70" s="3"/>
      <c r="L70" s="3"/>
      <c r="M70" s="3"/>
      <c r="N70" s="3"/>
      <c r="O70" s="3"/>
      <c r="P70" s="3"/>
      <c r="Q70" s="3"/>
      <c r="R70" s="3"/>
      <c r="S70" s="3"/>
      <c r="T70" s="3"/>
      <c r="U70" s="3"/>
      <c r="V70" s="3"/>
      <c r="W70" s="3"/>
    </row>
    <row r="71">
      <c r="A71" s="3"/>
      <c r="B71" s="3"/>
      <c r="C71" s="3"/>
      <c r="D71" s="3"/>
      <c r="E71" s="3"/>
      <c r="F71" s="3"/>
      <c r="G71" s="3"/>
      <c r="H71" s="3"/>
      <c r="I71" s="3"/>
      <c r="J71" s="3"/>
      <c r="K71" s="3"/>
      <c r="L71" s="3"/>
      <c r="M71" s="3"/>
      <c r="N71" s="3"/>
      <c r="O71" s="3"/>
      <c r="P71" s="3"/>
      <c r="Q71" s="3"/>
      <c r="R71" s="3"/>
      <c r="S71" s="3"/>
      <c r="T71" s="3"/>
      <c r="U71" s="3"/>
      <c r="V71" s="3"/>
      <c r="W71" s="3"/>
    </row>
    <row r="72">
      <c r="A72" s="3"/>
      <c r="B72" s="3"/>
      <c r="C72" s="3"/>
      <c r="D72" s="3"/>
      <c r="E72" s="3"/>
      <c r="F72" s="3"/>
      <c r="G72" s="3"/>
      <c r="H72" s="3"/>
      <c r="I72" s="3"/>
      <c r="J72" s="3"/>
      <c r="K72" s="3"/>
      <c r="L72" s="3"/>
      <c r="M72" s="3"/>
      <c r="N72" s="3"/>
      <c r="O72" s="3"/>
      <c r="P72" s="3"/>
      <c r="Q72" s="3"/>
      <c r="R72" s="3"/>
      <c r="S72" s="3"/>
      <c r="T72" s="3"/>
      <c r="U72" s="3"/>
      <c r="V72" s="3"/>
      <c r="W72" s="3"/>
    </row>
    <row r="73">
      <c r="A73" s="3"/>
      <c r="B73" s="3"/>
      <c r="C73" s="3"/>
      <c r="D73" s="3"/>
      <c r="E73" s="3"/>
      <c r="F73" s="3"/>
      <c r="G73" s="3"/>
      <c r="H73" s="3"/>
      <c r="I73" s="3"/>
      <c r="J73" s="3"/>
      <c r="K73" s="3"/>
      <c r="L73" s="3"/>
      <c r="M73" s="3"/>
      <c r="N73" s="3"/>
      <c r="O73" s="3"/>
      <c r="P73" s="3"/>
      <c r="Q73" s="3"/>
      <c r="R73" s="3"/>
      <c r="S73" s="3"/>
      <c r="T73" s="3"/>
      <c r="U73" s="3"/>
      <c r="V73" s="3"/>
      <c r="W73" s="3"/>
    </row>
    <row r="74">
      <c r="A74" s="3"/>
      <c r="B74" s="3"/>
      <c r="C74" s="3"/>
      <c r="D74" s="3"/>
      <c r="E74" s="3"/>
      <c r="F74" s="3"/>
      <c r="G74" s="3"/>
      <c r="H74" s="3"/>
      <c r="I74" s="3"/>
      <c r="J74" s="3"/>
      <c r="K74" s="3"/>
      <c r="L74" s="3"/>
      <c r="M74" s="3"/>
      <c r="N74" s="3"/>
      <c r="O74" s="3"/>
      <c r="P74" s="3"/>
      <c r="Q74" s="3"/>
      <c r="R74" s="3"/>
      <c r="S74" s="3"/>
      <c r="T74" s="3"/>
      <c r="U74" s="3"/>
      <c r="V74" s="3"/>
      <c r="W74" s="3"/>
    </row>
    <row r="75">
      <c r="A75" s="3"/>
      <c r="B75" s="3"/>
      <c r="C75" s="3"/>
      <c r="D75" s="3"/>
      <c r="E75" s="3"/>
      <c r="F75" s="3"/>
      <c r="G75" s="3"/>
      <c r="H75" s="3"/>
      <c r="I75" s="3"/>
      <c r="J75" s="3"/>
      <c r="K75" s="3"/>
      <c r="L75" s="3"/>
      <c r="M75" s="3"/>
      <c r="N75" s="3"/>
      <c r="O75" s="3"/>
      <c r="P75" s="3"/>
      <c r="Q75" s="3"/>
      <c r="R75" s="3"/>
      <c r="S75" s="3"/>
      <c r="T75" s="3"/>
      <c r="U75" s="3"/>
      <c r="V75" s="3"/>
      <c r="W75" s="3"/>
    </row>
    <row r="76">
      <c r="A76" s="3"/>
      <c r="B76" s="3"/>
      <c r="C76" s="3"/>
      <c r="D76" s="3"/>
      <c r="E76" s="3"/>
      <c r="F76" s="3"/>
      <c r="G76" s="3"/>
      <c r="H76" s="3"/>
      <c r="I76" s="3"/>
      <c r="J76" s="3"/>
      <c r="K76" s="3"/>
      <c r="L76" s="3"/>
      <c r="M76" s="3"/>
      <c r="N76" s="3"/>
      <c r="O76" s="3"/>
      <c r="P76" s="3"/>
      <c r="Q76" s="3"/>
      <c r="R76" s="3"/>
      <c r="S76" s="3"/>
      <c r="T76" s="3"/>
      <c r="U76" s="3"/>
      <c r="V76" s="3"/>
      <c r="W76" s="3"/>
    </row>
    <row r="77">
      <c r="A77" s="3"/>
      <c r="B77" s="3"/>
      <c r="C77" s="3"/>
      <c r="D77" s="3"/>
      <c r="E77" s="3"/>
      <c r="F77" s="3"/>
      <c r="G77" s="3"/>
      <c r="H77" s="3"/>
      <c r="I77" s="3"/>
      <c r="J77" s="3"/>
      <c r="K77" s="3"/>
      <c r="L77" s="3"/>
      <c r="M77" s="3"/>
      <c r="N77" s="3"/>
      <c r="O77" s="3"/>
      <c r="P77" s="3"/>
      <c r="Q77" s="3"/>
      <c r="R77" s="3"/>
      <c r="S77" s="3"/>
      <c r="T77" s="3"/>
      <c r="U77" s="3"/>
      <c r="V77" s="3"/>
      <c r="W77" s="3"/>
    </row>
    <row r="78">
      <c r="A78" s="3"/>
      <c r="B78" s="3"/>
      <c r="C78" s="3"/>
      <c r="D78" s="3"/>
      <c r="E78" s="3"/>
      <c r="F78" s="3"/>
      <c r="G78" s="3"/>
      <c r="H78" s="3"/>
      <c r="I78" s="3"/>
      <c r="J78" s="3"/>
      <c r="K78" s="3"/>
      <c r="L78" s="3"/>
      <c r="M78" s="3"/>
      <c r="N78" s="3"/>
      <c r="O78" s="3"/>
      <c r="P78" s="3"/>
      <c r="Q78" s="3"/>
      <c r="R78" s="3"/>
      <c r="S78" s="3"/>
      <c r="T78" s="3"/>
      <c r="U78" s="3"/>
      <c r="V78" s="3"/>
      <c r="W78" s="3"/>
    </row>
    <row r="79">
      <c r="A79" s="3"/>
      <c r="B79" s="3"/>
      <c r="C79" s="3"/>
      <c r="D79" s="3"/>
      <c r="E79" s="3"/>
      <c r="F79" s="3"/>
      <c r="G79" s="3"/>
      <c r="H79" s="3"/>
      <c r="I79" s="3"/>
      <c r="J79" s="3"/>
      <c r="K79" s="3"/>
      <c r="L79" s="3"/>
      <c r="M79" s="3"/>
      <c r="N79" s="3"/>
      <c r="O79" s="3"/>
      <c r="P79" s="3"/>
      <c r="Q79" s="3"/>
      <c r="R79" s="3"/>
      <c r="S79" s="3"/>
      <c r="T79" s="3"/>
      <c r="U79" s="3"/>
      <c r="V79" s="3"/>
      <c r="W79" s="3"/>
    </row>
    <row r="80">
      <c r="A80" s="3"/>
      <c r="B80" s="3"/>
      <c r="C80" s="3"/>
      <c r="D80" s="3"/>
      <c r="E80" s="3"/>
      <c r="F80" s="3"/>
      <c r="G80" s="3"/>
      <c r="H80" s="3"/>
      <c r="I80" s="3"/>
      <c r="J80" s="3"/>
      <c r="K80" s="3"/>
      <c r="L80" s="3"/>
      <c r="M80" s="3"/>
      <c r="N80" s="3"/>
      <c r="O80" s="3"/>
      <c r="P80" s="3"/>
      <c r="Q80" s="3"/>
      <c r="R80" s="3"/>
      <c r="S80" s="3"/>
      <c r="T80" s="3"/>
      <c r="U80" s="3"/>
      <c r="V80" s="3"/>
      <c r="W80" s="3"/>
    </row>
    <row r="81">
      <c r="A81" s="3"/>
      <c r="B81" s="3"/>
      <c r="C81" s="3"/>
      <c r="D81" s="3"/>
      <c r="E81" s="3"/>
      <c r="F81" s="3"/>
      <c r="G81" s="3"/>
      <c r="H81" s="3"/>
      <c r="I81" s="3"/>
      <c r="J81" s="3"/>
      <c r="K81" s="3"/>
      <c r="L81" s="3"/>
      <c r="M81" s="3"/>
      <c r="N81" s="3"/>
      <c r="O81" s="3"/>
      <c r="P81" s="3"/>
      <c r="Q81" s="3"/>
      <c r="R81" s="3"/>
      <c r="S81" s="3"/>
      <c r="T81" s="3"/>
      <c r="U81" s="3"/>
      <c r="V81" s="3"/>
      <c r="W81" s="3"/>
    </row>
    <row r="82">
      <c r="A82" s="3"/>
      <c r="B82" s="3"/>
      <c r="C82" s="3"/>
      <c r="D82" s="3"/>
      <c r="E82" s="3"/>
      <c r="F82" s="3"/>
      <c r="G82" s="3"/>
      <c r="H82" s="3"/>
      <c r="I82" s="3"/>
      <c r="J82" s="3"/>
      <c r="K82" s="3"/>
      <c r="L82" s="3"/>
      <c r="M82" s="3"/>
      <c r="N82" s="3"/>
      <c r="O82" s="3"/>
      <c r="P82" s="3"/>
      <c r="Q82" s="3"/>
      <c r="R82" s="3"/>
      <c r="S82" s="3"/>
      <c r="T82" s="3"/>
      <c r="U82" s="3"/>
      <c r="V82" s="3"/>
      <c r="W82" s="3"/>
    </row>
    <row r="83">
      <c r="A83" s="3"/>
      <c r="B83" s="3"/>
      <c r="C83" s="3"/>
      <c r="D83" s="3"/>
      <c r="E83" s="3"/>
      <c r="F83" s="3"/>
      <c r="G83" s="3"/>
      <c r="H83" s="3"/>
      <c r="I83" s="3"/>
      <c r="J83" s="3"/>
      <c r="K83" s="3"/>
      <c r="L83" s="3"/>
      <c r="M83" s="3"/>
      <c r="N83" s="3"/>
      <c r="O83" s="3"/>
      <c r="P83" s="3"/>
      <c r="Q83" s="3"/>
      <c r="R83" s="3"/>
      <c r="S83" s="3"/>
      <c r="T83" s="3"/>
      <c r="U83" s="3"/>
      <c r="V83" s="3"/>
      <c r="W83" s="3"/>
    </row>
    <row r="84">
      <c r="A84" s="3"/>
      <c r="B84" s="3"/>
      <c r="C84" s="3"/>
      <c r="D84" s="3"/>
      <c r="E84" s="3"/>
      <c r="F84" s="3"/>
      <c r="G84" s="3"/>
      <c r="H84" s="3"/>
      <c r="I84" s="3"/>
      <c r="J84" s="3"/>
      <c r="K84" s="3"/>
      <c r="L84" s="3"/>
      <c r="M84" s="3"/>
      <c r="N84" s="3"/>
      <c r="O84" s="3"/>
      <c r="P84" s="3"/>
      <c r="Q84" s="3"/>
      <c r="R84" s="3"/>
      <c r="S84" s="3"/>
      <c r="T84" s="3"/>
      <c r="U84" s="3"/>
      <c r="V84" s="3"/>
      <c r="W84" s="3"/>
    </row>
    <row r="85">
      <c r="A85" s="3"/>
      <c r="B85" s="3"/>
      <c r="C85" s="3"/>
      <c r="D85" s="3"/>
      <c r="E85" s="3"/>
      <c r="F85" s="3"/>
      <c r="G85" s="3"/>
      <c r="H85" s="3"/>
      <c r="I85" s="3"/>
      <c r="J85" s="3"/>
      <c r="K85" s="3"/>
      <c r="L85" s="3"/>
      <c r="M85" s="3"/>
      <c r="N85" s="3"/>
      <c r="O85" s="3"/>
      <c r="P85" s="3"/>
      <c r="Q85" s="3"/>
      <c r="R85" s="3"/>
      <c r="S85" s="3"/>
      <c r="T85" s="3"/>
      <c r="U85" s="3"/>
      <c r="V85" s="3"/>
      <c r="W85" s="3"/>
    </row>
    <row r="86">
      <c r="A86" s="3"/>
      <c r="B86" s="3"/>
      <c r="C86" s="3"/>
      <c r="D86" s="3"/>
      <c r="E86" s="3"/>
      <c r="F86" s="3"/>
      <c r="G86" s="3"/>
      <c r="H86" s="3"/>
      <c r="I86" s="3"/>
      <c r="J86" s="3"/>
      <c r="K86" s="3"/>
      <c r="L86" s="3"/>
      <c r="M86" s="3"/>
      <c r="N86" s="3"/>
      <c r="O86" s="3"/>
      <c r="P86" s="3"/>
      <c r="Q86" s="3"/>
      <c r="R86" s="3"/>
      <c r="S86" s="3"/>
      <c r="T86" s="3"/>
      <c r="U86" s="3"/>
      <c r="V86" s="3"/>
      <c r="W86" s="3"/>
    </row>
    <row r="87">
      <c r="A87" s="3"/>
      <c r="B87" s="3"/>
      <c r="C87" s="3"/>
      <c r="D87" s="3"/>
      <c r="E87" s="3"/>
      <c r="F87" s="3"/>
      <c r="G87" s="3"/>
      <c r="H87" s="3"/>
      <c r="I87" s="3"/>
      <c r="J87" s="3"/>
      <c r="K87" s="3"/>
      <c r="L87" s="3"/>
      <c r="M87" s="3"/>
      <c r="N87" s="3"/>
      <c r="O87" s="3"/>
      <c r="P87" s="3"/>
      <c r="Q87" s="3"/>
      <c r="R87" s="3"/>
      <c r="S87" s="3"/>
      <c r="T87" s="3"/>
      <c r="U87" s="3"/>
      <c r="V87" s="3"/>
      <c r="W87" s="3"/>
    </row>
    <row r="88">
      <c r="A88" s="3"/>
      <c r="B88" s="3"/>
      <c r="C88" s="3"/>
      <c r="D88" s="3"/>
      <c r="E88" s="3"/>
      <c r="F88" s="3"/>
      <c r="G88" s="3"/>
      <c r="H88" s="3"/>
      <c r="I88" s="3"/>
      <c r="J88" s="3"/>
      <c r="K88" s="3"/>
      <c r="L88" s="3"/>
      <c r="M88" s="3"/>
      <c r="N88" s="3"/>
      <c r="O88" s="3"/>
      <c r="P88" s="3"/>
      <c r="Q88" s="3"/>
      <c r="R88" s="3"/>
      <c r="S88" s="3"/>
      <c r="T88" s="3"/>
      <c r="U88" s="3"/>
      <c r="V88" s="3"/>
      <c r="W88" s="3"/>
    </row>
    <row r="89">
      <c r="A89" s="3"/>
      <c r="B89" s="3"/>
      <c r="C89" s="3"/>
      <c r="D89" s="3"/>
      <c r="E89" s="3"/>
      <c r="F89" s="3"/>
      <c r="G89" s="3"/>
      <c r="H89" s="3"/>
      <c r="I89" s="3"/>
      <c r="J89" s="3"/>
      <c r="K89" s="3"/>
      <c r="L89" s="3"/>
      <c r="M89" s="3"/>
      <c r="N89" s="3"/>
      <c r="O89" s="3"/>
      <c r="P89" s="3"/>
      <c r="Q89" s="3"/>
      <c r="R89" s="3"/>
      <c r="S89" s="3"/>
      <c r="T89" s="3"/>
      <c r="U89" s="3"/>
      <c r="V89" s="3"/>
      <c r="W89" s="3"/>
    </row>
    <row r="90">
      <c r="A90" s="3"/>
      <c r="B90" s="3"/>
      <c r="C90" s="3"/>
      <c r="D90" s="3"/>
      <c r="E90" s="3"/>
      <c r="F90" s="3"/>
      <c r="G90" s="3"/>
      <c r="H90" s="3"/>
      <c r="I90" s="3"/>
      <c r="J90" s="3"/>
      <c r="K90" s="3"/>
      <c r="L90" s="3"/>
      <c r="M90" s="3"/>
      <c r="N90" s="3"/>
      <c r="O90" s="3"/>
      <c r="P90" s="3"/>
      <c r="Q90" s="3"/>
      <c r="R90" s="3"/>
      <c r="S90" s="3"/>
      <c r="T90" s="3"/>
      <c r="U90" s="3"/>
      <c r="V90" s="3"/>
      <c r="W90" s="3"/>
    </row>
    <row r="91">
      <c r="A91" s="3"/>
      <c r="B91" s="3"/>
      <c r="C91" s="3"/>
      <c r="D91" s="3"/>
      <c r="E91" s="3"/>
      <c r="F91" s="3"/>
      <c r="G91" s="3"/>
      <c r="H91" s="3"/>
      <c r="I91" s="3"/>
      <c r="J91" s="3"/>
      <c r="K91" s="3"/>
      <c r="L91" s="3"/>
      <c r="M91" s="3"/>
      <c r="N91" s="3"/>
      <c r="O91" s="3"/>
      <c r="P91" s="3"/>
      <c r="Q91" s="3"/>
      <c r="R91" s="3"/>
      <c r="S91" s="3"/>
      <c r="T91" s="3"/>
      <c r="U91" s="3"/>
      <c r="V91" s="3"/>
      <c r="W91" s="3"/>
    </row>
    <row r="92">
      <c r="A92" s="3"/>
      <c r="B92" s="3"/>
      <c r="C92" s="3"/>
      <c r="D92" s="3"/>
      <c r="E92" s="3"/>
      <c r="F92" s="3"/>
      <c r="G92" s="3"/>
      <c r="H92" s="3"/>
      <c r="I92" s="3"/>
      <c r="J92" s="3"/>
      <c r="K92" s="3"/>
      <c r="L92" s="3"/>
      <c r="M92" s="3"/>
      <c r="N92" s="3"/>
      <c r="O92" s="3"/>
      <c r="P92" s="3"/>
      <c r="Q92" s="3"/>
      <c r="R92" s="3"/>
      <c r="S92" s="3"/>
      <c r="T92" s="3"/>
      <c r="U92" s="3"/>
      <c r="V92" s="3"/>
      <c r="W92" s="3"/>
    </row>
    <row r="93">
      <c r="A93" s="3"/>
      <c r="B93" s="3"/>
      <c r="C93" s="3"/>
      <c r="D93" s="3"/>
      <c r="E93" s="3"/>
      <c r="F93" s="3"/>
      <c r="G93" s="3"/>
      <c r="H93" s="3"/>
      <c r="I93" s="3"/>
      <c r="J93" s="3"/>
      <c r="K93" s="3"/>
      <c r="L93" s="3"/>
      <c r="M93" s="3"/>
      <c r="N93" s="3"/>
      <c r="O93" s="3"/>
      <c r="P93" s="3"/>
      <c r="Q93" s="3"/>
      <c r="R93" s="3"/>
      <c r="S93" s="3"/>
      <c r="T93" s="3"/>
      <c r="U93" s="3"/>
      <c r="V93" s="3"/>
      <c r="W93" s="3"/>
    </row>
    <row r="94">
      <c r="A94" s="3"/>
      <c r="B94" s="3"/>
      <c r="C94" s="3"/>
      <c r="D94" s="3"/>
      <c r="E94" s="3"/>
      <c r="F94" s="3"/>
      <c r="G94" s="3"/>
      <c r="H94" s="3"/>
      <c r="I94" s="3"/>
      <c r="J94" s="3"/>
      <c r="K94" s="3"/>
      <c r="L94" s="3"/>
      <c r="M94" s="3"/>
      <c r="N94" s="3"/>
      <c r="O94" s="3"/>
      <c r="P94" s="3"/>
      <c r="Q94" s="3"/>
      <c r="R94" s="3"/>
      <c r="S94" s="3"/>
      <c r="T94" s="3"/>
      <c r="U94" s="3"/>
      <c r="V94" s="3"/>
      <c r="W94" s="3"/>
    </row>
    <row r="95">
      <c r="A95" s="3"/>
      <c r="B95" s="3"/>
      <c r="C95" s="3"/>
      <c r="D95" s="3"/>
      <c r="E95" s="3"/>
      <c r="F95" s="3"/>
      <c r="G95" s="3"/>
      <c r="H95" s="3"/>
      <c r="I95" s="3"/>
      <c r="J95" s="3"/>
      <c r="K95" s="3"/>
      <c r="L95" s="3"/>
      <c r="M95" s="3"/>
      <c r="N95" s="3"/>
      <c r="O95" s="3"/>
      <c r="P95" s="3"/>
      <c r="Q95" s="3"/>
      <c r="R95" s="3"/>
      <c r="S95" s="3"/>
      <c r="T95" s="3"/>
      <c r="U95" s="3"/>
      <c r="V95" s="3"/>
      <c r="W95" s="3"/>
    </row>
    <row r="96">
      <c r="A96" s="3"/>
      <c r="B96" s="3"/>
      <c r="C96" s="3"/>
      <c r="D96" s="3"/>
      <c r="E96" s="3"/>
      <c r="F96" s="3"/>
      <c r="G96" s="3"/>
      <c r="H96" s="3"/>
      <c r="I96" s="3"/>
      <c r="J96" s="3"/>
      <c r="K96" s="3"/>
      <c r="L96" s="3"/>
      <c r="M96" s="3"/>
      <c r="N96" s="3"/>
      <c r="O96" s="3"/>
      <c r="P96" s="3"/>
      <c r="Q96" s="3"/>
      <c r="R96" s="3"/>
      <c r="S96" s="3"/>
      <c r="T96" s="3"/>
      <c r="U96" s="3"/>
      <c r="V96" s="3"/>
      <c r="W96" s="3"/>
    </row>
    <row r="97">
      <c r="A97" s="3"/>
      <c r="B97" s="3"/>
      <c r="C97" s="3"/>
      <c r="D97" s="3"/>
      <c r="E97" s="3"/>
      <c r="F97" s="3"/>
      <c r="G97" s="3"/>
      <c r="H97" s="3"/>
      <c r="I97" s="3"/>
      <c r="J97" s="3"/>
      <c r="K97" s="3"/>
      <c r="L97" s="3"/>
      <c r="M97" s="3"/>
      <c r="N97" s="3"/>
      <c r="O97" s="3"/>
      <c r="P97" s="3"/>
      <c r="Q97" s="3"/>
      <c r="R97" s="3"/>
      <c r="S97" s="3"/>
      <c r="T97" s="3"/>
      <c r="U97" s="3"/>
      <c r="V97" s="3"/>
      <c r="W97" s="3"/>
    </row>
    <row r="98">
      <c r="A98" s="3"/>
      <c r="B98" s="3"/>
      <c r="C98" s="3"/>
      <c r="D98" s="3"/>
      <c r="E98" s="3"/>
      <c r="F98" s="3"/>
      <c r="G98" s="3"/>
      <c r="H98" s="3"/>
      <c r="I98" s="3"/>
      <c r="J98" s="3"/>
      <c r="K98" s="3"/>
      <c r="L98" s="3"/>
      <c r="M98" s="3"/>
      <c r="N98" s="3"/>
      <c r="O98" s="3"/>
      <c r="P98" s="3"/>
      <c r="Q98" s="3"/>
      <c r="R98" s="3"/>
      <c r="S98" s="3"/>
      <c r="T98" s="3"/>
      <c r="U98" s="3"/>
      <c r="V98" s="3"/>
      <c r="W98" s="3"/>
    </row>
    <row r="99">
      <c r="A99" s="3"/>
      <c r="B99" s="3"/>
      <c r="C99" s="3"/>
      <c r="D99" s="3"/>
      <c r="E99" s="3"/>
      <c r="F99" s="3"/>
      <c r="G99" s="3"/>
      <c r="H99" s="3"/>
      <c r="I99" s="3"/>
      <c r="J99" s="3"/>
      <c r="K99" s="3"/>
      <c r="L99" s="3"/>
      <c r="M99" s="3"/>
      <c r="N99" s="3"/>
      <c r="O99" s="3"/>
      <c r="P99" s="3"/>
      <c r="Q99" s="3"/>
      <c r="R99" s="3"/>
      <c r="S99" s="3"/>
      <c r="T99" s="3"/>
      <c r="U99" s="3"/>
      <c r="V99" s="3"/>
      <c r="W99" s="3"/>
    </row>
    <row r="100">
      <c r="A100" s="3"/>
      <c r="B100" s="3"/>
      <c r="C100" s="3"/>
      <c r="D100" s="3"/>
      <c r="E100" s="3"/>
      <c r="F100" s="3"/>
      <c r="G100" s="3"/>
      <c r="H100" s="3"/>
      <c r="I100" s="3"/>
      <c r="J100" s="3"/>
      <c r="K100" s="3"/>
      <c r="L100" s="3"/>
      <c r="M100" s="3"/>
      <c r="N100" s="3"/>
      <c r="O100" s="3"/>
      <c r="P100" s="3"/>
      <c r="Q100" s="3"/>
      <c r="R100" s="3"/>
      <c r="S100" s="3"/>
      <c r="T100" s="3"/>
      <c r="U100" s="3"/>
      <c r="V100" s="3"/>
      <c r="W100" s="3"/>
    </row>
    <row r="101">
      <c r="A101" s="3"/>
      <c r="B101" s="3"/>
      <c r="C101" s="3"/>
      <c r="D101" s="3"/>
      <c r="E101" s="3"/>
      <c r="F101" s="3"/>
      <c r="G101" s="3"/>
      <c r="H101" s="3"/>
      <c r="I101" s="3"/>
      <c r="J101" s="3"/>
      <c r="K101" s="3"/>
      <c r="L101" s="3"/>
      <c r="M101" s="3"/>
      <c r="N101" s="3"/>
      <c r="O101" s="3"/>
      <c r="P101" s="3"/>
      <c r="Q101" s="3"/>
      <c r="R101" s="3"/>
      <c r="S101" s="3"/>
      <c r="T101" s="3"/>
      <c r="U101" s="3"/>
      <c r="V101" s="3"/>
      <c r="W101" s="3"/>
    </row>
    <row r="102">
      <c r="A102" s="3"/>
      <c r="B102" s="3"/>
      <c r="C102" s="3"/>
      <c r="D102" s="3"/>
      <c r="E102" s="3"/>
      <c r="F102" s="3"/>
      <c r="G102" s="3"/>
      <c r="H102" s="3"/>
      <c r="I102" s="3"/>
      <c r="J102" s="3"/>
      <c r="K102" s="3"/>
      <c r="L102" s="3"/>
      <c r="M102" s="3"/>
      <c r="N102" s="3"/>
      <c r="O102" s="3"/>
      <c r="P102" s="3"/>
      <c r="Q102" s="3"/>
      <c r="R102" s="3"/>
      <c r="S102" s="3"/>
      <c r="T102" s="3"/>
      <c r="U102" s="3"/>
      <c r="V102" s="3"/>
      <c r="W102" s="3"/>
    </row>
    <row r="103">
      <c r="A103" s="3"/>
      <c r="B103" s="3"/>
      <c r="C103" s="3"/>
      <c r="D103" s="3"/>
      <c r="E103" s="3"/>
      <c r="F103" s="3"/>
      <c r="G103" s="3"/>
      <c r="H103" s="3"/>
      <c r="I103" s="3"/>
      <c r="J103" s="3"/>
      <c r="K103" s="3"/>
      <c r="L103" s="3"/>
      <c r="M103" s="3"/>
      <c r="N103" s="3"/>
      <c r="O103" s="3"/>
      <c r="P103" s="3"/>
      <c r="Q103" s="3"/>
      <c r="R103" s="3"/>
      <c r="S103" s="3"/>
      <c r="T103" s="3"/>
      <c r="U103" s="3"/>
      <c r="V103" s="3"/>
      <c r="W103" s="3"/>
    </row>
    <row r="104">
      <c r="A104" s="3"/>
      <c r="B104" s="3"/>
      <c r="C104" s="3"/>
      <c r="D104" s="3"/>
      <c r="E104" s="3"/>
      <c r="F104" s="3"/>
      <c r="G104" s="3"/>
      <c r="H104" s="3"/>
      <c r="I104" s="3"/>
      <c r="J104" s="3"/>
      <c r="K104" s="3"/>
      <c r="L104" s="3"/>
      <c r="M104" s="3"/>
      <c r="N104" s="3"/>
      <c r="O104" s="3"/>
      <c r="P104" s="3"/>
      <c r="Q104" s="3"/>
      <c r="R104" s="3"/>
      <c r="S104" s="3"/>
      <c r="T104" s="3"/>
      <c r="U104" s="3"/>
      <c r="V104" s="3"/>
      <c r="W104" s="3"/>
    </row>
    <row r="105">
      <c r="A105" s="3"/>
      <c r="B105" s="3"/>
      <c r="C105" s="3"/>
      <c r="D105" s="3"/>
      <c r="E105" s="3"/>
      <c r="F105" s="3"/>
      <c r="G105" s="3"/>
      <c r="H105" s="3"/>
      <c r="I105" s="3"/>
      <c r="J105" s="3"/>
      <c r="K105" s="3"/>
      <c r="L105" s="3"/>
      <c r="M105" s="3"/>
      <c r="N105" s="3"/>
      <c r="O105" s="3"/>
      <c r="P105" s="3"/>
      <c r="Q105" s="3"/>
      <c r="R105" s="3"/>
      <c r="S105" s="3"/>
      <c r="T105" s="3"/>
      <c r="U105" s="3"/>
      <c r="V105" s="3"/>
      <c r="W105" s="3"/>
    </row>
    <row r="106">
      <c r="A106" s="3"/>
      <c r="B106" s="3"/>
      <c r="C106" s="3"/>
      <c r="D106" s="3"/>
      <c r="E106" s="3"/>
      <c r="F106" s="3"/>
      <c r="G106" s="3"/>
      <c r="H106" s="3"/>
      <c r="I106" s="3"/>
      <c r="J106" s="3"/>
      <c r="K106" s="3"/>
      <c r="L106" s="3"/>
      <c r="M106" s="3"/>
      <c r="N106" s="3"/>
      <c r="O106" s="3"/>
      <c r="P106" s="3"/>
      <c r="Q106" s="3"/>
      <c r="R106" s="3"/>
      <c r="S106" s="3"/>
      <c r="T106" s="3"/>
      <c r="U106" s="3"/>
      <c r="V106" s="3"/>
      <c r="W106" s="3"/>
    </row>
    <row r="107">
      <c r="A107" s="3"/>
      <c r="B107" s="3"/>
      <c r="C107" s="3"/>
      <c r="D107" s="3"/>
      <c r="E107" s="3"/>
      <c r="F107" s="3"/>
      <c r="G107" s="3"/>
      <c r="H107" s="3"/>
      <c r="I107" s="3"/>
      <c r="J107" s="3"/>
      <c r="K107" s="3"/>
      <c r="L107" s="3"/>
      <c r="M107" s="3"/>
      <c r="N107" s="3"/>
      <c r="O107" s="3"/>
      <c r="P107" s="3"/>
      <c r="Q107" s="3"/>
      <c r="R107" s="3"/>
      <c r="S107" s="3"/>
      <c r="T107" s="3"/>
      <c r="U107" s="3"/>
      <c r="V107" s="3"/>
      <c r="W107" s="3"/>
    </row>
    <row r="108">
      <c r="A108" s="3"/>
      <c r="B108" s="3"/>
      <c r="C108" s="3"/>
      <c r="D108" s="3"/>
      <c r="E108" s="3"/>
      <c r="F108" s="3"/>
      <c r="G108" s="3"/>
      <c r="H108" s="3"/>
      <c r="I108" s="3"/>
      <c r="J108" s="3"/>
      <c r="K108" s="3"/>
      <c r="L108" s="3"/>
      <c r="M108" s="3"/>
      <c r="N108" s="3"/>
      <c r="O108" s="3"/>
      <c r="P108" s="3"/>
      <c r="Q108" s="3"/>
      <c r="R108" s="3"/>
      <c r="S108" s="3"/>
      <c r="T108" s="3"/>
      <c r="U108" s="3"/>
      <c r="V108" s="3"/>
      <c r="W108" s="3"/>
    </row>
    <row r="109">
      <c r="A109" s="3"/>
      <c r="B109" s="3"/>
      <c r="C109" s="3"/>
      <c r="D109" s="3"/>
      <c r="E109" s="3"/>
      <c r="F109" s="3"/>
      <c r="G109" s="3"/>
      <c r="H109" s="3"/>
      <c r="I109" s="3"/>
      <c r="J109" s="3"/>
      <c r="K109" s="3"/>
      <c r="L109" s="3"/>
      <c r="M109" s="3"/>
      <c r="N109" s="3"/>
      <c r="O109" s="3"/>
      <c r="P109" s="3"/>
      <c r="Q109" s="3"/>
      <c r="R109" s="3"/>
      <c r="S109" s="3"/>
      <c r="T109" s="3"/>
      <c r="U109" s="3"/>
      <c r="V109" s="3"/>
      <c r="W109" s="3"/>
    </row>
    <row r="110">
      <c r="A110" s="3"/>
      <c r="B110" s="3"/>
      <c r="C110" s="3"/>
      <c r="D110" s="3"/>
      <c r="E110" s="3"/>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4" width="54.13"/>
    <col hidden="1" min="5" max="5" width="12.63"/>
    <col customWidth="1" min="6" max="6" width="54.88"/>
    <col hidden="1" min="7" max="7" width="12.63"/>
    <col customWidth="1" min="8" max="8" width="50.63"/>
    <col hidden="1" min="9" max="9" width="12.63"/>
    <col customWidth="1" min="10" max="10" width="48.5"/>
    <col hidden="1" min="11" max="11" width="12.63"/>
    <col customWidth="1" min="12" max="12" width="42.88"/>
    <col hidden="1" min="13" max="13" width="12.63"/>
    <col customWidth="1" min="14" max="14" width="41.13"/>
    <col hidden="1" min="15" max="15" width="12.63"/>
    <col customWidth="1" min="16" max="16" width="45.13"/>
  </cols>
  <sheetData>
    <row r="1">
      <c r="A1" s="1" t="s">
        <v>3</v>
      </c>
      <c r="B1" s="2" t="s">
        <v>1</v>
      </c>
      <c r="C1" s="1" t="s">
        <v>79</v>
      </c>
      <c r="D1" s="1" t="str">
        <f>IFERROR(__xludf.DUMMYFUNCTION("GOOGLETRANSLATE(A1, ""vi"", ""en"")
"),"3. What features are you most interested in in the CIP-68 NFT creation, editing, burning application?")</f>
        <v>3. What features are you most interested in in the CIP-68 NFT creation, editing, burning application?</v>
      </c>
      <c r="E1" s="1" t="s">
        <v>4</v>
      </c>
      <c r="F1" s="1" t="str">
        <f>IFERROR(__xludf.DUMMYFUNCTION("GOOGLETRANSLATE(E1, ""vi"", ""en"")
"),"4. Do you need to support NFT metadata editing after minting?")</f>
        <v>4. Do you need to support NFT metadata editing after minting?</v>
      </c>
      <c r="G1" s="1" t="s">
        <v>5</v>
      </c>
      <c r="H1" s="1" t="str">
        <f>IFERROR(__xludf.DUMMYFUNCTION("GOOGLETRANSLATE(G1, ""vi"", ""en"")
"),"5. Which of the following platforms do you want to integrate the application with? (Select all that apply)")</f>
        <v>5. Which of the following platforms do you want to integrate the application with? (Select all that apply)</v>
      </c>
      <c r="I1" s="1" t="s">
        <v>6</v>
      </c>
      <c r="J1" s="1" t="str">
        <f>IFERROR(__xludf.DUMMYFUNCTION("GOOGLETRANSLATE(I1, ""vi"", ""en"")
"),"6. Have you encountered any difficulties creating or editing NFTs before?")</f>
        <v>6. Have you encountered any difficulties creating or editing NFTs before?</v>
      </c>
      <c r="K1" s="1" t="s">
        <v>7</v>
      </c>
      <c r="L1" s="1" t="str">
        <f>IFERROR(__xludf.DUMMYFUNCTION("GOOGLETRANSLATE(K1, ""vi"", ""en"")
"),"7. What types of content do you expect the app to support for NFTs?")</f>
        <v>7. What types of content do you expect the app to support for NFTs?</v>
      </c>
      <c r="M1" s="1" t="s">
        <v>8</v>
      </c>
      <c r="N1" s="1" t="str">
        <f>IFERROR(__xludf.DUMMYFUNCTION("GOOGLETRANSLATE(M1, ""vi"", ""en"")
"),"8. Do you have ideas or suggestions that you would like to give us for the most optimized application?")</f>
        <v>8. Do you have ideas or suggestions that you would like to give us for the most optimized application?</v>
      </c>
      <c r="O1" s="1" t="s">
        <v>9</v>
      </c>
      <c r="P1" s="3" t="str">
        <f>IFERROR(__xludf.DUMMYFUNCTION("GOOGLETRANSLATE(O1, ""vi"", ""en"")
"),"9. Which user group do you belong to?")</f>
        <v>9. Which user group do you belong to?</v>
      </c>
    </row>
    <row r="2">
      <c r="N2" s="8" t="s">
        <v>80</v>
      </c>
    </row>
  </sheetData>
  <drawing r:id="rId1"/>
</worksheet>
</file>