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ichimori/Experiment_III/Wire-chenber/2.3.1.3-data/"/>
    </mc:Choice>
  </mc:AlternateContent>
  <xr:revisionPtr revIDLastSave="0" documentId="13_ncr:1_{B60FB664-AF36-6540-9E81-473E62EB8149}" xr6:coauthVersionLast="47" xr6:coauthVersionMax="47" xr10:uidLastSave="{00000000-0000-0000-0000-000000000000}"/>
  <bookViews>
    <workbookView xWindow="0" yWindow="0" windowWidth="28800" windowHeight="18000" xr2:uid="{32E6AF04-FA6B-FB4E-96D6-8BE22AB41F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" i="1" l="1"/>
  <c r="AC6" i="1"/>
  <c r="H6" i="1"/>
  <c r="I6" i="1"/>
  <c r="N6" i="1"/>
  <c r="W6" i="1"/>
  <c r="Y6" i="1" s="1"/>
  <c r="X6" i="1"/>
  <c r="H7" i="1"/>
  <c r="J7" i="1" s="1"/>
  <c r="P7" i="1" s="1"/>
  <c r="I7" i="1"/>
  <c r="L7" i="1"/>
  <c r="N7" i="1" s="1"/>
  <c r="W7" i="1"/>
  <c r="Y7" i="1" s="1"/>
  <c r="X7" i="1"/>
  <c r="AA7" i="1"/>
  <c r="H8" i="1"/>
  <c r="J8" i="1" s="1"/>
  <c r="P8" i="1" s="1"/>
  <c r="I8" i="1"/>
  <c r="L8" i="1"/>
  <c r="N8" i="1"/>
  <c r="AD8" i="1" s="1"/>
  <c r="O8" i="1"/>
  <c r="W8" i="1"/>
  <c r="Y8" i="1" s="1"/>
  <c r="AE8" i="1" s="1"/>
  <c r="X8" i="1"/>
  <c r="AA8" i="1"/>
  <c r="AC8" i="1"/>
  <c r="P4" i="1"/>
  <c r="AE6" i="1" l="1"/>
  <c r="AE7" i="1"/>
  <c r="AD7" i="1"/>
  <c r="K7" i="1"/>
  <c r="Q7" i="1" s="1"/>
  <c r="Z7" i="1"/>
  <c r="AF7" i="1" s="1"/>
  <c r="AC7" i="1"/>
  <c r="J6" i="1"/>
  <c r="P6" i="1" s="1"/>
  <c r="Z8" i="1"/>
  <c r="AF8" i="1" s="1"/>
  <c r="O7" i="1"/>
  <c r="K8" i="1"/>
  <c r="Q8" i="1" s="1"/>
  <c r="O6" i="1"/>
  <c r="K6" i="1" s="1"/>
  <c r="Q6" i="1" s="1"/>
  <c r="AA5" i="1"/>
  <c r="L5" i="1"/>
  <c r="N5" i="1"/>
  <c r="I5" i="1"/>
  <c r="H5" i="1"/>
  <c r="O5" i="1"/>
  <c r="W5" i="1"/>
  <c r="X5" i="1"/>
  <c r="O4" i="1"/>
  <c r="N4" i="1"/>
  <c r="X4" i="1"/>
  <c r="W4" i="1"/>
  <c r="I4" i="1"/>
  <c r="H4" i="1"/>
  <c r="AD6" i="1" l="1"/>
  <c r="Z6" i="1"/>
  <c r="Y5" i="1"/>
  <c r="J5" i="1"/>
  <c r="P5" i="1" s="1"/>
  <c r="Z5" i="1"/>
  <c r="K5" i="1"/>
  <c r="Q5" i="1" s="1"/>
  <c r="AC5" i="1"/>
  <c r="AE5" i="1" s="1"/>
  <c r="Z4" i="1"/>
  <c r="J4" i="1"/>
  <c r="Y4" i="1"/>
  <c r="K4" i="1"/>
  <c r="Q4" i="1" s="1"/>
  <c r="AC4" i="1"/>
  <c r="AD4" i="1" s="1"/>
  <c r="AF6" i="1" l="1"/>
  <c r="AD5" i="1"/>
  <c r="AF5" i="1" s="1"/>
  <c r="AE4" i="1"/>
  <c r="AF4" i="1"/>
</calcChain>
</file>

<file path=xl/sharedStrings.xml><?xml version="1.0" encoding="utf-8"?>
<sst xmlns="http://schemas.openxmlformats.org/spreadsheetml/2006/main" count="30" uniqueCount="15">
  <si>
    <t>主ピーク</t>
    <rPh sb="0" eb="1">
      <t>シュピーク</t>
    </rPh>
    <phoneticPr fontId="1"/>
  </si>
  <si>
    <t>副ピーク</t>
    <rPh sb="0" eb="1">
      <t>フクブチョウ</t>
    </rPh>
    <phoneticPr fontId="1"/>
  </si>
  <si>
    <t>FWHM</t>
    <phoneticPr fontId="1"/>
  </si>
  <si>
    <t>誤差</t>
    <rPh sb="0" eb="2">
      <t>ゴサ</t>
    </rPh>
    <phoneticPr fontId="1"/>
  </si>
  <si>
    <t>標準偏差</t>
    <rPh sb="0" eb="4">
      <t>ヒョウジュn</t>
    </rPh>
    <phoneticPr fontId="1"/>
  </si>
  <si>
    <t>ASE</t>
    <phoneticPr fontId="1"/>
  </si>
  <si>
    <t>中心</t>
    <rPh sb="0" eb="2">
      <t>チュウシn</t>
    </rPh>
    <phoneticPr fontId="1"/>
  </si>
  <si>
    <t>keV/ch</t>
    <phoneticPr fontId="1"/>
  </si>
  <si>
    <t>FWHM(keV)</t>
    <phoneticPr fontId="1"/>
  </si>
  <si>
    <t>誤差(keV)</t>
    <rPh sb="0" eb="2">
      <t>ゴサ</t>
    </rPh>
    <phoneticPr fontId="1"/>
  </si>
  <si>
    <t>中心</t>
    <rPh sb="0" eb="2">
      <t>チュウ</t>
    </rPh>
    <phoneticPr fontId="1"/>
  </si>
  <si>
    <t>中心(keV)</t>
    <rPh sb="0" eb="2">
      <t>チュウ</t>
    </rPh>
    <phoneticPr fontId="1"/>
  </si>
  <si>
    <t>High Volt(V)</t>
    <phoneticPr fontId="1"/>
  </si>
  <si>
    <t>エネルギー分解能</t>
    <phoneticPr fontId="1"/>
  </si>
  <si>
    <t>reduced chi square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</si>
</sst>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8E5A2-12CD-C94B-A42C-AB9F71E56EA5}">
  <dimension ref="A3:AF8"/>
  <sheetViews>
    <sheetView tabSelected="1" zoomScale="85" workbookViewId="0">
      <selection activeCell="AB13" sqref="AB13"/>
    </sheetView>
  </sheetViews>
  <sheetFormatPr baseColWidth="10" defaultRowHeight="20"/>
  <cols>
    <col min="1" max="1" width="18" customWidth="1"/>
    <col min="5" max="5" width="6.42578125" customWidth="1"/>
    <col min="6" max="7" width="8.42578125" customWidth="1"/>
    <col min="13" max="13" width="6.5703125" customWidth="1"/>
    <col min="14" max="15" width="13" customWidth="1"/>
    <col min="16" max="16" width="15.140625" customWidth="1"/>
    <col min="17" max="18" width="13" customWidth="1"/>
    <col min="20" max="22" width="11" customWidth="1"/>
    <col min="31" max="31" width="14.5703125" customWidth="1"/>
  </cols>
  <sheetData>
    <row r="3" spans="1:32">
      <c r="A3" t="s">
        <v>14</v>
      </c>
      <c r="B3" t="s">
        <v>12</v>
      </c>
      <c r="D3" t="s">
        <v>0</v>
      </c>
      <c r="E3" t="s">
        <v>5</v>
      </c>
      <c r="F3" t="s">
        <v>4</v>
      </c>
      <c r="G3" t="s">
        <v>5</v>
      </c>
      <c r="H3" t="s">
        <v>2</v>
      </c>
      <c r="I3" t="s">
        <v>3</v>
      </c>
      <c r="J3" t="s">
        <v>8</v>
      </c>
      <c r="K3" t="s">
        <v>9</v>
      </c>
      <c r="L3" t="s">
        <v>6</v>
      </c>
      <c r="M3" t="s">
        <v>5</v>
      </c>
      <c r="N3" t="s">
        <v>7</v>
      </c>
      <c r="O3" t="s">
        <v>3</v>
      </c>
      <c r="P3" t="s">
        <v>13</v>
      </c>
      <c r="Q3" t="s">
        <v>3</v>
      </c>
      <c r="S3" t="s">
        <v>1</v>
      </c>
      <c r="T3" t="s">
        <v>5</v>
      </c>
      <c r="U3" t="s">
        <v>4</v>
      </c>
      <c r="V3" t="s">
        <v>5</v>
      </c>
      <c r="W3" t="s">
        <v>2</v>
      </c>
      <c r="X3" t="s">
        <v>3</v>
      </c>
      <c r="Y3" t="s">
        <v>8</v>
      </c>
      <c r="Z3" t="s">
        <v>9</v>
      </c>
      <c r="AA3" t="s">
        <v>10</v>
      </c>
      <c r="AB3" t="s">
        <v>5</v>
      </c>
      <c r="AC3" t="s">
        <v>11</v>
      </c>
      <c r="AD3" t="s">
        <v>9</v>
      </c>
      <c r="AE3" t="s">
        <v>13</v>
      </c>
      <c r="AF3" t="s">
        <v>3</v>
      </c>
    </row>
    <row r="4" spans="1:32">
      <c r="A4">
        <v>1.0267200000000001</v>
      </c>
      <c r="B4">
        <v>1420</v>
      </c>
      <c r="D4">
        <v>561.99199999999996</v>
      </c>
      <c r="E4">
        <v>183.4</v>
      </c>
      <c r="F4">
        <v>22.459199999999999</v>
      </c>
      <c r="G4">
        <v>1.3680000000000001</v>
      </c>
      <c r="H4">
        <f>2*F4*SQRT(2*LN(2))</f>
        <v>52.887374355359093</v>
      </c>
      <c r="I4">
        <f>2*G4*SQRT(2*LN(2))</f>
        <v>3.221393821602339</v>
      </c>
      <c r="J4">
        <f>H4*N4</f>
        <v>0.37762584830784501</v>
      </c>
      <c r="K4">
        <f>SQRT(N4^2*(I4)^2+H4^2*O4^2)</f>
        <v>2.3014216602041761E-2</v>
      </c>
      <c r="L4">
        <v>826.30866000000003</v>
      </c>
      <c r="M4">
        <v>1.6830000000000001</v>
      </c>
      <c r="N4">
        <f>5.9/L4</f>
        <v>7.1401889942675906E-3</v>
      </c>
      <c r="O4">
        <f>5.9*M4/(L4)^2</f>
        <v>1.4542916780458712E-5</v>
      </c>
      <c r="P4">
        <f>J4/5.9*100</f>
        <v>6.4004381069126275</v>
      </c>
      <c r="Q4">
        <f>K4/5.9*100</f>
        <v>0.39007146783121627</v>
      </c>
      <c r="S4">
        <v>83.861400000000003</v>
      </c>
      <c r="T4">
        <v>1.946</v>
      </c>
      <c r="U4">
        <v>27.468499999999999</v>
      </c>
      <c r="V4">
        <v>1.1339999999999999</v>
      </c>
      <c r="W4">
        <f>2*U4*SQRT(2*LN(2))</f>
        <v>64.683374406932629</v>
      </c>
      <c r="X4">
        <f>2*V4*SQRT(2*LN(2))</f>
        <v>2.6703659310650965</v>
      </c>
      <c r="Y4">
        <f>W4*N4</f>
        <v>0.46185151805247027</v>
      </c>
      <c r="Z4">
        <f>SQRT(N4^2*(X4)^2+W4^2*O4^2)</f>
        <v>1.9090108131836977E-2</v>
      </c>
      <c r="AA4">
        <v>708.41165000000001</v>
      </c>
      <c r="AB4">
        <v>0.82040000000000002</v>
      </c>
      <c r="AC4">
        <f>AA4*N4</f>
        <v>5.0581930667409445</v>
      </c>
      <c r="AD4">
        <f>SQRT(N4^2*(AB4)^2+AC4^2*O4^2)</f>
        <v>5.85827291197678E-3</v>
      </c>
      <c r="AE4">
        <f>Y4/AC4*100</f>
        <v>9.1307609646076013</v>
      </c>
      <c r="AF4">
        <f>SQRT(Z4^2/AC4^2+Y4^2/AC4^4*AD4^2)*100</f>
        <v>0.37755776475962893</v>
      </c>
    </row>
    <row r="5" spans="1:32">
      <c r="A5">
        <v>1.0798099999999999</v>
      </c>
      <c r="B5">
        <v>1440</v>
      </c>
      <c r="D5">
        <v>301.82299999999998</v>
      </c>
      <c r="E5">
        <v>105.6</v>
      </c>
      <c r="F5">
        <v>29.6266</v>
      </c>
      <c r="G5">
        <v>2.2229999999999999</v>
      </c>
      <c r="H5">
        <f>2*F5*SQRT(2*LN(2))</f>
        <v>69.765311546113921</v>
      </c>
      <c r="I5">
        <f>2*G5*SQRT(2*LN(2))</f>
        <v>5.2347649601038002</v>
      </c>
      <c r="J5">
        <f>H5*N5</f>
        <v>0.4693265943640334</v>
      </c>
      <c r="K5">
        <f>SQRT(N5^2*(I5)^2+H5^2*O5^2)</f>
        <v>3.5231319282756871E-2</v>
      </c>
      <c r="L5">
        <f>880-2.96609</f>
        <v>877.03390999999999</v>
      </c>
      <c r="M5">
        <v>1.978</v>
      </c>
      <c r="N5">
        <f>5.9/L5</f>
        <v>6.7272199315531606E-3</v>
      </c>
      <c r="O5">
        <f>5.9*M5/(L5)^2</f>
        <v>1.5172094115052121E-5</v>
      </c>
      <c r="P5">
        <f>J5/5.9*100</f>
        <v>7.9546880400683628</v>
      </c>
      <c r="Q5">
        <f>K5/5.9*100</f>
        <v>0.59714100479248933</v>
      </c>
      <c r="S5">
        <v>43.734900000000003</v>
      </c>
      <c r="T5">
        <v>1.1910000000000001</v>
      </c>
      <c r="U5">
        <v>37.7149</v>
      </c>
      <c r="V5">
        <v>2.653</v>
      </c>
      <c r="W5">
        <f>2*U5*SQRT(2*LN(2))</f>
        <v>88.81180251633775</v>
      </c>
      <c r="X5">
        <f>2*V5*SQRT(2*LN(2))</f>
        <v>6.2473375794671089</v>
      </c>
      <c r="Y5">
        <f>W5*N5</f>
        <v>0.59745652804507043</v>
      </c>
      <c r="Z5">
        <f>SQRT(N5^2*(X5)^2+W5^2*O5^2)</f>
        <v>4.2048809234583394E-2</v>
      </c>
      <c r="AA5">
        <f>700+34.7403</f>
        <v>734.74030000000005</v>
      </c>
      <c r="AB5">
        <v>1.4810000000000001</v>
      </c>
      <c r="AC5">
        <f>AA5*N5</f>
        <v>4.9427595906753492</v>
      </c>
      <c r="AD5">
        <f>SQRT(N5^2*(AB5)^2+AC5^2*O5^2)</f>
        <v>9.9632949486455642E-3</v>
      </c>
      <c r="AE5">
        <f>Y5/AC5*100</f>
        <v>12.08750935756998</v>
      </c>
      <c r="AF5">
        <f>SQRT(Z5^2/AC5^2+Y5^2/AC5^4*AD5^2)*100</f>
        <v>0.85106409136511318</v>
      </c>
    </row>
    <row r="6" spans="1:32">
      <c r="B6">
        <v>1460</v>
      </c>
      <c r="D6">
        <v>255.227</v>
      </c>
      <c r="E6">
        <v>1216</v>
      </c>
      <c r="F6">
        <v>34.532800000000002</v>
      </c>
      <c r="G6">
        <v>29.75</v>
      </c>
      <c r="H6">
        <f t="shared" ref="H6:H8" si="0">2*F6*SQRT(2*LN(2))</f>
        <v>81.31852965104477</v>
      </c>
      <c r="I6">
        <f t="shared" ref="I6:I8" si="1">2*G6*SQRT(2*LN(2))</f>
        <v>70.055896339670738</v>
      </c>
      <c r="J6">
        <f t="shared" ref="J6:J8" si="2">H6*N6</f>
        <v>0.50868801390243834</v>
      </c>
      <c r="K6">
        <f t="shared" ref="K6:K8" si="3">SQRT(N6^2*(I6)^2+H6^2*O6^2)</f>
        <v>0.43850638127658265</v>
      </c>
      <c r="L6">
        <v>943.17010000000005</v>
      </c>
      <c r="M6">
        <v>28.62</v>
      </c>
      <c r="N6">
        <f t="shared" ref="N6:N8" si="4">5.9/L6</f>
        <v>6.2554994056745437E-3</v>
      </c>
      <c r="O6">
        <f t="shared" ref="O6:O8" si="5">5.9*M6/(L6)^2</f>
        <v>1.8981983524541909E-4</v>
      </c>
      <c r="P6">
        <f t="shared" ref="P6:P8" si="6">J6/5.9*100</f>
        <v>8.6218307441091238</v>
      </c>
      <c r="Q6">
        <f t="shared" ref="Q6:Q8" si="7">K6/5.9*100</f>
        <v>7.4323115470607233</v>
      </c>
      <c r="S6">
        <v>44.228700000000003</v>
      </c>
      <c r="T6" s="1">
        <v>41090</v>
      </c>
      <c r="U6">
        <v>52.455300000000001</v>
      </c>
      <c r="V6" s="1">
        <v>12110</v>
      </c>
      <c r="W6">
        <f t="shared" ref="W6:W8" si="8">2*U6*SQRT(2*LN(2))</f>
        <v>123.52279190811196</v>
      </c>
      <c r="X6">
        <f t="shared" ref="X6:X8" si="9">2*V6*SQRT(2*LN(2))</f>
        <v>28516.870745324795</v>
      </c>
      <c r="Y6">
        <f t="shared" ref="Y6:Y8" si="10">W6*N6</f>
        <v>0.77269675136845473</v>
      </c>
      <c r="Z6">
        <f t="shared" ref="Z6:Z8" si="11">SQRT(N6^2*(X6)^2+W6^2*O6^2)</f>
        <v>178.38726954000924</v>
      </c>
      <c r="AA6">
        <f>770+10.0126</f>
        <v>780.01260000000002</v>
      </c>
      <c r="AB6" s="1">
        <v>48080</v>
      </c>
      <c r="AC6">
        <f t="shared" ref="AC6:AC8" si="12">AA6*N6</f>
        <v>4.8793683557186558</v>
      </c>
      <c r="AD6">
        <f t="shared" ref="AD6:AD8" si="13">SQRT(N6^2*(AB6)^2+AC6^2*O6^2)</f>
        <v>300.76441142625816</v>
      </c>
      <c r="AE6">
        <f t="shared" ref="AE6:AE8" si="14">Y6/AC6*100</f>
        <v>15.835999560534272</v>
      </c>
      <c r="AF6">
        <f t="shared" ref="AF6:AF8" si="15">SQRT(Z6^2/AC6^2+Y6^2/AC6^4*AD6^2)*100</f>
        <v>3784.0194770057587</v>
      </c>
    </row>
    <row r="7" spans="1:32">
      <c r="B7">
        <v>1480</v>
      </c>
      <c r="D7">
        <v>301.82299999999998</v>
      </c>
      <c r="E7">
        <v>105.6</v>
      </c>
      <c r="F7">
        <v>29.6266</v>
      </c>
      <c r="G7">
        <v>2.2229999999999999</v>
      </c>
      <c r="H7">
        <f t="shared" si="0"/>
        <v>69.765311546113921</v>
      </c>
      <c r="I7">
        <f t="shared" si="1"/>
        <v>5.2347649601038002</v>
      </c>
      <c r="J7">
        <f t="shared" si="2"/>
        <v>0.4693265943640334</v>
      </c>
      <c r="K7">
        <f t="shared" si="3"/>
        <v>3.5279696988439968E-2</v>
      </c>
      <c r="L7">
        <f t="shared" ref="L6:L8" si="16">880-2.96609</f>
        <v>877.03390999999999</v>
      </c>
      <c r="M7">
        <v>3.9780000000000002</v>
      </c>
      <c r="N7">
        <f t="shared" si="4"/>
        <v>6.7272199315531606E-3</v>
      </c>
      <c r="O7">
        <f t="shared" si="5"/>
        <v>3.0512937507420293E-5</v>
      </c>
      <c r="P7">
        <f t="shared" si="6"/>
        <v>7.9546880400683628</v>
      </c>
      <c r="Q7">
        <f t="shared" si="7"/>
        <v>0.59796096590576209</v>
      </c>
      <c r="S7">
        <v>43.734900000000003</v>
      </c>
      <c r="T7">
        <v>1.1910000000000001</v>
      </c>
      <c r="U7">
        <v>37.7149</v>
      </c>
      <c r="V7">
        <v>2.653</v>
      </c>
      <c r="W7">
        <f t="shared" si="8"/>
        <v>88.81180251633775</v>
      </c>
      <c r="X7">
        <f t="shared" si="9"/>
        <v>6.2473375794671089</v>
      </c>
      <c r="Y7">
        <f t="shared" si="10"/>
        <v>0.59745652804507043</v>
      </c>
      <c r="Z7">
        <f t="shared" si="11"/>
        <v>4.2114490540779585E-2</v>
      </c>
      <c r="AA7">
        <f t="shared" ref="AA6:AA8" si="17">700+34.7403</f>
        <v>734.74030000000005</v>
      </c>
      <c r="AB7">
        <v>3.4809999999999999</v>
      </c>
      <c r="AC7">
        <f t="shared" si="12"/>
        <v>4.9427595906753492</v>
      </c>
      <c r="AD7">
        <f t="shared" si="13"/>
        <v>2.3417938242329159E-2</v>
      </c>
      <c r="AE7">
        <f t="shared" si="14"/>
        <v>12.08750935756998</v>
      </c>
      <c r="AF7">
        <f t="shared" si="15"/>
        <v>0.85396650999797397</v>
      </c>
    </row>
    <row r="8" spans="1:32">
      <c r="B8">
        <v>1500</v>
      </c>
      <c r="D8">
        <v>301.82299999999998</v>
      </c>
      <c r="E8">
        <v>105.6</v>
      </c>
      <c r="F8">
        <v>29.6266</v>
      </c>
      <c r="G8">
        <v>2.2229999999999999</v>
      </c>
      <c r="H8">
        <f t="shared" si="0"/>
        <v>69.765311546113921</v>
      </c>
      <c r="I8">
        <f t="shared" si="1"/>
        <v>5.2347649601038002</v>
      </c>
      <c r="J8">
        <f t="shared" si="2"/>
        <v>0.4693265943640334</v>
      </c>
      <c r="K8">
        <f t="shared" si="3"/>
        <v>3.5316025972440115E-2</v>
      </c>
      <c r="L8">
        <f t="shared" si="16"/>
        <v>877.03390999999999</v>
      </c>
      <c r="M8">
        <v>4.9779999999999998</v>
      </c>
      <c r="N8">
        <f t="shared" si="4"/>
        <v>6.7272199315531606E-3</v>
      </c>
      <c r="O8">
        <f t="shared" si="5"/>
        <v>3.8183359203604378E-5</v>
      </c>
      <c r="P8">
        <f t="shared" si="6"/>
        <v>7.9546880400683628</v>
      </c>
      <c r="Q8">
        <f t="shared" si="7"/>
        <v>0.59857671139729007</v>
      </c>
      <c r="S8">
        <v>43.734900000000003</v>
      </c>
      <c r="T8">
        <v>1.1910000000000001</v>
      </c>
      <c r="U8">
        <v>37.7149</v>
      </c>
      <c r="V8">
        <v>2.653</v>
      </c>
      <c r="W8">
        <f t="shared" si="8"/>
        <v>88.81180251633775</v>
      </c>
      <c r="X8">
        <f t="shared" si="9"/>
        <v>6.2473375794671089</v>
      </c>
      <c r="Y8">
        <f t="shared" si="10"/>
        <v>0.59745652804507043</v>
      </c>
      <c r="Z8">
        <f t="shared" si="11"/>
        <v>4.2163805444492691E-2</v>
      </c>
      <c r="AA8">
        <f t="shared" si="17"/>
        <v>734.74030000000005</v>
      </c>
      <c r="AB8">
        <v>4.4809999999999999</v>
      </c>
      <c r="AC8">
        <f t="shared" si="12"/>
        <v>4.9427595906753492</v>
      </c>
      <c r="AD8">
        <f t="shared" si="13"/>
        <v>3.0145263315919001E-2</v>
      </c>
      <c r="AE8">
        <f t="shared" si="14"/>
        <v>12.08750935756998</v>
      </c>
      <c r="AF8">
        <f t="shared" si="15"/>
        <v>0.85622133844647808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　佑一</dc:creator>
  <cp:lastModifiedBy>森　佑一</cp:lastModifiedBy>
  <dcterms:created xsi:type="dcterms:W3CDTF">2024-11-26T02:13:55Z</dcterms:created>
  <dcterms:modified xsi:type="dcterms:W3CDTF">2024-11-26T05:48:17Z</dcterms:modified>
</cp:coreProperties>
</file>