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ichimori/Experiment_III/Wire-chenber/Ex.1/"/>
    </mc:Choice>
  </mc:AlternateContent>
  <xr:revisionPtr revIDLastSave="0" documentId="13_ncr:1_{8FC1A4BB-0492-3F45-B229-FD6F568CBE0F}" xr6:coauthVersionLast="47" xr6:coauthVersionMax="47" xr10:uidLastSave="{00000000-0000-0000-0000-000000000000}"/>
  <bookViews>
    <workbookView xWindow="0" yWindow="500" windowWidth="28800" windowHeight="17500" xr2:uid="{DF0F2A2E-BA8D-A249-AB36-14773BE95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37" i="1"/>
  <c r="M33" i="1"/>
  <c r="M29" i="1"/>
  <c r="M28" i="1"/>
  <c r="M27" i="1"/>
  <c r="M32" i="1"/>
  <c r="M31" i="1"/>
  <c r="M25" i="1"/>
  <c r="H25" i="1"/>
  <c r="H28" i="1" s="1"/>
  <c r="H29" i="1" s="1"/>
  <c r="C25" i="1"/>
  <c r="C28" i="1" s="1"/>
  <c r="C29" i="1" s="1"/>
  <c r="H32" i="1" l="1"/>
  <c r="M30" i="1" l="1"/>
</calcChain>
</file>

<file path=xl/sharedStrings.xml><?xml version="1.0" encoding="utf-8"?>
<sst xmlns="http://schemas.openxmlformats.org/spreadsheetml/2006/main" count="39" uniqueCount="27">
  <si>
    <t>5.9keV</t>
    <phoneticPr fontId="1"/>
  </si>
  <si>
    <t>C</t>
    <phoneticPr fontId="1"/>
  </si>
  <si>
    <t>Al</t>
    <phoneticPr fontId="1"/>
  </si>
  <si>
    <t>Ar</t>
    <phoneticPr fontId="1"/>
  </si>
  <si>
    <t>cm^2/g</t>
    <phoneticPr fontId="1"/>
  </si>
  <si>
    <t>Alの密度</t>
    <phoneticPr fontId="1"/>
  </si>
  <si>
    <t>g/cm^3</t>
    <phoneticPr fontId="1"/>
  </si>
  <si>
    <t>吸収係数（/cm）</t>
    <rPh sb="0" eb="4">
      <t>キュウシュウ</t>
    </rPh>
    <phoneticPr fontId="1"/>
  </si>
  <si>
    <t>C.(1)</t>
    <phoneticPr fontId="1"/>
  </si>
  <si>
    <t>個数の減衰率</t>
    <rPh sb="0" eb="2">
      <t>コスウ</t>
    </rPh>
    <rPh sb="5" eb="6">
      <t xml:space="preserve">リツ </t>
    </rPh>
    <phoneticPr fontId="1"/>
  </si>
  <si>
    <t>厚マイラーの密度</t>
    <rPh sb="0" eb="1">
      <t xml:space="preserve">アツ </t>
    </rPh>
    <phoneticPr fontId="1"/>
  </si>
  <si>
    <t>C.(2)</t>
    <phoneticPr fontId="1"/>
  </si>
  <si>
    <t>Arの密度</t>
    <phoneticPr fontId="1"/>
  </si>
  <si>
    <t>https://www.hokkaido-awi.co.jp/summary/industry/gas/argon/</t>
  </si>
  <si>
    <t>C.(3)</t>
    <phoneticPr fontId="1"/>
  </si>
  <si>
    <t>(cm)</t>
    <phoneticPr fontId="1"/>
  </si>
  <si>
    <t>C.(4)</t>
    <phoneticPr fontId="1"/>
  </si>
  <si>
    <t>アルミニウムはくの厚み</t>
    <rPh sb="9" eb="10">
      <t>アツミ</t>
    </rPh>
    <phoneticPr fontId="1"/>
  </si>
  <si>
    <t>μm</t>
    <phoneticPr fontId="1"/>
  </si>
  <si>
    <t>C.(2)*</t>
    <phoneticPr fontId="1"/>
  </si>
  <si>
    <t>C.(5)</t>
    <phoneticPr fontId="1"/>
  </si>
  <si>
    <t>3keV</t>
    <phoneticPr fontId="1"/>
  </si>
  <si>
    <t>吸収係数/cm</t>
    <rPh sb="0" eb="4">
      <t>キュウシュウ</t>
    </rPh>
    <phoneticPr fontId="1"/>
  </si>
  <si>
    <t>電子質量(MeV)</t>
    <rPh sb="0" eb="4">
      <t>デンセィ</t>
    </rPh>
    <phoneticPr fontId="1"/>
  </si>
  <si>
    <t xml:space="preserve">D(1) </t>
    <phoneticPr fontId="1"/>
  </si>
  <si>
    <t xml:space="preserve">運動エネルギーT (MeV) </t>
    <rPh sb="0" eb="2">
      <t>ウンドウ</t>
    </rPh>
    <phoneticPr fontId="1"/>
  </si>
  <si>
    <t>速度</t>
    <rPh sb="0" eb="2">
      <t>ソクド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</si>
</sst>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Sheet1!$C$3:$C$6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8.0000000000000002E-3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37.78</c:v>
                </c:pt>
                <c:pt idx="1">
                  <c:v>19.12</c:v>
                </c:pt>
                <c:pt idx="2">
                  <c:v>10.95</c:v>
                </c:pt>
                <c:pt idx="3">
                  <c:v>4.5759999999999996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AA40-BF40-B721EDBB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292112"/>
        <c:axId val="1749282352"/>
      </c:scatterChart>
      <c:valAx>
        <c:axId val="17492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282352"/>
        <c:crosses val="autoZero"/>
        <c:crossBetween val="midCat"/>
      </c:valAx>
      <c:valAx>
        <c:axId val="17492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92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Sheet1!$G$3:$G$6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8.0000000000000002E-3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360.5</c:v>
                </c:pt>
                <c:pt idx="1">
                  <c:v>193.4</c:v>
                </c:pt>
                <c:pt idx="2">
                  <c:v>115.3</c:v>
                </c:pt>
                <c:pt idx="3">
                  <c:v>50.32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9-074C-BA99-CFEBB4707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06623"/>
        <c:axId val="1497208335"/>
      </c:scatterChart>
      <c:valAx>
        <c:axId val="149720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08335"/>
        <c:crosses val="autoZero"/>
        <c:crossBetween val="midCat"/>
      </c:valAx>
      <c:valAx>
        <c:axId val="14972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0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Sheet1!$L$3:$L$6</c:f>
              <c:numCache>
                <c:formatCode>General</c:formatCode>
                <c:ptCount val="4"/>
                <c:pt idx="0">
                  <c:v>4.0000000000000001E-3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8.0000000000000002E-3</c:v>
                </c:pt>
              </c:numCache>
            </c:numRef>
          </c:xVal>
          <c:yVal>
            <c:numRef>
              <c:f>Sheet1!$M$3:$M$6</c:f>
              <c:numCache>
                <c:formatCode>General</c:formatCode>
                <c:ptCount val="4"/>
                <c:pt idx="0">
                  <c:v>757.1</c:v>
                </c:pt>
                <c:pt idx="1">
                  <c:v>422.5</c:v>
                </c:pt>
                <c:pt idx="2">
                  <c:v>259.39999999999998</c:v>
                </c:pt>
                <c:pt idx="3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E-3C41-AFF4-0E3F06045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411231"/>
        <c:axId val="1419412943"/>
      </c:scatterChart>
      <c:valAx>
        <c:axId val="14194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412943"/>
        <c:crosses val="autoZero"/>
        <c:crossBetween val="midCat"/>
      </c:valAx>
      <c:valAx>
        <c:axId val="14194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941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611345</xdr:colOff>
      <xdr:row>7</xdr:row>
      <xdr:rowOff>154388</xdr:rowOff>
    </xdr:from>
    <xdr:to>
      <xdr:col>5</xdr:col>
      <xdr:colOff>339313</xdr:colOff>
      <xdr:row>23</xdr:row>
      <xdr:rowOff>21037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C58429-0AA5-8C04-0EE8-6D8CDFCB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11</xdr:row>
      <xdr:rowOff>6350</xdr:rowOff>
    </xdr:from>
    <xdr:to>
      <xdr:col>10</xdr:col>
      <xdr:colOff>781050</xdr:colOff>
      <xdr:row>21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F0CF0B-A45D-8EB3-63AD-BA7EA7837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141110</xdr:colOff>
      <xdr:row>10</xdr:row>
      <xdr:rowOff>141425</xdr:rowOff>
    </xdr:from>
    <xdr:to>
      <xdr:col>14</xdr:col>
      <xdr:colOff>611481</xdr:colOff>
      <xdr:row>21</xdr:row>
      <xdr:rowOff>125119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5F7C5E-9B08-4FE4-B86D-7CD74A174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1087-2FFC-5040-B149-EFF974C73FD6}">
  <dimension ref="A2:O40"/>
  <sheetViews>
    <sheetView tabSelected="1" topLeftCell="A12" zoomScale="93" workbookViewId="0">
      <selection activeCell="F35" sqref="F35"/>
    </sheetView>
  </sheetViews>
  <sheetFormatPr baseColWidth="10" defaultRowHeight="20"/>
  <cols>
    <col min="1" max="1" width="27.85546875" customWidth="1"/>
    <col min="2" max="2" width="20.140625" customWidth="1"/>
    <col min="6" max="6" width="21" customWidth="1"/>
    <col min="7" max="7" width="13.7109375" customWidth="1"/>
    <col min="8" max="8" width="13" bestFit="1" customWidth="1"/>
  </cols>
  <sheetData>
    <row r="2" spans="1:14">
      <c r="C2" s="1" t="s">
        <v>1</v>
      </c>
      <c r="D2" s="1"/>
      <c r="E2" s="1"/>
      <c r="F2" s="1"/>
      <c r="G2" s="1" t="s">
        <v>2</v>
      </c>
      <c r="H2" s="1"/>
      <c r="I2" s="1"/>
      <c r="J2" s="1"/>
      <c r="K2" s="1"/>
      <c r="L2" s="1" t="s">
        <v>3</v>
      </c>
      <c r="M2" s="1"/>
      <c r="N2" s="1"/>
    </row>
    <row r="3" spans="1:14">
      <c r="C3">
        <v>4.0000000000000001E-3</v>
      </c>
      <c r="D3">
        <v>37.78</v>
      </c>
      <c r="G3">
        <v>4.0000000000000001E-3</v>
      </c>
      <c r="H3">
        <v>360.5</v>
      </c>
      <c r="L3">
        <v>4.0000000000000001E-3</v>
      </c>
      <c r="M3">
        <v>757.1</v>
      </c>
    </row>
    <row r="4" spans="1:14">
      <c r="C4">
        <v>5.0000000000000001E-3</v>
      </c>
      <c r="D4">
        <v>19.12</v>
      </c>
      <c r="G4">
        <v>5.0000000000000001E-3</v>
      </c>
      <c r="H4">
        <v>193.4</v>
      </c>
      <c r="L4">
        <v>5.0000000000000001E-3</v>
      </c>
      <c r="M4">
        <v>422.5</v>
      </c>
    </row>
    <row r="5" spans="1:14">
      <c r="C5">
        <v>6.0000000000000001E-3</v>
      </c>
      <c r="D5">
        <v>10.95</v>
      </c>
      <c r="G5">
        <v>6.0000000000000001E-3</v>
      </c>
      <c r="H5">
        <v>115.3</v>
      </c>
      <c r="L5">
        <v>6.0000000000000001E-3</v>
      </c>
      <c r="M5">
        <v>259.39999999999998</v>
      </c>
    </row>
    <row r="6" spans="1:14">
      <c r="C6">
        <v>8.0000000000000002E-3</v>
      </c>
      <c r="D6">
        <v>4.5759999999999996</v>
      </c>
      <c r="G6">
        <v>8.0000000000000002E-3</v>
      </c>
      <c r="H6">
        <v>50.32</v>
      </c>
      <c r="L6">
        <v>8.0000000000000002E-3</v>
      </c>
      <c r="M6">
        <v>118</v>
      </c>
    </row>
    <row r="13" spans="1:14">
      <c r="A13" t="s">
        <v>23</v>
      </c>
    </row>
    <row r="14" spans="1:14">
      <c r="A14">
        <v>0.51</v>
      </c>
    </row>
    <row r="25" spans="2:15">
      <c r="B25" t="s">
        <v>0</v>
      </c>
      <c r="C25">
        <f>274.01*EXP(-519.8*0.0059)</f>
        <v>12.760374181714466</v>
      </c>
      <c r="D25" t="s">
        <v>4</v>
      </c>
      <c r="G25" t="s">
        <v>0</v>
      </c>
      <c r="H25">
        <f>2313.1*EXP(-485.5*0.0059)</f>
        <v>131.88019478541693</v>
      </c>
      <c r="I25" t="s">
        <v>4</v>
      </c>
      <c r="K25" t="s">
        <v>0</v>
      </c>
      <c r="M25">
        <f>4394.3*EXP(-458.6*0.0059)</f>
        <v>293.63089679948132</v>
      </c>
      <c r="N25" t="s">
        <v>4</v>
      </c>
    </row>
    <row r="27" spans="2:15">
      <c r="B27" t="s">
        <v>10</v>
      </c>
      <c r="C27">
        <v>1.4</v>
      </c>
      <c r="D27" t="s">
        <v>6</v>
      </c>
      <c r="F27" t="s">
        <v>5</v>
      </c>
      <c r="H27">
        <v>2.7</v>
      </c>
      <c r="I27" t="s">
        <v>6</v>
      </c>
      <c r="K27" t="s">
        <v>12</v>
      </c>
      <c r="M27">
        <f>1.78/1000</f>
        <v>1.7800000000000001E-3</v>
      </c>
      <c r="N27" t="s">
        <v>6</v>
      </c>
      <c r="O27" t="s">
        <v>13</v>
      </c>
    </row>
    <row r="28" spans="2:15">
      <c r="B28" t="s">
        <v>7</v>
      </c>
      <c r="C28">
        <f>C25*C27</f>
        <v>17.86452385440025</v>
      </c>
      <c r="F28" t="s">
        <v>7</v>
      </c>
      <c r="H28">
        <f>H25*H27</f>
        <v>356.07652592062573</v>
      </c>
      <c r="K28" t="s">
        <v>7</v>
      </c>
      <c r="M28">
        <f>M25*M27</f>
        <v>0.52266299630307678</v>
      </c>
    </row>
    <row r="29" spans="2:15">
      <c r="B29" t="s">
        <v>11</v>
      </c>
      <c r="C29">
        <f>EXP(-C28*20/10000)</f>
        <v>0.96490170039362699</v>
      </c>
      <c r="F29" t="s">
        <v>8</v>
      </c>
      <c r="G29" t="s">
        <v>9</v>
      </c>
      <c r="H29">
        <f>EXP(-H28*0.1)</f>
        <v>3.4339420804703069E-16</v>
      </c>
      <c r="K29" t="s">
        <v>14</v>
      </c>
      <c r="M29">
        <f>1/M28</f>
        <v>1.9132787418915145</v>
      </c>
      <c r="N29" t="s">
        <v>15</v>
      </c>
    </row>
    <row r="30" spans="2:15">
      <c r="K30" t="s">
        <v>16</v>
      </c>
      <c r="M30">
        <f>EXP(-2.3*M28)</f>
        <v>0.30055488638158806</v>
      </c>
    </row>
    <row r="31" spans="2:15">
      <c r="F31" t="s">
        <v>17</v>
      </c>
      <c r="G31">
        <v>11</v>
      </c>
      <c r="H31" t="s">
        <v>18</v>
      </c>
      <c r="K31" t="s">
        <v>20</v>
      </c>
      <c r="L31" t="s">
        <v>21</v>
      </c>
      <c r="M31">
        <f>4394.3*EXP(-458.6*0.003)</f>
        <v>1110.1645488583022</v>
      </c>
      <c r="N31" t="s">
        <v>4</v>
      </c>
    </row>
    <row r="32" spans="2:15">
      <c r="F32" t="s">
        <v>19</v>
      </c>
      <c r="G32" t="s">
        <v>9</v>
      </c>
      <c r="H32">
        <f>EXP(-H28*G31/10000)</f>
        <v>0.67591754954087691</v>
      </c>
      <c r="L32" t="s">
        <v>22</v>
      </c>
      <c r="M32">
        <f>M31*M27</f>
        <v>1.976092896967778</v>
      </c>
    </row>
    <row r="33" spans="2:14">
      <c r="L33" t="s">
        <v>20</v>
      </c>
      <c r="M33">
        <f>1/M32</f>
        <v>0.506049083792798</v>
      </c>
      <c r="N33" t="s">
        <v>15</v>
      </c>
    </row>
    <row r="34" spans="2:14">
      <c r="B34" t="s">
        <v>24</v>
      </c>
    </row>
    <row r="36" spans="2:14">
      <c r="B36" t="s">
        <v>25</v>
      </c>
      <c r="C36" t="s">
        <v>26</v>
      </c>
    </row>
    <row r="37" spans="2:14">
      <c r="B37">
        <v>0.5</v>
      </c>
      <c r="C37">
        <f>SQRT(1-($A$14/(B37+$A$14))^2)</f>
        <v>0.86314830565161849</v>
      </c>
    </row>
    <row r="38" spans="2:14">
      <c r="B38">
        <v>1</v>
      </c>
      <c r="C38">
        <f t="shared" ref="C38:C40" si="0">SQRT(1-($A$14/(B38+$A$14))^2)</f>
        <v>0.94123645056635075</v>
      </c>
    </row>
    <row r="39" spans="2:14">
      <c r="B39">
        <v>1.5</v>
      </c>
      <c r="C39">
        <f t="shared" si="0"/>
        <v>0.96727473110565076</v>
      </c>
    </row>
    <row r="40" spans="2:14">
      <c r="B40">
        <v>2</v>
      </c>
      <c r="C40">
        <f t="shared" si="0"/>
        <v>0.97913989860115602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　佑一</dc:creator>
  <cp:lastModifiedBy>森　佑一</cp:lastModifiedBy>
  <dcterms:created xsi:type="dcterms:W3CDTF">2024-11-19T04:55:08Z</dcterms:created>
  <dcterms:modified xsi:type="dcterms:W3CDTF">2024-11-25T04:38:42Z</dcterms:modified>
</cp:coreProperties>
</file>