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MEarth">Sheet1!$J$75</definedName>
    <definedName name="Rearth">Sheet1!$J$74</definedName>
    <definedName name="Gconst">Sheet1!$J$76</definedName>
  </definedNames>
  <calcPr/>
</workbook>
</file>

<file path=xl/sharedStrings.xml><?xml version="1.0" encoding="utf-8"?>
<sst xmlns="http://schemas.openxmlformats.org/spreadsheetml/2006/main" count="312" uniqueCount="171">
  <si>
    <t>Satellite Size</t>
  </si>
  <si>
    <t>Instrument Slots</t>
  </si>
  <si>
    <t>Bus Mass (kg)</t>
  </si>
  <si>
    <t>Max. Payload Mass (kg)</t>
  </si>
  <si>
    <t>Dimensions</t>
  </si>
  <si>
    <t>Surface Area for solar power (m^2)</t>
  </si>
  <si>
    <t>Cost (£)</t>
  </si>
  <si>
    <t>Notes</t>
  </si>
  <si>
    <t>large satellite</t>
  </si>
  <si>
    <t>20M + 2L</t>
  </si>
  <si>
    <t>10m x 4m radius</t>
  </si>
  <si>
    <t>medium satellite</t>
  </si>
  <si>
    <t>10M + 1L</t>
  </si>
  <si>
    <t>5m x 2.5m radius</t>
  </si>
  <si>
    <t>SMOS. Mass:658kg: http://en.wikipedia.org/wiki/Soil_Moisture_and_Ocean_Salinity</t>
  </si>
  <si>
    <t>minisatellite</t>
  </si>
  <si>
    <t>4M</t>
  </si>
  <si>
    <t>1m x 1m radius</t>
  </si>
  <si>
    <t>Roughly based on FASTSAT http://science.nasa.gov/science-news/science-at-nasa/2007/19nov_fastsat/</t>
  </si>
  <si>
    <t>Cubesat</t>
  </si>
  <si>
    <t>10S</t>
  </si>
  <si>
    <t>10 x 10 x 10 cm</t>
  </si>
  <si>
    <t>Cost from Wiki: http://en.wikipedia.org/wiki/CubeSat#cite_note-9</t>
  </si>
  <si>
    <t>Power Supply</t>
  </si>
  <si>
    <t>2,118 kg</t>
  </si>
  <si>
    <t>Power Mechanism</t>
  </si>
  <si>
    <t>Cost per m2 (£)</t>
  </si>
  <si>
    <t>Base cost</t>
  </si>
  <si>
    <t>Mass per m2 (kg)</t>
  </si>
  <si>
    <t>Base Mass (kg)</t>
  </si>
  <si>
    <t>Max Output per m2 (W)</t>
  </si>
  <si>
    <t>Max Output (W)</t>
  </si>
  <si>
    <t>Slots</t>
  </si>
  <si>
    <t>Deployed Solar Array</t>
  </si>
  <si>
    <t>--</t>
  </si>
  <si>
    <t>1M</t>
  </si>
  <si>
    <t>0.5x0.5x0.5m</t>
  </si>
  <si>
    <t>2 required, typically. Size is for deployment mechanism. Based on http://www.lpi.usra.edu/opag/nov_2007_meeting/presentations/solar_power.pdf and ISS power</t>
  </si>
  <si>
    <t>Body-mounted Solar Array</t>
  </si>
  <si>
    <t>Body-mounted</t>
  </si>
  <si>
    <t>Rechargeable battery (large)</t>
  </si>
  <si>
    <t>Requires solar panels. Based (loosley) on Meteosat (http://www.esa.int/esapub/br/br153/br153.pdf)</t>
  </si>
  <si>
    <t>Rechargeable battery (small)</t>
  </si>
  <si>
    <t>1S</t>
  </si>
  <si>
    <t>0.05x0.05x0.05m</t>
  </si>
  <si>
    <t>Requires solar panels.</t>
  </si>
  <si>
    <t>Non-rechargable battery</t>
  </si>
  <si>
    <t>2S</t>
  </si>
  <si>
    <t>0.1x0.05x0.05m</t>
  </si>
  <si>
    <t>Lifetime of ~1yr</t>
  </si>
  <si>
    <t>RTG</t>
  </si>
  <si>
    <t>2M</t>
  </si>
  <si>
    <t>0.5x0.5x1m</t>
  </si>
  <si>
    <t>not for LEO; http://en.wikipedia.org/wiki/GPHS-RTG</t>
  </si>
  <si>
    <t>Instruments</t>
  </si>
  <si>
    <t>Instrument</t>
  </si>
  <si>
    <t>Mass (kg)</t>
  </si>
  <si>
    <t>Cost</t>
  </si>
  <si>
    <t>Power req (W)</t>
  </si>
  <si>
    <t>Camera (optical)</t>
  </si>
  <si>
    <t>Images of ground</t>
  </si>
  <si>
    <t>based on SSTL CHRIS: http://www.sstl.co.uk/Downloads/Datasheets/CHRIS-datasheet</t>
  </si>
  <si>
    <t>Camera (NIR)</t>
  </si>
  <si>
    <t>Images of vegetation</t>
  </si>
  <si>
    <t>http://www.sstl.co.uk/Downloads/Datasheets/Datasheet_VHRI250_OL</t>
  </si>
  <si>
    <t>Camera (FIR)</t>
  </si>
  <si>
    <t>Images of clouds</t>
  </si>
  <si>
    <t>1x1x0.5m</t>
  </si>
  <si>
    <t>Spectrometer (optical)</t>
  </si>
  <si>
    <t>Properties of ground</t>
  </si>
  <si>
    <t>Spectrometer (NIR)</t>
  </si>
  <si>
    <t>Properties of vegetation</t>
  </si>
  <si>
    <t>Spectrometer (FIR)</t>
  </si>
  <si>
    <t>Properties of clouds</t>
  </si>
  <si>
    <t>Radar altimiter</t>
  </si>
  <si>
    <t>Measuring topography</t>
  </si>
  <si>
    <t>Requires dish. based (loosley) on http://www.nesdis.noaa.gov/jason-3/pdf/Jason-3%20Poseidon%203B%20Altimeter.pdf</t>
  </si>
  <si>
    <t>Radar dish</t>
  </si>
  <si>
    <t>1L</t>
  </si>
  <si>
    <t>2x2x1m</t>
  </si>
  <si>
    <t>Radio Reciever (comms)</t>
  </si>
  <si>
    <t>Communications</t>
  </si>
  <si>
    <t>based (loosley) on Meteosat (http://www.esa.int/esapub/br/br153/br153.pdf)</t>
  </si>
  <si>
    <t>Radio Transmitter (comms)</t>
  </si>
  <si>
    <t>Atomic Clock (GPS timing)</t>
  </si>
  <si>
    <t>Navigation</t>
  </si>
  <si>
    <t>£50000</t>
  </si>
  <si>
    <t>4S</t>
  </si>
  <si>
    <t>0.1x0.1x0.05</t>
  </si>
  <si>
    <t>GPS receiver</t>
  </si>
  <si>
    <t>Positioning</t>
  </si>
  <si>
    <t>0.05x0.05x0.1m</t>
  </si>
  <si>
    <t>Camera (miniature)</t>
  </si>
  <si>
    <t>based (loosley) on OSIRIS (http://sci.esa.int/sre-fmi/35973-osiris/)</t>
  </si>
  <si>
    <t>Communications Systems</t>
  </si>
  <si>
    <t>Radio dish (large)</t>
  </si>
  <si>
    <t>For up to 8 instruments</t>
  </si>
  <si>
    <t>deployable 5m dish, based on TDRS (http://space.skyrocket.de/doc_sdat/tdrs-11.htm)</t>
  </si>
  <si>
    <t>Radio dish (medium)</t>
  </si>
  <si>
    <t>For up to 4 instruments</t>
  </si>
  <si>
    <t>Radio antenna (small)</t>
  </si>
  <si>
    <t>For up to 2 instruments</t>
  </si>
  <si>
    <t>0.1x0.05x0.05</t>
  </si>
  <si>
    <t>Launch vehicle</t>
  </si>
  <si>
    <t>First stage</t>
  </si>
  <si>
    <t>Type</t>
  </si>
  <si>
    <t>Width (m)</t>
  </si>
  <si>
    <t>Height (m)</t>
  </si>
  <si>
    <t>Dry Mass (kg)</t>
  </si>
  <si>
    <t>Thrust (kN)</t>
  </si>
  <si>
    <t>Fuel mass (kg)</t>
  </si>
  <si>
    <t>Specific impulse (s)</t>
  </si>
  <si>
    <t>Mass flow rate (kg/s)</t>
  </si>
  <si>
    <t>Burn Time (s)</t>
  </si>
  <si>
    <t>fuel v_eff (m/s)</t>
  </si>
  <si>
    <t>Small</t>
  </si>
  <si>
    <t>Solid-fuel rocket</t>
  </si>
  <si>
    <t>Based on Vega 1st stage (https://en.wikipedia.org/wiki/Vega_(rocket))</t>
  </si>
  <si>
    <t>Medium</t>
  </si>
  <si>
    <t>Liquid-fuel rocket</t>
  </si>
  <si>
    <t>Based on Soyuz 1st stage (http://www.spaceflight101.com/soyuz-2-1v.html)</t>
  </si>
  <si>
    <t>Large</t>
  </si>
  <si>
    <t>Based on Falcon 9 first stage (http://www.spaceflight101.com/falcon-9-v11.html)</t>
  </si>
  <si>
    <t>Extra-large</t>
  </si>
  <si>
    <t>Based on SLS (https://en.wikipedia.org/wiki/Space_Launch_System)</t>
  </si>
  <si>
    <t>XXL</t>
  </si>
  <si>
    <t>Based on Saturn V 1st stage (https://en.wikipedia.org/wiki/Saturn_V(</t>
  </si>
  <si>
    <t>Space plane (armospheric)</t>
  </si>
  <si>
    <t>Air-breathing rocket</t>
  </si>
  <si>
    <t>Based on SABRE (https://en.wikipedia.org/wiki/SABRE_(rocket_engine))</t>
  </si>
  <si>
    <t>Space plane (rocket)</t>
  </si>
  <si>
    <t>Boosters</t>
  </si>
  <si>
    <t>Thrust</t>
  </si>
  <si>
    <t>Standard</t>
  </si>
  <si>
    <t>Choose number, 2-4. Values based on Space Shuttle SRB</t>
  </si>
  <si>
    <t>Second stage</t>
  </si>
  <si>
    <t>Extra-small</t>
  </si>
  <si>
    <t>Based on Pegasus (http://www.astronautix.com/engines/pegasus1.htm)</t>
  </si>
  <si>
    <t>Based on Vega 2nd stage (https://en.wikipedia.org/wiki/Vega_(rocket))</t>
  </si>
  <si>
    <t>Based on Soyuz 2nd stage (https://en.wikipedia.org/wiki/Soyuz_(rocket_family)#First_stage)</t>
  </si>
  <si>
    <t>Based on Falcon 9 2nd stage (http://www.spaceflight101.com/falcon-9-v11.html)</t>
  </si>
  <si>
    <t>Based on Saturn V 2nd stage (https://en.wikipedia.org/wiki/Saturn_V(</t>
  </si>
  <si>
    <t>Upper stage (perhaps)</t>
  </si>
  <si>
    <t>Based on Pegasus (http://www.astronautix.com/engines/pegasus2.htm)</t>
  </si>
  <si>
    <t>Based on Vega 3rd stage (https://en.wikipedia.org/wiki/Vega_(rocket))</t>
  </si>
  <si>
    <t>Based on Inertial Upper Stage (https://en.wikipedia.org/wiki/Inertial_Upper_Stage)</t>
  </si>
  <si>
    <t>Based on Saturn V 3rd stage (https://en.wikipedia.org/wiki/Saturn_V(</t>
  </si>
  <si>
    <t>Payload Bay</t>
  </si>
  <si>
    <t>Orbits</t>
  </si>
  <si>
    <t>Name</t>
  </si>
  <si>
    <t>Height (km)</t>
  </si>
  <si>
    <t>Orbital Period (hours)</t>
  </si>
  <si>
    <t>Orbital Speed (km/s)</t>
  </si>
  <si>
    <t>Orbit lifetime</t>
  </si>
  <si>
    <t>LEO</t>
  </si>
  <si>
    <t>10 years</t>
  </si>
  <si>
    <t>Earth obs &amp; comms</t>
  </si>
  <si>
    <t>Rearth (km)</t>
  </si>
  <si>
    <t>MEO</t>
  </si>
  <si>
    <t>20 years</t>
  </si>
  <si>
    <t>Mearth (kg)</t>
  </si>
  <si>
    <t>HEO</t>
  </si>
  <si>
    <t>Indefinite</t>
  </si>
  <si>
    <t>GPS/Navigation</t>
  </si>
  <si>
    <t>G</t>
  </si>
  <si>
    <t>GEO</t>
  </si>
  <si>
    <t>Notes:</t>
  </si>
  <si>
    <t>Upper stage must be smaller than previous (lower/mid)</t>
  </si>
  <si>
    <t>OAP (orbit average power)</t>
  </si>
  <si>
    <t>~60% output</t>
  </si>
  <si>
    <t>https://www.mcgill.ca/iasl/files/iasl/sdc2011_1_wright.pdf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</si>
</sst>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4.0"/>
      <color rgb="FFFF0000"/>
    </font>
    <font>
      <sz val="14.0"/>
    </font>
    <font>
      <b/>
      <sz val="14.0"/>
    </font>
    <font>
      <b/>
      <sz val="24.0"/>
      <color rgb="FF4A86E8"/>
    </font>
    <font>
      <b/>
      <sz val="24.0"/>
      <color rgb="FF6AA84F"/>
    </font>
    <font>
      <b/>
      <sz val="24.0"/>
      <color rgb="FFFF9900"/>
    </font>
    <font>
      <u/>
      <sz val="14.0"/>
      <color rgb="FF0000FF"/>
    </font>
    <font/>
    <font>
      <u/>
      <sz val="14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/>
    </xf>
    <xf borderId="2" fillId="2" fontId="3" numFmtId="0" xfId="0" applyAlignment="1" applyBorder="1" applyFont="1">
      <alignment/>
    </xf>
    <xf borderId="2" fillId="2" fontId="3" numFmtId="0" xfId="0" applyAlignment="1" applyBorder="1" applyFont="1">
      <alignment wrapText="1"/>
    </xf>
    <xf borderId="3" fillId="2" fontId="3" numFmtId="0" xfId="0" applyAlignment="1" applyBorder="1" applyFont="1">
      <alignment/>
    </xf>
    <xf borderId="4" fillId="2" fontId="2" numFmtId="0" xfId="0" applyAlignment="1" applyBorder="1" applyFont="1">
      <alignment/>
    </xf>
    <xf borderId="0" fillId="2" fontId="2" numFmtId="0" xfId="0" applyAlignment="1" applyFont="1">
      <alignment/>
    </xf>
    <xf borderId="5" fillId="2" fontId="2" numFmtId="3" xfId="0" applyAlignment="1" applyBorder="1" applyFont="1" applyNumberFormat="1">
      <alignment/>
    </xf>
    <xf borderId="0" fillId="0" fontId="2" numFmtId="0" xfId="0" applyAlignment="1" applyFont="1">
      <alignment/>
    </xf>
    <xf borderId="6" fillId="2" fontId="2" numFmtId="0" xfId="0" applyAlignment="1" applyBorder="1" applyFont="1">
      <alignment/>
    </xf>
    <xf borderId="7" fillId="2" fontId="2" numFmtId="0" xfId="0" applyAlignment="1" applyBorder="1" applyFont="1">
      <alignment/>
    </xf>
    <xf borderId="8" fillId="2" fontId="2" numFmtId="3" xfId="0" applyAlignment="1" applyBorder="1" applyFont="1" applyNumberFormat="1">
      <alignment/>
    </xf>
    <xf borderId="0" fillId="0" fontId="4" numFmtId="0" xfId="0" applyAlignment="1" applyFont="1">
      <alignment/>
    </xf>
    <xf borderId="9" fillId="3" fontId="3" numFmtId="0" xfId="0" applyAlignment="1" applyBorder="1" applyFill="1" applyFont="1">
      <alignment wrapText="1"/>
    </xf>
    <xf borderId="10" fillId="3" fontId="3" numFmtId="0" xfId="0" applyAlignment="1" applyBorder="1" applyFont="1">
      <alignment wrapText="1"/>
    </xf>
    <xf borderId="10" fillId="3" fontId="3" numFmtId="0" xfId="0" applyAlignment="1" applyBorder="1" applyFont="1">
      <alignment wrapText="1"/>
    </xf>
    <xf borderId="11" fillId="3" fontId="3" numFmtId="0" xfId="0" applyAlignment="1" applyBorder="1" applyFont="1">
      <alignment wrapText="1"/>
    </xf>
    <xf borderId="4" fillId="3" fontId="2" numFmtId="0" xfId="0" applyAlignment="1" applyBorder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5" fillId="3" fontId="2" numFmtId="0" xfId="0" applyAlignment="1" applyBorder="1" applyFont="1">
      <alignment/>
    </xf>
    <xf borderId="0" fillId="0" fontId="2" numFmtId="0" xfId="0" applyAlignment="1" applyFont="1">
      <alignment/>
    </xf>
    <xf borderId="0" fillId="3" fontId="2" numFmtId="0" xfId="0" applyFont="1"/>
    <xf borderId="5" fillId="3" fontId="2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1" fillId="4" fontId="3" numFmtId="0" xfId="0" applyAlignment="1" applyBorder="1" applyFill="1" applyFont="1">
      <alignment horizontal="center"/>
    </xf>
    <xf borderId="2" fillId="4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 wrapText="1"/>
    </xf>
    <xf borderId="4" fillId="4" fontId="2" numFmtId="0" xfId="0" applyAlignment="1" applyBorder="1" applyFont="1">
      <alignment/>
    </xf>
    <xf borderId="0" fillId="4" fontId="2" numFmtId="0" xfId="0" applyAlignment="1" applyFont="1">
      <alignment/>
    </xf>
    <xf borderId="0" fillId="4" fontId="2" numFmtId="0" xfId="0" applyAlignment="1" applyFont="1">
      <alignment/>
    </xf>
    <xf borderId="0" fillId="4" fontId="2" numFmtId="0" xfId="0" applyAlignment="1" applyFont="1">
      <alignment/>
    </xf>
    <xf borderId="5" fillId="4" fontId="2" numFmtId="0" xfId="0" applyAlignment="1" applyBorder="1" applyFont="1">
      <alignment/>
    </xf>
    <xf borderId="0" fillId="4" fontId="2" numFmtId="0" xfId="0" applyAlignment="1" applyFont="1">
      <alignment/>
    </xf>
    <xf borderId="0" fillId="4" fontId="2" numFmtId="0" xfId="0" applyAlignment="1" applyFont="1">
      <alignment/>
    </xf>
    <xf borderId="5" fillId="4" fontId="2" numFmtId="0" xfId="0" applyAlignment="1" applyBorder="1" applyFont="1">
      <alignment/>
    </xf>
    <xf borderId="0" fillId="0" fontId="2" numFmtId="3" xfId="0" applyAlignment="1" applyFont="1" applyNumberFormat="1">
      <alignment/>
    </xf>
    <xf borderId="4" fillId="4" fontId="2" numFmtId="0" xfId="0" applyAlignment="1" applyBorder="1" applyFont="1">
      <alignment/>
    </xf>
    <xf borderId="0" fillId="4" fontId="2" numFmtId="3" xfId="0" applyAlignment="1" applyFont="1" applyNumberFormat="1">
      <alignment/>
    </xf>
    <xf borderId="4" fillId="4" fontId="3" numFmtId="0" xfId="0" applyAlignment="1" applyBorder="1" applyFont="1">
      <alignment/>
    </xf>
    <xf borderId="0" fillId="4" fontId="2" numFmtId="0" xfId="0" applyFont="1"/>
    <xf borderId="6" fillId="4" fontId="2" numFmtId="0" xfId="0" applyAlignment="1" applyBorder="1" applyFont="1">
      <alignment/>
    </xf>
    <xf borderId="7" fillId="4" fontId="2" numFmtId="0" xfId="0" applyAlignment="1" applyBorder="1" applyFont="1">
      <alignment/>
    </xf>
    <xf borderId="7" fillId="4" fontId="2" numFmtId="0" xfId="0" applyAlignment="1" applyBorder="1" applyFont="1">
      <alignment/>
    </xf>
    <xf borderId="7" fillId="4" fontId="2" numFmtId="0" xfId="0" applyAlignment="1" applyBorder="1" applyFont="1">
      <alignment/>
    </xf>
    <xf borderId="8" fillId="4" fontId="2" numFmtId="0" xfId="0" applyAlignment="1" applyBorder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7" numFmtId="0" xfId="0" applyAlignment="1" applyFont="1">
      <alignment/>
    </xf>
    <xf borderId="1" fillId="5" fontId="3" numFmtId="0" xfId="0" applyAlignment="1" applyBorder="1" applyFill="1" applyFont="1">
      <alignment horizontal="center"/>
    </xf>
    <xf borderId="2" fillId="5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 wrapText="1"/>
    </xf>
    <xf borderId="2" fillId="5" fontId="3" numFmtId="0" xfId="0" applyAlignment="1" applyBorder="1" applyFont="1">
      <alignment horizontal="center" wrapText="1"/>
    </xf>
    <xf borderId="3" fillId="5" fontId="3" numFmtId="0" xfId="0" applyAlignment="1" applyBorder="1" applyFont="1">
      <alignment horizontal="center" wrapText="1"/>
    </xf>
    <xf borderId="4" fillId="5" fontId="2" numFmtId="0" xfId="0" applyAlignment="1" applyBorder="1" applyFont="1">
      <alignment/>
    </xf>
    <xf borderId="0" fillId="5" fontId="2" numFmtId="0" xfId="0" applyAlignment="1" applyFont="1">
      <alignment/>
    </xf>
    <xf borderId="0" fillId="5" fontId="2" numFmtId="0" xfId="0" applyAlignment="1" applyFont="1">
      <alignment/>
    </xf>
    <xf borderId="0" fillId="5" fontId="2" numFmtId="0" xfId="0" applyAlignment="1" applyFont="1">
      <alignment/>
    </xf>
    <xf borderId="0" fillId="5" fontId="2" numFmtId="3" xfId="0" applyAlignment="1" applyFont="1" applyNumberFormat="1">
      <alignment/>
    </xf>
    <xf borderId="0" fillId="5" fontId="2" numFmtId="4" xfId="0" applyFont="1" applyNumberFormat="1"/>
    <xf borderId="5" fillId="5" fontId="2" numFmtId="3" xfId="0" applyBorder="1" applyFont="1" applyNumberFormat="1"/>
    <xf borderId="0" fillId="5" fontId="3" numFmtId="0" xfId="0" applyAlignment="1" applyFont="1">
      <alignment/>
    </xf>
    <xf borderId="4" fillId="5" fontId="2" numFmtId="0" xfId="0" applyAlignment="1" applyBorder="1" applyFont="1">
      <alignment/>
    </xf>
    <xf borderId="0" fillId="5" fontId="2" numFmtId="0" xfId="0" applyFont="1"/>
    <xf borderId="0" fillId="5" fontId="2" numFmtId="3" xfId="0" applyAlignment="1" applyFont="1" applyNumberFormat="1">
      <alignment/>
    </xf>
    <xf borderId="6" fillId="5" fontId="2" numFmtId="0" xfId="0" applyAlignment="1" applyBorder="1" applyFont="1">
      <alignment/>
    </xf>
    <xf borderId="7" fillId="5" fontId="2" numFmtId="0" xfId="0" applyAlignment="1" applyBorder="1" applyFont="1">
      <alignment/>
    </xf>
    <xf borderId="7" fillId="5" fontId="8" numFmtId="0" xfId="0" applyBorder="1" applyFont="1"/>
    <xf borderId="7" fillId="5" fontId="2" numFmtId="3" xfId="0" applyAlignment="1" applyBorder="1" applyFont="1" applyNumberFormat="1">
      <alignment/>
    </xf>
    <xf borderId="7" fillId="5" fontId="2" numFmtId="3" xfId="0" applyAlignment="1" applyBorder="1" applyFont="1" applyNumberFormat="1">
      <alignment/>
    </xf>
    <xf borderId="7" fillId="5" fontId="2" numFmtId="4" xfId="0" applyBorder="1" applyFont="1" applyNumberFormat="1"/>
    <xf borderId="8" fillId="5" fontId="2" numFmtId="3" xfId="0" applyBorder="1" applyFont="1" applyNumberFormat="1"/>
    <xf borderId="0" fillId="0" fontId="2" numFmtId="3" xfId="0" applyFont="1" applyNumberFormat="1"/>
    <xf borderId="0" fillId="0" fontId="3" numFmtId="3" xfId="0" applyAlignment="1" applyFont="1" applyNumberFormat="1">
      <alignment/>
    </xf>
    <xf borderId="2" fillId="5" fontId="3" numFmtId="3" xfId="0" applyAlignment="1" applyBorder="1" applyFont="1" applyNumberFormat="1">
      <alignment horizontal="center"/>
    </xf>
    <xf borderId="2" fillId="5" fontId="3" numFmtId="3" xfId="0" applyAlignment="1" applyBorder="1" applyFont="1" applyNumberFormat="1">
      <alignment horizontal="center" wrapText="1"/>
    </xf>
    <xf borderId="2" fillId="5" fontId="3" numFmtId="3" xfId="0" applyAlignment="1" applyBorder="1" applyFont="1" applyNumberFormat="1">
      <alignment horizontal="center" wrapText="1"/>
    </xf>
    <xf borderId="3" fillId="5" fontId="3" numFmtId="3" xfId="0" applyAlignment="1" applyBorder="1" applyFont="1" applyNumberFormat="1">
      <alignment horizontal="center" wrapText="1"/>
    </xf>
    <xf borderId="6" fillId="5" fontId="2" numFmtId="0" xfId="0" applyAlignment="1" applyBorder="1" applyFont="1">
      <alignment/>
    </xf>
    <xf borderId="7" fillId="5" fontId="2" numFmtId="0" xfId="0" applyAlignment="1" applyBorder="1" applyFont="1">
      <alignment/>
    </xf>
    <xf borderId="7" fillId="5" fontId="3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8" numFmtId="3" xfId="0" applyFont="1" applyNumberFormat="1"/>
    <xf borderId="7" fillId="5" fontId="2" numFmtId="0" xfId="0" applyBorder="1" applyFont="1"/>
    <xf borderId="3" fillId="5" fontId="3" numFmtId="3" xfId="0" applyAlignment="1" applyBorder="1" applyFont="1" applyNumberFormat="1">
      <alignment horizontal="center"/>
    </xf>
    <xf borderId="5" fillId="5" fontId="2" numFmtId="3" xfId="0" applyAlignment="1" applyBorder="1" applyFont="1" applyNumberFormat="1">
      <alignment/>
    </xf>
    <xf borderId="0" fillId="0" fontId="8" numFmtId="3" xfId="0" applyAlignment="1" applyFont="1" applyNumberFormat="1">
      <alignment/>
    </xf>
    <xf borderId="8" fillId="5" fontId="2" numFmtId="3" xfId="0" applyAlignment="1" applyBorder="1" applyFont="1" applyNumberForma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4" xfId="0" applyAlignment="1" applyFont="1" applyNumberFormat="1">
      <alignment/>
    </xf>
    <xf borderId="0" fillId="0" fontId="2" numFmtId="11" xfId="0" applyAlignment="1" applyFont="1" applyNumberFormat="1">
      <alignment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gill.ca/iasl/files/iasl/sdc2011_1_wright.pdf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8.43"/>
    <col customWidth="1" min="3" max="3" width="18.57"/>
    <col customWidth="1" min="5" max="5" width="20.86"/>
    <col customWidth="1" min="6" max="6" width="21.43"/>
    <col customWidth="1" min="7" max="7" width="17.71"/>
    <col customWidth="1" min="8" max="8" width="19.86"/>
    <col customWidth="1" min="9" max="9" width="23.57"/>
    <col customWidth="1" min="10" max="10" width="22.71"/>
    <col customWidth="1" min="11" max="11" width="16.0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P1" s="2"/>
      <c r="Q1" s="2"/>
      <c r="R1" s="2"/>
      <c r="S1" s="2"/>
      <c r="T1" s="2"/>
      <c r="U1" s="5"/>
      <c r="V1" s="5"/>
      <c r="W1" s="5"/>
      <c r="X1" s="5"/>
      <c r="Y1" s="5"/>
      <c r="Z1" s="5"/>
      <c r="AA1" s="5"/>
      <c r="AB1" s="5"/>
    </row>
    <row r="2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10" t="s">
        <v>6</v>
      </c>
      <c r="H2" s="3" t="s">
        <v>7</v>
      </c>
      <c r="N2" s="4"/>
      <c r="O2" s="4"/>
      <c r="P2" s="4"/>
      <c r="Q2" s="4"/>
      <c r="R2" s="2"/>
      <c r="S2" s="2"/>
      <c r="T2" s="2"/>
      <c r="U2" s="5"/>
      <c r="V2" s="5"/>
      <c r="W2" s="5"/>
      <c r="X2" s="5"/>
      <c r="Y2" s="5"/>
      <c r="Z2" s="5"/>
      <c r="AA2" s="5"/>
      <c r="AB2" s="5"/>
    </row>
    <row r="3">
      <c r="A3" s="11" t="s">
        <v>8</v>
      </c>
      <c r="B3" s="12" t="s">
        <v>9</v>
      </c>
      <c r="C3" s="12">
        <v>5000.0</v>
      </c>
      <c r="D3" s="12">
        <v>2000.0</v>
      </c>
      <c r="E3" s="12" t="s">
        <v>10</v>
      </c>
      <c r="F3" s="12">
        <v>100.0</v>
      </c>
      <c r="G3" s="13">
        <v>1.0E9</v>
      </c>
      <c r="H3" s="4"/>
      <c r="N3" s="14"/>
      <c r="O3" s="2"/>
      <c r="P3" s="2"/>
      <c r="Q3" s="2"/>
      <c r="R3" s="2"/>
      <c r="S3" s="2"/>
      <c r="T3" s="2"/>
      <c r="U3" s="5"/>
      <c r="V3" s="5"/>
      <c r="W3" s="5"/>
      <c r="X3" s="5"/>
      <c r="Y3" s="5"/>
      <c r="Z3" s="5"/>
      <c r="AA3" s="5"/>
      <c r="AB3" s="5"/>
    </row>
    <row r="4">
      <c r="A4" s="11" t="s">
        <v>11</v>
      </c>
      <c r="B4" s="12" t="s">
        <v>12</v>
      </c>
      <c r="C4" s="12">
        <v>1000.0</v>
      </c>
      <c r="D4" s="12">
        <v>200.0</v>
      </c>
      <c r="E4" s="12" t="s">
        <v>13</v>
      </c>
      <c r="F4" s="12">
        <v>20.0</v>
      </c>
      <c r="G4" s="13">
        <v>1.0E8</v>
      </c>
      <c r="H4" s="4" t="s">
        <v>14</v>
      </c>
      <c r="N4" s="14"/>
      <c r="O4" s="2"/>
      <c r="P4" s="2"/>
      <c r="Q4" s="2"/>
      <c r="R4" s="2"/>
      <c r="S4" s="2"/>
      <c r="T4" s="2"/>
      <c r="U4" s="5"/>
      <c r="V4" s="5"/>
      <c r="W4" s="5"/>
      <c r="X4" s="5"/>
      <c r="Y4" s="5"/>
      <c r="Z4" s="5"/>
      <c r="AA4" s="5"/>
      <c r="AB4" s="5"/>
    </row>
    <row r="5">
      <c r="A5" s="11" t="s">
        <v>15</v>
      </c>
      <c r="B5" s="12" t="s">
        <v>16</v>
      </c>
      <c r="C5" s="12">
        <v>100.0</v>
      </c>
      <c r="D5" s="12">
        <v>50.0</v>
      </c>
      <c r="E5" s="12" t="s">
        <v>17</v>
      </c>
      <c r="F5" s="12">
        <v>2.0</v>
      </c>
      <c r="G5" s="13">
        <v>1000000.0</v>
      </c>
      <c r="H5" s="4" t="s">
        <v>18</v>
      </c>
      <c r="N5" s="2"/>
      <c r="O5" s="2"/>
      <c r="P5" s="2"/>
      <c r="Q5" s="2"/>
      <c r="R5" s="2"/>
      <c r="S5" s="2"/>
      <c r="T5" s="2"/>
      <c r="U5" s="5"/>
      <c r="V5" s="5"/>
      <c r="W5" s="5"/>
      <c r="X5" s="5"/>
      <c r="Y5" s="5"/>
      <c r="Z5" s="5"/>
      <c r="AA5" s="5"/>
      <c r="AB5" s="5"/>
    </row>
    <row r="6">
      <c r="A6" s="15" t="s">
        <v>19</v>
      </c>
      <c r="B6" s="16" t="s">
        <v>20</v>
      </c>
      <c r="C6" s="16">
        <v>10.0</v>
      </c>
      <c r="D6" s="16">
        <v>5.0</v>
      </c>
      <c r="E6" s="16" t="s">
        <v>21</v>
      </c>
      <c r="F6" s="16">
        <v>0.05</v>
      </c>
      <c r="G6" s="17">
        <v>10000.0</v>
      </c>
      <c r="H6" s="4" t="s">
        <v>22</v>
      </c>
      <c r="N6" s="4"/>
      <c r="P6" s="2"/>
      <c r="Q6" s="2"/>
      <c r="R6" s="2"/>
      <c r="S6" s="2"/>
      <c r="T6" s="2"/>
      <c r="U6" s="5"/>
      <c r="V6" s="5"/>
      <c r="W6" s="5"/>
      <c r="X6" s="5"/>
      <c r="Y6" s="5"/>
      <c r="Z6" s="5"/>
      <c r="AA6" s="5"/>
      <c r="AB6" s="5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4"/>
      <c r="R7" s="2"/>
      <c r="S7" s="2"/>
      <c r="T7" s="2"/>
      <c r="U7" s="5"/>
      <c r="V7" s="5"/>
      <c r="W7" s="5"/>
      <c r="X7" s="5"/>
      <c r="Y7" s="5"/>
      <c r="Z7" s="5"/>
      <c r="AA7" s="5"/>
      <c r="AB7" s="5"/>
    </row>
    <row r="8">
      <c r="A8" s="18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4"/>
      <c r="O8" s="3"/>
      <c r="P8" s="4"/>
      <c r="Q8" s="3"/>
      <c r="R8" s="14" t="s">
        <v>24</v>
      </c>
      <c r="S8" s="2"/>
      <c r="T8" s="2"/>
      <c r="U8" s="5"/>
      <c r="V8" s="5"/>
      <c r="W8" s="5"/>
      <c r="X8" s="5"/>
      <c r="Y8" s="5"/>
      <c r="Z8" s="5"/>
      <c r="AA8" s="5"/>
      <c r="AB8" s="5"/>
    </row>
    <row r="9">
      <c r="A9" s="19" t="s">
        <v>25</v>
      </c>
      <c r="B9" s="20" t="s">
        <v>26</v>
      </c>
      <c r="C9" s="20" t="s">
        <v>27</v>
      </c>
      <c r="D9" s="20" t="s">
        <v>28</v>
      </c>
      <c r="E9" s="20" t="s">
        <v>29</v>
      </c>
      <c r="F9" s="20" t="s">
        <v>30</v>
      </c>
      <c r="G9" s="20" t="s">
        <v>31</v>
      </c>
      <c r="H9" s="21" t="s">
        <v>32</v>
      </c>
      <c r="I9" s="22" t="s">
        <v>4</v>
      </c>
      <c r="J9" s="3" t="s">
        <v>7</v>
      </c>
      <c r="L9" s="5"/>
      <c r="M9" s="3"/>
      <c r="N9" s="14"/>
      <c r="O9" s="2"/>
      <c r="P9" s="2"/>
      <c r="Q9" s="2"/>
      <c r="R9" s="2"/>
      <c r="S9" s="2"/>
      <c r="T9" s="2"/>
      <c r="U9" s="5"/>
      <c r="V9" s="5"/>
      <c r="W9" s="5"/>
      <c r="X9" s="5"/>
      <c r="Y9" s="5"/>
      <c r="Z9" s="5"/>
      <c r="AA9" s="5"/>
      <c r="AB9" s="5"/>
    </row>
    <row r="10">
      <c r="A10" s="23" t="s">
        <v>33</v>
      </c>
      <c r="B10" s="24"/>
      <c r="C10" s="24"/>
      <c r="D10" s="25">
        <v>10.0</v>
      </c>
      <c r="E10" s="25">
        <v>10.0</v>
      </c>
      <c r="F10" s="25">
        <v>300.0</v>
      </c>
      <c r="G10" s="25" t="s">
        <v>34</v>
      </c>
      <c r="H10" s="26" t="s">
        <v>35</v>
      </c>
      <c r="I10" s="27" t="s">
        <v>36</v>
      </c>
      <c r="J10" s="28" t="s">
        <v>37</v>
      </c>
      <c r="L10" s="5"/>
      <c r="M10" s="2"/>
      <c r="N10" s="2"/>
      <c r="O10" s="2"/>
      <c r="P10" s="2"/>
      <c r="Q10" s="2"/>
      <c r="R10" s="2"/>
      <c r="S10" s="2"/>
      <c r="T10" s="2"/>
      <c r="U10" s="5"/>
      <c r="V10" s="5"/>
      <c r="W10" s="5"/>
      <c r="X10" s="5"/>
      <c r="Y10" s="5"/>
      <c r="Z10" s="5"/>
      <c r="AA10" s="5"/>
      <c r="AB10" s="5"/>
    </row>
    <row r="11">
      <c r="A11" s="23" t="s">
        <v>38</v>
      </c>
      <c r="B11" s="29"/>
      <c r="C11" s="24"/>
      <c r="D11" s="25">
        <v>5.0</v>
      </c>
      <c r="E11" s="25" t="s">
        <v>34</v>
      </c>
      <c r="F11" s="25">
        <v>150.0</v>
      </c>
      <c r="G11" s="25" t="s">
        <v>34</v>
      </c>
      <c r="H11" s="26" t="s">
        <v>34</v>
      </c>
      <c r="I11" s="30" t="s">
        <v>34</v>
      </c>
      <c r="J11" s="4" t="s">
        <v>39</v>
      </c>
      <c r="L11" s="5"/>
      <c r="M11" s="3"/>
      <c r="N11" s="4"/>
      <c r="P11" s="2"/>
      <c r="Q11" s="2"/>
      <c r="R11" s="2"/>
      <c r="S11" s="2"/>
      <c r="T11" s="2"/>
      <c r="U11" s="5"/>
      <c r="V11" s="5"/>
      <c r="W11" s="5"/>
      <c r="X11" s="5"/>
      <c r="Y11" s="5"/>
      <c r="Z11" s="5"/>
      <c r="AA11" s="5"/>
      <c r="AB11" s="5"/>
    </row>
    <row r="12">
      <c r="A12" s="23" t="s">
        <v>40</v>
      </c>
      <c r="B12" s="25" t="s">
        <v>34</v>
      </c>
      <c r="C12" s="24"/>
      <c r="D12" s="25" t="s">
        <v>34</v>
      </c>
      <c r="E12" s="25">
        <v>50.0</v>
      </c>
      <c r="F12" s="25" t="s">
        <v>34</v>
      </c>
      <c r="G12" s="25">
        <v>500.0</v>
      </c>
      <c r="H12" s="26" t="s">
        <v>35</v>
      </c>
      <c r="I12" s="27" t="s">
        <v>36</v>
      </c>
      <c r="J12" s="28" t="s">
        <v>41</v>
      </c>
      <c r="L12" s="5"/>
      <c r="M12" s="3"/>
      <c r="N12" s="4"/>
      <c r="O12" s="2"/>
      <c r="P12" s="2"/>
      <c r="Q12" s="2"/>
      <c r="R12" s="2"/>
      <c r="S12" s="2"/>
      <c r="T12" s="2"/>
      <c r="U12" s="5"/>
      <c r="V12" s="5"/>
      <c r="W12" s="5"/>
      <c r="X12" s="5"/>
      <c r="Y12" s="5"/>
      <c r="Z12" s="5"/>
      <c r="AA12" s="5"/>
      <c r="AB12" s="5"/>
    </row>
    <row r="13">
      <c r="A13" s="23" t="s">
        <v>42</v>
      </c>
      <c r="B13" s="25" t="s">
        <v>34</v>
      </c>
      <c r="C13" s="24"/>
      <c r="D13" s="25" t="s">
        <v>34</v>
      </c>
      <c r="E13" s="25">
        <v>1.0</v>
      </c>
      <c r="F13" s="25" t="s">
        <v>34</v>
      </c>
      <c r="G13" s="25">
        <v>30.0</v>
      </c>
      <c r="H13" s="26" t="s">
        <v>43</v>
      </c>
      <c r="I13" s="27" t="s">
        <v>44</v>
      </c>
      <c r="J13" s="4" t="s">
        <v>45</v>
      </c>
      <c r="L13" s="5"/>
      <c r="M13" s="3"/>
      <c r="N13" s="4"/>
      <c r="O13" s="2"/>
      <c r="P13" s="2"/>
      <c r="Q13" s="2"/>
      <c r="R13" s="2"/>
      <c r="S13" s="2"/>
      <c r="T13" s="2"/>
      <c r="U13" s="5"/>
      <c r="V13" s="5"/>
      <c r="W13" s="5"/>
      <c r="X13" s="5"/>
      <c r="Y13" s="5"/>
      <c r="Z13" s="5"/>
      <c r="AA13" s="5"/>
      <c r="AB13" s="5"/>
    </row>
    <row r="14">
      <c r="A14" s="23" t="s">
        <v>46</v>
      </c>
      <c r="B14" s="25" t="s">
        <v>34</v>
      </c>
      <c r="C14" s="24"/>
      <c r="D14" s="25" t="s">
        <v>34</v>
      </c>
      <c r="E14" s="25">
        <v>2.0</v>
      </c>
      <c r="F14" s="25" t="s">
        <v>34</v>
      </c>
      <c r="G14" s="25">
        <v>40.0</v>
      </c>
      <c r="H14" s="26" t="s">
        <v>47</v>
      </c>
      <c r="I14" s="27" t="s">
        <v>48</v>
      </c>
      <c r="J14" s="4" t="s">
        <v>49</v>
      </c>
      <c r="L14" s="5"/>
      <c r="M14" s="3"/>
      <c r="N14" s="4"/>
      <c r="O14" s="2"/>
      <c r="P14" s="2"/>
      <c r="Q14" s="2"/>
      <c r="R14" s="2"/>
      <c r="S14" s="2"/>
      <c r="T14" s="2"/>
      <c r="U14" s="5"/>
      <c r="V14" s="5"/>
      <c r="W14" s="5"/>
      <c r="X14" s="5"/>
      <c r="Y14" s="5"/>
      <c r="Z14" s="5"/>
      <c r="AA14" s="5"/>
      <c r="AB14" s="5"/>
    </row>
    <row r="15">
      <c r="A15" s="31" t="s">
        <v>50</v>
      </c>
      <c r="B15" s="32" t="s">
        <v>34</v>
      </c>
      <c r="C15" s="33"/>
      <c r="D15" s="32" t="s">
        <v>34</v>
      </c>
      <c r="E15" s="32">
        <v>60.0</v>
      </c>
      <c r="F15" s="32" t="s">
        <v>34</v>
      </c>
      <c r="G15" s="32">
        <v>300.0</v>
      </c>
      <c r="H15" s="34" t="s">
        <v>51</v>
      </c>
      <c r="I15" s="35" t="s">
        <v>52</v>
      </c>
      <c r="J15" s="4" t="s">
        <v>53</v>
      </c>
      <c r="L15" s="5"/>
      <c r="M15" s="3"/>
      <c r="N15" s="4"/>
      <c r="P15" s="2"/>
      <c r="Q15" s="2"/>
      <c r="R15" s="2"/>
      <c r="S15" s="2"/>
      <c r="T15" s="2"/>
      <c r="U15" s="5"/>
      <c r="V15" s="5"/>
      <c r="W15" s="5"/>
      <c r="X15" s="5"/>
      <c r="Y15" s="5"/>
      <c r="Z15" s="5"/>
      <c r="AA15" s="5"/>
      <c r="AB15" s="5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4"/>
      <c r="P16" s="2"/>
      <c r="Q16" s="2"/>
      <c r="R16" s="2"/>
      <c r="S16" s="2"/>
      <c r="T16" s="2"/>
      <c r="U16" s="5"/>
      <c r="V16" s="5"/>
      <c r="W16" s="5"/>
      <c r="X16" s="5"/>
      <c r="Y16" s="5"/>
      <c r="Z16" s="5"/>
      <c r="AA16" s="5"/>
      <c r="AB16" s="5"/>
    </row>
    <row r="17">
      <c r="A17" s="36" t="s">
        <v>54</v>
      </c>
      <c r="B17" s="3"/>
      <c r="C17" s="3"/>
      <c r="D17" s="3"/>
      <c r="E17" s="3"/>
      <c r="F17" s="37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5"/>
      <c r="V17" s="5"/>
      <c r="W17" s="5"/>
      <c r="X17" s="5"/>
      <c r="Y17" s="5"/>
      <c r="Z17" s="5"/>
      <c r="AA17" s="5"/>
      <c r="AB17" s="5"/>
    </row>
    <row r="18">
      <c r="A18" s="38" t="s">
        <v>55</v>
      </c>
      <c r="B18" s="39" t="s">
        <v>7</v>
      </c>
      <c r="C18" s="39" t="s">
        <v>56</v>
      </c>
      <c r="D18" s="39" t="s">
        <v>57</v>
      </c>
      <c r="E18" s="40" t="s">
        <v>32</v>
      </c>
      <c r="F18" s="39" t="s">
        <v>4</v>
      </c>
      <c r="G18" s="41" t="s">
        <v>58</v>
      </c>
      <c r="H18" s="3" t="s">
        <v>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5"/>
      <c r="W18" s="5"/>
      <c r="X18" s="5"/>
      <c r="Y18" s="5"/>
      <c r="Z18" s="5"/>
      <c r="AA18" s="5"/>
      <c r="AB18" s="5"/>
    </row>
    <row r="19">
      <c r="A19" s="42" t="s">
        <v>59</v>
      </c>
      <c r="B19" s="43" t="s">
        <v>60</v>
      </c>
      <c r="C19" s="43">
        <v>50.0</v>
      </c>
      <c r="D19" s="44"/>
      <c r="E19" s="45" t="s">
        <v>35</v>
      </c>
      <c r="F19" s="43" t="s">
        <v>36</v>
      </c>
      <c r="G19" s="46">
        <v>50.0</v>
      </c>
      <c r="H19" s="4" t="s">
        <v>61</v>
      </c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5"/>
      <c r="V19" s="5"/>
      <c r="W19" s="5"/>
      <c r="X19" s="5"/>
      <c r="Y19" s="5"/>
      <c r="Z19" s="5"/>
      <c r="AA19" s="5"/>
      <c r="AB19" s="5"/>
    </row>
    <row r="20">
      <c r="A20" s="42" t="s">
        <v>62</v>
      </c>
      <c r="B20" s="43" t="s">
        <v>63</v>
      </c>
      <c r="C20" s="47">
        <v>50.0</v>
      </c>
      <c r="D20" s="48"/>
      <c r="E20" s="45" t="s">
        <v>35</v>
      </c>
      <c r="F20" s="43" t="s">
        <v>36</v>
      </c>
      <c r="G20" s="49">
        <v>50.0</v>
      </c>
      <c r="H20" s="5" t="s">
        <v>64</v>
      </c>
      <c r="J20" s="2"/>
      <c r="K20" s="2"/>
      <c r="L20" s="2"/>
      <c r="M20" s="3"/>
      <c r="N20" s="4"/>
      <c r="O20" s="2"/>
      <c r="P20" s="2"/>
      <c r="Q20" s="2"/>
      <c r="R20" s="2"/>
      <c r="S20" s="2"/>
      <c r="T20" s="2"/>
      <c r="U20" s="5"/>
      <c r="V20" s="5"/>
      <c r="W20" s="5"/>
      <c r="X20" s="5"/>
      <c r="Y20" s="5"/>
      <c r="Z20" s="5"/>
      <c r="AA20" s="5"/>
      <c r="AB20" s="5"/>
    </row>
    <row r="21">
      <c r="A21" s="42" t="s">
        <v>65</v>
      </c>
      <c r="B21" s="43" t="s">
        <v>66</v>
      </c>
      <c r="C21" s="43">
        <v>100.0</v>
      </c>
      <c r="D21" s="44"/>
      <c r="E21" s="45" t="s">
        <v>51</v>
      </c>
      <c r="F21" s="43" t="s">
        <v>67</v>
      </c>
      <c r="G21" s="46">
        <v>300.0</v>
      </c>
      <c r="H21" s="2"/>
      <c r="J21" s="2"/>
      <c r="K21" s="2"/>
      <c r="L21" s="2"/>
      <c r="M21" s="3"/>
      <c r="N21" s="50"/>
      <c r="O21" s="2"/>
      <c r="P21" s="2"/>
      <c r="Q21" s="2"/>
      <c r="R21" s="2"/>
      <c r="S21" s="2"/>
      <c r="T21" s="2"/>
      <c r="U21" s="5"/>
      <c r="V21" s="5"/>
      <c r="W21" s="5"/>
      <c r="X21" s="5"/>
      <c r="Y21" s="5"/>
      <c r="Z21" s="5"/>
      <c r="AA21" s="5"/>
      <c r="AB21" s="5"/>
    </row>
    <row r="22">
      <c r="A22" s="42" t="s">
        <v>68</v>
      </c>
      <c r="B22" s="43" t="s">
        <v>69</v>
      </c>
      <c r="C22" s="43">
        <v>50.0</v>
      </c>
      <c r="D22" s="44"/>
      <c r="E22" s="45" t="s">
        <v>35</v>
      </c>
      <c r="F22" s="43" t="s">
        <v>36</v>
      </c>
      <c r="G22" s="46">
        <v>150.0</v>
      </c>
      <c r="H22" s="2"/>
      <c r="J22" s="2"/>
      <c r="K22" s="2"/>
      <c r="L22" s="2"/>
      <c r="M22" s="3"/>
      <c r="N22" s="2"/>
      <c r="O22" s="2"/>
      <c r="P22" s="2"/>
      <c r="Q22" s="2"/>
      <c r="R22" s="2"/>
      <c r="S22" s="2"/>
      <c r="T22" s="2"/>
      <c r="U22" s="5"/>
      <c r="V22" s="5"/>
      <c r="W22" s="5"/>
      <c r="X22" s="5"/>
      <c r="Y22" s="5"/>
      <c r="Z22" s="5"/>
      <c r="AA22" s="5"/>
      <c r="AB22" s="5"/>
    </row>
    <row r="23">
      <c r="A23" s="42" t="s">
        <v>70</v>
      </c>
      <c r="B23" s="43" t="s">
        <v>71</v>
      </c>
      <c r="C23" s="43">
        <v>50.0</v>
      </c>
      <c r="D23" s="43"/>
      <c r="E23" s="45" t="s">
        <v>35</v>
      </c>
      <c r="F23" s="43" t="s">
        <v>36</v>
      </c>
      <c r="G23" s="46">
        <v>150.0</v>
      </c>
      <c r="H23" s="4"/>
      <c r="J23" s="2"/>
      <c r="K23" s="2"/>
      <c r="L23" s="2"/>
      <c r="M23" s="3"/>
      <c r="N23" s="2"/>
      <c r="O23" s="2"/>
      <c r="P23" s="2"/>
      <c r="Q23" s="2"/>
      <c r="R23" s="2"/>
      <c r="S23" s="2"/>
      <c r="T23" s="2"/>
      <c r="U23" s="5"/>
      <c r="V23" s="5"/>
      <c r="W23" s="5"/>
      <c r="X23" s="5"/>
      <c r="Y23" s="5"/>
      <c r="Z23" s="5"/>
      <c r="AA23" s="5"/>
      <c r="AB23" s="5"/>
    </row>
    <row r="24">
      <c r="A24" s="42" t="s">
        <v>72</v>
      </c>
      <c r="B24" s="43" t="s">
        <v>73</v>
      </c>
      <c r="C24" s="43">
        <v>100.0</v>
      </c>
      <c r="D24" s="43"/>
      <c r="E24" s="45" t="s">
        <v>51</v>
      </c>
      <c r="F24" s="43" t="s">
        <v>67</v>
      </c>
      <c r="G24" s="46">
        <v>300.0</v>
      </c>
      <c r="H24" s="4"/>
      <c r="J24" s="2"/>
      <c r="K24" s="2"/>
      <c r="L24" s="2"/>
      <c r="M24" s="3"/>
      <c r="N24" s="2"/>
      <c r="O24" s="2"/>
      <c r="P24" s="2"/>
      <c r="Q24" s="2"/>
      <c r="R24" s="2"/>
      <c r="S24" s="2"/>
      <c r="T24" s="2"/>
      <c r="U24" s="5"/>
      <c r="V24" s="5"/>
      <c r="W24" s="5"/>
      <c r="X24" s="5"/>
      <c r="Y24" s="5"/>
      <c r="Z24" s="5"/>
      <c r="AA24" s="5"/>
      <c r="AB24" s="5"/>
    </row>
    <row r="25">
      <c r="A25" s="51" t="s">
        <v>74</v>
      </c>
      <c r="B25" s="43" t="s">
        <v>75</v>
      </c>
      <c r="C25" s="45">
        <v>40.0</v>
      </c>
      <c r="D25" s="43"/>
      <c r="E25" s="45" t="s">
        <v>51</v>
      </c>
      <c r="F25" s="43" t="s">
        <v>67</v>
      </c>
      <c r="G25" s="46">
        <v>70.0</v>
      </c>
      <c r="H25" s="4" t="s">
        <v>76</v>
      </c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5"/>
      <c r="V25" s="5"/>
      <c r="W25" s="5"/>
      <c r="X25" s="5"/>
      <c r="Y25" s="5"/>
      <c r="Z25" s="5"/>
      <c r="AA25" s="5"/>
      <c r="AB25" s="5"/>
    </row>
    <row r="26">
      <c r="A26" s="42" t="s">
        <v>77</v>
      </c>
      <c r="B26" s="43" t="s">
        <v>75</v>
      </c>
      <c r="C26" s="45">
        <v>40.0</v>
      </c>
      <c r="D26" s="43"/>
      <c r="E26" s="45" t="s">
        <v>78</v>
      </c>
      <c r="F26" s="43" t="s">
        <v>79</v>
      </c>
      <c r="G26" s="46" t="s">
        <v>34</v>
      </c>
      <c r="H26" s="28"/>
      <c r="J26" s="2"/>
      <c r="K26" s="2"/>
      <c r="L26" s="2"/>
      <c r="M26" s="3"/>
      <c r="N26" s="2"/>
      <c r="O26" s="2"/>
      <c r="P26" s="2"/>
      <c r="Q26" s="2"/>
      <c r="R26" s="2"/>
      <c r="S26" s="2"/>
      <c r="T26" s="2"/>
      <c r="U26" s="5"/>
      <c r="V26" s="5"/>
      <c r="W26" s="5"/>
      <c r="X26" s="5"/>
      <c r="Y26" s="5"/>
      <c r="Z26" s="5"/>
      <c r="AA26" s="5"/>
      <c r="AB26" s="5"/>
    </row>
    <row r="27">
      <c r="A27" s="42" t="s">
        <v>80</v>
      </c>
      <c r="B27" s="43" t="s">
        <v>81</v>
      </c>
      <c r="C27" s="45">
        <v>10.0</v>
      </c>
      <c r="D27" s="43"/>
      <c r="E27" s="45" t="s">
        <v>35</v>
      </c>
      <c r="F27" s="43" t="s">
        <v>36</v>
      </c>
      <c r="G27" s="46">
        <v>20.0</v>
      </c>
      <c r="H27" s="28" t="s">
        <v>82</v>
      </c>
      <c r="J27" s="2"/>
      <c r="K27" s="2"/>
      <c r="L27" s="2"/>
      <c r="M27" s="3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</row>
    <row r="28">
      <c r="A28" s="42" t="s">
        <v>83</v>
      </c>
      <c r="B28" s="43" t="s">
        <v>81</v>
      </c>
      <c r="C28" s="45">
        <v>10.0</v>
      </c>
      <c r="D28" s="43"/>
      <c r="E28" s="45" t="s">
        <v>35</v>
      </c>
      <c r="F28" s="43" t="s">
        <v>36</v>
      </c>
      <c r="G28" s="46">
        <v>20.0</v>
      </c>
      <c r="H28" s="28" t="s">
        <v>82</v>
      </c>
      <c r="J28" s="2"/>
      <c r="K28" s="2"/>
      <c r="L28" s="2"/>
      <c r="M28" s="3"/>
      <c r="N28" s="2"/>
      <c r="O28" s="2"/>
      <c r="P28" s="2"/>
      <c r="Q28" s="2"/>
      <c r="R28" s="2"/>
      <c r="S28" s="2"/>
      <c r="T28" s="2"/>
      <c r="U28" s="5"/>
      <c r="V28" s="5"/>
      <c r="W28" s="5"/>
      <c r="X28" s="5"/>
      <c r="Y28" s="5"/>
      <c r="Z28" s="5"/>
      <c r="AA28" s="5"/>
      <c r="AB28" s="5"/>
    </row>
    <row r="29">
      <c r="A29" s="42" t="s">
        <v>84</v>
      </c>
      <c r="B29" s="43" t="s">
        <v>85</v>
      </c>
      <c r="C29" s="45">
        <v>1.0</v>
      </c>
      <c r="D29" s="52" t="s">
        <v>86</v>
      </c>
      <c r="E29" s="45" t="s">
        <v>87</v>
      </c>
      <c r="F29" s="43" t="s">
        <v>88</v>
      </c>
      <c r="G29" s="46">
        <v>10.0</v>
      </c>
      <c r="H29" s="4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5"/>
      <c r="V29" s="5"/>
      <c r="W29" s="5"/>
      <c r="X29" s="5"/>
      <c r="Y29" s="5"/>
      <c r="Z29" s="5"/>
      <c r="AA29" s="5"/>
      <c r="AB29" s="5"/>
    </row>
    <row r="30">
      <c r="A30" s="42" t="s">
        <v>89</v>
      </c>
      <c r="B30" s="43" t="s">
        <v>90</v>
      </c>
      <c r="C30" s="43">
        <v>0.5</v>
      </c>
      <c r="D30" s="44"/>
      <c r="E30" s="45" t="s">
        <v>47</v>
      </c>
      <c r="F30" s="43" t="s">
        <v>91</v>
      </c>
      <c r="G30" s="46">
        <v>5.0</v>
      </c>
      <c r="H30" s="4"/>
      <c r="J30" s="2"/>
      <c r="K30" s="2"/>
      <c r="L30" s="2"/>
      <c r="M30" s="3"/>
      <c r="N30" s="4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</row>
    <row r="31">
      <c r="A31" s="42" t="s">
        <v>92</v>
      </c>
      <c r="B31" s="43" t="s">
        <v>60</v>
      </c>
      <c r="C31" s="43">
        <v>0.5</v>
      </c>
      <c r="D31" s="44"/>
      <c r="E31" s="45" t="s">
        <v>47</v>
      </c>
      <c r="F31" s="43" t="s">
        <v>91</v>
      </c>
      <c r="G31" s="46">
        <v>5.0</v>
      </c>
      <c r="H31" s="4" t="s">
        <v>93</v>
      </c>
      <c r="J31" s="2"/>
      <c r="K31" s="2"/>
      <c r="L31" s="2"/>
      <c r="M31" s="3"/>
      <c r="N31" s="4"/>
      <c r="O31" s="2"/>
      <c r="P31" s="2"/>
      <c r="Q31" s="2"/>
      <c r="R31" s="2"/>
      <c r="S31" s="2"/>
      <c r="T31" s="2"/>
      <c r="U31" s="5"/>
      <c r="V31" s="5"/>
      <c r="W31" s="5"/>
      <c r="X31" s="5"/>
      <c r="Y31" s="5"/>
      <c r="Z31" s="5"/>
      <c r="AA31" s="5"/>
      <c r="AB31" s="5"/>
    </row>
    <row r="32">
      <c r="A32" s="53" t="s">
        <v>94</v>
      </c>
      <c r="B32" s="43"/>
      <c r="C32" s="43"/>
      <c r="D32" s="44"/>
      <c r="E32" s="54"/>
      <c r="F32" s="43"/>
      <c r="G32" s="46"/>
      <c r="H32" s="4"/>
      <c r="J32" s="2"/>
      <c r="K32" s="2"/>
      <c r="L32" s="2"/>
      <c r="M32" s="3"/>
      <c r="N32" s="4"/>
      <c r="O32" s="2"/>
      <c r="P32" s="2"/>
      <c r="Q32" s="2"/>
      <c r="R32" s="2"/>
      <c r="S32" s="2"/>
      <c r="T32" s="2"/>
      <c r="U32" s="5"/>
      <c r="V32" s="5"/>
      <c r="W32" s="5"/>
      <c r="X32" s="5"/>
      <c r="Y32" s="5"/>
      <c r="Z32" s="5"/>
      <c r="AA32" s="5"/>
      <c r="AB32" s="5"/>
    </row>
    <row r="33">
      <c r="A33" s="42" t="s">
        <v>95</v>
      </c>
      <c r="B33" s="43" t="s">
        <v>96</v>
      </c>
      <c r="C33" s="43">
        <v>30.0</v>
      </c>
      <c r="D33" s="44"/>
      <c r="E33" s="45" t="s">
        <v>78</v>
      </c>
      <c r="F33" s="43" t="s">
        <v>79</v>
      </c>
      <c r="G33" s="46" t="s">
        <v>34</v>
      </c>
      <c r="H33" s="4" t="s">
        <v>97</v>
      </c>
      <c r="J33" s="2"/>
      <c r="K33" s="2"/>
      <c r="L33" s="2"/>
      <c r="M33" s="3"/>
      <c r="N33" s="4"/>
      <c r="O33" s="2"/>
      <c r="P33" s="2"/>
      <c r="Q33" s="2"/>
      <c r="R33" s="2"/>
      <c r="S33" s="2"/>
      <c r="T33" s="2"/>
      <c r="U33" s="5"/>
      <c r="V33" s="5"/>
      <c r="W33" s="5"/>
      <c r="X33" s="5"/>
      <c r="Y33" s="5"/>
      <c r="Z33" s="5"/>
      <c r="AA33" s="5"/>
      <c r="AB33" s="5"/>
    </row>
    <row r="34">
      <c r="A34" s="42" t="s">
        <v>98</v>
      </c>
      <c r="B34" s="43" t="s">
        <v>99</v>
      </c>
      <c r="C34" s="43">
        <v>20.0</v>
      </c>
      <c r="D34" s="44"/>
      <c r="E34" s="45" t="s">
        <v>16</v>
      </c>
      <c r="F34" s="43" t="s">
        <v>67</v>
      </c>
      <c r="G34" s="46" t="s">
        <v>34</v>
      </c>
      <c r="H34" s="2"/>
      <c r="J34" s="2"/>
      <c r="K34" s="2"/>
      <c r="L34" s="2"/>
      <c r="M34" s="3"/>
      <c r="N34" s="4"/>
      <c r="O34" s="2"/>
      <c r="P34" s="2"/>
      <c r="Q34" s="2"/>
      <c r="R34" s="2"/>
      <c r="S34" s="2"/>
      <c r="T34" s="2"/>
      <c r="U34" s="5"/>
      <c r="V34" s="5"/>
      <c r="W34" s="5"/>
      <c r="X34" s="5"/>
      <c r="Y34" s="5"/>
      <c r="Z34" s="5"/>
      <c r="AA34" s="5"/>
      <c r="AB34" s="5"/>
    </row>
    <row r="35">
      <c r="A35" s="55" t="s">
        <v>100</v>
      </c>
      <c r="B35" s="56" t="s">
        <v>101</v>
      </c>
      <c r="C35" s="56">
        <v>0.5</v>
      </c>
      <c r="D35" s="57"/>
      <c r="E35" s="58" t="s">
        <v>47</v>
      </c>
      <c r="F35" s="56" t="s">
        <v>102</v>
      </c>
      <c r="G35" s="59" t="s">
        <v>34</v>
      </c>
      <c r="H35" s="2"/>
      <c r="J35" s="2"/>
      <c r="K35" s="2"/>
      <c r="L35" s="2"/>
      <c r="M35" s="3"/>
      <c r="N35" s="4"/>
      <c r="O35" s="2"/>
      <c r="P35" s="2"/>
      <c r="Q35" s="2"/>
      <c r="R35" s="2"/>
      <c r="S35" s="2"/>
      <c r="T35" s="2"/>
      <c r="U35" s="5"/>
      <c r="V35" s="5"/>
      <c r="W35" s="5"/>
      <c r="X35" s="5"/>
      <c r="Y35" s="5"/>
      <c r="Z35" s="5"/>
      <c r="AA35" s="5"/>
      <c r="AB35" s="5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"/>
      <c r="O36" s="2"/>
      <c r="P36" s="2"/>
      <c r="Q36" s="2"/>
      <c r="R36" s="2"/>
      <c r="S36" s="2"/>
      <c r="T36" s="2"/>
      <c r="U36" s="5"/>
      <c r="V36" s="5"/>
      <c r="W36" s="5"/>
      <c r="X36" s="5"/>
      <c r="Y36" s="5"/>
      <c r="Z36" s="5"/>
      <c r="AA36" s="5"/>
      <c r="AB36" s="5"/>
    </row>
    <row r="37">
      <c r="A37" s="60" t="s">
        <v>103</v>
      </c>
      <c r="B37" s="3"/>
      <c r="C37" s="3"/>
      <c r="D37" s="3"/>
      <c r="E37" s="3"/>
      <c r="F37" s="61"/>
      <c r="G37" s="3"/>
      <c r="H37" s="3"/>
      <c r="I37" s="3"/>
      <c r="J37" s="3"/>
      <c r="K37" s="61"/>
      <c r="L37" s="37"/>
      <c r="M37" s="37"/>
      <c r="N37" s="2"/>
      <c r="O37" s="2"/>
      <c r="P37" s="3"/>
      <c r="Q37" s="2"/>
      <c r="R37" s="2"/>
      <c r="S37" s="2"/>
      <c r="T37" s="62"/>
      <c r="U37" s="5"/>
      <c r="V37" s="5"/>
      <c r="W37" s="5"/>
      <c r="X37" s="5"/>
      <c r="Y37" s="5"/>
      <c r="Z37" s="5"/>
      <c r="AA37" s="5"/>
      <c r="AB37" s="5"/>
    </row>
    <row r="38">
      <c r="A38" s="63" t="s">
        <v>104</v>
      </c>
      <c r="B38" s="64" t="s">
        <v>105</v>
      </c>
      <c r="C38" s="64" t="s">
        <v>57</v>
      </c>
      <c r="D38" s="64" t="s">
        <v>106</v>
      </c>
      <c r="E38" s="65" t="s">
        <v>107</v>
      </c>
      <c r="F38" s="64" t="s">
        <v>108</v>
      </c>
      <c r="G38" s="64" t="s">
        <v>109</v>
      </c>
      <c r="H38" s="66" t="s">
        <v>110</v>
      </c>
      <c r="I38" s="66" t="s">
        <v>111</v>
      </c>
      <c r="J38" s="67" t="s">
        <v>112</v>
      </c>
      <c r="K38" s="67" t="s">
        <v>113</v>
      </c>
      <c r="L38" s="68" t="s">
        <v>114</v>
      </c>
      <c r="M38" s="3" t="s">
        <v>7</v>
      </c>
      <c r="N38" s="2"/>
      <c r="O38" s="2"/>
      <c r="Q38" s="2"/>
      <c r="R38" s="2"/>
      <c r="S38" s="2"/>
      <c r="T38" s="62"/>
      <c r="U38" s="5"/>
      <c r="V38" s="5"/>
      <c r="W38" s="5"/>
      <c r="X38" s="5"/>
      <c r="Y38" s="5"/>
      <c r="Z38" s="5"/>
      <c r="AA38" s="5"/>
      <c r="AB38" s="5"/>
    </row>
    <row r="39">
      <c r="A39" s="69" t="s">
        <v>115</v>
      </c>
      <c r="B39" s="70" t="s">
        <v>116</v>
      </c>
      <c r="C39" s="71"/>
      <c r="D39" s="70">
        <v>3.0</v>
      </c>
      <c r="E39" s="72">
        <v>12.0</v>
      </c>
      <c r="F39" s="73">
        <v>10500.0</v>
      </c>
      <c r="G39" s="73">
        <v>2200.0</v>
      </c>
      <c r="H39" s="73">
        <v>88000.0</v>
      </c>
      <c r="I39" s="70">
        <v>280.0</v>
      </c>
      <c r="J39" s="73" t="str">
        <f t="shared" ref="J39:J45" si="1">(1000*G39)/(9.81*I39)</f>
        <v>801</v>
      </c>
      <c r="K39" s="74" t="str">
        <f t="shared" ref="K39:K45" si="2">H39/J39</f>
        <v>109.87</v>
      </c>
      <c r="L39" s="75" t="str">
        <f t="shared" ref="L39:L45" si="3">I39*9.81</f>
        <v>2,747</v>
      </c>
      <c r="M39" s="4" t="s">
        <v>117</v>
      </c>
      <c r="N39" s="2"/>
      <c r="O39" s="2"/>
      <c r="Q39" s="2"/>
      <c r="R39" s="2"/>
      <c r="S39" s="2"/>
      <c r="T39" s="2"/>
      <c r="U39" s="5"/>
      <c r="V39" s="5"/>
      <c r="W39" s="5"/>
      <c r="X39" s="5"/>
      <c r="Y39" s="5"/>
      <c r="Z39" s="5"/>
      <c r="AA39" s="5"/>
      <c r="AB39" s="5"/>
    </row>
    <row r="40">
      <c r="A40" s="69" t="s">
        <v>118</v>
      </c>
      <c r="B40" s="70" t="s">
        <v>119</v>
      </c>
      <c r="C40" s="76"/>
      <c r="D40" s="70">
        <v>3.0</v>
      </c>
      <c r="E40" s="72">
        <v>30.0</v>
      </c>
      <c r="F40" s="73">
        <v>9000.0</v>
      </c>
      <c r="G40" s="73">
        <v>1500.0</v>
      </c>
      <c r="H40" s="73">
        <v>120000.0</v>
      </c>
      <c r="I40" s="70">
        <v>300.0</v>
      </c>
      <c r="J40" s="73" t="str">
        <f t="shared" si="1"/>
        <v>510</v>
      </c>
      <c r="K40" s="74" t="str">
        <f t="shared" si="2"/>
        <v>235.44</v>
      </c>
      <c r="L40" s="75" t="str">
        <f t="shared" si="3"/>
        <v>2,943</v>
      </c>
      <c r="M40" s="4" t="s">
        <v>120</v>
      </c>
      <c r="N40" s="2"/>
      <c r="O40" s="2"/>
      <c r="Q40" s="2"/>
      <c r="R40" s="2"/>
      <c r="S40" s="2"/>
      <c r="T40" s="2"/>
      <c r="U40" s="5"/>
      <c r="V40" s="5"/>
      <c r="W40" s="5"/>
      <c r="X40" s="5"/>
      <c r="Y40" s="5"/>
      <c r="Z40" s="5"/>
      <c r="AA40" s="5"/>
      <c r="AB40" s="5"/>
    </row>
    <row r="41">
      <c r="A41" s="69" t="s">
        <v>121</v>
      </c>
      <c r="B41" s="70" t="s">
        <v>119</v>
      </c>
      <c r="C41" s="76"/>
      <c r="D41" s="70">
        <v>3.5</v>
      </c>
      <c r="E41" s="72">
        <v>40.0</v>
      </c>
      <c r="F41" s="73">
        <v>24000.0</v>
      </c>
      <c r="G41" s="73">
        <v>6000.0</v>
      </c>
      <c r="H41" s="73">
        <v>400000.0</v>
      </c>
      <c r="I41" s="70">
        <v>280.0</v>
      </c>
      <c r="J41" s="73" t="str">
        <f t="shared" si="1"/>
        <v>2,184</v>
      </c>
      <c r="K41" s="74" t="str">
        <f t="shared" si="2"/>
        <v>183.12</v>
      </c>
      <c r="L41" s="75" t="str">
        <f t="shared" si="3"/>
        <v>2,747</v>
      </c>
      <c r="M41" s="4" t="s">
        <v>122</v>
      </c>
      <c r="N41" s="2"/>
      <c r="O41" s="2"/>
      <c r="Q41" s="2"/>
      <c r="R41" s="2"/>
      <c r="S41" s="2"/>
      <c r="T41" s="2"/>
      <c r="U41" s="5"/>
      <c r="V41" s="5"/>
      <c r="W41" s="5"/>
      <c r="X41" s="5"/>
      <c r="Y41" s="5"/>
      <c r="Z41" s="5"/>
      <c r="AA41" s="5"/>
      <c r="AB41" s="5"/>
    </row>
    <row r="42">
      <c r="A42" s="69" t="s">
        <v>123</v>
      </c>
      <c r="B42" s="70" t="s">
        <v>119</v>
      </c>
      <c r="C42" s="76"/>
      <c r="D42" s="70">
        <v>8.0</v>
      </c>
      <c r="E42" s="72">
        <v>50.0</v>
      </c>
      <c r="F42" s="73">
        <v>85000.0</v>
      </c>
      <c r="G42" s="73">
        <v>7400.0</v>
      </c>
      <c r="H42" s="73">
        <v>900000.0</v>
      </c>
      <c r="I42" s="70">
        <v>360.0</v>
      </c>
      <c r="J42" s="73" t="str">
        <f t="shared" si="1"/>
        <v>2,095</v>
      </c>
      <c r="K42" s="74" t="str">
        <f t="shared" si="2"/>
        <v>429.52</v>
      </c>
      <c r="L42" s="75" t="str">
        <f t="shared" si="3"/>
        <v>3,532</v>
      </c>
      <c r="M42" s="4" t="s">
        <v>124</v>
      </c>
      <c r="N42" s="2"/>
      <c r="O42" s="2"/>
      <c r="Q42" s="2"/>
      <c r="R42" s="2"/>
      <c r="S42" s="2"/>
      <c r="T42" s="2"/>
      <c r="U42" s="5"/>
      <c r="V42" s="5"/>
      <c r="W42" s="5"/>
      <c r="X42" s="5"/>
      <c r="Y42" s="5"/>
      <c r="Z42" s="5"/>
      <c r="AA42" s="5"/>
      <c r="AB42" s="5"/>
    </row>
    <row r="43">
      <c r="A43" s="69" t="s">
        <v>125</v>
      </c>
      <c r="B43" s="70" t="s">
        <v>119</v>
      </c>
      <c r="C43" s="76"/>
      <c r="D43" s="70">
        <v>10.0</v>
      </c>
      <c r="E43" s="72">
        <v>42.0</v>
      </c>
      <c r="F43" s="73">
        <v>130000.0</v>
      </c>
      <c r="G43" s="73">
        <v>34000.0</v>
      </c>
      <c r="H43" s="73">
        <v>2000000.0</v>
      </c>
      <c r="I43" s="70">
        <v>263.0</v>
      </c>
      <c r="J43" s="73" t="str">
        <f t="shared" si="1"/>
        <v>13,178</v>
      </c>
      <c r="K43" s="74" t="str">
        <f t="shared" si="2"/>
        <v>151.77</v>
      </c>
      <c r="L43" s="75" t="str">
        <f t="shared" si="3"/>
        <v>2,580</v>
      </c>
      <c r="M43" s="4" t="s">
        <v>126</v>
      </c>
      <c r="N43" s="2"/>
      <c r="O43" s="2"/>
      <c r="Q43" s="2"/>
      <c r="R43" s="2"/>
      <c r="S43" s="2"/>
      <c r="T43" s="2"/>
      <c r="U43" s="5"/>
      <c r="V43" s="5"/>
      <c r="W43" s="5"/>
      <c r="X43" s="5"/>
      <c r="Y43" s="5"/>
      <c r="Z43" s="5"/>
      <c r="AA43" s="5"/>
      <c r="AB43" s="5"/>
    </row>
    <row r="44">
      <c r="A44" s="77" t="s">
        <v>127</v>
      </c>
      <c r="B44" s="72" t="s">
        <v>128</v>
      </c>
      <c r="C44" s="78"/>
      <c r="D44" s="72">
        <v>6.0</v>
      </c>
      <c r="E44" s="72">
        <v>82.0</v>
      </c>
      <c r="F44" s="79">
        <v>310000.0</v>
      </c>
      <c r="G44" s="79">
        <v>2000.0</v>
      </c>
      <c r="H44" s="79">
        <v>15000.0</v>
      </c>
      <c r="I44" s="79">
        <v>3600.0</v>
      </c>
      <c r="J44" s="73" t="str">
        <f t="shared" si="1"/>
        <v>57</v>
      </c>
      <c r="K44" s="74" t="str">
        <f t="shared" si="2"/>
        <v>264.87</v>
      </c>
      <c r="L44" s="75" t="str">
        <f t="shared" si="3"/>
        <v>35,316</v>
      </c>
      <c r="M44" s="37" t="s">
        <v>129</v>
      </c>
      <c r="N44" s="2"/>
      <c r="O44" s="2"/>
      <c r="Q44" s="2"/>
      <c r="R44" s="2"/>
      <c r="S44" s="2"/>
      <c r="T44" s="2"/>
      <c r="U44" s="5"/>
      <c r="V44" s="5"/>
      <c r="W44" s="5"/>
      <c r="X44" s="5"/>
      <c r="Y44" s="5"/>
      <c r="Z44" s="5"/>
      <c r="AA44" s="5"/>
      <c r="AB44" s="5"/>
    </row>
    <row r="45">
      <c r="A45" s="80" t="s">
        <v>130</v>
      </c>
      <c r="B45" s="81" t="s">
        <v>119</v>
      </c>
      <c r="C45" s="82"/>
      <c r="D45" s="81">
        <v>6.0</v>
      </c>
      <c r="E45" s="81">
        <v>82.0</v>
      </c>
      <c r="F45" s="83">
        <v>53000.0</v>
      </c>
      <c r="G45" s="83">
        <v>3000.0</v>
      </c>
      <c r="H45" s="83">
        <v>260000.0</v>
      </c>
      <c r="I45" s="81">
        <v>460.0</v>
      </c>
      <c r="J45" s="84" t="str">
        <f t="shared" si="1"/>
        <v>665</v>
      </c>
      <c r="K45" s="85" t="str">
        <f t="shared" si="2"/>
        <v>391.09</v>
      </c>
      <c r="L45" s="86" t="str">
        <f t="shared" si="3"/>
        <v>4,513</v>
      </c>
      <c r="M45" s="37" t="s">
        <v>129</v>
      </c>
      <c r="N45" s="2"/>
      <c r="O45" s="2"/>
      <c r="Q45" s="2"/>
      <c r="R45" s="2"/>
      <c r="S45" s="2"/>
      <c r="T45" s="2"/>
      <c r="U45" s="5"/>
      <c r="V45" s="5"/>
      <c r="W45" s="5"/>
      <c r="X45" s="5"/>
      <c r="Y45" s="5"/>
      <c r="Z45" s="5"/>
      <c r="AA45" s="5"/>
      <c r="AB45" s="5"/>
    </row>
    <row r="46">
      <c r="A46" s="3"/>
      <c r="B46" s="3"/>
      <c r="C46" s="3"/>
      <c r="D46" s="3"/>
      <c r="E46" s="3"/>
      <c r="F46" s="87"/>
      <c r="G46" s="88"/>
      <c r="H46" s="88"/>
      <c r="I46" s="3"/>
      <c r="J46" s="88"/>
      <c r="L46" s="87"/>
      <c r="M46" s="5"/>
      <c r="N46" s="2"/>
      <c r="O46" s="2"/>
      <c r="Q46" s="2"/>
      <c r="R46" s="2"/>
      <c r="S46" s="2"/>
      <c r="T46" s="2"/>
      <c r="U46" s="5"/>
      <c r="V46" s="5"/>
      <c r="W46" s="5"/>
      <c r="X46" s="5"/>
      <c r="Y46" s="5"/>
      <c r="Z46" s="5"/>
      <c r="AA46" s="5"/>
      <c r="AB46" s="5"/>
    </row>
    <row r="47">
      <c r="A47" s="63" t="s">
        <v>131</v>
      </c>
      <c r="B47" s="64" t="s">
        <v>105</v>
      </c>
      <c r="C47" s="64" t="s">
        <v>57</v>
      </c>
      <c r="D47" s="64" t="s">
        <v>106</v>
      </c>
      <c r="E47" s="65" t="s">
        <v>107</v>
      </c>
      <c r="F47" s="89" t="s">
        <v>108</v>
      </c>
      <c r="G47" s="89" t="s">
        <v>132</v>
      </c>
      <c r="H47" s="90" t="s">
        <v>110</v>
      </c>
      <c r="I47" s="66" t="s">
        <v>111</v>
      </c>
      <c r="J47" s="91" t="s">
        <v>112</v>
      </c>
      <c r="K47" s="67" t="s">
        <v>113</v>
      </c>
      <c r="L47" s="92" t="s">
        <v>114</v>
      </c>
      <c r="M47" s="3" t="s">
        <v>7</v>
      </c>
      <c r="N47" s="2"/>
      <c r="O47" s="2"/>
      <c r="Q47" s="2"/>
      <c r="R47" s="2"/>
      <c r="S47" s="2"/>
      <c r="T47" s="2"/>
      <c r="U47" s="5"/>
      <c r="V47" s="5"/>
      <c r="W47" s="5"/>
      <c r="X47" s="5"/>
      <c r="Y47" s="5"/>
      <c r="Z47" s="5"/>
      <c r="AA47" s="5"/>
      <c r="AB47" s="5"/>
    </row>
    <row r="48">
      <c r="A48" s="93" t="s">
        <v>133</v>
      </c>
      <c r="B48" s="94" t="s">
        <v>116</v>
      </c>
      <c r="C48" s="95"/>
      <c r="D48" s="81">
        <v>3.0</v>
      </c>
      <c r="E48" s="81">
        <v>45.0</v>
      </c>
      <c r="F48" s="83">
        <v>90000.0</v>
      </c>
      <c r="G48" s="83">
        <v>12000.0</v>
      </c>
      <c r="H48" s="83">
        <v>500000.0</v>
      </c>
      <c r="I48" s="81">
        <v>240.0</v>
      </c>
      <c r="J48" s="84" t="str">
        <f>(1000*G48)/(9.81*I48)</f>
        <v>5,097</v>
      </c>
      <c r="K48" s="85" t="str">
        <f>H48/J48</f>
        <v>98.10</v>
      </c>
      <c r="L48" s="86" t="str">
        <f>I48*9.81</f>
        <v>2,354</v>
      </c>
      <c r="M48" s="96" t="s">
        <v>134</v>
      </c>
      <c r="N48" s="2"/>
      <c r="O48" s="2"/>
      <c r="Q48" s="2"/>
      <c r="R48" s="2"/>
      <c r="S48" s="2"/>
      <c r="T48" s="2"/>
      <c r="U48" s="5"/>
      <c r="V48" s="5"/>
      <c r="W48" s="5"/>
      <c r="X48" s="5"/>
      <c r="Y48" s="5"/>
      <c r="Z48" s="5"/>
      <c r="AA48" s="5"/>
      <c r="AB48" s="5"/>
    </row>
    <row r="49">
      <c r="A49" s="2"/>
      <c r="B49" s="5"/>
      <c r="C49" s="2"/>
      <c r="D49" s="2"/>
      <c r="E49" s="5"/>
      <c r="F49" s="97"/>
      <c r="G49" s="97"/>
      <c r="H49" s="97"/>
      <c r="I49" s="2"/>
      <c r="J49" s="87"/>
      <c r="L49" s="98"/>
      <c r="M49" s="2"/>
      <c r="N49" s="2"/>
      <c r="O49" s="2"/>
      <c r="Q49" s="2"/>
      <c r="R49" s="2"/>
      <c r="S49" s="2"/>
      <c r="T49" s="2"/>
      <c r="U49" s="5"/>
      <c r="V49" s="5"/>
      <c r="W49" s="5"/>
      <c r="X49" s="5"/>
      <c r="Y49" s="5"/>
      <c r="Z49" s="5"/>
      <c r="AA49" s="5"/>
      <c r="AB49" s="5"/>
    </row>
    <row r="50">
      <c r="A50" s="63" t="s">
        <v>135</v>
      </c>
      <c r="B50" s="64" t="s">
        <v>105</v>
      </c>
      <c r="C50" s="64" t="s">
        <v>57</v>
      </c>
      <c r="D50" s="64" t="s">
        <v>106</v>
      </c>
      <c r="E50" s="65" t="s">
        <v>107</v>
      </c>
      <c r="F50" s="89" t="s">
        <v>108</v>
      </c>
      <c r="G50" s="89" t="s">
        <v>109</v>
      </c>
      <c r="H50" s="90" t="s">
        <v>110</v>
      </c>
      <c r="I50" s="66" t="s">
        <v>111</v>
      </c>
      <c r="J50" s="91" t="s">
        <v>112</v>
      </c>
      <c r="K50" s="67" t="s">
        <v>113</v>
      </c>
      <c r="L50" s="92" t="s">
        <v>114</v>
      </c>
      <c r="M50" s="3" t="s">
        <v>7</v>
      </c>
      <c r="N50" s="2"/>
      <c r="O50" s="2"/>
      <c r="Q50" s="2"/>
      <c r="R50" s="2"/>
      <c r="S50" s="2"/>
      <c r="T50" s="2"/>
      <c r="U50" s="5"/>
      <c r="V50" s="5"/>
      <c r="W50" s="5"/>
      <c r="X50" s="5"/>
      <c r="Y50" s="5"/>
      <c r="Z50" s="5"/>
      <c r="AA50" s="5"/>
      <c r="AB50" s="5"/>
    </row>
    <row r="51">
      <c r="A51" s="77" t="s">
        <v>136</v>
      </c>
      <c r="B51" s="72" t="s">
        <v>116</v>
      </c>
      <c r="C51" s="78"/>
      <c r="D51" s="72">
        <v>1.3</v>
      </c>
      <c r="E51" s="72">
        <v>17.0</v>
      </c>
      <c r="F51" s="79">
        <v>2000.0</v>
      </c>
      <c r="G51" s="79">
        <v>480.0</v>
      </c>
      <c r="H51" s="79">
        <v>15000.0</v>
      </c>
      <c r="I51" s="79">
        <v>280.0</v>
      </c>
      <c r="J51" s="73" t="str">
        <f t="shared" ref="J51:J56" si="4">(1000*G51)/(9.81*I51)</f>
        <v>175</v>
      </c>
      <c r="K51" s="74" t="str">
        <f t="shared" ref="K51:K56" si="5">H51/J51</f>
        <v>85.84</v>
      </c>
      <c r="L51" s="75" t="str">
        <f t="shared" ref="L51:L56" si="6">I51*9.81</f>
        <v>2,747</v>
      </c>
      <c r="M51" s="4" t="s">
        <v>137</v>
      </c>
      <c r="N51" s="2"/>
      <c r="O51" s="2"/>
      <c r="Q51" s="2"/>
      <c r="R51" s="2"/>
      <c r="S51" s="2"/>
      <c r="T51" s="96" t="str">
        <f>J51*L51/1000</f>
        <v>480</v>
      </c>
      <c r="U51" s="5"/>
      <c r="V51" s="5"/>
      <c r="W51" s="5"/>
      <c r="X51" s="5"/>
      <c r="Y51" s="5"/>
      <c r="Z51" s="5"/>
      <c r="AA51" s="5"/>
      <c r="AB51" s="5"/>
    </row>
    <row r="52">
      <c r="A52" s="77" t="s">
        <v>115</v>
      </c>
      <c r="B52" s="72" t="s">
        <v>116</v>
      </c>
      <c r="C52" s="78"/>
      <c r="D52" s="72">
        <v>2.0</v>
      </c>
      <c r="E52" s="72">
        <v>14.0</v>
      </c>
      <c r="F52" s="79">
        <v>3000.0</v>
      </c>
      <c r="G52" s="79">
        <v>870.0</v>
      </c>
      <c r="H52" s="79">
        <v>24000.0</v>
      </c>
      <c r="I52" s="72">
        <v>290.0</v>
      </c>
      <c r="J52" s="73" t="str">
        <f t="shared" si="4"/>
        <v>306</v>
      </c>
      <c r="K52" s="74" t="str">
        <f t="shared" si="5"/>
        <v>78.48</v>
      </c>
      <c r="L52" s="75" t="str">
        <f t="shared" si="6"/>
        <v>2,845</v>
      </c>
      <c r="M52" s="4" t="s">
        <v>138</v>
      </c>
      <c r="N52" s="2"/>
      <c r="O52" s="2"/>
      <c r="Q52" s="2"/>
      <c r="R52" s="2"/>
      <c r="S52" s="2"/>
      <c r="T52" s="2"/>
      <c r="U52" s="5"/>
      <c r="V52" s="5"/>
      <c r="W52" s="5"/>
      <c r="X52" s="5"/>
      <c r="Y52" s="5"/>
      <c r="Z52" s="5"/>
      <c r="AA52" s="5"/>
      <c r="AB52" s="5"/>
    </row>
    <row r="53">
      <c r="A53" s="77" t="s">
        <v>118</v>
      </c>
      <c r="B53" s="72" t="s">
        <v>119</v>
      </c>
      <c r="C53" s="78"/>
      <c r="D53" s="72">
        <v>3.0</v>
      </c>
      <c r="E53" s="72">
        <v>7.0</v>
      </c>
      <c r="F53" s="79">
        <v>2400.0</v>
      </c>
      <c r="G53" s="79">
        <v>300.0</v>
      </c>
      <c r="H53" s="79">
        <v>25000.0</v>
      </c>
      <c r="I53" s="72">
        <v>360.0</v>
      </c>
      <c r="J53" s="73" t="str">
        <f t="shared" si="4"/>
        <v>85</v>
      </c>
      <c r="K53" s="74" t="str">
        <f t="shared" si="5"/>
        <v>294.30</v>
      </c>
      <c r="L53" s="75" t="str">
        <f t="shared" si="6"/>
        <v>3,532</v>
      </c>
      <c r="M53" s="4" t="s">
        <v>139</v>
      </c>
      <c r="N53" s="2"/>
      <c r="O53" s="2"/>
      <c r="Q53" s="2"/>
      <c r="R53" s="2"/>
      <c r="S53" s="2"/>
      <c r="T53" s="2"/>
      <c r="U53" s="5"/>
      <c r="V53" s="5"/>
      <c r="W53" s="5"/>
      <c r="X53" s="5"/>
      <c r="Y53" s="5"/>
      <c r="Z53" s="5"/>
      <c r="AA53" s="5"/>
      <c r="AB53" s="5"/>
    </row>
    <row r="54">
      <c r="A54" s="77" t="s">
        <v>121</v>
      </c>
      <c r="B54" s="72" t="s">
        <v>119</v>
      </c>
      <c r="C54" s="78"/>
      <c r="D54" s="72">
        <v>3.5</v>
      </c>
      <c r="E54" s="72">
        <v>15.0</v>
      </c>
      <c r="F54" s="79">
        <v>4000.0</v>
      </c>
      <c r="G54" s="79">
        <v>800.0</v>
      </c>
      <c r="H54" s="79">
        <v>90000.0</v>
      </c>
      <c r="I54" s="72">
        <v>340.0</v>
      </c>
      <c r="J54" s="73" t="str">
        <f t="shared" si="4"/>
        <v>240</v>
      </c>
      <c r="K54" s="74" t="str">
        <f t="shared" si="5"/>
        <v>375.23</v>
      </c>
      <c r="L54" s="75" t="str">
        <f t="shared" si="6"/>
        <v>3,335</v>
      </c>
      <c r="M54" s="4" t="s">
        <v>140</v>
      </c>
      <c r="N54" s="2"/>
      <c r="O54" s="2"/>
      <c r="Q54" s="2"/>
      <c r="R54" s="2"/>
      <c r="S54" s="2"/>
      <c r="T54" s="2"/>
      <c r="U54" s="5"/>
      <c r="V54" s="5"/>
      <c r="W54" s="5"/>
      <c r="X54" s="5"/>
      <c r="Y54" s="5"/>
      <c r="Z54" s="5"/>
      <c r="AA54" s="5"/>
      <c r="AB54" s="5"/>
    </row>
    <row r="55">
      <c r="A55" s="77" t="s">
        <v>123</v>
      </c>
      <c r="B55" s="72" t="s">
        <v>119</v>
      </c>
      <c r="C55" s="78"/>
      <c r="D55" s="72">
        <v>8.0</v>
      </c>
      <c r="E55" s="72">
        <v>15.0</v>
      </c>
      <c r="F55" s="79">
        <v>6000.0</v>
      </c>
      <c r="G55" s="79">
        <v>400.0</v>
      </c>
      <c r="H55" s="79">
        <v>129000.0</v>
      </c>
      <c r="I55" s="72">
        <v>460.0</v>
      </c>
      <c r="J55" s="73" t="str">
        <f t="shared" si="4"/>
        <v>89</v>
      </c>
      <c r="K55" s="74" t="str">
        <f t="shared" si="5"/>
        <v>1,455.31</v>
      </c>
      <c r="L55" s="75" t="str">
        <f t="shared" si="6"/>
        <v>4,513</v>
      </c>
      <c r="M55" s="4" t="s">
        <v>124</v>
      </c>
      <c r="N55" s="2"/>
      <c r="O55" s="2"/>
      <c r="Q55" s="2"/>
      <c r="R55" s="2"/>
      <c r="S55" s="2"/>
      <c r="T55" s="2"/>
      <c r="U55" s="5"/>
      <c r="V55" s="5"/>
      <c r="W55" s="5"/>
      <c r="X55" s="5"/>
      <c r="Y55" s="5"/>
      <c r="Z55" s="5"/>
      <c r="AA55" s="5"/>
      <c r="AB55" s="5"/>
    </row>
    <row r="56">
      <c r="A56" s="80" t="s">
        <v>125</v>
      </c>
      <c r="B56" s="81" t="s">
        <v>119</v>
      </c>
      <c r="C56" s="99"/>
      <c r="D56" s="81">
        <v>10.0</v>
      </c>
      <c r="E56" s="81">
        <v>25.0</v>
      </c>
      <c r="F56" s="83">
        <v>40000.0</v>
      </c>
      <c r="G56" s="83">
        <v>4400.0</v>
      </c>
      <c r="H56" s="83">
        <v>450000.0</v>
      </c>
      <c r="I56" s="81">
        <v>420.0</v>
      </c>
      <c r="J56" s="84" t="str">
        <f t="shared" si="4"/>
        <v>1,068</v>
      </c>
      <c r="K56" s="85" t="str">
        <f t="shared" si="5"/>
        <v>421.38</v>
      </c>
      <c r="L56" s="86" t="str">
        <f t="shared" si="6"/>
        <v>4,120</v>
      </c>
      <c r="M56" s="4" t="s">
        <v>141</v>
      </c>
      <c r="N56" s="2"/>
      <c r="O56" s="2"/>
      <c r="Q56" s="2"/>
      <c r="R56" s="2"/>
      <c r="S56" s="2"/>
      <c r="T56" s="2"/>
      <c r="U56" s="5"/>
      <c r="V56" s="5"/>
      <c r="W56" s="5"/>
      <c r="X56" s="5"/>
      <c r="Y56" s="5"/>
      <c r="Z56" s="5"/>
      <c r="AA56" s="5"/>
      <c r="AB56" s="5"/>
    </row>
    <row r="57">
      <c r="A57" s="3"/>
      <c r="B57" s="3"/>
      <c r="C57" s="3"/>
      <c r="D57" s="3"/>
      <c r="E57" s="5"/>
      <c r="F57" s="88"/>
      <c r="G57" s="88"/>
      <c r="H57" s="88"/>
      <c r="I57" s="3"/>
      <c r="J57" s="88"/>
      <c r="L57" s="87"/>
      <c r="M57" s="2"/>
      <c r="N57" s="2"/>
      <c r="O57" s="2"/>
      <c r="Q57" s="2"/>
      <c r="R57" s="2"/>
      <c r="S57" s="2"/>
      <c r="T57" s="2"/>
      <c r="U57" s="5"/>
      <c r="V57" s="5"/>
      <c r="W57" s="5"/>
      <c r="X57" s="5"/>
      <c r="Y57" s="5"/>
      <c r="Z57" s="5"/>
      <c r="AA57" s="5"/>
      <c r="AB57" s="5"/>
    </row>
    <row r="58">
      <c r="A58" s="63" t="s">
        <v>142</v>
      </c>
      <c r="B58" s="64" t="s">
        <v>105</v>
      </c>
      <c r="C58" s="64" t="s">
        <v>57</v>
      </c>
      <c r="D58" s="64" t="s">
        <v>106</v>
      </c>
      <c r="E58" s="65" t="s">
        <v>107</v>
      </c>
      <c r="F58" s="89" t="s">
        <v>108</v>
      </c>
      <c r="G58" s="89" t="s">
        <v>109</v>
      </c>
      <c r="H58" s="90" t="s">
        <v>110</v>
      </c>
      <c r="I58" s="66" t="s">
        <v>111</v>
      </c>
      <c r="J58" s="91" t="s">
        <v>112</v>
      </c>
      <c r="K58" s="67" t="s">
        <v>113</v>
      </c>
      <c r="L58" s="92" t="s">
        <v>114</v>
      </c>
      <c r="M58" s="3" t="s">
        <v>7</v>
      </c>
      <c r="N58" s="2"/>
      <c r="O58" s="2"/>
      <c r="Q58" s="2"/>
      <c r="R58" s="2"/>
      <c r="S58" s="2"/>
      <c r="T58" s="2"/>
      <c r="U58" s="5"/>
      <c r="V58" s="5"/>
      <c r="W58" s="5"/>
      <c r="X58" s="5"/>
      <c r="Y58" s="5"/>
      <c r="Z58" s="5"/>
      <c r="AA58" s="5"/>
      <c r="AB58" s="5"/>
    </row>
    <row r="59">
      <c r="A59" s="69" t="s">
        <v>136</v>
      </c>
      <c r="B59" s="70" t="s">
        <v>116</v>
      </c>
      <c r="C59" s="76"/>
      <c r="D59" s="70">
        <v>1.3</v>
      </c>
      <c r="E59" s="72">
        <v>17.0</v>
      </c>
      <c r="F59" s="73">
        <v>345.0</v>
      </c>
      <c r="G59" s="73">
        <v>120.0</v>
      </c>
      <c r="H59" s="73">
        <v>3000.0</v>
      </c>
      <c r="I59" s="70">
        <v>290.0</v>
      </c>
      <c r="J59" s="73" t="str">
        <f t="shared" ref="J59:J62" si="7">(1000*G59)/(9.81*I59)</f>
        <v>42</v>
      </c>
      <c r="K59" s="74" t="str">
        <f t="shared" ref="K59:K62" si="8">H59/J59</f>
        <v>71.12</v>
      </c>
      <c r="L59" s="75" t="str">
        <f t="shared" ref="L59:L62" si="9">I59*9.81</f>
        <v>2,845</v>
      </c>
      <c r="M59" s="4" t="s">
        <v>143</v>
      </c>
      <c r="N59" s="2"/>
      <c r="O59" s="2"/>
      <c r="Q59" s="2"/>
      <c r="R59" s="2"/>
      <c r="S59" s="2"/>
      <c r="T59" s="2"/>
      <c r="U59" s="5"/>
      <c r="V59" s="5"/>
      <c r="W59" s="5"/>
      <c r="X59" s="5"/>
      <c r="Y59" s="5"/>
      <c r="Z59" s="5"/>
      <c r="AA59" s="5"/>
      <c r="AB59" s="5"/>
    </row>
    <row r="60">
      <c r="A60" s="77" t="s">
        <v>115</v>
      </c>
      <c r="B60" s="72" t="s">
        <v>116</v>
      </c>
      <c r="C60" s="78"/>
      <c r="D60" s="72">
        <v>2.0</v>
      </c>
      <c r="E60" s="72">
        <v>4.0</v>
      </c>
      <c r="F60" s="79">
        <v>1300.0</v>
      </c>
      <c r="G60" s="79">
        <v>260.0</v>
      </c>
      <c r="H60" s="79">
        <v>10000.0</v>
      </c>
      <c r="I60" s="79">
        <v>315.0</v>
      </c>
      <c r="J60" s="73" t="str">
        <f t="shared" si="7"/>
        <v>84</v>
      </c>
      <c r="K60" s="74" t="str">
        <f t="shared" si="8"/>
        <v>118.85</v>
      </c>
      <c r="L60" s="75" t="str">
        <f t="shared" si="9"/>
        <v>3,090</v>
      </c>
      <c r="M60" s="4" t="s">
        <v>144</v>
      </c>
      <c r="N60" s="2"/>
      <c r="O60" s="2"/>
      <c r="Q60" s="2"/>
      <c r="R60" s="2"/>
      <c r="S60" s="2"/>
      <c r="T60" s="2"/>
      <c r="U60" s="5"/>
      <c r="V60" s="5"/>
      <c r="W60" s="5"/>
      <c r="X60" s="5"/>
      <c r="Y60" s="5"/>
      <c r="Z60" s="5"/>
      <c r="AA60" s="5"/>
      <c r="AB60" s="5"/>
    </row>
    <row r="61">
      <c r="A61" s="77" t="s">
        <v>118</v>
      </c>
      <c r="B61" s="72" t="s">
        <v>116</v>
      </c>
      <c r="C61" s="78"/>
      <c r="D61" s="72">
        <v>3.0</v>
      </c>
      <c r="E61" s="72">
        <v>7.0</v>
      </c>
      <c r="F61" s="79">
        <v>2400.0</v>
      </c>
      <c r="G61" s="79">
        <v>300.0</v>
      </c>
      <c r="H61" s="79">
        <v>22000.0</v>
      </c>
      <c r="I61" s="72">
        <v>360.0</v>
      </c>
      <c r="J61" s="73" t="str">
        <f t="shared" si="7"/>
        <v>85</v>
      </c>
      <c r="K61" s="74" t="str">
        <f t="shared" si="8"/>
        <v>258.98</v>
      </c>
      <c r="L61" s="75" t="str">
        <f t="shared" si="9"/>
        <v>3,532</v>
      </c>
      <c r="M61" s="4" t="s">
        <v>145</v>
      </c>
      <c r="N61" s="2"/>
      <c r="O61" s="2"/>
      <c r="Q61" s="2"/>
      <c r="R61" s="2"/>
      <c r="S61" s="2"/>
      <c r="T61" s="2"/>
      <c r="U61" s="5"/>
      <c r="V61" s="5"/>
      <c r="W61" s="5"/>
      <c r="X61" s="5"/>
      <c r="Y61" s="5"/>
      <c r="Z61" s="5"/>
      <c r="AA61" s="5"/>
      <c r="AB61" s="5"/>
    </row>
    <row r="62">
      <c r="A62" s="80" t="s">
        <v>121</v>
      </c>
      <c r="B62" s="81" t="s">
        <v>119</v>
      </c>
      <c r="C62" s="99"/>
      <c r="D62" s="81">
        <v>7.0</v>
      </c>
      <c r="E62" s="81">
        <v>19.0</v>
      </c>
      <c r="F62" s="83">
        <v>13500.0</v>
      </c>
      <c r="G62" s="83">
        <v>1000.0</v>
      </c>
      <c r="H62" s="83">
        <v>110000.0</v>
      </c>
      <c r="I62" s="81">
        <v>420.0</v>
      </c>
      <c r="J62" s="84" t="str">
        <f t="shared" si="7"/>
        <v>243</v>
      </c>
      <c r="K62" s="85" t="str">
        <f t="shared" si="8"/>
        <v>453.22</v>
      </c>
      <c r="L62" s="86" t="str">
        <f t="shared" si="9"/>
        <v>4,120</v>
      </c>
      <c r="M62" s="4" t="s">
        <v>146</v>
      </c>
      <c r="N62" s="2"/>
      <c r="O62" s="2"/>
      <c r="Q62" s="2"/>
      <c r="R62" s="2"/>
      <c r="S62" s="2"/>
      <c r="T62" s="2"/>
      <c r="U62" s="5"/>
      <c r="V62" s="5"/>
      <c r="W62" s="5"/>
      <c r="X62" s="5"/>
      <c r="Y62" s="5"/>
      <c r="Z62" s="5"/>
      <c r="AA62" s="5"/>
      <c r="AB62" s="5"/>
    </row>
    <row r="63">
      <c r="A63" s="4"/>
      <c r="B63" s="3"/>
      <c r="C63" s="3"/>
      <c r="D63" s="3"/>
      <c r="E63" s="3"/>
      <c r="F63" s="87"/>
      <c r="G63" s="88"/>
      <c r="H63" s="88"/>
      <c r="I63" s="3"/>
      <c r="J63" s="3"/>
      <c r="K63" s="3"/>
      <c r="L63" s="4"/>
      <c r="M63" s="2"/>
      <c r="N63" s="2"/>
      <c r="O63" s="2"/>
      <c r="P63" s="2"/>
      <c r="Q63" s="2"/>
      <c r="R63" s="2"/>
      <c r="S63" s="2"/>
      <c r="T63" s="2"/>
      <c r="U63" s="5"/>
      <c r="V63" s="5"/>
      <c r="W63" s="5"/>
      <c r="X63" s="5"/>
      <c r="Y63" s="5"/>
      <c r="Z63" s="5"/>
      <c r="AA63" s="5"/>
      <c r="AB63" s="5"/>
    </row>
    <row r="64">
      <c r="A64" s="63" t="s">
        <v>147</v>
      </c>
      <c r="B64" s="64" t="s">
        <v>105</v>
      </c>
      <c r="C64" s="64" t="s">
        <v>57</v>
      </c>
      <c r="D64" s="64" t="s">
        <v>106</v>
      </c>
      <c r="E64" s="65" t="s">
        <v>107</v>
      </c>
      <c r="F64" s="100" t="s">
        <v>108</v>
      </c>
      <c r="G64" s="88" t="s">
        <v>7</v>
      </c>
      <c r="H64" s="88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5"/>
      <c r="V64" s="5"/>
      <c r="W64" s="5"/>
      <c r="X64" s="5"/>
      <c r="Y64" s="5"/>
      <c r="Z64" s="5"/>
      <c r="AA64" s="5"/>
      <c r="AB64" s="5"/>
    </row>
    <row r="65">
      <c r="A65" s="77" t="s">
        <v>136</v>
      </c>
      <c r="B65" s="72" t="s">
        <v>147</v>
      </c>
      <c r="C65" s="78"/>
      <c r="D65" s="72">
        <v>1.0</v>
      </c>
      <c r="E65" s="72">
        <v>2.0</v>
      </c>
      <c r="F65" s="101">
        <v>500.0</v>
      </c>
      <c r="G65" s="102"/>
      <c r="H65" s="102"/>
      <c r="I65" s="2"/>
      <c r="J65" s="2"/>
      <c r="K65" s="4"/>
      <c r="L65" s="4"/>
      <c r="M65" s="2"/>
      <c r="N65" s="2"/>
      <c r="O65" s="2"/>
      <c r="P65" s="2"/>
      <c r="Q65" s="2"/>
      <c r="R65" s="2"/>
      <c r="S65" s="2"/>
      <c r="T65" s="2"/>
      <c r="U65" s="5"/>
      <c r="V65" s="5"/>
      <c r="W65" s="5"/>
      <c r="X65" s="5"/>
      <c r="Y65" s="5"/>
      <c r="Z65" s="5"/>
      <c r="AA65" s="5"/>
      <c r="AB65" s="5"/>
    </row>
    <row r="66">
      <c r="A66" s="77" t="s">
        <v>115</v>
      </c>
      <c r="B66" s="72" t="s">
        <v>147</v>
      </c>
      <c r="C66" s="78"/>
      <c r="D66" s="72">
        <v>2.0</v>
      </c>
      <c r="E66" s="72">
        <v>5.0</v>
      </c>
      <c r="F66" s="101">
        <v>1000.0</v>
      </c>
      <c r="G66" s="102"/>
      <c r="H66" s="102"/>
      <c r="I66" s="2"/>
      <c r="J66" s="2"/>
      <c r="K66" s="4"/>
      <c r="L66" s="2"/>
      <c r="M66" s="2"/>
      <c r="N66" s="2"/>
      <c r="O66" s="2"/>
      <c r="P66" s="2"/>
      <c r="Q66" s="2"/>
      <c r="R66" s="2"/>
      <c r="S66" s="2"/>
      <c r="T66" s="2"/>
      <c r="U66" s="5"/>
      <c r="V66" s="5"/>
      <c r="W66" s="5"/>
      <c r="X66" s="5"/>
      <c r="Y66" s="5"/>
      <c r="Z66" s="5"/>
      <c r="AA66" s="5"/>
      <c r="AB66" s="5"/>
    </row>
    <row r="67">
      <c r="A67" s="77" t="s">
        <v>118</v>
      </c>
      <c r="B67" s="72" t="s">
        <v>147</v>
      </c>
      <c r="C67" s="78"/>
      <c r="D67" s="72">
        <v>3.0</v>
      </c>
      <c r="E67" s="72">
        <v>8.0</v>
      </c>
      <c r="F67" s="101">
        <v>5000.0</v>
      </c>
      <c r="G67" s="102"/>
      <c r="H67" s="102"/>
      <c r="I67" s="2"/>
      <c r="J67" s="2"/>
      <c r="K67" s="4"/>
      <c r="L67" s="2"/>
      <c r="M67" s="2"/>
      <c r="N67" s="2"/>
      <c r="O67" s="2"/>
      <c r="P67" s="2"/>
      <c r="Q67" s="2"/>
      <c r="R67" s="2"/>
      <c r="S67" s="2"/>
      <c r="T67" s="2"/>
      <c r="U67" s="5"/>
      <c r="V67" s="5"/>
      <c r="W67" s="5"/>
      <c r="X67" s="5"/>
      <c r="Y67" s="5"/>
      <c r="Z67" s="5"/>
      <c r="AA67" s="5"/>
      <c r="AB67" s="5"/>
    </row>
    <row r="68">
      <c r="A68" s="77" t="s">
        <v>121</v>
      </c>
      <c r="B68" s="72" t="s">
        <v>147</v>
      </c>
      <c r="C68" s="78"/>
      <c r="D68" s="72">
        <v>8.0</v>
      </c>
      <c r="E68" s="72">
        <v>10.0</v>
      </c>
      <c r="F68" s="101">
        <v>10000.0</v>
      </c>
      <c r="G68" s="102"/>
      <c r="H68" s="102"/>
      <c r="L68" s="2"/>
      <c r="M68" s="2"/>
      <c r="N68" s="2"/>
      <c r="O68" s="2"/>
      <c r="P68" s="2"/>
      <c r="Q68" s="2"/>
      <c r="R68" s="2"/>
      <c r="S68" s="2"/>
      <c r="T68" s="2"/>
      <c r="U68" s="5"/>
      <c r="V68" s="5"/>
      <c r="W68" s="5"/>
      <c r="X68" s="5"/>
      <c r="Y68" s="5"/>
      <c r="Z68" s="5"/>
      <c r="AA68" s="5"/>
      <c r="AB68" s="5"/>
    </row>
    <row r="69">
      <c r="A69" s="80" t="s">
        <v>123</v>
      </c>
      <c r="B69" s="81" t="s">
        <v>147</v>
      </c>
      <c r="C69" s="99"/>
      <c r="D69" s="81">
        <v>10.0</v>
      </c>
      <c r="E69" s="81">
        <v>15.0</v>
      </c>
      <c r="F69" s="103">
        <v>20000.0</v>
      </c>
      <c r="G69" s="102"/>
      <c r="H69" s="102"/>
      <c r="L69" s="2"/>
      <c r="M69" s="2"/>
      <c r="N69" s="2"/>
      <c r="O69" s="2"/>
      <c r="P69" s="2"/>
      <c r="Q69" s="2"/>
      <c r="R69" s="2"/>
      <c r="S69" s="2"/>
      <c r="T69" s="2"/>
      <c r="U69" s="5"/>
      <c r="V69" s="5"/>
      <c r="W69" s="5"/>
      <c r="X69" s="5"/>
      <c r="Y69" s="5"/>
      <c r="Z69" s="5"/>
      <c r="AA69" s="5"/>
      <c r="AB69" s="5"/>
    </row>
    <row r="70">
      <c r="L70" s="2"/>
      <c r="M70" s="2"/>
      <c r="N70" s="2"/>
      <c r="O70" s="2"/>
      <c r="P70" s="2"/>
      <c r="Q70" s="2"/>
      <c r="R70" s="2"/>
      <c r="S70" s="2"/>
      <c r="T70" s="2"/>
      <c r="U70" s="5"/>
      <c r="V70" s="5"/>
      <c r="W70" s="5"/>
      <c r="X70" s="5"/>
      <c r="Y70" s="5"/>
      <c r="Z70" s="5"/>
      <c r="AA70" s="5"/>
      <c r="AB70" s="5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5"/>
      <c r="V71" s="5"/>
      <c r="W71" s="5"/>
      <c r="X71" s="5"/>
      <c r="Y71" s="5"/>
      <c r="Z71" s="5"/>
      <c r="AA71" s="5"/>
      <c r="AB71" s="5"/>
    </row>
    <row r="72">
      <c r="A72" s="3" t="s">
        <v>148</v>
      </c>
      <c r="B72" s="104"/>
      <c r="C72" s="3"/>
      <c r="D72" s="3"/>
      <c r="E72" s="105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5"/>
      <c r="V72" s="5"/>
      <c r="W72" s="5"/>
      <c r="X72" s="5"/>
      <c r="Y72" s="5"/>
      <c r="Z72" s="5"/>
      <c r="AA72" s="5"/>
      <c r="AB72" s="5"/>
    </row>
    <row r="73">
      <c r="A73" s="3" t="s">
        <v>149</v>
      </c>
      <c r="B73" s="104"/>
      <c r="C73" s="3" t="s">
        <v>150</v>
      </c>
      <c r="D73" s="3" t="s">
        <v>151</v>
      </c>
      <c r="E73" s="105" t="s">
        <v>152</v>
      </c>
      <c r="F73" s="3" t="s">
        <v>153</v>
      </c>
      <c r="G73" s="3" t="s">
        <v>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5"/>
      <c r="V73" s="5"/>
      <c r="W73" s="5"/>
      <c r="X73" s="5"/>
      <c r="Y73" s="5"/>
      <c r="Z73" s="5"/>
      <c r="AA73" s="5"/>
      <c r="AB73" s="5"/>
    </row>
    <row r="74">
      <c r="A74" s="3" t="s">
        <v>154</v>
      </c>
      <c r="B74" s="3"/>
      <c r="C74" s="4">
        <v>400.0</v>
      </c>
      <c r="D74" s="106" t="str">
        <f>(2*PI()*(Rearth+C74)/E74)/3600</f>
        <v>1.51</v>
      </c>
      <c r="E74" s="106" t="str">
        <f>sqrt(Gconst*MEarth/(1000*(Rearth+C74)))/1000</f>
        <v>7.73</v>
      </c>
      <c r="F74" s="4" t="s">
        <v>155</v>
      </c>
      <c r="G74" s="4" t="s">
        <v>156</v>
      </c>
      <c r="H74" s="2"/>
      <c r="I74" s="4" t="s">
        <v>157</v>
      </c>
      <c r="J74" s="4">
        <v>6300.0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5"/>
      <c r="V74" s="5"/>
      <c r="W74" s="5"/>
      <c r="X74" s="5"/>
      <c r="Y74" s="5"/>
      <c r="Z74" s="5"/>
      <c r="AA74" s="5"/>
      <c r="AB74" s="5"/>
    </row>
    <row r="75">
      <c r="A75" s="3" t="s">
        <v>158</v>
      </c>
      <c r="B75" s="3"/>
      <c r="C75" s="4">
        <v>1000.0</v>
      </c>
      <c r="D75" s="106" t="str">
        <f>(2*PI()*(Rearth+C75)/E75)/3600</f>
        <v>1.72</v>
      </c>
      <c r="E75" s="106" t="str">
        <f>sqrt(Gconst*MEarth/(1000*(Rearth+C75)))/1000</f>
        <v>7.40</v>
      </c>
      <c r="F75" s="4" t="s">
        <v>159</v>
      </c>
      <c r="G75" s="4" t="s">
        <v>156</v>
      </c>
      <c r="H75" s="2"/>
      <c r="I75" s="4" t="s">
        <v>160</v>
      </c>
      <c r="J75" s="107">
        <v>6.0E24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5"/>
      <c r="V75" s="5"/>
      <c r="W75" s="5"/>
      <c r="X75" s="5"/>
      <c r="Y75" s="5"/>
      <c r="Z75" s="5"/>
      <c r="AA75" s="5"/>
      <c r="AB75" s="5"/>
    </row>
    <row r="76">
      <c r="A76" s="3" t="s">
        <v>161</v>
      </c>
      <c r="B76" s="3"/>
      <c r="C76" s="4">
        <v>20000.0</v>
      </c>
      <c r="D76" s="106" t="str">
        <f>(2*PI()*(Rearth+C76)/E76)/3600</f>
        <v>11.77</v>
      </c>
      <c r="E76" s="106" t="str">
        <f>sqrt(Gconst*MEarth/(1000*(Rearth+C76)))/1000</f>
        <v>3.90</v>
      </c>
      <c r="F76" s="4" t="s">
        <v>162</v>
      </c>
      <c r="G76" s="4" t="s">
        <v>163</v>
      </c>
      <c r="H76" s="2"/>
      <c r="I76" s="4" t="s">
        <v>164</v>
      </c>
      <c r="J76" s="107">
        <v>6.67E-11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5"/>
      <c r="V76" s="5"/>
      <c r="W76" s="5"/>
      <c r="X76" s="5"/>
      <c r="Y76" s="5"/>
      <c r="Z76" s="5"/>
      <c r="AA76" s="5"/>
      <c r="AB76" s="5"/>
    </row>
    <row r="77">
      <c r="A77" s="3" t="s">
        <v>165</v>
      </c>
      <c r="B77" s="3"/>
      <c r="C77" s="4">
        <v>36000.0</v>
      </c>
      <c r="D77" s="106" t="str">
        <f>(2*PI()*(Rearth+C77)/E77)/3600</f>
        <v>24.00</v>
      </c>
      <c r="E77" s="106" t="str">
        <f>sqrt(Gconst*MEarth/(1000*(Rearth+C77)))/1000</f>
        <v>3.08</v>
      </c>
      <c r="F77" s="4" t="s">
        <v>162</v>
      </c>
      <c r="G77" s="4" t="s">
        <v>156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5"/>
      <c r="V77" s="5"/>
      <c r="W77" s="5"/>
      <c r="X77" s="5"/>
      <c r="Y77" s="5"/>
      <c r="Z77" s="5"/>
      <c r="AA77" s="5"/>
      <c r="AB77" s="5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5"/>
      <c r="V78" s="5"/>
      <c r="W78" s="5"/>
      <c r="X78" s="5"/>
      <c r="Y78" s="5"/>
      <c r="Z78" s="5"/>
      <c r="AA78" s="5"/>
      <c r="AB78" s="5"/>
    </row>
    <row r="79">
      <c r="A79" s="3" t="s">
        <v>166</v>
      </c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5"/>
      <c r="V79" s="5"/>
      <c r="W79" s="5"/>
      <c r="X79" s="5"/>
      <c r="Y79" s="5"/>
      <c r="Z79" s="5"/>
      <c r="AA79" s="5"/>
      <c r="AB79" s="5"/>
    </row>
    <row r="80">
      <c r="A80" s="4" t="s">
        <v>167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37" t="s">
        <v>168</v>
      </c>
      <c r="B82" s="37"/>
      <c r="C82" s="37" t="s">
        <v>169</v>
      </c>
      <c r="D82" s="3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08" t="s">
        <v>170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</sheetData>
  <mergeCells count="14">
    <mergeCell ref="H3:M3"/>
    <mergeCell ref="H4:M4"/>
    <mergeCell ref="H2:M2"/>
    <mergeCell ref="N1:O1"/>
    <mergeCell ref="A1:B1"/>
    <mergeCell ref="N6:O6"/>
    <mergeCell ref="H6:M6"/>
    <mergeCell ref="N11:O11"/>
    <mergeCell ref="N7:Q7"/>
    <mergeCell ref="N15:O15"/>
    <mergeCell ref="N16:O16"/>
    <mergeCell ref="A80:E80"/>
    <mergeCell ref="A84:E84"/>
    <mergeCell ref="H5:M5"/>
  </mergeCells>
  <hyperlinks>
    <hyperlink r:id="rId1" ref="A84"/>
  </hyperlinks>
  <drawing r:id="rId2"/>
</worksheet>
</file>