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3A552C6-074C-4D77-9A3F-DAFF04BB2887}" xr6:coauthVersionLast="47" xr6:coauthVersionMax="47" xr10:uidLastSave="{00000000-0000-0000-0000-000000000000}"/>
  <bookViews>
    <workbookView xWindow="-108" yWindow="-108" windowWidth="23256" windowHeight="12456" activeTab="7" xr2:uid="{FC5C9DEF-E9DE-4144-82C2-4FE23B2851A8}"/>
  </bookViews>
  <sheets>
    <sheet name="FLUXO (1)" sheetId="4" r:id="rId1"/>
    <sheet name="FLUXO (2)" sheetId="5" r:id="rId2"/>
    <sheet name="FLUXO (3)" sheetId="6" r:id="rId3"/>
    <sheet name="CC" sheetId="1" r:id="rId4"/>
    <sheet name="BASE" sheetId="2" r:id="rId5"/>
    <sheet name="MARCA" sheetId="3" r:id="rId6"/>
    <sheet name="FORMULAS" sheetId="7" r:id="rId7"/>
    <sheet name="ACESS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C8" i="7"/>
  <c r="C50" i="7"/>
  <c r="G41" i="7"/>
  <c r="F41" i="7"/>
  <c r="C49" i="7" s="1"/>
  <c r="C19" i="7"/>
  <c r="C29" i="7" s="1"/>
  <c r="C6" i="7"/>
  <c r="C51" i="7" l="1"/>
  <c r="C47" i="7"/>
  <c r="C48" i="7"/>
  <c r="C33" i="7"/>
  <c r="C23" i="7"/>
  <c r="C26" i="7" s="1"/>
  <c r="C9" i="7"/>
  <c r="C11" i="7" s="1"/>
  <c r="C35" i="7" l="1"/>
</calcChain>
</file>

<file path=xl/sharedStrings.xml><?xml version="1.0" encoding="utf-8"?>
<sst xmlns="http://schemas.openxmlformats.org/spreadsheetml/2006/main" count="297" uniqueCount="171">
  <si>
    <t>CC</t>
  </si>
  <si>
    <t>UF</t>
  </si>
  <si>
    <t>1SP02</t>
  </si>
  <si>
    <t>VITTA</t>
  </si>
  <si>
    <t>SP</t>
  </si>
  <si>
    <t>2BA02</t>
  </si>
  <si>
    <t>DASA</t>
  </si>
  <si>
    <t>NE</t>
  </si>
  <si>
    <t>Image</t>
  </si>
  <si>
    <t>PRIVADO</t>
  </si>
  <si>
    <t>SSA</t>
  </si>
  <si>
    <t>Salvador</t>
  </si>
  <si>
    <t>BA</t>
  </si>
  <si>
    <t>2BA12</t>
  </si>
  <si>
    <t>Leme</t>
  </si>
  <si>
    <t>2CE02</t>
  </si>
  <si>
    <t>Pasteur</t>
  </si>
  <si>
    <t>FOR</t>
  </si>
  <si>
    <t>Fortaleza</t>
  </si>
  <si>
    <t>CE</t>
  </si>
  <si>
    <t>São Paulo</t>
  </si>
  <si>
    <t>CLIENTE</t>
  </si>
  <si>
    <t>REG</t>
  </si>
  <si>
    <t>MARCA</t>
  </si>
  <si>
    <t>MERCADO</t>
  </si>
  <si>
    <t>SIGLA</t>
  </si>
  <si>
    <t>BASE</t>
  </si>
  <si>
    <t>SUL</t>
  </si>
  <si>
    <t>ADM</t>
  </si>
  <si>
    <t>Lista de centro de custo</t>
  </si>
  <si>
    <t>Inclusão de centro de custo</t>
  </si>
  <si>
    <t>Ações</t>
  </si>
  <si>
    <t>Excluir/Editar</t>
  </si>
  <si>
    <t>REGIONAL</t>
  </si>
  <si>
    <t>** trazer da tabela marca</t>
  </si>
  <si>
    <t>** trazer da tabela base</t>
  </si>
  <si>
    <t>SUPERVISOR</t>
  </si>
  <si>
    <t xml:space="preserve">ALISON REIS </t>
  </si>
  <si>
    <t>PAMELA COUTINHO</t>
  </si>
  <si>
    <t>EDUARDO BOZA</t>
  </si>
  <si>
    <t># trazer da tabela de cliente (OMIE)</t>
  </si>
  <si>
    <t>* Dropbox de lista de cidades</t>
  </si>
  <si>
    <t>* Estado da cidade escolhida (Não preenchivel)</t>
  </si>
  <si>
    <t>* Região da cidade escolhida (Não preenchivel)</t>
  </si>
  <si>
    <t>Lista das bases</t>
  </si>
  <si>
    <t>Inclusão das bases</t>
  </si>
  <si>
    <t>Lista das marcas</t>
  </si>
  <si>
    <t>Inclusão das marcas</t>
  </si>
  <si>
    <t>Lunav</t>
  </si>
  <si>
    <t>Santa Luzia</t>
  </si>
  <si>
    <t>Ghanem</t>
  </si>
  <si>
    <t>Dasa</t>
  </si>
  <si>
    <t>APOIO</t>
  </si>
  <si>
    <t xml:space="preserve">* campo digitavel </t>
  </si>
  <si>
    <t>PUBLICO</t>
  </si>
  <si>
    <t>* campo digitavel (Restringir letras maisculas e sem acentuação)</t>
  </si>
  <si>
    <r>
      <t xml:space="preserve">CADASTRO DE </t>
    </r>
    <r>
      <rPr>
        <b/>
        <sz val="10"/>
        <color theme="5"/>
        <rFont val="Aptos Narrow"/>
        <family val="2"/>
        <scheme val="minor"/>
      </rPr>
      <t>MARCA</t>
    </r>
  </si>
  <si>
    <r>
      <t xml:space="preserve">CADASTRO DE </t>
    </r>
    <r>
      <rPr>
        <b/>
        <sz val="10"/>
        <color theme="5"/>
        <rFont val="Aptos Narrow"/>
        <family val="2"/>
        <scheme val="minor"/>
      </rPr>
      <t>BASE</t>
    </r>
  </si>
  <si>
    <r>
      <t xml:space="preserve">CADASTRO DE </t>
    </r>
    <r>
      <rPr>
        <b/>
        <sz val="10"/>
        <color theme="5"/>
        <rFont val="Aptos Narrow"/>
        <family val="2"/>
        <scheme val="minor"/>
      </rPr>
      <t>CENTRO DE CUSTO</t>
    </r>
  </si>
  <si>
    <t>* campo digitavel (Restringir letras maisculas e sem acentuação) - 3 caracteres</t>
  </si>
  <si>
    <t>FLUXO DE PROCESSO OBM</t>
  </si>
  <si>
    <t>SOLICITAÇÃO DE NOVO ORÇAMENTO (E-MAIL)</t>
  </si>
  <si>
    <t>ETAPA 01</t>
  </si>
  <si>
    <t>DATA DE SOLICITAÇÃO</t>
  </si>
  <si>
    <t>-</t>
  </si>
  <si>
    <t>EVENTO (AUMENTO DE KM, BASE, INCLUSÃO)</t>
  </si>
  <si>
    <t>NOME DA ROTA</t>
  </si>
  <si>
    <t>ID_LOGCARE</t>
  </si>
  <si>
    <t>CLIENTE DASA</t>
  </si>
  <si>
    <t>HORÁRIO</t>
  </si>
  <si>
    <t>FREQUÊNCIA DE ATENDIMENTO</t>
  </si>
  <si>
    <t>VALOR REFERENCIA</t>
  </si>
  <si>
    <t>QTDS DIAS</t>
  </si>
  <si>
    <t>CUSTO FORNECEDOR</t>
  </si>
  <si>
    <t>SOLICITAÇÃO DE NOVO ORÇAMENTO (PRESTADOR)</t>
  </si>
  <si>
    <t>VALOR DO LUCRO</t>
  </si>
  <si>
    <t>VALOR DOS IMPOSTOS</t>
  </si>
  <si>
    <t>LUCRO (%)</t>
  </si>
  <si>
    <t>IMPOSTOS (%)</t>
  </si>
  <si>
    <t>VALOR TOTAL</t>
  </si>
  <si>
    <t>SOLICITAÇÃO DE NOVO ORÇAMENTO (AUMENTO DE KM)</t>
  </si>
  <si>
    <t>KM DIA</t>
  </si>
  <si>
    <t>KM TOTAL (MÊS)</t>
  </si>
  <si>
    <t>COMBUSTIVEL (KM/LITRO)</t>
  </si>
  <si>
    <t>TOTAL DE COMBUSTIVEL</t>
  </si>
  <si>
    <t>VALOR DO COMBUSTIVEL</t>
  </si>
  <si>
    <t>HORA EXTRA</t>
  </si>
  <si>
    <t>CUSTO TOTAL COMBUSTIVEL + HE</t>
  </si>
  <si>
    <t>ETAPA 02</t>
  </si>
  <si>
    <t>ENVIO DO ORÇAMENTO AO CLIENTE</t>
  </si>
  <si>
    <t>PDF COM DETALHAMENTO DOS CUSTOS</t>
  </si>
  <si>
    <t>RELAÇÃO DOS ORÇAMENTOS</t>
  </si>
  <si>
    <t>ORÇAMENTO</t>
  </si>
  <si>
    <t>CC (+)</t>
  </si>
  <si>
    <t>EVENTO</t>
  </si>
  <si>
    <t>DETALHES (+)</t>
  </si>
  <si>
    <t>VALOR TOTAL (+)</t>
  </si>
  <si>
    <t>STATUS</t>
  </si>
  <si>
    <t>DT APROVAÇÃO</t>
  </si>
  <si>
    <t>DT INICIO</t>
  </si>
  <si>
    <t>DT SOLICITAÇÃO</t>
  </si>
  <si>
    <t>DT EXCLUSÃO</t>
  </si>
  <si>
    <t>3PR12</t>
  </si>
  <si>
    <t>33451/25</t>
  </si>
  <si>
    <t>INCLUSÃO</t>
  </si>
  <si>
    <t>VOLPI</t>
  </si>
  <si>
    <t>AGUARDANDO</t>
  </si>
  <si>
    <t>DT ENVIO</t>
  </si>
  <si>
    <t>2SC12</t>
  </si>
  <si>
    <t>33443/25</t>
  </si>
  <si>
    <t>VALOR FIXO</t>
  </si>
  <si>
    <t>Combustivel Armazem Santa luzia</t>
  </si>
  <si>
    <t>APROVADO</t>
  </si>
  <si>
    <t>ETAPA 1.1</t>
  </si>
  <si>
    <t>** Selecionar a base (cadastrada na tabela base)</t>
  </si>
  <si>
    <t>** Selecionar a marca (cadastrada na tabela marca)</t>
  </si>
  <si>
    <t>** Informar supervisor</t>
  </si>
  <si>
    <t>FORMULAS</t>
  </si>
  <si>
    <t>Custo do fornecedor:</t>
  </si>
  <si>
    <t>Lucro</t>
  </si>
  <si>
    <t>Valor do lucro</t>
  </si>
  <si>
    <t>Impostos</t>
  </si>
  <si>
    <t>Valor impostos</t>
  </si>
  <si>
    <t>Valor total</t>
  </si>
  <si>
    <t>Formula de prestador</t>
  </si>
  <si>
    <t>Informar a rota (id) já existente</t>
  </si>
  <si>
    <t>Qtde dias</t>
  </si>
  <si>
    <t>Combustivel médio por KM/LITRO</t>
  </si>
  <si>
    <t>Total de combustivel</t>
  </si>
  <si>
    <t>Valor do combustivel</t>
  </si>
  <si>
    <t>Hora extra</t>
  </si>
  <si>
    <t>Custo total do combustivel + HE</t>
  </si>
  <si>
    <t>Lucro (%)</t>
  </si>
  <si>
    <t>Formula de aumento de KM</t>
  </si>
  <si>
    <t>Formula dos impostos</t>
  </si>
  <si>
    <t>ISS</t>
  </si>
  <si>
    <t>PIS</t>
  </si>
  <si>
    <t>COFINS</t>
  </si>
  <si>
    <t>CSLL</t>
  </si>
  <si>
    <t>IRPJ</t>
  </si>
  <si>
    <t>AD IRPJ</t>
  </si>
  <si>
    <t>DESONERAÇÃO (2025)</t>
  </si>
  <si>
    <t>DESONERAÇÃO (2026)</t>
  </si>
  <si>
    <t>DESONERAÇÃO (2027)</t>
  </si>
  <si>
    <t>DESONERAÇÃO (2028)</t>
  </si>
  <si>
    <t>Lucro presumido</t>
  </si>
  <si>
    <r>
      <t>16%</t>
    </r>
    <r>
      <rPr>
        <sz val="11"/>
        <color theme="1"/>
        <rFont val="Aptos Narrow"/>
        <family val="2"/>
      </rPr>
      <t xml:space="preserve"> → Transporte (exceto carga)</t>
    </r>
  </si>
  <si>
    <t>Ano</t>
  </si>
  <si>
    <t>Imposto</t>
  </si>
  <si>
    <t>E-mail</t>
  </si>
  <si>
    <t>- Integrar e-mail</t>
  </si>
  <si>
    <t>- Usuário preencher</t>
  </si>
  <si>
    <t>- Integração com sistema cliente (Pipfy)</t>
  </si>
  <si>
    <t>NÚMERO ORÇAMENTO (Sistema cria automatico)</t>
  </si>
  <si>
    <t>SOLICITAÇÃO DE NOVO ORÇAMENTO (PROPRIO/NOVA ROTA)</t>
  </si>
  <si>
    <t>FORNECEDOR (integrado ao OMIE)</t>
  </si>
  <si>
    <t>** trazer da tabela base  (Não preenchivel)</t>
  </si>
  <si>
    <t>NIVEIS DE ACESSOS</t>
  </si>
  <si>
    <t>Niveis de acessos do sistema</t>
  </si>
  <si>
    <t>ADMINISTRADOR</t>
  </si>
  <si>
    <t xml:space="preserve">GERENTE </t>
  </si>
  <si>
    <t>FORNECEDOR</t>
  </si>
  <si>
    <t>RECURSOS HUMANOS</t>
  </si>
  <si>
    <t>FROTAS</t>
  </si>
  <si>
    <t>Responsavel pela criação de novos usuários, configurações do sistema e definição de acessos</t>
  </si>
  <si>
    <t xml:space="preserve">Pode gerenciar os orçamentos geral de todos os níveis </t>
  </si>
  <si>
    <t>Pode visualizar as rotas e orçamento sobre sua supervisão (definição no centro de custo)</t>
  </si>
  <si>
    <t>Responsavel por iniciar o processo de orçamento, pode editar o orçamento.</t>
  </si>
  <si>
    <t>Tem visualização apenas da parte de fornecedores.</t>
  </si>
  <si>
    <t>Cria e edita o modulo de cadastro de recursos humanos</t>
  </si>
  <si>
    <t>Cria e edita o modulo de cadastro de frotas e combustivel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</si>
</sst>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1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theme="4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Aptos Narrow"/>
      <family val="2"/>
    </font>
    <font>
      <sz val="9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9" fillId="7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4" fillId="5" borderId="0" xfId="0" quotePrefix="1" applyFont="1" applyFill="1" applyAlignment="1">
      <alignment vertical="center"/>
    </xf>
    <xf numFmtId="0" fontId="10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vertical="center"/>
    </xf>
    <xf numFmtId="44" fontId="0" fillId="0" borderId="0" xfId="2" applyFont="1"/>
    <xf numFmtId="9" fontId="0" fillId="0" borderId="0" xfId="0" applyNumberFormat="1"/>
    <xf numFmtId="44" fontId="0" fillId="0" borderId="0" xfId="0" applyNumberFormat="1"/>
    <xf numFmtId="10" fontId="0" fillId="0" borderId="0" xfId="0" applyNumberFormat="1"/>
    <xf numFmtId="0" fontId="12" fillId="0" borderId="0" xfId="0" applyFont="1"/>
    <xf numFmtId="44" fontId="12" fillId="0" borderId="0" xfId="0" applyNumberFormat="1" applyFont="1"/>
    <xf numFmtId="43" fontId="0" fillId="0" borderId="0" xfId="0" applyNumberFormat="1"/>
    <xf numFmtId="9" fontId="0" fillId="0" borderId="0" xfId="3" applyFont="1"/>
    <xf numFmtId="165" fontId="0" fillId="0" borderId="0" xfId="1" applyNumberFormat="1" applyFont="1"/>
    <xf numFmtId="165" fontId="0" fillId="0" borderId="0" xfId="0" applyNumberFormat="1"/>
    <xf numFmtId="0" fontId="13" fillId="0" borderId="0" xfId="0" applyFont="1"/>
    <xf numFmtId="44" fontId="14" fillId="9" borderId="4" xfId="2" applyFont="1" applyFill="1" applyBorder="1" applyAlignment="1">
      <alignment horizontal="center" vertical="center"/>
    </xf>
    <xf numFmtId="44" fontId="14" fillId="9" borderId="5" xfId="2" applyFont="1" applyFill="1" applyBorder="1" applyAlignment="1">
      <alignment horizontal="center" vertical="center"/>
    </xf>
    <xf numFmtId="44" fontId="14" fillId="9" borderId="0" xfId="2" applyFont="1" applyFill="1" applyBorder="1" applyAlignment="1">
      <alignment horizontal="center" vertical="center"/>
    </xf>
    <xf numFmtId="10" fontId="13" fillId="0" borderId="0" xfId="3" applyNumberFormat="1" applyFont="1" applyAlignment="1">
      <alignment horizontal="center"/>
    </xf>
    <xf numFmtId="10" fontId="13" fillId="0" borderId="0" xfId="0" applyNumberFormat="1" applyFont="1"/>
    <xf numFmtId="0" fontId="15" fillId="0" borderId="0" xfId="0" applyFont="1"/>
    <xf numFmtId="10" fontId="13" fillId="5" borderId="0" xfId="3" applyNumberFormat="1" applyFont="1" applyFill="1" applyAlignment="1">
      <alignment horizontal="center"/>
    </xf>
    <xf numFmtId="0" fontId="4" fillId="0" borderId="0" xfId="0" quotePrefix="1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2" fillId="0" borderId="0" xfId="0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1</xdr:row>
      <xdr:rowOff>129540</xdr:rowOff>
    </xdr:from>
    <xdr:to>
      <xdr:col>5</xdr:col>
      <xdr:colOff>249979</xdr:colOff>
      <xdr:row>25</xdr:row>
      <xdr:rowOff>72898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8CD163-4475-0F30-D91D-B72A27410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678180"/>
          <a:ext cx="3038899" cy="36390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53203-AB28-470E-84A8-28F6310BCE89}" name="Tabela11" displayName="Tabela11" ref="B46:C51" totalsRowShown="0">
  <autoFilter ref="B46:C51" xr:uid="{75C53203-AB28-470E-84A8-28F6310BCE89}"/>
  <tableColumns count="2">
    <tableColumn id="1" xr3:uid="{6A08A031-8E41-4D39-B89C-66B397CB52AF}" name="Ano" dataDxfId="3"/>
    <tableColumn id="2" xr3:uid="{3B009C77-1F44-4387-9BE9-F6BDBBD6C3C5}" name="Impos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69D9-DA1C-4B34-BC07-468AEFEA5935}">
  <dimension ref="B1:Q92"/>
  <sheetViews>
    <sheetView workbookViewId="0">
      <selection activeCell="J16" sqref="J16"/>
    </sheetView>
  </sheetViews>
  <sheetFormatPr defaultRowHeight="14.4" x14ac:dyDescent="0.3"/>
  <cols>
    <col min="1" max="1" width="8.88671875" style="22"/>
    <col min="2" max="2" width="13.77734375" style="22" customWidth="1"/>
    <col min="3" max="8" width="8.88671875" style="22"/>
    <col min="9" max="9" width="13.77734375" style="22" customWidth="1"/>
    <col min="10" max="16" width="8.88671875" style="22"/>
    <col min="17" max="17" width="22" style="22" customWidth="1"/>
    <col min="18" max="16384" width="8.88671875" style="22"/>
  </cols>
  <sheetData>
    <row r="1" spans="2:17" s="1" customFormat="1" ht="43.2" customHeight="1" x14ac:dyDescent="0.3">
      <c r="B1" s="2" t="s">
        <v>60</v>
      </c>
      <c r="I1" s="2"/>
    </row>
    <row r="2" spans="2:17" s="10" customFormat="1" ht="12" x14ac:dyDescent="0.3"/>
    <row r="3" spans="2:17" s="10" customFormat="1" ht="15" customHeight="1" x14ac:dyDescent="0.3">
      <c r="B3" s="23" t="s">
        <v>62</v>
      </c>
      <c r="C3" s="26" t="s">
        <v>61</v>
      </c>
      <c r="I3" s="23" t="s">
        <v>113</v>
      </c>
      <c r="J3" s="26" t="s">
        <v>80</v>
      </c>
      <c r="Q3" s="10" t="s">
        <v>149</v>
      </c>
    </row>
    <row r="4" spans="2:17" s="10" customFormat="1" ht="15" customHeight="1" x14ac:dyDescent="0.3">
      <c r="B4" s="25" t="s">
        <v>64</v>
      </c>
      <c r="C4" s="24" t="s">
        <v>63</v>
      </c>
      <c r="I4" s="25" t="s">
        <v>64</v>
      </c>
      <c r="J4" s="24" t="s">
        <v>81</v>
      </c>
      <c r="Q4" s="52" t="s">
        <v>150</v>
      </c>
    </row>
    <row r="5" spans="2:17" s="10" customFormat="1" ht="15" customHeight="1" x14ac:dyDescent="0.3">
      <c r="B5" s="25" t="s">
        <v>64</v>
      </c>
      <c r="C5" s="24" t="s">
        <v>0</v>
      </c>
      <c r="I5" s="25" t="s">
        <v>64</v>
      </c>
      <c r="J5" s="24" t="s">
        <v>72</v>
      </c>
      <c r="Q5" s="25" t="s">
        <v>151</v>
      </c>
    </row>
    <row r="6" spans="2:17" s="10" customFormat="1" ht="15" customHeight="1" x14ac:dyDescent="0.3">
      <c r="B6" s="25" t="s">
        <v>64</v>
      </c>
      <c r="C6" s="24" t="s">
        <v>153</v>
      </c>
      <c r="I6" s="25" t="s">
        <v>64</v>
      </c>
      <c r="J6" s="24" t="s">
        <v>82</v>
      </c>
      <c r="Q6" s="52" t="s">
        <v>152</v>
      </c>
    </row>
    <row r="7" spans="2:17" s="10" customFormat="1" ht="15" customHeight="1" x14ac:dyDescent="0.3">
      <c r="B7" s="25" t="s">
        <v>64</v>
      </c>
      <c r="C7" s="24" t="s">
        <v>65</v>
      </c>
      <c r="I7" s="25" t="s">
        <v>64</v>
      </c>
      <c r="J7" s="24" t="s">
        <v>83</v>
      </c>
    </row>
    <row r="8" spans="2:17" s="10" customFormat="1" ht="15" customHeight="1" x14ac:dyDescent="0.3">
      <c r="B8" s="25" t="s">
        <v>64</v>
      </c>
      <c r="C8" s="24" t="s">
        <v>66</v>
      </c>
      <c r="I8" s="25" t="s">
        <v>64</v>
      </c>
      <c r="J8" s="24" t="s">
        <v>84</v>
      </c>
    </row>
    <row r="9" spans="2:17" s="10" customFormat="1" ht="15" customHeight="1" x14ac:dyDescent="0.3">
      <c r="B9" s="25" t="s">
        <v>64</v>
      </c>
      <c r="C9" s="24" t="s">
        <v>67</v>
      </c>
      <c r="I9" s="25" t="s">
        <v>64</v>
      </c>
      <c r="J9" s="24" t="s">
        <v>85</v>
      </c>
    </row>
    <row r="10" spans="2:17" s="10" customFormat="1" ht="15" customHeight="1" x14ac:dyDescent="0.3">
      <c r="B10" s="25" t="s">
        <v>64</v>
      </c>
      <c r="C10" s="24" t="s">
        <v>68</v>
      </c>
      <c r="I10" s="25" t="s">
        <v>64</v>
      </c>
      <c r="J10" s="24" t="s">
        <v>86</v>
      </c>
    </row>
    <row r="11" spans="2:17" s="10" customFormat="1" ht="15" customHeight="1" x14ac:dyDescent="0.3">
      <c r="B11" s="25" t="s">
        <v>64</v>
      </c>
      <c r="C11" s="24" t="s">
        <v>69</v>
      </c>
      <c r="I11" s="25" t="s">
        <v>64</v>
      </c>
      <c r="J11" s="27" t="s">
        <v>87</v>
      </c>
    </row>
    <row r="12" spans="2:17" s="10" customFormat="1" ht="15" customHeight="1" x14ac:dyDescent="0.3">
      <c r="B12" s="25" t="s">
        <v>64</v>
      </c>
      <c r="C12" s="53" t="s">
        <v>70</v>
      </c>
      <c r="I12" s="25" t="s">
        <v>64</v>
      </c>
      <c r="J12" s="24" t="s">
        <v>77</v>
      </c>
    </row>
    <row r="13" spans="2:17" s="10" customFormat="1" ht="15" customHeight="1" x14ac:dyDescent="0.3">
      <c r="I13" s="25" t="s">
        <v>64</v>
      </c>
      <c r="J13" s="24" t="s">
        <v>75</v>
      </c>
    </row>
    <row r="14" spans="2:17" s="10" customFormat="1" ht="15" customHeight="1" x14ac:dyDescent="0.3">
      <c r="B14" s="23" t="s">
        <v>113</v>
      </c>
      <c r="C14" s="26" t="s">
        <v>74</v>
      </c>
      <c r="I14" s="25" t="s">
        <v>64</v>
      </c>
      <c r="J14" s="24" t="s">
        <v>78</v>
      </c>
    </row>
    <row r="15" spans="2:17" s="10" customFormat="1" ht="15" customHeight="1" x14ac:dyDescent="0.3">
      <c r="B15" s="25" t="s">
        <v>64</v>
      </c>
      <c r="C15" s="24" t="s">
        <v>155</v>
      </c>
      <c r="I15" s="25" t="s">
        <v>64</v>
      </c>
      <c r="J15" s="24" t="s">
        <v>76</v>
      </c>
    </row>
    <row r="16" spans="2:17" s="10" customFormat="1" ht="15" customHeight="1" x14ac:dyDescent="0.3">
      <c r="B16" s="25" t="s">
        <v>64</v>
      </c>
      <c r="C16" s="24" t="s">
        <v>71</v>
      </c>
      <c r="I16" s="25" t="s">
        <v>64</v>
      </c>
      <c r="J16" s="27" t="s">
        <v>79</v>
      </c>
    </row>
    <row r="17" spans="2:10" s="10" customFormat="1" ht="15" customHeight="1" x14ac:dyDescent="0.3">
      <c r="B17" s="25" t="s">
        <v>64</v>
      </c>
      <c r="C17" s="24" t="s">
        <v>72</v>
      </c>
    </row>
    <row r="18" spans="2:10" s="10" customFormat="1" ht="15" customHeight="1" x14ac:dyDescent="0.3">
      <c r="B18" s="25" t="s">
        <v>64</v>
      </c>
      <c r="C18" s="27" t="s">
        <v>73</v>
      </c>
      <c r="I18" s="23" t="s">
        <v>113</v>
      </c>
      <c r="J18" s="26" t="s">
        <v>154</v>
      </c>
    </row>
    <row r="19" spans="2:10" s="10" customFormat="1" ht="15" customHeight="1" x14ac:dyDescent="0.3">
      <c r="B19" s="25" t="s">
        <v>64</v>
      </c>
      <c r="C19" s="24" t="s">
        <v>77</v>
      </c>
    </row>
    <row r="20" spans="2:10" s="10" customFormat="1" ht="15" customHeight="1" x14ac:dyDescent="0.3">
      <c r="B20" s="25" t="s">
        <v>64</v>
      </c>
      <c r="C20" s="24" t="s">
        <v>75</v>
      </c>
    </row>
    <row r="21" spans="2:10" s="10" customFormat="1" ht="15" customHeight="1" x14ac:dyDescent="0.3">
      <c r="B21" s="25" t="s">
        <v>64</v>
      </c>
      <c r="C21" s="24" t="s">
        <v>78</v>
      </c>
    </row>
    <row r="22" spans="2:10" s="10" customFormat="1" ht="15" customHeight="1" x14ac:dyDescent="0.3">
      <c r="B22" s="25" t="s">
        <v>64</v>
      </c>
      <c r="C22" s="24" t="s">
        <v>76</v>
      </c>
    </row>
    <row r="23" spans="2:10" s="10" customFormat="1" ht="15" customHeight="1" x14ac:dyDescent="0.3">
      <c r="B23" s="25" t="s">
        <v>64</v>
      </c>
      <c r="C23" s="27" t="s">
        <v>79</v>
      </c>
    </row>
    <row r="24" spans="2:10" s="10" customFormat="1" ht="12" x14ac:dyDescent="0.3"/>
    <row r="25" spans="2:10" s="10" customFormat="1" ht="12" x14ac:dyDescent="0.3"/>
    <row r="26" spans="2:10" s="10" customFormat="1" ht="12" x14ac:dyDescent="0.3"/>
    <row r="27" spans="2:10" s="10" customFormat="1" ht="12" x14ac:dyDescent="0.3"/>
    <row r="28" spans="2:10" s="10" customFormat="1" ht="12" x14ac:dyDescent="0.3"/>
    <row r="29" spans="2:10" s="10" customFormat="1" ht="12" x14ac:dyDescent="0.3"/>
    <row r="30" spans="2:10" s="10" customFormat="1" ht="12" x14ac:dyDescent="0.3"/>
    <row r="31" spans="2:10" s="10" customFormat="1" ht="12" x14ac:dyDescent="0.3"/>
    <row r="32" spans="2:10" s="10" customFormat="1" ht="12" x14ac:dyDescent="0.3"/>
    <row r="33" s="10" customFormat="1" ht="12" x14ac:dyDescent="0.3"/>
    <row r="34" s="10" customFormat="1" ht="12" x14ac:dyDescent="0.3"/>
    <row r="35" s="10" customFormat="1" ht="12" x14ac:dyDescent="0.3"/>
    <row r="36" s="10" customFormat="1" ht="12" x14ac:dyDescent="0.3"/>
    <row r="37" s="10" customFormat="1" ht="12" x14ac:dyDescent="0.3"/>
    <row r="38" s="10" customFormat="1" ht="12" x14ac:dyDescent="0.3"/>
    <row r="39" s="10" customFormat="1" ht="12" x14ac:dyDescent="0.3"/>
    <row r="40" s="10" customFormat="1" ht="12" x14ac:dyDescent="0.3"/>
    <row r="41" s="10" customFormat="1" ht="12" x14ac:dyDescent="0.3"/>
    <row r="42" s="10" customFormat="1" ht="12" x14ac:dyDescent="0.3"/>
    <row r="43" s="10" customFormat="1" ht="12" x14ac:dyDescent="0.3"/>
    <row r="44" s="10" customFormat="1" ht="12" x14ac:dyDescent="0.3"/>
    <row r="45" s="10" customFormat="1" ht="12" x14ac:dyDescent="0.3"/>
    <row r="46" s="10" customFormat="1" ht="12" x14ac:dyDescent="0.3"/>
    <row r="47" s="10" customFormat="1" ht="12" x14ac:dyDescent="0.3"/>
    <row r="48" s="10" customFormat="1" ht="12" x14ac:dyDescent="0.3"/>
    <row r="49" s="10" customFormat="1" ht="12" x14ac:dyDescent="0.3"/>
    <row r="50" s="10" customFormat="1" ht="12" x14ac:dyDescent="0.3"/>
    <row r="51" s="10" customFormat="1" ht="12" x14ac:dyDescent="0.3"/>
    <row r="52" s="10" customFormat="1" ht="12" x14ac:dyDescent="0.3"/>
    <row r="53" s="10" customFormat="1" ht="12" x14ac:dyDescent="0.3"/>
    <row r="54" s="10" customFormat="1" ht="12" x14ac:dyDescent="0.3"/>
    <row r="55" s="10" customFormat="1" ht="12" x14ac:dyDescent="0.3"/>
    <row r="56" s="10" customFormat="1" ht="12" x14ac:dyDescent="0.3"/>
    <row r="57" s="10" customFormat="1" ht="12" x14ac:dyDescent="0.3"/>
    <row r="58" s="10" customFormat="1" ht="12" x14ac:dyDescent="0.3"/>
    <row r="59" s="10" customFormat="1" ht="12" x14ac:dyDescent="0.3"/>
    <row r="60" s="10" customFormat="1" ht="12" x14ac:dyDescent="0.3"/>
    <row r="61" s="10" customFormat="1" ht="12" x14ac:dyDescent="0.3"/>
    <row r="62" s="10" customFormat="1" ht="12" x14ac:dyDescent="0.3"/>
    <row r="63" s="10" customFormat="1" ht="12" x14ac:dyDescent="0.3"/>
    <row r="64" s="10" customFormat="1" ht="12" x14ac:dyDescent="0.3"/>
    <row r="65" s="10" customFormat="1" ht="12" x14ac:dyDescent="0.3"/>
    <row r="66" s="10" customFormat="1" ht="12" x14ac:dyDescent="0.3"/>
    <row r="67" s="10" customFormat="1" ht="12" x14ac:dyDescent="0.3"/>
    <row r="68" s="10" customFormat="1" ht="12" x14ac:dyDescent="0.3"/>
    <row r="69" s="10" customFormat="1" ht="12" x14ac:dyDescent="0.3"/>
    <row r="70" s="10" customFormat="1" ht="12" x14ac:dyDescent="0.3"/>
    <row r="71" s="10" customFormat="1" ht="12" x14ac:dyDescent="0.3"/>
    <row r="72" s="10" customFormat="1" ht="12" x14ac:dyDescent="0.3"/>
    <row r="73" s="10" customFormat="1" ht="12" x14ac:dyDescent="0.3"/>
    <row r="74" s="10" customFormat="1" ht="12" x14ac:dyDescent="0.3"/>
    <row r="75" s="10" customFormat="1" ht="12" x14ac:dyDescent="0.3"/>
    <row r="76" s="10" customFormat="1" ht="12" x14ac:dyDescent="0.3"/>
    <row r="77" s="10" customFormat="1" ht="12" x14ac:dyDescent="0.3"/>
    <row r="78" s="10" customFormat="1" ht="12" x14ac:dyDescent="0.3"/>
    <row r="79" s="10" customFormat="1" ht="12" x14ac:dyDescent="0.3"/>
    <row r="80" s="10" customFormat="1" ht="12" x14ac:dyDescent="0.3"/>
    <row r="81" s="10" customFormat="1" ht="12" x14ac:dyDescent="0.3"/>
    <row r="82" s="10" customFormat="1" ht="12" x14ac:dyDescent="0.3"/>
    <row r="83" s="10" customFormat="1" ht="12" x14ac:dyDescent="0.3"/>
    <row r="84" s="10" customFormat="1" ht="12" x14ac:dyDescent="0.3"/>
    <row r="85" s="10" customFormat="1" ht="12" x14ac:dyDescent="0.3"/>
    <row r="86" s="10" customFormat="1" ht="12" x14ac:dyDescent="0.3"/>
    <row r="87" s="10" customFormat="1" ht="12" x14ac:dyDescent="0.3"/>
    <row r="88" s="10" customFormat="1" ht="12" x14ac:dyDescent="0.3"/>
    <row r="89" s="10" customFormat="1" ht="12" x14ac:dyDescent="0.3"/>
    <row r="90" s="10" customFormat="1" ht="12" x14ac:dyDescent="0.3"/>
    <row r="91" s="10" customFormat="1" ht="12" x14ac:dyDescent="0.3"/>
    <row r="92" s="10" customFormat="1" ht="12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798D-02F1-476D-9732-0EDE25ED1B40}">
  <dimension ref="B1:H91"/>
  <sheetViews>
    <sheetView workbookViewId="0">
      <selection activeCell="H3" sqref="H3"/>
    </sheetView>
  </sheetViews>
  <sheetFormatPr defaultRowHeight="14.4" x14ac:dyDescent="0.3"/>
  <cols>
    <col min="1" max="1" width="8.88671875" style="22"/>
    <col min="2" max="2" width="13.77734375" style="22" customWidth="1"/>
    <col min="3" max="6" width="8.88671875" style="22"/>
    <col min="7" max="7" width="13.77734375" style="22" customWidth="1"/>
    <col min="8" max="16384" width="8.88671875" style="22"/>
  </cols>
  <sheetData>
    <row r="1" spans="2:8" s="1" customFormat="1" ht="43.2" customHeight="1" x14ac:dyDescent="0.3">
      <c r="B1" s="2" t="s">
        <v>60</v>
      </c>
      <c r="G1" s="2"/>
    </row>
    <row r="2" spans="2:8" s="10" customFormat="1" ht="12" x14ac:dyDescent="0.3"/>
    <row r="3" spans="2:8" s="10" customFormat="1" ht="15" customHeight="1" x14ac:dyDescent="0.3">
      <c r="B3" s="23"/>
      <c r="C3" s="26"/>
      <c r="G3" s="23" t="s">
        <v>88</v>
      </c>
      <c r="H3" s="26" t="s">
        <v>89</v>
      </c>
    </row>
    <row r="4" spans="2:8" s="10" customFormat="1" ht="12" x14ac:dyDescent="0.3">
      <c r="G4" s="25" t="s">
        <v>64</v>
      </c>
      <c r="H4" s="24" t="s">
        <v>90</v>
      </c>
    </row>
    <row r="5" spans="2:8" s="10" customFormat="1" ht="12" x14ac:dyDescent="0.3"/>
    <row r="6" spans="2:8" s="10" customFormat="1" ht="12" x14ac:dyDescent="0.3"/>
    <row r="7" spans="2:8" s="10" customFormat="1" ht="12" x14ac:dyDescent="0.3"/>
    <row r="8" spans="2:8" s="10" customFormat="1" ht="12" x14ac:dyDescent="0.3"/>
    <row r="9" spans="2:8" s="10" customFormat="1" ht="12" x14ac:dyDescent="0.3"/>
    <row r="10" spans="2:8" s="10" customFormat="1" ht="12" x14ac:dyDescent="0.3"/>
    <row r="11" spans="2:8" s="10" customFormat="1" ht="12" x14ac:dyDescent="0.3"/>
    <row r="12" spans="2:8" s="10" customFormat="1" ht="12" x14ac:dyDescent="0.3"/>
    <row r="13" spans="2:8" s="10" customFormat="1" ht="12" x14ac:dyDescent="0.3"/>
    <row r="14" spans="2:8" s="10" customFormat="1" ht="12" x14ac:dyDescent="0.3"/>
    <row r="15" spans="2:8" s="10" customFormat="1" ht="12" x14ac:dyDescent="0.3"/>
    <row r="16" spans="2:8" s="10" customFormat="1" ht="12" x14ac:dyDescent="0.3"/>
    <row r="17" s="10" customFormat="1" ht="12" x14ac:dyDescent="0.3"/>
    <row r="18" s="10" customFormat="1" ht="12" x14ac:dyDescent="0.3"/>
    <row r="19" s="10" customFormat="1" ht="12" x14ac:dyDescent="0.3"/>
    <row r="20" s="10" customFormat="1" ht="12" x14ac:dyDescent="0.3"/>
    <row r="21" s="10" customFormat="1" ht="12" x14ac:dyDescent="0.3"/>
    <row r="22" s="10" customFormat="1" ht="12" x14ac:dyDescent="0.3"/>
    <row r="23" s="10" customFormat="1" ht="12" x14ac:dyDescent="0.3"/>
    <row r="24" s="10" customFormat="1" ht="12" x14ac:dyDescent="0.3"/>
    <row r="25" s="10" customFormat="1" ht="12" x14ac:dyDescent="0.3"/>
    <row r="26" s="10" customFormat="1" ht="12" x14ac:dyDescent="0.3"/>
    <row r="27" s="10" customFormat="1" ht="12" x14ac:dyDescent="0.3"/>
    <row r="28" s="10" customFormat="1" ht="12" x14ac:dyDescent="0.3"/>
    <row r="29" s="10" customFormat="1" ht="12" x14ac:dyDescent="0.3"/>
    <row r="30" s="10" customFormat="1" ht="12" x14ac:dyDescent="0.3"/>
    <row r="31" s="10" customFormat="1" ht="12" x14ac:dyDescent="0.3"/>
    <row r="32" s="10" customFormat="1" ht="12" x14ac:dyDescent="0.3"/>
    <row r="33" s="10" customFormat="1" ht="12" x14ac:dyDescent="0.3"/>
    <row r="34" s="10" customFormat="1" ht="12" x14ac:dyDescent="0.3"/>
    <row r="35" s="10" customFormat="1" ht="12" x14ac:dyDescent="0.3"/>
    <row r="36" s="10" customFormat="1" ht="12" x14ac:dyDescent="0.3"/>
    <row r="37" s="10" customFormat="1" ht="12" x14ac:dyDescent="0.3"/>
    <row r="38" s="10" customFormat="1" ht="12" x14ac:dyDescent="0.3"/>
    <row r="39" s="10" customFormat="1" ht="12" x14ac:dyDescent="0.3"/>
    <row r="40" s="10" customFormat="1" ht="12" x14ac:dyDescent="0.3"/>
    <row r="41" s="10" customFormat="1" ht="12" x14ac:dyDescent="0.3"/>
    <row r="42" s="10" customFormat="1" ht="12" x14ac:dyDescent="0.3"/>
    <row r="43" s="10" customFormat="1" ht="12" x14ac:dyDescent="0.3"/>
    <row r="44" s="10" customFormat="1" ht="12" x14ac:dyDescent="0.3"/>
    <row r="45" s="10" customFormat="1" ht="12" x14ac:dyDescent="0.3"/>
    <row r="46" s="10" customFormat="1" ht="12" x14ac:dyDescent="0.3"/>
    <row r="47" s="10" customFormat="1" ht="12" x14ac:dyDescent="0.3"/>
    <row r="48" s="10" customFormat="1" ht="12" x14ac:dyDescent="0.3"/>
    <row r="49" s="10" customFormat="1" ht="12" x14ac:dyDescent="0.3"/>
    <row r="50" s="10" customFormat="1" ht="12" x14ac:dyDescent="0.3"/>
    <row r="51" s="10" customFormat="1" ht="12" x14ac:dyDescent="0.3"/>
    <row r="52" s="10" customFormat="1" ht="12" x14ac:dyDescent="0.3"/>
    <row r="53" s="10" customFormat="1" ht="12" x14ac:dyDescent="0.3"/>
    <row r="54" s="10" customFormat="1" ht="12" x14ac:dyDescent="0.3"/>
    <row r="55" s="10" customFormat="1" ht="12" x14ac:dyDescent="0.3"/>
    <row r="56" s="10" customFormat="1" ht="12" x14ac:dyDescent="0.3"/>
    <row r="57" s="10" customFormat="1" ht="12" x14ac:dyDescent="0.3"/>
    <row r="58" s="10" customFormat="1" ht="12" x14ac:dyDescent="0.3"/>
    <row r="59" s="10" customFormat="1" ht="12" x14ac:dyDescent="0.3"/>
    <row r="60" s="10" customFormat="1" ht="12" x14ac:dyDescent="0.3"/>
    <row r="61" s="10" customFormat="1" ht="12" x14ac:dyDescent="0.3"/>
    <row r="62" s="10" customFormat="1" ht="12" x14ac:dyDescent="0.3"/>
    <row r="63" s="10" customFormat="1" ht="12" x14ac:dyDescent="0.3"/>
    <row r="64" s="10" customFormat="1" ht="12" x14ac:dyDescent="0.3"/>
    <row r="65" spans="7:8" s="10" customFormat="1" ht="12" x14ac:dyDescent="0.3"/>
    <row r="66" spans="7:8" s="10" customFormat="1" ht="12" x14ac:dyDescent="0.3"/>
    <row r="67" spans="7:8" s="10" customFormat="1" ht="12" x14ac:dyDescent="0.3"/>
    <row r="68" spans="7:8" s="10" customFormat="1" ht="12" x14ac:dyDescent="0.3"/>
    <row r="69" spans="7:8" s="10" customFormat="1" ht="12" x14ac:dyDescent="0.3"/>
    <row r="70" spans="7:8" s="10" customFormat="1" ht="12" x14ac:dyDescent="0.3"/>
    <row r="71" spans="7:8" x14ac:dyDescent="0.3">
      <c r="G71" s="10"/>
      <c r="H71" s="10"/>
    </row>
    <row r="72" spans="7:8" x14ac:dyDescent="0.3">
      <c r="G72" s="10"/>
      <c r="H72" s="10"/>
    </row>
    <row r="73" spans="7:8" x14ac:dyDescent="0.3">
      <c r="G73" s="10"/>
      <c r="H73" s="10"/>
    </row>
    <row r="74" spans="7:8" x14ac:dyDescent="0.3">
      <c r="G74" s="10"/>
      <c r="H74" s="10"/>
    </row>
    <row r="75" spans="7:8" x14ac:dyDescent="0.3">
      <c r="G75" s="10"/>
      <c r="H75" s="10"/>
    </row>
    <row r="76" spans="7:8" x14ac:dyDescent="0.3">
      <c r="G76" s="10"/>
      <c r="H76" s="10"/>
    </row>
    <row r="77" spans="7:8" x14ac:dyDescent="0.3">
      <c r="G77" s="10"/>
      <c r="H77" s="10"/>
    </row>
    <row r="78" spans="7:8" x14ac:dyDescent="0.3">
      <c r="G78" s="10"/>
      <c r="H78" s="10"/>
    </row>
    <row r="79" spans="7:8" x14ac:dyDescent="0.3">
      <c r="G79" s="10"/>
      <c r="H79" s="10"/>
    </row>
    <row r="80" spans="7:8" x14ac:dyDescent="0.3">
      <c r="G80" s="10"/>
      <c r="H80" s="10"/>
    </row>
    <row r="81" spans="7:8" x14ac:dyDescent="0.3">
      <c r="G81" s="10"/>
      <c r="H81" s="10"/>
    </row>
    <row r="82" spans="7:8" x14ac:dyDescent="0.3">
      <c r="G82" s="10"/>
      <c r="H82" s="10"/>
    </row>
    <row r="83" spans="7:8" x14ac:dyDescent="0.3">
      <c r="G83" s="10"/>
      <c r="H83" s="10"/>
    </row>
    <row r="84" spans="7:8" x14ac:dyDescent="0.3">
      <c r="G84" s="10"/>
      <c r="H84" s="10"/>
    </row>
    <row r="85" spans="7:8" x14ac:dyDescent="0.3">
      <c r="G85" s="10"/>
      <c r="H85" s="10"/>
    </row>
    <row r="86" spans="7:8" x14ac:dyDescent="0.3">
      <c r="G86" s="10"/>
      <c r="H86" s="10"/>
    </row>
    <row r="87" spans="7:8" x14ac:dyDescent="0.3">
      <c r="G87" s="10"/>
      <c r="H87" s="10"/>
    </row>
    <row r="88" spans="7:8" x14ac:dyDescent="0.3">
      <c r="G88" s="10"/>
      <c r="H88" s="10"/>
    </row>
    <row r="89" spans="7:8" x14ac:dyDescent="0.3">
      <c r="G89" s="10"/>
      <c r="H89" s="10"/>
    </row>
    <row r="90" spans="7:8" x14ac:dyDescent="0.3">
      <c r="G90" s="10"/>
      <c r="H90" s="10"/>
    </row>
    <row r="91" spans="7:8" x14ac:dyDescent="0.3">
      <c r="G91" s="10"/>
      <c r="H91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CF63-D7AB-49BF-A825-0B4FC5F32904}">
  <dimension ref="B1:L68"/>
  <sheetViews>
    <sheetView workbookViewId="0">
      <selection activeCell="F15" sqref="F15"/>
    </sheetView>
  </sheetViews>
  <sheetFormatPr defaultRowHeight="14.4" x14ac:dyDescent="0.3"/>
  <cols>
    <col min="1" max="1" width="2.77734375" style="22" customWidth="1"/>
    <col min="2" max="3" width="17.77734375" style="22" customWidth="1"/>
    <col min="4" max="4" width="8.88671875" style="22"/>
    <col min="5" max="5" width="15.44140625" style="22" customWidth="1"/>
    <col min="6" max="6" width="25.77734375" style="22" customWidth="1"/>
    <col min="7" max="12" width="19.109375" style="22" customWidth="1"/>
    <col min="13" max="16384" width="8.88671875" style="22"/>
  </cols>
  <sheetData>
    <row r="1" spans="2:12" s="1" customFormat="1" ht="43.2" customHeight="1" x14ac:dyDescent="0.3">
      <c r="B1" s="2" t="s">
        <v>60</v>
      </c>
    </row>
    <row r="2" spans="2:12" s="4" customFormat="1" ht="13.8" x14ac:dyDescent="0.3">
      <c r="B2" s="3" t="s">
        <v>91</v>
      </c>
    </row>
    <row r="3" spans="2:12" s="10" customFormat="1" ht="12" x14ac:dyDescent="0.3"/>
    <row r="4" spans="2:12" s="10" customFormat="1" ht="20.399999999999999" customHeight="1" x14ac:dyDescent="0.3">
      <c r="B4" s="28" t="s">
        <v>100</v>
      </c>
      <c r="C4" s="28" t="s">
        <v>92</v>
      </c>
      <c r="D4" s="29" t="s">
        <v>93</v>
      </c>
      <c r="E4" s="29" t="s">
        <v>94</v>
      </c>
      <c r="F4" s="29" t="s">
        <v>95</v>
      </c>
      <c r="G4" s="29" t="s">
        <v>96</v>
      </c>
      <c r="H4" s="29" t="s">
        <v>97</v>
      </c>
      <c r="I4" s="29" t="s">
        <v>98</v>
      </c>
      <c r="J4" s="29" t="s">
        <v>99</v>
      </c>
      <c r="K4" s="29" t="s">
        <v>101</v>
      </c>
      <c r="L4" s="29" t="s">
        <v>107</v>
      </c>
    </row>
    <row r="5" spans="2:12" s="10" customFormat="1" ht="12" x14ac:dyDescent="0.3"/>
    <row r="6" spans="2:12" s="10" customFormat="1" ht="12" x14ac:dyDescent="0.3">
      <c r="B6" s="30">
        <v>45839</v>
      </c>
      <c r="C6" s="31" t="s">
        <v>103</v>
      </c>
      <c r="D6" s="31" t="s">
        <v>102</v>
      </c>
      <c r="E6" s="31" t="s">
        <v>104</v>
      </c>
      <c r="F6" s="31" t="s">
        <v>105</v>
      </c>
      <c r="G6" s="32">
        <v>657.06</v>
      </c>
      <c r="H6" s="31" t="s">
        <v>106</v>
      </c>
      <c r="I6" s="30" t="s">
        <v>64</v>
      </c>
      <c r="J6" s="30" t="s">
        <v>64</v>
      </c>
      <c r="K6" s="30" t="s">
        <v>64</v>
      </c>
      <c r="L6" s="30">
        <v>45870</v>
      </c>
    </row>
    <row r="7" spans="2:12" s="10" customFormat="1" ht="12" x14ac:dyDescent="0.3">
      <c r="B7" s="30">
        <v>45868</v>
      </c>
      <c r="C7" s="31" t="s">
        <v>109</v>
      </c>
      <c r="D7" s="31" t="s">
        <v>108</v>
      </c>
      <c r="E7" s="31" t="s">
        <v>110</v>
      </c>
      <c r="F7" s="31" t="s">
        <v>111</v>
      </c>
      <c r="G7" s="32">
        <v>2136.86</v>
      </c>
      <c r="H7" s="31" t="s">
        <v>112</v>
      </c>
      <c r="I7" s="30">
        <v>45839</v>
      </c>
      <c r="J7" s="30">
        <v>45839</v>
      </c>
      <c r="K7" s="30" t="s">
        <v>64</v>
      </c>
      <c r="L7" s="30">
        <v>45868</v>
      </c>
    </row>
    <row r="8" spans="2:12" s="10" customFormat="1" ht="12" x14ac:dyDescent="0.3"/>
    <row r="9" spans="2:12" s="10" customFormat="1" ht="12" x14ac:dyDescent="0.3"/>
    <row r="10" spans="2:12" s="10" customFormat="1" ht="12" x14ac:dyDescent="0.3"/>
    <row r="11" spans="2:12" s="10" customFormat="1" ht="12" x14ac:dyDescent="0.3"/>
    <row r="12" spans="2:12" s="10" customFormat="1" ht="12" x14ac:dyDescent="0.3"/>
    <row r="13" spans="2:12" s="10" customFormat="1" ht="12" x14ac:dyDescent="0.3"/>
    <row r="14" spans="2:12" s="10" customFormat="1" ht="12" x14ac:dyDescent="0.3"/>
    <row r="15" spans="2:12" s="10" customFormat="1" ht="12" x14ac:dyDescent="0.3"/>
    <row r="16" spans="2:12" s="10" customFormat="1" ht="12" x14ac:dyDescent="0.3"/>
    <row r="17" s="10" customFormat="1" ht="12" x14ac:dyDescent="0.3"/>
    <row r="18" s="10" customFormat="1" ht="12" x14ac:dyDescent="0.3"/>
    <row r="19" s="10" customFormat="1" ht="12" x14ac:dyDescent="0.3"/>
    <row r="20" s="10" customFormat="1" ht="12" x14ac:dyDescent="0.3"/>
    <row r="21" s="10" customFormat="1" ht="12" x14ac:dyDescent="0.3"/>
    <row r="22" s="10" customFormat="1" ht="12" x14ac:dyDescent="0.3"/>
    <row r="23" s="10" customFormat="1" ht="12" x14ac:dyDescent="0.3"/>
    <row r="24" s="10" customFormat="1" ht="12" x14ac:dyDescent="0.3"/>
    <row r="25" s="10" customFormat="1" ht="12" x14ac:dyDescent="0.3"/>
    <row r="26" s="10" customFormat="1" ht="12" x14ac:dyDescent="0.3"/>
    <row r="27" s="10" customFormat="1" ht="12" x14ac:dyDescent="0.3"/>
    <row r="28" s="10" customFormat="1" ht="12" x14ac:dyDescent="0.3"/>
    <row r="29" s="10" customFormat="1" ht="12" x14ac:dyDescent="0.3"/>
    <row r="30" s="10" customFormat="1" ht="12" x14ac:dyDescent="0.3"/>
    <row r="31" s="10" customFormat="1" ht="12" x14ac:dyDescent="0.3"/>
    <row r="32" s="10" customFormat="1" ht="12" x14ac:dyDescent="0.3"/>
    <row r="33" s="10" customFormat="1" ht="12" x14ac:dyDescent="0.3"/>
    <row r="34" s="10" customFormat="1" ht="12" x14ac:dyDescent="0.3"/>
    <row r="35" s="10" customFormat="1" ht="12" x14ac:dyDescent="0.3"/>
    <row r="36" s="10" customFormat="1" ht="12" x14ac:dyDescent="0.3"/>
    <row r="37" s="10" customFormat="1" ht="12" x14ac:dyDescent="0.3"/>
    <row r="38" s="10" customFormat="1" ht="12" x14ac:dyDescent="0.3"/>
    <row r="39" s="10" customFormat="1" ht="12" x14ac:dyDescent="0.3"/>
    <row r="40" s="10" customFormat="1" ht="12" x14ac:dyDescent="0.3"/>
    <row r="41" s="10" customFormat="1" ht="12" x14ac:dyDescent="0.3"/>
    <row r="42" s="10" customFormat="1" ht="12" x14ac:dyDescent="0.3"/>
    <row r="43" s="10" customFormat="1" ht="12" x14ac:dyDescent="0.3"/>
    <row r="44" s="10" customFormat="1" ht="12" x14ac:dyDescent="0.3"/>
    <row r="45" s="10" customFormat="1" ht="12" x14ac:dyDescent="0.3"/>
    <row r="46" s="10" customFormat="1" ht="12" x14ac:dyDescent="0.3"/>
    <row r="47" s="10" customFormat="1" ht="12" x14ac:dyDescent="0.3"/>
    <row r="48" s="10" customFormat="1" ht="12" x14ac:dyDescent="0.3"/>
    <row r="49" s="10" customFormat="1" ht="12" x14ac:dyDescent="0.3"/>
    <row r="50" s="10" customFormat="1" ht="12" x14ac:dyDescent="0.3"/>
    <row r="51" s="10" customFormat="1" ht="12" x14ac:dyDescent="0.3"/>
    <row r="52" s="10" customFormat="1" ht="12" x14ac:dyDescent="0.3"/>
    <row r="53" s="10" customFormat="1" ht="12" x14ac:dyDescent="0.3"/>
    <row r="54" s="10" customFormat="1" ht="12" x14ac:dyDescent="0.3"/>
    <row r="55" s="10" customFormat="1" ht="12" x14ac:dyDescent="0.3"/>
    <row r="56" s="10" customFormat="1" ht="12" x14ac:dyDescent="0.3"/>
    <row r="57" s="10" customFormat="1" ht="12" x14ac:dyDescent="0.3"/>
    <row r="58" s="10" customFormat="1" ht="12" x14ac:dyDescent="0.3"/>
    <row r="59" s="10" customFormat="1" ht="12" x14ac:dyDescent="0.3"/>
    <row r="60" s="10" customFormat="1" ht="12" x14ac:dyDescent="0.3"/>
    <row r="61" s="10" customFormat="1" ht="12" x14ac:dyDescent="0.3"/>
    <row r="62" s="10" customFormat="1" ht="12" x14ac:dyDescent="0.3"/>
    <row r="63" s="10" customFormat="1" ht="12" x14ac:dyDescent="0.3"/>
    <row r="64" s="10" customFormat="1" ht="12" x14ac:dyDescent="0.3"/>
    <row r="65" s="10" customFormat="1" ht="12" x14ac:dyDescent="0.3"/>
    <row r="66" s="10" customFormat="1" ht="12" x14ac:dyDescent="0.3"/>
    <row r="67" s="10" customFormat="1" ht="12" x14ac:dyDescent="0.3"/>
    <row r="68" s="10" customFormat="1" ht="12" x14ac:dyDescent="0.3"/>
  </sheetData>
  <conditionalFormatting sqref="B4:C4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E69-05E1-4AB0-A1AF-8090F161B7FF}">
  <dimension ref="B1:L29"/>
  <sheetViews>
    <sheetView workbookViewId="0">
      <selection activeCell="B29" sqref="B29"/>
    </sheetView>
  </sheetViews>
  <sheetFormatPr defaultRowHeight="13.8" x14ac:dyDescent="0.3"/>
  <cols>
    <col min="1" max="1" width="22" style="5" customWidth="1"/>
    <col min="2" max="2" width="19.5546875" style="5" customWidth="1"/>
    <col min="3" max="3" width="9.88671875" style="5" customWidth="1"/>
    <col min="4" max="4" width="12.6640625" style="5" customWidth="1"/>
    <col min="5" max="5" width="14.88671875" style="5" customWidth="1"/>
    <col min="6" max="6" width="15" style="5" customWidth="1"/>
    <col min="7" max="7" width="13.109375" style="5" customWidth="1"/>
    <col min="8" max="8" width="13.33203125" style="5" customWidth="1"/>
    <col min="9" max="9" width="12.21875" style="5" customWidth="1"/>
    <col min="10" max="10" width="20.88671875" style="5" customWidth="1"/>
    <col min="11" max="11" width="7.77734375" style="5" customWidth="1"/>
    <col min="12" max="12" width="11.6640625" style="5" customWidth="1"/>
    <col min="13" max="16384" width="8.88671875" style="5"/>
  </cols>
  <sheetData>
    <row r="1" spans="2:12" s="1" customFormat="1" ht="43.2" customHeight="1" x14ac:dyDescent="0.3">
      <c r="B1" s="2" t="s">
        <v>58</v>
      </c>
    </row>
    <row r="2" spans="2:12" s="4" customFormat="1" x14ac:dyDescent="0.3">
      <c r="B2" s="3" t="s">
        <v>29</v>
      </c>
    </row>
    <row r="4" spans="2:12" x14ac:dyDescent="0.3">
      <c r="B4" s="6" t="s">
        <v>0</v>
      </c>
      <c r="C4" s="7" t="s">
        <v>21</v>
      </c>
      <c r="D4" s="7" t="s">
        <v>22</v>
      </c>
      <c r="E4" s="7" t="s">
        <v>23</v>
      </c>
      <c r="F4" s="7" t="s">
        <v>24</v>
      </c>
      <c r="G4" s="8" t="s">
        <v>25</v>
      </c>
      <c r="H4" s="8" t="s">
        <v>26</v>
      </c>
      <c r="I4" s="8" t="s">
        <v>1</v>
      </c>
      <c r="J4" s="8" t="s">
        <v>36</v>
      </c>
      <c r="L4" s="9" t="s">
        <v>31</v>
      </c>
    </row>
    <row r="5" spans="2:12" x14ac:dyDescent="0.3">
      <c r="B5" s="14" t="s">
        <v>2</v>
      </c>
      <c r="C5" s="15" t="s">
        <v>3</v>
      </c>
      <c r="D5" s="15" t="s">
        <v>27</v>
      </c>
      <c r="E5" s="15" t="s">
        <v>3</v>
      </c>
      <c r="F5" s="15" t="s">
        <v>9</v>
      </c>
      <c r="G5" s="16" t="s">
        <v>28</v>
      </c>
      <c r="H5" s="16" t="s">
        <v>20</v>
      </c>
      <c r="I5" s="16" t="s">
        <v>4</v>
      </c>
      <c r="J5" s="16" t="s">
        <v>37</v>
      </c>
      <c r="L5" s="11" t="s">
        <v>32</v>
      </c>
    </row>
    <row r="6" spans="2:12" x14ac:dyDescent="0.3">
      <c r="B6" s="17" t="s">
        <v>5</v>
      </c>
      <c r="C6" s="18" t="s">
        <v>6</v>
      </c>
      <c r="D6" s="18" t="s">
        <v>7</v>
      </c>
      <c r="E6" s="18" t="s">
        <v>8</v>
      </c>
      <c r="F6" s="18" t="s">
        <v>9</v>
      </c>
      <c r="G6" s="19" t="s">
        <v>10</v>
      </c>
      <c r="H6" s="19" t="s">
        <v>11</v>
      </c>
      <c r="I6" s="19" t="s">
        <v>12</v>
      </c>
      <c r="J6" s="19" t="s">
        <v>38</v>
      </c>
      <c r="L6" s="11" t="s">
        <v>32</v>
      </c>
    </row>
    <row r="7" spans="2:12" x14ac:dyDescent="0.3">
      <c r="B7" s="14" t="s">
        <v>13</v>
      </c>
      <c r="C7" s="15" t="s">
        <v>6</v>
      </c>
      <c r="D7" s="15" t="s">
        <v>7</v>
      </c>
      <c r="E7" s="15" t="s">
        <v>14</v>
      </c>
      <c r="F7" s="15" t="s">
        <v>9</v>
      </c>
      <c r="G7" s="16" t="s">
        <v>10</v>
      </c>
      <c r="H7" s="16" t="s">
        <v>11</v>
      </c>
      <c r="I7" s="16" t="s">
        <v>12</v>
      </c>
      <c r="J7" s="16" t="s">
        <v>39</v>
      </c>
      <c r="L7" s="11" t="s">
        <v>32</v>
      </c>
    </row>
    <row r="8" spans="2:12" x14ac:dyDescent="0.3">
      <c r="B8" s="17" t="s">
        <v>15</v>
      </c>
      <c r="C8" s="18" t="s">
        <v>6</v>
      </c>
      <c r="D8" s="18" t="s">
        <v>7</v>
      </c>
      <c r="E8" s="18" t="s">
        <v>16</v>
      </c>
      <c r="F8" s="18" t="s">
        <v>9</v>
      </c>
      <c r="G8" s="19" t="s">
        <v>17</v>
      </c>
      <c r="H8" s="19" t="s">
        <v>18</v>
      </c>
      <c r="I8" s="19" t="s">
        <v>19</v>
      </c>
      <c r="J8" s="19" t="s">
        <v>38</v>
      </c>
      <c r="L8" s="11" t="s">
        <v>32</v>
      </c>
    </row>
    <row r="10" spans="2:12" s="4" customFormat="1" x14ac:dyDescent="0.3">
      <c r="B10" s="3" t="s">
        <v>30</v>
      </c>
    </row>
    <row r="12" spans="2:12" s="10" customFormat="1" ht="12" x14ac:dyDescent="0.3">
      <c r="B12" s="12" t="s">
        <v>0</v>
      </c>
    </row>
    <row r="13" spans="2:12" s="10" customFormat="1" ht="12" x14ac:dyDescent="0.3">
      <c r="B13" s="13"/>
      <c r="C13" s="10" t="s">
        <v>53</v>
      </c>
    </row>
    <row r="14" spans="2:12" s="10" customFormat="1" ht="12" x14ac:dyDescent="0.3">
      <c r="B14" s="12" t="s">
        <v>21</v>
      </c>
    </row>
    <row r="15" spans="2:12" s="10" customFormat="1" ht="12" x14ac:dyDescent="0.3">
      <c r="B15" s="13"/>
      <c r="C15" s="20" t="s">
        <v>40</v>
      </c>
    </row>
    <row r="16" spans="2:12" x14ac:dyDescent="0.3">
      <c r="B16" s="12" t="s">
        <v>26</v>
      </c>
      <c r="C16" s="10"/>
    </row>
    <row r="17" spans="2:3" x14ac:dyDescent="0.3">
      <c r="B17" s="33"/>
      <c r="C17" s="10" t="s">
        <v>114</v>
      </c>
    </row>
    <row r="18" spans="2:3" s="10" customFormat="1" ht="12" x14ac:dyDescent="0.3">
      <c r="B18" s="12" t="s">
        <v>33</v>
      </c>
    </row>
    <row r="19" spans="2:3" s="10" customFormat="1" ht="12" x14ac:dyDescent="0.3">
      <c r="B19" s="21"/>
      <c r="C19" s="10" t="s">
        <v>156</v>
      </c>
    </row>
    <row r="20" spans="2:3" s="10" customFormat="1" ht="12" x14ac:dyDescent="0.3">
      <c r="B20" s="12" t="s">
        <v>25</v>
      </c>
    </row>
    <row r="21" spans="2:3" s="10" customFormat="1" ht="12" x14ac:dyDescent="0.3">
      <c r="B21" s="13"/>
      <c r="C21" s="10" t="s">
        <v>35</v>
      </c>
    </row>
    <row r="22" spans="2:3" x14ac:dyDescent="0.3">
      <c r="B22" s="12" t="s">
        <v>1</v>
      </c>
      <c r="C22" s="10"/>
    </row>
    <row r="23" spans="2:3" x14ac:dyDescent="0.3">
      <c r="B23" s="21"/>
      <c r="C23" s="10" t="s">
        <v>156</v>
      </c>
    </row>
    <row r="24" spans="2:3" x14ac:dyDescent="0.3">
      <c r="B24" s="12" t="s">
        <v>36</v>
      </c>
      <c r="C24" s="10"/>
    </row>
    <row r="25" spans="2:3" x14ac:dyDescent="0.3">
      <c r="B25" s="13"/>
      <c r="C25" s="10" t="s">
        <v>35</v>
      </c>
    </row>
    <row r="26" spans="2:3" s="10" customFormat="1" ht="12" x14ac:dyDescent="0.3">
      <c r="B26" s="12" t="s">
        <v>23</v>
      </c>
    </row>
    <row r="27" spans="2:3" s="10" customFormat="1" ht="12" x14ac:dyDescent="0.3">
      <c r="B27" s="33"/>
      <c r="C27" s="10" t="s">
        <v>115</v>
      </c>
    </row>
    <row r="28" spans="2:3" s="10" customFormat="1" ht="12" x14ac:dyDescent="0.3">
      <c r="B28" s="12" t="s">
        <v>24</v>
      </c>
    </row>
    <row r="29" spans="2:3" s="10" customFormat="1" ht="12" x14ac:dyDescent="0.3">
      <c r="B29" s="13"/>
      <c r="C29" s="10" t="s">
        <v>34</v>
      </c>
    </row>
  </sheetData>
  <conditionalFormatting sqref="B4:B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E5E7-FDE7-45EC-9589-AF90C47E7F2C}">
  <dimension ref="B1:H21"/>
  <sheetViews>
    <sheetView workbookViewId="0">
      <selection activeCell="B21" sqref="B21"/>
    </sheetView>
  </sheetViews>
  <sheetFormatPr defaultRowHeight="13.8" x14ac:dyDescent="0.3"/>
  <cols>
    <col min="1" max="1" width="22" style="5" customWidth="1"/>
    <col min="2" max="2" width="19.5546875" style="5" customWidth="1"/>
    <col min="3" max="3" width="9.88671875" style="5" customWidth="1"/>
    <col min="4" max="4" width="12.6640625" style="5" customWidth="1"/>
    <col min="5" max="5" width="14.88671875" style="5" customWidth="1"/>
    <col min="6" max="6" width="20.21875" style="5" customWidth="1"/>
    <col min="7" max="7" width="14.88671875" style="5" customWidth="1"/>
    <col min="8" max="8" width="15" style="5" customWidth="1"/>
    <col min="9" max="9" width="13.109375" style="5" customWidth="1"/>
    <col min="10" max="10" width="13.33203125" style="5" customWidth="1"/>
    <col min="11" max="11" width="12.21875" style="5" customWidth="1"/>
    <col min="12" max="12" width="20.88671875" style="5" customWidth="1"/>
    <col min="13" max="13" width="7.77734375" style="5" customWidth="1"/>
    <col min="14" max="14" width="11.6640625" style="5" customWidth="1"/>
    <col min="15" max="16384" width="8.88671875" style="5"/>
  </cols>
  <sheetData>
    <row r="1" spans="2:8" s="1" customFormat="1" ht="43.2" customHeight="1" x14ac:dyDescent="0.3">
      <c r="B1" s="2" t="s">
        <v>57</v>
      </c>
    </row>
    <row r="2" spans="2:8" s="4" customFormat="1" x14ac:dyDescent="0.3">
      <c r="B2" s="3" t="s">
        <v>44</v>
      </c>
    </row>
    <row r="4" spans="2:8" x14ac:dyDescent="0.3">
      <c r="B4" s="8" t="s">
        <v>26</v>
      </c>
      <c r="C4" s="8" t="s">
        <v>1</v>
      </c>
      <c r="D4" s="7" t="s">
        <v>22</v>
      </c>
      <c r="E4" s="8" t="s">
        <v>25</v>
      </c>
      <c r="F4" s="8" t="s">
        <v>36</v>
      </c>
      <c r="H4" s="9" t="s">
        <v>31</v>
      </c>
    </row>
    <row r="5" spans="2:8" x14ac:dyDescent="0.3">
      <c r="B5" s="16" t="s">
        <v>20</v>
      </c>
      <c r="C5" s="16" t="s">
        <v>4</v>
      </c>
      <c r="D5" s="15" t="s">
        <v>27</v>
      </c>
      <c r="E5" s="16" t="s">
        <v>28</v>
      </c>
      <c r="F5" s="16" t="s">
        <v>37</v>
      </c>
      <c r="H5" s="11" t="s">
        <v>32</v>
      </c>
    </row>
    <row r="6" spans="2:8" x14ac:dyDescent="0.3">
      <c r="B6" s="19" t="s">
        <v>11</v>
      </c>
      <c r="C6" s="19" t="s">
        <v>12</v>
      </c>
      <c r="D6" s="18" t="s">
        <v>7</v>
      </c>
      <c r="E6" s="19" t="s">
        <v>10</v>
      </c>
      <c r="F6" s="19" t="s">
        <v>38</v>
      </c>
      <c r="H6" s="11" t="s">
        <v>32</v>
      </c>
    </row>
    <row r="7" spans="2:8" x14ac:dyDescent="0.3">
      <c r="B7" s="16" t="s">
        <v>11</v>
      </c>
      <c r="C7" s="16" t="s">
        <v>12</v>
      </c>
      <c r="D7" s="15" t="s">
        <v>7</v>
      </c>
      <c r="E7" s="16" t="s">
        <v>10</v>
      </c>
      <c r="F7" s="16" t="s">
        <v>39</v>
      </c>
      <c r="H7" s="11" t="s">
        <v>32</v>
      </c>
    </row>
    <row r="8" spans="2:8" x14ac:dyDescent="0.3">
      <c r="B8" s="19" t="s">
        <v>18</v>
      </c>
      <c r="C8" s="19" t="s">
        <v>19</v>
      </c>
      <c r="D8" s="18" t="s">
        <v>7</v>
      </c>
      <c r="E8" s="19" t="s">
        <v>17</v>
      </c>
      <c r="F8" s="19" t="s">
        <v>38</v>
      </c>
      <c r="H8" s="11" t="s">
        <v>32</v>
      </c>
    </row>
    <row r="10" spans="2:8" s="4" customFormat="1" x14ac:dyDescent="0.3">
      <c r="B10" s="3" t="s">
        <v>45</v>
      </c>
    </row>
    <row r="12" spans="2:8" s="10" customFormat="1" ht="12" x14ac:dyDescent="0.3">
      <c r="B12" s="12" t="s">
        <v>26</v>
      </c>
    </row>
    <row r="13" spans="2:8" s="10" customFormat="1" ht="12" x14ac:dyDescent="0.3">
      <c r="B13" s="13"/>
      <c r="C13" s="10" t="s">
        <v>41</v>
      </c>
    </row>
    <row r="14" spans="2:8" s="10" customFormat="1" ht="12" x14ac:dyDescent="0.3">
      <c r="B14" s="12" t="s">
        <v>1</v>
      </c>
    </row>
    <row r="15" spans="2:8" s="10" customFormat="1" ht="12" x14ac:dyDescent="0.3">
      <c r="B15" s="21"/>
      <c r="C15" s="10" t="s">
        <v>42</v>
      </c>
    </row>
    <row r="16" spans="2:8" s="10" customFormat="1" ht="12" x14ac:dyDescent="0.3">
      <c r="B16" s="12" t="s">
        <v>33</v>
      </c>
    </row>
    <row r="17" spans="2:3" s="10" customFormat="1" ht="12" x14ac:dyDescent="0.3">
      <c r="B17" s="21"/>
      <c r="C17" s="10" t="s">
        <v>43</v>
      </c>
    </row>
    <row r="18" spans="2:3" x14ac:dyDescent="0.3">
      <c r="B18" s="12" t="s">
        <v>25</v>
      </c>
    </row>
    <row r="19" spans="2:3" x14ac:dyDescent="0.3">
      <c r="B19" s="13"/>
      <c r="C19" s="10" t="s">
        <v>59</v>
      </c>
    </row>
    <row r="20" spans="2:3" x14ac:dyDescent="0.3">
      <c r="B20" s="12" t="s">
        <v>36</v>
      </c>
      <c r="C20" s="10"/>
    </row>
    <row r="21" spans="2:3" x14ac:dyDescent="0.3">
      <c r="B21" s="13"/>
      <c r="C21" s="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70CD-9E3C-48CE-8BCA-F99D89DE40F1}">
  <dimension ref="B1:E15"/>
  <sheetViews>
    <sheetView workbookViewId="0">
      <selection activeCell="B7" sqref="B7"/>
    </sheetView>
  </sheetViews>
  <sheetFormatPr defaultRowHeight="13.8" x14ac:dyDescent="0.3"/>
  <cols>
    <col min="1" max="1" width="22" style="5" customWidth="1"/>
    <col min="2" max="2" width="19.5546875" style="5" customWidth="1"/>
    <col min="3" max="3" width="14.109375" style="5" customWidth="1"/>
    <col min="4" max="4" width="12.6640625" style="5" customWidth="1"/>
    <col min="5" max="5" width="15" style="5" customWidth="1"/>
    <col min="6" max="6" width="13.109375" style="5" customWidth="1"/>
    <col min="7" max="7" width="13.33203125" style="5" customWidth="1"/>
    <col min="8" max="8" width="12.21875" style="5" customWidth="1"/>
    <col min="9" max="9" width="20.88671875" style="5" customWidth="1"/>
    <col min="10" max="10" width="7.77734375" style="5" customWidth="1"/>
    <col min="11" max="11" width="11.6640625" style="5" customWidth="1"/>
    <col min="12" max="16384" width="8.88671875" style="5"/>
  </cols>
  <sheetData>
    <row r="1" spans="2:5" s="1" customFormat="1" ht="43.2" customHeight="1" x14ac:dyDescent="0.3">
      <c r="B1" s="2" t="s">
        <v>56</v>
      </c>
    </row>
    <row r="2" spans="2:5" s="4" customFormat="1" x14ac:dyDescent="0.3">
      <c r="B2" s="3" t="s">
        <v>46</v>
      </c>
    </row>
    <row r="4" spans="2:5" x14ac:dyDescent="0.3">
      <c r="B4" s="8" t="s">
        <v>23</v>
      </c>
      <c r="C4" s="8" t="s">
        <v>24</v>
      </c>
      <c r="E4" s="9" t="s">
        <v>31</v>
      </c>
    </row>
    <row r="5" spans="2:5" x14ac:dyDescent="0.3">
      <c r="B5" s="16" t="s">
        <v>48</v>
      </c>
      <c r="C5" s="16" t="s">
        <v>52</v>
      </c>
      <c r="E5" s="11" t="s">
        <v>32</v>
      </c>
    </row>
    <row r="6" spans="2:5" x14ac:dyDescent="0.3">
      <c r="B6" s="19" t="s">
        <v>49</v>
      </c>
      <c r="C6" s="19" t="s">
        <v>9</v>
      </c>
      <c r="E6" s="11" t="s">
        <v>32</v>
      </c>
    </row>
    <row r="7" spans="2:5" x14ac:dyDescent="0.3">
      <c r="B7" s="16" t="s">
        <v>50</v>
      </c>
      <c r="C7" s="16" t="s">
        <v>54</v>
      </c>
      <c r="E7" s="11" t="s">
        <v>32</v>
      </c>
    </row>
    <row r="8" spans="2:5" x14ac:dyDescent="0.3">
      <c r="B8" s="19" t="s">
        <v>51</v>
      </c>
      <c r="C8" s="19" t="s">
        <v>52</v>
      </c>
      <c r="E8" s="11" t="s">
        <v>32</v>
      </c>
    </row>
    <row r="10" spans="2:5" s="4" customFormat="1" x14ac:dyDescent="0.3">
      <c r="B10" s="3" t="s">
        <v>47</v>
      </c>
    </row>
    <row r="12" spans="2:5" s="10" customFormat="1" ht="12" x14ac:dyDescent="0.3">
      <c r="B12" s="12" t="s">
        <v>23</v>
      </c>
    </row>
    <row r="13" spans="2:5" s="10" customFormat="1" ht="12" x14ac:dyDescent="0.3">
      <c r="B13" s="13"/>
      <c r="C13" s="10" t="s">
        <v>55</v>
      </c>
    </row>
    <row r="14" spans="2:5" s="10" customFormat="1" ht="12" x14ac:dyDescent="0.3">
      <c r="B14" s="12" t="s">
        <v>24</v>
      </c>
    </row>
    <row r="15" spans="2:5" s="10" customFormat="1" ht="12" x14ac:dyDescent="0.3">
      <c r="B15" s="13"/>
      <c r="C15" s="10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014D-D7BE-4814-A113-C38D9BA4B058}">
  <dimension ref="B1:L51"/>
  <sheetViews>
    <sheetView workbookViewId="0">
      <selection activeCell="C12" sqref="C12"/>
    </sheetView>
  </sheetViews>
  <sheetFormatPr defaultRowHeight="14.4" x14ac:dyDescent="0.3"/>
  <cols>
    <col min="2" max="2" width="27.77734375" bestFit="1" customWidth="1"/>
    <col min="3" max="3" width="31.77734375" customWidth="1"/>
    <col min="4" max="4" width="10.33203125" bestFit="1" customWidth="1"/>
  </cols>
  <sheetData>
    <row r="1" spans="2:3" s="1" customFormat="1" ht="43.2" customHeight="1" x14ac:dyDescent="0.3">
      <c r="B1" s="2" t="s">
        <v>117</v>
      </c>
    </row>
    <row r="2" spans="2:3" s="4" customFormat="1" ht="13.8" x14ac:dyDescent="0.3">
      <c r="B2" s="3" t="s">
        <v>124</v>
      </c>
    </row>
    <row r="4" spans="2:3" x14ac:dyDescent="0.3">
      <c r="B4" t="s">
        <v>118</v>
      </c>
      <c r="C4" s="34">
        <v>440</v>
      </c>
    </row>
    <row r="5" spans="2:3" x14ac:dyDescent="0.3">
      <c r="B5" t="s">
        <v>119</v>
      </c>
      <c r="C5" s="35">
        <v>0.3</v>
      </c>
    </row>
    <row r="6" spans="2:3" x14ac:dyDescent="0.3">
      <c r="B6" t="s">
        <v>120</v>
      </c>
      <c r="C6" s="36">
        <f>C4*C5</f>
        <v>132</v>
      </c>
    </row>
    <row r="8" spans="2:3" x14ac:dyDescent="0.3">
      <c r="B8" t="s">
        <v>121</v>
      </c>
      <c r="C8" s="37">
        <f>C47</f>
        <v>0.12089999999999999</v>
      </c>
    </row>
    <row r="9" spans="2:3" x14ac:dyDescent="0.3">
      <c r="B9" t="s">
        <v>122</v>
      </c>
      <c r="C9" s="36">
        <f>(C4+C6)/(1-C8)-(C4+C6)</f>
        <v>78.66545330451595</v>
      </c>
    </row>
    <row r="11" spans="2:3" x14ac:dyDescent="0.3">
      <c r="B11" s="38" t="s">
        <v>123</v>
      </c>
      <c r="C11" s="39">
        <f>C4+C6+C9</f>
        <v>650.66545330451595</v>
      </c>
    </row>
    <row r="13" spans="2:3" s="4" customFormat="1" ht="13.8" x14ac:dyDescent="0.3">
      <c r="B13" s="3" t="s">
        <v>133</v>
      </c>
    </row>
    <row r="15" spans="2:3" x14ac:dyDescent="0.3">
      <c r="B15" t="s">
        <v>125</v>
      </c>
    </row>
    <row r="17" spans="2:3" x14ac:dyDescent="0.3">
      <c r="B17" t="s">
        <v>81</v>
      </c>
      <c r="C17" s="42">
        <v>122</v>
      </c>
    </row>
    <row r="18" spans="2:3" x14ac:dyDescent="0.3">
      <c r="B18" t="s">
        <v>126</v>
      </c>
      <c r="C18">
        <v>5</v>
      </c>
    </row>
    <row r="19" spans="2:3" x14ac:dyDescent="0.3">
      <c r="B19" t="s">
        <v>82</v>
      </c>
      <c r="C19" s="43">
        <f>C17*C18</f>
        <v>610</v>
      </c>
    </row>
    <row r="21" spans="2:3" x14ac:dyDescent="0.3">
      <c r="B21" t="s">
        <v>127</v>
      </c>
      <c r="C21">
        <v>11</v>
      </c>
    </row>
    <row r="23" spans="2:3" x14ac:dyDescent="0.3">
      <c r="B23" t="s">
        <v>128</v>
      </c>
      <c r="C23" s="40">
        <f>C19/C21</f>
        <v>55.454545454545453</v>
      </c>
    </row>
    <row r="24" spans="2:3" x14ac:dyDescent="0.3">
      <c r="B24" t="s">
        <v>129</v>
      </c>
      <c r="C24" s="34">
        <v>7.8</v>
      </c>
    </row>
    <row r="25" spans="2:3" x14ac:dyDescent="0.3">
      <c r="B25" t="s">
        <v>130</v>
      </c>
      <c r="C25" s="34">
        <v>0</v>
      </c>
    </row>
    <row r="26" spans="2:3" x14ac:dyDescent="0.3">
      <c r="B26" t="s">
        <v>131</v>
      </c>
      <c r="C26" s="34">
        <f>(C23*C24)+C25</f>
        <v>432.5454545454545</v>
      </c>
    </row>
    <row r="28" spans="2:3" x14ac:dyDescent="0.3">
      <c r="B28" t="s">
        <v>132</v>
      </c>
      <c r="C28" s="41">
        <v>0.2</v>
      </c>
    </row>
    <row r="29" spans="2:3" x14ac:dyDescent="0.3">
      <c r="B29" t="s">
        <v>120</v>
      </c>
      <c r="C29" s="36">
        <f>C19*C28</f>
        <v>122</v>
      </c>
    </row>
    <row r="31" spans="2:3" x14ac:dyDescent="0.3">
      <c r="B31" t="s">
        <v>121</v>
      </c>
      <c r="C31" s="37">
        <f>C47</f>
        <v>0.12089999999999999</v>
      </c>
    </row>
    <row r="33" spans="2:12" x14ac:dyDescent="0.3">
      <c r="B33" t="s">
        <v>122</v>
      </c>
      <c r="C33" s="36">
        <f>(C19+C29)/(1-C31)-(C19+C29)</f>
        <v>100.66977590717784</v>
      </c>
    </row>
    <row r="35" spans="2:12" x14ac:dyDescent="0.3">
      <c r="B35" s="38" t="s">
        <v>123</v>
      </c>
      <c r="C35" s="39">
        <f>C26+C29+C33</f>
        <v>655.21523045263234</v>
      </c>
    </row>
    <row r="38" spans="2:12" s="4" customFormat="1" ht="13.8" x14ac:dyDescent="0.3">
      <c r="B38" s="3" t="s">
        <v>134</v>
      </c>
    </row>
    <row r="40" spans="2:12" x14ac:dyDescent="0.3">
      <c r="B40" s="44"/>
      <c r="C40" s="45" t="s">
        <v>135</v>
      </c>
      <c r="D40" s="45" t="s">
        <v>136</v>
      </c>
      <c r="E40" s="45" t="s">
        <v>137</v>
      </c>
      <c r="F40" s="45" t="s">
        <v>138</v>
      </c>
      <c r="G40" s="46" t="s">
        <v>139</v>
      </c>
      <c r="H40" s="45" t="s">
        <v>140</v>
      </c>
      <c r="I40" s="47" t="s">
        <v>141</v>
      </c>
      <c r="J40" s="47" t="s">
        <v>142</v>
      </c>
      <c r="K40" s="47" t="s">
        <v>143</v>
      </c>
      <c r="L40" s="47" t="s">
        <v>144</v>
      </c>
    </row>
    <row r="41" spans="2:12" x14ac:dyDescent="0.3">
      <c r="B41" s="44" t="s">
        <v>145</v>
      </c>
      <c r="C41" s="48">
        <v>0.05</v>
      </c>
      <c r="D41" s="48">
        <v>6.5000000000000006E-3</v>
      </c>
      <c r="E41" s="48">
        <v>0.03</v>
      </c>
      <c r="F41" s="48">
        <f>0.09*F43</f>
        <v>1.44E-2</v>
      </c>
      <c r="G41" s="48">
        <f>0.15*F43</f>
        <v>2.4E-2</v>
      </c>
      <c r="H41" s="48">
        <v>8.0000000000000002E-3</v>
      </c>
      <c r="I41" s="48">
        <v>-1.2E-2</v>
      </c>
      <c r="J41" s="49">
        <v>-9.5999999999999992E-3</v>
      </c>
      <c r="K41" s="49">
        <v>-7.7000000000000002E-3</v>
      </c>
      <c r="L41" s="49">
        <v>-6.1000000000000004E-3</v>
      </c>
    </row>
    <row r="42" spans="2:12" x14ac:dyDescent="0.3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2:12" x14ac:dyDescent="0.3">
      <c r="B43" s="50" t="s">
        <v>146</v>
      </c>
      <c r="C43" s="44"/>
      <c r="D43" s="44"/>
      <c r="E43" s="44"/>
      <c r="F43" s="51">
        <v>0.16</v>
      </c>
      <c r="G43" s="44"/>
      <c r="H43" s="44"/>
      <c r="I43" s="44"/>
      <c r="J43" s="44"/>
      <c r="K43" s="44"/>
      <c r="L43" s="44"/>
    </row>
    <row r="44" spans="2:12" x14ac:dyDescent="0.3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2:12" x14ac:dyDescent="0.3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2:12" x14ac:dyDescent="0.3">
      <c r="B46" s="44" t="s">
        <v>147</v>
      </c>
      <c r="C46" s="49" t="s">
        <v>148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2:12" x14ac:dyDescent="0.3">
      <c r="B47" s="44">
        <v>2025</v>
      </c>
      <c r="C47" s="49">
        <f>SUM(C41:I41)</f>
        <v>0.12089999999999999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2:12" x14ac:dyDescent="0.3">
      <c r="B48" s="44">
        <v>2026</v>
      </c>
      <c r="C48" s="49">
        <f>SUM(C41:H41)+J41</f>
        <v>0.12329999999999999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2:12" x14ac:dyDescent="0.3">
      <c r="B49" s="44">
        <v>2027</v>
      </c>
      <c r="C49" s="49">
        <f>SUM(C41:H41)+K41</f>
        <v>0.12519999999999998</v>
      </c>
      <c r="D49" s="44"/>
      <c r="E49" s="44"/>
      <c r="F49" s="44"/>
      <c r="G49" s="44"/>
      <c r="H49" s="44"/>
      <c r="I49" s="44"/>
      <c r="J49" s="44"/>
      <c r="K49" s="44"/>
      <c r="L49" s="44"/>
    </row>
    <row r="50" spans="2:12" x14ac:dyDescent="0.3">
      <c r="B50" s="44">
        <v>2028</v>
      </c>
      <c r="C50" s="49">
        <f>SUM(C41:H41)+L41</f>
        <v>0.1268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2:12" x14ac:dyDescent="0.3">
      <c r="B51" s="44">
        <v>2029</v>
      </c>
      <c r="C51" s="49">
        <f>SUM(C41:H41)</f>
        <v>0.13289999999999999</v>
      </c>
      <c r="D51" s="44"/>
      <c r="E51" s="44"/>
      <c r="F51" s="44"/>
      <c r="G51" s="44"/>
      <c r="H51" s="44"/>
      <c r="I51" s="44"/>
      <c r="J51" s="44"/>
      <c r="K51" s="44"/>
      <c r="L51" s="4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237E-7C83-4FD6-837F-6ACACD36F2E4}">
  <dimension ref="B1:B17"/>
  <sheetViews>
    <sheetView tabSelected="1" workbookViewId="0">
      <selection activeCell="K17" sqref="K17"/>
    </sheetView>
  </sheetViews>
  <sheetFormatPr defaultRowHeight="14.4" x14ac:dyDescent="0.3"/>
  <sheetData>
    <row r="1" spans="2:2" s="1" customFormat="1" ht="43.2" customHeight="1" x14ac:dyDescent="0.3">
      <c r="B1" s="2" t="s">
        <v>157</v>
      </c>
    </row>
    <row r="2" spans="2:2" s="4" customFormat="1" ht="13.8" x14ac:dyDescent="0.3">
      <c r="B2" s="3" t="s">
        <v>158</v>
      </c>
    </row>
    <row r="4" spans="2:2" x14ac:dyDescent="0.3">
      <c r="B4" s="54" t="s">
        <v>159</v>
      </c>
    </row>
    <row r="5" spans="2:2" x14ac:dyDescent="0.3">
      <c r="B5" t="s">
        <v>164</v>
      </c>
    </row>
    <row r="6" spans="2:2" x14ac:dyDescent="0.3">
      <c r="B6" s="54" t="s">
        <v>160</v>
      </c>
    </row>
    <row r="7" spans="2:2" x14ac:dyDescent="0.3">
      <c r="B7" t="s">
        <v>165</v>
      </c>
    </row>
    <row r="8" spans="2:2" x14ac:dyDescent="0.3">
      <c r="B8" s="54" t="s">
        <v>36</v>
      </c>
    </row>
    <row r="9" spans="2:2" x14ac:dyDescent="0.3">
      <c r="B9" t="s">
        <v>166</v>
      </c>
    </row>
    <row r="10" spans="2:2" x14ac:dyDescent="0.3">
      <c r="B10" s="54" t="s">
        <v>92</v>
      </c>
    </row>
    <row r="11" spans="2:2" x14ac:dyDescent="0.3">
      <c r="B11" t="s">
        <v>167</v>
      </c>
    </row>
    <row r="12" spans="2:2" x14ac:dyDescent="0.3">
      <c r="B12" s="54" t="s">
        <v>161</v>
      </c>
    </row>
    <row r="13" spans="2:2" x14ac:dyDescent="0.3">
      <c r="B13" t="s">
        <v>168</v>
      </c>
    </row>
    <row r="14" spans="2:2" x14ac:dyDescent="0.3">
      <c r="B14" s="54" t="s">
        <v>162</v>
      </c>
    </row>
    <row r="15" spans="2:2" x14ac:dyDescent="0.3">
      <c r="B15" t="s">
        <v>169</v>
      </c>
    </row>
    <row r="16" spans="2:2" x14ac:dyDescent="0.3">
      <c r="B16" s="54" t="s">
        <v>163</v>
      </c>
    </row>
    <row r="17" spans="2:2" x14ac:dyDescent="0.3">
      <c r="B17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FLUXO (1)</vt:lpstr>
      <vt:lpstr>FLUXO (2)</vt:lpstr>
      <vt:lpstr>FLUXO (3)</vt:lpstr>
      <vt:lpstr>CC</vt:lpstr>
      <vt:lpstr>BASE</vt:lpstr>
      <vt:lpstr>MARCA</vt:lpstr>
      <vt:lpstr>FORMULAS</vt:lpstr>
      <vt:lpstr>ACESSOS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Romero | Vitta</dc:creator>
  <cp:lastModifiedBy>Michel Romero | Vitta</cp:lastModifiedBy>
  <dcterms:created xsi:type="dcterms:W3CDTF">2025-08-06T13:53:10Z</dcterms:created>
  <dcterms:modified xsi:type="dcterms:W3CDTF">2025-08-18T17:26:15Z</dcterms:modified>
</cp:coreProperties>
</file>