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829FFE0-F559-4986-BC56-3F028AB83FBC}" xr6:coauthVersionLast="47" xr6:coauthVersionMax="47" xr10:uidLastSave="{00000000-0000-0000-0000-000000000000}"/>
  <bookViews>
    <workbookView xWindow="-120" yWindow="-120" windowWidth="20730" windowHeight="11160" activeTab="4" xr2:uid="{2FABB7FC-122C-4F56-BC4E-A4E63749A4F8}"/>
  </bookViews>
  <sheets>
    <sheet name="Sheet1" sheetId="1" r:id="rId1"/>
    <sheet name="NESTED IF" sheetId="2" r:id="rId2"/>
    <sheet name="NESTEDIFMORE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M8" i="5"/>
  <c r="L8" i="5"/>
  <c r="K8" i="5"/>
  <c r="N6" i="5"/>
  <c r="M6" i="5"/>
  <c r="L6" i="5"/>
  <c r="K6" i="5"/>
  <c r="N5" i="5"/>
  <c r="M5" i="5"/>
  <c r="L5" i="5"/>
  <c r="K5" i="5"/>
  <c r="N4" i="5"/>
  <c r="M4" i="5"/>
  <c r="L4" i="5"/>
  <c r="K4" i="5"/>
  <c r="N3" i="5"/>
  <c r="M3" i="5"/>
  <c r="L3" i="5"/>
  <c r="K3" i="5"/>
  <c r="G5" i="3"/>
  <c r="G6" i="3"/>
  <c r="G7" i="3"/>
  <c r="G8" i="3"/>
  <c r="G9" i="3"/>
  <c r="G10" i="3"/>
  <c r="G11" i="3"/>
  <c r="G12" i="3"/>
  <c r="G13" i="3"/>
  <c r="G14" i="3"/>
  <c r="G4" i="3"/>
  <c r="H18" i="3"/>
  <c r="C8" i="4"/>
  <c r="C9" i="4"/>
  <c r="C10" i="4"/>
  <c r="C11" i="4"/>
  <c r="C12" i="4"/>
  <c r="C13" i="4"/>
  <c r="K13" i="4"/>
  <c r="J13" i="4"/>
  <c r="I13" i="4"/>
  <c r="H13" i="4"/>
  <c r="G13" i="4"/>
  <c r="F13" i="4"/>
  <c r="E13" i="4"/>
  <c r="D13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  <c r="K5" i="4"/>
  <c r="J5" i="4"/>
  <c r="I5" i="4"/>
  <c r="H5" i="4"/>
  <c r="G5" i="4"/>
  <c r="F5" i="4"/>
  <c r="E5" i="4"/>
  <c r="D5" i="4"/>
  <c r="C5" i="4"/>
  <c r="H16" i="3"/>
  <c r="D14" i="3"/>
  <c r="F14" i="3" s="1"/>
  <c r="F13" i="3"/>
  <c r="D13" i="3"/>
  <c r="E13" i="3" s="1"/>
  <c r="F12" i="3"/>
  <c r="E12" i="3"/>
  <c r="D12" i="3"/>
  <c r="D11" i="3"/>
  <c r="F11" i="3" s="1"/>
  <c r="D10" i="3"/>
  <c r="F10" i="3" s="1"/>
  <c r="F9" i="3"/>
  <c r="D9" i="3"/>
  <c r="E9" i="3" s="1"/>
  <c r="F8" i="3"/>
  <c r="E8" i="3"/>
  <c r="D8" i="3"/>
  <c r="D7" i="3"/>
  <c r="F7" i="3" s="1"/>
  <c r="D6" i="3"/>
  <c r="F6" i="3" s="1"/>
  <c r="F5" i="3"/>
  <c r="D5" i="3"/>
  <c r="E5" i="3" s="1"/>
  <c r="F4" i="3"/>
  <c r="E4" i="3"/>
  <c r="D4" i="3"/>
  <c r="B18" i="3" s="1"/>
  <c r="G5" i="2"/>
  <c r="G6" i="2"/>
  <c r="G7" i="2"/>
  <c r="G8" i="2"/>
  <c r="G9" i="2"/>
  <c r="G10" i="2"/>
  <c r="G11" i="2"/>
  <c r="G4" i="2"/>
  <c r="H11" i="2"/>
  <c r="F11" i="2"/>
  <c r="E11" i="2"/>
  <c r="D11" i="2"/>
  <c r="C11" i="2"/>
  <c r="H10" i="2"/>
  <c r="E10" i="2"/>
  <c r="F10" i="2" s="1"/>
  <c r="D10" i="2"/>
  <c r="C10" i="2"/>
  <c r="H9" i="2"/>
  <c r="E9" i="2"/>
  <c r="D9" i="2"/>
  <c r="C9" i="2"/>
  <c r="F9" i="2" s="1"/>
  <c r="H8" i="2"/>
  <c r="E8" i="2"/>
  <c r="D8" i="2"/>
  <c r="C8" i="2"/>
  <c r="F8" i="2" s="1"/>
  <c r="H7" i="2"/>
  <c r="F7" i="2"/>
  <c r="E7" i="2"/>
  <c r="D7" i="2"/>
  <c r="C7" i="2"/>
  <c r="H6" i="2"/>
  <c r="E6" i="2"/>
  <c r="F6" i="2" s="1"/>
  <c r="D6" i="2"/>
  <c r="C6" i="2"/>
  <c r="H5" i="2"/>
  <c r="E5" i="2"/>
  <c r="D5" i="2"/>
  <c r="C5" i="2"/>
  <c r="F5" i="2" s="1"/>
  <c r="H4" i="2"/>
  <c r="E4" i="2"/>
  <c r="D4" i="2"/>
  <c r="C4" i="2"/>
  <c r="F4" i="2" s="1"/>
  <c r="F24" i="1"/>
  <c r="F25" i="1"/>
  <c r="F23" i="1"/>
  <c r="E24" i="1"/>
  <c r="E25" i="1"/>
  <c r="E23" i="1"/>
  <c r="C17" i="1"/>
  <c r="C16" i="1"/>
  <c r="C15" i="1"/>
  <c r="I3" i="1"/>
  <c r="H3" i="1"/>
  <c r="G3" i="1"/>
  <c r="B13" i="1"/>
  <c r="B12" i="1"/>
  <c r="B11" i="1"/>
  <c r="C3" i="1"/>
  <c r="B6" i="1"/>
  <c r="C8" i="1" s="1"/>
  <c r="B1" i="1"/>
  <c r="C4" i="1" s="1"/>
  <c r="B21" i="3" l="1"/>
  <c r="B20" i="3"/>
  <c r="B19" i="3"/>
  <c r="B15" i="3"/>
  <c r="E7" i="3"/>
  <c r="E11" i="3"/>
  <c r="B16" i="3"/>
  <c r="E6" i="3"/>
  <c r="E10" i="3"/>
  <c r="E14" i="3"/>
  <c r="B17" i="3"/>
  <c r="I11" i="2"/>
  <c r="I10" i="2"/>
  <c r="I4" i="2"/>
  <c r="I5" i="2"/>
  <c r="I8" i="2"/>
  <c r="I9" i="2"/>
  <c r="I7" i="2"/>
  <c r="I6" i="2"/>
  <c r="C9" i="1"/>
  <c r="C7" i="1"/>
  <c r="C2" i="1"/>
</calcChain>
</file>

<file path=xl/sharedStrings.xml><?xml version="1.0" encoding="utf-8"?>
<sst xmlns="http://schemas.openxmlformats.org/spreadsheetml/2006/main" count="147" uniqueCount="131">
  <si>
    <t>MMDDYY</t>
  </si>
  <si>
    <t>TODAY()</t>
  </si>
  <si>
    <t>TODAY()-5 DAYS</t>
  </si>
  <si>
    <t>NOW() FUNCTION RETURNS CURRENT DATE AND TIME</t>
  </si>
  <si>
    <t>DATEDIF FUNCTION</t>
  </si>
  <si>
    <t>START DATE</t>
  </si>
  <si>
    <t>END DATE</t>
  </si>
  <si>
    <t>AGE IN YRS</t>
  </si>
  <si>
    <t>AGE IN MONTHS</t>
  </si>
  <si>
    <t>AGE IN DAYS</t>
  </si>
  <si>
    <t xml:space="preserve">COUNT COUNTS ONLY THE NUMERICAL VALUES </t>
  </si>
  <si>
    <t>COUNTA COUNTS ALL THE NUMERICAL AND TEXT VALUES INCLUDING SPACE</t>
  </si>
  <si>
    <t>B</t>
  </si>
  <si>
    <t xml:space="preserve"> </t>
  </si>
  <si>
    <t>COUNTBLANK COUNTS THE BLANKSPACES, EVEN IF SPACE IS TYPED IT WILLNOT COUNT IT AS BLANK</t>
  </si>
  <si>
    <t>Name</t>
  </si>
  <si>
    <t>Sales</t>
  </si>
  <si>
    <t>Target</t>
  </si>
  <si>
    <t>Achieved / Not Achieved</t>
  </si>
  <si>
    <t>Bonus</t>
  </si>
  <si>
    <t>Jasmin</t>
  </si>
  <si>
    <t>Karen</t>
  </si>
  <si>
    <t>Ken</t>
  </si>
  <si>
    <t>IF ELSE FUNCTION</t>
  </si>
  <si>
    <t xml:space="preserve">if your sales  &gt; target , you will say target is achieved else not </t>
  </si>
  <si>
    <t xml:space="preserve">bonus is 20%  of target </t>
  </si>
  <si>
    <t>Nested if else condition</t>
  </si>
  <si>
    <t>Names</t>
  </si>
  <si>
    <t>Basic Salary</t>
  </si>
  <si>
    <t>DA(50%*Basic)</t>
  </si>
  <si>
    <t>HRA(35%*Basic)</t>
  </si>
  <si>
    <t>Conveyance(10%*Basic)</t>
  </si>
  <si>
    <t>Taxable Income(Basic+DA+HRA+Conv)</t>
  </si>
  <si>
    <t>Income Tax</t>
  </si>
  <si>
    <t>PF(Basic*12%)</t>
  </si>
  <si>
    <t>Net Income</t>
  </si>
  <si>
    <t>Dean Kramer</t>
  </si>
  <si>
    <t>income-tax-pf</t>
  </si>
  <si>
    <t>Carol Hill</t>
  </si>
  <si>
    <t>Julia Smith</t>
  </si>
  <si>
    <t>Jacqueline Banks</t>
  </si>
  <si>
    <t>Jeffrey Strong</t>
  </si>
  <si>
    <t>Jeri Lynn MacFall</t>
  </si>
  <si>
    <t>Sung Kim</t>
  </si>
  <si>
    <t>Theodore Ness</t>
  </si>
  <si>
    <t>if(first cond , 0 ,if(second cond, 10% of income , if(third cond , 20% of income , 30% of income)))</t>
  </si>
  <si>
    <t>Income Tax is deducted as per the following rules</t>
  </si>
  <si>
    <t>nested if condition</t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</si>
  <si>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No Tax is deductible if the taxable income is less than 3000 per month.</t>
    </r>
  </si>
  <si>
    <t>income &lt;3000</t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</si>
  <si>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10% tax if the taxable income is between 3000 and 6000 per month.</t>
    </r>
  </si>
  <si>
    <t>3000&lt;income&lt;6000</t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</si>
  <si>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20% tax if the taxable income is between 6001 and 9000 per month.</t>
    </r>
  </si>
  <si>
    <t>6001&lt;income&lt;9000</t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</si>
  <si>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30%tax if the taxable income is more than 9000 per month.</t>
    </r>
  </si>
  <si>
    <t>income&gt;9000</t>
  </si>
  <si>
    <t>Nested if else conditions</t>
  </si>
  <si>
    <t>Countif function</t>
  </si>
  <si>
    <t>ITEM CODE</t>
  </si>
  <si>
    <t xml:space="preserve">UNITS </t>
  </si>
  <si>
    <t>PRICE</t>
  </si>
  <si>
    <t xml:space="preserve">SALES </t>
  </si>
  <si>
    <t>COMMISSION</t>
  </si>
  <si>
    <t>GRADE</t>
  </si>
  <si>
    <t xml:space="preserve">Sales </t>
  </si>
  <si>
    <t>Commission</t>
  </si>
  <si>
    <t>Less than 1000</t>
  </si>
  <si>
    <t>No commission</t>
  </si>
  <si>
    <t>1000 to 5000</t>
  </si>
  <si>
    <t>2% of sales</t>
  </si>
  <si>
    <t>Above 5000</t>
  </si>
  <si>
    <t>5% of sales</t>
  </si>
  <si>
    <t xml:space="preserve">Grade </t>
  </si>
  <si>
    <t>POOR</t>
  </si>
  <si>
    <t>GOOD</t>
  </si>
  <si>
    <t>EXCELLENT</t>
  </si>
  <si>
    <t>TOTAL SALES</t>
  </si>
  <si>
    <t xml:space="preserve">HIGHEST SALE VALUE </t>
  </si>
  <si>
    <t>LOWEST SALE VALUE</t>
  </si>
  <si>
    <t xml:space="preserve">AVERAGE SALE VALUE </t>
  </si>
  <si>
    <t>COUNT OF EXCELLENT</t>
  </si>
  <si>
    <t>COUNT OF GOOD</t>
  </si>
  <si>
    <t>COUNT OF POOR</t>
  </si>
  <si>
    <t xml:space="preserve">freezing </t>
  </si>
  <si>
    <t xml:space="preserve">row fixed  column variable </t>
  </si>
  <si>
    <t>fixed</t>
  </si>
  <si>
    <t xml:space="preserve">row variable </t>
  </si>
  <si>
    <t xml:space="preserve">absolute </t>
  </si>
  <si>
    <t xml:space="preserve">row and column both freezed </t>
  </si>
  <si>
    <t xml:space="preserve">column fixed </t>
  </si>
  <si>
    <t xml:space="preserve">relative </t>
  </si>
  <si>
    <t>neither</t>
  </si>
  <si>
    <t>mixed</t>
  </si>
  <si>
    <t xml:space="preserve">either row or column is fixed </t>
  </si>
  <si>
    <t xml:space="preserve">row </t>
  </si>
  <si>
    <t>number r$</t>
  </si>
  <si>
    <t>column</t>
  </si>
  <si>
    <t>alpha $</t>
  </si>
  <si>
    <t>Reg No</t>
  </si>
  <si>
    <t>English</t>
  </si>
  <si>
    <t>History</t>
  </si>
  <si>
    <t>Hindi</t>
  </si>
  <si>
    <t>Science</t>
  </si>
  <si>
    <t>Maths</t>
  </si>
  <si>
    <t>Computer</t>
  </si>
  <si>
    <t>vlookup+ match functon</t>
  </si>
  <si>
    <t>Suman</t>
  </si>
  <si>
    <t>Rakesh</t>
  </si>
  <si>
    <t>Amith</t>
  </si>
  <si>
    <t>Vineeth</t>
  </si>
  <si>
    <t>Suresh</t>
  </si>
  <si>
    <t>Ram</t>
  </si>
  <si>
    <t>Anand</t>
  </si>
  <si>
    <t>Naveen</t>
  </si>
  <si>
    <t>Ajay</t>
  </si>
  <si>
    <t>match</t>
  </si>
  <si>
    <t>Praveen</t>
  </si>
  <si>
    <t>Prashanth</t>
  </si>
  <si>
    <t xml:space="preserve">vlookup </t>
  </si>
  <si>
    <t>Arun</t>
  </si>
  <si>
    <t xml:space="preserve">vertical lookup </t>
  </si>
  <si>
    <t>Adithya</t>
  </si>
  <si>
    <t>Veena</t>
  </si>
  <si>
    <t xml:space="preserve">match function </t>
  </si>
  <si>
    <t>Shanoj</t>
  </si>
  <si>
    <t>it will provide index(column number)</t>
  </si>
  <si>
    <t>Sriram</t>
  </si>
  <si>
    <t>Ravi</t>
  </si>
  <si>
    <t>Sheeja</t>
  </si>
  <si>
    <t>Lakshmi</t>
  </si>
  <si>
    <t>Roopa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</si>
</sst>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2"/>
      <color theme="1"/>
      <name val="Times New Roman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8" fontId="2" fillId="0" borderId="0" applyFont="0" applyFill="0" applyBorder="0" applyAlignment="0" applyProtection="0"/>
  </cellStyleXfs>
  <cellXfs count="8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2" fontId="1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15" fontId="0" fillId="0" borderId="0" xfId="0" applyNumberForma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4" fillId="3" borderId="1" xfId="1" applyFont="1" applyFill="1" applyBorder="1"/>
    <xf numFmtId="0" fontId="4" fillId="3" borderId="1" xfId="1" applyFont="1" applyFill="1" applyBorder="1" applyAlignment="1">
      <alignment horizontal="center" vertical="center"/>
    </xf>
    <xf numFmtId="0" fontId="5" fillId="0" borderId="1" xfId="1" applyFont="1" applyBorder="1"/>
    <xf numFmtId="0" fontId="6" fillId="0" borderId="1" xfId="2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1" applyFont="1"/>
    <xf numFmtId="0" fontId="7" fillId="0" borderId="0" xfId="1" applyFont="1"/>
    <xf numFmtId="0" fontId="5" fillId="0" borderId="0" xfId="1" applyFont="1"/>
    <xf numFmtId="0" fontId="0" fillId="4" borderId="0" xfId="1" applyFont="1" applyFill="1"/>
    <xf numFmtId="0" fontId="7" fillId="4" borderId="0" xfId="1" applyFont="1" applyFill="1"/>
    <xf numFmtId="0" fontId="8" fillId="5" borderId="1" xfId="1" applyFont="1" applyFill="1" applyBorder="1" applyAlignment="1">
      <alignment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9" fillId="0" borderId="0" xfId="1" applyFont="1" applyAlignment="1">
      <alignment wrapText="1"/>
    </xf>
    <xf numFmtId="0" fontId="9" fillId="0" borderId="1" xfId="1" applyFont="1" applyBorder="1" applyAlignment="1">
      <alignment wrapText="1"/>
    </xf>
    <xf numFmtId="0" fontId="9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0" xfId="1" applyFont="1"/>
    <xf numFmtId="0" fontId="8" fillId="0" borderId="0" xfId="1" applyFont="1" applyAlignment="1">
      <alignment wrapText="1"/>
    </xf>
    <xf numFmtId="0" fontId="8" fillId="0" borderId="0" xfId="1" applyFont="1"/>
    <xf numFmtId="0" fontId="10" fillId="0" borderId="0" xfId="1" applyFont="1"/>
    <xf numFmtId="0" fontId="7" fillId="0" borderId="0" xfId="1" applyFont="1" applyAlignment="1">
      <alignment horizontal="center" vertical="center"/>
    </xf>
    <xf numFmtId="0" fontId="10" fillId="0" borderId="0" xfId="1" applyFont="1" applyAlignment="1">
      <alignment horizontal="left" indent="4"/>
    </xf>
    <xf numFmtId="9" fontId="0" fillId="0" borderId="0" xfId="0" applyNumberFormat="1"/>
    <xf numFmtId="0" fontId="0" fillId="0" borderId="0" xfId="1" applyFont="1" applyAlignment="1">
      <alignment horizontal="center" vertical="center"/>
    </xf>
    <xf numFmtId="9" fontId="7" fillId="0" borderId="0" xfId="1" applyNumberFormat="1" applyFont="1" applyAlignment="1">
      <alignment horizontal="center" vertical="center"/>
    </xf>
    <xf numFmtId="0" fontId="12" fillId="0" borderId="0" xfId="1" applyFont="1"/>
    <xf numFmtId="0" fontId="12" fillId="4" borderId="0" xfId="1" applyFont="1" applyFill="1"/>
    <xf numFmtId="0" fontId="12" fillId="6" borderId="0" xfId="1" applyFont="1" applyFill="1"/>
    <xf numFmtId="0" fontId="13" fillId="7" borderId="2" xfId="1" applyFont="1" applyFill="1" applyBorder="1" applyAlignment="1">
      <alignment horizontal="center" vertical="center"/>
    </xf>
    <xf numFmtId="0" fontId="13" fillId="7" borderId="3" xfId="1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 wrapText="1"/>
    </xf>
    <xf numFmtId="0" fontId="13" fillId="7" borderId="2" xfId="1" applyFont="1" applyFill="1" applyBorder="1" applyAlignment="1">
      <alignment horizontal="left" vertical="center"/>
    </xf>
    <xf numFmtId="0" fontId="13" fillId="7" borderId="3" xfId="1" applyFont="1" applyFill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2" fillId="0" borderId="4" xfId="1" applyFont="1" applyBorder="1" applyAlignment="1">
      <alignment horizontal="center" vertical="top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0" fontId="12" fillId="0" borderId="5" xfId="1" applyFont="1" applyBorder="1" applyAlignment="1">
      <alignment horizontal="left" vertical="center"/>
    </xf>
    <xf numFmtId="0" fontId="12" fillId="0" borderId="4" xfId="1" applyFont="1" applyBorder="1" applyAlignment="1">
      <alignment horizontal="justify" vertical="top"/>
    </xf>
    <xf numFmtId="0" fontId="12" fillId="0" borderId="5" xfId="1" applyFont="1" applyBorder="1" applyAlignment="1">
      <alignment horizontal="justify" vertical="top"/>
    </xf>
    <xf numFmtId="9" fontId="12" fillId="0" borderId="0" xfId="1" applyNumberFormat="1" applyFont="1"/>
    <xf numFmtId="0" fontId="12" fillId="0" borderId="0" xfId="1" applyFont="1" applyAlignment="1">
      <alignment horizontal="center"/>
    </xf>
    <xf numFmtId="0" fontId="13" fillId="7" borderId="2" xfId="1" applyFont="1" applyFill="1" applyBorder="1" applyAlignment="1">
      <alignment horizontal="left" vertical="top"/>
    </xf>
    <xf numFmtId="0" fontId="12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2" fontId="12" fillId="0" borderId="7" xfId="1" applyNumberFormat="1" applyFont="1" applyBorder="1" applyAlignment="1">
      <alignment horizontal="left" vertical="top"/>
    </xf>
    <xf numFmtId="0" fontId="12" fillId="0" borderId="8" xfId="1" applyFont="1" applyBorder="1" applyAlignment="1">
      <alignment horizontal="left" vertical="top"/>
    </xf>
    <xf numFmtId="0" fontId="12" fillId="0" borderId="9" xfId="1" applyFont="1" applyBorder="1" applyAlignment="1">
      <alignment horizontal="left" vertical="top"/>
    </xf>
    <xf numFmtId="0" fontId="13" fillId="0" borderId="10" xfId="1" applyFont="1" applyBorder="1" applyAlignment="1">
      <alignment horizontal="left" vertical="top"/>
    </xf>
    <xf numFmtId="2" fontId="12" fillId="0" borderId="11" xfId="1" applyNumberFormat="1" applyFont="1" applyBorder="1" applyAlignment="1">
      <alignment horizontal="center" vertical="top"/>
    </xf>
    <xf numFmtId="0" fontId="12" fillId="0" borderId="1" xfId="1" applyFont="1" applyBorder="1" applyAlignment="1">
      <alignment horizontal="center" vertical="top"/>
    </xf>
    <xf numFmtId="0" fontId="12" fillId="0" borderId="12" xfId="1" applyFont="1" applyBorder="1" applyAlignment="1">
      <alignment horizontal="center" vertical="top"/>
    </xf>
    <xf numFmtId="0" fontId="13" fillId="0" borderId="13" xfId="1" applyFont="1" applyBorder="1" applyAlignment="1">
      <alignment horizontal="left" vertical="top"/>
    </xf>
    <xf numFmtId="0" fontId="13" fillId="0" borderId="14" xfId="1" applyFont="1" applyBorder="1" applyAlignment="1">
      <alignment horizontal="left" vertical="top"/>
    </xf>
    <xf numFmtId="0" fontId="12" fillId="0" borderId="11" xfId="1" applyFont="1" applyBorder="1" applyAlignment="1">
      <alignment horizontal="center" vertical="top"/>
    </xf>
    <xf numFmtId="0" fontId="13" fillId="0" borderId="15" xfId="1" applyFont="1" applyBorder="1" applyAlignment="1">
      <alignment horizontal="left" vertical="top"/>
    </xf>
    <xf numFmtId="0" fontId="12" fillId="0" borderId="16" xfId="1" applyFont="1" applyBorder="1" applyAlignment="1">
      <alignment horizontal="center" vertical="top"/>
    </xf>
    <xf numFmtId="0" fontId="12" fillId="0" borderId="17" xfId="1" applyFont="1" applyBorder="1" applyAlignment="1">
      <alignment horizontal="center" vertical="top"/>
    </xf>
    <xf numFmtId="0" fontId="12" fillId="0" borderId="18" xfId="1" applyFont="1" applyBorder="1" applyAlignment="1">
      <alignment horizontal="center" vertical="top"/>
    </xf>
    <xf numFmtId="0" fontId="12" fillId="0" borderId="0" xfId="1" applyFont="1" applyAlignment="1">
      <alignment horizontal="justify"/>
    </xf>
    <xf numFmtId="0" fontId="0" fillId="6" borderId="0" xfId="0" applyFill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6" fontId="0" fillId="0" borderId="0" xfId="0" applyNumberFormat="1"/>
    <xf numFmtId="0" fontId="14" fillId="9" borderId="1" xfId="1" applyFont="1" applyFill="1" applyBorder="1" applyAlignment="1">
      <alignment horizontal="center" vertical="center"/>
    </xf>
    <xf numFmtId="0" fontId="14" fillId="9" borderId="8" xfId="1" applyFont="1" applyFill="1" applyBorder="1" applyAlignment="1">
      <alignment horizontal="left" vertical="center"/>
    </xf>
    <xf numFmtId="0" fontId="14" fillId="9" borderId="19" xfId="1" applyFont="1" applyFill="1" applyBorder="1" applyAlignment="1">
      <alignment horizontal="center" vertical="center"/>
    </xf>
    <xf numFmtId="0" fontId="14" fillId="9" borderId="8" xfId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10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2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15" fillId="0" borderId="21" xfId="1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</cellXfs>
  <cellStyles count="3">
    <cellStyle name="Currency 2" xfId="2" xr:uid="{82B0BA84-6432-4833-9362-97E47F27865D}"/>
    <cellStyle name="Normal" xfId="0" builtinId="0"/>
    <cellStyle name="Normal 2" xfId="1" xr:uid="{BB618805-3EED-462A-A2D8-02037533767E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1092-DEFF-4518-BDCB-F0DA9B9D712A}" name="Table10" displayName="Table10" ref="G1:G22" totalsRowShown="0" headerRowDxfId="21" dataDxfId="20" headerRowBorderDxfId="18" tableBorderDxfId="19" totalsRowBorderDxfId="17" headerRowCellStyle="Normal 2" dataCellStyle="Normal 2">
  <autoFilter ref="G1:G22" xr:uid="{716A1092-DEFF-4518-BDCB-F0DA9B9D712A}"/>
  <tableColumns count="1">
    <tableColumn id="1" xr3:uid="{96B1F961-7C2D-4B9D-9696-4C33C9819BE9}" name="Maths" dataDxfId="16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36E92A-FA94-42F0-A769-1553F089F245}" name="Table11" displayName="Table11" ref="C1:C22" totalsRowShown="0" headerRowDxfId="15" dataDxfId="14" headerRowBorderDxfId="12" tableBorderDxfId="13" totalsRowBorderDxfId="11" headerRowCellStyle="Normal 2" dataCellStyle="Normal 2">
  <autoFilter ref="C1:C22" xr:uid="{4E36E92A-FA94-42F0-A769-1553F089F245}"/>
  <tableColumns count="1">
    <tableColumn id="1" xr3:uid="{584F75EC-1E96-4CB6-BA7A-FA6F034EFEC1}" name="English" dataDxfId="10" dataCellStyle="Normal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04AAA5-306B-450C-9B45-345FEF39FFE5}" name="Table12" displayName="Table12" ref="B1:B1048576" totalsRowShown="0" headerRowDxfId="9" dataDxfId="8" headerRowBorderDxfId="6" tableBorderDxfId="7" headerRowCellStyle="Normal 2" dataCellStyle="Normal 2">
  <autoFilter ref="B1:B1048576" xr:uid="{0504AAA5-306B-450C-9B45-345FEF39FFE5}"/>
  <tableColumns count="1">
    <tableColumn id="1" xr3:uid="{3E94BDD6-2460-43F8-BCA6-85D778B80176}" name="Name" dataDxfId="5" dataCellStyle="Normal 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BB0EE-3293-42F1-B585-3A08DD23899B}" name="Table13" displayName="Table13" ref="D1:D1048576" totalsRowShown="0" headerRowDxfId="4" dataDxfId="3" headerRowBorderDxfId="1" tableBorderDxfId="2" headerRowCellStyle="Normal 2" dataCellStyle="Normal 2">
  <autoFilter ref="D1:D1048576" xr:uid="{68ABB0EE-3293-42F1-B585-3A08DD23899B}"/>
  <tableColumns count="1">
    <tableColumn id="1" xr3:uid="{DA98D0E9-E946-450F-9756-D7C5221D983B}" name="History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B204E-CA7A-4906-B903-6E05E5E0A73D}">
  <dimension ref="A1:I27"/>
  <sheetViews>
    <sheetView topLeftCell="A9" workbookViewId="0">
      <selection activeCell="G23" sqref="G23"/>
    </sheetView>
  </sheetViews>
  <sheetFormatPr defaultRowHeight="15" x14ac:dyDescent="0.25"/>
  <cols>
    <col min="1" max="1" width="9.140625" style="2"/>
    <col min="2" max="2" width="23.140625" bestFit="1" customWidth="1"/>
    <col min="3" max="4" width="27.42578125" customWidth="1"/>
    <col min="5" max="5" width="23.5703125" style="5" bestFit="1" customWidth="1"/>
    <col min="6" max="6" width="13.28515625" customWidth="1"/>
    <col min="7" max="7" width="10.5703125" bestFit="1" customWidth="1"/>
    <col min="8" max="8" width="15.42578125" bestFit="1" customWidth="1"/>
    <col min="9" max="9" width="12" bestFit="1" customWidth="1"/>
  </cols>
  <sheetData>
    <row r="1" spans="1:9" x14ac:dyDescent="0.25">
      <c r="A1" s="2">
        <v>1</v>
      </c>
      <c r="B1" s="1">
        <f>DATE(2024,3,15)</f>
        <v>45366</v>
      </c>
      <c r="C1" t="s">
        <v>0</v>
      </c>
      <c r="F1" t="s">
        <v>4</v>
      </c>
    </row>
    <row r="2" spans="1:9" x14ac:dyDescent="0.25">
      <c r="C2">
        <f>DAY(B1)</f>
        <v>15</v>
      </c>
      <c r="F2" t="s">
        <v>5</v>
      </c>
      <c r="G2" t="s">
        <v>7</v>
      </c>
      <c r="H2" t="s">
        <v>8</v>
      </c>
      <c r="I2" t="s">
        <v>9</v>
      </c>
    </row>
    <row r="3" spans="1:9" x14ac:dyDescent="0.25">
      <c r="C3">
        <f>MONTH(B1)</f>
        <v>3</v>
      </c>
      <c r="F3" s="6">
        <v>29669</v>
      </c>
      <c r="G3">
        <f>DATEDIF(F3,F5,"Y")</f>
        <v>42</v>
      </c>
      <c r="H3">
        <f>DATEDIF(F3,F5,"M")</f>
        <v>513</v>
      </c>
      <c r="I3">
        <f>DATEDIF(F3,F5,"D")</f>
        <v>15637</v>
      </c>
    </row>
    <row r="4" spans="1:9" x14ac:dyDescent="0.25">
      <c r="C4">
        <f>YEAR(B1)</f>
        <v>2024</v>
      </c>
      <c r="F4" t="s">
        <v>6</v>
      </c>
    </row>
    <row r="5" spans="1:9" x14ac:dyDescent="0.25">
      <c r="F5" s="6">
        <v>45306</v>
      </c>
    </row>
    <row r="6" spans="1:9" x14ac:dyDescent="0.25">
      <c r="A6" s="2">
        <v>2</v>
      </c>
      <c r="B6" s="1">
        <f ca="1">DATE(YEAR(TODAY()),MONTH(TODAY()),DAY(TODAY()))</f>
        <v>45306</v>
      </c>
      <c r="C6" t="s">
        <v>0</v>
      </c>
    </row>
    <row r="7" spans="1:9" x14ac:dyDescent="0.25">
      <c r="C7">
        <f ca="1">DAY(B6)</f>
        <v>15</v>
      </c>
    </row>
    <row r="8" spans="1:9" x14ac:dyDescent="0.25">
      <c r="C8">
        <f ca="1">MONTH(B6)</f>
        <v>1</v>
      </c>
    </row>
    <row r="9" spans="1:9" x14ac:dyDescent="0.25">
      <c r="C9">
        <f ca="1">YEAR(B6)</f>
        <v>2024</v>
      </c>
    </row>
    <row r="11" spans="1:9" x14ac:dyDescent="0.25">
      <c r="A11" s="2">
        <v>3</v>
      </c>
      <c r="B11" s="1">
        <f ca="1">TODAY()</f>
        <v>45306</v>
      </c>
      <c r="C11" t="s">
        <v>1</v>
      </c>
    </row>
    <row r="12" spans="1:9" x14ac:dyDescent="0.25">
      <c r="B12" s="1">
        <f ca="1">TODAY()-5</f>
        <v>45301</v>
      </c>
      <c r="C12" t="s">
        <v>2</v>
      </c>
    </row>
    <row r="13" spans="1:9" ht="30" x14ac:dyDescent="0.25">
      <c r="A13" s="2">
        <v>4</v>
      </c>
      <c r="B13" s="3">
        <f ca="1">NOW()</f>
        <v>45306.97293275463</v>
      </c>
      <c r="C13" s="4" t="s">
        <v>3</v>
      </c>
      <c r="D13" s="4"/>
    </row>
    <row r="15" spans="1:9" x14ac:dyDescent="0.25">
      <c r="A15" s="2">
        <v>5</v>
      </c>
      <c r="B15" s="7">
        <v>1</v>
      </c>
      <c r="C15">
        <f>COUNT(B15:B21)</f>
        <v>4</v>
      </c>
      <c r="D15" t="s">
        <v>10</v>
      </c>
    </row>
    <row r="16" spans="1:9" x14ac:dyDescent="0.25">
      <c r="B16" s="7">
        <v>2</v>
      </c>
      <c r="C16">
        <f>COUNTA(B15:B21)</f>
        <v>5</v>
      </c>
      <c r="D16" t="s">
        <v>11</v>
      </c>
    </row>
    <row r="17" spans="1:6" x14ac:dyDescent="0.25">
      <c r="B17" s="7">
        <v>3</v>
      </c>
      <c r="C17">
        <f>COUNTBLANK(B15:B21)</f>
        <v>2</v>
      </c>
      <c r="D17" t="s">
        <v>14</v>
      </c>
    </row>
    <row r="18" spans="1:6" x14ac:dyDescent="0.25">
      <c r="B18" s="7"/>
    </row>
    <row r="19" spans="1:6" x14ac:dyDescent="0.25">
      <c r="B19" s="8" t="s">
        <v>12</v>
      </c>
    </row>
    <row r="20" spans="1:6" x14ac:dyDescent="0.25">
      <c r="B20" s="8"/>
    </row>
    <row r="21" spans="1:6" x14ac:dyDescent="0.25">
      <c r="B21" s="7">
        <v>8</v>
      </c>
      <c r="E21" s="5" t="s">
        <v>23</v>
      </c>
    </row>
    <row r="22" spans="1:6" x14ac:dyDescent="0.25">
      <c r="A22" s="2">
        <v>6</v>
      </c>
      <c r="B22" s="9" t="s">
        <v>15</v>
      </c>
      <c r="C22" s="10" t="s">
        <v>16</v>
      </c>
      <c r="D22" s="10" t="s">
        <v>17</v>
      </c>
      <c r="E22" s="10" t="s">
        <v>18</v>
      </c>
      <c r="F22" s="10" t="s">
        <v>19</v>
      </c>
    </row>
    <row r="23" spans="1:6" x14ac:dyDescent="0.25">
      <c r="B23" s="11" t="s">
        <v>20</v>
      </c>
      <c r="C23" s="12">
        <v>580</v>
      </c>
      <c r="D23" s="12">
        <v>640</v>
      </c>
      <c r="E23" s="13" t="str">
        <f>IF(C23&gt;D23,"TARGET ACHIEVED","TARGET NOT ACHIEVED")</f>
        <v>TARGET NOT ACHIEVED</v>
      </c>
      <c r="F23" s="12">
        <f>IF(C23&gt;D23,0.2*D23,0)</f>
        <v>0</v>
      </c>
    </row>
    <row r="24" spans="1:6" x14ac:dyDescent="0.25">
      <c r="B24" s="11" t="s">
        <v>21</v>
      </c>
      <c r="C24" s="12">
        <v>1200</v>
      </c>
      <c r="D24" s="12">
        <v>1000</v>
      </c>
      <c r="E24" s="13" t="str">
        <f t="shared" ref="E24:E27" si="0">IF(C24&gt;D24,"TARGET ACHIEVED","TARGET NOT ACHIEVED")</f>
        <v>TARGET ACHIEVED</v>
      </c>
      <c r="F24" s="12">
        <f t="shared" ref="F24:F25" si="1">IF(C24&gt;D24,0.2*D24,0)</f>
        <v>200</v>
      </c>
    </row>
    <row r="25" spans="1:6" x14ac:dyDescent="0.25">
      <c r="B25" s="11" t="s">
        <v>22</v>
      </c>
      <c r="C25" s="12">
        <v>710</v>
      </c>
      <c r="D25" s="12">
        <v>700</v>
      </c>
      <c r="E25" s="13" t="str">
        <f t="shared" si="0"/>
        <v>TARGET ACHIEVED</v>
      </c>
      <c r="F25" s="12">
        <f t="shared" si="1"/>
        <v>140</v>
      </c>
    </row>
    <row r="26" spans="1:6" ht="15.75" x14ac:dyDescent="0.25">
      <c r="B26" s="14" t="s">
        <v>24</v>
      </c>
      <c r="C26" s="15"/>
      <c r="D26" s="15"/>
      <c r="E26" s="13"/>
      <c r="F26" s="15"/>
    </row>
    <row r="27" spans="1:6" ht="15.75" x14ac:dyDescent="0.25">
      <c r="B27" s="16" t="s">
        <v>25</v>
      </c>
      <c r="E27" s="13"/>
      <c r="F2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E54D-43CA-405D-AC3B-42EFA76FFC60}">
  <dimension ref="A1:J33"/>
  <sheetViews>
    <sheetView topLeftCell="B1" workbookViewId="0">
      <selection activeCell="G4" sqref="G4"/>
    </sheetView>
  </sheetViews>
  <sheetFormatPr defaultColWidth="11.42578125" defaultRowHeight="15" x14ac:dyDescent="0.2"/>
  <cols>
    <col min="1" max="1" width="21.7109375" style="15" customWidth="1"/>
    <col min="2" max="2" width="15" style="15" customWidth="1"/>
    <col min="3" max="3" width="20.28515625" style="15" customWidth="1"/>
    <col min="4" max="4" width="20.7109375" style="15" customWidth="1"/>
    <col min="5" max="5" width="29.5703125" style="15" customWidth="1"/>
    <col min="6" max="6" width="38" style="15" customWidth="1"/>
    <col min="7" max="7" width="51.140625" style="15" bestFit="1" customWidth="1"/>
    <col min="8" max="8" width="19.5703125" style="15" customWidth="1"/>
    <col min="9" max="9" width="20.5703125" style="15" customWidth="1"/>
    <col min="10" max="16384" width="11.42578125" style="15"/>
  </cols>
  <sheetData>
    <row r="1" spans="1:10" ht="15.75" x14ac:dyDescent="0.25">
      <c r="C1" s="17" t="s">
        <v>26</v>
      </c>
      <c r="D1" s="18"/>
    </row>
    <row r="3" spans="1:10" ht="31.5" x14ac:dyDescent="0.2">
      <c r="A3" s="19" t="s">
        <v>27</v>
      </c>
      <c r="B3" s="20" t="s">
        <v>28</v>
      </c>
      <c r="C3" s="20" t="s">
        <v>29</v>
      </c>
      <c r="D3" s="20" t="s">
        <v>30</v>
      </c>
      <c r="E3" s="20" t="s">
        <v>31</v>
      </c>
      <c r="F3" s="20" t="s">
        <v>32</v>
      </c>
      <c r="G3" s="20" t="s">
        <v>33</v>
      </c>
      <c r="H3" s="20" t="s">
        <v>34</v>
      </c>
      <c r="I3" s="20" t="s">
        <v>35</v>
      </c>
      <c r="J3" s="21"/>
    </row>
    <row r="4" spans="1:10" x14ac:dyDescent="0.2">
      <c r="A4" s="22" t="s">
        <v>36</v>
      </c>
      <c r="B4" s="23">
        <v>4900</v>
      </c>
      <c r="C4" s="24">
        <f>0.5*B4</f>
        <v>2450</v>
      </c>
      <c r="D4" s="24">
        <f>0.35*B4</f>
        <v>1715</v>
      </c>
      <c r="E4" s="24">
        <f>0.1*B4</f>
        <v>490</v>
      </c>
      <c r="F4" s="24">
        <f>B4+C4+D4+E4</f>
        <v>9555</v>
      </c>
      <c r="G4" s="24">
        <f>IF(F4&lt;3000,0,IF(F4&lt;6000,0.1*F4,IF(F4&lt;9000,0.2*F4,F4*0.3)))</f>
        <v>2866.5</v>
      </c>
      <c r="H4" s="24">
        <f>B4*0.12</f>
        <v>588</v>
      </c>
      <c r="I4" s="24">
        <f>F4-G4-H4</f>
        <v>6100.5</v>
      </c>
      <c r="J4" s="25" t="s">
        <v>37</v>
      </c>
    </row>
    <row r="5" spans="1:10" x14ac:dyDescent="0.2">
      <c r="A5" s="22" t="s">
        <v>38</v>
      </c>
      <c r="B5" s="23">
        <v>3626</v>
      </c>
      <c r="C5" s="24">
        <f t="shared" ref="C5:C11" si="0">0.5*B5</f>
        <v>1813</v>
      </c>
      <c r="D5" s="24">
        <f t="shared" ref="D5:D11" si="1">0.35*B5</f>
        <v>1269.0999999999999</v>
      </c>
      <c r="E5" s="24">
        <f t="shared" ref="E5:E11" si="2">0.1*B5</f>
        <v>362.6</v>
      </c>
      <c r="F5" s="24">
        <f t="shared" ref="F5:F11" si="3">B5+C5+D5+E5</f>
        <v>7070.7000000000007</v>
      </c>
      <c r="G5" s="24">
        <f t="shared" ref="G5:G11" si="4">IF(F5&lt;3000,0,IF(F5&lt;6000,0.1*F5,IF(F5&lt;9000,0.2*F5,0.3*F5)))</f>
        <v>1414.1400000000003</v>
      </c>
      <c r="H5" s="24">
        <f t="shared" ref="H5:H11" si="5">B5*0.12</f>
        <v>435.12</v>
      </c>
      <c r="I5" s="24">
        <f t="shared" ref="I5:I11" si="6">F5-G5-H5</f>
        <v>5221.4400000000005</v>
      </c>
      <c r="J5" s="25"/>
    </row>
    <row r="6" spans="1:10" x14ac:dyDescent="0.2">
      <c r="A6" s="22" t="s">
        <v>39</v>
      </c>
      <c r="B6" s="23">
        <v>2450</v>
      </c>
      <c r="C6" s="24">
        <f t="shared" si="0"/>
        <v>1225</v>
      </c>
      <c r="D6" s="24">
        <f t="shared" si="1"/>
        <v>857.5</v>
      </c>
      <c r="E6" s="24">
        <f t="shared" si="2"/>
        <v>245</v>
      </c>
      <c r="F6" s="24">
        <f t="shared" si="3"/>
        <v>4777.5</v>
      </c>
      <c r="G6" s="24">
        <f t="shared" si="4"/>
        <v>477.75</v>
      </c>
      <c r="H6" s="24">
        <f t="shared" si="5"/>
        <v>294</v>
      </c>
      <c r="I6" s="24">
        <f t="shared" si="6"/>
        <v>4005.75</v>
      </c>
      <c r="J6" s="25"/>
    </row>
    <row r="7" spans="1:10" x14ac:dyDescent="0.2">
      <c r="A7" s="22" t="s">
        <v>40</v>
      </c>
      <c r="B7" s="23">
        <v>2842</v>
      </c>
      <c r="C7" s="24">
        <f t="shared" si="0"/>
        <v>1421</v>
      </c>
      <c r="D7" s="24">
        <f t="shared" si="1"/>
        <v>994.69999999999993</v>
      </c>
      <c r="E7" s="24">
        <f t="shared" si="2"/>
        <v>284.2</v>
      </c>
      <c r="F7" s="24">
        <f t="shared" si="3"/>
        <v>5541.9</v>
      </c>
      <c r="G7" s="24">
        <f t="shared" si="4"/>
        <v>554.18999999999994</v>
      </c>
      <c r="H7" s="24">
        <f t="shared" si="5"/>
        <v>341.03999999999996</v>
      </c>
      <c r="I7" s="24">
        <f t="shared" si="6"/>
        <v>4646.67</v>
      </c>
      <c r="J7" s="25"/>
    </row>
    <row r="8" spans="1:10" x14ac:dyDescent="0.2">
      <c r="A8" s="22" t="s">
        <v>41</v>
      </c>
      <c r="B8" s="23">
        <v>12000</v>
      </c>
      <c r="C8" s="24">
        <f t="shared" si="0"/>
        <v>6000</v>
      </c>
      <c r="D8" s="24">
        <f t="shared" si="1"/>
        <v>4200</v>
      </c>
      <c r="E8" s="24">
        <f t="shared" si="2"/>
        <v>1200</v>
      </c>
      <c r="F8" s="24">
        <f t="shared" si="3"/>
        <v>23400</v>
      </c>
      <c r="G8" s="24">
        <f t="shared" si="4"/>
        <v>7020</v>
      </c>
      <c r="H8" s="24">
        <f t="shared" si="5"/>
        <v>1440</v>
      </c>
      <c r="I8" s="24">
        <f t="shared" si="6"/>
        <v>14940</v>
      </c>
      <c r="J8" s="25"/>
    </row>
    <row r="9" spans="1:10" x14ac:dyDescent="0.2">
      <c r="A9" s="22" t="s">
        <v>42</v>
      </c>
      <c r="B9" s="23">
        <v>3528</v>
      </c>
      <c r="C9" s="24">
        <f t="shared" si="0"/>
        <v>1764</v>
      </c>
      <c r="D9" s="24">
        <f t="shared" si="1"/>
        <v>1234.8</v>
      </c>
      <c r="E9" s="24">
        <f t="shared" si="2"/>
        <v>352.8</v>
      </c>
      <c r="F9" s="24">
        <f t="shared" si="3"/>
        <v>6879.6</v>
      </c>
      <c r="G9" s="24">
        <f t="shared" si="4"/>
        <v>1375.92</v>
      </c>
      <c r="H9" s="24">
        <f t="shared" si="5"/>
        <v>423.35999999999996</v>
      </c>
      <c r="I9" s="24">
        <f t="shared" si="6"/>
        <v>5080.3200000000006</v>
      </c>
      <c r="J9" s="25"/>
    </row>
    <row r="10" spans="1:10" x14ac:dyDescent="0.2">
      <c r="A10" s="22" t="s">
        <v>43</v>
      </c>
      <c r="B10" s="23">
        <v>18350</v>
      </c>
      <c r="C10" s="24">
        <f t="shared" si="0"/>
        <v>9175</v>
      </c>
      <c r="D10" s="24">
        <f t="shared" si="1"/>
        <v>6422.5</v>
      </c>
      <c r="E10" s="24">
        <f t="shared" si="2"/>
        <v>1835</v>
      </c>
      <c r="F10" s="24">
        <f t="shared" si="3"/>
        <v>35782.5</v>
      </c>
      <c r="G10" s="24">
        <f t="shared" si="4"/>
        <v>10734.75</v>
      </c>
      <c r="H10" s="24">
        <f t="shared" si="5"/>
        <v>2202</v>
      </c>
      <c r="I10" s="24">
        <f t="shared" si="6"/>
        <v>22845.75</v>
      </c>
    </row>
    <row r="11" spans="1:10" x14ac:dyDescent="0.2">
      <c r="A11" s="22" t="s">
        <v>44</v>
      </c>
      <c r="B11" s="23">
        <v>2842</v>
      </c>
      <c r="C11" s="24">
        <f t="shared" si="0"/>
        <v>1421</v>
      </c>
      <c r="D11" s="24">
        <f t="shared" si="1"/>
        <v>994.69999999999993</v>
      </c>
      <c r="E11" s="24">
        <f t="shared" si="2"/>
        <v>284.2</v>
      </c>
      <c r="F11" s="24">
        <f t="shared" si="3"/>
        <v>5541.9</v>
      </c>
      <c r="G11" s="24">
        <f t="shared" si="4"/>
        <v>554.18999999999994</v>
      </c>
      <c r="H11" s="24">
        <f t="shared" si="5"/>
        <v>341.03999999999996</v>
      </c>
      <c r="I11" s="24">
        <f t="shared" si="6"/>
        <v>4646.67</v>
      </c>
    </row>
    <row r="12" spans="1:10" ht="15.75" x14ac:dyDescent="0.25">
      <c r="A12" s="26"/>
      <c r="B12" s="27"/>
      <c r="G12" s="14" t="s">
        <v>45</v>
      </c>
      <c r="H12" s="24"/>
    </row>
    <row r="13" spans="1:10" ht="18" x14ac:dyDescent="0.25">
      <c r="A13" s="28" t="s">
        <v>46</v>
      </c>
      <c r="B13" s="27"/>
      <c r="C13" s="27"/>
      <c r="D13" s="27"/>
      <c r="F13"/>
      <c r="G13" s="29"/>
      <c r="H13" s="24"/>
    </row>
    <row r="14" spans="1:10" ht="18" x14ac:dyDescent="0.25">
      <c r="A14" s="28"/>
      <c r="B14" s="27"/>
      <c r="C14" s="27"/>
      <c r="D14" s="27"/>
      <c r="F14"/>
      <c r="G14" t="s">
        <v>47</v>
      </c>
      <c r="H14" s="24"/>
    </row>
    <row r="15" spans="1:10" ht="18" x14ac:dyDescent="0.25">
      <c r="A15" s="30" t="s">
        <v>48</v>
      </c>
      <c r="B15" s="27"/>
      <c r="C15" s="27"/>
      <c r="D15" s="27"/>
      <c r="F15" t="s">
        <v>49</v>
      </c>
      <c r="G15">
        <v>0</v>
      </c>
      <c r="H15" s="24"/>
    </row>
    <row r="16" spans="1:10" ht="18" x14ac:dyDescent="0.25">
      <c r="A16" s="30" t="s">
        <v>50</v>
      </c>
      <c r="B16" s="27"/>
      <c r="C16" s="27"/>
      <c r="D16" s="27"/>
      <c r="F16" t="s">
        <v>51</v>
      </c>
      <c r="G16" s="31">
        <v>0.1</v>
      </c>
      <c r="H16" s="24"/>
    </row>
    <row r="17" spans="1:9" ht="18" x14ac:dyDescent="0.25">
      <c r="A17" s="30" t="s">
        <v>52</v>
      </c>
      <c r="B17" s="27"/>
      <c r="C17" s="27"/>
      <c r="D17" s="27"/>
      <c r="F17" t="s">
        <v>53</v>
      </c>
      <c r="G17" s="31">
        <v>0.2</v>
      </c>
      <c r="H17" s="24"/>
    </row>
    <row r="18" spans="1:9" ht="18" x14ac:dyDescent="0.25">
      <c r="A18" s="30" t="s">
        <v>54</v>
      </c>
      <c r="B18" s="27"/>
      <c r="C18" s="27"/>
      <c r="D18" s="27"/>
      <c r="F18" s="32" t="s">
        <v>55</v>
      </c>
      <c r="G18" s="33">
        <v>0.3</v>
      </c>
      <c r="H18" s="24"/>
    </row>
    <row r="19" spans="1:9" ht="15.75" x14ac:dyDescent="0.25">
      <c r="A19" s="26"/>
      <c r="B19" s="27"/>
    </row>
    <row r="20" spans="1:9" ht="15.75" x14ac:dyDescent="0.25">
      <c r="A20" s="26"/>
      <c r="B20" s="27"/>
    </row>
    <row r="21" spans="1:9" ht="15.75" x14ac:dyDescent="0.25">
      <c r="A21" s="26"/>
      <c r="B21" s="27"/>
    </row>
    <row r="22" spans="1:9" ht="15.75" x14ac:dyDescent="0.25">
      <c r="A22" s="26"/>
      <c r="B22" s="27"/>
      <c r="C22" s="26"/>
      <c r="D22" s="27"/>
    </row>
    <row r="23" spans="1:9" ht="15.75" x14ac:dyDescent="0.25">
      <c r="B23" s="27"/>
      <c r="C23" s="27"/>
      <c r="D23" s="27"/>
    </row>
    <row r="24" spans="1:9" ht="15.75" x14ac:dyDescent="0.25">
      <c r="B24" s="27"/>
      <c r="C24" s="27"/>
      <c r="D24" s="27"/>
      <c r="E24" s="27"/>
      <c r="F24" s="27"/>
      <c r="G24" s="27"/>
      <c r="H24" s="27"/>
      <c r="I24" s="25"/>
    </row>
    <row r="25" spans="1:9" ht="15.75" x14ac:dyDescent="0.25">
      <c r="B25" s="27"/>
      <c r="C25" s="27"/>
      <c r="H25" s="27"/>
      <c r="I25" s="25"/>
    </row>
    <row r="26" spans="1:9" ht="15.75" x14ac:dyDescent="0.25">
      <c r="B26" s="27"/>
      <c r="C26" s="27"/>
      <c r="H26" s="27"/>
      <c r="I26" s="25"/>
    </row>
    <row r="27" spans="1:9" ht="15.75" x14ac:dyDescent="0.25">
      <c r="B27" s="27"/>
      <c r="C27" s="27"/>
      <c r="H27" s="27"/>
      <c r="I27" s="25"/>
    </row>
    <row r="28" spans="1:9" ht="15.75" x14ac:dyDescent="0.25">
      <c r="B28" s="27"/>
      <c r="C28" s="27"/>
      <c r="H28" s="27"/>
      <c r="I28" s="25"/>
    </row>
    <row r="29" spans="1:9" ht="15.75" x14ac:dyDescent="0.25">
      <c r="B29" s="27"/>
      <c r="C29" s="27"/>
      <c r="H29" s="27"/>
      <c r="I29" s="25"/>
    </row>
    <row r="30" spans="1:9" ht="15.75" x14ac:dyDescent="0.25">
      <c r="B30" s="27"/>
      <c r="C30" s="27"/>
      <c r="H30" s="27"/>
      <c r="I30" s="25"/>
    </row>
    <row r="31" spans="1:9" ht="15.75" x14ac:dyDescent="0.25">
      <c r="B31" s="27"/>
      <c r="C31" s="27"/>
      <c r="D31" s="27"/>
      <c r="E31" s="27"/>
      <c r="F31" s="27"/>
      <c r="G31" s="27"/>
      <c r="H31" s="27"/>
      <c r="I31" s="25"/>
    </row>
    <row r="32" spans="1:9" ht="15.75" x14ac:dyDescent="0.25">
      <c r="B32" s="27"/>
      <c r="C32" s="27"/>
      <c r="D32" s="27"/>
      <c r="E32" s="27"/>
      <c r="F32" s="27"/>
      <c r="G32" s="27" t="s">
        <v>13</v>
      </c>
      <c r="H32" s="27"/>
      <c r="I32" s="25"/>
    </row>
    <row r="33" spans="2:10" ht="15.75" x14ac:dyDescent="0.25">
      <c r="B33" s="27"/>
      <c r="C33" s="27"/>
      <c r="D33" s="27"/>
      <c r="E33" s="27"/>
      <c r="F33" s="27"/>
      <c r="G33" s="27"/>
      <c r="H33" s="27"/>
      <c r="I33" s="27"/>
      <c r="J3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A875A-EECE-4E57-9D26-8131132CBAD0}">
  <dimension ref="A1:L22"/>
  <sheetViews>
    <sheetView workbookViewId="0">
      <selection activeCell="H18" sqref="H18"/>
    </sheetView>
  </sheetViews>
  <sheetFormatPr defaultColWidth="11.42578125" defaultRowHeight="14.25" x14ac:dyDescent="0.2"/>
  <cols>
    <col min="1" max="1" width="26.7109375" style="34" bestFit="1" customWidth="1"/>
    <col min="2" max="2" width="9.42578125" style="34" customWidth="1"/>
    <col min="3" max="3" width="10.5703125" style="34" customWidth="1"/>
    <col min="4" max="4" width="15.140625" style="34" customWidth="1"/>
    <col min="5" max="5" width="39.85546875" style="34" customWidth="1"/>
    <col min="6" max="6" width="26.140625" style="34" customWidth="1"/>
    <col min="7" max="7" width="24.42578125" style="34" bestFit="1" customWidth="1"/>
    <col min="8" max="8" width="20.28515625" style="34" customWidth="1"/>
    <col min="9" max="9" width="17.7109375" style="34" customWidth="1"/>
    <col min="10" max="16384" width="11.42578125" style="34"/>
  </cols>
  <sheetData>
    <row r="1" spans="1:12" x14ac:dyDescent="0.2">
      <c r="E1" s="35" t="s">
        <v>56</v>
      </c>
    </row>
    <row r="2" spans="1:12" ht="15" thickBot="1" x14ac:dyDescent="0.25">
      <c r="E2" s="36" t="s">
        <v>57</v>
      </c>
    </row>
    <row r="3" spans="1:12" s="42" customFormat="1" ht="15.75" thickBot="1" x14ac:dyDescent="0.3">
      <c r="A3" s="37" t="s">
        <v>58</v>
      </c>
      <c r="B3" s="38" t="s">
        <v>59</v>
      </c>
      <c r="C3" s="38" t="s">
        <v>60</v>
      </c>
      <c r="D3" s="38" t="s">
        <v>61</v>
      </c>
      <c r="E3" s="38" t="s">
        <v>62</v>
      </c>
      <c r="F3" s="38" t="s">
        <v>63</v>
      </c>
      <c r="G3" s="39"/>
      <c r="H3" s="40" t="s">
        <v>64</v>
      </c>
      <c r="I3" s="41" t="s">
        <v>65</v>
      </c>
    </row>
    <row r="4" spans="1:12" ht="15" thickBot="1" x14ac:dyDescent="0.25">
      <c r="A4" s="43">
        <v>100</v>
      </c>
      <c r="B4" s="44">
        <v>1000</v>
      </c>
      <c r="C4" s="44">
        <v>5.5</v>
      </c>
      <c r="D4" s="45">
        <f>B4*C4</f>
        <v>5500</v>
      </c>
      <c r="E4" s="44">
        <f>IF(D4&lt;1000,"No commission",IF(D4&lt;5000,0.02*D4,0.05*D4))</f>
        <v>275</v>
      </c>
      <c r="F4" s="46" t="str">
        <f>IF(D4&lt;1000,"Poor",IF(D4&lt;5000,"good","excellent"))</f>
        <v>excellent</v>
      </c>
      <c r="G4" s="34" t="str">
        <f>IF(AND(D4&gt;3000,D4&lt;6000),"GOOD","NEEDS IMPROVEMENT")</f>
        <v>GOOD</v>
      </c>
      <c r="H4" s="47" t="s">
        <v>66</v>
      </c>
      <c r="I4" s="48" t="s">
        <v>67</v>
      </c>
      <c r="L4" s="49"/>
    </row>
    <row r="5" spans="1:12" ht="15" thickBot="1" x14ac:dyDescent="0.25">
      <c r="A5" s="43">
        <v>101</v>
      </c>
      <c r="B5" s="44">
        <v>1200</v>
      </c>
      <c r="C5" s="44">
        <v>6.75</v>
      </c>
      <c r="D5" s="45">
        <f t="shared" ref="D5:D14" si="0">B5*C5</f>
        <v>8100</v>
      </c>
      <c r="E5" s="44">
        <f t="shared" ref="E5:E14" si="1">IF(D5&lt;1000,"No commission",IF(D5&lt;5000,0.02*D5,0.05*D5))</f>
        <v>405</v>
      </c>
      <c r="F5" s="46" t="str">
        <f t="shared" ref="F5:F14" si="2">IF(D5&lt;1000,"Poor",IF(D5&lt;5000,"good","excellent"))</f>
        <v>excellent</v>
      </c>
      <c r="G5" s="34" t="str">
        <f t="shared" ref="G5:G14" si="3">IF(AND(D5&gt;3000,D5&lt;6000),"GOOD","NEEDS IMPROVEMENT")</f>
        <v>NEEDS IMPROVEMENT</v>
      </c>
      <c r="H5" s="47" t="s">
        <v>68</v>
      </c>
      <c r="I5" s="48" t="s">
        <v>69</v>
      </c>
    </row>
    <row r="6" spans="1:12" ht="15" thickBot="1" x14ac:dyDescent="0.25">
      <c r="A6" s="43">
        <v>102</v>
      </c>
      <c r="B6" s="44">
        <v>1300</v>
      </c>
      <c r="C6" s="44">
        <v>2</v>
      </c>
      <c r="D6" s="45">
        <f t="shared" si="0"/>
        <v>2600</v>
      </c>
      <c r="E6" s="44">
        <f t="shared" si="1"/>
        <v>52</v>
      </c>
      <c r="F6" s="46" t="str">
        <f t="shared" si="2"/>
        <v>good</v>
      </c>
      <c r="G6" s="34" t="str">
        <f t="shared" si="3"/>
        <v>NEEDS IMPROVEMENT</v>
      </c>
      <c r="H6" s="47" t="s">
        <v>70</v>
      </c>
      <c r="I6" s="48" t="s">
        <v>71</v>
      </c>
    </row>
    <row r="7" spans="1:12" ht="15" thickBot="1" x14ac:dyDescent="0.25">
      <c r="A7" s="43">
        <v>103</v>
      </c>
      <c r="B7" s="44">
        <v>800</v>
      </c>
      <c r="C7" s="44">
        <v>4</v>
      </c>
      <c r="D7" s="45">
        <f t="shared" si="0"/>
        <v>3200</v>
      </c>
      <c r="E7" s="44">
        <f t="shared" si="1"/>
        <v>64</v>
      </c>
      <c r="F7" s="46" t="str">
        <f t="shared" si="2"/>
        <v>good</v>
      </c>
      <c r="G7" s="34" t="str">
        <f t="shared" si="3"/>
        <v>GOOD</v>
      </c>
    </row>
    <row r="8" spans="1:12" ht="15" thickBot="1" x14ac:dyDescent="0.25">
      <c r="A8" s="43">
        <v>104</v>
      </c>
      <c r="B8" s="44">
        <v>1200</v>
      </c>
      <c r="C8" s="44">
        <v>5</v>
      </c>
      <c r="D8" s="45">
        <f t="shared" si="0"/>
        <v>6000</v>
      </c>
      <c r="E8" s="44">
        <f t="shared" si="1"/>
        <v>300</v>
      </c>
      <c r="F8" s="46" t="str">
        <f t="shared" si="2"/>
        <v>excellent</v>
      </c>
      <c r="G8" s="34" t="str">
        <f t="shared" si="3"/>
        <v>NEEDS IMPROVEMENT</v>
      </c>
    </row>
    <row r="9" spans="1:12" s="50" customFormat="1" ht="15.75" thickBot="1" x14ac:dyDescent="0.25">
      <c r="A9" s="43">
        <v>105</v>
      </c>
      <c r="B9" s="44">
        <v>1800</v>
      </c>
      <c r="C9" s="44">
        <v>0.5</v>
      </c>
      <c r="D9" s="45">
        <f t="shared" si="0"/>
        <v>900</v>
      </c>
      <c r="E9" s="44" t="str">
        <f t="shared" si="1"/>
        <v>No commission</v>
      </c>
      <c r="F9" s="46" t="str">
        <f t="shared" si="2"/>
        <v>Poor</v>
      </c>
      <c r="G9" s="34" t="str">
        <f t="shared" si="3"/>
        <v>NEEDS IMPROVEMENT</v>
      </c>
      <c r="H9" s="51" t="s">
        <v>64</v>
      </c>
      <c r="I9" s="51" t="s">
        <v>72</v>
      </c>
    </row>
    <row r="10" spans="1:12" ht="15" thickBot="1" x14ac:dyDescent="0.25">
      <c r="A10" s="43">
        <v>106</v>
      </c>
      <c r="B10" s="44">
        <v>145</v>
      </c>
      <c r="C10" s="44">
        <v>2</v>
      </c>
      <c r="D10" s="45">
        <f t="shared" si="0"/>
        <v>290</v>
      </c>
      <c r="E10" s="44" t="str">
        <f t="shared" si="1"/>
        <v>No commission</v>
      </c>
      <c r="F10" s="46" t="str">
        <f t="shared" si="2"/>
        <v>Poor</v>
      </c>
      <c r="G10" s="34" t="str">
        <f t="shared" si="3"/>
        <v>NEEDS IMPROVEMENT</v>
      </c>
      <c r="H10" s="47" t="s">
        <v>66</v>
      </c>
      <c r="I10" s="52" t="s">
        <v>73</v>
      </c>
    </row>
    <row r="11" spans="1:12" ht="15" thickBot="1" x14ac:dyDescent="0.25">
      <c r="A11" s="43">
        <v>107</v>
      </c>
      <c r="B11" s="44">
        <v>1900</v>
      </c>
      <c r="C11" s="44">
        <v>3.5</v>
      </c>
      <c r="D11" s="45">
        <f t="shared" si="0"/>
        <v>6650</v>
      </c>
      <c r="E11" s="44">
        <f t="shared" si="1"/>
        <v>332.5</v>
      </c>
      <c r="F11" s="46" t="str">
        <f t="shared" si="2"/>
        <v>excellent</v>
      </c>
      <c r="G11" s="34" t="str">
        <f t="shared" si="3"/>
        <v>NEEDS IMPROVEMENT</v>
      </c>
      <c r="H11" s="47" t="s">
        <v>68</v>
      </c>
      <c r="I11" s="52" t="s">
        <v>74</v>
      </c>
    </row>
    <row r="12" spans="1:12" ht="15" thickBot="1" x14ac:dyDescent="0.25">
      <c r="A12" s="43">
        <v>108</v>
      </c>
      <c r="B12" s="44">
        <v>1550</v>
      </c>
      <c r="C12" s="44">
        <v>2.25</v>
      </c>
      <c r="D12" s="45">
        <f t="shared" si="0"/>
        <v>3487.5</v>
      </c>
      <c r="E12" s="44">
        <f t="shared" si="1"/>
        <v>69.75</v>
      </c>
      <c r="F12" s="46" t="str">
        <f t="shared" si="2"/>
        <v>good</v>
      </c>
      <c r="G12" s="34" t="str">
        <f t="shared" si="3"/>
        <v>GOOD</v>
      </c>
      <c r="H12" s="47" t="s">
        <v>70</v>
      </c>
      <c r="I12" s="52" t="s">
        <v>75</v>
      </c>
    </row>
    <row r="13" spans="1:12" ht="15" thickBot="1" x14ac:dyDescent="0.25">
      <c r="A13" s="43">
        <v>109</v>
      </c>
      <c r="B13" s="44">
        <v>2000</v>
      </c>
      <c r="C13" s="44">
        <v>2</v>
      </c>
      <c r="D13" s="45">
        <f t="shared" si="0"/>
        <v>4000</v>
      </c>
      <c r="E13" s="44">
        <f t="shared" si="1"/>
        <v>80</v>
      </c>
      <c r="F13" s="46" t="str">
        <f t="shared" si="2"/>
        <v>good</v>
      </c>
      <c r="G13" s="34" t="str">
        <f t="shared" si="3"/>
        <v>GOOD</v>
      </c>
    </row>
    <row r="14" spans="1:12" ht="15" thickBot="1" x14ac:dyDescent="0.25">
      <c r="A14" s="43">
        <v>110</v>
      </c>
      <c r="B14" s="44">
        <v>2200</v>
      </c>
      <c r="C14" s="44">
        <v>3</v>
      </c>
      <c r="D14" s="45">
        <f t="shared" si="0"/>
        <v>6600</v>
      </c>
      <c r="E14" s="44">
        <f t="shared" si="1"/>
        <v>330</v>
      </c>
      <c r="F14" s="46" t="str">
        <f t="shared" si="2"/>
        <v>excellent</v>
      </c>
      <c r="G14" s="34" t="str">
        <f t="shared" si="3"/>
        <v>NEEDS IMPROVEMENT</v>
      </c>
    </row>
    <row r="15" spans="1:12" ht="15.6" customHeight="1" thickTop="1" x14ac:dyDescent="0.2">
      <c r="A15" s="53" t="s">
        <v>76</v>
      </c>
      <c r="B15" s="54">
        <f>SUM(D4:D14)</f>
        <v>47327.5</v>
      </c>
      <c r="C15" s="55"/>
      <c r="D15" s="55"/>
      <c r="E15" s="55"/>
      <c r="F15" s="56"/>
    </row>
    <row r="16" spans="1:12" ht="15" customHeight="1" x14ac:dyDescent="0.2">
      <c r="A16" s="57" t="s">
        <v>77</v>
      </c>
      <c r="B16" s="58">
        <f>MAX(D4:D14)</f>
        <v>8100</v>
      </c>
      <c r="C16" s="59"/>
      <c r="D16" s="59"/>
      <c r="E16" s="59"/>
      <c r="F16" s="60"/>
      <c r="H16" s="34">
        <f>IF(D4&lt;1000,"No Commission",IF(D4&lt;5000,0.02*D4,0.05*D4))</f>
        <v>275</v>
      </c>
    </row>
    <row r="17" spans="1:8" ht="15" customHeight="1" x14ac:dyDescent="0.2">
      <c r="A17" s="61" t="s">
        <v>78</v>
      </c>
      <c r="B17" s="58">
        <f>MIN(D4:D14)</f>
        <v>290</v>
      </c>
      <c r="C17" s="59"/>
      <c r="D17" s="59"/>
      <c r="E17" s="59"/>
      <c r="F17" s="60"/>
    </row>
    <row r="18" spans="1:8" ht="15" customHeight="1" x14ac:dyDescent="0.2">
      <c r="A18" s="62" t="s">
        <v>79</v>
      </c>
      <c r="B18" s="58">
        <f>AVERAGE(D4:D14)</f>
        <v>4302.5</v>
      </c>
      <c r="C18" s="59"/>
      <c r="D18" s="59"/>
      <c r="E18" s="59"/>
      <c r="F18" s="60"/>
      <c r="H18" s="34" t="str">
        <f>IF(AND(D4&gt;3000,D4&lt;6000),"GOOD","NEEDS IMPROVEMENT")</f>
        <v>GOOD</v>
      </c>
    </row>
    <row r="19" spans="1:8" ht="15" customHeight="1" x14ac:dyDescent="0.2">
      <c r="A19" s="57" t="s">
        <v>80</v>
      </c>
      <c r="B19" s="63">
        <f>COUNTIF(F4:F14,"excellent")</f>
        <v>5</v>
      </c>
      <c r="C19" s="59"/>
      <c r="D19" s="59"/>
      <c r="E19" s="59"/>
      <c r="F19" s="60"/>
    </row>
    <row r="20" spans="1:8" ht="15" customHeight="1" x14ac:dyDescent="0.2">
      <c r="A20" s="61" t="s">
        <v>81</v>
      </c>
      <c r="B20" s="63">
        <f>COUNTIF(F4:F14,"good")</f>
        <v>4</v>
      </c>
      <c r="C20" s="59"/>
      <c r="D20" s="59"/>
      <c r="E20" s="59"/>
      <c r="F20" s="60"/>
    </row>
    <row r="21" spans="1:8" ht="15.75" thickBot="1" x14ac:dyDescent="0.25">
      <c r="A21" s="64" t="s">
        <v>82</v>
      </c>
      <c r="B21" s="65">
        <f>COUNTIF(F4:F14,"poor")</f>
        <v>2</v>
      </c>
      <c r="C21" s="66"/>
      <c r="D21" s="66"/>
      <c r="E21" s="66"/>
      <c r="F21" s="67"/>
    </row>
    <row r="22" spans="1:8" ht="15" thickTop="1" x14ac:dyDescent="0.2">
      <c r="A22" s="68"/>
    </row>
  </sheetData>
  <mergeCells count="7">
    <mergeCell ref="B21:F21"/>
    <mergeCell ref="B15:F15"/>
    <mergeCell ref="B16:F16"/>
    <mergeCell ref="B17:F17"/>
    <mergeCell ref="B18:F18"/>
    <mergeCell ref="B19:F19"/>
    <mergeCell ref="B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06BF-9213-47BC-A524-7F01BE68575D}">
  <dimension ref="A1:P17"/>
  <sheetViews>
    <sheetView workbookViewId="0">
      <selection activeCell="F19" sqref="F19"/>
    </sheetView>
  </sheetViews>
  <sheetFormatPr defaultRowHeight="15" x14ac:dyDescent="0.25"/>
  <cols>
    <col min="1" max="1" width="14.5703125" bestFit="1" customWidth="1"/>
    <col min="2" max="2" width="29.28515625" bestFit="1" customWidth="1"/>
    <col min="3" max="3" width="6.5703125" customWidth="1"/>
    <col min="4" max="5" width="6.7109375" customWidth="1"/>
    <col min="6" max="6" width="6.85546875" customWidth="1"/>
    <col min="7" max="7" width="7" customWidth="1"/>
    <col min="8" max="9" width="7.5703125" bestFit="1" customWidth="1"/>
    <col min="10" max="10" width="9" bestFit="1" customWidth="1"/>
    <col min="11" max="11" width="10.28515625" bestFit="1" customWidth="1"/>
  </cols>
  <sheetData>
    <row r="1" spans="1:16" x14ac:dyDescent="0.25">
      <c r="B1" s="69" t="s">
        <v>83</v>
      </c>
    </row>
    <row r="3" spans="1:16" x14ac:dyDescent="0.25">
      <c r="B3" s="4" t="s">
        <v>84</v>
      </c>
    </row>
    <row r="4" spans="1:16" x14ac:dyDescent="0.25">
      <c r="B4" s="70">
        <v>1</v>
      </c>
      <c r="C4" s="70">
        <v>2</v>
      </c>
      <c r="D4" s="70">
        <v>3</v>
      </c>
      <c r="E4" s="70">
        <v>4</v>
      </c>
      <c r="F4" s="70">
        <v>5</v>
      </c>
      <c r="G4" s="70">
        <v>6</v>
      </c>
      <c r="H4" s="70">
        <v>7</v>
      </c>
      <c r="I4" s="70">
        <v>8</v>
      </c>
      <c r="J4" s="70">
        <v>9</v>
      </c>
      <c r="K4" s="70">
        <v>10</v>
      </c>
    </row>
    <row r="5" spans="1:16" x14ac:dyDescent="0.25">
      <c r="A5" t="s">
        <v>85</v>
      </c>
      <c r="B5" s="70">
        <v>2</v>
      </c>
      <c r="C5" s="71">
        <f>$B5*C$4</f>
        <v>4</v>
      </c>
      <c r="D5" s="71">
        <f t="shared" ref="D5:K5" si="0">$B5*D$4</f>
        <v>6</v>
      </c>
      <c r="E5" s="71">
        <f t="shared" si="0"/>
        <v>8</v>
      </c>
      <c r="F5" s="71">
        <f t="shared" si="0"/>
        <v>10</v>
      </c>
      <c r="G5" s="71">
        <f t="shared" si="0"/>
        <v>12</v>
      </c>
      <c r="H5" s="71">
        <f t="shared" si="0"/>
        <v>14</v>
      </c>
      <c r="I5" s="71">
        <f t="shared" si="0"/>
        <v>16</v>
      </c>
      <c r="J5" s="71">
        <f t="shared" si="0"/>
        <v>18</v>
      </c>
      <c r="K5" s="71">
        <f t="shared" si="0"/>
        <v>20</v>
      </c>
    </row>
    <row r="6" spans="1:16" x14ac:dyDescent="0.25">
      <c r="B6" s="70">
        <v>3</v>
      </c>
      <c r="C6" s="71">
        <f t="shared" ref="C6:K13" si="1">$B6*C$4</f>
        <v>6</v>
      </c>
      <c r="D6" s="71">
        <f t="shared" si="1"/>
        <v>9</v>
      </c>
      <c r="E6" s="71">
        <f t="shared" si="1"/>
        <v>12</v>
      </c>
      <c r="F6" s="71">
        <f t="shared" si="1"/>
        <v>15</v>
      </c>
      <c r="G6" s="71">
        <f t="shared" si="1"/>
        <v>18</v>
      </c>
      <c r="H6" s="71">
        <f t="shared" si="1"/>
        <v>21</v>
      </c>
      <c r="I6" s="71">
        <f t="shared" si="1"/>
        <v>24</v>
      </c>
      <c r="J6" s="71">
        <f t="shared" si="1"/>
        <v>27</v>
      </c>
      <c r="K6" s="71">
        <f t="shared" si="1"/>
        <v>30</v>
      </c>
      <c r="M6" t="s">
        <v>83</v>
      </c>
    </row>
    <row r="7" spans="1:16" x14ac:dyDescent="0.25">
      <c r="A7" t="s">
        <v>86</v>
      </c>
      <c r="B7" s="70">
        <v>4</v>
      </c>
      <c r="C7" s="71">
        <f t="shared" si="1"/>
        <v>8</v>
      </c>
      <c r="D7" s="71">
        <f t="shared" si="1"/>
        <v>12</v>
      </c>
      <c r="E7" s="71">
        <f t="shared" si="1"/>
        <v>16</v>
      </c>
      <c r="F7" s="71">
        <f t="shared" si="1"/>
        <v>20</v>
      </c>
      <c r="G7" s="71">
        <f t="shared" si="1"/>
        <v>24</v>
      </c>
      <c r="H7" s="71">
        <f t="shared" si="1"/>
        <v>28</v>
      </c>
      <c r="I7" s="71">
        <f t="shared" si="1"/>
        <v>32</v>
      </c>
      <c r="J7" s="71">
        <f t="shared" si="1"/>
        <v>36</v>
      </c>
      <c r="K7" s="71">
        <f t="shared" si="1"/>
        <v>40</v>
      </c>
      <c r="M7" t="s">
        <v>87</v>
      </c>
      <c r="N7" t="s">
        <v>88</v>
      </c>
    </row>
    <row r="8" spans="1:16" x14ac:dyDescent="0.25">
      <c r="A8" t="s">
        <v>89</v>
      </c>
      <c r="B8" s="70">
        <v>5</v>
      </c>
      <c r="C8" s="71">
        <f t="shared" si="1"/>
        <v>10</v>
      </c>
      <c r="D8" s="71">
        <f t="shared" si="1"/>
        <v>15</v>
      </c>
      <c r="E8" s="71">
        <f t="shared" si="1"/>
        <v>20</v>
      </c>
      <c r="F8" s="71">
        <f t="shared" si="1"/>
        <v>25</v>
      </c>
      <c r="G8" s="71">
        <f t="shared" si="1"/>
        <v>30</v>
      </c>
      <c r="H8" s="71">
        <f t="shared" si="1"/>
        <v>35</v>
      </c>
      <c r="I8" s="71">
        <f t="shared" si="1"/>
        <v>40</v>
      </c>
      <c r="J8" s="71">
        <f t="shared" si="1"/>
        <v>45</v>
      </c>
      <c r="K8" s="71">
        <f t="shared" si="1"/>
        <v>50</v>
      </c>
      <c r="M8" t="s">
        <v>90</v>
      </c>
      <c r="N8" t="s">
        <v>91</v>
      </c>
    </row>
    <row r="9" spans="1:16" x14ac:dyDescent="0.25">
      <c r="B9" s="70">
        <v>6</v>
      </c>
      <c r="C9" s="71">
        <f t="shared" si="1"/>
        <v>12</v>
      </c>
      <c r="D9" s="71">
        <f t="shared" si="1"/>
        <v>18</v>
      </c>
      <c r="E9" s="71">
        <f t="shared" si="1"/>
        <v>24</v>
      </c>
      <c r="F9" s="71">
        <f t="shared" si="1"/>
        <v>30</v>
      </c>
      <c r="G9" s="71">
        <f t="shared" si="1"/>
        <v>36</v>
      </c>
      <c r="H9" s="71">
        <f t="shared" si="1"/>
        <v>42</v>
      </c>
      <c r="I9" s="71">
        <f t="shared" si="1"/>
        <v>48</v>
      </c>
      <c r="J9" s="71">
        <f t="shared" si="1"/>
        <v>54</v>
      </c>
      <c r="K9" s="71">
        <f t="shared" si="1"/>
        <v>60</v>
      </c>
      <c r="M9" s="5" t="s">
        <v>92</v>
      </c>
      <c r="N9" s="5" t="s">
        <v>93</v>
      </c>
      <c r="O9" s="5"/>
      <c r="P9" s="5"/>
    </row>
    <row r="10" spans="1:16" x14ac:dyDescent="0.25">
      <c r="B10" s="70">
        <v>7</v>
      </c>
      <c r="C10" s="71">
        <f t="shared" si="1"/>
        <v>14</v>
      </c>
      <c r="D10" s="71">
        <f t="shared" si="1"/>
        <v>21</v>
      </c>
      <c r="E10" s="71">
        <f t="shared" si="1"/>
        <v>28</v>
      </c>
      <c r="F10" s="71">
        <f t="shared" si="1"/>
        <v>35</v>
      </c>
      <c r="G10" s="71">
        <f t="shared" si="1"/>
        <v>42</v>
      </c>
      <c r="H10" s="71">
        <f t="shared" si="1"/>
        <v>49</v>
      </c>
      <c r="I10" s="71">
        <f t="shared" si="1"/>
        <v>56</v>
      </c>
      <c r="J10" s="71">
        <f t="shared" si="1"/>
        <v>63</v>
      </c>
      <c r="K10" s="71">
        <f t="shared" si="1"/>
        <v>70</v>
      </c>
    </row>
    <row r="11" spans="1:16" x14ac:dyDescent="0.25">
      <c r="B11" s="70">
        <v>8</v>
      </c>
      <c r="C11" s="71">
        <f t="shared" si="1"/>
        <v>16</v>
      </c>
      <c r="D11" s="71">
        <f t="shared" si="1"/>
        <v>24</v>
      </c>
      <c r="E11" s="71">
        <f t="shared" si="1"/>
        <v>32</v>
      </c>
      <c r="F11" s="71">
        <f t="shared" si="1"/>
        <v>40</v>
      </c>
      <c r="G11" s="71">
        <f t="shared" si="1"/>
        <v>48</v>
      </c>
      <c r="H11" s="71">
        <f t="shared" si="1"/>
        <v>56</v>
      </c>
      <c r="I11" s="71">
        <f t="shared" si="1"/>
        <v>64</v>
      </c>
      <c r="J11" s="71">
        <f t="shared" si="1"/>
        <v>72</v>
      </c>
      <c r="K11" s="71">
        <f t="shared" si="1"/>
        <v>80</v>
      </c>
    </row>
    <row r="12" spans="1:16" x14ac:dyDescent="0.25">
      <c r="B12" s="70">
        <v>9</v>
      </c>
      <c r="C12" s="71">
        <f t="shared" si="1"/>
        <v>18</v>
      </c>
      <c r="D12" s="71">
        <f t="shared" si="1"/>
        <v>27</v>
      </c>
      <c r="E12" s="71">
        <f t="shared" si="1"/>
        <v>36</v>
      </c>
      <c r="F12" s="71">
        <f t="shared" si="1"/>
        <v>45</v>
      </c>
      <c r="G12" s="71">
        <f t="shared" si="1"/>
        <v>54</v>
      </c>
      <c r="H12" s="71">
        <f t="shared" si="1"/>
        <v>63</v>
      </c>
      <c r="I12" s="71">
        <f t="shared" si="1"/>
        <v>72</v>
      </c>
      <c r="J12" s="71">
        <f t="shared" si="1"/>
        <v>81</v>
      </c>
      <c r="K12" s="71">
        <f t="shared" si="1"/>
        <v>90</v>
      </c>
    </row>
    <row r="13" spans="1:16" x14ac:dyDescent="0.25">
      <c r="B13" s="70">
        <v>10</v>
      </c>
      <c r="C13" s="71">
        <f t="shared" si="1"/>
        <v>20</v>
      </c>
      <c r="D13" s="71">
        <f t="shared" si="1"/>
        <v>30</v>
      </c>
      <c r="E13" s="71">
        <f t="shared" si="1"/>
        <v>40</v>
      </c>
      <c r="F13" s="71">
        <f t="shared" si="1"/>
        <v>50</v>
      </c>
      <c r="G13" s="71">
        <f t="shared" si="1"/>
        <v>60</v>
      </c>
      <c r="H13" s="71">
        <f t="shared" si="1"/>
        <v>70</v>
      </c>
      <c r="I13" s="71">
        <f t="shared" si="1"/>
        <v>80</v>
      </c>
      <c r="J13" s="71">
        <f t="shared" si="1"/>
        <v>90</v>
      </c>
      <c r="K13" s="71">
        <f t="shared" si="1"/>
        <v>100</v>
      </c>
    </row>
    <row r="16" spans="1:16" x14ac:dyDescent="0.25">
      <c r="B16" t="s">
        <v>94</v>
      </c>
      <c r="C16" t="s">
        <v>95</v>
      </c>
    </row>
    <row r="17" spans="2:8" x14ac:dyDescent="0.25">
      <c r="B17" t="s">
        <v>96</v>
      </c>
      <c r="C17" t="s">
        <v>97</v>
      </c>
      <c r="H17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263A-4CA2-4430-B4E0-4EE17542EBEE}">
  <dimension ref="A1:R23"/>
  <sheetViews>
    <sheetView tabSelected="1" workbookViewId="0">
      <selection activeCell="K3" sqref="K3"/>
    </sheetView>
  </sheetViews>
  <sheetFormatPr defaultColWidth="11.42578125" defaultRowHeight="15" x14ac:dyDescent="0.25"/>
  <cols>
    <col min="1" max="1" width="9.42578125" style="29" bestFit="1" customWidth="1"/>
    <col min="2" max="2" width="11.28515625" style="87" bestFit="1" customWidth="1"/>
    <col min="3" max="3" width="14.140625" style="29" bestFit="1" customWidth="1"/>
    <col min="4" max="4" width="13.7109375" style="29" bestFit="1" customWidth="1"/>
    <col min="5" max="5" width="7" style="29" bestFit="1" customWidth="1"/>
    <col min="6" max="6" width="10" style="29" bestFit="1" customWidth="1"/>
    <col min="7" max="7" width="12.42578125" style="29" bestFit="1" customWidth="1"/>
    <col min="8" max="8" width="12.140625" style="29" bestFit="1" customWidth="1"/>
    <col min="9" max="9" width="5.7109375" style="29" customWidth="1"/>
    <col min="10" max="10" width="35" style="29" bestFit="1" customWidth="1"/>
    <col min="11" max="11" width="9.5703125" style="29" bestFit="1" customWidth="1"/>
    <col min="12" max="12" width="12.140625" style="29" bestFit="1" customWidth="1"/>
    <col min="13" max="13" width="7" style="29" bestFit="1" customWidth="1"/>
    <col min="14" max="14" width="10" style="29" bestFit="1" customWidth="1"/>
    <col min="15" max="16384" width="11.42578125" style="29"/>
  </cols>
  <sheetData>
    <row r="1" spans="1:18" ht="15.75" x14ac:dyDescent="0.25">
      <c r="A1" s="73" t="s">
        <v>98</v>
      </c>
      <c r="B1" s="74" t="s">
        <v>15</v>
      </c>
      <c r="C1" s="75" t="s">
        <v>99</v>
      </c>
      <c r="D1" s="76" t="s">
        <v>100</v>
      </c>
      <c r="E1" s="73" t="s">
        <v>101</v>
      </c>
      <c r="F1" s="73" t="s">
        <v>102</v>
      </c>
      <c r="G1" s="75" t="s">
        <v>103</v>
      </c>
      <c r="H1" s="73" t="s">
        <v>104</v>
      </c>
      <c r="I1" s="77"/>
      <c r="J1" s="78" t="s">
        <v>105</v>
      </c>
      <c r="L1" s="77"/>
      <c r="M1" s="77"/>
      <c r="N1" s="77"/>
      <c r="O1" s="77"/>
      <c r="P1" s="77"/>
      <c r="Q1" s="77"/>
      <c r="R1" s="77"/>
    </row>
    <row r="2" spans="1:18" ht="15.75" x14ac:dyDescent="0.25">
      <c r="A2" s="24">
        <v>1</v>
      </c>
      <c r="B2" s="79" t="s">
        <v>106</v>
      </c>
      <c r="C2" s="80">
        <v>45</v>
      </c>
      <c r="D2" s="24">
        <v>56</v>
      </c>
      <c r="E2" s="24">
        <v>72</v>
      </c>
      <c r="F2" s="24">
        <v>65</v>
      </c>
      <c r="G2" s="80">
        <v>50</v>
      </c>
      <c r="H2" s="24">
        <v>78</v>
      </c>
      <c r="J2" s="81"/>
      <c r="K2" s="73" t="s">
        <v>99</v>
      </c>
      <c r="L2" s="73" t="s">
        <v>104</v>
      </c>
      <c r="M2" s="73" t="s">
        <v>101</v>
      </c>
      <c r="N2" s="73" t="s">
        <v>102</v>
      </c>
    </row>
    <row r="3" spans="1:18" x14ac:dyDescent="0.25">
      <c r="A3" s="24">
        <v>2</v>
      </c>
      <c r="B3" s="79" t="s">
        <v>107</v>
      </c>
      <c r="C3" s="80">
        <v>75</v>
      </c>
      <c r="D3" s="24">
        <v>45</v>
      </c>
      <c r="E3" s="24">
        <v>67</v>
      </c>
      <c r="F3" s="24">
        <v>89</v>
      </c>
      <c r="G3" s="80">
        <v>34</v>
      </c>
      <c r="H3" s="24">
        <v>58</v>
      </c>
      <c r="J3" s="82" t="s">
        <v>129</v>
      </c>
      <c r="K3" s="71">
        <f>VLOOKUP($J3,$B$1:$H$21,MATCH(K$2,$B$1:$H$1,0),0)</f>
        <v>79</v>
      </c>
      <c r="L3" s="71">
        <f t="shared" ref="L3:N3" si="0">VLOOKUP($J3,$B$1:$H$21,MATCH(L$2,$B$1:$H$1,0),0)</f>
        <v>78</v>
      </c>
      <c r="M3" s="71">
        <f t="shared" si="0"/>
        <v>86</v>
      </c>
      <c r="N3" s="71">
        <f t="shared" si="0"/>
        <v>56</v>
      </c>
    </row>
    <row r="4" spans="1:18" x14ac:dyDescent="0.25">
      <c r="A4" s="24">
        <v>3</v>
      </c>
      <c r="B4" s="79" t="s">
        <v>108</v>
      </c>
      <c r="C4" s="80">
        <v>87</v>
      </c>
      <c r="D4" s="24">
        <v>45</v>
      </c>
      <c r="E4" s="24">
        <v>65</v>
      </c>
      <c r="F4" s="24">
        <v>56</v>
      </c>
      <c r="G4" s="80">
        <v>56</v>
      </c>
      <c r="H4" s="24">
        <v>65</v>
      </c>
      <c r="J4" s="82" t="s">
        <v>109</v>
      </c>
      <c r="K4" s="71">
        <f t="shared" ref="K4:N6" si="1">VLOOKUP($J4,$B$1:$H$21,MATCH(K$2,$B$1:$H$1,0),0)</f>
        <v>56</v>
      </c>
      <c r="L4" s="71">
        <f t="shared" si="1"/>
        <v>76</v>
      </c>
      <c r="M4" s="71">
        <f t="shared" si="1"/>
        <v>77</v>
      </c>
      <c r="N4" s="71">
        <f t="shared" si="1"/>
        <v>68</v>
      </c>
    </row>
    <row r="5" spans="1:18" x14ac:dyDescent="0.25">
      <c r="A5" s="24">
        <v>4</v>
      </c>
      <c r="B5" s="79" t="s">
        <v>110</v>
      </c>
      <c r="C5" s="80">
        <v>67</v>
      </c>
      <c r="D5" s="24">
        <v>65</v>
      </c>
      <c r="E5" s="24">
        <v>67</v>
      </c>
      <c r="F5" s="24">
        <v>75</v>
      </c>
      <c r="G5" s="80">
        <v>67</v>
      </c>
      <c r="H5" s="24">
        <v>66</v>
      </c>
      <c r="J5" s="82" t="s">
        <v>111</v>
      </c>
      <c r="K5" s="71">
        <f t="shared" si="1"/>
        <v>45</v>
      </c>
      <c r="L5" s="71">
        <f t="shared" si="1"/>
        <v>78</v>
      </c>
      <c r="M5" s="71">
        <f t="shared" si="1"/>
        <v>72</v>
      </c>
      <c r="N5" s="71">
        <f t="shared" si="1"/>
        <v>65</v>
      </c>
    </row>
    <row r="6" spans="1:18" x14ac:dyDescent="0.25">
      <c r="A6" s="24">
        <v>5</v>
      </c>
      <c r="B6" s="79" t="s">
        <v>109</v>
      </c>
      <c r="C6" s="80">
        <v>56</v>
      </c>
      <c r="D6" s="24">
        <v>67</v>
      </c>
      <c r="E6" s="24">
        <v>77</v>
      </c>
      <c r="F6" s="24">
        <v>68</v>
      </c>
      <c r="G6" s="80">
        <v>64</v>
      </c>
      <c r="H6" s="24">
        <v>76</v>
      </c>
      <c r="J6" s="82" t="s">
        <v>112</v>
      </c>
      <c r="K6" s="71">
        <f t="shared" si="1"/>
        <v>68</v>
      </c>
      <c r="L6" s="71">
        <f t="shared" si="1"/>
        <v>89</v>
      </c>
      <c r="M6" s="71">
        <f t="shared" si="1"/>
        <v>78</v>
      </c>
      <c r="N6" s="71">
        <f t="shared" si="1"/>
        <v>97</v>
      </c>
    </row>
    <row r="7" spans="1:18" x14ac:dyDescent="0.25">
      <c r="A7" s="24">
        <v>6</v>
      </c>
      <c r="B7" s="79" t="s">
        <v>113</v>
      </c>
      <c r="C7" s="80">
        <v>68</v>
      </c>
      <c r="D7" s="24">
        <v>89</v>
      </c>
      <c r="E7" s="24">
        <v>78</v>
      </c>
      <c r="F7" s="24">
        <v>97</v>
      </c>
      <c r="G7" s="80">
        <v>56</v>
      </c>
      <c r="H7" s="24">
        <v>89</v>
      </c>
      <c r="J7"/>
      <c r="K7"/>
      <c r="L7"/>
      <c r="M7"/>
    </row>
    <row r="8" spans="1:18" x14ac:dyDescent="0.25">
      <c r="A8" s="24">
        <v>7</v>
      </c>
      <c r="B8" s="79" t="s">
        <v>114</v>
      </c>
      <c r="C8" s="80">
        <v>68</v>
      </c>
      <c r="D8" s="24">
        <v>65</v>
      </c>
      <c r="E8" s="24">
        <v>68</v>
      </c>
      <c r="F8" s="24">
        <v>45</v>
      </c>
      <c r="G8" s="80">
        <v>45</v>
      </c>
      <c r="H8" s="24">
        <v>95</v>
      </c>
      <c r="J8" s="83" t="s">
        <v>115</v>
      </c>
      <c r="K8">
        <f>MATCH(K$2,$B$1:$H$1,0)</f>
        <v>2</v>
      </c>
      <c r="L8">
        <f t="shared" ref="L8:N8" si="2">MATCH(L$2,$B$1:$H$1,0)</f>
        <v>7</v>
      </c>
      <c r="M8">
        <f t="shared" si="2"/>
        <v>4</v>
      </c>
      <c r="N8">
        <f t="shared" si="2"/>
        <v>5</v>
      </c>
    </row>
    <row r="9" spans="1:18" x14ac:dyDescent="0.25">
      <c r="A9" s="24">
        <v>8</v>
      </c>
      <c r="B9" s="79" t="s">
        <v>116</v>
      </c>
      <c r="C9" s="80">
        <v>69</v>
      </c>
      <c r="D9" s="24">
        <v>34</v>
      </c>
      <c r="E9" s="24">
        <v>76</v>
      </c>
      <c r="F9" s="24">
        <v>68</v>
      </c>
      <c r="G9" s="80">
        <v>87</v>
      </c>
      <c r="H9" s="24">
        <v>59</v>
      </c>
      <c r="J9"/>
      <c r="K9"/>
      <c r="L9"/>
      <c r="M9"/>
      <c r="N9"/>
    </row>
    <row r="10" spans="1:18" x14ac:dyDescent="0.25">
      <c r="A10" s="24">
        <v>9</v>
      </c>
      <c r="B10" s="79" t="s">
        <v>117</v>
      </c>
      <c r="C10" s="80">
        <v>79</v>
      </c>
      <c r="D10" s="24">
        <v>56</v>
      </c>
      <c r="E10" s="24">
        <v>86</v>
      </c>
      <c r="F10" s="24">
        <v>56</v>
      </c>
      <c r="G10" s="80">
        <v>75</v>
      </c>
      <c r="H10" s="24">
        <v>78</v>
      </c>
      <c r="J10" t="s">
        <v>118</v>
      </c>
      <c r="K10"/>
      <c r="L10"/>
      <c r="M10"/>
      <c r="N10"/>
    </row>
    <row r="11" spans="1:18" x14ac:dyDescent="0.25">
      <c r="A11" s="24">
        <v>10</v>
      </c>
      <c r="B11" s="79" t="s">
        <v>119</v>
      </c>
      <c r="C11" s="80">
        <v>89</v>
      </c>
      <c r="D11" s="24">
        <v>76</v>
      </c>
      <c r="E11" s="24">
        <v>67</v>
      </c>
      <c r="F11" s="24">
        <v>77</v>
      </c>
      <c r="G11" s="80">
        <v>76</v>
      </c>
      <c r="H11" s="24">
        <v>77</v>
      </c>
      <c r="J11" t="s">
        <v>120</v>
      </c>
      <c r="K11"/>
      <c r="L11"/>
      <c r="M11"/>
      <c r="N11"/>
    </row>
    <row r="12" spans="1:18" x14ac:dyDescent="0.25">
      <c r="A12" s="24">
        <v>11</v>
      </c>
      <c r="B12" s="79" t="s">
        <v>111</v>
      </c>
      <c r="C12" s="80">
        <v>45</v>
      </c>
      <c r="D12" s="24">
        <v>56</v>
      </c>
      <c r="E12" s="24">
        <v>72</v>
      </c>
      <c r="F12" s="24">
        <v>65</v>
      </c>
      <c r="G12" s="80">
        <v>50</v>
      </c>
      <c r="H12" s="24">
        <v>78</v>
      </c>
      <c r="J12"/>
      <c r="K12"/>
    </row>
    <row r="13" spans="1:18" x14ac:dyDescent="0.25">
      <c r="A13" s="24">
        <v>12</v>
      </c>
      <c r="B13" s="79" t="s">
        <v>121</v>
      </c>
      <c r="C13" s="80">
        <v>75</v>
      </c>
      <c r="D13" s="24">
        <v>65</v>
      </c>
      <c r="E13" s="24">
        <v>67</v>
      </c>
      <c r="F13" s="24">
        <v>89</v>
      </c>
      <c r="G13" s="80">
        <v>34</v>
      </c>
      <c r="H13" s="24">
        <v>58</v>
      </c>
    </row>
    <row r="14" spans="1:18" x14ac:dyDescent="0.25">
      <c r="A14" s="24">
        <v>13</v>
      </c>
      <c r="B14" s="79" t="s">
        <v>122</v>
      </c>
      <c r="C14" s="80">
        <v>87</v>
      </c>
      <c r="D14" s="24">
        <v>45</v>
      </c>
      <c r="E14" s="24">
        <v>65</v>
      </c>
      <c r="F14" s="24">
        <v>56</v>
      </c>
      <c r="G14" s="80">
        <v>56</v>
      </c>
      <c r="H14" s="24">
        <v>65</v>
      </c>
      <c r="J14" s="32" t="s">
        <v>123</v>
      </c>
    </row>
    <row r="15" spans="1:18" x14ac:dyDescent="0.25">
      <c r="A15" s="24">
        <v>14</v>
      </c>
      <c r="B15" s="79" t="s">
        <v>124</v>
      </c>
      <c r="C15" s="80">
        <v>67</v>
      </c>
      <c r="D15" s="24">
        <v>65</v>
      </c>
      <c r="E15" s="24">
        <v>67</v>
      </c>
      <c r="F15" s="24">
        <v>75</v>
      </c>
      <c r="G15" s="80">
        <v>67</v>
      </c>
      <c r="H15" s="24">
        <v>66</v>
      </c>
      <c r="J15" s="32" t="s">
        <v>125</v>
      </c>
    </row>
    <row r="16" spans="1:18" x14ac:dyDescent="0.25">
      <c r="A16" s="24">
        <v>15</v>
      </c>
      <c r="B16" s="79" t="s">
        <v>126</v>
      </c>
      <c r="C16" s="80">
        <v>56</v>
      </c>
      <c r="D16" s="24">
        <v>67</v>
      </c>
      <c r="E16" s="24">
        <v>77</v>
      </c>
      <c r="F16" s="24">
        <v>68</v>
      </c>
      <c r="G16" s="80">
        <v>64</v>
      </c>
      <c r="H16" s="24">
        <v>76</v>
      </c>
    </row>
    <row r="17" spans="1:18" x14ac:dyDescent="0.25">
      <c r="A17" s="24">
        <v>16</v>
      </c>
      <c r="B17" s="79" t="s">
        <v>112</v>
      </c>
      <c r="C17" s="80">
        <v>68</v>
      </c>
      <c r="D17" s="24">
        <v>89</v>
      </c>
      <c r="E17" s="24">
        <v>78</v>
      </c>
      <c r="F17" s="24">
        <v>97</v>
      </c>
      <c r="G17" s="80">
        <v>56</v>
      </c>
      <c r="H17" s="24">
        <v>89</v>
      </c>
    </row>
    <row r="18" spans="1:18" x14ac:dyDescent="0.25">
      <c r="A18" s="24">
        <v>17</v>
      </c>
      <c r="B18" s="79" t="s">
        <v>127</v>
      </c>
      <c r="C18" s="80">
        <v>68</v>
      </c>
      <c r="D18" s="24">
        <v>65</v>
      </c>
      <c r="E18" s="24">
        <v>68</v>
      </c>
      <c r="F18" s="24">
        <v>45</v>
      </c>
      <c r="G18" s="80">
        <v>45</v>
      </c>
      <c r="H18" s="24">
        <v>95</v>
      </c>
      <c r="J18" s="32"/>
    </row>
    <row r="19" spans="1:18" x14ac:dyDescent="0.25">
      <c r="A19" s="24">
        <v>18</v>
      </c>
      <c r="B19" s="79" t="s">
        <v>128</v>
      </c>
      <c r="C19" s="80">
        <v>69</v>
      </c>
      <c r="D19" s="24">
        <v>34</v>
      </c>
      <c r="E19" s="24">
        <v>76</v>
      </c>
      <c r="F19" s="24" t="s">
        <v>13</v>
      </c>
      <c r="G19" s="80">
        <v>87</v>
      </c>
      <c r="H19" s="24">
        <v>59</v>
      </c>
    </row>
    <row r="20" spans="1:18" x14ac:dyDescent="0.25">
      <c r="A20" s="24">
        <v>19</v>
      </c>
      <c r="B20" s="79" t="s">
        <v>129</v>
      </c>
      <c r="C20" s="80">
        <v>79</v>
      </c>
      <c r="D20" s="24">
        <v>56</v>
      </c>
      <c r="E20" s="24">
        <v>86</v>
      </c>
      <c r="F20" s="24">
        <v>56</v>
      </c>
      <c r="G20" s="80">
        <v>75</v>
      </c>
      <c r="H20" s="24">
        <v>78</v>
      </c>
    </row>
    <row r="21" spans="1:18" x14ac:dyDescent="0.25">
      <c r="A21" s="24">
        <v>20</v>
      </c>
      <c r="B21" s="79" t="s">
        <v>130</v>
      </c>
      <c r="C21" s="84">
        <v>78</v>
      </c>
      <c r="D21" s="24">
        <v>76</v>
      </c>
      <c r="E21" s="24">
        <v>67</v>
      </c>
      <c r="F21" s="24">
        <v>77</v>
      </c>
      <c r="G21" s="84">
        <v>76</v>
      </c>
      <c r="H21" s="24">
        <v>77</v>
      </c>
    </row>
    <row r="22" spans="1:18" x14ac:dyDescent="0.25">
      <c r="B22" s="85"/>
      <c r="C22" s="86"/>
      <c r="G22" s="86"/>
    </row>
    <row r="23" spans="1:18" ht="15.75" x14ac:dyDescent="0.25">
      <c r="M23" s="77"/>
      <c r="N23" s="77"/>
      <c r="O23" s="77"/>
      <c r="P23" s="77"/>
      <c r="Q23" s="77"/>
      <c r="R23" s="7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NESTED IF</vt:lpstr>
      <vt:lpstr>NESTEDIFMORE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2024-01-15T14:54:28Z</dcterms:created>
  <dcterms:modified xsi:type="dcterms:W3CDTF">2024-01-15T17:54:47Z</dcterms:modified>
</cp:coreProperties>
</file>