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eyhack/Downloads/"/>
    </mc:Choice>
  </mc:AlternateContent>
  <xr:revisionPtr revIDLastSave="0" documentId="13_ncr:1_{18912710-FCED-214C-89CC-2569BF47E7C1}" xr6:coauthVersionLast="46" xr6:coauthVersionMax="46" xr10:uidLastSave="{00000000-0000-0000-0000-000000000000}"/>
  <bookViews>
    <workbookView xWindow="320" yWindow="500" windowWidth="28160" windowHeight="16340" xr2:uid="{00000000-000D-0000-FFFF-FFFF00000000}"/>
  </bookViews>
  <sheets>
    <sheet name="Data Analytics Project" sheetId="1" r:id="rId1"/>
  </sheets>
  <definedNames>
    <definedName name="_xlchart.v1.0" hidden="1">'Data Analytics Project'!$A$1</definedName>
    <definedName name="_xlchart.v1.1" hidden="1">'Data Analytics Project'!$A$2:$A$25</definedName>
    <definedName name="_xlchart.v1.2" hidden="1">'Data Analytics Project'!$B$1</definedName>
    <definedName name="_xlchart.v1.3" hidden="1">'Data Analytics Project'!$B$2:$B$25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I11" i="1"/>
  <c r="J10" i="1"/>
  <c r="I10" i="1"/>
  <c r="C25" i="1"/>
  <c r="F25" i="1" s="1"/>
  <c r="C24" i="1"/>
  <c r="C23" i="1"/>
  <c r="C22" i="1"/>
  <c r="F22" i="1" s="1"/>
  <c r="C21" i="1"/>
  <c r="F21" i="1" s="1"/>
  <c r="C20" i="1"/>
  <c r="C19" i="1"/>
  <c r="C18" i="1"/>
  <c r="F18" i="1" s="1"/>
  <c r="C17" i="1"/>
  <c r="F17" i="1" s="1"/>
  <c r="C16" i="1"/>
  <c r="C15" i="1"/>
  <c r="C14" i="1"/>
  <c r="F14" i="1" s="1"/>
  <c r="C13" i="1"/>
  <c r="F13" i="1" s="1"/>
  <c r="C12" i="1"/>
  <c r="C11" i="1"/>
  <c r="C10" i="1"/>
  <c r="C9" i="1"/>
  <c r="F9" i="1" s="1"/>
  <c r="C8" i="1"/>
  <c r="C7" i="1"/>
  <c r="F7" i="1" s="1"/>
  <c r="C6" i="1"/>
  <c r="F6" i="1" s="1"/>
  <c r="C5" i="1"/>
  <c r="F5" i="1" s="1"/>
  <c r="C4" i="1"/>
  <c r="C3" i="1"/>
  <c r="F3" i="1" s="1"/>
  <c r="C2" i="1"/>
  <c r="I16" i="1" s="1"/>
  <c r="I15" i="1"/>
  <c r="F11" i="1" s="1"/>
  <c r="J7" i="1"/>
  <c r="E22" i="1" s="1"/>
  <c r="I7" i="1"/>
  <c r="D25" i="1" s="1"/>
  <c r="F10" i="1" l="1"/>
  <c r="F2" i="1"/>
  <c r="F15" i="1"/>
  <c r="F19" i="1"/>
  <c r="F23" i="1"/>
  <c r="F4" i="1"/>
  <c r="F8" i="1"/>
  <c r="F12" i="1"/>
  <c r="F16" i="1"/>
  <c r="F20" i="1"/>
  <c r="F24" i="1"/>
  <c r="E2" i="1"/>
  <c r="D18" i="1"/>
  <c r="E11" i="1"/>
  <c r="D6" i="1"/>
  <c r="D22" i="1"/>
  <c r="E15" i="1"/>
  <c r="D10" i="1"/>
  <c r="E3" i="1"/>
  <c r="E19" i="1"/>
  <c r="D14" i="1"/>
  <c r="E7" i="1"/>
  <c r="E23" i="1"/>
  <c r="D4" i="1"/>
  <c r="D8" i="1"/>
  <c r="D12" i="1"/>
  <c r="D16" i="1"/>
  <c r="D20" i="1"/>
  <c r="D24" i="1"/>
  <c r="E5" i="1"/>
  <c r="E9" i="1"/>
  <c r="E13" i="1"/>
  <c r="E17" i="1"/>
  <c r="E21" i="1"/>
  <c r="E25" i="1"/>
  <c r="D3" i="1"/>
  <c r="D7" i="1"/>
  <c r="D11" i="1"/>
  <c r="D15" i="1"/>
  <c r="D19" i="1"/>
  <c r="D23" i="1"/>
  <c r="E4" i="1"/>
  <c r="E8" i="1"/>
  <c r="E12" i="1"/>
  <c r="E16" i="1"/>
  <c r="E20" i="1"/>
  <c r="E24" i="1"/>
  <c r="D2" i="1"/>
  <c r="D5" i="1"/>
  <c r="D9" i="1"/>
  <c r="D13" i="1"/>
  <c r="D17" i="1"/>
  <c r="D21" i="1"/>
  <c r="E6" i="1"/>
  <c r="E10" i="1"/>
  <c r="E14" i="1"/>
  <c r="E18" i="1"/>
  <c r="I17" i="1" l="1"/>
  <c r="I18" i="1" s="1"/>
  <c r="I20" i="1" s="1"/>
  <c r="I9" i="1"/>
  <c r="J9" i="1"/>
  <c r="K22" i="1" l="1"/>
  <c r="L22" i="1"/>
  <c r="I19" i="1"/>
</calcChain>
</file>

<file path=xl/sharedStrings.xml><?xml version="1.0" encoding="utf-8"?>
<sst xmlns="http://schemas.openxmlformats.org/spreadsheetml/2006/main" count="27" uniqueCount="25">
  <si>
    <t>Congruent</t>
  </si>
  <si>
    <t>Incongruent</t>
  </si>
  <si>
    <t>SD Cong</t>
  </si>
  <si>
    <t>SD Incong</t>
  </si>
  <si>
    <t>Variance</t>
  </si>
  <si>
    <t>Mean</t>
  </si>
  <si>
    <t>n = 24</t>
  </si>
  <si>
    <t>Median</t>
  </si>
  <si>
    <t>null hypothesis , there is no difference in congruent and incongruent times</t>
  </si>
  <si>
    <t>Point estimate</t>
  </si>
  <si>
    <t>Diff</t>
  </si>
  <si>
    <t>SD of Diff</t>
  </si>
  <si>
    <t>St Devi of Diff</t>
  </si>
  <si>
    <t>Sample standard deviation of differences</t>
  </si>
  <si>
    <t>t score</t>
  </si>
  <si>
    <t>alternative hypothesis , there is a difference in time for congruent readings</t>
  </si>
  <si>
    <t>Cohens d</t>
  </si>
  <si>
    <t>Confidence interval for mean population differnece</t>
  </si>
  <si>
    <t>Dependent t-test for paired samples</t>
  </si>
  <si>
    <t>Difference from Mean</t>
  </si>
  <si>
    <t>95% CL</t>
  </si>
  <si>
    <t>on average, users will be 10.02 to 5.91 seconds slower for incongruent</t>
  </si>
  <si>
    <t>Findings are statiscally significant, in that the null has been rejected and we have ruled out sampling error.</t>
  </si>
  <si>
    <t>Standardized deviation units difference</t>
  </si>
  <si>
    <t>stan devi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</si>
</sst>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6"/>
      <color rgb="FF006100"/>
      <name val="Calibri"/>
      <family val="2"/>
      <scheme val="minor"/>
    </font>
    <font>
      <sz val="16"/>
      <color rgb="FF9C0006"/>
      <name val="Calibri"/>
      <family val="2"/>
      <scheme val="minor"/>
    </font>
    <font>
      <sz val="16"/>
      <color rgb="FF9C5700"/>
      <name val="Calibri"/>
      <family val="2"/>
      <scheme val="minor"/>
    </font>
    <font>
      <sz val="16"/>
      <color rgb="FF3F3F76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6"/>
      <color rgb="FFFA7D00"/>
      <name val="Calibri"/>
      <family val="2"/>
      <scheme val="minor"/>
    </font>
    <font>
      <sz val="16"/>
      <color rgb="FFFA7D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6"/>
      <color rgb="FF7F7F7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Comparison of Test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Comparison of Test</a:t>
          </a:r>
        </a:p>
      </cx:txPr>
    </cx:title>
    <cx:plotArea>
      <cx:plotAreaRegion>
        <cx:series layoutId="boxWhisker" uniqueId="{530AAC63-598E-CD43-AA47-E864E3AD7075}">
          <cx:tx>
            <cx:txData>
              <cx:f>_xlchart.v1.0</cx:f>
              <cx:v>Congruent</cx:v>
            </cx:txData>
          </cx:tx>
          <cx:dataLabels pos="l">
            <cx:numFmt formatCode="#,##0.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aseline="0"/>
                </a:pPr>
                <a:endParaRPr lang="en-US" sz="12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B91BC2FD-A81C-7145-B378-F8916C3EDADD}">
          <cx:tx>
            <cx:txData>
              <cx:f>_xlchart.v1.2</cx:f>
              <cx:v>Incongruent</cx:v>
            </cx:txData>
          </cx:tx>
          <cx:dataLabels>
            <cx:numFmt formatCode="#,##0.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aseline="0"/>
                </a:pPr>
                <a:endParaRPr lang="en-US" sz="12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1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983002</xdr:colOff>
      <xdr:row>30</xdr:row>
      <xdr:rowOff>130256</xdr:rowOff>
    </xdr:from>
    <xdr:to>
      <xdr:col>9</xdr:col>
      <xdr:colOff>629573</xdr:colOff>
      <xdr:row>50</xdr:row>
      <xdr:rowOff>211994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9C2D996-5F8B-724C-8B7D-4C7916838F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9502" y="8131256"/>
              <a:ext cx="3380371" cy="54157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zoomScale="82" workbookViewId="0">
      <selection activeCell="I19" sqref="I19"/>
    </sheetView>
  </sheetViews>
  <sheetFormatPr baseColWidth="10" defaultRowHeight="21" x14ac:dyDescent="0.25"/>
  <cols>
    <col min="8" max="8" width="20.625" customWidth="1"/>
    <col min="9" max="9" width="16.125" customWidth="1"/>
    <col min="10" max="11" width="12.5" bestFit="1" customWidth="1"/>
    <col min="13" max="13" width="12.5" customWidth="1"/>
  </cols>
  <sheetData>
    <row r="1" spans="1:10" x14ac:dyDescent="0.25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11</v>
      </c>
    </row>
    <row r="2" spans="1:10" x14ac:dyDescent="0.25">
      <c r="A2">
        <v>8.6300000000000008</v>
      </c>
      <c r="B2">
        <v>15.686999999999999</v>
      </c>
      <c r="C2">
        <f>A2-B2</f>
        <v>-7.0569999999999986</v>
      </c>
      <c r="D2">
        <f t="shared" ref="D2:D25" si="0">(A2-$I$7)^2</f>
        <v>29.388596265624962</v>
      </c>
      <c r="E2">
        <f t="shared" ref="E2:E25" si="1">(B2-$J$7)^2</f>
        <v>40.055186173611105</v>
      </c>
      <c r="F2">
        <f t="shared" ref="F2:F25" si="2">(C2-($I$15))^2</f>
        <v>0.82408571006945031</v>
      </c>
    </row>
    <row r="3" spans="1:10" x14ac:dyDescent="0.25">
      <c r="A3">
        <v>8.9870000000000001</v>
      </c>
      <c r="B3">
        <v>17.393999999999998</v>
      </c>
      <c r="C3">
        <f t="shared" ref="C3:C25" si="3">A3-B3</f>
        <v>-8.4069999999999983</v>
      </c>
      <c r="D3">
        <f t="shared" si="0"/>
        <v>25.645362015624972</v>
      </c>
      <c r="E3">
        <f t="shared" si="1"/>
        <v>21.362113673611116</v>
      </c>
      <c r="F3">
        <f t="shared" si="2"/>
        <v>0.19554821006944129</v>
      </c>
    </row>
    <row r="4" spans="1:10" x14ac:dyDescent="0.25">
      <c r="A4">
        <v>9.4009999999999998</v>
      </c>
      <c r="B4">
        <v>20.762</v>
      </c>
      <c r="C4">
        <f t="shared" si="3"/>
        <v>-11.361000000000001</v>
      </c>
      <c r="D4">
        <f t="shared" si="0"/>
        <v>21.623662515624975</v>
      </c>
      <c r="E4">
        <f t="shared" si="1"/>
        <v>1.5723070069444409</v>
      </c>
      <c r="F4">
        <f t="shared" si="2"/>
        <v>11.53423104340277</v>
      </c>
    </row>
    <row r="5" spans="1:10" x14ac:dyDescent="0.25">
      <c r="A5">
        <v>9.5640000000000001</v>
      </c>
      <c r="B5">
        <v>21.213999999999999</v>
      </c>
      <c r="C5">
        <f t="shared" si="3"/>
        <v>-11.649999999999999</v>
      </c>
      <c r="D5">
        <f t="shared" si="0"/>
        <v>20.134290765624975</v>
      </c>
      <c r="E5">
        <f t="shared" si="1"/>
        <v>0.64307034027777843</v>
      </c>
      <c r="F5">
        <f t="shared" si="2"/>
        <v>13.580760460069421</v>
      </c>
    </row>
    <row r="6" spans="1:10" x14ac:dyDescent="0.25">
      <c r="A6">
        <v>10.638999999999999</v>
      </c>
      <c r="B6">
        <v>20.428999999999998</v>
      </c>
      <c r="C6">
        <f t="shared" si="3"/>
        <v>-9.7899999999999991</v>
      </c>
      <c r="D6">
        <f t="shared" si="0"/>
        <v>11.642597015624986</v>
      </c>
      <c r="E6">
        <f t="shared" si="1"/>
        <v>2.5183045069444461</v>
      </c>
      <c r="F6">
        <f t="shared" si="2"/>
        <v>3.3313854600694346</v>
      </c>
      <c r="I6" t="s">
        <v>0</v>
      </c>
      <c r="J6" t="s">
        <v>1</v>
      </c>
    </row>
    <row r="7" spans="1:10" x14ac:dyDescent="0.25">
      <c r="A7">
        <v>11.343999999999999</v>
      </c>
      <c r="B7">
        <v>17.425000000000001</v>
      </c>
      <c r="C7">
        <f t="shared" si="3"/>
        <v>-6.0810000000000013</v>
      </c>
      <c r="D7">
        <f t="shared" si="0"/>
        <v>7.3285257656249883</v>
      </c>
      <c r="E7">
        <f t="shared" si="1"/>
        <v>21.076515840277761</v>
      </c>
      <c r="F7">
        <f t="shared" si="2"/>
        <v>3.5486710434027797</v>
      </c>
      <c r="H7" t="s">
        <v>5</v>
      </c>
      <c r="I7">
        <f>AVERAGE(A2:A25)</f>
        <v>14.051124999999997</v>
      </c>
      <c r="J7">
        <f>AVERAGE(B2:B25)</f>
        <v>22.015916666666666</v>
      </c>
    </row>
    <row r="8" spans="1:10" x14ac:dyDescent="0.25">
      <c r="A8">
        <v>12.079000000000001</v>
      </c>
      <c r="B8">
        <v>19.277999999999999</v>
      </c>
      <c r="C8">
        <f t="shared" si="3"/>
        <v>-7.1989999999999981</v>
      </c>
      <c r="D8">
        <f t="shared" si="0"/>
        <v>3.8892770156249865</v>
      </c>
      <c r="E8">
        <f t="shared" si="1"/>
        <v>7.4961876736111126</v>
      </c>
      <c r="F8">
        <f t="shared" si="2"/>
        <v>0.58643687673611689</v>
      </c>
      <c r="H8" t="s">
        <v>7</v>
      </c>
      <c r="I8">
        <v>14.3565</v>
      </c>
      <c r="J8">
        <v>21.017499999999998</v>
      </c>
    </row>
    <row r="9" spans="1:10" x14ac:dyDescent="0.25">
      <c r="A9">
        <v>12.13</v>
      </c>
      <c r="B9">
        <v>22.158000000000001</v>
      </c>
      <c r="C9">
        <f t="shared" si="3"/>
        <v>-10.028</v>
      </c>
      <c r="D9">
        <f t="shared" si="0"/>
        <v>3.6907212656249864</v>
      </c>
      <c r="E9">
        <f t="shared" si="1"/>
        <v>2.0187673611111744E-2</v>
      </c>
      <c r="F9">
        <f t="shared" si="2"/>
        <v>4.2568286267361053</v>
      </c>
      <c r="H9" t="s">
        <v>4</v>
      </c>
      <c r="I9">
        <f>AVERAGE(D2:D25)</f>
        <v>12.141152859375</v>
      </c>
      <c r="J9">
        <f>AVERAGE(E2:E25)</f>
        <v>22.052933826388891</v>
      </c>
    </row>
    <row r="10" spans="1:10" x14ac:dyDescent="0.25">
      <c r="A10">
        <v>12.238</v>
      </c>
      <c r="B10">
        <v>20.878</v>
      </c>
      <c r="C10">
        <f t="shared" si="3"/>
        <v>-8.64</v>
      </c>
      <c r="D10">
        <f t="shared" si="0"/>
        <v>3.2874222656249916</v>
      </c>
      <c r="E10">
        <f t="shared" si="1"/>
        <v>1.2948543402777752</v>
      </c>
      <c r="F10">
        <f t="shared" si="2"/>
        <v>0.45590629340277611</v>
      </c>
      <c r="I10">
        <f>SUM(D2:D25)/23</f>
        <v>12.669029070652174</v>
      </c>
      <c r="J10">
        <f>SUM(E2:E25)/23</f>
        <v>23.011757036231884</v>
      </c>
    </row>
    <row r="11" spans="1:10" x14ac:dyDescent="0.25">
      <c r="A11">
        <v>12.369</v>
      </c>
      <c r="B11">
        <v>34.287999999999997</v>
      </c>
      <c r="C11">
        <f t="shared" si="3"/>
        <v>-21.918999999999997</v>
      </c>
      <c r="D11">
        <f t="shared" si="0"/>
        <v>2.8295445156249914</v>
      </c>
      <c r="E11">
        <f t="shared" si="1"/>
        <v>150.60402934027772</v>
      </c>
      <c r="F11">
        <f t="shared" si="2"/>
        <v>194.71993021006932</v>
      </c>
      <c r="H11" t="s">
        <v>24</v>
      </c>
      <c r="I11">
        <f>SQRT(I10)</f>
        <v>3.559357957645195</v>
      </c>
      <c r="J11">
        <f>SQRT(J10)</f>
        <v>4.7970571224691376</v>
      </c>
    </row>
    <row r="12" spans="1:10" x14ac:dyDescent="0.25">
      <c r="A12">
        <v>12.944000000000001</v>
      </c>
      <c r="B12">
        <v>23.893999999999998</v>
      </c>
      <c r="C12">
        <f t="shared" si="3"/>
        <v>-10.949999999999998</v>
      </c>
      <c r="D12">
        <f t="shared" si="0"/>
        <v>1.225725765624992</v>
      </c>
      <c r="E12">
        <f t="shared" si="1"/>
        <v>3.527197006944442</v>
      </c>
      <c r="F12">
        <f t="shared" si="2"/>
        <v>8.9114687934027526</v>
      </c>
    </row>
    <row r="13" spans="1:10" x14ac:dyDescent="0.25">
      <c r="A13">
        <v>14.233000000000001</v>
      </c>
      <c r="B13">
        <v>17.96</v>
      </c>
      <c r="C13">
        <f t="shared" si="3"/>
        <v>-3.7270000000000003</v>
      </c>
      <c r="D13">
        <f t="shared" si="0"/>
        <v>3.3078515625001213E-2</v>
      </c>
      <c r="E13">
        <f t="shared" si="1"/>
        <v>16.450460006944429</v>
      </c>
      <c r="F13">
        <f t="shared" si="2"/>
        <v>17.958878210069457</v>
      </c>
      <c r="H13" t="s">
        <v>6</v>
      </c>
      <c r="I13" t="s">
        <v>20</v>
      </c>
    </row>
    <row r="14" spans="1:10" x14ac:dyDescent="0.25">
      <c r="A14">
        <v>14.48</v>
      </c>
      <c r="B14">
        <v>26.282</v>
      </c>
      <c r="C14">
        <f t="shared" si="3"/>
        <v>-11.802</v>
      </c>
      <c r="D14">
        <f t="shared" si="0"/>
        <v>0.18393376562500277</v>
      </c>
      <c r="E14">
        <f t="shared" si="1"/>
        <v>18.199467006944452</v>
      </c>
      <c r="F14">
        <f t="shared" si="2"/>
        <v>14.72416779340276</v>
      </c>
    </row>
    <row r="15" spans="1:10" x14ac:dyDescent="0.25">
      <c r="A15">
        <v>14.669</v>
      </c>
      <c r="B15">
        <v>22.803000000000001</v>
      </c>
      <c r="C15">
        <f t="shared" si="3"/>
        <v>-8.1340000000000003</v>
      </c>
      <c r="D15">
        <f t="shared" si="0"/>
        <v>0.38176951562500405</v>
      </c>
      <c r="E15">
        <f t="shared" si="1"/>
        <v>0.61950017361111398</v>
      </c>
      <c r="F15">
        <f t="shared" si="2"/>
        <v>2.8631460069443941E-2</v>
      </c>
      <c r="H15" t="s">
        <v>9</v>
      </c>
      <c r="I15">
        <f>I7-J7</f>
        <v>-7.9647916666666685</v>
      </c>
    </row>
    <row r="16" spans="1:10" x14ac:dyDescent="0.25">
      <c r="A16">
        <v>14.692</v>
      </c>
      <c r="B16">
        <v>24.571999999999999</v>
      </c>
      <c r="C16">
        <f t="shared" si="3"/>
        <v>-9.879999999999999</v>
      </c>
      <c r="D16">
        <f t="shared" si="0"/>
        <v>0.41072076562500381</v>
      </c>
      <c r="E16">
        <f t="shared" si="1"/>
        <v>6.5335620069444449</v>
      </c>
      <c r="F16">
        <f t="shared" si="2"/>
        <v>3.6680229600694338</v>
      </c>
      <c r="H16" t="s">
        <v>19</v>
      </c>
      <c r="I16">
        <f>AVERAGE(C2:C25)</f>
        <v>-7.9647916666666667</v>
      </c>
    </row>
    <row r="17" spans="1:12" x14ac:dyDescent="0.25">
      <c r="A17">
        <v>15.073</v>
      </c>
      <c r="B17">
        <v>17.510000000000002</v>
      </c>
      <c r="C17">
        <f t="shared" si="3"/>
        <v>-2.4370000000000012</v>
      </c>
      <c r="D17">
        <f t="shared" si="0"/>
        <v>1.0442285156250066</v>
      </c>
      <c r="E17">
        <f t="shared" si="1"/>
        <v>20.303285006944421</v>
      </c>
      <c r="F17">
        <f t="shared" si="2"/>
        <v>30.556480710069451</v>
      </c>
      <c r="I17">
        <f>SUM(F2:F25)/(23)</f>
        <v>23.666540867753625</v>
      </c>
    </row>
    <row r="18" spans="1:12" x14ac:dyDescent="0.25">
      <c r="A18">
        <v>15.298</v>
      </c>
      <c r="B18">
        <v>18.643999999999998</v>
      </c>
      <c r="C18">
        <f t="shared" si="3"/>
        <v>-3.3459999999999983</v>
      </c>
      <c r="D18">
        <f t="shared" si="0"/>
        <v>1.5546972656250071</v>
      </c>
      <c r="E18">
        <f t="shared" si="1"/>
        <v>11.36982200694445</v>
      </c>
      <c r="F18">
        <f t="shared" si="2"/>
        <v>21.333236460069475</v>
      </c>
      <c r="H18" t="s">
        <v>12</v>
      </c>
      <c r="I18">
        <f>SQRT(I17)</f>
        <v>4.8648269103590547</v>
      </c>
      <c r="J18" t="s">
        <v>13</v>
      </c>
    </row>
    <row r="19" spans="1:12" x14ac:dyDescent="0.25">
      <c r="A19">
        <v>16.004000000000001</v>
      </c>
      <c r="B19">
        <v>21.157</v>
      </c>
      <c r="C19">
        <f t="shared" si="3"/>
        <v>-5.1529999999999987</v>
      </c>
      <c r="D19">
        <f t="shared" si="0"/>
        <v>3.8137207656250163</v>
      </c>
      <c r="E19">
        <f t="shared" si="1"/>
        <v>0.737737840277776</v>
      </c>
      <c r="F19">
        <f t="shared" si="2"/>
        <v>7.9061723767361292</v>
      </c>
      <c r="H19" t="s">
        <v>14</v>
      </c>
      <c r="I19">
        <f>I15/(I18/SQRT(24))</f>
        <v>-8.0207069441099605</v>
      </c>
    </row>
    <row r="20" spans="1:12" x14ac:dyDescent="0.25">
      <c r="A20">
        <v>16.791</v>
      </c>
      <c r="B20">
        <v>18.741</v>
      </c>
      <c r="C20">
        <f t="shared" si="3"/>
        <v>-1.9499999999999993</v>
      </c>
      <c r="D20">
        <f t="shared" si="0"/>
        <v>7.5069150156250171</v>
      </c>
      <c r="E20">
        <f t="shared" si="1"/>
        <v>10.725079173611107</v>
      </c>
      <c r="F20">
        <f t="shared" si="2"/>
        <v>36.177718793402811</v>
      </c>
      <c r="H20" t="s">
        <v>16</v>
      </c>
      <c r="I20">
        <f>I15/I18</f>
        <v>-1.6372199491222632</v>
      </c>
      <c r="J20" t="s">
        <v>23</v>
      </c>
    </row>
    <row r="21" spans="1:12" x14ac:dyDescent="0.25">
      <c r="A21">
        <v>16.928999999999998</v>
      </c>
      <c r="B21">
        <v>20.329999999999998</v>
      </c>
      <c r="C21">
        <f t="shared" si="3"/>
        <v>-3.4009999999999998</v>
      </c>
      <c r="D21">
        <f t="shared" si="0"/>
        <v>8.2821645156250074</v>
      </c>
      <c r="E21">
        <f t="shared" si="1"/>
        <v>2.8423150069444469</v>
      </c>
      <c r="F21">
        <f t="shared" si="2"/>
        <v>20.828194376736128</v>
      </c>
    </row>
    <row r="22" spans="1:12" x14ac:dyDescent="0.25">
      <c r="A22">
        <v>18.2</v>
      </c>
      <c r="B22">
        <v>35.255000000000003</v>
      </c>
      <c r="C22">
        <f t="shared" si="3"/>
        <v>-17.055000000000003</v>
      </c>
      <c r="D22">
        <f t="shared" si="0"/>
        <v>17.213163765625016</v>
      </c>
      <c r="E22">
        <f t="shared" si="1"/>
        <v>175.27332750694453</v>
      </c>
      <c r="F22">
        <f t="shared" si="2"/>
        <v>82.631887543402797</v>
      </c>
      <c r="H22" t="s">
        <v>17</v>
      </c>
      <c r="K22">
        <f>I15-(2.069*I18/SQRT(24))</f>
        <v>-10.019367912023055</v>
      </c>
      <c r="L22">
        <f>I15+(2.069*I18/SQRT(24))</f>
        <v>-5.9102154213102818</v>
      </c>
    </row>
    <row r="23" spans="1:12" x14ac:dyDescent="0.25">
      <c r="A23">
        <v>18.495000000000001</v>
      </c>
      <c r="B23">
        <v>25.138999999999999</v>
      </c>
      <c r="C23">
        <f t="shared" si="3"/>
        <v>-6.6439999999999984</v>
      </c>
      <c r="D23">
        <f t="shared" si="0"/>
        <v>19.748025015625032</v>
      </c>
      <c r="E23">
        <f t="shared" si="1"/>
        <v>9.7536495069444467</v>
      </c>
      <c r="F23">
        <f t="shared" si="2"/>
        <v>1.7444906267361202</v>
      </c>
      <c r="H23" t="s">
        <v>21</v>
      </c>
    </row>
    <row r="24" spans="1:12" x14ac:dyDescent="0.25">
      <c r="A24">
        <v>19.71</v>
      </c>
      <c r="B24">
        <v>22.058</v>
      </c>
      <c r="C24">
        <f t="shared" si="3"/>
        <v>-2.347999999999999</v>
      </c>
      <c r="D24">
        <f t="shared" si="0"/>
        <v>32.022866265625041</v>
      </c>
      <c r="E24">
        <f t="shared" si="1"/>
        <v>1.7710069444445123E-3</v>
      </c>
      <c r="F24">
        <f t="shared" si="2"/>
        <v>31.548348626736143</v>
      </c>
    </row>
    <row r="25" spans="1:12" x14ac:dyDescent="0.25">
      <c r="A25">
        <v>22.327999999999999</v>
      </c>
      <c r="B25">
        <v>24.524000000000001</v>
      </c>
      <c r="C25">
        <f t="shared" si="3"/>
        <v>-2.1960000000000015</v>
      </c>
      <c r="D25">
        <f t="shared" si="0"/>
        <v>68.506659765625031</v>
      </c>
      <c r="E25">
        <f t="shared" si="1"/>
        <v>6.2904820069444538</v>
      </c>
      <c r="F25">
        <f t="shared" si="2"/>
        <v>33.278957293402783</v>
      </c>
      <c r="H25" t="s">
        <v>22</v>
      </c>
    </row>
    <row r="28" spans="1:12" x14ac:dyDescent="0.25">
      <c r="A28" t="s">
        <v>18</v>
      </c>
    </row>
    <row r="29" spans="1:12" x14ac:dyDescent="0.25">
      <c r="A29" t="s">
        <v>8</v>
      </c>
    </row>
    <row r="30" spans="1:12" x14ac:dyDescent="0.25">
      <c r="A30" t="s">
        <v>15</v>
      </c>
    </row>
  </sheetData>
  <sortState xmlns:xlrd2="http://schemas.microsoft.com/office/spreadsheetml/2017/richdata2" ref="A2:B27">
    <sortCondition ref="A1:A27"/>
  </sortState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Analytics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2021-02-10T07:16:20Z</dcterms:created>
  <dcterms:modified xsi:type="dcterms:W3CDTF">2021-02-11T10:06:09Z</dcterms:modified>
</cp:coreProperties>
</file>