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inputs/"/>
    </mc:Choice>
  </mc:AlternateContent>
  <xr:revisionPtr revIDLastSave="0" documentId="13_ncr:1_{DB69FE47-79CD-794B-BA1F-F82BB5303421}" xr6:coauthVersionLast="43" xr6:coauthVersionMax="43" xr10:uidLastSave="{00000000-0000-0000-0000-000000000000}"/>
  <bookViews>
    <workbookView xWindow="1580" yWindow="1960" windowWidth="26840" windowHeight="14720" xr2:uid="{3E68E504-7A5C-AA40-8106-6D4E9C2899FD}"/>
  </bookViews>
  <sheets>
    <sheet name="Análi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S6" i="1"/>
  <c r="T5" i="1"/>
  <c r="S5" i="1"/>
  <c r="G24" i="1"/>
  <c r="F24" i="1"/>
  <c r="G23" i="1"/>
  <c r="F23" i="1"/>
  <c r="T15" i="1"/>
  <c r="S15" i="1"/>
  <c r="R15" i="1"/>
  <c r="T14" i="1"/>
  <c r="V14" i="1" s="1"/>
  <c r="S14" i="1"/>
  <c r="R14" i="1"/>
  <c r="O15" i="1"/>
  <c r="N15" i="1"/>
  <c r="M15" i="1"/>
  <c r="O14" i="1"/>
  <c r="N14" i="1"/>
  <c r="M14" i="1"/>
  <c r="L17" i="1"/>
  <c r="L15" i="1"/>
  <c r="K15" i="1"/>
  <c r="L14" i="1"/>
  <c r="K14" i="1"/>
  <c r="F17" i="1"/>
  <c r="G15" i="1"/>
  <c r="F15" i="1"/>
  <c r="G14" i="1"/>
  <c r="F14" i="1"/>
  <c r="K6" i="1"/>
  <c r="J6" i="1"/>
  <c r="I6" i="1"/>
  <c r="K5" i="1"/>
  <c r="J5" i="1"/>
  <c r="I5" i="1"/>
  <c r="E26" i="1"/>
  <c r="D26" i="1"/>
  <c r="C26" i="1"/>
  <c r="I8" i="1" s="1"/>
  <c r="J17" i="1"/>
  <c r="I17" i="1"/>
  <c r="H17" i="1"/>
  <c r="R17" i="1" s="1"/>
  <c r="E17" i="1"/>
  <c r="G17" i="1" s="1"/>
  <c r="D17" i="1"/>
  <c r="C17" i="1"/>
  <c r="M17" i="1" s="1"/>
  <c r="R8" i="1"/>
  <c r="T17" i="1" s="1"/>
  <c r="Q8" i="1"/>
  <c r="N17" i="1" s="1"/>
  <c r="P8" i="1"/>
  <c r="E8" i="1"/>
  <c r="F8" i="1" s="1"/>
  <c r="E6" i="1"/>
  <c r="F6" i="1" s="1"/>
  <c r="E5" i="1"/>
  <c r="F5" i="1" s="1"/>
  <c r="J8" i="1" l="1"/>
  <c r="L8" i="1" s="1"/>
  <c r="S17" i="1"/>
  <c r="U14" i="1"/>
  <c r="F26" i="1"/>
  <c r="M6" i="1"/>
  <c r="M5" i="1"/>
  <c r="S8" i="1"/>
  <c r="L5" i="1"/>
  <c r="V15" i="1"/>
  <c r="G26" i="1"/>
  <c r="L6" i="1"/>
  <c r="K17" i="1"/>
  <c r="U15" i="1"/>
  <c r="T8" i="1"/>
  <c r="O17" i="1"/>
  <c r="Q17" i="1" s="1"/>
  <c r="K8" i="1"/>
  <c r="M8" i="1" s="1"/>
  <c r="Q14" i="1"/>
  <c r="P17" i="1"/>
  <c r="V17" i="1"/>
  <c r="P15" i="1"/>
  <c r="Q15" i="1"/>
  <c r="P14" i="1"/>
  <c r="U17" i="1"/>
</calcChain>
</file>

<file path=xl/sharedStrings.xml><?xml version="1.0" encoding="utf-8"?>
<sst xmlns="http://schemas.openxmlformats.org/spreadsheetml/2006/main" count="43" uniqueCount="24">
  <si>
    <t>IVA</t>
  </si>
  <si>
    <t>ISR</t>
  </si>
  <si>
    <t>Cambio absoluto</t>
  </si>
  <si>
    <t>Cambio porcentual (%)</t>
  </si>
  <si>
    <t>1 semestre</t>
  </si>
  <si>
    <t>1 semestre 2018</t>
  </si>
  <si>
    <t>1 semestre 2019</t>
  </si>
  <si>
    <t>IVA neto + ISR neto</t>
  </si>
  <si>
    <t>IVA bruto</t>
  </si>
  <si>
    <t>ISR bruto</t>
  </si>
  <si>
    <t>1 trimestre</t>
  </si>
  <si>
    <t>2 trimestre</t>
  </si>
  <si>
    <t>COMPARATIVO ANUAL PIB  (MDP de 2019)</t>
  </si>
  <si>
    <t>COMPARATIVO ANUAL RECAUDACIÓN IVA + ISR   (MDP de 2019)</t>
  </si>
  <si>
    <t>Cambio 17 a 18 (Puntos %)</t>
  </si>
  <si>
    <t>Cambio 18 a 19 (Puntos %)</t>
  </si>
  <si>
    <t>COMPARATIVO ANUAL DE EFICIENCIA RECAUDTORIA IVA + ISR
 (% DEL PIB)</t>
  </si>
  <si>
    <t>COMPARATIVO ANUAL RECAUDACIÓN
(MDP de 2019)</t>
  </si>
  <si>
    <t>COMPARATIVO ANUAL RECAUDACIÓN BRUTA 
(MDP de 2019)</t>
  </si>
  <si>
    <t>COMPARATIVO ANUAL DE EFICIENCIA RECAUDATORIA BRUTA 
(% DEL PIB)</t>
  </si>
  <si>
    <t>Cambio porcentual 17 a 18 (%)</t>
  </si>
  <si>
    <t>Cambio porcentual 18 a 19 (%)</t>
  </si>
  <si>
    <t>Cambio 17 a 18 (P. %)</t>
  </si>
  <si>
    <t>Cambio 18 a 19 (P.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</si>
</sst>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Montserrat"/>
    </font>
    <font>
      <sz val="11"/>
      <color theme="1"/>
      <name val="Montserrat"/>
    </font>
    <font>
      <b/>
      <sz val="11"/>
      <color rgb="FF000000"/>
      <name val="Montserrat"/>
    </font>
    <font>
      <sz val="11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7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wrapText="1"/>
    </xf>
    <xf numFmtId="3" fontId="5" fillId="0" borderId="2" xfId="0" applyNumberFormat="1" applyFon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2" fontId="5" fillId="0" borderId="3" xfId="1" applyNumberFormat="1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2" fontId="3" fillId="0" borderId="0" xfId="1" applyNumberFormat="1" applyFont="1" applyBorder="1" applyAlignment="1">
      <alignment wrapText="1"/>
    </xf>
    <xf numFmtId="2" fontId="3" fillId="0" borderId="3" xfId="1" applyNumberFormat="1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3" fontId="5" fillId="4" borderId="2" xfId="0" applyNumberFormat="1" applyFont="1" applyFill="1" applyBorder="1" applyAlignment="1">
      <alignment wrapText="1"/>
    </xf>
    <xf numFmtId="3" fontId="5" fillId="4" borderId="0" xfId="0" applyNumberFormat="1" applyFont="1" applyFill="1" applyBorder="1" applyAlignment="1">
      <alignment wrapText="1"/>
    </xf>
    <xf numFmtId="10" fontId="5" fillId="4" borderId="3" xfId="0" applyNumberFormat="1" applyFont="1" applyFill="1" applyBorder="1" applyAlignment="1">
      <alignment wrapText="1"/>
    </xf>
    <xf numFmtId="1" fontId="3" fillId="4" borderId="0" xfId="0" applyNumberFormat="1" applyFont="1" applyFill="1" applyBorder="1" applyAlignment="1">
      <alignment wrapText="1"/>
    </xf>
    <xf numFmtId="2" fontId="5" fillId="4" borderId="0" xfId="0" applyNumberFormat="1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2" fontId="3" fillId="0" borderId="1" xfId="1" applyNumberFormat="1" applyFont="1" applyBorder="1" applyAlignment="1">
      <alignment wrapText="1"/>
    </xf>
    <xf numFmtId="2" fontId="3" fillId="0" borderId="10" xfId="1" applyNumberFormat="1" applyFont="1" applyBorder="1" applyAlignment="1">
      <alignment wrapText="1"/>
    </xf>
    <xf numFmtId="0" fontId="4" fillId="0" borderId="11" xfId="0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2" fontId="5" fillId="0" borderId="11" xfId="0" applyNumberFormat="1" applyFont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3" fontId="3" fillId="0" borderId="2" xfId="0" applyNumberFormat="1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4" fontId="5" fillId="0" borderId="0" xfId="1" applyNumberFormat="1" applyFont="1" applyFill="1" applyBorder="1" applyAlignment="1">
      <alignment wrapText="1"/>
    </xf>
    <xf numFmtId="4" fontId="3" fillId="0" borderId="2" xfId="1" applyNumberFormat="1" applyFont="1" applyBorder="1" applyAlignment="1">
      <alignment wrapText="1"/>
    </xf>
    <xf numFmtId="3" fontId="3" fillId="4" borderId="2" xfId="0" applyNumberFormat="1" applyFont="1" applyFill="1" applyBorder="1" applyAlignment="1">
      <alignment wrapText="1"/>
    </xf>
    <xf numFmtId="3" fontId="3" fillId="4" borderId="0" xfId="0" applyNumberFormat="1" applyFont="1" applyFill="1" applyBorder="1" applyAlignment="1">
      <alignment wrapText="1"/>
    </xf>
    <xf numFmtId="3" fontId="3" fillId="4" borderId="3" xfId="0" applyNumberFormat="1" applyFont="1" applyFill="1" applyBorder="1" applyAlignment="1">
      <alignment wrapText="1"/>
    </xf>
    <xf numFmtId="3" fontId="3" fillId="4" borderId="2" xfId="1" applyNumberFormat="1" applyFont="1" applyFill="1" applyBorder="1" applyAlignment="1">
      <alignment wrapText="1"/>
    </xf>
    <xf numFmtId="3" fontId="3" fillId="0" borderId="4" xfId="0" applyNumberFormat="1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wrapText="1"/>
    </xf>
    <xf numFmtId="0" fontId="4" fillId="4" borderId="13" xfId="0" applyFont="1" applyFill="1" applyBorder="1" applyAlignment="1">
      <alignment wrapText="1"/>
    </xf>
    <xf numFmtId="0" fontId="4" fillId="0" borderId="14" xfId="0" applyFont="1" applyFill="1" applyBorder="1" applyAlignment="1">
      <alignment wrapText="1"/>
    </xf>
    <xf numFmtId="4" fontId="5" fillId="0" borderId="1" xfId="1" applyNumberFormat="1" applyFont="1" applyFill="1" applyBorder="1" applyAlignment="1">
      <alignment wrapText="1"/>
    </xf>
    <xf numFmtId="4" fontId="3" fillId="0" borderId="4" xfId="1" applyNumberFormat="1" applyFont="1" applyBorder="1" applyAlignment="1">
      <alignment wrapText="1"/>
    </xf>
    <xf numFmtId="4" fontId="3" fillId="0" borderId="0" xfId="1" applyNumberFormat="1" applyFont="1" applyBorder="1" applyAlignment="1">
      <alignment wrapText="1"/>
    </xf>
    <xf numFmtId="4" fontId="5" fillId="0" borderId="3" xfId="1" applyNumberFormat="1" applyFont="1" applyFill="1" applyBorder="1" applyAlignment="1">
      <alignment wrapText="1"/>
    </xf>
    <xf numFmtId="4" fontId="3" fillId="4" borderId="0" xfId="1" applyNumberFormat="1" applyFont="1" applyFill="1" applyBorder="1" applyAlignment="1">
      <alignment wrapText="1"/>
    </xf>
    <xf numFmtId="4" fontId="5" fillId="4" borderId="0" xfId="0" applyNumberFormat="1" applyFont="1" applyFill="1" applyBorder="1" applyAlignment="1">
      <alignment wrapText="1"/>
    </xf>
    <xf numFmtId="4" fontId="3" fillId="4" borderId="3" xfId="0" applyNumberFormat="1" applyFont="1" applyFill="1" applyBorder="1" applyAlignment="1">
      <alignment wrapText="1"/>
    </xf>
    <xf numFmtId="4" fontId="3" fillId="4" borderId="2" xfId="1" applyNumberFormat="1" applyFont="1" applyFill="1" applyBorder="1" applyAlignment="1">
      <alignment wrapText="1"/>
    </xf>
    <xf numFmtId="4" fontId="3" fillId="0" borderId="1" xfId="1" applyNumberFormat="1" applyFont="1" applyBorder="1" applyAlignment="1">
      <alignment wrapText="1"/>
    </xf>
    <xf numFmtId="4" fontId="5" fillId="0" borderId="10" xfId="1" applyNumberFormat="1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wrapText="1"/>
    </xf>
    <xf numFmtId="2" fontId="5" fillId="0" borderId="7" xfId="1" applyNumberFormat="1" applyFont="1" applyFill="1" applyBorder="1" applyAlignment="1">
      <alignment wrapText="1"/>
    </xf>
    <xf numFmtId="2" fontId="5" fillId="0" borderId="12" xfId="1" applyNumberFormat="1" applyFont="1" applyFill="1" applyBorder="1" applyAlignment="1">
      <alignment wrapText="1"/>
    </xf>
    <xf numFmtId="2" fontId="5" fillId="0" borderId="2" xfId="1" applyNumberFormat="1" applyFont="1" applyFill="1" applyBorder="1" applyAlignment="1">
      <alignment wrapText="1"/>
    </xf>
    <xf numFmtId="2" fontId="5" fillId="0" borderId="3" xfId="1" applyNumberFormat="1" applyFont="1" applyFill="1" applyBorder="1" applyAlignment="1">
      <alignment wrapText="1"/>
    </xf>
    <xf numFmtId="2" fontId="5" fillId="4" borderId="2" xfId="0" applyNumberFormat="1" applyFont="1" applyFill="1" applyBorder="1" applyAlignment="1">
      <alignment wrapText="1"/>
    </xf>
    <xf numFmtId="2" fontId="5" fillId="0" borderId="4" xfId="1" applyNumberFormat="1" applyFont="1" applyFill="1" applyBorder="1" applyAlignment="1">
      <alignment wrapText="1"/>
    </xf>
    <xf numFmtId="2" fontId="5" fillId="0" borderId="10" xfId="1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EC81-DB96-A24C-84AF-9B37DE56A630}">
  <dimension ref="B3:V29"/>
  <sheetViews>
    <sheetView tabSelected="1" zoomScale="80" zoomScaleNormal="80" workbookViewId="0">
      <selection activeCell="B20" sqref="B20:G26"/>
    </sheetView>
  </sheetViews>
  <sheetFormatPr baseColWidth="10" defaultRowHeight="16"/>
  <cols>
    <col min="2" max="2" width="19.1640625" style="16" customWidth="1"/>
    <col min="3" max="5" width="11.6640625" style="16" bestFit="1" customWidth="1"/>
    <col min="6" max="6" width="11.5" style="16" customWidth="1"/>
    <col min="7" max="7" width="11.83203125" style="16" customWidth="1"/>
    <col min="8" max="8" width="12" style="16" bestFit="1" customWidth="1"/>
    <col min="9" max="10" width="10.83203125" style="16"/>
    <col min="11" max="11" width="12.6640625" style="16" customWidth="1"/>
    <col min="12" max="12" width="14.1640625" style="16" customWidth="1"/>
    <col min="13" max="13" width="14.33203125" style="16" customWidth="1"/>
    <col min="14" max="18" width="10.83203125" style="16"/>
    <col min="19" max="20" width="15.1640625" style="16" customWidth="1"/>
    <col min="21" max="22" width="10.83203125" style="16"/>
  </cols>
  <sheetData>
    <row r="3" spans="2:22" ht="30" customHeight="1">
      <c r="B3" s="17"/>
      <c r="C3" s="58" t="s">
        <v>17</v>
      </c>
      <c r="D3" s="58"/>
      <c r="E3" s="58"/>
      <c r="F3" s="59"/>
      <c r="G3" s="18"/>
      <c r="H3" s="19" t="s">
        <v>16</v>
      </c>
      <c r="I3" s="20"/>
      <c r="J3" s="20"/>
      <c r="K3" s="20"/>
      <c r="L3" s="20"/>
      <c r="M3" s="21"/>
      <c r="O3" s="78"/>
      <c r="P3" s="19" t="s">
        <v>12</v>
      </c>
      <c r="Q3" s="20"/>
      <c r="R3" s="20"/>
      <c r="S3" s="20"/>
      <c r="T3" s="21"/>
    </row>
    <row r="4" spans="2:22" ht="48">
      <c r="B4" s="2"/>
      <c r="C4" s="3" t="s">
        <v>5</v>
      </c>
      <c r="D4" s="4" t="s">
        <v>6</v>
      </c>
      <c r="E4" s="4" t="s">
        <v>2</v>
      </c>
      <c r="F4" s="5" t="s">
        <v>3</v>
      </c>
      <c r="G4" s="22"/>
      <c r="H4" s="6"/>
      <c r="I4" s="7">
        <v>2017</v>
      </c>
      <c r="J4" s="7">
        <v>2018</v>
      </c>
      <c r="K4" s="7">
        <v>2019</v>
      </c>
      <c r="L4" s="7" t="s">
        <v>14</v>
      </c>
      <c r="M4" s="8" t="s">
        <v>15</v>
      </c>
      <c r="O4" s="79"/>
      <c r="P4" s="14">
        <v>2017</v>
      </c>
      <c r="Q4" s="13">
        <v>2018</v>
      </c>
      <c r="R4" s="13">
        <v>2019</v>
      </c>
      <c r="S4" s="7" t="s">
        <v>20</v>
      </c>
      <c r="T4" s="7" t="s">
        <v>21</v>
      </c>
    </row>
    <row r="5" spans="2:22">
      <c r="B5" s="23" t="s">
        <v>8</v>
      </c>
      <c r="C5" s="24">
        <v>839452</v>
      </c>
      <c r="D5" s="25">
        <v>820257</v>
      </c>
      <c r="E5" s="25">
        <f>D5-C5</f>
        <v>-19195</v>
      </c>
      <c r="F5" s="26">
        <f>(E5/C5) * 100</f>
        <v>-2.2866107889432628</v>
      </c>
      <c r="G5" s="18"/>
      <c r="H5" s="27" t="s">
        <v>10</v>
      </c>
      <c r="I5" s="28">
        <f>(C23/P5) * 100</f>
        <v>4.143994105425346</v>
      </c>
      <c r="J5" s="28">
        <f>(D23/Q5) * 100</f>
        <v>4.0178353899964794</v>
      </c>
      <c r="K5" s="28">
        <f>(E23/R5) * 100</f>
        <v>4.0254482559983868</v>
      </c>
      <c r="L5" s="28">
        <f>J5-I5</f>
        <v>-0.12615871542886659</v>
      </c>
      <c r="M5" s="29">
        <f>K5-J5</f>
        <v>7.6128660019074701E-3</v>
      </c>
      <c r="O5" s="63" t="s">
        <v>10</v>
      </c>
      <c r="P5" s="46">
        <v>22404124.188386001</v>
      </c>
      <c r="Q5" s="47">
        <v>22677513.936573502</v>
      </c>
      <c r="R5" s="47">
        <v>22960147.6832496</v>
      </c>
      <c r="S5" s="80">
        <f>(Q5/P5 - 1) * 100</f>
        <v>1.2202652774493394</v>
      </c>
      <c r="T5" s="81">
        <f>(R5/Q5 - 1) * 100</f>
        <v>1.2463171556926111</v>
      </c>
    </row>
    <row r="6" spans="2:22">
      <c r="B6" s="23" t="s">
        <v>9</v>
      </c>
      <c r="C6" s="24">
        <v>1054044</v>
      </c>
      <c r="D6" s="25">
        <v>1059718</v>
      </c>
      <c r="E6" s="25">
        <f>D6-C6</f>
        <v>5674</v>
      </c>
      <c r="F6" s="26">
        <f>(E6/C6) * 100</f>
        <v>0.5383076987298443</v>
      </c>
      <c r="G6" s="18"/>
      <c r="H6" s="27" t="s">
        <v>11</v>
      </c>
      <c r="I6" s="28">
        <f>(C24/P6) * 100</f>
        <v>4.0817541201789851</v>
      </c>
      <c r="J6" s="28">
        <f>(D24/Q6) * 100</f>
        <v>4.1895597999201186</v>
      </c>
      <c r="K6" s="28">
        <f>(E24/R6) * 100</f>
        <v>4.0481138818768265</v>
      </c>
      <c r="L6" s="28">
        <f>J6-I6</f>
        <v>0.10780567974113353</v>
      </c>
      <c r="M6" s="29">
        <f>K6-J6</f>
        <v>-0.1414459180432921</v>
      </c>
      <c r="O6" s="63" t="s">
        <v>11</v>
      </c>
      <c r="P6" s="46">
        <v>22857107.308532201</v>
      </c>
      <c r="Q6" s="47">
        <v>23447599.4423935</v>
      </c>
      <c r="R6" s="47">
        <v>23609163.8333386</v>
      </c>
      <c r="S6" s="82">
        <f>(Q6/P6 - 1) * 100</f>
        <v>2.5834071034915196</v>
      </c>
      <c r="T6" s="83">
        <f>(R6/Q6 - 1) * 100</f>
        <v>0.6890444855220057</v>
      </c>
    </row>
    <row r="7" spans="2:22">
      <c r="B7" s="30"/>
      <c r="C7" s="31"/>
      <c r="D7" s="32"/>
      <c r="E7" s="32"/>
      <c r="F7" s="33"/>
      <c r="G7" s="18"/>
      <c r="H7" s="30"/>
      <c r="I7" s="34"/>
      <c r="J7" s="34"/>
      <c r="K7" s="34"/>
      <c r="L7" s="35"/>
      <c r="M7" s="36"/>
      <c r="O7" s="64"/>
      <c r="P7" s="50"/>
      <c r="Q7" s="51"/>
      <c r="R7" s="51"/>
      <c r="S7" s="84"/>
      <c r="T7" s="36"/>
    </row>
    <row r="8" spans="2:22">
      <c r="B8" s="23" t="s">
        <v>7</v>
      </c>
      <c r="C8" s="24">
        <v>1394694</v>
      </c>
      <c r="D8" s="25">
        <v>1403816</v>
      </c>
      <c r="E8" s="25">
        <f>D8-C8</f>
        <v>9122</v>
      </c>
      <c r="F8" s="26">
        <f>(E8/C8) * 100</f>
        <v>0.65405027912932867</v>
      </c>
      <c r="G8" s="18"/>
      <c r="H8" s="37" t="s">
        <v>4</v>
      </c>
      <c r="I8" s="38">
        <f>(C26/P8) * 100</f>
        <v>8.2251253158472988</v>
      </c>
      <c r="J8" s="38">
        <f>(D26/Q8) * 100</f>
        <v>8.2102622284860463</v>
      </c>
      <c r="K8" s="38">
        <f>(E26/R8) * 100</f>
        <v>8.0738780188012544</v>
      </c>
      <c r="L8" s="38">
        <f>J8-I8</f>
        <v>-1.4863087361252525E-2</v>
      </c>
      <c r="M8" s="39">
        <f>K8-J8</f>
        <v>-0.13638420968479181</v>
      </c>
      <c r="O8" s="65" t="s">
        <v>4</v>
      </c>
      <c r="P8" s="54">
        <f>(P5 + P6) / 2</f>
        <v>22630615.748459101</v>
      </c>
      <c r="Q8" s="55">
        <f>(Q5 + Q6) / 2</f>
        <v>23062556.689483501</v>
      </c>
      <c r="R8" s="55">
        <f>(R5 + R6) / 2</f>
        <v>23284655.758294098</v>
      </c>
      <c r="S8" s="85">
        <f>(Q8/P8 - 1) * 100</f>
        <v>1.9086574834085601</v>
      </c>
      <c r="T8" s="86">
        <f>(R8/Q8 - 1) * 100</f>
        <v>0.96302882547221191</v>
      </c>
    </row>
    <row r="9" spans="2:22">
      <c r="B9" s="40"/>
      <c r="C9" s="41"/>
      <c r="D9" s="41"/>
      <c r="E9" s="41"/>
      <c r="F9" s="42"/>
      <c r="G9" s="22"/>
    </row>
    <row r="11" spans="2:22" ht="36" customHeight="1">
      <c r="B11" s="43" t="s">
        <v>18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3" t="s">
        <v>19</v>
      </c>
      <c r="N11" s="44"/>
      <c r="O11" s="44"/>
      <c r="P11" s="44"/>
      <c r="Q11" s="44"/>
      <c r="R11" s="44"/>
      <c r="S11" s="44"/>
      <c r="T11" s="44"/>
      <c r="U11" s="44"/>
      <c r="V11" s="45"/>
    </row>
    <row r="12" spans="2:22">
      <c r="B12" s="3"/>
      <c r="C12" s="9" t="s">
        <v>0</v>
      </c>
      <c r="D12" s="10"/>
      <c r="E12" s="10"/>
      <c r="F12" s="10"/>
      <c r="G12" s="11"/>
      <c r="H12" s="9" t="s">
        <v>1</v>
      </c>
      <c r="I12" s="10"/>
      <c r="J12" s="10"/>
      <c r="K12" s="10"/>
      <c r="L12" s="11"/>
      <c r="M12" s="9" t="s">
        <v>0</v>
      </c>
      <c r="N12" s="10"/>
      <c r="O12" s="10"/>
      <c r="P12" s="10"/>
      <c r="Q12" s="11"/>
      <c r="R12" s="9" t="s">
        <v>1</v>
      </c>
      <c r="S12" s="10"/>
      <c r="T12" s="10"/>
      <c r="U12" s="10"/>
      <c r="V12" s="11"/>
    </row>
    <row r="13" spans="2:22" ht="48">
      <c r="B13" s="14"/>
      <c r="C13" s="14">
        <v>2017</v>
      </c>
      <c r="D13" s="13">
        <v>2018</v>
      </c>
      <c r="E13" s="13">
        <v>2019</v>
      </c>
      <c r="F13" s="13" t="s">
        <v>20</v>
      </c>
      <c r="G13" s="15" t="s">
        <v>21</v>
      </c>
      <c r="H13" s="14">
        <v>2017</v>
      </c>
      <c r="I13" s="13">
        <v>2018</v>
      </c>
      <c r="J13" s="13">
        <v>2019</v>
      </c>
      <c r="K13" s="13" t="s">
        <v>20</v>
      </c>
      <c r="L13" s="15" t="s">
        <v>21</v>
      </c>
      <c r="M13" s="14">
        <v>2017</v>
      </c>
      <c r="N13" s="13">
        <v>2018</v>
      </c>
      <c r="O13" s="13">
        <v>2019</v>
      </c>
      <c r="P13" s="13" t="s">
        <v>22</v>
      </c>
      <c r="Q13" s="15" t="s">
        <v>23</v>
      </c>
      <c r="R13" s="14">
        <v>2017</v>
      </c>
      <c r="S13" s="13">
        <v>2018</v>
      </c>
      <c r="T13" s="13">
        <v>2019</v>
      </c>
      <c r="U13" s="13" t="s">
        <v>22</v>
      </c>
      <c r="V13" s="15" t="s">
        <v>23</v>
      </c>
    </row>
    <row r="14" spans="2:22">
      <c r="B14" s="27" t="s">
        <v>10</v>
      </c>
      <c r="C14" s="46">
        <v>419211.048303527</v>
      </c>
      <c r="D14" s="47">
        <v>410148.19431361498</v>
      </c>
      <c r="E14" s="47">
        <v>417107.07538658602</v>
      </c>
      <c r="F14" s="48">
        <f>(D14/C14 - 1) * 100</f>
        <v>-2.1618833822695693</v>
      </c>
      <c r="G14" s="48">
        <f>(E14/D14 - 1) * 100</f>
        <v>1.6966748042416047</v>
      </c>
      <c r="H14" s="46">
        <v>509214.537435362</v>
      </c>
      <c r="I14" s="47">
        <v>500996.98620141897</v>
      </c>
      <c r="J14" s="47">
        <v>507141.78910343902</v>
      </c>
      <c r="K14" s="48">
        <f>(I14/H14 - 1) * 100</f>
        <v>-1.6137699593830157</v>
      </c>
      <c r="L14" s="48">
        <f>(J14/I14 - 1) * 100</f>
        <v>1.2265149434550926</v>
      </c>
      <c r="M14" s="49">
        <f>(C14/P5) * 100</f>
        <v>1.8711333894535382</v>
      </c>
      <c r="N14" s="68">
        <f>D14/Q5 * 100</f>
        <v>1.8086118057770977</v>
      </c>
      <c r="O14" s="68">
        <f>E14/R5 * 100</f>
        <v>1.8166567617110028</v>
      </c>
      <c r="P14" s="48">
        <f>N14-M14</f>
        <v>-6.2521583676440562E-2</v>
      </c>
      <c r="Q14" s="69">
        <f>O14-N14</f>
        <v>8.0449559339050847E-3</v>
      </c>
      <c r="R14" s="49">
        <f>H14/P5 * 100</f>
        <v>2.2728607159718033</v>
      </c>
      <c r="S14" s="68">
        <f>I14/Q5 * 100</f>
        <v>2.2092235842193819</v>
      </c>
      <c r="T14" s="68">
        <f>J14/R5 * 100</f>
        <v>2.2087914942873836</v>
      </c>
      <c r="U14" s="48">
        <f>S14-R14</f>
        <v>-6.3637131752421361E-2</v>
      </c>
      <c r="V14" s="69">
        <f>T14-S14</f>
        <v>-4.3208993199828072E-4</v>
      </c>
    </row>
    <row r="15" spans="2:22">
      <c r="B15" s="27" t="s">
        <v>11</v>
      </c>
      <c r="C15" s="46">
        <v>394494.74611056398</v>
      </c>
      <c r="D15" s="47">
        <v>429304.27108083299</v>
      </c>
      <c r="E15" s="47">
        <v>403149.66896729602</v>
      </c>
      <c r="F15" s="48">
        <f>(D15/C15 - 1) * 100</f>
        <v>8.8238247311189788</v>
      </c>
      <c r="G15" s="48">
        <f>(E15/D15 - 1) * 100</f>
        <v>-6.0923228291414722</v>
      </c>
      <c r="H15" s="46">
        <v>538476.17320918106</v>
      </c>
      <c r="I15" s="47">
        <v>553046.92920397804</v>
      </c>
      <c r="J15" s="47">
        <v>552576.16956512595</v>
      </c>
      <c r="K15" s="48">
        <f>(I15/H15 - 1) * 100</f>
        <v>2.705923998077564</v>
      </c>
      <c r="L15" s="48">
        <f>(J15/I15 - 1) * 100</f>
        <v>-8.5121101663054866E-2</v>
      </c>
      <c r="M15" s="49">
        <f>(C15/P6) * 100</f>
        <v>1.7259171984694024</v>
      </c>
      <c r="N15" s="68">
        <f>D15/Q6 * 100</f>
        <v>1.8309092670043079</v>
      </c>
      <c r="O15" s="68">
        <f>E15/R6 * 100</f>
        <v>1.7075982521583704</v>
      </c>
      <c r="P15" s="48">
        <f>N15-M15</f>
        <v>0.1049920685349055</v>
      </c>
      <c r="Q15" s="69">
        <f>O15-N15</f>
        <v>-0.12331101484593754</v>
      </c>
      <c r="R15" s="49">
        <f>H15/P6 * 100</f>
        <v>2.3558369217095825</v>
      </c>
      <c r="S15" s="68">
        <f>I15/Q6 * 100</f>
        <v>2.358650532915807</v>
      </c>
      <c r="T15" s="68">
        <f>J15/R6 * 100</f>
        <v>2.340515629718452</v>
      </c>
      <c r="U15" s="48">
        <f>S15-R15</f>
        <v>2.8136112062244756E-3</v>
      </c>
      <c r="V15" s="69">
        <f>T15-S15</f>
        <v>-1.8134903197355001E-2</v>
      </c>
    </row>
    <row r="16" spans="2:22">
      <c r="B16" s="30"/>
      <c r="C16" s="50"/>
      <c r="D16" s="51"/>
      <c r="E16" s="51"/>
      <c r="F16" s="32"/>
      <c r="G16" s="52"/>
      <c r="H16" s="50"/>
      <c r="I16" s="51"/>
      <c r="J16" s="51"/>
      <c r="K16" s="32"/>
      <c r="L16" s="52"/>
      <c r="M16" s="53"/>
      <c r="N16" s="70"/>
      <c r="O16" s="70"/>
      <c r="P16" s="71"/>
      <c r="Q16" s="72"/>
      <c r="R16" s="73"/>
      <c r="S16" s="70"/>
      <c r="T16" s="70"/>
      <c r="U16" s="71"/>
      <c r="V16" s="72"/>
    </row>
    <row r="17" spans="2:22">
      <c r="B17" s="37" t="s">
        <v>4</v>
      </c>
      <c r="C17" s="54">
        <f>C14+C15</f>
        <v>813705.79441409092</v>
      </c>
      <c r="D17" s="55">
        <f>D14+D15</f>
        <v>839452.46539444802</v>
      </c>
      <c r="E17" s="55">
        <f>E14+E15</f>
        <v>820256.74435388204</v>
      </c>
      <c r="F17" s="66">
        <f>(D17/C17 - 1) * 100</f>
        <v>3.1641253088158239</v>
      </c>
      <c r="G17" s="66">
        <f>(E17/D17 - 1) * 100</f>
        <v>-2.2866954153915264</v>
      </c>
      <c r="H17" s="54">
        <f>H14+H15</f>
        <v>1047690.7106445431</v>
      </c>
      <c r="I17" s="55">
        <f>I14+I15</f>
        <v>1054043.9154053971</v>
      </c>
      <c r="J17" s="55">
        <f>J14+J15</f>
        <v>1059717.9586685649</v>
      </c>
      <c r="K17" s="66">
        <f>(I17/H17 - 1) * 100</f>
        <v>0.60640079140774628</v>
      </c>
      <c r="L17" s="66">
        <f>(J17/I17 - 1) * 100</f>
        <v>0.53831184642676444</v>
      </c>
      <c r="M17" s="67">
        <f>(C17/P8) * 100</f>
        <v>3.5955972363213116</v>
      </c>
      <c r="N17" s="74">
        <f>(D17/Q8 * 100) / 2</f>
        <v>1.8199466709110299</v>
      </c>
      <c r="O17" s="74">
        <f>(E17/R8 * 100) / 2</f>
        <v>1.7613675565328102</v>
      </c>
      <c r="P17" s="66">
        <f>N17-M17</f>
        <v>-1.7756505654102817</v>
      </c>
      <c r="Q17" s="75">
        <f>O17-N17</f>
        <v>-5.8579114378219721E-2</v>
      </c>
      <c r="R17" s="67">
        <f>(H17/P8 * 100) / 2</f>
        <v>2.3147640397629909</v>
      </c>
      <c r="S17" s="67">
        <f>(I17/Q8 * 100) / 2</f>
        <v>2.2851844433319917</v>
      </c>
      <c r="T17" s="67">
        <f>(J17/R8 * 100) / 2</f>
        <v>2.2755714528678155</v>
      </c>
      <c r="U17" s="66">
        <f>S17-R17</f>
        <v>-2.9579596430999278E-2</v>
      </c>
      <c r="V17" s="75">
        <f>T17-S17</f>
        <v>-9.6129904641761854E-3</v>
      </c>
    </row>
    <row r="18" spans="2:22"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20" spans="2:22">
      <c r="B20" s="57" t="s">
        <v>13</v>
      </c>
      <c r="C20" s="58"/>
      <c r="D20" s="58"/>
      <c r="E20" s="58"/>
      <c r="F20" s="58"/>
      <c r="G20" s="59"/>
    </row>
    <row r="21" spans="2:22" ht="16" customHeight="1">
      <c r="B21" s="60"/>
      <c r="C21" s="61"/>
      <c r="D21" s="61"/>
      <c r="E21" s="61"/>
      <c r="F21" s="61"/>
      <c r="G21" s="62"/>
    </row>
    <row r="22" spans="2:22" ht="48">
      <c r="B22" s="12"/>
      <c r="C22" s="13">
        <v>2017</v>
      </c>
      <c r="D22" s="13">
        <v>2018</v>
      </c>
      <c r="E22" s="13">
        <v>2019</v>
      </c>
      <c r="F22" s="7" t="s">
        <v>20</v>
      </c>
      <c r="G22" s="7" t="s">
        <v>21</v>
      </c>
    </row>
    <row r="23" spans="2:22">
      <c r="B23" s="63" t="s">
        <v>10</v>
      </c>
      <c r="C23" s="47">
        <v>928425.58573888999</v>
      </c>
      <c r="D23" s="47">
        <v>911145.18051503401</v>
      </c>
      <c r="E23" s="47">
        <v>924248.86449002498</v>
      </c>
      <c r="F23" s="80">
        <f>(D23/C23 - 1) * 100</f>
        <v>-1.861259048575592</v>
      </c>
      <c r="G23" s="81">
        <f>(E23/D23 - 1) * 100</f>
        <v>1.438155439463995</v>
      </c>
    </row>
    <row r="24" spans="2:22">
      <c r="B24" s="63" t="s">
        <v>11</v>
      </c>
      <c r="C24" s="47">
        <v>932970.91931974504</v>
      </c>
      <c r="D24" s="47">
        <v>982351.20028481202</v>
      </c>
      <c r="E24" s="47">
        <v>955725.83853242302</v>
      </c>
      <c r="F24" s="82">
        <f>(D24/C24 - 1) * 100</f>
        <v>5.2927995870515998</v>
      </c>
      <c r="G24" s="83">
        <f>(E24/D24 - 1) * 100</f>
        <v>-2.7103709696358669</v>
      </c>
    </row>
    <row r="25" spans="2:22">
      <c r="B25" s="64"/>
      <c r="C25" s="51"/>
      <c r="D25" s="51"/>
      <c r="E25" s="51"/>
      <c r="F25" s="84"/>
      <c r="G25" s="36"/>
    </row>
    <row r="26" spans="2:22">
      <c r="B26" s="65" t="s">
        <v>4</v>
      </c>
      <c r="C26" s="55">
        <f>C23+C24</f>
        <v>1861396.505058635</v>
      </c>
      <c r="D26" s="55">
        <f>D23+D24</f>
        <v>1893496.380799846</v>
      </c>
      <c r="E26" s="55">
        <f>E23+E24</f>
        <v>1879974.7030224479</v>
      </c>
      <c r="F26" s="85">
        <f>(D26/C26 - 1) * 100</f>
        <v>1.7245049968652282</v>
      </c>
      <c r="G26" s="86">
        <f>(E26/D26 - 1) * 100</f>
        <v>-0.7141116251664692</v>
      </c>
    </row>
    <row r="28" spans="2:22" s="1" customFormat="1" ht="16" customHeight="1">
      <c r="B28" s="76"/>
      <c r="C28" s="76"/>
      <c r="D28" s="76"/>
      <c r="E28" s="76"/>
      <c r="F28" s="76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</row>
    <row r="29" spans="2:22" ht="80" customHeight="1"/>
  </sheetData>
  <mergeCells count="10">
    <mergeCell ref="H3:M3"/>
    <mergeCell ref="M12:Q12"/>
    <mergeCell ref="R12:V12"/>
    <mergeCell ref="P3:T3"/>
    <mergeCell ref="H12:L12"/>
    <mergeCell ref="B11:L11"/>
    <mergeCell ref="B20:G21"/>
    <mergeCell ref="M11:V11"/>
    <mergeCell ref="C12:G1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2019-07-26T16:15:42Z</dcterms:created>
  <dcterms:modified xsi:type="dcterms:W3CDTF">2019-07-26T18:17:30Z</dcterms:modified>
</cp:coreProperties>
</file>