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ily1\Downloads\"/>
    </mc:Choice>
  </mc:AlternateContent>
  <xr:revisionPtr revIDLastSave="0" documentId="13_ncr:1_{E0FA5F96-4FD7-4670-B47C-18327649D953}" xr6:coauthVersionLast="47" xr6:coauthVersionMax="47" xr10:uidLastSave="{00000000-0000-0000-0000-000000000000}"/>
  <bookViews>
    <workbookView xWindow="-96" yWindow="0" windowWidth="11712" windowHeight="12336" activeTab="2" xr2:uid="{57D073B3-5FF4-46D4-9678-1BBED813B2D6}"/>
  </bookViews>
  <sheets>
    <sheet name="正確的表格" sheetId="2" r:id="rId1"/>
    <sheet name="試算完整表" sheetId="1" r:id="rId2"/>
    <sheet name="樞紐分析表" sheetId="3" r:id="rId3"/>
  </sheets>
  <calcPr calcId="18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" l="1"/>
  <c r="D35" i="1"/>
  <c r="B34" i="1"/>
  <c r="G33" i="1"/>
  <c r="D33" i="1"/>
  <c r="B42" i="1"/>
  <c r="G41" i="1"/>
  <c r="D41" i="1"/>
  <c r="B36" i="1"/>
  <c r="F35" i="1"/>
  <c r="B35" i="1"/>
  <c r="B27" i="1"/>
  <c r="G26" i="1"/>
  <c r="D26" i="1"/>
  <c r="B20" i="1"/>
  <c r="G19" i="1"/>
  <c r="D19" i="1"/>
  <c r="B18" i="1"/>
  <c r="G17" i="1"/>
  <c r="B11" i="1"/>
  <c r="G10" i="1"/>
  <c r="D10" i="1"/>
  <c r="F19" i="1"/>
  <c r="C19" i="1"/>
  <c r="E19" i="1"/>
  <c r="C41" i="1"/>
  <c r="E41" i="1"/>
  <c r="F41" i="1"/>
  <c r="B41" i="1"/>
  <c r="E35" i="1"/>
  <c r="C35" i="1"/>
  <c r="C33" i="1"/>
  <c r="E33" i="1"/>
  <c r="F33" i="1"/>
  <c r="E26" i="1"/>
  <c r="C26" i="1"/>
  <c r="F26" i="1"/>
  <c r="B26" i="1"/>
  <c r="C17" i="1"/>
  <c r="D17" i="1" s="1"/>
  <c r="E17" i="1"/>
  <c r="F17" i="1"/>
  <c r="C10" i="1"/>
  <c r="E10" i="1"/>
  <c r="F10" i="1"/>
  <c r="B33" i="1"/>
  <c r="B19" i="1"/>
  <c r="B17" i="1"/>
  <c r="B10" i="1"/>
</calcChain>
</file>

<file path=xl/sharedStrings.xml><?xml version="1.0" encoding="utf-8"?>
<sst xmlns="http://schemas.openxmlformats.org/spreadsheetml/2006/main" count="106" uniqueCount="68">
  <si>
    <t>產生時間:114/05/19 14:40:03</t>
  </si>
  <si>
    <t>貨品別貿易值－按貨品行業別分類</t>
  </si>
  <si>
    <t>　　　　</t>
  </si>
  <si>
    <t>按美元計算(千美元)</t>
  </si>
  <si>
    <t>  　　　　</t>
  </si>
  <si>
    <t>出口/ 11紡織業</t>
  </si>
  <si>
    <t>出口/ 12成衣及服飾品製造業</t>
  </si>
  <si>
    <t>進口/ 11紡織業</t>
  </si>
  <si>
    <t>進口/ 12成衣及服飾品製造業</t>
  </si>
  <si>
    <t>90年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</si>
  <si>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</si>
  <si>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</si>
  <si>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</si>
  <si>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</si>
  <si>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</si>
  <si>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</si>
  <si>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</si>
  <si>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</si>
  <si>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</si>
  <si>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</si>
  <si>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</si>
  <si>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</si>
  <si>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</si>
  <si>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</si>
  <si>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</si>
  <si>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</si>
  <si>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</si>
  <si>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</si>
  <si>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</si>
  <si>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</si>
  <si>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</si>
  <si>
    <t>112年</t>
  </si>
  <si>
    <t>113年</t>
  </si>
  <si>
    <t>民國80年-1991年</t>
  </si>
  <si>
    <t>民國89年-2000年</t>
  </si>
  <si>
    <t>民國90</t>
  </si>
  <si>
    <t>年-2001年</t>
  </si>
  <si>
    <t>民國99</t>
  </si>
  <si>
    <t>年-2010年</t>
  </si>
  <si>
    <t>民國100年-2011年</t>
  </si>
  <si>
    <t>民國109年-2020年</t>
  </si>
  <si>
    <t>民國110年-2021年</t>
  </si>
  <si>
    <t>民國114年-2025年</t>
  </si>
  <si>
    <t>十年貿易順差</t>
    <phoneticPr fontId="8" type="noConversion"/>
  </si>
  <si>
    <t>五年均值</t>
    <phoneticPr fontId="8" type="noConversion"/>
  </si>
  <si>
    <t>五年貿易順差</t>
    <phoneticPr fontId="8" type="noConversion"/>
  </si>
  <si>
    <r>
      <t>2001-2010</t>
    </r>
    <r>
      <rPr>
        <sz val="8"/>
        <color rgb="FFFF0000"/>
        <rFont val="細明體"/>
        <family val="3"/>
        <charset val="136"/>
      </rPr>
      <t>均值</t>
    </r>
    <phoneticPr fontId="8" type="noConversion"/>
  </si>
  <si>
    <r>
      <t>2011-2020</t>
    </r>
    <r>
      <rPr>
        <sz val="8"/>
        <color rgb="FFFF0000"/>
        <rFont val="細明體"/>
        <family val="3"/>
        <charset val="136"/>
      </rPr>
      <t>均值</t>
    </r>
    <phoneticPr fontId="8" type="noConversion"/>
  </si>
  <si>
    <r>
      <t>2021-2024</t>
    </r>
    <r>
      <rPr>
        <sz val="8"/>
        <color rgb="FFFF0000"/>
        <rFont val="細明體"/>
        <family val="3"/>
        <charset val="136"/>
      </rPr>
      <t>均值</t>
    </r>
    <phoneticPr fontId="8" type="noConversion"/>
  </si>
  <si>
    <t>四年貿易順差</t>
    <phoneticPr fontId="8" type="noConversion"/>
  </si>
  <si>
    <t>📌 匯總分析結果（以美元計）</t>
  </si>
  <si>
    <t>年度區間</t>
  </si>
  <si>
    <t>平均出口-紡織業</t>
  </si>
  <si>
    <t>平均出口-成衣業</t>
  </si>
  <si>
    <t>平均進口-紡織業</t>
  </si>
  <si>
    <t>平均進口-成衣業</t>
  </si>
  <si>
    <t>平均貿易順差（出口-進口總額）</t>
  </si>
  <si>
    <t>2001–2005 年</t>
  </si>
  <si>
    <t>2006–2010 年</t>
  </si>
  <si>
    <t>2001–2010 年</t>
  </si>
  <si>
    <t>2011–2015 年</t>
  </si>
  <si>
    <t>2016–2020 年</t>
  </si>
  <si>
    <t>2011–2020 年</t>
  </si>
  <si>
    <t>2021–2024 年</t>
  </si>
  <si>
    <t>有問題應該是小數點</t>
    <phoneticPr fontId="8" type="noConversion"/>
  </si>
  <si>
    <t>列標籤</t>
  </si>
  <si>
    <t>總計</t>
  </si>
  <si>
    <t>加總 - 平均貿易順差（出口-進口總額）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</si>
</sst>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6"/>
      <color rgb="FF000033"/>
      <name val="Times New Roman"/>
      <family val="1"/>
    </font>
    <font>
      <b/>
      <sz val="11"/>
      <color rgb="FF000066"/>
      <name val="Times New Roman"/>
      <family val="1"/>
    </font>
    <font>
      <sz val="8"/>
      <color rgb="FF000066"/>
      <name val="Times New Roman"/>
      <family val="1"/>
    </font>
    <font>
      <b/>
      <sz val="8"/>
      <color rgb="FF000066"/>
      <name val="Times New Roman"/>
      <family val="1"/>
    </font>
    <font>
      <sz val="8"/>
      <color rgb="FF0000CC"/>
      <name val="Times New Roman"/>
      <family val="1"/>
    </font>
    <font>
      <sz val="8"/>
      <color rgb="FF000066"/>
      <name val="細明體"/>
      <family val="3"/>
      <charset val="136"/>
    </font>
    <font>
      <sz val="9"/>
      <name val="新細明體"/>
      <family val="2"/>
      <charset val="136"/>
      <scheme val="minor"/>
    </font>
    <font>
      <sz val="8"/>
      <color rgb="FFFF0000"/>
      <name val="Times New Roman"/>
      <family val="1"/>
    </font>
    <font>
      <sz val="8"/>
      <color rgb="FFFF0000"/>
      <name val="細明體"/>
      <family val="3"/>
      <charset val="136"/>
    </font>
    <font>
      <sz val="8"/>
      <color rgb="FF0000CC"/>
      <name val="細明體"/>
      <family val="3"/>
      <charset val="136"/>
    </font>
    <font>
      <u/>
      <sz val="8"/>
      <color rgb="FF0000CC"/>
      <name val="Times New Roman"/>
      <family val="1"/>
    </font>
    <font>
      <u/>
      <sz val="8"/>
      <color rgb="FFFF0000"/>
      <name val="Times New Roman"/>
      <family val="1"/>
    </font>
    <font>
      <sz val="6"/>
      <color theme="1"/>
      <name val="新細明體"/>
      <family val="2"/>
      <charset val="136"/>
      <scheme val="minor"/>
    </font>
    <font>
      <b/>
      <sz val="13.5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3" fontId="0" fillId="0" borderId="0" xfId="0" applyNumberFormat="1">
      <alignment vertical="center"/>
    </xf>
    <xf numFmtId="3" fontId="6" fillId="4" borderId="1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3" fontId="9" fillId="4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9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3" fontId="9" fillId="6" borderId="1" xfId="0" applyNumberFormat="1" applyFont="1" applyFill="1" applyBorder="1" applyAlignment="1">
      <alignment horizontal="right" vertical="center"/>
    </xf>
    <xf numFmtId="0" fontId="10" fillId="6" borderId="1" xfId="0" applyFont="1" applyFill="1" applyBorder="1" applyAlignment="1">
      <alignment horizontal="left" vertical="center"/>
    </xf>
    <xf numFmtId="3" fontId="9" fillId="5" borderId="1" xfId="0" applyNumberFormat="1" applyFont="1" applyFill="1" applyBorder="1" applyAlignment="1">
      <alignment horizontal="right" vertical="center"/>
    </xf>
    <xf numFmtId="0" fontId="10" fillId="7" borderId="1" xfId="0" applyFont="1" applyFill="1" applyBorder="1" applyAlignment="1">
      <alignment horizontal="left" vertical="center"/>
    </xf>
    <xf numFmtId="3" fontId="6" fillId="6" borderId="1" xfId="0" applyNumberFormat="1" applyFont="1" applyFill="1" applyBorder="1" applyAlignment="1">
      <alignment horizontal="right" vertical="center"/>
    </xf>
    <xf numFmtId="0" fontId="7" fillId="6" borderId="1" xfId="0" applyFont="1" applyFill="1" applyBorder="1" applyAlignment="1">
      <alignment horizontal="left" vertical="center"/>
    </xf>
    <xf numFmtId="3" fontId="6" fillId="5" borderId="1" xfId="0" applyNumberFormat="1" applyFont="1" applyFill="1" applyBorder="1" applyAlignment="1">
      <alignment horizontal="right" vertical="center"/>
    </xf>
    <xf numFmtId="3" fontId="12" fillId="6" borderId="1" xfId="0" applyNumberFormat="1" applyFont="1" applyFill="1" applyBorder="1" applyAlignment="1">
      <alignment horizontal="right" vertical="center"/>
    </xf>
    <xf numFmtId="3" fontId="13" fillId="6" borderId="1" xfId="0" applyNumberFormat="1" applyFont="1" applyFill="1" applyBorder="1" applyAlignment="1">
      <alignment horizontal="right" vertical="center"/>
    </xf>
    <xf numFmtId="3" fontId="13" fillId="4" borderId="1" xfId="0" applyNumberFormat="1" applyFont="1" applyFill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6" fillId="0" borderId="0" xfId="0" applyFont="1" applyAlignment="1">
      <alignment vertical="center" wrapText="1"/>
    </xf>
    <xf numFmtId="3" fontId="12" fillId="5" borderId="1" xfId="0" applyNumberFormat="1" applyFont="1" applyFill="1" applyBorder="1" applyAlignment="1">
      <alignment horizontal="right" vertical="center"/>
    </xf>
    <xf numFmtId="3" fontId="13" fillId="5" borderId="1" xfId="0" applyNumberFormat="1" applyFont="1" applyFill="1" applyBorder="1" applyAlignment="1">
      <alignment horizontal="right" vertical="center"/>
    </xf>
    <xf numFmtId="3" fontId="11" fillId="8" borderId="1" xfId="0" applyNumberFormat="1" applyFont="1" applyFill="1" applyBorder="1" applyAlignment="1">
      <alignment horizontal="right" vertical="center"/>
    </xf>
    <xf numFmtId="3" fontId="17" fillId="0" borderId="0" xfId="0" applyNumberFormat="1" applyFont="1" applyAlignment="1">
      <alignment vertical="center" wrapText="1"/>
    </xf>
    <xf numFmtId="3" fontId="13" fillId="8" borderId="1" xfId="0" applyNumberFormat="1" applyFont="1" applyFill="1" applyBorder="1" applyAlignment="1">
      <alignment horizontal="right" vertical="center"/>
    </xf>
    <xf numFmtId="3" fontId="12" fillId="8" borderId="1" xfId="0" applyNumberFormat="1" applyFont="1" applyFill="1" applyBorder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正確的表格!$J$3</c:f>
              <c:strCache>
                <c:ptCount val="1"/>
                <c:pt idx="0">
                  <c:v>平均出口-紡織業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正確的表格!$I$4:$I$10</c:f>
              <c:strCache>
                <c:ptCount val="7"/>
                <c:pt idx="0">
                  <c:v>2001–2005 年</c:v>
                </c:pt>
                <c:pt idx="1">
                  <c:v>2006–2010 年</c:v>
                </c:pt>
                <c:pt idx="2">
                  <c:v>2001–2010 年</c:v>
                </c:pt>
                <c:pt idx="3">
                  <c:v>2011–2015 年</c:v>
                </c:pt>
                <c:pt idx="4">
                  <c:v>2016–2020 年</c:v>
                </c:pt>
                <c:pt idx="5">
                  <c:v>2011–2020 年</c:v>
                </c:pt>
                <c:pt idx="6">
                  <c:v>2021–2024 年</c:v>
                </c:pt>
              </c:strCache>
            </c:strRef>
          </c:cat>
          <c:val>
            <c:numRef>
              <c:f>正確的表格!$J$4:$J$10</c:f>
              <c:numCache>
                <c:formatCode>#,##0</c:formatCode>
                <c:ptCount val="7"/>
                <c:pt idx="0">
                  <c:v>8387636</c:v>
                </c:pt>
                <c:pt idx="1">
                  <c:v>8024538</c:v>
                </c:pt>
                <c:pt idx="2">
                  <c:v>8206087</c:v>
                </c:pt>
                <c:pt idx="3">
                  <c:v>9248127.4000000004</c:v>
                </c:pt>
                <c:pt idx="4">
                  <c:v>7979341</c:v>
                </c:pt>
                <c:pt idx="5">
                  <c:v>8613734.1999999993</c:v>
                </c:pt>
                <c:pt idx="6">
                  <c:v>6934069.75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A-476E-BABB-F63323EEE8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84916104"/>
        <c:axId val="684924024"/>
      </c:barChart>
      <c:catAx>
        <c:axId val="6849161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924024"/>
        <c:crosses val="autoZero"/>
        <c:auto val="1"/>
        <c:lblAlgn val="ctr"/>
        <c:lblOffset val="100"/>
        <c:noMultiLvlLbl val="0"/>
      </c:catAx>
      <c:valAx>
        <c:axId val="68492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916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[貨品別貿易值－按貨品行業別分類 2001-2024.xlsx]樞紐分析表!樞紐分析表1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樞紐分析表!$B$1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樞紐分析表!$A$2:$A$7</c:f>
              <c:strCache>
                <c:ptCount val="5"/>
                <c:pt idx="0">
                  <c:v>2001–2005 年</c:v>
                </c:pt>
                <c:pt idx="1">
                  <c:v>2001–2010 年</c:v>
                </c:pt>
                <c:pt idx="2">
                  <c:v>2011–2015 年</c:v>
                </c:pt>
                <c:pt idx="3">
                  <c:v>2011–2020 年</c:v>
                </c:pt>
                <c:pt idx="4">
                  <c:v>2021–2024 年</c:v>
                </c:pt>
              </c:strCache>
            </c:strRef>
          </c:cat>
          <c:val>
            <c:numRef>
              <c:f>樞紐分析表!$B$2:$B$7</c:f>
              <c:numCache>
                <c:formatCode>#,##0</c:formatCode>
                <c:ptCount val="5"/>
                <c:pt idx="0">
                  <c:v>8308301.5999999996</c:v>
                </c:pt>
                <c:pt idx="1">
                  <c:v>7607199.5000000009</c:v>
                </c:pt>
                <c:pt idx="2">
                  <c:v>7146269.5999999996</c:v>
                </c:pt>
                <c:pt idx="3">
                  <c:v>6288392.6999999993</c:v>
                </c:pt>
                <c:pt idx="4">
                  <c:v>3828627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B8-445C-858A-505A608C2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4575560"/>
        <c:axId val="714576280"/>
      </c:barChart>
      <c:catAx>
        <c:axId val="71457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4576280"/>
        <c:crosses val="autoZero"/>
        <c:auto val="1"/>
        <c:lblAlgn val="ctr"/>
        <c:lblOffset val="100"/>
        <c:noMultiLvlLbl val="0"/>
      </c:catAx>
      <c:valAx>
        <c:axId val="71457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457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605790</xdr:colOff>
      <xdr:row>2</xdr:row>
      <xdr:rowOff>7620</xdr:rowOff>
    </xdr:from>
    <xdr:to>
      <xdr:col>25</xdr:col>
      <xdr:colOff>205740</xdr:colOff>
      <xdr:row>9</xdr:row>
      <xdr:rowOff>228600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1E6AAEA-9499-7668-9B6C-49C385779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14</xdr:row>
      <xdr:rowOff>68580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F539644-6842-B19F-73EF-74052C1FC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y1" refreshedDate="45796.689730324077" createdVersion="8" refreshedVersion="8" minRefreshableVersion="3" recordCount="7" xr:uid="{53D1B9BC-982C-45ED-B42B-FEEFDAFBC4C3}">
  <cacheSource type="worksheet">
    <worksheetSource ref="I3:N10" sheet="正確的表格"/>
  </cacheSource>
  <cacheFields count="6">
    <cacheField name="年度區間" numFmtId="0">
      <sharedItems count="7">
        <s v="2001–2005 年"/>
        <s v="2006–2010 年"/>
        <s v="2001–2010 年"/>
        <s v="2011–2015 年"/>
        <s v="2016–2020 年"/>
        <s v="2011–2020 年"/>
        <s v="2021–2024 年"/>
      </sharedItems>
    </cacheField>
    <cacheField name="平均出口-紡織業" numFmtId="3">
      <sharedItems containsSemiMixedTypes="0" containsString="0" containsNumber="1" minValue="6934069.75" maxValue="9248127.4000000004"/>
    </cacheField>
    <cacheField name="平均出口-成衣業" numFmtId="3">
      <sharedItems containsSemiMixedTypes="0" containsString="0" containsNumber="1" minValue="519045.75" maxValue="1913649"/>
    </cacheField>
    <cacheField name="平均進口-紡織業" numFmtId="3">
      <sharedItems containsSemiMixedTypes="0" containsString="0" containsNumber="1" minValue="1028873.2" maxValue="1407796.75"/>
    </cacheField>
    <cacheField name="平均進口-成衣業" numFmtId="3">
      <sharedItems containsSemiMixedTypes="0" containsString="0" containsNumber="1" minValue="917890.2" maxValue="2216691.75"/>
    </cacheField>
    <cacheField name="平均貿易順差（出口-進口總額）" numFmtId="3">
      <sharedItems containsSemiMixedTypes="0" containsString="0" containsNumber="1" minValue="3828627" maxValue="8308301.5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8387636"/>
    <n v="1913649"/>
    <n v="1075093.2"/>
    <n v="917890.2"/>
    <n v="8308301.5999999996"/>
  </r>
  <r>
    <x v="1"/>
    <n v="8024538"/>
    <n v="1024414.6"/>
    <n v="1028873.2"/>
    <n v="1113982"/>
    <n v="6906097.3999999994"/>
  </r>
  <r>
    <x v="2"/>
    <n v="8206087"/>
    <n v="1469031.8"/>
    <n v="1051983.2"/>
    <n v="1015936.1"/>
    <n v="7607199.5000000009"/>
  </r>
  <r>
    <x v="3"/>
    <n v="9248127.4000000004"/>
    <n v="830272.6"/>
    <n v="1246032.6000000001"/>
    <n v="1686097.8"/>
    <n v="7146269.5999999996"/>
  </r>
  <r>
    <x v="4"/>
    <n v="7979341"/>
    <n v="605220.19999999995"/>
    <n v="1237597.2"/>
    <n v="1916448.2"/>
    <n v="5430515.7999999989"/>
  </r>
  <r>
    <x v="5"/>
    <n v="8613734.1999999993"/>
    <n v="717746.4"/>
    <n v="1241814.8999999999"/>
    <n v="1801273"/>
    <n v="6288392.6999999993"/>
  </r>
  <r>
    <x v="6"/>
    <n v="6934069.75"/>
    <n v="519045.75"/>
    <n v="1407796.75"/>
    <n v="2216691.75"/>
    <n v="38286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13A032-EF07-40DA-AC69-3B621A336511}" name="樞紐分析表1" cacheId="3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">
  <location ref="A1:B7" firstHeaderRow="1" firstDataRow="1" firstDataCol="1"/>
  <pivotFields count="6">
    <pivotField axis="axisRow" showAll="0">
      <items count="8">
        <item x="0"/>
        <item x="2"/>
        <item h="1" x="1"/>
        <item x="3"/>
        <item x="5"/>
        <item h="1" x="4"/>
        <item x="6"/>
        <item t="default"/>
      </items>
    </pivotField>
    <pivotField numFmtId="3" showAll="0"/>
    <pivotField numFmtId="3" showAll="0"/>
    <pivotField numFmtId="3" showAll="0"/>
    <pivotField numFmtId="3" showAll="0"/>
    <pivotField dataField="1" numFmtId="3" showAll="0"/>
  </pivotFields>
  <rowFields count="1">
    <field x="0"/>
  </rowFields>
  <rowItems count="6">
    <i>
      <x/>
    </i>
    <i>
      <x v="1"/>
    </i>
    <i>
      <x v="3"/>
    </i>
    <i>
      <x v="4"/>
    </i>
    <i>
      <x v="6"/>
    </i>
    <i t="grand">
      <x/>
    </i>
  </rowItems>
  <colItems count="1">
    <i/>
  </colItems>
  <dataFields count="1">
    <dataField name="加總 - 平均貿易順差（出口-進口總額）" fld="5" baseField="0" baseItem="0" numFmtId="3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A4C1-A7EF-48D7-95FF-8E0623217857}">
  <dimension ref="A1:N10"/>
  <sheetViews>
    <sheetView topLeftCell="E1" workbookViewId="0">
      <selection activeCell="J4" sqref="J4:K4"/>
    </sheetView>
  </sheetViews>
  <sheetFormatPr defaultRowHeight="16.2"/>
  <cols>
    <col min="14" max="14" width="9.6640625" bestFit="1" customWidth="1"/>
  </cols>
  <sheetData>
    <row r="1" spans="1:14" ht="19.8">
      <c r="A1" s="32" t="s">
        <v>50</v>
      </c>
    </row>
    <row r="3" spans="1:14" ht="81">
      <c r="A3" s="33" t="s">
        <v>51</v>
      </c>
      <c r="B3" s="33" t="s">
        <v>52</v>
      </c>
      <c r="C3" s="33" t="s">
        <v>53</v>
      </c>
      <c r="D3" s="33" t="s">
        <v>54</v>
      </c>
      <c r="E3" s="33" t="s">
        <v>55</v>
      </c>
      <c r="F3" s="33" t="s">
        <v>56</v>
      </c>
      <c r="I3" s="33" t="s">
        <v>51</v>
      </c>
      <c r="J3" s="33" t="s">
        <v>52</v>
      </c>
      <c r="K3" s="33" t="s">
        <v>53</v>
      </c>
      <c r="L3" s="33" t="s">
        <v>54</v>
      </c>
      <c r="M3" s="33" t="s">
        <v>55</v>
      </c>
      <c r="N3" s="33" t="s">
        <v>56</v>
      </c>
    </row>
    <row r="4" spans="1:14" ht="32.4">
      <c r="A4" s="34" t="s">
        <v>57</v>
      </c>
      <c r="B4" s="35">
        <v>8387636</v>
      </c>
      <c r="C4" s="35">
        <v>1913649</v>
      </c>
      <c r="D4" s="35">
        <v>1075093</v>
      </c>
      <c r="E4" s="35">
        <v>917890</v>
      </c>
      <c r="F4" s="35">
        <v>8308302</v>
      </c>
      <c r="I4" s="34" t="s">
        <v>57</v>
      </c>
      <c r="J4" s="35">
        <v>8387636</v>
      </c>
      <c r="K4" s="35">
        <v>1913649</v>
      </c>
      <c r="L4" s="35">
        <v>1075093.2</v>
      </c>
      <c r="M4" s="35">
        <v>917890.2</v>
      </c>
      <c r="N4" s="35">
        <v>8308301.5999999996</v>
      </c>
    </row>
    <row r="5" spans="1:14" ht="32.4">
      <c r="A5" s="34" t="s">
        <v>58</v>
      </c>
      <c r="B5" s="35">
        <v>8024538</v>
      </c>
      <c r="C5" s="35">
        <v>1024415</v>
      </c>
      <c r="D5" s="35">
        <v>1028873</v>
      </c>
      <c r="E5" s="35">
        <v>1113982</v>
      </c>
      <c r="F5" s="35">
        <v>6906097</v>
      </c>
      <c r="I5" s="34" t="s">
        <v>58</v>
      </c>
      <c r="J5" s="35">
        <v>8024538</v>
      </c>
      <c r="K5" s="35">
        <v>1024414.6</v>
      </c>
      <c r="L5" s="35">
        <v>1028873.2</v>
      </c>
      <c r="M5" s="35">
        <v>1113982</v>
      </c>
      <c r="N5" s="35">
        <v>6906097.3999999994</v>
      </c>
    </row>
    <row r="6" spans="1:14" ht="32.4">
      <c r="A6" s="36" t="s">
        <v>59</v>
      </c>
      <c r="B6" s="35">
        <v>8206087</v>
      </c>
      <c r="C6" s="35">
        <v>1469032</v>
      </c>
      <c r="D6" s="35">
        <v>1051983</v>
      </c>
      <c r="E6" s="35">
        <v>1015936</v>
      </c>
      <c r="F6" s="35">
        <v>7607200</v>
      </c>
      <c r="I6" s="36" t="s">
        <v>59</v>
      </c>
      <c r="J6" s="35">
        <v>8206087</v>
      </c>
      <c r="K6" s="35">
        <v>1469031.8</v>
      </c>
      <c r="L6" s="35">
        <v>1051983.2</v>
      </c>
      <c r="M6" s="35">
        <v>1015936.1</v>
      </c>
      <c r="N6" s="35">
        <v>7607199.5000000009</v>
      </c>
    </row>
    <row r="7" spans="1:14" ht="32.4">
      <c r="A7" s="34" t="s">
        <v>60</v>
      </c>
      <c r="B7" s="35">
        <v>9248127</v>
      </c>
      <c r="C7" s="35">
        <v>830273</v>
      </c>
      <c r="D7" s="35">
        <v>1246033</v>
      </c>
      <c r="E7" s="35">
        <v>1686098</v>
      </c>
      <c r="F7" s="35">
        <v>7146270</v>
      </c>
      <c r="I7" s="34" t="s">
        <v>60</v>
      </c>
      <c r="J7" s="35">
        <v>9248127.4000000004</v>
      </c>
      <c r="K7" s="35">
        <v>830272.6</v>
      </c>
      <c r="L7" s="35">
        <v>1246032.6000000001</v>
      </c>
      <c r="M7" s="35">
        <v>1686097.8</v>
      </c>
      <c r="N7" s="35">
        <v>7146269.5999999996</v>
      </c>
    </row>
    <row r="8" spans="1:14" ht="32.4">
      <c r="A8" s="34" t="s">
        <v>61</v>
      </c>
      <c r="B8" s="35">
        <v>7979341</v>
      </c>
      <c r="C8" s="35">
        <v>605220</v>
      </c>
      <c r="D8" s="35">
        <v>1237597</v>
      </c>
      <c r="E8" s="35">
        <v>1916448</v>
      </c>
      <c r="F8" s="35">
        <v>5430516</v>
      </c>
      <c r="I8" s="34" t="s">
        <v>61</v>
      </c>
      <c r="J8" s="35">
        <v>7979341</v>
      </c>
      <c r="K8" s="35">
        <v>605220.19999999995</v>
      </c>
      <c r="L8" s="35">
        <v>1237597.2</v>
      </c>
      <c r="M8" s="35">
        <v>1916448.2</v>
      </c>
      <c r="N8" s="35">
        <v>5430515.7999999989</v>
      </c>
    </row>
    <row r="9" spans="1:14" ht="32.4">
      <c r="A9" s="36" t="s">
        <v>62</v>
      </c>
      <c r="B9" s="35">
        <v>8613734</v>
      </c>
      <c r="C9" s="35">
        <v>717746</v>
      </c>
      <c r="D9" s="35">
        <v>1241815</v>
      </c>
      <c r="E9" s="35">
        <v>1801273</v>
      </c>
      <c r="F9" s="35">
        <v>7371920</v>
      </c>
      <c r="I9" s="36" t="s">
        <v>62</v>
      </c>
      <c r="J9" s="35">
        <v>8613734.1999999993</v>
      </c>
      <c r="K9" s="35">
        <v>717746.4</v>
      </c>
      <c r="L9" s="35">
        <v>1241814.8999999999</v>
      </c>
      <c r="M9" s="35">
        <v>1801273</v>
      </c>
      <c r="N9" s="40">
        <v>6288392.6999999993</v>
      </c>
    </row>
    <row r="10" spans="1:14" ht="32.4">
      <c r="A10" s="34" t="s">
        <v>63</v>
      </c>
      <c r="B10" s="35">
        <v>6934070</v>
      </c>
      <c r="C10" s="35">
        <v>519046</v>
      </c>
      <c r="D10" s="35">
        <v>1407797</v>
      </c>
      <c r="E10" s="35">
        <v>2216692</v>
      </c>
      <c r="F10" s="35">
        <v>5526273</v>
      </c>
      <c r="I10" s="34" t="s">
        <v>63</v>
      </c>
      <c r="J10" s="35">
        <v>6934069.75</v>
      </c>
      <c r="K10" s="35">
        <v>519045.75</v>
      </c>
      <c r="L10" s="35">
        <v>1407796.75</v>
      </c>
      <c r="M10" s="35">
        <v>2216691.75</v>
      </c>
      <c r="N10" s="40">
        <v>3828627</v>
      </c>
    </row>
  </sheetData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F3B3-8514-468F-9732-27485F880237}">
  <dimension ref="A1:P44"/>
  <sheetViews>
    <sheetView topLeftCell="A31" zoomScale="136" zoomScaleNormal="136" workbookViewId="0">
      <selection activeCell="C48" sqref="C48"/>
    </sheetView>
  </sheetViews>
  <sheetFormatPr defaultRowHeight="16.2"/>
  <cols>
    <col min="1" max="1" width="10.77734375" bestFit="1" customWidth="1"/>
    <col min="2" max="2" width="9.77734375" bestFit="1" customWidth="1"/>
    <col min="10" max="13" width="9.77734375" bestFit="1" customWidth="1"/>
    <col min="14" max="14" width="10.44140625" bestFit="1" customWidth="1"/>
  </cols>
  <sheetData>
    <row r="1" spans="1:16" ht="23.4">
      <c r="A1" s="1" t="s">
        <v>0</v>
      </c>
      <c r="B1" s="3" t="s">
        <v>1</v>
      </c>
      <c r="C1" s="3"/>
      <c r="D1" s="3"/>
      <c r="E1" s="3"/>
      <c r="F1" s="3"/>
      <c r="G1" s="3"/>
      <c r="H1" s="2"/>
      <c r="O1" t="s">
        <v>33</v>
      </c>
    </row>
    <row r="2" spans="1:16">
      <c r="A2" s="4"/>
      <c r="B2" s="4"/>
      <c r="C2" s="4"/>
      <c r="D2" s="4"/>
      <c r="E2" s="4"/>
      <c r="F2" s="4"/>
      <c r="G2" s="4"/>
      <c r="H2" s="4"/>
      <c r="I2" s="4"/>
      <c r="O2" t="s">
        <v>34</v>
      </c>
    </row>
    <row r="3" spans="1:16">
      <c r="A3" s="5" t="s">
        <v>2</v>
      </c>
      <c r="B3" s="9" t="s">
        <v>3</v>
      </c>
      <c r="C3" s="10"/>
      <c r="D3" s="10"/>
      <c r="E3" s="10"/>
      <c r="F3" s="10"/>
      <c r="G3" s="11"/>
    </row>
    <row r="4" spans="1:16" ht="81">
      <c r="A4" s="5" t="s">
        <v>4</v>
      </c>
      <c r="B4" s="5" t="s">
        <v>5</v>
      </c>
      <c r="C4" s="5" t="s">
        <v>6</v>
      </c>
      <c r="D4" s="5"/>
      <c r="E4" s="5" t="s">
        <v>7</v>
      </c>
      <c r="F4" s="5" t="s">
        <v>8</v>
      </c>
      <c r="G4" s="5"/>
      <c r="I4" s="33" t="s">
        <v>51</v>
      </c>
      <c r="J4" s="33" t="s">
        <v>52</v>
      </c>
      <c r="K4" s="33" t="s">
        <v>53</v>
      </c>
      <c r="L4" s="33" t="s">
        <v>54</v>
      </c>
      <c r="M4" s="33" t="s">
        <v>55</v>
      </c>
      <c r="N4" s="33" t="s">
        <v>56</v>
      </c>
      <c r="O4" t="s">
        <v>35</v>
      </c>
      <c r="P4" t="s">
        <v>36</v>
      </c>
    </row>
    <row r="5" spans="1:16" ht="32.4">
      <c r="A5" s="14" t="s">
        <v>9</v>
      </c>
      <c r="B5" s="8">
        <v>8803772</v>
      </c>
      <c r="C5" s="8">
        <v>2323818</v>
      </c>
      <c r="D5" s="8"/>
      <c r="E5" s="8">
        <v>985665</v>
      </c>
      <c r="F5" s="8">
        <v>915585</v>
      </c>
      <c r="G5" s="8"/>
      <c r="I5" s="34" t="s">
        <v>57</v>
      </c>
      <c r="J5" s="35">
        <v>8387636</v>
      </c>
      <c r="K5" s="35">
        <v>1913649</v>
      </c>
      <c r="L5" s="35">
        <v>1075093.2</v>
      </c>
      <c r="M5" s="35">
        <v>917890.2</v>
      </c>
      <c r="N5" s="35">
        <v>8308301.5999999996</v>
      </c>
      <c r="O5" t="s">
        <v>37</v>
      </c>
      <c r="P5" t="s">
        <v>38</v>
      </c>
    </row>
    <row r="6" spans="1:16" ht="32.4">
      <c r="A6" s="14" t="s">
        <v>10</v>
      </c>
      <c r="B6" s="8">
        <v>8360926</v>
      </c>
      <c r="C6" s="8">
        <v>2044315</v>
      </c>
      <c r="D6" s="8"/>
      <c r="E6" s="8">
        <v>1102449</v>
      </c>
      <c r="F6" s="8">
        <v>821034</v>
      </c>
      <c r="G6" s="8"/>
      <c r="I6" s="34" t="s">
        <v>58</v>
      </c>
      <c r="J6" s="35">
        <v>8024538</v>
      </c>
      <c r="K6" s="35">
        <v>1024414.6</v>
      </c>
      <c r="L6" s="35">
        <v>1028873.2</v>
      </c>
      <c r="M6" s="35">
        <v>1113982</v>
      </c>
      <c r="N6" s="35">
        <v>6906097.3999999994</v>
      </c>
    </row>
    <row r="7" spans="1:16" ht="32.4">
      <c r="A7" s="14" t="s">
        <v>11</v>
      </c>
      <c r="B7" s="8">
        <v>7998609</v>
      </c>
      <c r="C7" s="8">
        <v>1961877</v>
      </c>
      <c r="D7" s="8"/>
      <c r="E7" s="8">
        <v>1092361</v>
      </c>
      <c r="F7" s="8">
        <v>809496</v>
      </c>
      <c r="G7" s="8"/>
      <c r="I7" s="36" t="s">
        <v>59</v>
      </c>
      <c r="J7" s="35">
        <v>8206087</v>
      </c>
      <c r="K7" s="35">
        <v>1469031.8</v>
      </c>
      <c r="L7" s="35">
        <v>1051983.2</v>
      </c>
      <c r="M7" s="35">
        <v>1015936.1</v>
      </c>
      <c r="N7" s="35">
        <v>7607199.5000000009</v>
      </c>
      <c r="O7" t="s">
        <v>39</v>
      </c>
    </row>
    <row r="8" spans="1:16" ht="32.4">
      <c r="A8" s="14" t="s">
        <v>12</v>
      </c>
      <c r="B8" s="8">
        <v>8537617</v>
      </c>
      <c r="C8" s="8">
        <v>1813841</v>
      </c>
      <c r="D8" s="8"/>
      <c r="E8" s="8">
        <v>1139041</v>
      </c>
      <c r="F8" s="8">
        <v>975217</v>
      </c>
      <c r="G8" s="8"/>
      <c r="I8" s="34" t="s">
        <v>60</v>
      </c>
      <c r="J8" s="35">
        <v>9248127.4000000004</v>
      </c>
      <c r="K8" s="35">
        <v>830272.6</v>
      </c>
      <c r="L8" s="35">
        <v>1246032.6000000001</v>
      </c>
      <c r="M8" s="35">
        <v>1686097.8</v>
      </c>
      <c r="N8" s="35">
        <v>7146269.5999999996</v>
      </c>
      <c r="O8" t="s">
        <v>40</v>
      </c>
    </row>
    <row r="9" spans="1:16" ht="32.4">
      <c r="A9" s="14" t="s">
        <v>13</v>
      </c>
      <c r="B9" s="8">
        <v>8237256</v>
      </c>
      <c r="C9" s="8">
        <v>1424394</v>
      </c>
      <c r="D9" s="31"/>
      <c r="E9" s="8">
        <v>1055950</v>
      </c>
      <c r="F9" s="8">
        <v>1068119</v>
      </c>
      <c r="G9" s="31"/>
      <c r="I9" s="34" t="s">
        <v>61</v>
      </c>
      <c r="J9" s="35">
        <v>7979341</v>
      </c>
      <c r="K9" s="35">
        <v>605220.19999999995</v>
      </c>
      <c r="L9" s="35">
        <v>1237597.2</v>
      </c>
      <c r="M9" s="35">
        <v>1916448.2</v>
      </c>
      <c r="N9" s="35">
        <v>5430515.7999999989</v>
      </c>
    </row>
    <row r="10" spans="1:16" ht="32.4">
      <c r="A10" s="19" t="s">
        <v>44</v>
      </c>
      <c r="B10" s="28">
        <f>AVERAGE(B5:B9)</f>
        <v>8387636</v>
      </c>
      <c r="C10" s="28">
        <f t="shared" ref="C10:G10" si="0">AVERAGE(C5:C9)</f>
        <v>1913649</v>
      </c>
      <c r="D10" s="25">
        <f>B10+C10</f>
        <v>10301285</v>
      </c>
      <c r="E10" s="28">
        <f t="shared" si="0"/>
        <v>1075093.2</v>
      </c>
      <c r="F10" s="28">
        <f t="shared" si="0"/>
        <v>917890.2</v>
      </c>
      <c r="G10" s="25">
        <f>E10+F10</f>
        <v>1992983.4</v>
      </c>
      <c r="I10" s="36" t="s">
        <v>62</v>
      </c>
      <c r="J10" s="35">
        <v>8613734.1999999993</v>
      </c>
      <c r="K10" s="35">
        <v>717746.4</v>
      </c>
      <c r="L10" s="35">
        <v>1241814.8999999999</v>
      </c>
      <c r="M10" s="35">
        <v>1801273</v>
      </c>
      <c r="N10" s="35">
        <v>6288392.6999999993</v>
      </c>
    </row>
    <row r="11" spans="1:16" s="17" customFormat="1" ht="32.4">
      <c r="A11" s="20" t="s">
        <v>45</v>
      </c>
      <c r="B11" s="30">
        <f>D10-G10</f>
        <v>8308301.5999999996</v>
      </c>
      <c r="C11" s="13"/>
      <c r="D11" s="13"/>
      <c r="E11" s="13"/>
      <c r="F11" s="13"/>
      <c r="G11" s="13"/>
      <c r="I11" s="34" t="s">
        <v>63</v>
      </c>
      <c r="J11" s="35">
        <v>6934069.75</v>
      </c>
      <c r="K11" s="35">
        <v>519045.75</v>
      </c>
      <c r="L11" s="35">
        <v>1407796.75</v>
      </c>
      <c r="M11" s="35">
        <v>2216691.75</v>
      </c>
      <c r="N11" s="35">
        <v>3828627</v>
      </c>
    </row>
    <row r="12" spans="1:16">
      <c r="A12" s="14" t="s">
        <v>14</v>
      </c>
      <c r="B12" s="8">
        <v>8366354</v>
      </c>
      <c r="C12" s="8">
        <v>1278989</v>
      </c>
      <c r="D12" s="8"/>
      <c r="E12" s="8">
        <v>1026980</v>
      </c>
      <c r="F12" s="8">
        <v>1202810</v>
      </c>
      <c r="G12" s="8"/>
      <c r="O12" t="s">
        <v>41</v>
      </c>
    </row>
    <row r="13" spans="1:16">
      <c r="A13" s="14" t="s">
        <v>15</v>
      </c>
      <c r="B13" s="8">
        <v>8366001</v>
      </c>
      <c r="C13" s="8">
        <v>1137818</v>
      </c>
      <c r="D13" s="8"/>
      <c r="E13" s="8">
        <v>1063392</v>
      </c>
      <c r="F13" s="8">
        <v>1087563</v>
      </c>
      <c r="G13" s="8"/>
      <c r="O13" t="s">
        <v>42</v>
      </c>
    </row>
    <row r="14" spans="1:16">
      <c r="A14" s="14" t="s">
        <v>16</v>
      </c>
      <c r="B14" s="8">
        <v>8079963</v>
      </c>
      <c r="C14" s="8">
        <v>1046936</v>
      </c>
      <c r="D14" s="8"/>
      <c r="E14" s="8">
        <v>1046380</v>
      </c>
      <c r="F14" s="8">
        <v>1132623</v>
      </c>
      <c r="G14" s="8"/>
    </row>
    <row r="15" spans="1:16">
      <c r="A15" s="14" t="s">
        <v>17</v>
      </c>
      <c r="B15" s="8">
        <v>6857225</v>
      </c>
      <c r="C15" s="8">
        <v>790558</v>
      </c>
      <c r="D15" s="8"/>
      <c r="E15" s="8">
        <v>836026</v>
      </c>
      <c r="F15" s="8">
        <v>983619</v>
      </c>
      <c r="G15" s="8"/>
    </row>
    <row r="16" spans="1:16">
      <c r="A16" s="14" t="s">
        <v>18</v>
      </c>
      <c r="B16" s="8">
        <v>8453147</v>
      </c>
      <c r="C16" s="8">
        <v>867772</v>
      </c>
      <c r="D16" s="31"/>
      <c r="E16" s="8">
        <v>1171588</v>
      </c>
      <c r="F16" s="8">
        <v>1163295</v>
      </c>
      <c r="G16" s="31"/>
      <c r="J16" s="19"/>
      <c r="L16" s="7"/>
    </row>
    <row r="17" spans="1:7">
      <c r="A17" s="19" t="s">
        <v>44</v>
      </c>
      <c r="B17" s="28">
        <f>AVERAGE(B12:B16)</f>
        <v>8024538</v>
      </c>
      <c r="C17" s="28">
        <f>AVERAGE(C12:C16)</f>
        <v>1024414.6</v>
      </c>
      <c r="D17" s="25">
        <f>B17+C17</f>
        <v>9048952.5999999996</v>
      </c>
      <c r="E17" s="28">
        <f t="shared" ref="C17:G17" si="1">AVERAGE(E12:E16)</f>
        <v>1028873.2</v>
      </c>
      <c r="F17" s="28">
        <f t="shared" si="1"/>
        <v>1113982</v>
      </c>
      <c r="G17" s="25">
        <f>E17+F17</f>
        <v>2142855.2000000002</v>
      </c>
    </row>
    <row r="18" spans="1:7" s="17" customFormat="1">
      <c r="A18" s="20" t="s">
        <v>45</v>
      </c>
      <c r="B18" s="30">
        <f>D17-G17</f>
        <v>6906097.3999999994</v>
      </c>
      <c r="C18" s="13"/>
      <c r="D18" s="13"/>
      <c r="E18" s="13"/>
      <c r="F18" s="13"/>
      <c r="G18" s="13"/>
    </row>
    <row r="19" spans="1:7" s="17" customFormat="1">
      <c r="A19" s="18" t="s">
        <v>46</v>
      </c>
      <c r="B19" s="29">
        <f>AVERAGE(B5:B9,B12:B16)</f>
        <v>8206087</v>
      </c>
      <c r="C19" s="29">
        <f>AVERAGE(C5:C9,C12:C16)</f>
        <v>1469031.8</v>
      </c>
      <c r="D19" s="21">
        <f>B19+C19</f>
        <v>9675118.8000000007</v>
      </c>
      <c r="E19" s="29">
        <f>AVERAGE(E5:E9,E12:E16)</f>
        <v>1051983.2</v>
      </c>
      <c r="F19" s="29">
        <f t="shared" ref="F19:G19" si="2">AVERAGE(F5:F9,F12:F16)</f>
        <v>1015936.1</v>
      </c>
      <c r="G19" s="21">
        <f>E19+F19</f>
        <v>2067919.2999999998</v>
      </c>
    </row>
    <row r="20" spans="1:7" s="17" customFormat="1">
      <c r="A20" s="20" t="s">
        <v>43</v>
      </c>
      <c r="B20" s="30">
        <f>D19-G19</f>
        <v>7607199.5000000009</v>
      </c>
      <c r="C20" s="13"/>
      <c r="D20" s="13"/>
      <c r="E20" s="13"/>
      <c r="F20" s="13"/>
      <c r="G20" s="13"/>
    </row>
    <row r="21" spans="1:7">
      <c r="A21" s="15" t="s">
        <v>19</v>
      </c>
      <c r="B21" s="8">
        <v>9649972</v>
      </c>
      <c r="C21" s="8">
        <v>882834</v>
      </c>
      <c r="D21" s="8"/>
      <c r="E21" s="8">
        <v>1346106</v>
      </c>
      <c r="F21" s="8">
        <v>1516314</v>
      </c>
      <c r="G21" s="8"/>
    </row>
    <row r="22" spans="1:7">
      <c r="A22" s="15" t="s">
        <v>20</v>
      </c>
      <c r="B22" s="8">
        <v>9173759</v>
      </c>
      <c r="C22" s="8">
        <v>863352</v>
      </c>
      <c r="D22" s="8"/>
      <c r="E22" s="8">
        <v>1272355</v>
      </c>
      <c r="F22" s="8">
        <v>1624381</v>
      </c>
      <c r="G22" s="8"/>
    </row>
    <row r="23" spans="1:7">
      <c r="A23" s="15" t="s">
        <v>21</v>
      </c>
      <c r="B23" s="8">
        <v>9230465</v>
      </c>
      <c r="C23" s="8">
        <v>829778</v>
      </c>
      <c r="D23" s="8"/>
      <c r="E23" s="8">
        <v>1204417</v>
      </c>
      <c r="F23" s="8">
        <v>1606509</v>
      </c>
      <c r="G23" s="8"/>
    </row>
    <row r="24" spans="1:7">
      <c r="A24" s="15" t="s">
        <v>22</v>
      </c>
      <c r="B24" s="8">
        <v>9299055</v>
      </c>
      <c r="C24" s="8">
        <v>817580</v>
      </c>
      <c r="D24" s="8"/>
      <c r="E24" s="8">
        <v>1241972</v>
      </c>
      <c r="F24" s="8">
        <v>1760884</v>
      </c>
      <c r="G24" s="8"/>
    </row>
    <row r="25" spans="1:7">
      <c r="A25" s="15" t="s">
        <v>23</v>
      </c>
      <c r="B25" s="8">
        <v>8887386</v>
      </c>
      <c r="C25" s="8">
        <v>757819</v>
      </c>
      <c r="D25" s="31"/>
      <c r="E25" s="8">
        <v>1165313</v>
      </c>
      <c r="F25" s="8">
        <v>1922401</v>
      </c>
      <c r="G25" s="31"/>
    </row>
    <row r="26" spans="1:7">
      <c r="A26" s="26" t="s">
        <v>44</v>
      </c>
      <c r="B26" s="37">
        <f>AVERAGE(B21:B25)</f>
        <v>9248127.4000000004</v>
      </c>
      <c r="C26" s="37">
        <f t="shared" ref="C26:G26" si="3">AVERAGE(C21:C25)</f>
        <v>830272.6</v>
      </c>
      <c r="D26" s="27">
        <f>B26+C26</f>
        <v>10078400</v>
      </c>
      <c r="E26" s="37">
        <f>AVERAGE(E21:E25)</f>
        <v>1246032.6000000001</v>
      </c>
      <c r="F26" s="37">
        <f t="shared" si="3"/>
        <v>1686097.8</v>
      </c>
      <c r="G26" s="27">
        <f>E26+F26</f>
        <v>2932130.4000000004</v>
      </c>
    </row>
    <row r="27" spans="1:7" s="17" customFormat="1">
      <c r="A27" s="22" t="s">
        <v>45</v>
      </c>
      <c r="B27" s="30">
        <f>D26-G26</f>
        <v>7146269.5999999996</v>
      </c>
      <c r="C27" s="13"/>
      <c r="D27" s="13"/>
      <c r="E27" s="13"/>
      <c r="F27" s="13"/>
      <c r="G27" s="13"/>
    </row>
    <row r="28" spans="1:7">
      <c r="A28" s="15" t="s">
        <v>24</v>
      </c>
      <c r="B28" s="8">
        <v>8268973</v>
      </c>
      <c r="C28" s="8">
        <v>664213</v>
      </c>
      <c r="D28" s="8"/>
      <c r="E28" s="8">
        <v>1123073</v>
      </c>
      <c r="F28" s="8">
        <v>1885235</v>
      </c>
      <c r="G28" s="8"/>
    </row>
    <row r="29" spans="1:7">
      <c r="A29" s="15" t="s">
        <v>25</v>
      </c>
      <c r="B29" s="8">
        <v>8549885</v>
      </c>
      <c r="C29" s="8">
        <v>648963</v>
      </c>
      <c r="D29" s="8"/>
      <c r="E29" s="8">
        <v>1198247</v>
      </c>
      <c r="F29" s="8">
        <v>1797118</v>
      </c>
      <c r="G29" s="8"/>
    </row>
    <row r="30" spans="1:7">
      <c r="A30" s="15" t="s">
        <v>26</v>
      </c>
      <c r="B30" s="8">
        <v>8565830</v>
      </c>
      <c r="C30" s="8">
        <v>605140</v>
      </c>
      <c r="D30" s="8"/>
      <c r="E30" s="8">
        <v>1298589</v>
      </c>
      <c r="F30" s="8">
        <v>1998502</v>
      </c>
      <c r="G30" s="8"/>
    </row>
    <row r="31" spans="1:7">
      <c r="A31" s="15" t="s">
        <v>27</v>
      </c>
      <c r="B31" s="8">
        <v>7941077</v>
      </c>
      <c r="C31" s="8">
        <v>589272</v>
      </c>
      <c r="D31" s="8"/>
      <c r="E31" s="8">
        <v>1261408</v>
      </c>
      <c r="F31" s="8">
        <v>2018970</v>
      </c>
      <c r="G31" s="8"/>
    </row>
    <row r="32" spans="1:7">
      <c r="A32" s="15" t="s">
        <v>28</v>
      </c>
      <c r="B32" s="8">
        <v>6570940</v>
      </c>
      <c r="C32" s="8">
        <v>518513</v>
      </c>
      <c r="D32" s="31"/>
      <c r="E32" s="8">
        <v>1306669</v>
      </c>
      <c r="F32" s="8">
        <v>1882416</v>
      </c>
      <c r="G32" s="31"/>
    </row>
    <row r="33" spans="1:7">
      <c r="A33" s="26" t="s">
        <v>44</v>
      </c>
      <c r="B33" s="37">
        <f>AVERAGE(B28:B32)</f>
        <v>7979341</v>
      </c>
      <c r="C33" s="37">
        <f t="shared" ref="C33:G33" si="4">AVERAGE(C28:C32)</f>
        <v>605220.19999999995</v>
      </c>
      <c r="D33" s="27">
        <f>B33+C33</f>
        <v>8584561.1999999993</v>
      </c>
      <c r="E33" s="37">
        <f t="shared" si="4"/>
        <v>1237597.2</v>
      </c>
      <c r="F33" s="37">
        <f t="shared" si="4"/>
        <v>1916448.2</v>
      </c>
      <c r="G33" s="27">
        <f>E33+F33</f>
        <v>3154045.4</v>
      </c>
    </row>
    <row r="34" spans="1:7" s="17" customFormat="1">
      <c r="A34" s="22" t="s">
        <v>45</v>
      </c>
      <c r="B34" s="30">
        <f>D33-G33</f>
        <v>5430515.7999999989</v>
      </c>
      <c r="C34" s="13"/>
      <c r="D34" s="13"/>
      <c r="E34" s="13"/>
      <c r="F34" s="13"/>
      <c r="G34" s="13"/>
    </row>
    <row r="35" spans="1:7" s="17" customFormat="1">
      <c r="A35" s="16" t="s">
        <v>47</v>
      </c>
      <c r="B35" s="38">
        <f>AVERAGE(B21:B25,B28:B32)</f>
        <v>8613734.1999999993</v>
      </c>
      <c r="C35" s="38">
        <f>AVERAGE(C21:C25,C28:C32)</f>
        <v>717746.4</v>
      </c>
      <c r="D35" s="23">
        <f>B35+C35</f>
        <v>9331480.5999999996</v>
      </c>
      <c r="E35" s="38">
        <f>AVERAGE(E21:E25,E28:E32)</f>
        <v>1241814.8999999999</v>
      </c>
      <c r="F35" s="38">
        <f>AVERAGE(F21:F25,F28:F32)</f>
        <v>1801273</v>
      </c>
      <c r="G35" s="23">
        <f>E35+F35</f>
        <v>3043087.9</v>
      </c>
    </row>
    <row r="36" spans="1:7">
      <c r="A36" s="22" t="s">
        <v>43</v>
      </c>
      <c r="B36" s="42">
        <f>D35-G35</f>
        <v>6288392.6999999993</v>
      </c>
      <c r="C36" s="39" t="s">
        <v>64</v>
      </c>
      <c r="D36" s="8"/>
      <c r="E36" s="8"/>
      <c r="F36" s="8"/>
      <c r="G36" s="8"/>
    </row>
    <row r="37" spans="1:7">
      <c r="A37" s="6" t="s">
        <v>29</v>
      </c>
      <c r="B37" s="8">
        <v>7968290</v>
      </c>
      <c r="C37" s="8">
        <v>615486</v>
      </c>
      <c r="D37" s="8"/>
      <c r="E37" s="8">
        <v>1545337</v>
      </c>
      <c r="F37" s="8">
        <v>2021482</v>
      </c>
      <c r="G37" s="8"/>
    </row>
    <row r="38" spans="1:7">
      <c r="A38" s="6" t="s">
        <v>30</v>
      </c>
      <c r="B38" s="8">
        <v>7855179</v>
      </c>
      <c r="C38" s="8">
        <v>588742</v>
      </c>
      <c r="D38" s="8"/>
      <c r="E38" s="8">
        <v>1510973</v>
      </c>
      <c r="F38" s="8">
        <v>2220884</v>
      </c>
      <c r="G38" s="8"/>
    </row>
    <row r="39" spans="1:7">
      <c r="A39" s="6" t="s">
        <v>31</v>
      </c>
      <c r="B39" s="8">
        <v>5877693</v>
      </c>
      <c r="C39" s="8">
        <v>436048</v>
      </c>
      <c r="D39" s="8"/>
      <c r="E39" s="8">
        <v>1248311</v>
      </c>
      <c r="F39" s="8">
        <v>2309092</v>
      </c>
      <c r="G39" s="8"/>
    </row>
    <row r="40" spans="1:7">
      <c r="A40" s="6" t="s">
        <v>32</v>
      </c>
      <c r="B40" s="8">
        <v>6035117</v>
      </c>
      <c r="C40" s="8">
        <v>435907</v>
      </c>
      <c r="D40" s="8"/>
      <c r="E40" s="8">
        <v>1326566</v>
      </c>
      <c r="F40" s="8">
        <v>2315309</v>
      </c>
      <c r="G40" s="8"/>
    </row>
    <row r="41" spans="1:7" s="17" customFormat="1">
      <c r="A41" s="12" t="s">
        <v>48</v>
      </c>
      <c r="B41" s="29">
        <f>AVERAGE(B37:B40)</f>
        <v>6934069.75</v>
      </c>
      <c r="C41" s="29">
        <f t="shared" ref="C41:G41" si="5">AVERAGE(C37:C40)</f>
        <v>519045.75</v>
      </c>
      <c r="D41" s="21">
        <f>B41+C41</f>
        <v>7453115.5</v>
      </c>
      <c r="E41" s="29">
        <f t="shared" si="5"/>
        <v>1407796.75</v>
      </c>
      <c r="F41" s="29">
        <f t="shared" si="5"/>
        <v>2216691.75</v>
      </c>
      <c r="G41" s="21">
        <f>E41+F41</f>
        <v>3624488.5</v>
      </c>
    </row>
    <row r="42" spans="1:7" s="17" customFormat="1">
      <c r="A42" s="24" t="s">
        <v>49</v>
      </c>
      <c r="B42" s="41">
        <f>D41-G41</f>
        <v>3828627</v>
      </c>
      <c r="C42" s="39"/>
      <c r="D42" s="13"/>
      <c r="E42" s="13"/>
      <c r="F42" s="13"/>
      <c r="G42" s="13"/>
    </row>
    <row r="44" spans="1:7">
      <c r="B44" s="7"/>
    </row>
  </sheetData>
  <mergeCells count="3">
    <mergeCell ref="B1:G1"/>
    <mergeCell ref="A2:I2"/>
    <mergeCell ref="B3:G3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4EE2-B671-49F6-A456-D1AE46AD361A}">
  <dimension ref="A1:B7"/>
  <sheetViews>
    <sheetView tabSelected="1" workbookViewId="0">
      <selection activeCell="B16" sqref="B16"/>
    </sheetView>
  </sheetViews>
  <sheetFormatPr defaultRowHeight="16.2"/>
  <cols>
    <col min="1" max="1" width="15" bestFit="1" customWidth="1"/>
    <col min="2" max="2" width="44.88671875" bestFit="1" customWidth="1"/>
  </cols>
  <sheetData>
    <row r="1" spans="1:2">
      <c r="A1" s="43" t="s">
        <v>65</v>
      </c>
      <c r="B1" t="s">
        <v>67</v>
      </c>
    </row>
    <row r="2" spans="1:2">
      <c r="A2" s="44" t="s">
        <v>57</v>
      </c>
      <c r="B2" s="7">
        <v>8308301.5999999996</v>
      </c>
    </row>
    <row r="3" spans="1:2">
      <c r="A3" s="44" t="s">
        <v>59</v>
      </c>
      <c r="B3" s="7">
        <v>7607199.5000000009</v>
      </c>
    </row>
    <row r="4" spans="1:2">
      <c r="A4" s="44" t="s">
        <v>60</v>
      </c>
      <c r="B4" s="7">
        <v>7146269.5999999996</v>
      </c>
    </row>
    <row r="5" spans="1:2">
      <c r="A5" s="44" t="s">
        <v>62</v>
      </c>
      <c r="B5" s="7">
        <v>6288392.6999999993</v>
      </c>
    </row>
    <row r="6" spans="1:2">
      <c r="A6" s="44" t="s">
        <v>63</v>
      </c>
      <c r="B6" s="7">
        <v>3828627</v>
      </c>
    </row>
    <row r="7" spans="1:2">
      <c r="A7" s="44" t="s">
        <v>66</v>
      </c>
      <c r="B7" s="7">
        <v>33178790.400000002</v>
      </c>
    </row>
  </sheetData>
  <phoneticPr fontId="8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正確的表格</vt:lpstr>
      <vt:lpstr>試算完整表</vt:lpstr>
      <vt:lpstr>樞紐分析表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190498 lily</dc:creator>
  <cp:lastModifiedBy>190498 lily</cp:lastModifiedBy>
  <dcterms:created xsi:type="dcterms:W3CDTF">2025-05-19T06:55:18Z</dcterms:created>
  <dcterms:modified xsi:type="dcterms:W3CDTF">2025-05-19T09:37:16Z</dcterms:modified>
</cp:coreProperties>
</file>