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drawings/drawing4.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carlu\OneDrive\Desktop\COMP 2364\ASSIGNMENT 3\"/>
    </mc:Choice>
  </mc:AlternateContent>
  <xr:revisionPtr revIDLastSave="0" documentId="13_ncr:1_{7E5A601A-34A9-4AB7-AD0B-36CDB2806C23}" xr6:coauthVersionLast="47" xr6:coauthVersionMax="47" xr10:uidLastSave="{00000000-0000-0000-0000-000000000000}"/>
  <bookViews>
    <workbookView xWindow="19095" yWindow="0" windowWidth="19410" windowHeight="20985" firstSheet="1" activeTab="4" xr2:uid="{A43EDA35-44CA-4238-B2B7-748BF7BD7845}"/>
  </bookViews>
  <sheets>
    <sheet name="Revenue" sheetId="1" r:id="rId1"/>
    <sheet name="By Category" sheetId="2" r:id="rId2"/>
    <sheet name="By Product" sheetId="3" r:id="rId3"/>
    <sheet name="By Category and Product" sheetId="4" r:id="rId4"/>
    <sheet name="My Pivot Table" sheetId="5" r:id="rId5"/>
    <sheet name="Pivot Chart" sheetId="6" r:id="rId6"/>
    <sheet name="Calculated Field" sheetId="7" r:id="rId7"/>
    <sheet name="Slicer" sheetId="8" r:id="rId8"/>
    <sheet name="Finance - Original" sheetId="9" r:id="rId9"/>
    <sheet name="Finance" sheetId="10" r:id="rId10"/>
    <sheet name="Range Names" sheetId="11" r:id="rId11"/>
    <sheet name="Goal Seek" sheetId="12" r:id="rId12"/>
    <sheet name="One-Variable Data Table" sheetId="13" r:id="rId13"/>
    <sheet name="Two-Variable Data Table" sheetId="15" r:id="rId14"/>
    <sheet name="Scenario Summary" sheetId="16" r:id="rId15"/>
    <sheet name="Answer Report 1" sheetId="17" r:id="rId16"/>
    <sheet name="Summary" sheetId="18" r:id="rId17"/>
    <sheet name="Map" sheetId="19" r:id="rId18"/>
    <sheet name="Loan" sheetId="20" r:id="rId19"/>
  </sheets>
  <externalReferences>
    <externalReference r:id="rId20"/>
  </externalReferences>
  <definedNames>
    <definedName name="_xlchart.v5.0" hidden="1">Map!$A$1</definedName>
    <definedName name="_xlchart.v5.1" hidden="1">Map!$A$2:$A$6</definedName>
    <definedName name="_xlchart.v5.2" hidden="1">Map!$B$1</definedName>
    <definedName name="_xlchart.v5.3" hidden="1">Map!$B$2:$B$6</definedName>
    <definedName name="Amount_Financed">Finance!$C$13</definedName>
    <definedName name="APR">Finance!$C$9</definedName>
    <definedName name="CostPerAd">'[1]Direct Marketing'!$B$9</definedName>
    <definedName name="DesignFee2021">'[1]Direct Marketing'!$B$8</definedName>
    <definedName name="Down_Payment">Finance!$C$7</definedName>
    <definedName name="Down_Payment_Amount">Finance!$C$12</definedName>
    <definedName name="GrossProfit">'[1]Direct Marketing'!$B$12</definedName>
    <definedName name="Months_Financed">Finance!$C$8</definedName>
    <definedName name="ProfitPerClick">'[1]Direct Marketing'!$B$11</definedName>
    <definedName name="Purchase_Price">Finance!$C$5</definedName>
    <definedName name="Sales_Tax">Finance!$C$6</definedName>
    <definedName name="Slicer_Category">#N/A</definedName>
    <definedName name="solver_adj" localSheetId="8" hidden="1">'Finance - Original'!$C$5,'Finance - Original'!$C$8</definedName>
    <definedName name="solver_cvg" localSheetId="8" hidden="1">0.0001</definedName>
    <definedName name="solver_drv" localSheetId="8" hidden="1">1</definedName>
    <definedName name="solver_eng" localSheetId="8" hidden="1">1</definedName>
    <definedName name="solver_est" localSheetId="8" hidden="1">1</definedName>
    <definedName name="solver_itr" localSheetId="8" hidden="1">2147483647</definedName>
    <definedName name="solver_lhs1" localSheetId="8" hidden="1">'Finance - Original'!$C$5</definedName>
    <definedName name="solver_lhs2" localSheetId="8" hidden="1">'Finance - Original'!$C$5</definedName>
    <definedName name="solver_lhs3" localSheetId="8" hidden="1">'Finance - Original'!$C$8</definedName>
    <definedName name="solver_lhs4" localSheetId="8" hidden="1">'Finance - Original'!$C$8</definedName>
    <definedName name="solver_mip" localSheetId="8" hidden="1">2147483647</definedName>
    <definedName name="solver_mni" localSheetId="8" hidden="1">30</definedName>
    <definedName name="solver_mrt" localSheetId="8" hidden="1">0.075</definedName>
    <definedName name="solver_msl" localSheetId="8" hidden="1">2</definedName>
    <definedName name="solver_neg" localSheetId="8" hidden="1">1</definedName>
    <definedName name="solver_nod" localSheetId="8" hidden="1">2147483647</definedName>
    <definedName name="solver_num" localSheetId="8" hidden="1">4</definedName>
    <definedName name="solver_nwt" localSheetId="8" hidden="1">1</definedName>
    <definedName name="solver_opt" localSheetId="8" hidden="1">'Finance - Original'!$C$15</definedName>
    <definedName name="solver_pre" localSheetId="8" hidden="1">0.000001</definedName>
    <definedName name="solver_rbv" localSheetId="8" hidden="1">1</definedName>
    <definedName name="solver_rel1" localSheetId="8" hidden="1">1</definedName>
    <definedName name="solver_rel2" localSheetId="8" hidden="1">3</definedName>
    <definedName name="solver_rel3" localSheetId="8" hidden="1">1</definedName>
    <definedName name="solver_rel4" localSheetId="8" hidden="1">3</definedName>
    <definedName name="solver_rhs1" localSheetId="8" hidden="1">50000</definedName>
    <definedName name="solver_rhs2" localSheetId="8" hidden="1">30000</definedName>
    <definedName name="solver_rhs3" localSheetId="8" hidden="1">72</definedName>
    <definedName name="solver_rhs4" localSheetId="8" hidden="1">24</definedName>
    <definedName name="solver_rlx" localSheetId="8" hidden="1">2</definedName>
    <definedName name="solver_rsd" localSheetId="8" hidden="1">0</definedName>
    <definedName name="solver_scl" localSheetId="8" hidden="1">1</definedName>
    <definedName name="solver_sho" localSheetId="8" hidden="1">2</definedName>
    <definedName name="solver_ssz" localSheetId="8" hidden="1">100</definedName>
    <definedName name="solver_tim" localSheetId="8" hidden="1">2147483647</definedName>
    <definedName name="solver_tol" localSheetId="8" hidden="1">0.01</definedName>
    <definedName name="solver_typ" localSheetId="8" hidden="1">3</definedName>
    <definedName name="solver_val" localSheetId="8" hidden="1">500</definedName>
    <definedName name="solver_ver" localSheetId="8" hidden="1">3</definedName>
    <definedName name="Tax">Finance!$C$14</definedName>
    <definedName name="Tax_Owed">Finance!$C$14</definedName>
    <definedName name="TotalClicks">'[1]Direct Marketing'!$B$10</definedName>
  </definedNames>
  <calcPr calcId="191029"/>
  <pivotCaches>
    <pivotCache cacheId="0" r:id="rId21"/>
    <pivotCache cacheId="1" r:id="rId22"/>
  </pivotCaches>
  <extLst>
    <ext xmlns:x14="http://schemas.microsoft.com/office/spreadsheetml/2009/9/main" uri="{BBE1A952-AA13-448e-AADC-164F8A28A991}">
      <x14:slicerCaches>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15" l="1"/>
  <c r="F70" i="20"/>
  <c r="E70" i="20"/>
  <c r="D70" i="20"/>
  <c r="C70" i="20"/>
  <c r="B70"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8" i="20"/>
  <c r="B10" i="20"/>
  <c r="C10" i="20"/>
  <c r="D10" i="20"/>
  <c r="E10" i="20"/>
  <c r="F10" i="20" s="1"/>
  <c r="B11" i="20" s="1"/>
  <c r="F11" i="20" s="1"/>
  <c r="B12" i="20" s="1"/>
  <c r="F12" i="20" s="1"/>
  <c r="B13" i="20" s="1"/>
  <c r="F13" i="20" s="1"/>
  <c r="B14" i="20" s="1"/>
  <c r="F14" i="20" s="1"/>
  <c r="B15" i="20" s="1"/>
  <c r="F15" i="20" s="1"/>
  <c r="B16" i="20" s="1"/>
  <c r="F16" i="20" s="1"/>
  <c r="B17" i="20" s="1"/>
  <c r="F17" i="20" s="1"/>
  <c r="B18" i="20" s="1"/>
  <c r="F18" i="20" s="1"/>
  <c r="B19" i="20" s="1"/>
  <c r="F19" i="20" s="1"/>
  <c r="B20" i="20" s="1"/>
  <c r="F20" i="20" s="1"/>
  <c r="B21" i="20" s="1"/>
  <c r="F21" i="20" s="1"/>
  <c r="B22" i="20" s="1"/>
  <c r="F22" i="20" s="1"/>
  <c r="B23" i="20" s="1"/>
  <c r="F23" i="20" s="1"/>
  <c r="B24" i="20" s="1"/>
  <c r="F24" i="20" s="1"/>
  <c r="B25" i="20" s="1"/>
  <c r="F25" i="20" s="1"/>
  <c r="B26" i="20" s="1"/>
  <c r="F26" i="20" s="1"/>
  <c r="B27" i="20" s="1"/>
  <c r="F27" i="20" s="1"/>
  <c r="B28" i="20" s="1"/>
  <c r="F28" i="20" s="1"/>
  <c r="B29" i="20" s="1"/>
  <c r="F29" i="20" s="1"/>
  <c r="B30" i="20" s="1"/>
  <c r="F30" i="20" s="1"/>
  <c r="B31" i="20" s="1"/>
  <c r="F31" i="20" s="1"/>
  <c r="B32" i="20" s="1"/>
  <c r="F32" i="20" s="1"/>
  <c r="B33" i="20" s="1"/>
  <c r="F33" i="20" s="1"/>
  <c r="B34" i="20" s="1"/>
  <c r="F34" i="20" s="1"/>
  <c r="B35" i="20" s="1"/>
  <c r="F35" i="20" s="1"/>
  <c r="B36" i="20" s="1"/>
  <c r="F36" i="20" s="1"/>
  <c r="B37" i="20" s="1"/>
  <c r="F37" i="20" s="1"/>
  <c r="B38" i="20" s="1"/>
  <c r="F38" i="20" s="1"/>
  <c r="B39" i="20" s="1"/>
  <c r="F39" i="20" s="1"/>
  <c r="B40" i="20" s="1"/>
  <c r="F40" i="20" s="1"/>
  <c r="B41" i="20" s="1"/>
  <c r="F41" i="20" s="1"/>
  <c r="B42" i="20" s="1"/>
  <c r="F42" i="20" s="1"/>
  <c r="B43" i="20" s="1"/>
  <c r="F43" i="20" s="1"/>
  <c r="B44" i="20" s="1"/>
  <c r="F44" i="20" s="1"/>
  <c r="B45" i="20" s="1"/>
  <c r="F45" i="20" s="1"/>
  <c r="B46" i="20" s="1"/>
  <c r="F46" i="20" s="1"/>
  <c r="B47" i="20" s="1"/>
  <c r="F47" i="20" s="1"/>
  <c r="B48" i="20" s="1"/>
  <c r="F48" i="20" s="1"/>
  <c r="B49" i="20" s="1"/>
  <c r="F49" i="20" s="1"/>
  <c r="B50" i="20" s="1"/>
  <c r="F50" i="20" s="1"/>
  <c r="B51" i="20" s="1"/>
  <c r="F51" i="20" s="1"/>
  <c r="B52" i="20" s="1"/>
  <c r="F52" i="20" s="1"/>
  <c r="B53" i="20" s="1"/>
  <c r="F53" i="20" s="1"/>
  <c r="B54" i="20" s="1"/>
  <c r="F54" i="20" s="1"/>
  <c r="B55" i="20" s="1"/>
  <c r="F55" i="20" s="1"/>
  <c r="B56" i="20" s="1"/>
  <c r="F56" i="20" s="1"/>
  <c r="B57" i="20" s="1"/>
  <c r="F57" i="20" s="1"/>
  <c r="B58" i="20" s="1"/>
  <c r="F58" i="20" s="1"/>
  <c r="B59" i="20" s="1"/>
  <c r="F59" i="20" s="1"/>
  <c r="B60" i="20" s="1"/>
  <c r="F60" i="20" s="1"/>
  <c r="B61" i="20" s="1"/>
  <c r="F61" i="20" s="1"/>
  <c r="B62" i="20" s="1"/>
  <c r="F62" i="20" s="1"/>
  <c r="B63" i="20" s="1"/>
  <c r="F63" i="20" s="1"/>
  <c r="B64" i="20" s="1"/>
  <c r="F64" i="20" s="1"/>
  <c r="B65" i="20" s="1"/>
  <c r="F65" i="20" s="1"/>
  <c r="B66" i="20" s="1"/>
  <c r="F66" i="20" s="1"/>
  <c r="B67" i="20" s="1"/>
  <c r="F67" i="20" s="1"/>
  <c r="C11" i="20"/>
  <c r="D11" i="20"/>
  <c r="E11" i="20"/>
  <c r="C12" i="20"/>
  <c r="D12" i="20"/>
  <c r="E12" i="20"/>
  <c r="C13" i="20"/>
  <c r="D13" i="20"/>
  <c r="E13" i="20"/>
  <c r="C14" i="20"/>
  <c r="D14" i="20"/>
  <c r="E14" i="20"/>
  <c r="C15" i="20"/>
  <c r="D15" i="20"/>
  <c r="E15" i="20"/>
  <c r="C16" i="20"/>
  <c r="D16" i="20"/>
  <c r="E16" i="20"/>
  <c r="C17" i="20"/>
  <c r="D17" i="20"/>
  <c r="E17" i="20"/>
  <c r="C18" i="20"/>
  <c r="D18" i="20"/>
  <c r="E18" i="20"/>
  <c r="C19" i="20"/>
  <c r="D19" i="20"/>
  <c r="E19" i="20"/>
  <c r="C20" i="20"/>
  <c r="D20" i="20"/>
  <c r="E20" i="20"/>
  <c r="C21" i="20"/>
  <c r="D21" i="20"/>
  <c r="E21" i="20"/>
  <c r="C22" i="20"/>
  <c r="D22" i="20"/>
  <c r="E22" i="20"/>
  <c r="C23" i="20"/>
  <c r="D23" i="20"/>
  <c r="E23" i="20"/>
  <c r="C24" i="20"/>
  <c r="D24" i="20"/>
  <c r="E24" i="20"/>
  <c r="C25" i="20"/>
  <c r="D25" i="20"/>
  <c r="E25" i="20"/>
  <c r="C26" i="20"/>
  <c r="D26" i="20"/>
  <c r="E26" i="20"/>
  <c r="C27" i="20"/>
  <c r="D27" i="20"/>
  <c r="E27" i="20"/>
  <c r="C28" i="20"/>
  <c r="D28" i="20"/>
  <c r="E28" i="20"/>
  <c r="C29" i="20"/>
  <c r="D29" i="20"/>
  <c r="E29" i="20"/>
  <c r="C30" i="20"/>
  <c r="D30" i="20"/>
  <c r="E30" i="20"/>
  <c r="C31" i="20"/>
  <c r="D31" i="20"/>
  <c r="E31" i="20"/>
  <c r="C32" i="20"/>
  <c r="D32" i="20"/>
  <c r="E32" i="20"/>
  <c r="C33" i="20"/>
  <c r="D33" i="20"/>
  <c r="E33" i="20"/>
  <c r="C34" i="20"/>
  <c r="D34" i="20"/>
  <c r="E34" i="20"/>
  <c r="C35" i="20"/>
  <c r="D35" i="20"/>
  <c r="E35" i="20"/>
  <c r="C36" i="20"/>
  <c r="D36" i="20"/>
  <c r="E36" i="20"/>
  <c r="C37" i="20"/>
  <c r="D37" i="20"/>
  <c r="E37" i="20"/>
  <c r="C38" i="20"/>
  <c r="D38" i="20"/>
  <c r="E38" i="20"/>
  <c r="C39" i="20"/>
  <c r="D39" i="20"/>
  <c r="E39" i="20"/>
  <c r="C40" i="20"/>
  <c r="D40" i="20"/>
  <c r="E40" i="20"/>
  <c r="C41" i="20"/>
  <c r="D41" i="20"/>
  <c r="E41" i="20"/>
  <c r="C42" i="20"/>
  <c r="D42" i="20"/>
  <c r="E42" i="20"/>
  <c r="C43" i="20"/>
  <c r="D43" i="20"/>
  <c r="E43" i="20"/>
  <c r="C44" i="20"/>
  <c r="D44" i="20"/>
  <c r="E44" i="20"/>
  <c r="C45" i="20"/>
  <c r="D45" i="20"/>
  <c r="E45" i="20"/>
  <c r="C46" i="20"/>
  <c r="D46" i="20"/>
  <c r="E46" i="20"/>
  <c r="C47" i="20"/>
  <c r="D47" i="20"/>
  <c r="E47" i="20"/>
  <c r="C48" i="20"/>
  <c r="D48" i="20"/>
  <c r="E48" i="20"/>
  <c r="C49" i="20"/>
  <c r="D49" i="20"/>
  <c r="E49" i="20"/>
  <c r="C50" i="20"/>
  <c r="D50" i="20"/>
  <c r="E50" i="20"/>
  <c r="C51" i="20"/>
  <c r="D51" i="20"/>
  <c r="E51" i="20"/>
  <c r="C52" i="20"/>
  <c r="D52" i="20"/>
  <c r="E52" i="20"/>
  <c r="C53" i="20"/>
  <c r="D53" i="20"/>
  <c r="E53" i="20"/>
  <c r="C54" i="20"/>
  <c r="D54" i="20"/>
  <c r="E54" i="20"/>
  <c r="C55" i="20"/>
  <c r="D55" i="20"/>
  <c r="E55" i="20"/>
  <c r="C56" i="20"/>
  <c r="D56" i="20"/>
  <c r="E56" i="20"/>
  <c r="C57" i="20"/>
  <c r="D57" i="20"/>
  <c r="E57" i="20"/>
  <c r="C58" i="20"/>
  <c r="D58" i="20"/>
  <c r="E58" i="20"/>
  <c r="C59" i="20"/>
  <c r="D59" i="20"/>
  <c r="E59" i="20"/>
  <c r="C60" i="20"/>
  <c r="D60" i="20"/>
  <c r="E60" i="20"/>
  <c r="C61" i="20"/>
  <c r="D61" i="20"/>
  <c r="E61" i="20"/>
  <c r="C62" i="20"/>
  <c r="D62" i="20"/>
  <c r="E62" i="20"/>
  <c r="C63" i="20"/>
  <c r="D63" i="20"/>
  <c r="E63" i="20"/>
  <c r="C64" i="20"/>
  <c r="D64" i="20"/>
  <c r="E64" i="20"/>
  <c r="C65" i="20"/>
  <c r="D65" i="20"/>
  <c r="E65" i="20"/>
  <c r="C66" i="20"/>
  <c r="D66" i="20"/>
  <c r="E66" i="20"/>
  <c r="C67" i="20"/>
  <c r="D67" i="20"/>
  <c r="E67" i="20"/>
  <c r="F9" i="20"/>
  <c r="E9" i="20"/>
  <c r="C9" i="20"/>
  <c r="B9" i="20"/>
  <c r="D9" i="20"/>
  <c r="F8" i="20"/>
  <c r="E8" i="20"/>
  <c r="D8" i="20"/>
  <c r="C8" i="20"/>
  <c r="B8" i="20"/>
  <c r="E2" i="20"/>
  <c r="E4" i="20"/>
  <c r="E3" i="20"/>
  <c r="C30" i="18" l="1"/>
  <c r="C29" i="18"/>
  <c r="B29" i="18"/>
  <c r="B30" i="18"/>
  <c r="C28" i="18"/>
  <c r="B28" i="18"/>
  <c r="C24" i="18"/>
  <c r="B24" i="18"/>
  <c r="C23" i="18"/>
  <c r="B23" i="18"/>
  <c r="C22" i="18"/>
  <c r="B22" i="18"/>
  <c r="C21" i="18"/>
  <c r="B21" i="18"/>
  <c r="C13" i="15"/>
  <c r="C15" i="15" s="1"/>
  <c r="H4" i="15" s="1"/>
  <c r="F17" i="18"/>
  <c r="D17" i="18"/>
  <c r="F16" i="18"/>
  <c r="D16" i="18"/>
  <c r="F15" i="18"/>
  <c r="D15" i="18"/>
  <c r="F14" i="18"/>
  <c r="D14" i="18"/>
  <c r="F13" i="18"/>
  <c r="D13" i="18"/>
  <c r="F12" i="18"/>
  <c r="D12" i="18"/>
  <c r="F11" i="18"/>
  <c r="D11" i="18"/>
  <c r="F10" i="18"/>
  <c r="D10" i="18"/>
  <c r="F9" i="18"/>
  <c r="D9" i="18"/>
  <c r="F8" i="18"/>
  <c r="D8" i="18"/>
  <c r="F7" i="18"/>
  <c r="D7" i="18"/>
  <c r="C7" i="18"/>
  <c r="C14" i="15"/>
  <c r="G4" i="15" s="1"/>
  <c r="C14" i="13"/>
  <c r="G4" i="13" s="1"/>
  <c r="C12" i="13"/>
  <c r="C13" i="13" s="1"/>
  <c r="C15" i="13" s="1"/>
  <c r="H4" i="13" s="1"/>
  <c r="C14" i="12"/>
  <c r="C12" i="12"/>
  <c r="C13" i="12" s="1"/>
  <c r="C15" i="12" s="1"/>
  <c r="C14" i="10"/>
  <c r="C12" i="10"/>
  <c r="C13" i="10" s="1"/>
  <c r="C15" i="10" s="1"/>
  <c r="C14" i="9"/>
  <c r="C12" i="9"/>
  <c r="C13" i="9" s="1"/>
  <c r="C15" i="9" s="1"/>
  <c r="H57" i="8"/>
  <c r="F57" i="8"/>
  <c r="H56" i="8"/>
  <c r="F56" i="8"/>
  <c r="H55" i="8"/>
  <c r="F55" i="8"/>
  <c r="H54" i="8"/>
  <c r="F54" i="8"/>
  <c r="H53" i="8"/>
  <c r="F53" i="8"/>
  <c r="H52" i="8"/>
  <c r="F52" i="8"/>
  <c r="H51" i="8"/>
  <c r="F51" i="8"/>
  <c r="H50" i="8"/>
  <c r="F50" i="8"/>
  <c r="H49" i="8"/>
  <c r="F49" i="8"/>
  <c r="H48" i="8"/>
  <c r="F48" i="8"/>
  <c r="H47" i="8"/>
  <c r="F47" i="8"/>
  <c r="H46" i="8"/>
  <c r="F46" i="8"/>
  <c r="H45" i="8"/>
  <c r="F45" i="8"/>
  <c r="H44" i="8"/>
  <c r="F44" i="8"/>
  <c r="H43" i="8"/>
  <c r="F43" i="8"/>
  <c r="H42" i="8"/>
  <c r="F42" i="8"/>
  <c r="H41" i="8"/>
  <c r="F41" i="8"/>
  <c r="H40" i="8"/>
  <c r="F40" i="8"/>
  <c r="H39" i="8"/>
  <c r="F39" i="8"/>
  <c r="H38" i="8"/>
  <c r="F38" i="8"/>
  <c r="H37" i="8"/>
  <c r="F37" i="8"/>
  <c r="H36" i="8"/>
  <c r="F36" i="8"/>
  <c r="H35" i="8"/>
  <c r="F35" i="8"/>
  <c r="H34" i="8"/>
  <c r="F34" i="8"/>
  <c r="H33" i="8"/>
  <c r="F33" i="8"/>
  <c r="H32" i="8"/>
  <c r="F32" i="8"/>
  <c r="H31" i="8"/>
  <c r="F31" i="8"/>
  <c r="H30" i="8"/>
  <c r="F30" i="8"/>
  <c r="H29" i="8"/>
  <c r="F29" i="8"/>
  <c r="H28" i="8"/>
  <c r="F28" i="8"/>
  <c r="H27" i="8"/>
  <c r="F27" i="8"/>
  <c r="H26" i="8"/>
  <c r="F26" i="8"/>
  <c r="H25" i="8"/>
  <c r="F25" i="8"/>
  <c r="H24" i="8"/>
  <c r="F24" i="8"/>
  <c r="H23" i="8"/>
  <c r="F23" i="8"/>
  <c r="H22" i="8"/>
  <c r="F22" i="8"/>
  <c r="H21" i="8"/>
  <c r="F21" i="8"/>
  <c r="H20" i="8"/>
  <c r="F20" i="8"/>
  <c r="H19" i="8"/>
  <c r="F19" i="8"/>
  <c r="H18" i="8"/>
  <c r="F18" i="8"/>
  <c r="H17" i="8"/>
  <c r="F17" i="8"/>
  <c r="H16" i="8"/>
  <c r="F16" i="8"/>
  <c r="H15" i="8"/>
  <c r="F15" i="8"/>
  <c r="H14" i="8"/>
  <c r="F14" i="8"/>
  <c r="H13" i="8"/>
  <c r="F13" i="8"/>
  <c r="H12" i="8"/>
  <c r="F12" i="8"/>
  <c r="H11" i="8"/>
  <c r="F11" i="8"/>
  <c r="H10" i="8"/>
  <c r="F10" i="8"/>
  <c r="H9" i="8"/>
  <c r="F9" i="8"/>
  <c r="H8" i="8"/>
  <c r="F8" i="8"/>
  <c r="H7" i="8"/>
  <c r="F7" i="8"/>
  <c r="H6" i="8"/>
  <c r="F6" i="8"/>
  <c r="H5" i="8"/>
  <c r="F5" i="8"/>
  <c r="H4" i="8"/>
  <c r="F4" i="8"/>
  <c r="H57" i="7"/>
  <c r="F57" i="7"/>
  <c r="H56" i="7"/>
  <c r="F56" i="7"/>
  <c r="H55" i="7"/>
  <c r="F55" i="7"/>
  <c r="H54" i="7"/>
  <c r="F54" i="7"/>
  <c r="H53" i="7"/>
  <c r="F53" i="7"/>
  <c r="H52" i="7"/>
  <c r="F52" i="7"/>
  <c r="H51" i="7"/>
  <c r="F51" i="7"/>
  <c r="H50" i="7"/>
  <c r="F50" i="7"/>
  <c r="H49" i="7"/>
  <c r="F49" i="7"/>
  <c r="H48" i="7"/>
  <c r="F48" i="7"/>
  <c r="H47" i="7"/>
  <c r="F47" i="7"/>
  <c r="H46" i="7"/>
  <c r="F46" i="7"/>
  <c r="H45" i="7"/>
  <c r="F45" i="7"/>
  <c r="H44" i="7"/>
  <c r="F44" i="7"/>
  <c r="H43" i="7"/>
  <c r="F43" i="7"/>
  <c r="H42" i="7"/>
  <c r="F42" i="7"/>
  <c r="H41" i="7"/>
  <c r="F41" i="7"/>
  <c r="H40" i="7"/>
  <c r="F40" i="7"/>
  <c r="H39" i="7"/>
  <c r="F39" i="7"/>
  <c r="H38" i="7"/>
  <c r="F38" i="7"/>
  <c r="H37" i="7"/>
  <c r="F37" i="7"/>
  <c r="H36" i="7"/>
  <c r="F36" i="7"/>
  <c r="H35" i="7"/>
  <c r="F35" i="7"/>
  <c r="H34" i="7"/>
  <c r="F34" i="7"/>
  <c r="H33" i="7"/>
  <c r="F33" i="7"/>
  <c r="H32" i="7"/>
  <c r="F32" i="7"/>
  <c r="H31" i="7"/>
  <c r="F31" i="7"/>
  <c r="H30" i="7"/>
  <c r="F30" i="7"/>
  <c r="H29" i="7"/>
  <c r="F29" i="7"/>
  <c r="H28" i="7"/>
  <c r="F28" i="7"/>
  <c r="H27" i="7"/>
  <c r="F27" i="7"/>
  <c r="H26" i="7"/>
  <c r="F26" i="7"/>
  <c r="H25" i="7"/>
  <c r="F25" i="7"/>
  <c r="H24" i="7"/>
  <c r="F24" i="7"/>
  <c r="H23" i="7"/>
  <c r="F23" i="7"/>
  <c r="H22" i="7"/>
  <c r="F22" i="7"/>
  <c r="H21" i="7"/>
  <c r="F21" i="7"/>
  <c r="H20" i="7"/>
  <c r="F20" i="7"/>
  <c r="H19" i="7"/>
  <c r="F19" i="7"/>
  <c r="H18" i="7"/>
  <c r="F18" i="7"/>
  <c r="H17" i="7"/>
  <c r="F17" i="7"/>
  <c r="H16" i="7"/>
  <c r="F16" i="7"/>
  <c r="H15" i="7"/>
  <c r="F15" i="7"/>
  <c r="H14" i="7"/>
  <c r="F14" i="7"/>
  <c r="H13" i="7"/>
  <c r="F13" i="7"/>
  <c r="H12" i="7"/>
  <c r="F12" i="7"/>
  <c r="H11" i="7"/>
  <c r="F11" i="7"/>
  <c r="H10" i="7"/>
  <c r="F10" i="7"/>
  <c r="H9" i="7"/>
  <c r="F9" i="7"/>
  <c r="H8" i="7"/>
  <c r="F8" i="7"/>
  <c r="H7" i="7"/>
  <c r="F7" i="7"/>
  <c r="H6" i="7"/>
  <c r="F6" i="7"/>
  <c r="H5" i="7"/>
  <c r="F5" i="7"/>
  <c r="H4" i="7"/>
  <c r="F4" i="7"/>
  <c r="H57" i="6"/>
  <c r="F57" i="6"/>
  <c r="H56" i="6"/>
  <c r="F56" i="6"/>
  <c r="H55" i="6"/>
  <c r="F55" i="6"/>
  <c r="H54" i="6"/>
  <c r="F54" i="6"/>
  <c r="H53" i="6"/>
  <c r="F53" i="6"/>
  <c r="H52" i="6"/>
  <c r="F52" i="6"/>
  <c r="H51" i="6"/>
  <c r="F51" i="6"/>
  <c r="H50" i="6"/>
  <c r="F50" i="6"/>
  <c r="H49" i="6"/>
  <c r="F49" i="6"/>
  <c r="H48" i="6"/>
  <c r="F48" i="6"/>
  <c r="H47" i="6"/>
  <c r="F47" i="6"/>
  <c r="H46" i="6"/>
  <c r="F46" i="6"/>
  <c r="H45" i="6"/>
  <c r="F45" i="6"/>
  <c r="H44" i="6"/>
  <c r="F44" i="6"/>
  <c r="H43" i="6"/>
  <c r="F43" i="6"/>
  <c r="H42" i="6"/>
  <c r="F42" i="6"/>
  <c r="H41" i="6"/>
  <c r="F41" i="6"/>
  <c r="H40" i="6"/>
  <c r="F40" i="6"/>
  <c r="H39" i="6"/>
  <c r="F39" i="6"/>
  <c r="H38" i="6"/>
  <c r="F38" i="6"/>
  <c r="H37" i="6"/>
  <c r="F37" i="6"/>
  <c r="H36" i="6"/>
  <c r="F36" i="6"/>
  <c r="H35" i="6"/>
  <c r="F35" i="6"/>
  <c r="H34" i="6"/>
  <c r="F34" i="6"/>
  <c r="H33" i="6"/>
  <c r="F33" i="6"/>
  <c r="H32" i="6"/>
  <c r="F32" i="6"/>
  <c r="H31" i="6"/>
  <c r="F31" i="6"/>
  <c r="H30" i="6"/>
  <c r="F30" i="6"/>
  <c r="H29" i="6"/>
  <c r="F29" i="6"/>
  <c r="H28" i="6"/>
  <c r="F28" i="6"/>
  <c r="H27" i="6"/>
  <c r="F27" i="6"/>
  <c r="H26" i="6"/>
  <c r="F26" i="6"/>
  <c r="H25" i="6"/>
  <c r="F25" i="6"/>
  <c r="H24" i="6"/>
  <c r="F24" i="6"/>
  <c r="H23" i="6"/>
  <c r="F23" i="6"/>
  <c r="H22" i="6"/>
  <c r="F22" i="6"/>
  <c r="H21" i="6"/>
  <c r="F21" i="6"/>
  <c r="H20" i="6"/>
  <c r="F20" i="6"/>
  <c r="H19" i="6"/>
  <c r="F19" i="6"/>
  <c r="H18" i="6"/>
  <c r="F18" i="6"/>
  <c r="H17" i="6"/>
  <c r="F17" i="6"/>
  <c r="H16" i="6"/>
  <c r="F16" i="6"/>
  <c r="H15" i="6"/>
  <c r="F15" i="6"/>
  <c r="H14" i="6"/>
  <c r="F14" i="6"/>
  <c r="H13" i="6"/>
  <c r="F13" i="6"/>
  <c r="H12" i="6"/>
  <c r="F12" i="6"/>
  <c r="H11" i="6"/>
  <c r="F11" i="6"/>
  <c r="H10" i="6"/>
  <c r="F10" i="6"/>
  <c r="H9" i="6"/>
  <c r="F9" i="6"/>
  <c r="H8" i="6"/>
  <c r="F8" i="6"/>
  <c r="H7" i="6"/>
  <c r="F7" i="6"/>
  <c r="H6" i="6"/>
  <c r="F6" i="6"/>
  <c r="H5" i="6"/>
  <c r="F5" i="6"/>
  <c r="H4" i="6"/>
  <c r="F4" i="6"/>
  <c r="G111" i="3"/>
  <c r="G109" i="3"/>
  <c r="G107" i="3"/>
  <c r="G105" i="3"/>
  <c r="G103" i="3"/>
  <c r="G101" i="3"/>
  <c r="G99" i="3"/>
  <c r="G97" i="3"/>
  <c r="G95" i="3"/>
  <c r="G93" i="3"/>
  <c r="G91" i="3"/>
  <c r="G89" i="3"/>
  <c r="G87" i="3"/>
  <c r="G85" i="3"/>
  <c r="G83" i="3"/>
  <c r="G81" i="3"/>
  <c r="G79" i="3"/>
  <c r="G77" i="3"/>
  <c r="G75" i="3"/>
  <c r="G73" i="3"/>
  <c r="G71" i="3"/>
  <c r="G69" i="3"/>
  <c r="G67" i="3"/>
  <c r="G65" i="3"/>
  <c r="G63" i="3"/>
  <c r="G61" i="3"/>
  <c r="G59" i="3"/>
  <c r="G57" i="3"/>
  <c r="G55" i="3"/>
  <c r="G53" i="3"/>
  <c r="G51" i="3"/>
  <c r="G49" i="3"/>
  <c r="G47" i="3"/>
  <c r="G45" i="3"/>
  <c r="G43" i="3"/>
  <c r="G41" i="3"/>
  <c r="G39" i="3"/>
  <c r="G37" i="3"/>
  <c r="G35" i="3"/>
  <c r="G33" i="3"/>
  <c r="G31" i="3"/>
  <c r="G29" i="3"/>
  <c r="G27" i="3"/>
  <c r="G25" i="3"/>
  <c r="G23" i="3"/>
  <c r="G21" i="3"/>
  <c r="G19" i="3"/>
  <c r="G17" i="3"/>
  <c r="G15" i="3"/>
  <c r="G13" i="3"/>
  <c r="G11" i="3"/>
  <c r="G9" i="3"/>
  <c r="G7" i="3"/>
  <c r="G5" i="3"/>
  <c r="H57" i="5"/>
  <c r="F57" i="5"/>
  <c r="H56" i="5"/>
  <c r="F56" i="5"/>
  <c r="H55" i="5"/>
  <c r="F55" i="5"/>
  <c r="H54" i="5"/>
  <c r="F54" i="5"/>
  <c r="H53" i="5"/>
  <c r="F53" i="5"/>
  <c r="H52" i="5"/>
  <c r="F52" i="5"/>
  <c r="H51" i="5"/>
  <c r="F51" i="5"/>
  <c r="H50" i="5"/>
  <c r="F50" i="5"/>
  <c r="H49" i="5"/>
  <c r="F49" i="5"/>
  <c r="H48" i="5"/>
  <c r="F48" i="5"/>
  <c r="H47" i="5"/>
  <c r="F47" i="5"/>
  <c r="H46" i="5"/>
  <c r="F46" i="5"/>
  <c r="H45" i="5"/>
  <c r="F45" i="5"/>
  <c r="H44" i="5"/>
  <c r="F44" i="5"/>
  <c r="H43" i="5"/>
  <c r="F43" i="5"/>
  <c r="H42" i="5"/>
  <c r="F42" i="5"/>
  <c r="H41" i="5"/>
  <c r="F41" i="5"/>
  <c r="H40" i="5"/>
  <c r="F40" i="5"/>
  <c r="H39" i="5"/>
  <c r="F39" i="5"/>
  <c r="H38" i="5"/>
  <c r="F38" i="5"/>
  <c r="H37" i="5"/>
  <c r="F37" i="5"/>
  <c r="H36" i="5"/>
  <c r="F36" i="5"/>
  <c r="H35" i="5"/>
  <c r="F35" i="5"/>
  <c r="H34" i="5"/>
  <c r="F34" i="5"/>
  <c r="H33" i="5"/>
  <c r="F33" i="5"/>
  <c r="H32" i="5"/>
  <c r="F32" i="5"/>
  <c r="H31" i="5"/>
  <c r="F31" i="5"/>
  <c r="H30" i="5"/>
  <c r="F30" i="5"/>
  <c r="H29" i="5"/>
  <c r="F29" i="5"/>
  <c r="H28" i="5"/>
  <c r="F28" i="5"/>
  <c r="H27" i="5"/>
  <c r="F27" i="5"/>
  <c r="H26" i="5"/>
  <c r="F26" i="5"/>
  <c r="H25" i="5"/>
  <c r="F25" i="5"/>
  <c r="H24" i="5"/>
  <c r="F24" i="5"/>
  <c r="H23" i="5"/>
  <c r="F23" i="5"/>
  <c r="H22" i="5"/>
  <c r="F22" i="5"/>
  <c r="H21" i="5"/>
  <c r="F21" i="5"/>
  <c r="H20" i="5"/>
  <c r="F20" i="5"/>
  <c r="H19" i="5"/>
  <c r="F19" i="5"/>
  <c r="H18" i="5"/>
  <c r="F18" i="5"/>
  <c r="H17" i="5"/>
  <c r="F17" i="5"/>
  <c r="H16" i="5"/>
  <c r="F16" i="5"/>
  <c r="H15" i="5"/>
  <c r="F15" i="5"/>
  <c r="H14" i="5"/>
  <c r="F14" i="5"/>
  <c r="H13" i="5"/>
  <c r="F13" i="5"/>
  <c r="H12" i="5"/>
  <c r="F12" i="5"/>
  <c r="H11" i="5"/>
  <c r="F11" i="5"/>
  <c r="H10" i="5"/>
  <c r="F10" i="5"/>
  <c r="H9" i="5"/>
  <c r="F9" i="5"/>
  <c r="H8" i="5"/>
  <c r="F8" i="5"/>
  <c r="H7" i="5"/>
  <c r="F7" i="5"/>
  <c r="H6" i="5"/>
  <c r="F6" i="5"/>
  <c r="H5" i="5"/>
  <c r="F5" i="5"/>
  <c r="H4" i="5"/>
  <c r="F4" i="5"/>
  <c r="H118" i="4"/>
  <c r="H119" i="4" s="1"/>
  <c r="F118" i="4"/>
  <c r="H116" i="4"/>
  <c r="H117" i="4" s="1"/>
  <c r="F116" i="4"/>
  <c r="H114" i="4"/>
  <c r="H115" i="4" s="1"/>
  <c r="F114" i="4"/>
  <c r="H112" i="4"/>
  <c r="F112" i="4"/>
  <c r="H109" i="4"/>
  <c r="H110" i="4" s="1"/>
  <c r="F109" i="4"/>
  <c r="H107" i="4"/>
  <c r="H108" i="4" s="1"/>
  <c r="F107" i="4"/>
  <c r="H105" i="4"/>
  <c r="H106" i="4" s="1"/>
  <c r="F105" i="4"/>
  <c r="H103" i="4"/>
  <c r="H104" i="4" s="1"/>
  <c r="F103" i="4"/>
  <c r="H101" i="4"/>
  <c r="H102" i="4" s="1"/>
  <c r="F101" i="4"/>
  <c r="H99" i="4"/>
  <c r="H100" i="4" s="1"/>
  <c r="F99" i="4"/>
  <c r="H97" i="4"/>
  <c r="H98" i="4" s="1"/>
  <c r="F97" i="4"/>
  <c r="H94" i="4"/>
  <c r="H95" i="4" s="1"/>
  <c r="F94" i="4"/>
  <c r="H92" i="4"/>
  <c r="H93" i="4" s="1"/>
  <c r="F92" i="4"/>
  <c r="H90" i="4"/>
  <c r="H91" i="4" s="1"/>
  <c r="F90" i="4"/>
  <c r="H88" i="4"/>
  <c r="H89" i="4" s="1"/>
  <c r="F88" i="4"/>
  <c r="H86" i="4"/>
  <c r="H87" i="4" s="1"/>
  <c r="F86" i="4"/>
  <c r="H84" i="4"/>
  <c r="H85" i="4" s="1"/>
  <c r="F84" i="4"/>
  <c r="H82" i="4"/>
  <c r="H83" i="4" s="1"/>
  <c r="F82" i="4"/>
  <c r="H79" i="4"/>
  <c r="H80" i="4" s="1"/>
  <c r="F79" i="4"/>
  <c r="H77" i="4"/>
  <c r="H78" i="4" s="1"/>
  <c r="F77" i="4"/>
  <c r="H75" i="4"/>
  <c r="H76" i="4" s="1"/>
  <c r="F75" i="4"/>
  <c r="H73" i="4"/>
  <c r="H74" i="4" s="1"/>
  <c r="F73" i="4"/>
  <c r="H70" i="4"/>
  <c r="H71" i="4" s="1"/>
  <c r="F70" i="4"/>
  <c r="H68" i="4"/>
  <c r="H69" i="4" s="1"/>
  <c r="F68" i="4"/>
  <c r="H66" i="4"/>
  <c r="H67" i="4" s="1"/>
  <c r="F66" i="4"/>
  <c r="H64" i="4"/>
  <c r="H65" i="4" s="1"/>
  <c r="F64" i="4"/>
  <c r="H62" i="4"/>
  <c r="H63" i="4" s="1"/>
  <c r="F62" i="4"/>
  <c r="H60" i="4"/>
  <c r="H61" i="4" s="1"/>
  <c r="F60" i="4"/>
  <c r="H58" i="4"/>
  <c r="H59" i="4" s="1"/>
  <c r="F58" i="4"/>
  <c r="H55" i="4"/>
  <c r="H56" i="4" s="1"/>
  <c r="F55" i="4"/>
  <c r="H53" i="4"/>
  <c r="H54" i="4" s="1"/>
  <c r="F53" i="4"/>
  <c r="H51" i="4"/>
  <c r="H52" i="4" s="1"/>
  <c r="F51" i="4"/>
  <c r="H49" i="4"/>
  <c r="H50" i="4" s="1"/>
  <c r="F49" i="4"/>
  <c r="H47" i="4"/>
  <c r="H48" i="4" s="1"/>
  <c r="F47" i="4"/>
  <c r="H45" i="4"/>
  <c r="H46" i="4" s="1"/>
  <c r="F45" i="4"/>
  <c r="H43" i="4"/>
  <c r="F43" i="4"/>
  <c r="H40" i="4"/>
  <c r="H41" i="4" s="1"/>
  <c r="F40" i="4"/>
  <c r="H38" i="4"/>
  <c r="H39" i="4" s="1"/>
  <c r="F38" i="4"/>
  <c r="H36" i="4"/>
  <c r="H37" i="4" s="1"/>
  <c r="F36" i="4"/>
  <c r="H34" i="4"/>
  <c r="H35" i="4" s="1"/>
  <c r="F34" i="4"/>
  <c r="H31" i="4"/>
  <c r="H32" i="4" s="1"/>
  <c r="F31" i="4"/>
  <c r="H29" i="4"/>
  <c r="H30" i="4" s="1"/>
  <c r="F29" i="4"/>
  <c r="H27" i="4"/>
  <c r="H28" i="4" s="1"/>
  <c r="F27" i="4"/>
  <c r="H25" i="4"/>
  <c r="H26" i="4" s="1"/>
  <c r="F25" i="4"/>
  <c r="H23" i="4"/>
  <c r="H24" i="4" s="1"/>
  <c r="F23" i="4"/>
  <c r="H21" i="4"/>
  <c r="H22" i="4" s="1"/>
  <c r="F21" i="4"/>
  <c r="H19" i="4"/>
  <c r="H20" i="4" s="1"/>
  <c r="F19" i="4"/>
  <c r="H16" i="4"/>
  <c r="H17" i="4" s="1"/>
  <c r="F16" i="4"/>
  <c r="H14" i="4"/>
  <c r="H15" i="4" s="1"/>
  <c r="F14" i="4"/>
  <c r="H12" i="4"/>
  <c r="H13" i="4" s="1"/>
  <c r="F12" i="4"/>
  <c r="H10" i="4"/>
  <c r="H11" i="4" s="1"/>
  <c r="F10" i="4"/>
  <c r="H8" i="4"/>
  <c r="F8" i="4"/>
  <c r="H6" i="4"/>
  <c r="H7" i="4" s="1"/>
  <c r="F6" i="4"/>
  <c r="H4" i="4"/>
  <c r="H5" i="4" s="1"/>
  <c r="F4" i="4"/>
  <c r="H110" i="3"/>
  <c r="F110" i="3"/>
  <c r="H108" i="3"/>
  <c r="F108" i="3"/>
  <c r="H106" i="3"/>
  <c r="F106" i="3"/>
  <c r="H104" i="3"/>
  <c r="F104" i="3"/>
  <c r="H102" i="3"/>
  <c r="F102" i="3"/>
  <c r="H100" i="3"/>
  <c r="F100" i="3"/>
  <c r="H98" i="3"/>
  <c r="F98" i="3"/>
  <c r="H96" i="3"/>
  <c r="F96" i="3"/>
  <c r="H94" i="3"/>
  <c r="F94" i="3"/>
  <c r="H92" i="3"/>
  <c r="F92" i="3"/>
  <c r="H90" i="3"/>
  <c r="F90" i="3"/>
  <c r="H88" i="3"/>
  <c r="F88" i="3"/>
  <c r="H86" i="3"/>
  <c r="F86" i="3"/>
  <c r="H84" i="3"/>
  <c r="F84" i="3"/>
  <c r="H82" i="3"/>
  <c r="F82" i="3"/>
  <c r="H80" i="3"/>
  <c r="F80" i="3"/>
  <c r="H78" i="3"/>
  <c r="F78" i="3"/>
  <c r="H76" i="3"/>
  <c r="F76" i="3"/>
  <c r="H74" i="3"/>
  <c r="F74" i="3"/>
  <c r="H72" i="3"/>
  <c r="F72" i="3"/>
  <c r="H70" i="3"/>
  <c r="F70" i="3"/>
  <c r="H68" i="3"/>
  <c r="F68" i="3"/>
  <c r="H66" i="3"/>
  <c r="F66" i="3"/>
  <c r="H64" i="3"/>
  <c r="F64" i="3"/>
  <c r="H62" i="3"/>
  <c r="F62" i="3"/>
  <c r="H60" i="3"/>
  <c r="F60" i="3"/>
  <c r="H58" i="3"/>
  <c r="F58" i="3"/>
  <c r="H56" i="3"/>
  <c r="F56" i="3"/>
  <c r="H54" i="3"/>
  <c r="F54" i="3"/>
  <c r="H52" i="3"/>
  <c r="F52" i="3"/>
  <c r="H50" i="3"/>
  <c r="F50" i="3"/>
  <c r="H48" i="3"/>
  <c r="F48" i="3"/>
  <c r="H46" i="3"/>
  <c r="F46" i="3"/>
  <c r="H44" i="3"/>
  <c r="F44" i="3"/>
  <c r="H42" i="3"/>
  <c r="F42" i="3"/>
  <c r="H40" i="3"/>
  <c r="F40" i="3"/>
  <c r="H38" i="3"/>
  <c r="F38" i="3"/>
  <c r="H36" i="3"/>
  <c r="F36" i="3"/>
  <c r="H34" i="3"/>
  <c r="F34" i="3"/>
  <c r="H32" i="3"/>
  <c r="F32" i="3"/>
  <c r="H30" i="3"/>
  <c r="F30" i="3"/>
  <c r="H28" i="3"/>
  <c r="F28" i="3"/>
  <c r="H26" i="3"/>
  <c r="F26" i="3"/>
  <c r="H24" i="3"/>
  <c r="F24" i="3"/>
  <c r="H22" i="3"/>
  <c r="F22" i="3"/>
  <c r="H20" i="3"/>
  <c r="F20" i="3"/>
  <c r="H18" i="3"/>
  <c r="F18" i="3"/>
  <c r="H16" i="3"/>
  <c r="F16" i="3"/>
  <c r="H14" i="3"/>
  <c r="F14" i="3"/>
  <c r="H12" i="3"/>
  <c r="F12" i="3"/>
  <c r="H10" i="3"/>
  <c r="F10" i="3"/>
  <c r="H8" i="3"/>
  <c r="F8" i="3"/>
  <c r="H6" i="3"/>
  <c r="F6" i="3"/>
  <c r="H4" i="3"/>
  <c r="F4" i="3"/>
  <c r="H65" i="2"/>
  <c r="F65" i="2"/>
  <c r="H64" i="2"/>
  <c r="F64" i="2"/>
  <c r="H63" i="2"/>
  <c r="F63" i="2"/>
  <c r="H62" i="2"/>
  <c r="H66" i="2" s="1"/>
  <c r="F62" i="2"/>
  <c r="H60" i="2"/>
  <c r="F60" i="2"/>
  <c r="H59" i="2"/>
  <c r="F59" i="2"/>
  <c r="H58" i="2"/>
  <c r="F58" i="2"/>
  <c r="H57" i="2"/>
  <c r="F57" i="2"/>
  <c r="H56" i="2"/>
  <c r="F56" i="2"/>
  <c r="H55" i="2"/>
  <c r="F55" i="2"/>
  <c r="H54" i="2"/>
  <c r="F54" i="2"/>
  <c r="H52" i="2"/>
  <c r="F52" i="2"/>
  <c r="H51" i="2"/>
  <c r="F51" i="2"/>
  <c r="H50" i="2"/>
  <c r="F50" i="2"/>
  <c r="H49" i="2"/>
  <c r="F49" i="2"/>
  <c r="H48" i="2"/>
  <c r="F48" i="2"/>
  <c r="H47" i="2"/>
  <c r="F47" i="2"/>
  <c r="H46" i="2"/>
  <c r="F46" i="2"/>
  <c r="H44" i="2"/>
  <c r="F44" i="2"/>
  <c r="H43" i="2"/>
  <c r="F43" i="2"/>
  <c r="H42" i="2"/>
  <c r="F42" i="2"/>
  <c r="H41" i="2"/>
  <c r="H45" i="2" s="1"/>
  <c r="F41" i="2"/>
  <c r="H39" i="2"/>
  <c r="F39" i="2"/>
  <c r="H38" i="2"/>
  <c r="F38" i="2"/>
  <c r="H37" i="2"/>
  <c r="F37" i="2"/>
  <c r="H36" i="2"/>
  <c r="F36" i="2"/>
  <c r="H35" i="2"/>
  <c r="F35" i="2"/>
  <c r="H34" i="2"/>
  <c r="F34" i="2"/>
  <c r="H33" i="2"/>
  <c r="H40" i="2" s="1"/>
  <c r="F33" i="2"/>
  <c r="H31" i="2"/>
  <c r="F31" i="2"/>
  <c r="H30" i="2"/>
  <c r="F30" i="2"/>
  <c r="H29" i="2"/>
  <c r="F29" i="2"/>
  <c r="H28" i="2"/>
  <c r="F28" i="2"/>
  <c r="H27" i="2"/>
  <c r="F27" i="2"/>
  <c r="H26" i="2"/>
  <c r="F26" i="2"/>
  <c r="H25" i="2"/>
  <c r="F25" i="2"/>
  <c r="H23" i="2"/>
  <c r="F23" i="2"/>
  <c r="H22" i="2"/>
  <c r="F22" i="2"/>
  <c r="H21" i="2"/>
  <c r="F21" i="2"/>
  <c r="H20" i="2"/>
  <c r="F20" i="2"/>
  <c r="H18" i="2"/>
  <c r="F18" i="2"/>
  <c r="H17" i="2"/>
  <c r="F17" i="2"/>
  <c r="H16" i="2"/>
  <c r="F16" i="2"/>
  <c r="H15" i="2"/>
  <c r="F15" i="2"/>
  <c r="H14" i="2"/>
  <c r="F14" i="2"/>
  <c r="H13" i="2"/>
  <c r="F13" i="2"/>
  <c r="H12" i="2"/>
  <c r="H19" i="2" s="1"/>
  <c r="F12" i="2"/>
  <c r="H10" i="2"/>
  <c r="F10" i="2"/>
  <c r="H9" i="2"/>
  <c r="F9" i="2"/>
  <c r="H8" i="2"/>
  <c r="F8" i="2"/>
  <c r="H7" i="2"/>
  <c r="F7" i="2"/>
  <c r="H6" i="2"/>
  <c r="F6" i="2"/>
  <c r="H5" i="2"/>
  <c r="H11" i="2" s="1"/>
  <c r="F5" i="2"/>
  <c r="H4" i="2"/>
  <c r="F4" i="2"/>
  <c r="H59" i="1"/>
  <c r="F59" i="1"/>
  <c r="H58" i="1"/>
  <c r="F58" i="1"/>
  <c r="H57" i="1"/>
  <c r="F57" i="1"/>
  <c r="H56" i="1"/>
  <c r="F56" i="1"/>
  <c r="H55" i="1"/>
  <c r="F55" i="1"/>
  <c r="H54" i="1"/>
  <c r="F54" i="1"/>
  <c r="H53" i="1"/>
  <c r="F53" i="1"/>
  <c r="H52" i="1"/>
  <c r="F52" i="1"/>
  <c r="H51" i="1"/>
  <c r="F51" i="1"/>
  <c r="H50" i="1"/>
  <c r="F50" i="1"/>
  <c r="H49" i="1"/>
  <c r="F49" i="1"/>
  <c r="H48" i="1"/>
  <c r="F48" i="1"/>
  <c r="H47" i="1"/>
  <c r="F47" i="1"/>
  <c r="H46" i="1"/>
  <c r="F46" i="1"/>
  <c r="H45" i="1"/>
  <c r="F45" i="1"/>
  <c r="H44" i="1"/>
  <c r="H60" i="1" s="1"/>
  <c r="F44" i="1"/>
  <c r="H43" i="1"/>
  <c r="F43" i="1"/>
  <c r="H42" i="1"/>
  <c r="F42" i="1"/>
  <c r="H40" i="1"/>
  <c r="F40" i="1"/>
  <c r="H39" i="1"/>
  <c r="F39" i="1"/>
  <c r="H38" i="1"/>
  <c r="F38" i="1"/>
  <c r="H37" i="1"/>
  <c r="F37" i="1"/>
  <c r="H36" i="1"/>
  <c r="F36" i="1"/>
  <c r="H35" i="1"/>
  <c r="F35" i="1"/>
  <c r="H34" i="1"/>
  <c r="F34" i="1"/>
  <c r="H33" i="1"/>
  <c r="F33" i="1"/>
  <c r="H32" i="1"/>
  <c r="F32" i="1"/>
  <c r="H31" i="1"/>
  <c r="F31" i="1"/>
  <c r="H30" i="1"/>
  <c r="F30" i="1"/>
  <c r="H29" i="1"/>
  <c r="F29" i="1"/>
  <c r="H28" i="1"/>
  <c r="F28" i="1"/>
  <c r="H27" i="1"/>
  <c r="H41" i="1" s="1"/>
  <c r="F27" i="1"/>
  <c r="H26" i="1"/>
  <c r="F26" i="1"/>
  <c r="H25" i="1"/>
  <c r="F25" i="1"/>
  <c r="H24" i="1"/>
  <c r="F24" i="1"/>
  <c r="H23" i="1"/>
  <c r="F23" i="1"/>
  <c r="H21" i="1"/>
  <c r="F21" i="1"/>
  <c r="H20" i="1"/>
  <c r="F20" i="1"/>
  <c r="H19" i="1"/>
  <c r="F19" i="1"/>
  <c r="H18" i="1"/>
  <c r="F18" i="1"/>
  <c r="H17" i="1"/>
  <c r="F17" i="1"/>
  <c r="H16" i="1"/>
  <c r="F16" i="1"/>
  <c r="H15" i="1"/>
  <c r="F15" i="1"/>
  <c r="H14" i="1"/>
  <c r="F14" i="1"/>
  <c r="H13" i="1"/>
  <c r="F13" i="1"/>
  <c r="H12" i="1"/>
  <c r="F12" i="1"/>
  <c r="H11" i="1"/>
  <c r="F11" i="1"/>
  <c r="H10" i="1"/>
  <c r="F10" i="1"/>
  <c r="H9" i="1"/>
  <c r="F9" i="1"/>
  <c r="H8" i="1"/>
  <c r="F8" i="1"/>
  <c r="H7" i="1"/>
  <c r="F7" i="1"/>
  <c r="H6" i="1"/>
  <c r="F6" i="1"/>
  <c r="H5" i="1"/>
  <c r="F5" i="1"/>
  <c r="H4" i="1"/>
  <c r="F4" i="1"/>
  <c r="F4" i="15" l="1"/>
  <c r="J4" i="15"/>
  <c r="F4" i="13"/>
  <c r="H96" i="4"/>
  <c r="H111" i="4"/>
  <c r="H42" i="4"/>
  <c r="H9" i="4"/>
  <c r="H18" i="4" s="1"/>
  <c r="H44" i="4"/>
  <c r="H57" i="4" s="1"/>
  <c r="H113" i="4"/>
  <c r="H120" i="4" s="1"/>
  <c r="H81" i="4"/>
  <c r="H33" i="4"/>
  <c r="H72" i="4"/>
  <c r="G112" i="3"/>
  <c r="H61" i="2"/>
  <c r="H53" i="2"/>
  <c r="H32" i="2"/>
  <c r="H24" i="2"/>
  <c r="H67" i="2"/>
  <c r="H22" i="1"/>
  <c r="H61" i="1" s="1"/>
  <c r="H121" i="4" l="1"/>
</calcChain>
</file>

<file path=xl/sharedStrings.xml><?xml version="1.0" encoding="utf-8"?>
<sst xmlns="http://schemas.openxmlformats.org/spreadsheetml/2006/main" count="1342" uniqueCount="198">
  <si>
    <t>March Gross Revenue:</t>
  </si>
  <si>
    <t>Category</t>
  </si>
  <si>
    <t>Product</t>
  </si>
  <si>
    <t>Month</t>
  </si>
  <si>
    <t>Cost</t>
  </si>
  <si>
    <t>Retail Price</t>
  </si>
  <si>
    <t>Markup Amount</t>
  </si>
  <si>
    <t>Qty Sold</t>
  </si>
  <si>
    <t>Gross Revenue</t>
  </si>
  <si>
    <t>Apparel</t>
  </si>
  <si>
    <t>Hat</t>
  </si>
  <si>
    <t>Hoodie</t>
  </si>
  <si>
    <t>T-shirt: Women's</t>
  </si>
  <si>
    <t>T-shirt: Men's</t>
  </si>
  <si>
    <t>T-shirt: Unisex</t>
  </si>
  <si>
    <t>T-shirt: Touring Cities</t>
  </si>
  <si>
    <t>T-shirt: Youth</t>
  </si>
  <si>
    <t>Souvenirs</t>
  </si>
  <si>
    <t>Ceramic Mug</t>
  </si>
  <si>
    <t>Ornament</t>
  </si>
  <si>
    <t>Keychain</t>
  </si>
  <si>
    <t>Insulated Water Bottle</t>
  </si>
  <si>
    <t>Necklace</t>
  </si>
  <si>
    <t>Stuffed Animal</t>
  </si>
  <si>
    <t>Magnet</t>
  </si>
  <si>
    <t>Media</t>
  </si>
  <si>
    <t>Book</t>
  </si>
  <si>
    <t>Cast Recording CD</t>
  </si>
  <si>
    <t>DVD Behind the Scenes</t>
  </si>
  <si>
    <t>Souvenir Program</t>
  </si>
  <si>
    <t>Grand Total</t>
  </si>
  <si>
    <t>January-24 Total</t>
  </si>
  <si>
    <t>February-24 Total</t>
  </si>
  <si>
    <t>March-24 Total</t>
  </si>
  <si>
    <t>Apparel Total</t>
  </si>
  <si>
    <t>Souvenirs Total</t>
  </si>
  <si>
    <t>Media Total</t>
  </si>
  <si>
    <t>Hat Count</t>
  </si>
  <si>
    <t>Hoodie Count</t>
  </si>
  <si>
    <t>T-shirt: Women's Count</t>
  </si>
  <si>
    <t>T-shirt: Men's Count</t>
  </si>
  <si>
    <t>T-shirt: Unisex Count</t>
  </si>
  <si>
    <t>T-shirt: Touring Cities Count</t>
  </si>
  <si>
    <t>T-shirt: Youth Count</t>
  </si>
  <si>
    <t>Ceramic Mug Count</t>
  </si>
  <si>
    <t>Ornament Count</t>
  </si>
  <si>
    <t>Keychain Count</t>
  </si>
  <si>
    <t>Insulated Water Bottle Count</t>
  </si>
  <si>
    <t>Necklace Count</t>
  </si>
  <si>
    <t>Stuffed Animal Count</t>
  </si>
  <si>
    <t>Magnet Count</t>
  </si>
  <si>
    <t>Book Count</t>
  </si>
  <si>
    <t>Cast Recording CD Count</t>
  </si>
  <si>
    <t>DVD Behind the Scenes Count</t>
  </si>
  <si>
    <t>Souvenir Program Count</t>
  </si>
  <si>
    <t>Grand Count</t>
  </si>
  <si>
    <t>Hat Total</t>
  </si>
  <si>
    <t>Hoodie Total</t>
  </si>
  <si>
    <t>T-shirt: Women's Total</t>
  </si>
  <si>
    <t>T-shirt: Men's Total</t>
  </si>
  <si>
    <t>T-shirt: Unisex Total</t>
  </si>
  <si>
    <t>T-shirt: Touring Cities Total</t>
  </si>
  <si>
    <t>T-shirt: Youth Total</t>
  </si>
  <si>
    <t>Ceramic Mug Total</t>
  </si>
  <si>
    <t>Ornament Total</t>
  </si>
  <si>
    <t>Keychain Total</t>
  </si>
  <si>
    <t>Insulated Water Bottle Total</t>
  </si>
  <si>
    <t>Necklace Total</t>
  </si>
  <si>
    <t>Stuffed Animal Total</t>
  </si>
  <si>
    <t>Magnet Total</t>
  </si>
  <si>
    <t>Book Total</t>
  </si>
  <si>
    <t>Cast Recording CD Total</t>
  </si>
  <si>
    <t>DVD Behind the Scenes Total</t>
  </si>
  <si>
    <t>Souvenir Program Total</t>
  </si>
  <si>
    <t>Row Labels</t>
  </si>
  <si>
    <t>Column Labels</t>
  </si>
  <si>
    <t>Sum of Gross Revenue</t>
  </si>
  <si>
    <t>Sum of New Retail Price</t>
  </si>
  <si>
    <t>Average of Gross Revenue</t>
  </si>
  <si>
    <t>Grossman Automative</t>
  </si>
  <si>
    <t>Input</t>
  </si>
  <si>
    <t>Purchase Price</t>
  </si>
  <si>
    <t>Sales Tax</t>
  </si>
  <si>
    <t>Down Payment</t>
  </si>
  <si>
    <t>Months Financed</t>
  </si>
  <si>
    <t>APR</t>
  </si>
  <si>
    <t>Number of payments per year</t>
  </si>
  <si>
    <t>Output</t>
  </si>
  <si>
    <t>Down Payment Amount</t>
  </si>
  <si>
    <t>Amount Financed</t>
  </si>
  <si>
    <t>Tax Owed</t>
  </si>
  <si>
    <t>Monthly Payment</t>
  </si>
  <si>
    <t>Grossman Automotive</t>
  </si>
  <si>
    <t>Amount_Financed</t>
  </si>
  <si>
    <t>=Finance!$C$13</t>
  </si>
  <si>
    <t>=Finance!$C$9</t>
  </si>
  <si>
    <t>Down_Payment</t>
  </si>
  <si>
    <t>=Finance!$C$7</t>
  </si>
  <si>
    <t>Down_Payment_Amount</t>
  </si>
  <si>
    <t>=Finance!$C$12</t>
  </si>
  <si>
    <t>Months_Financed</t>
  </si>
  <si>
    <t>=Finance!$C$8</t>
  </si>
  <si>
    <t>Purchase_Price</t>
  </si>
  <si>
    <t>=Finance!$C$5</t>
  </si>
  <si>
    <t>Sales_Tax</t>
  </si>
  <si>
    <t>=Finance!$C$6</t>
  </si>
  <si>
    <t>Tax</t>
  </si>
  <si>
    <t>=Finance!$C$14</t>
  </si>
  <si>
    <t>Tax_Owed</t>
  </si>
  <si>
    <t>$C$5</t>
  </si>
  <si>
    <t>$C$8</t>
  </si>
  <si>
    <t>$C$15</t>
  </si>
  <si>
    <t xml:space="preserve">Best Case </t>
  </si>
  <si>
    <t>Created by Carl Uy on 3/1/2023
Modified by Carl Uy on 3/1/2023</t>
  </si>
  <si>
    <t>Worst Case</t>
  </si>
  <si>
    <t>Created by Carl Uy on 3/1/2023</t>
  </si>
  <si>
    <t>Most Likely</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</si>
  <si>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</si>
  <si>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</si>
  <si>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</si>
  <si>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</si>
  <si>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</si>
  <si>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</si>
  <si>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</si>
  <si>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Microsoft Excel 16.0 Answer Report</t>
  </si>
  <si>
    <t>Worksheet: [Assignment 3_UyCarl.xlsx]Finance - Original</t>
  </si>
  <si>
    <t>Report Created: 3/1/2023 3:07:42 PM</t>
  </si>
  <si>
    <t>Result: Solver found a solution.  All Constraints and optimality conditions are satisfied.</t>
  </si>
  <si>
    <t>Solver Engine</t>
  </si>
  <si>
    <t>Engine: GRG Nonlinear</t>
  </si>
  <si>
    <t>Solution Time: 0.047 Seconds.</t>
  </si>
  <si>
    <t>Iterations: 2 Subproblems: 0</t>
  </si>
  <si>
    <t>Solver Options</t>
  </si>
  <si>
    <t>Max Time Unlimited,  Iterations Unlimited, Precision 0.000001, Use Automatic Scaling</t>
  </si>
  <si>
    <t xml:space="preserve"> Convergence 0.0001, Population Size 100, Random Seed 0, Derivatives Forward, Require Bounds</t>
  </si>
  <si>
    <t>Max Subproblems Unlimited, Max Integer Sols Unlimited, Integer Tolerance 1%, Assume NonNegative</t>
  </si>
  <si>
    <t>Objective Cell (Value Of)</t>
  </si>
  <si>
    <t>Cell</t>
  </si>
  <si>
    <t>Name</t>
  </si>
  <si>
    <t>Original Value</t>
  </si>
  <si>
    <t>Final Value</t>
  </si>
  <si>
    <t>Variable Cells</t>
  </si>
  <si>
    <t>Integer</t>
  </si>
  <si>
    <t>Constraints</t>
  </si>
  <si>
    <t>Cell Value</t>
  </si>
  <si>
    <t>Formula</t>
  </si>
  <si>
    <t>Status</t>
  </si>
  <si>
    <t>Slack</t>
  </si>
  <si>
    <t>Contin</t>
  </si>
  <si>
    <t>$C$15=500</t>
  </si>
  <si>
    <t>Binding</t>
  </si>
  <si>
    <t>$C$5&lt;=50000</t>
  </si>
  <si>
    <t>Not Binding</t>
  </si>
  <si>
    <t>$C$5&gt;=30000</t>
  </si>
  <si>
    <t>$C$8&lt;=72</t>
  </si>
  <si>
    <t>$C$8&gt;=24</t>
  </si>
  <si>
    <t>Input Area</t>
  </si>
  <si>
    <t>Today's Date</t>
  </si>
  <si>
    <t>Pmts Per Year:</t>
  </si>
  <si>
    <t>Loan #</t>
  </si>
  <si>
    <t>House Cost</t>
  </si>
  <si>
    <t>Loan</t>
  </si>
  <si>
    <t>Years</t>
  </si>
  <si>
    <t># of Pmt Periods</t>
  </si>
  <si>
    <t>Date Financed</t>
  </si>
  <si>
    <t>Summary Statistics</t>
  </si>
  <si>
    <t>Year</t>
  </si>
  <si>
    <t>Total # of Loans</t>
  </si>
  <si>
    <t>Average Loan</t>
  </si>
  <si>
    <t>Total of Loans</t>
  </si>
  <si>
    <t>Maximum Loans</t>
  </si>
  <si>
    <t>Over $450,000</t>
  </si>
  <si>
    <t>Total $ of Loans</t>
  </si>
  <si>
    <t>Location</t>
  </si>
  <si>
    <t>Average Sales</t>
  </si>
  <si>
    <t>Alberta</t>
  </si>
  <si>
    <t>British Columbia</t>
  </si>
  <si>
    <t>Manitoba</t>
  </si>
  <si>
    <t>Ontario</t>
  </si>
  <si>
    <t>Saskatchewan</t>
  </si>
  <si>
    <t>Output Area</t>
  </si>
  <si>
    <t>Payment:</t>
  </si>
  <si>
    <t>Loan Amount:</t>
  </si>
  <si>
    <t>APR:</t>
  </si>
  <si>
    <t>Periodic Rate:</t>
  </si>
  <si>
    <t>Years:</t>
  </si>
  <si>
    <t># of Payments:</t>
  </si>
  <si>
    <t>Pmts per Year:</t>
  </si>
  <si>
    <t>Payment #</t>
  </si>
  <si>
    <t>Beginning Balance</t>
  </si>
  <si>
    <t>Interest Paid</t>
  </si>
  <si>
    <t>Principal Payment</t>
  </si>
  <si>
    <t>Ending Balance</t>
  </si>
  <si>
    <t>Cumulative Interest</t>
  </si>
  <si>
    <t>Cumulative Principal</t>
  </si>
  <si>
    <t>Total</t>
  </si>
  <si>
    <t>&gt;450000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</si>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</sst>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409]mmmm\-yy;@"/>
    <numFmt numFmtId="166" formatCode="&quot;Down Payment&quot;"/>
    <numFmt numFmtId="167" formatCode="&quot;Tax&quot;"/>
    <numFmt numFmtId="168" formatCode="&quot;Monthly Payment&quot;"/>
    <numFmt numFmtId="169" formatCode="&quot;Purchase Price&quot;"/>
    <numFmt numFmtId="170" formatCode="_(* #,##0_);_(* \(#,##0\);_(* &quot;-&quot;??_);_(@_)"/>
    <numFmt numFmtId="171" formatCode="0.0000%"/>
    <numFmt numFmtId="172" formatCode="&quot;$&quot;#,##0.00"/>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sz val="11"/>
      <color theme="0"/>
      <name val="Calibri"/>
      <family val="2"/>
      <scheme val="minor"/>
    </font>
    <font>
      <b/>
      <sz val="11"/>
      <name val="Calibri"/>
      <family val="2"/>
      <scheme val="minor"/>
    </font>
    <font>
      <b/>
      <sz val="12"/>
      <color theme="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00"/>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4" tint="0.59999389629810485"/>
        <bgColor indexed="64"/>
      </patternFill>
    </fill>
    <fill>
      <patternFill patternType="solid">
        <fgColor theme="8" tint="0.59999389629810485"/>
        <bgColor indexed="64"/>
      </patternFill>
    </fill>
  </fills>
  <borders count="2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1" fillId="0" borderId="20" applyNumberFormat="0" applyFill="0" applyAlignment="0" applyProtection="0"/>
  </cellStyleXfs>
  <cellXfs count="105">
    <xf numFmtId="0" fontId="0" fillId="0" borderId="0" xfId="0"/>
    <xf numFmtId="0" fontId="0" fillId="2" borderId="0" xfId="0" applyFill="1"/>
    <xf numFmtId="0" fontId="0" fillId="2" borderId="0" xfId="0" applyFill="1" applyAlignment="1">
      <alignment horizontal="right"/>
    </xf>
    <xf numFmtId="164" fontId="0" fillId="2" borderId="0" xfId="1" applyNumberFormat="1" applyFont="1" applyFill="1"/>
    <xf numFmtId="0" fontId="2" fillId="2" borderId="0" xfId="0" applyFont="1" applyFill="1" applyAlignment="1">
      <alignment horizontal="center" wrapText="1"/>
    </xf>
    <xf numFmtId="165" fontId="0" fillId="0" borderId="0" xfId="0" applyNumberFormat="1"/>
    <xf numFmtId="44" fontId="0" fillId="0" borderId="0" xfId="1" applyFont="1" applyFill="1"/>
    <xf numFmtId="164" fontId="1" fillId="0" borderId="0" xfId="1" applyNumberFormat="1" applyFont="1"/>
    <xf numFmtId="44" fontId="1" fillId="0" borderId="0" xfId="1" applyFont="1"/>
    <xf numFmtId="164" fontId="0" fillId="0" borderId="0" xfId="0" applyNumberFormat="1"/>
    <xf numFmtId="44" fontId="0" fillId="0" borderId="0" xfId="1" applyFont="1"/>
    <xf numFmtId="165" fontId="2" fillId="0" borderId="0" xfId="0" applyNumberFormat="1" applyFont="1"/>
    <xf numFmtId="0" fontId="2"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1" xfId="0" applyFill="1" applyBorder="1"/>
    <xf numFmtId="0" fontId="0" fillId="3" borderId="2" xfId="0" applyFill="1" applyBorder="1"/>
    <xf numFmtId="0" fontId="3" fillId="3" borderId="2" xfId="0" applyFont="1" applyFill="1" applyBorder="1"/>
    <xf numFmtId="0" fontId="0" fillId="3" borderId="3" xfId="0" applyFill="1" applyBorder="1"/>
    <xf numFmtId="0" fontId="0" fillId="0" borderId="4" xfId="0" applyBorder="1"/>
    <xf numFmtId="0" fontId="0" fillId="0" borderId="5" xfId="0" applyBorder="1"/>
    <xf numFmtId="0" fontId="0" fillId="0" borderId="6" xfId="0" applyBorder="1"/>
    <xf numFmtId="0" fontId="0" fillId="3" borderId="7" xfId="0" applyFill="1" applyBorder="1"/>
    <xf numFmtId="0" fontId="0" fillId="0" borderId="8" xfId="0" applyBorder="1"/>
    <xf numFmtId="0" fontId="2" fillId="3" borderId="8" xfId="0" applyFont="1" applyFill="1" applyBorder="1"/>
    <xf numFmtId="0" fontId="0" fillId="3" borderId="8" xfId="0" applyFill="1" applyBorder="1"/>
    <xf numFmtId="0" fontId="2" fillId="3" borderId="9" xfId="0" applyFont="1" applyFill="1" applyBorder="1"/>
    <xf numFmtId="0" fontId="0" fillId="0" borderId="7" xfId="0" applyBorder="1"/>
    <xf numFmtId="44" fontId="0" fillId="0" borderId="8" xfId="1" applyFont="1" applyBorder="1"/>
    <xf numFmtId="0" fontId="0" fillId="4" borderId="8" xfId="0" applyFill="1" applyBorder="1"/>
    <xf numFmtId="0" fontId="0" fillId="0" borderId="9" xfId="0" applyBorder="1"/>
    <xf numFmtId="9" fontId="0" fillId="0" borderId="8" xfId="0" applyNumberFormat="1" applyBorder="1"/>
    <xf numFmtId="9" fontId="0" fillId="0" borderId="8" xfId="1" applyNumberFormat="1" applyFont="1" applyBorder="1"/>
    <xf numFmtId="10" fontId="0" fillId="0" borderId="8" xfId="0" applyNumberFormat="1" applyBorder="1"/>
    <xf numFmtId="44" fontId="0" fillId="0" borderId="8" xfId="0" applyNumberFormat="1" applyBorder="1"/>
    <xf numFmtId="8" fontId="0" fillId="5" borderId="8" xfId="0" applyNumberFormat="1" applyFill="1" applyBorder="1"/>
    <xf numFmtId="0" fontId="0" fillId="0" borderId="10" xfId="0" applyBorder="1"/>
    <xf numFmtId="0" fontId="0" fillId="0" borderId="11" xfId="0" applyBorder="1"/>
    <xf numFmtId="0" fontId="0" fillId="4" borderId="11" xfId="0" applyFill="1" applyBorder="1"/>
    <xf numFmtId="0" fontId="0" fillId="0" borderId="12" xfId="0" applyBorder="1"/>
    <xf numFmtId="44" fontId="0" fillId="4" borderId="8" xfId="1" applyFont="1" applyFill="1" applyBorder="1"/>
    <xf numFmtId="44" fontId="0" fillId="4" borderId="11" xfId="1" applyFont="1" applyFill="1" applyBorder="1"/>
    <xf numFmtId="44" fontId="0" fillId="0" borderId="11" xfId="1" applyFont="1" applyBorder="1"/>
    <xf numFmtId="9" fontId="0" fillId="0" borderId="0" xfId="2" applyFont="1"/>
    <xf numFmtId="166" fontId="2" fillId="3" borderId="8" xfId="0" applyNumberFormat="1" applyFont="1" applyFill="1" applyBorder="1"/>
    <xf numFmtId="167" fontId="2" fillId="3" borderId="8" xfId="0" applyNumberFormat="1" applyFont="1" applyFill="1" applyBorder="1"/>
    <xf numFmtId="168" fontId="2" fillId="3" borderId="8" xfId="0" applyNumberFormat="1" applyFont="1" applyFill="1" applyBorder="1"/>
    <xf numFmtId="44" fontId="0" fillId="0" borderId="8" xfId="2" applyNumberFormat="1" applyFont="1" applyBorder="1"/>
    <xf numFmtId="44" fontId="0" fillId="0" borderId="11" xfId="2" applyNumberFormat="1" applyFont="1" applyBorder="1"/>
    <xf numFmtId="44" fontId="2" fillId="3" borderId="8" xfId="1" applyFont="1" applyFill="1" applyBorder="1"/>
    <xf numFmtId="44" fontId="2" fillId="3" borderId="9" xfId="1" applyFont="1" applyFill="1" applyBorder="1"/>
    <xf numFmtId="169" fontId="2" fillId="3" borderId="8" xfId="0" applyNumberFormat="1" applyFont="1" applyFill="1" applyBorder="1"/>
    <xf numFmtId="44" fontId="0" fillId="0" borderId="9" xfId="1" applyFont="1" applyBorder="1"/>
    <xf numFmtId="44" fontId="0" fillId="0" borderId="12" xfId="1" applyFont="1" applyBorder="1"/>
    <xf numFmtId="44" fontId="0" fillId="0" borderId="0" xfId="0" applyNumberFormat="1"/>
    <xf numFmtId="8" fontId="0" fillId="0" borderId="14" xfId="0" applyNumberFormat="1" applyBorder="1"/>
    <xf numFmtId="0" fontId="4" fillId="6" borderId="15" xfId="0" applyFont="1" applyFill="1" applyBorder="1" applyAlignment="1">
      <alignment horizontal="left"/>
    </xf>
    <xf numFmtId="0" fontId="4" fillId="6" borderId="13" xfId="0" applyFont="1" applyFill="1" applyBorder="1" applyAlignment="1">
      <alignment horizontal="left"/>
    </xf>
    <xf numFmtId="0" fontId="0" fillId="0" borderId="16" xfId="0" applyBorder="1"/>
    <xf numFmtId="0" fontId="5" fillId="7" borderId="0" xfId="0" applyFont="1" applyFill="1" applyAlignment="1">
      <alignment horizontal="left"/>
    </xf>
    <xf numFmtId="0" fontId="6" fillId="7" borderId="16" xfId="0" applyFont="1" applyFill="1" applyBorder="1" applyAlignment="1">
      <alignment horizontal="left"/>
    </xf>
    <xf numFmtId="0" fontId="5" fillId="7" borderId="14" xfId="0" applyFont="1" applyFill="1" applyBorder="1" applyAlignment="1">
      <alignment horizontal="left"/>
    </xf>
    <xf numFmtId="0" fontId="7" fillId="6" borderId="13" xfId="0" applyFont="1" applyFill="1" applyBorder="1" applyAlignment="1">
      <alignment horizontal="right"/>
    </xf>
    <xf numFmtId="0" fontId="7" fillId="6" borderId="15" xfId="0" applyFont="1" applyFill="1" applyBorder="1" applyAlignment="1">
      <alignment horizontal="right"/>
    </xf>
    <xf numFmtId="44" fontId="0" fillId="8" borderId="0" xfId="0" applyNumberFormat="1" applyFill="1"/>
    <xf numFmtId="0" fontId="0" fillId="8" borderId="0" xfId="0" applyFill="1"/>
    <xf numFmtId="0" fontId="8" fillId="0" borderId="0" xfId="0" applyFont="1" applyAlignment="1">
      <alignment vertical="top" wrapText="1"/>
    </xf>
    <xf numFmtId="0" fontId="0" fillId="0" borderId="18" xfId="0" applyBorder="1"/>
    <xf numFmtId="0" fontId="6" fillId="0" borderId="17" xfId="0" applyFont="1" applyBorder="1" applyAlignment="1">
      <alignment horizontal="center"/>
    </xf>
    <xf numFmtId="0" fontId="0" fillId="0" borderId="19" xfId="0" applyBorder="1"/>
    <xf numFmtId="8" fontId="0" fillId="0" borderId="18" xfId="0" applyNumberFormat="1" applyBorder="1"/>
    <xf numFmtId="44" fontId="0" fillId="0" borderId="19" xfId="0" applyNumberFormat="1" applyBorder="1"/>
    <xf numFmtId="8" fontId="0" fillId="0" borderId="19" xfId="0" applyNumberFormat="1" applyBorder="1"/>
    <xf numFmtId="0" fontId="10" fillId="9" borderId="0" xfId="0" applyFont="1" applyFill="1" applyAlignment="1">
      <alignment horizontal="center" vertical="center"/>
    </xf>
    <xf numFmtId="0" fontId="0" fillId="0" borderId="0" xfId="0" applyAlignment="1">
      <alignment vertical="center"/>
    </xf>
    <xf numFmtId="14" fontId="0" fillId="0" borderId="0" xfId="0" applyNumberFormat="1" applyAlignment="1">
      <alignment vertical="center"/>
    </xf>
    <xf numFmtId="9" fontId="0" fillId="0" borderId="0" xfId="0" applyNumberFormat="1" applyAlignment="1">
      <alignment vertical="center"/>
    </xf>
    <xf numFmtId="10" fontId="0" fillId="0" borderId="0" xfId="0" applyNumberFormat="1" applyAlignment="1">
      <alignment vertical="center"/>
    </xf>
    <xf numFmtId="0" fontId="10" fillId="9" borderId="0" xfId="0" applyFont="1" applyFill="1" applyAlignment="1">
      <alignment horizontal="center" vertical="center" wrapText="1"/>
    </xf>
    <xf numFmtId="0" fontId="0" fillId="0" borderId="0" xfId="0" applyAlignment="1">
      <alignment horizontal="center" vertical="center"/>
    </xf>
    <xf numFmtId="164" fontId="0" fillId="0" borderId="0" xfId="1" applyNumberFormat="1" applyFont="1" applyFill="1" applyAlignment="1">
      <alignment vertical="center"/>
    </xf>
    <xf numFmtId="164" fontId="0" fillId="0" borderId="0" xfId="1" applyNumberFormat="1" applyFont="1" applyAlignment="1">
      <alignment vertical="center"/>
    </xf>
    <xf numFmtId="170" fontId="0" fillId="9" borderId="0" xfId="3" applyNumberFormat="1" applyFont="1" applyFill="1" applyAlignment="1">
      <alignment vertical="center"/>
    </xf>
    <xf numFmtId="164" fontId="0" fillId="9" borderId="0" xfId="0" applyNumberFormat="1" applyFill="1" applyAlignment="1">
      <alignment vertical="center"/>
    </xf>
    <xf numFmtId="0" fontId="10" fillId="9" borderId="0" xfId="0" applyFont="1" applyFill="1" applyAlignment="1">
      <alignment vertical="center"/>
    </xf>
    <xf numFmtId="164" fontId="0" fillId="0" borderId="0" xfId="0" applyNumberFormat="1" applyAlignment="1">
      <alignment vertical="center"/>
    </xf>
    <xf numFmtId="44" fontId="0" fillId="0" borderId="5" xfId="1" applyFont="1" applyBorder="1"/>
    <xf numFmtId="10" fontId="0" fillId="0" borderId="8" xfId="4" applyNumberFormat="1" applyFont="1" applyBorder="1"/>
    <xf numFmtId="171" fontId="0" fillId="0" borderId="8" xfId="4" applyNumberFormat="1" applyFont="1" applyBorder="1"/>
    <xf numFmtId="0" fontId="10" fillId="10" borderId="1" xfId="0" applyFont="1" applyFill="1" applyBorder="1" applyAlignment="1">
      <alignment horizontal="center" wrapText="1"/>
    </xf>
    <xf numFmtId="0" fontId="10" fillId="10" borderId="2" xfId="0" applyFont="1" applyFill="1" applyBorder="1" applyAlignment="1">
      <alignment horizontal="center" wrapText="1"/>
    </xf>
    <xf numFmtId="0" fontId="10" fillId="10" borderId="3" xfId="0" applyFont="1" applyFill="1" applyBorder="1" applyAlignment="1">
      <alignment horizontal="center" wrapText="1"/>
    </xf>
    <xf numFmtId="0" fontId="0" fillId="0" borderId="5" xfId="0" applyBorder="1" applyAlignment="1">
      <alignment horizontal="center"/>
    </xf>
    <xf numFmtId="172" fontId="0" fillId="0" borderId="5" xfId="1" applyNumberFormat="1" applyFont="1" applyBorder="1"/>
    <xf numFmtId="0" fontId="0" fillId="0" borderId="8" xfId="0" applyBorder="1" applyAlignment="1">
      <alignment horizontal="center"/>
    </xf>
    <xf numFmtId="172" fontId="0" fillId="0" borderId="8" xfId="1" applyNumberFormat="1" applyFont="1" applyBorder="1"/>
    <xf numFmtId="0" fontId="11" fillId="0" borderId="20" xfId="5"/>
    <xf numFmtId="3" fontId="9" fillId="0" borderId="0" xfId="0" applyNumberFormat="1" applyFont="1" applyAlignment="1">
      <alignment vertical="center"/>
    </xf>
    <xf numFmtId="8" fontId="0" fillId="0" borderId="5" xfId="1" applyNumberFormat="1" applyFont="1" applyBorder="1"/>
    <xf numFmtId="172" fontId="11" fillId="0" borderId="20" xfId="5" applyNumberFormat="1"/>
    <xf numFmtId="0" fontId="10" fillId="9" borderId="0" xfId="0" applyFont="1" applyFill="1" applyAlignment="1">
      <alignment horizontal="center" vertical="center"/>
    </xf>
    <xf numFmtId="0" fontId="10" fillId="9" borderId="0" xfId="0" applyFont="1" applyFill="1" applyAlignment="1">
      <alignment horizontal="left" vertical="center"/>
    </xf>
    <xf numFmtId="0" fontId="10" fillId="10" borderId="21" xfId="0" applyFont="1" applyFill="1" applyBorder="1" applyAlignment="1">
      <alignment horizontal="center"/>
    </xf>
    <xf numFmtId="0" fontId="10" fillId="10" borderId="22" xfId="0" applyFont="1" applyFill="1" applyBorder="1" applyAlignment="1">
      <alignment horizontal="center"/>
    </xf>
  </cellXfs>
  <cellStyles count="6">
    <cellStyle name="Comma 2" xfId="3" xr:uid="{F9C61D47-0FF1-4EF3-8B0B-BE0AF81F0877}"/>
    <cellStyle name="Currency" xfId="1" builtinId="4"/>
    <cellStyle name="Normal" xfId="0" builtinId="0"/>
    <cellStyle name="Percent" xfId="2" builtinId="5"/>
    <cellStyle name="Percent 2" xfId="4" xr:uid="{6B1765D7-CDC6-4C55-967A-A68FFAE96433}"/>
    <cellStyle name="Total 2" xfId="5" xr:uid="{29BC3150-1063-4B53-8059-B75A52F2E050}"/>
  </cellStyles>
  <dxfs count="10">
    <dxf>
      <numFmt numFmtId="164" formatCode="_(&quot;$&quot;* #,##0_);_(&quot;$&quot;* \(#,##0\);_(&quot;$&quot;* &quot;-&quot;??_);_(@_)"/>
    </dxf>
    <dxf>
      <numFmt numFmtId="174" formatCode="_(&quot;$&quot;* #,##0.0_);_(&quot;$&quot;* \(#,##0.0\);_(&quot;$&quot;* &quot;-&quot;??_);_(@_)"/>
    </dxf>
    <dxf>
      <numFmt numFmtId="164" formatCode="_(&quot;$&quot;* #,##0_);_(&quot;$&quot;* \(#,##0\);_(&quot;$&quot;* &quot;-&quot;??_);_(@_)"/>
    </dxf>
    <dxf>
      <numFmt numFmtId="174" formatCode="_(&quot;$&quot;* #,##0.0_);_(&quot;$&quot;* \(#,##0.0\);_(&quot;$&quot;* &quot;-&quot;??_);_(@_)"/>
    </dxf>
    <dxf>
      <numFmt numFmtId="34" formatCode="_(&quot;$&quot;* #,##0.00_);_(&quot;$&quot;* \(#,##0.00\);_(&quot;$&quot;* &quot;-&quot;??_);_(@_)"/>
    </dxf>
    <dxf>
      <numFmt numFmtId="34" formatCode="_(&quot;$&quot;* #,##0.00_);_(&quot;$&quot;* \(#,##0.00\);_(&quot;$&quot;* &quot;-&quot;??_);_(@_)"/>
    </dxf>
    <dxf>
      <numFmt numFmtId="173" formatCode="_(&quot;$&quot;* #,##0.000_);_(&quot;$&quot;* \(#,##0.000\);_(&quot;$&quot;* &quot;-&quot;??_);_(@_)"/>
    </dxf>
    <dxf>
      <numFmt numFmtId="173" formatCode="_(&quot;$&quot;* #,##0.000_);_(&quot;$&quot;* \(#,##0.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3_UyCarl.xlsx]Pivot Chart!PivotTable1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Chart'!$K$4:$K$5</c:f>
              <c:strCache>
                <c:ptCount val="1"/>
                <c:pt idx="0">
                  <c:v>T-shirt: Men's</c:v>
                </c:pt>
              </c:strCache>
            </c:strRef>
          </c:tx>
          <c:spPr>
            <a:solidFill>
              <a:schemeClr val="accent1"/>
            </a:solidFill>
            <a:ln>
              <a:noFill/>
            </a:ln>
            <a:effectLst/>
          </c:spPr>
          <c:invertIfNegative val="0"/>
          <c:cat>
            <c:strRef>
              <c:f>'Pivot Chart'!$J$6:$J$7</c:f>
              <c:strCache>
                <c:ptCount val="1"/>
                <c:pt idx="0">
                  <c:v>Apparel</c:v>
                </c:pt>
              </c:strCache>
            </c:strRef>
          </c:cat>
          <c:val>
            <c:numRef>
              <c:f>'Pivot Chart'!$K$6:$K$7</c:f>
              <c:numCache>
                <c:formatCode>General</c:formatCode>
                <c:ptCount val="1"/>
                <c:pt idx="0">
                  <c:v>17160</c:v>
                </c:pt>
              </c:numCache>
            </c:numRef>
          </c:val>
          <c:extLst>
            <c:ext xmlns:c16="http://schemas.microsoft.com/office/drawing/2014/chart" uri="{C3380CC4-5D6E-409C-BE32-E72D297353CC}">
              <c16:uniqueId val="{00000000-D4A3-40AF-B691-0D05D5E0C98D}"/>
            </c:ext>
          </c:extLst>
        </c:ser>
        <c:ser>
          <c:idx val="1"/>
          <c:order val="1"/>
          <c:tx>
            <c:strRef>
              <c:f>'Pivot Chart'!$L$4:$L$5</c:f>
              <c:strCache>
                <c:ptCount val="1"/>
                <c:pt idx="0">
                  <c:v>T-shirt: Touring Cities</c:v>
                </c:pt>
              </c:strCache>
            </c:strRef>
          </c:tx>
          <c:spPr>
            <a:solidFill>
              <a:schemeClr val="accent2"/>
            </a:solidFill>
            <a:ln>
              <a:noFill/>
            </a:ln>
            <a:effectLst/>
          </c:spPr>
          <c:invertIfNegative val="0"/>
          <c:cat>
            <c:strRef>
              <c:f>'Pivot Chart'!$J$6:$J$7</c:f>
              <c:strCache>
                <c:ptCount val="1"/>
                <c:pt idx="0">
                  <c:v>Apparel</c:v>
                </c:pt>
              </c:strCache>
            </c:strRef>
          </c:cat>
          <c:val>
            <c:numRef>
              <c:f>'Pivot Chart'!$L$6:$L$7</c:f>
              <c:numCache>
                <c:formatCode>General</c:formatCode>
                <c:ptCount val="1"/>
                <c:pt idx="0">
                  <c:v>29890</c:v>
                </c:pt>
              </c:numCache>
            </c:numRef>
          </c:val>
          <c:extLst>
            <c:ext xmlns:c16="http://schemas.microsoft.com/office/drawing/2014/chart" uri="{C3380CC4-5D6E-409C-BE32-E72D297353CC}">
              <c16:uniqueId val="{00000001-D4A3-40AF-B691-0D05D5E0C98D}"/>
            </c:ext>
          </c:extLst>
        </c:ser>
        <c:ser>
          <c:idx val="2"/>
          <c:order val="2"/>
          <c:tx>
            <c:strRef>
              <c:f>'Pivot Chart'!$M$4:$M$5</c:f>
              <c:strCache>
                <c:ptCount val="1"/>
                <c:pt idx="0">
                  <c:v>T-shirt: Unisex</c:v>
                </c:pt>
              </c:strCache>
            </c:strRef>
          </c:tx>
          <c:spPr>
            <a:solidFill>
              <a:schemeClr val="accent3"/>
            </a:solidFill>
            <a:ln>
              <a:noFill/>
            </a:ln>
            <a:effectLst/>
          </c:spPr>
          <c:invertIfNegative val="0"/>
          <c:cat>
            <c:strRef>
              <c:f>'Pivot Chart'!$J$6:$J$7</c:f>
              <c:strCache>
                <c:ptCount val="1"/>
                <c:pt idx="0">
                  <c:v>Apparel</c:v>
                </c:pt>
              </c:strCache>
            </c:strRef>
          </c:cat>
          <c:val>
            <c:numRef>
              <c:f>'Pivot Chart'!$M$6:$M$7</c:f>
              <c:numCache>
                <c:formatCode>General</c:formatCode>
                <c:ptCount val="1"/>
                <c:pt idx="0">
                  <c:v>13900</c:v>
                </c:pt>
              </c:numCache>
            </c:numRef>
          </c:val>
          <c:extLst>
            <c:ext xmlns:c16="http://schemas.microsoft.com/office/drawing/2014/chart" uri="{C3380CC4-5D6E-409C-BE32-E72D297353CC}">
              <c16:uniqueId val="{00000002-D4A3-40AF-B691-0D05D5E0C98D}"/>
            </c:ext>
          </c:extLst>
        </c:ser>
        <c:ser>
          <c:idx val="3"/>
          <c:order val="3"/>
          <c:tx>
            <c:strRef>
              <c:f>'Pivot Chart'!$N$4:$N$5</c:f>
              <c:strCache>
                <c:ptCount val="1"/>
                <c:pt idx="0">
                  <c:v>T-shirt: Women's</c:v>
                </c:pt>
              </c:strCache>
            </c:strRef>
          </c:tx>
          <c:spPr>
            <a:solidFill>
              <a:schemeClr val="accent4"/>
            </a:solidFill>
            <a:ln>
              <a:noFill/>
            </a:ln>
            <a:effectLst/>
          </c:spPr>
          <c:invertIfNegative val="0"/>
          <c:cat>
            <c:strRef>
              <c:f>'Pivot Chart'!$J$6:$J$7</c:f>
              <c:strCache>
                <c:ptCount val="1"/>
                <c:pt idx="0">
                  <c:v>Apparel</c:v>
                </c:pt>
              </c:strCache>
            </c:strRef>
          </c:cat>
          <c:val>
            <c:numRef>
              <c:f>'Pivot Chart'!$N$6:$N$7</c:f>
              <c:numCache>
                <c:formatCode>General</c:formatCode>
                <c:ptCount val="1"/>
                <c:pt idx="0">
                  <c:v>18270</c:v>
                </c:pt>
              </c:numCache>
            </c:numRef>
          </c:val>
          <c:extLst>
            <c:ext xmlns:c16="http://schemas.microsoft.com/office/drawing/2014/chart" uri="{C3380CC4-5D6E-409C-BE32-E72D297353CC}">
              <c16:uniqueId val="{00000003-D4A3-40AF-B691-0D05D5E0C98D}"/>
            </c:ext>
          </c:extLst>
        </c:ser>
        <c:ser>
          <c:idx val="4"/>
          <c:order val="4"/>
          <c:tx>
            <c:strRef>
              <c:f>'Pivot Chart'!$O$4:$O$5</c:f>
              <c:strCache>
                <c:ptCount val="1"/>
                <c:pt idx="0">
                  <c:v>T-shirt: Youth</c:v>
                </c:pt>
              </c:strCache>
            </c:strRef>
          </c:tx>
          <c:spPr>
            <a:solidFill>
              <a:schemeClr val="accent5"/>
            </a:solidFill>
            <a:ln>
              <a:noFill/>
            </a:ln>
            <a:effectLst/>
          </c:spPr>
          <c:invertIfNegative val="0"/>
          <c:cat>
            <c:strRef>
              <c:f>'Pivot Chart'!$J$6:$J$7</c:f>
              <c:strCache>
                <c:ptCount val="1"/>
                <c:pt idx="0">
                  <c:v>Apparel</c:v>
                </c:pt>
              </c:strCache>
            </c:strRef>
          </c:cat>
          <c:val>
            <c:numRef>
              <c:f>'Pivot Chart'!$O$6:$O$7</c:f>
              <c:numCache>
                <c:formatCode>General</c:formatCode>
                <c:ptCount val="1"/>
                <c:pt idx="0">
                  <c:v>13300</c:v>
                </c:pt>
              </c:numCache>
            </c:numRef>
          </c:val>
          <c:extLst>
            <c:ext xmlns:c16="http://schemas.microsoft.com/office/drawing/2014/chart" uri="{C3380CC4-5D6E-409C-BE32-E72D297353CC}">
              <c16:uniqueId val="{00000004-D4A3-40AF-B691-0D05D5E0C98D}"/>
            </c:ext>
          </c:extLst>
        </c:ser>
        <c:dLbls>
          <c:showLegendKey val="0"/>
          <c:showVal val="0"/>
          <c:showCatName val="0"/>
          <c:showSerName val="0"/>
          <c:showPercent val="0"/>
          <c:showBubbleSize val="0"/>
        </c:dLbls>
        <c:gapWidth val="219"/>
        <c:overlap val="-27"/>
        <c:axId val="886604511"/>
        <c:axId val="886603679"/>
      </c:barChart>
      <c:catAx>
        <c:axId val="88660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603679"/>
        <c:crosses val="autoZero"/>
        <c:auto val="1"/>
        <c:lblAlgn val="ctr"/>
        <c:lblOffset val="100"/>
        <c:noMultiLvlLbl val="0"/>
      </c:catAx>
      <c:valAx>
        <c:axId val="886603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604511"/>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D024BBCF-0ADB-4C3F-997F-115ACF5C48CB}">
          <cx:tx>
            <cx:txData>
              <cx:f>_xlchart.v5.2</cx:f>
              <cx:v>Average Sales</cx:v>
            </cx:txData>
          </cx:tx>
          <cx:dataId val="0"/>
          <cx:layoutPr>
            <cx:geography cultureLanguage="en-US" cultureRegion="PH" attribution="Powered by Bing">
              <cx:geoCache provider="{E9337A44-BEBE-4D9F-B70C-5C5E7DAFC167}">
                <cx:binary>1HvZjtw4suivGH6+cotaKHEwPcBoyUWZWau39otQLldLlLhIpPavPyGm7SxX23NngLnAPQkjHBsp
ihSDEcGovz9Of3tkTw/q1cSZ0H97nH5/XXZd87ffftOP5RN/0G84fVRSyz+7N4+S/yb//JM+Pv32
RT2MVBS/OTbyfnssH1T3NL3+x9+ht+JJHuXjQ0eluO2f1Hz3pHvW6X8h+6no1cMXTkVCdafoY4d+
f30tugdF5etXT6Kj3fx2bp5+f/2D0utXv73s6i+PfcVgZF3/Bdr69hs78LAfeJ5tfu7rV0yK4qvY
Cv03oRMGru/6Z7nz7dlXDxza/xsDMsN5+PJFPWkNL2T+f9bwh9ED/+r1q0fZi26dtALm7/fX8YN4
+PLw+hXVMj5LYrmOPf6nednffpzvf/z9BQNe/wXn2ZK8nKv/m+gvK/JP9vlJdTC6/9qK+G8QJq4d
BDYxv/DHFUHIe+MjFBDf9r499bwW/8ZQfr4W3xu+WIt/Rv+71iJStKO6fBVL1vPP9L+5KDDn2PFf
rIQDS4Ww73sO/nEl/pOB/HxJ/trDi7WJ4v9da3N6ELSTn/+7awLbxPcIds6mCf24PCR447nIRmC4
zhvpxSL9OyP6+eJcWr5YlNP/sg1z/6Drhw6OuPFBfPuC/wtnivfGW00YWqd+/b04U5ANhwqxQ98N
g/PKfHv22Y79u6P6+eL82PrFAt0f/v/eNb84+Z6fLT+o/IenPXbewEnvIIR+sWXwG2wHBDYN/r5y
52efV+bbSfzr8fx8Tb61+2Hs/68P9l8f+t8douShe0iNJ/Xs3P/XUvOC4N69aPqvjv/zbO2//P7a
IWQ9Kr57aGsnX1v++tN/1vDpQXe/v7Zgfd64PvHBAwhgvTwHnLLx6SxC9utXQqqu/P01Bt/OtsFT
cAh4E8gLwV/Qsl9FXviGENh9oRvYLkauE373W28kmwspvs/CV/qV6PmNpKLTv79GYGmbs9o6OC/E
xIONbLvE9mzfd20YQ/P4cAe+8ar9fyhabEbQhG9s7I0nIlue8vy+oJU3Rn39iQVNHE6jez241Nr2
vahOdBwcMKbfZ+pno/DXF/phHCHB63HgwMsimB0Ehuf5OPqq9uyiIMVVrSbJokmeiirnGUFcZMEK
pgoXUa/CJnYsthcj4pnRyCmoGczwemoHdUQWu9pZg0pz248JL6ddFboiG6mcd4XnxH675FuE2CaX
g8jCFcjGjZyBhjvzyG4Zzgrm2UzyOoGlW6JfPvdnYyl7Ym3sgB67YRmXuJmwvenz9nqcF5ExNQ4b
bxlvTJfmLbAu5JZ3X1/H9BhM2k4rZk9Z2Jd5JnyHJiNb8sgJYEHSwJqGWNhdG7kqLkjlHGfGI2ck
dLNYXbm3c93waBDunLVD/xy85PXTuCmq4M7vc2hhlAtraKHxPB3skE3JTEYULxa1N5azWChFguuM
9q6y43kmKsvDXmcGO8unUdxS3/KTxgvdbbd4fuo3Vpu5PwI79xSLLsyLzhTmVZyzcIqNlIhWf1Us
0HJP7T+xHzZZ4S13A6PtZnLrdokr2sis/A68vpDZiCaZGcwILrwJUBYZ2puttxhecxdYS70tG6oj
Yqs+M4Aru89wTr+S2BNhongpwBVcfPZS8dLuWWOrgSWBzytusW9v59b94Kt6yYIVjEswZ4Y0WMgX
fycWKzassqJb2MJ0Z2Se7DSPjMDrCuXEuIM+XXd0trlNs1p3TiQ7Bp84FaOdCdnPPJLKL+PW0X5c
Fb6d9RX2v8o1tkBuuEa/9UuUCU95O6uTieHPvTs3b43A0JZoqz32yo3jFU7a26yPxsq/03qu9tKy
vs2nmXMz3edJNutyRg33xZqUXUvTpUZ4Q3tZxeFc3QdzLjNXdTKbREhZxC0kM10oQI3I0BfwM55w
HRX7bqnTcJ7VHg3Lp8pqRcZ1mdeRQWc9u3xH1x3ZoIEusUHrlZ51e2RefurbvjuNIiZuB7vAI7ne
6XyydnNDY1G1Q2ZA6M9Dlq/glzx/ara96MmmVijMqt4Vm968j3lL8ypyfUmDsYbpJTYSu7K+oc80
kQ6j0CVRnTf2ccE2SWwh68j16JTZdV7xM2roRsKkcidHsRzVlOkSjxlutI/isKoOMBF6y1eBUZ4Z
3gy4UemshJcVOW8iikWxVXhosgvQvddkWM8MNqVdcRa1K8PIz/RF1Q9sthsxp9u8LbZBSUk8F9Ta
tdMUdh/NpzGY3Wu+iqL0ZYJEh5Kh8d6qJg8+6DackjofrEiJgmxa5g4ZLtvI6opmL1fKsKYmJzAa
z0MbMi03hle4Qw7nSd8PGapLi0WWM7sJnIQiDRuSHyJpFTdsGVXGSAkGTfoq414xsMgwDX0RNyGJ
idUvuxd8QxqQT61OOB/lrpkWaz+vFsZaLQmaOvcrakzJBRixIZfevlY6dDeGuvAvuiNdtj0a7+oR
7LKui+mQ593ebpSbVg4qDwY4Q9ntmBi2nrLDaFauHdtVEXHK2cEvSX3w6fAVm/2QJKwpVeSIosvo
MnWZ4zo2e0Y3RHbZoBkwjdzQBnhGs1v6YBdOMn7WxdqZLu3laxPswdbSOKzOOqaxWrs1TQypbfw0
E9Km5gwxYCz1yKILbbBn50w1PyA8zGmRs9ZO+9XMlw2WWagpWIlnqBEFQ9XYqeEa+gKeaTohbbKz
5kVusEtDUuhuiQ3zGfpCyZBhLfOEeriK6qCuWPSyzaVPIzHAWhYYvEGfjeOF5vmNDbPlM1iHi/zZ
y78Uvez/2aCetTJaL1/sPKpWDfcCjXwj+Ei+WlBmUGMx28IKv3LPChdjaoztBRh1QxoVg114Fz3B
QpFdyJ/pPTPmz0ZlNK15qNKqaR1S8T2jXaoDhy0xn3mdsmkqonr1CnWtmEXPuBWw3PbOuOIBnBIe
0yKyFHWTfj06DNDfsUFTkWEzA6GBZ9wtBVpSYqZjWM+SsQ6LJSbm3Dmzz4rP8ecc85imVsvOoVP8
taPLs4zYPNv0brBnTzO00Tn3eaEvIz+r18uYJ34gq4jwCdztFZRlpZd09n2eUccO5tigizthcKxf
KJR9H85wqIA3fkaNwlnXNDs3+KnWswamg4v+s/6c3inTCQxaNGpwBdpCk5SX9vvcBAaQYqqjQJAh
xnVQ9fYNzHUtwFgp5mzcwdm33JpFHNZ71Y5pPdeRHSh5ZYfoVrZT967DNZyYom2SBd13YT0fbNk4
uxE5B1V682Eq5E3J9XuJwq3vLzxlYW8l7RiKtFWUp4PvV9u66mgZhRpZhymYUBqEOU1EqNTN0PpD
YgfghCgddAcDvLHuD1wFU1Q5ntzURRVZk/uul/KxlbT94CM9pT6Z3a10GQWXWbXpqBwZLfXcR1Ud
9jc9ttp4aoLbYBL10cndTU27KQ6C3k29ApeRUmjMfA5eX9EiN0UW9q5H/mShfolRGYidwoG/n4iw
dmH1vhvGcZ+33VvXG1WCfBFsxyJ4J8bGu+Ot9A+BjT5PdGxiM2eVMz0Fo2cdvZkPW4s1O91SvS2c
1jsNXlMIcKHztFOtPEnwpTfDFA4RD7zi1NR8SpaWVzFDVnEQK4AIuEl7yrodb9RTifP3ljs1xxGj
MZlK0mc1ZXUswAuek3rgOHbLoItGSccqrpvWjzRBaKvdhibcnmSE65ZugqIstiMdPpfWFJ7YekND
/PLA6sh3i1iFHrmzeani0XKG7YLme+3s1OBtKpez1Kc1rFdX1J/a+gNlXhzgkW6LYd5ZtPauFqaT
caHeQeQ2OYVeS04sLLztIrw/DYUE/dDXto4gnA3i2mddOk+Vd0eLJrI5r64Fst37th7ruAw1yXyv
bN6PuQ9RV8jbU7CSnAx3dY6s6x73zfu+mFNdT+TOyJYMk8m/l3U4H5xChUcky/DYixvavHUXrPJI
OsVy028E5cMNX/3ljjpFFLSNd2XjxbtqeAXfjyOWqFgCCY6CC3FyAN7rCkrsdvuy7MeDo8PgGNhz
cLRXzPaLKQm9fIq71SEups7Z9G3bRIYcrBBvF06HOGDkqFQoDnXH5GGsPpbIUXeeyKu3xAm2jjPY
x04X29CdxuuZ6U++x8c90rJIHDRM6TgGGRFTcedRW76jFvgt5aCiYAzruND+nLQtpe9KRlgWOjmN
W09vptlGV83UpJT7wU1FWG9FofhCFq+P0Ci6W4GVD/PC/Xs+1knBRn6tvGLe5AHYjtCvyV09hDpe
mp7GedioqBqIezPndpcQDBFXJTXNOo7umYOenK5En70u/Ny7fIK4TMLSMUdeDRKVO9bm91MzyCuX
tXuRJE1j58cw1k5lZ1MdpGXVzVeLQP2+WAiNfO542eKPOslRS6IyWIa9p0u9K3yvSkg/in0d5O7V
xFS51R4SG6y6Pqb1gD9Yun6PRB5ZeYg/dMNgxz4b22i2Jyte6gqCSMEj5FAWN+PI98FMlyu/q04K
Nv5tb6lhx5wl4d0Ys6r4OM8SvW2mvNiEbBHJ5LlL6gadiKcK+UnA+jDRJW+utWZXQ1VYN+4gW3Ck
cf9OwfRHSA/jp3r07t3ce9c2ttwPDH8kgjSRJMOwIQ5D2cS6j0Q53ZVvl93V5LPPS++3scT9fVGG
7LEowGo0X+TE08lu1duwp598f6BHn/neBqY0pZUaHz3buluUGtNqqebI9i10aBRLrD6w91ZvXS9q
ch9pW0U2OLYlBferk8XnNlcqoiG4xpzlcDprOysgm5qFAYMo2KrlPiiJACO+oOuG5/Z1AEmGIuTl
3lCj28+HfPF2o2L2wYDcbYvN7I5oszRkSBVxr0cLIqcRjfOesT5dhjk89DgID4oxcsZekHbpzIkV
2m1iIauKcruCaKWe7lR5PwbLU83AnvdMHSdc4iggLU5CBE7HXIs4L3GKlo4cKbbc6ym33WuM2+rY
NHJvqGpux2hAfbfheeEeDXD7XdWgzWi1B9ZO9IpqDIsjHv2CunueU/gcK+xmtJncM4YhABx5EWRF
EPKYjnxIuIWnNPCYG+ECcTvSjm3FxVD0qVUuORwA3hPkI9usHn2eqMUqt53vvC0qrz+OixAbSDsO
R9du5s3SsjZayojjZjo14LdH7tAzSEUNSxyMSJ4qi5dprtshnuurIix2ZV456QR5ndNy20OGrdu3
BIySmzN9bYBQoZ86pf04y7DZz1QdReDQCDZDAiNsDwYEsgfT1TitiLzVZnYQSJTxWEiyEZUto4o6
4l4FQ7Ox8+AjJGrbmJKCX0+tHNIpt9StVTV5qsd+SppZbTCpRKqtYIQoHBVvVT+1kVfJYNviDp30
CoRXoRO8s584DThNhjQCSHhCmFTlzT73WJcpsdQRpXZ1Z4CdD3WaO7JLJ8+q7rh06siy8mZT54XD
o8VyUbZojrJaLDpVlTuk2gmuaRfII8FlHyMqy7uRQPgxW2OT0S4E23rjhwEYjSJPe7aQ7eSxsEtd
UZaxpqE8oJo1h0L0zcGQUyAeG1Q6ezzDyO2pmreibFEilRKJh6ryaEDdQ5RpgyncVkEXQOLESmpd
9AeieBERspRzokj/KLrpUznP43VLivqD6iLWsXHDhxolkN9FCXdznLiY6ita2xEJQnJTO0N1LEUA
doOL1G1DuqaeuruQjv2264O4mooCkqB1kDlDgDMsugCyMd6SDNztI7vA72bFxEOI4Oij/UA2bFjK
zTJyBklYnXiCT6cZj7CYZUejwhEnJcLx1KogsxYf7ToRzlsyzVY0k4bFyqfltnlfz01+ZzGJ9zrs
DpC6ZrE9YOfdUNtBVPrVvAkR/lwtFtkgptlWdphGdD1afMTCxK0HB9K2PTpYTeC0UejEvZ7joKyW
67bs9R0du/ti6NttK/OQ3E/OXO/nJox72JuS8+bKD/rlbqoqyNpZkPoY3HLgMTy9jmlg9zu4QVju
HAzv2OhrYjmC9x44ZOm0ZrztAIIfvghwobnVQKhjuJ2DwthmzI+UV8usW4HB8maqI4bIEErxqRuX
67BzINoz6XLf9GLQUg5rpLO65xdgMuxBAelc7qZYd97GX1O00oGI3WAXcOE5RVFCIByTNRIRuizt
1F3DwTMalkO988K22VqT92mWtVziwofBFlZuLSldUaOek/7tWHpHj+owNul8k1k/j96gekDWHBuU
SQbvZLTAWclhLdYXGc2lwpm70jr34dDt8c7k7vVE4OhZxBzllxkxb2wm4Mx8Rn+/chjnk6uWaW+e
bMDlMsOQpvvLkA1pBIb3S/KXXTFHe5FqE6+x3fMSGdWulh8LItNgyNsEnC6YdbcN3FgVnEQu5PbB
856jXvpP/RqCLut6GEytcfCFlCXnKeboz8J1wPb3rM0m2rdZDgniXU5bOZ6GNhSxXUKQhKwFjo+h
3VXLDN9et3aVm/i4XwNmQ5uLkklW9RKPEnKb1J1pRLzh8TIxBjNA+97t7Ipuo53rvlLT3lz56AEu
AOAmyAV3uL8yitbko6REhYxQ3wroen0eqyD3rymORx9NCYM7AErxXavJfrGmdjutweei1pSsnJCf
DjBl5ks1/RN/zfItGLtp0xd/WGsOCrxIHvVa+4lRQVpbkBpZ8w1n4Cl4fjehxMykAfOQ6NALnl1u
kZDCbdY8QRjVt+G9Wa22oiSaR3KD/flL2ZbhHtq9WBg2WnzfoS/meovJMkXV0MFACNhuJzPbBAzx
ru7humBZpoNQmG/47GScy8/IqeoUoq4y0utyX8ZnITj1cQF1CZ33jobESvXQVEvcVXAjV9lFRMma
5Apd/cdEiJv6em4zDneBKXwAH88frtlUBu3zEvbXM+55qxnu5fseddhGeS+nxEybu5qNyyyioE48
3nU7s71MXxejYzq5kEblvL8N80WT9VbKKptrz0cqmfs1gdga85SLjfQ8Al5KIVEqwdVJXG9pIj6G
/WaemlsPol7IOPSHQPo7f+S3LjhMCO5FeJEfcVXHfOlu8XpFS4LUPLWWfRlRXUSYuZui6SIEXxB8
LOvmGjCOfL+Z49rZWVL3kIDy9l6p3MhsNNliSMNAPgK+C8MwJsNgF3DhuYMCRUOf0Z+1QUbp0tws
u9kq5zaGrrpqY0M6c6vpuLEoDrbnXffdIhjSdGL0sav2QS/09mxoXZhG9hEuv/3t5VsV2Ivnlow7
w4LAHmyvsSln1HANbTADsMmpFQG7IUE7bjxnCdIWt1tP++nFcBjrcW703Zg4Eqv987LErxfX5+v0
RwleHC3Kr5Wg38l/vJUc/pk6xQtzLSS9UKdvFaj/Umv7JNdKAv1SaS2G+N4XDOZrccRagPAD8Zdq
iF/UO5wLWn8h/KEY4oeaj2+FPmvZgEue3e//pRLiW8nIpXhi1f9aAOE7b7BD4MLHBvfCgYIWEH0r
gPCgOOFrAUTovkGeHYaeS4gHGIY6iW8FEOgNDrAL9WMYrwL/P6t/QFDF8bzyIAg95AZQDOj5LsEI
BvVj5QGHZW+EFxYfLGsYI+pvIFtK3zlKuACeEd8kaHXwgKhdVL6zVzU1f1WbagdSzHAvFfZM3nQc
bL9DuYwh4GVJ7tXVlrdTed91WBipofyWlPcSyecatR7OGkZo1EZ3ZgnHDj33YZ4guRvxftNgKzhM
a6TZ5A3rN2HdfENLuG+jrsv3nAeTisJwCuLBKmw4M3JvN5AljIbK6Vks86GK/WFWu87Qg3VVtUTf
MjKqg+tLNwlau4nWkODDCNds29lvFeQHiuYDJLaCGBU+y4yUaf9utihKRaX8WAxleB9IwuOwlGxf
cBTcN23B96TX/CwdAwpOdH8yMqNPpDVHjSzHbIQ0y31I4XmOj0jMu4Bdz1WzccEsZBADqsxSpizA
0ChYKwReoIaGhKiCy2RoNFMf6g0MfUYh5lMZMb0Y1PRah3kb13omyQBH6c5ulzXIld5Nu4K5tser
RrqxyRIZwHkZNa0XpIxJeWwoI3u/CEu4nKQSympmvencvLpFNZKJP4vpnYRyigie1X8aVQ95l5I8
hQGP607pKGi8Yov64ZriQt8GCqlbrQt9tNV0bSgoeNe3ENUqwyq+a7mk0UcXGr5gfW/oOZ17bJe5
u0KBGFJbt/wonbA6zR4iiV7G4SPq6xPWDv5SY+uu6ib+4aLarqqCjSQp23z4WLj0JAIWfFEOuatE
WF+5znLTDFyf8Biqk+NzvFWsezDUha+l6IaksaIRL/Ssai/NOEVibWr0PDb9OQmittNIQDD4s5VM
Qw/pZGnJGAuPXOFmpCe3IRXkY53hcwfxvKaq+yQxbEN/xn0mOKd3pFoExGJi+IxL9dESQr5lbpCD
y9AHG6/ryAfZoK1RuPQ91BgG1kAK7l/23VqDiHpGxWaBP0HYdFUg4sHj7LoP6+U4+6JPCrjN/4zH
2EIe+8yJwslSjeQQckyu63rMo97O6ZXI5zlVfgEe2NI4Wb0CgxmeAcPcQo74ZzoTq/v9osbrkOdO
agfCv2flXF61o3876gLfG5bu0K0aOL2yKtu/txFz0o56TmrIFovyikzBbVmDUDYjVKXg/ApuBe0e
7tyhbGVmTgZX5UQm4Buh4+QqdAzosJzFnLtOdiaNGDG3x5u1oZEY3ll87mMUUEVhQXL3M5JdssDY
PvnEHpKhQ92J2GQ5qjEnSd2j8Y8Gya1WFv1i5SPUvsipv6+Yn2+pXS67fHb6uz7kQ2RUfuzN1lZ3
0oW9HIu6zpOi94c/NGm2dTuMp9ktmy0b9G6Bjj5bpJrjPvTzkw3YFVTINLEaJ/q5CsvD0JfTe9oo
CzLc/rQli3PEHYG0jtt1x9m1r1reWUU8qAWd6pzuclnI2yq0xW238OLa4wjiSPWVVblC3+D6ZOQT
7cCe9eOu4j6HVGWL/ENDBD4YzACL25CtL8oqmZfcfyYwpE+CR6ek45auGZe65yKphMsTZLnByV1B
U7J+iQx9WpwqOBlNI7oomYZ5PfOkr2n4tY1R9IU46Lb7ALdzkfCG5nPlyzluGA6vSxb6+3GmYmvN
tndPLSyjAgv8hQ34rFvI+rkuxUhv+rq9FuVa1VNOJwPAAE+naprrOZrdqchWqeEZKV2lpZEOAhfZ
PPJzWzpzNoMbnkMK2EjyqTlLfKoyz4aaKBOBtGUAMWjv5UtsUGZZDToHJ0Zu11bLorOq17SZUTKk
Ac/Uz5qFBUUKum88OHun7m5Y81A2r0QUwF1PZkhw8Ksbiu3YUAZA7Ci2YVvguFczjeHrs+Aui+Jr
R8O5yuBPef5gDgRTXlB3x7AW9O3AutOEeP2H2275lEN8zgIKOQ2h31VBc3DhWu8TVKKNSV6O8rAg
6t47XXtv+KiCM5nJfjx2xVDdda396K/6dmOJOAgtfMrDcb6Rk2giBwoTP40jdaNy4eJ6qsLqmoOF
jZopuGuE3IdDmx99C0pt7Nk5VC6ENfnKCiRcbVxIgxle7W0x4fqsZVobfQMuWi2e7+rCVjvDJ1K5
B8zh1tzyprjSin7OrWHXql5+oD2et7435Vsoc5rfB1AJSbmCW0p3i13e88fqQw5J4EMvcDXBqVOm
9YBQalnY3xQk7D85cjMRnz049lRvKupVUAuG+fu6VXtHS/6Aw/Le6uDyrR4fhRYwkA55d9Mo2ZFM
wx+DKv27bgXFzNp4bvpyoxor8ZsWQ+GMVVoHa/HyMyhKAkxDl5auUt5iSGJ+F79UpEYdt7PaMq99
rEq8RIOz1LvQtuFuR9TIgb0d4qi0IAkYtWIWNwOJBlxSnRrtXgbftJeBO1sLFUEkm7LJI/fav6Jz
Ka9gEATuS8GNMyRab8F1OJfggtjjXyTLKjY6KoeMy1Cpa9M24A2zwf/8oS/R5AWKTJNmAB/NaJ6Z
YPbdCI5vss91t8FDwB5tiwaRP83LzaCQn3FhuakbusUfYBU33djys0Ye+PxQ5/LYTqq7a4bGj8LK
KvbItfSd7XfWbYliV/g2i+FU6He8HWlshD9rMK8NKhTDEWGfponsOJ66o4A7+eOyuHrTEreKDGkE
BrR53R8vegZjawvEMAUHJHDBG//WixFcyDGES1S40gAx8iGZjijZXfq76JlmndOn4zA3J+XbN2ET
jnDfvq58kMN37MoCCk9Ke7oJg9mPbKjzi9WyDCmuq2pHuAo/+Hn9sZTlcIMsTt8W4bjJEQk+cK+2
M9xpHAerVtj6KoHqNbQ3Ulp2h7ysvTu1FM6tRZYbT7v2e+SH/ODnvn9o0fgVNEP3BaG620BhJj7z
7XCAw8roCWEFMIGrNgzYP4xe+6UMpm5jz/n9/7D2XU2S4ky0v4gIjEDwCuVdu+ntmX4hdhwehBHu
199DUtPU1M7ud2/EfVEorejqKpAyTyaZjtB1KMdY7kljHIVfb5ywuKqQG8Ow2l1cjsdgGETrcuNd
RDk7hlKzTuHIcgeH/Mo6jakORECHfEYfZGXrhrb8ikiY2JK0N3pZrjrxXlTd1XZ2N0vJQhb2gyKM
eMsAdj5oyInvWy3yiKIBsOkeOGEI4wwAyX/lhZOUVEacXTK3xj1opelN5xKzwK8+c4OohGieJwU/
lLKydnHLxxMDnvtka+Fflg7cAFELX5+Ed7xqwnQYUattFkHLpHpazGhGPGuoetfkyJH9XygXiRJ7
XDfMFSnfLT40okZSQ98g5VbhYZfG76oflp6pj+k5k6r63GnOK6DByftQWu0qMVt+yAKdPQqgrFDY
kO6NlH1FYliG2JZeSWGmPZILZVU/6L94rOw602WhXj8gZzOb/YmXjEH90EymSRphT42j+8biXb1O
irSZfydDVQ44peFTVMPoYJd+huRepvSPteg+AYcaHOnnRAOZVm15NSWerzD1BGwYsv0wKsrG3CYh
kpEFDqXr2LaareCt8TayPsJNltkX258gGvVnJAuNN1vJjFNkWKZrATL2thgRqevqnRHsdKdE7i4Y
BfLkdVAebS0Po31bsu+9sMJNoMnil6QfyiPp0CBNRPMtB6Bk+3fB7GbizcaKFOUxbDHMxgyQmyaL
W88wc+YJlpi7oqvNT7mmFRunyQGSjE3zkxH5w54ZTHhEiig0zjywv5CuVuvac5UCbDJZzgqDufaz
qHuanXVq6FoMHweR/z+WkoYX2FMilefKPJThcJ0hbnApEoftb1gfagYAzqtWa+LVYkozUjYT7Dcz
G4CkDwMTxRYo9pjoSMSz40W6mH7Lwqz3BNJqaytXFR3ZEskuwVg4J15FuFObxkVOWXeXpuOIYoau
QJqc9GaTJLGdk+IEHvFIj4YAJTEXK8JmKMlqub4TtNVwswbp+hM86W4dEgRN8x7oTXwxHM7dWpj9
af6y6j99NYn+UsowfuCtg3j09KUFZrjfMt/ga9LCw+RPRkEZd/si6H5UPXayCGa3n7SBMeCX+reo
MttPPa/bT9xwUSESz0TV1V9lZqRnEmHzjhIDxGC2ROoIiu3I1yxt5eyLKHIIX2nM4k+0Vpa0X1u7
cpGUdrb+CCTYQcNlI+HZAc+RWN3KXKW1rnySnOFGEXb1XjQyee1kGAAQN6bbzAiT15ZV1sY0B7FO
Qy1+5Tjj7dquZh6Rqi3bI7Lbg0ukEnJxAYD/jUxLprdPiCpuiLKDOHjtN6RHC1ky2vSiKs6VFR1G
3gWPTNbu0KjaU2gX2lPMFevkFMlFnVjE92UeHnSOVBLxSA03A3VrM7vwiJeYSKLlo38oAG5YjTzk
azHtkNRpXzTo+lGIzDkTSzaFOGlB/BfJaCAjOyr4mkh8x+vnsGLHKLHt8yA75xxJGXUO8lTIpra5
hjO9FUSeiGLjlUhcSXhL2knk1Zmuv/qxhvYA/1UUpk+1cHeRWa5ZOnNshpowZvC7yGyVNKaVxl31
VxRUw5qZrYvHv/xcocJhV+R9tSlKfXgXOPtzg8vPvmJ1O1Mrq02sJuO7BX35ob/wf9cvJz/IEQ7v
DZ7fd/rk/2Nd8u8w46o/+ecCCSjDVvt9kVX5KYwBDWitoPgs8mREoZbT7xNk2D/3ptjGvZ1+yqyo
f6gc5MqI72vJsImzJNqSlT6Kv3mnl48tMogvYdMf+smZ0SFcxQZ8cYlUTIW7fSccHBML+eZUOzIO
wwHbr6CvcL/AkmLokccKNXUzmKg2wcZLOdNQisI6JnW6WlgoNMDtjuhuSN7DLq53RN0IdPwj1qPW
CE8mxtWVnvWaZ+Y4EwSqis2qOYrd2BrZm6kiUlP5MrogGJe/4bCLE9DYv6ZWbT22mngmNjAdqBhD
uMJTkiF/y1KBvD1w0lvygfBv5wZZmJxJWiXJKmHfk6rVjmwocHIpGzu/0MBcrhTZBbWMibplrjkR
XM+KS2RkpbFiSBz76YWPaWWs/mQgJKJRZcV+5nXbKC4eiN3K6tRmHRGSsDRwHCt8pgP+EHEAgoEx
tHHqOetVsydWLIELdgNgN5ok0y4zOUgUMnaVigP3EE64kYY/kjb5F60FYOgHb1mD3JNe4PfhOWrL
/cIig2mdaOy0y3x58zpdd70WUgYWGAijprrECEKlwqlOqJMDEGqaSTttG5fo1Bpk48ZIgexCKC46
iwnxZuUPNzJMop2qitngxt+il5sZ8JlIOhthMdqeXldARgGQ41qaALJIZYlw2zEQRxpyNlxnbZtB
ckNPOrM6WZI6m3z0ubpxlJbt7vikMeIIsvrv+xGqbu/vRybHT8XEdtg2UVvo3N2PIjNsdKfv/dda
dSyn8uwi/mqOFce2HogeygxEg6KuBfPxZJt4NDhCcw6D0v+1sGgm9B8OvkEPC9tqOxyryKPpIJTF
TlVfmS/xWMstK5J8FQiFvWSAAjxGjrOyxi6tvMgC/tTv7PaIDNeflRvHXqHUFMopoFg3ynm+Z7JS
9wggIn3RDdUTDVGpJ0iG/+IhEls9VaxJDjJtQldO5B2PSBKQLemRqz/xFltaoyvCcm3mRbiSuW4d
tRBJ4SlOCRwKApeEJCPaVoEdsZAgWRM5DingXb1TzyY32inrmtEldSfPqzWiaca4Qk4ZkLTfViDf
s+HdCrMLYupTEJXs4MYjk9ZX33VffjVihfFVk9eo8A0RtZ+AujQQzLoYLWXDHWNA8Q8EgMWFxjwF
OHC2sAbf5Csmi2AbW93g4kcd2dvJYSZK/WCSf6cDmn3xMzurOgnkpjdqVQ3IsYNDmSHDFxoKtTyZ
paguRJGGrrCrRsms8KVFYOVOI5P1y3//Xgz+j8yqic/Y0pjFLANPcVSq/1bTPdpdFEtR81fL8X+g
HKFp96rV82MpOiNc5WPRuUKzirWScH6suoIfSSxR+474waKpcs9vhu7InFBWLgmGSTrTZEguZhoh
FCQ1EMFy53VIhALGtt0va6QJ+znYUgB/qurharkCQJl/rbFoqyGyG5UWujmCIZWLPVK0HwprO6R+
ckJ1XYJ/V3Wd3fF8ZWjcpipQUDMpk17eolx5bLEJQOBLPfofg97WitgQ3eoB9o+TziKmGZuqq71Q
EeoRu9UWNZBpB9D3PA+L8hyavo+yjInpdMY4uyf9sBvTA/PtFTcSdk57YQN+HrdfqiyrPK2o1BMK
nY1PjR7t+zyXX0YkijapkcotkXFerzvddl6rUDEAGYpOCOo89uqYHTOreCwMWWwlyjuOzRBmR6VD
1ti1ZIqRuMXQMe7xemRXxo2MFOrJ1hR645oBV1a6UyXxhnzRGsh4w9VCL0vRjHRISuSNxxpZKNMf
c++/9RazuzVIQLz5T6CViBkIAPpTXv8kapbSdP7TbhizAvczL2ulv4kTuZJWw/+OWyFWrZ9VJ31E
+I/paef2rc3/Rrbib10AgzxkeXmoraxf42iZncogrIB4TL5aMrP3oRrmj8o4DUpR7CODhS7xFoFM
869x6PNZN9PqHKHEoNinKg9dZM+yR9IlweTXKVDRrg+2v0pZw5+GJOJP+HP2gYiVM1FxLJrH0g/c
2kQ1gYfoYnu0I+cz6ceTEcrV+22XWzUw2zAngfCxAwAoSFkvfo02b5ADz7s9HvvNgxbnKPXX07Pd
1OlZa6SxBVD8XZtYCx8hnOyGLFUj9LRc5OtFj5Q7buudS67iBMl8zgFkmFwteiREiXyybju0NwhX
1c8kilAw1ppyPbQDf0CFjv1cyjrYRRUCThlJcRx5zJ24O9sWs5+HRpp7XToDQpJQpsFUjcDNbVkd
ifTH3jyObfONDAonsJ91A2WGPGL1njQAclbOgG6fFx/16OjYTkbaVuHwGw2sfkTeeioauq7C8sBe
4VgYbwy4ewq0UxbqzSE1fNTeRvjhonLmF02zZfgfOiQm7dnPQt+5WEia/aueZqSftbSdavf+eUWi
aq5XjfYSX5WKsw06CbATDYomzFPPgrR1ie6V5k2GU3nc7ypB1SSICuvQrkel3sdtjHz1Ly+Lqzue
mgylxwaprhYBLbmQiy0rP3c6zsu0ysKelyYav197DbDe9WIXxUSRtWerRbHNlTpdD0oitjohidhw
JUsmNUQLSuQ0Yz99qOSYPjBD4SdZFSuiiF+WqXn470e1xoC6+v2ojcSZxlXsEFVgq7h91wYG2BqG
SKcYXvMitvcKSx6qzNS/cFyN12Z58eSXKPZTs3o4SG7EZxaq6vSj6T/ZSKa7OGwa30Kj8UTM2E8g
Fj01+JalLDsy1NrXqXXwoyw7hqjgOyZDgDwxTYlJanek0krc64lJ4sWaeEoMP/AsnKmqXAYtumoA
AkVDm2ROuOIEgVLMUG4CWxs3pey/AgWG7TVJFnVBOgtzYONTkbbqllTGbAy8RquQSyyql9BEb5Y5
+jzFoSmEPfH1Ss8A2QCLBgpjf+gvLJp98MkPufjgL35yipEPTfMST2uSBumS1cRH7hvluXHbe7ql
mC4e/PmRBvTnuM7ueHHUOIWbpArGAc1LjiFD94h21IvVzEwUy4ZIjFf7P9OzLvkmL6RvO62zZ9jp
3Lr/uCRSmZeceE4mxNpH9akLDHZ07EIlnAeZD0WBGA/oWAS/pos8d/K/UayabBYWKhvD450bkt7x
JDlFTQ968/1XkEpzrH+cCrmGDSlAjQAS6iowjb/vcrNKYzIcjeDVyiw5+J+GUQewzUpruaoLtThT
JWzbtq/SH8RO0fI02RIvabpuW1TOt7Euy6uyn8Rhjy1f/4oyMlTWTg5CHtrI/IjSbVF4gCAogIde
ijPwptJ1/5IltX8R00xoUboLkaxx60JAkZgk5izGf9oZzkTduyG92cQx+3TXhFDXWJ8cysJ5iDvf
OPu1apw1NQ9GVzG+JYk2nG5YpGIjLbmNkOpxy7FgZ+IttsQL6oS7scAtchHMTonO8u+FHQ6nmVXI
ESjA3rKuXrEHFZ6FbiRHH6fvra0iO+GgVBIVd0ysmjIdP/e+/1j2nf9D68oN0HjD37mKfJXuNzi/
1pG/HSt92FtpdDVKonH8rPv2Y2No35LUSPbGlGoEfMHX1OIUSKQgidNRepGmdojiyCxQkH6edEmn
U0LrpPRT+rK1USOX5WG1au2+Fy4TQ330YxQKzVN9oomJyunrbOEBOASAvZrvSTg2vD7SbPZF9D+m
d6rkm8vyUhuDur0xIQEtVQ6oleqDttyipYcAkNESCFkhAxHlNp7Qfisu2IKOxqoJS91lmdpuSpul
mkvqJMffVrt90yNwGfCnJlCqPQJQqNbKETC+6IFprRCbMTx/KHpgk2xF3fvA/cxkEKXhpbbS1ZAN
/EjUbKw03hCX2XkO4HeS2V6PYMOqykVfbKOhzHdhFJRlsM7aYJ/jSBd6TjMFBKqEr2Y66HHijy1U
kOlx1qEC/oPutKTC16ZWV0Hbv8eoqH2OFKmjulnXvCpth/euqd8Btq2eW5Hqp0TDP1nlwfCe+/JG
H6eTG311LH/0gRJWDeJb9c4ySmxNTA4wD4vOA5fXIfcLlGIS3SkdX0eFPs7kneJC6rwRq7pCio7M
FkEiNNG5RPdNit0vgv7rmXmzDMnVvopc2Tb+ZrmUxdHCQ5wT8D/26o8qmntMvQsCRa+wy0dRrCPQ
owBNe+qZR9IoTS++gyp4aY3Sces0bTYVyvtRuwY9RXUaB5CQvbCZihr2SaVxEvzDBx3dWibPvo+h
UcvgrPBxG2gx35k5uoqlUpiekGJ4d2rjc9AX6jNqxlrkVBPTC5gx8xXVHp+DHPxFn0M/1MAnfYnf
qQc4JYre60uuoK9AkewcAD3exqTDNyxKVbecMrYZuhpt8K2Kt7pVsjeAT/FcUqPmw4i0rMC6GuVm
Y+yEojc7JNndsWYoebSZ+SCMyP4yqqz2Cu74T+hFZm1UtRrwuAuAjTASVMujlvW5dFThNb5vf/HL
fm8qDeCWhWW+BEXw3uHuAaAVWGmGEAhS78GaT6TROfkDCn+OaWgpK6sR9jZXi+qMlk7luW2MdsMH
VrldpEQozp2YZlwCM9CV2k73w6+jLe19hspBtIyaDn/xdPhbDorzaRGHP9JbDoWkW/b+rS5Jp0Ml
+ziAzuYGy/ekS+fRxfnHYRX3QKyvfOi1qgL6wx8dUukYeuePNKrSll4jUPyZ8Ay36GkINCvFbF8N
3ZXDrAL3YNS+AwxSoy+Wp+CzWi0WubAhX+h/80AeLR+BFHzy2GrhqJt9843udVDQcYlimhTdXFhU
PjyR3DS6I0o/cWuayG4yWEiyV9gv6ezud1tN62LXSJsEebiisHcRT9tzpwJyO5X/UkmwhgTPNgwd
zSOSBIAiJx6zkKkgHg1xam+yHlnhmfXL0WL0r456AXxVExs/kGFUD0WY8AuC2giUObH9HgX9WtWk
9d2pm5+57IJXAyCvTcRRhkqqYZjcqCqxP6vWJnKki2o6SH6pgepayXK480qqPtCgG7qAKIoq9NMq
Om85KIxZGLlZrWprOiIkuWlyj04GN6eHm8PGn6fkrxD4ii+u5mMJHVPIX7ZMUdpUo1khbnSmjs/V
L0ZANHvzhQbsy/+SQOaf0fkCjSZsK96MaJ63JmGWW8YF7fVu9Me4+stBp8FzvLf3bCqlSKr4VTXU
5lFHFe5rxN6QDRZvFjChF99GmJ+U7DrNdg1nyTqcqjGqzghWpmztfY9WFG+2lb+mKiI06KJmv47p
Z7IZu/7qQqILzL7W/GrbBPqWGx372TjNDqHG/m+AvwPPQc+T57poh42eNQYSypWNmHwvN2gvpzwr
de27o+Tm3xXMnV/mfoheXHfmhj1qG7S7U1wFEYsk6PyDhh4XNpB2drGr/FLil5rnjzPzQ0fGdvZo
pYA5kl5dSbS9iVxUyelOYLzm+PZeeq4BNwMqU43x0gn22QhVfZZN1KyZNbOMKENHOjzQw4fUQvPD
CRN5A4Ls0eXhNAmIR1jGRUVv0/xkYy9ATT4WPs1IiD7KqLc2GLDjCIRXHm/w8AH4wJi6zXQMvTL1
L3bfAiaEfaZlBv6PtPqmhk78HfWIKnC2bfXSGkzf4EMIj5IpxTl1hnwNvMiNjWi+pmWdfI8nG9kW
yNGWUsXNqYvC8bEKkmztsBBldtO3r7Pa7Izb/5udmOyFWIiBAhPVOBd02TNfotxPAVoprvqNn876
ETDwq84f9bWhAiGslMmnbvpeqbYeHNAzwfeoysfR2xxFFhx9KSepia+d6yRMOZNUdt/NMtdfP1wQ
18RR/YCdhu+RjVbxfB32NVKJefGCNkHKvpOmgQNTa5xzJGpWXQJAtOwdnAOISWINzXTONWocUMDC
d8QnFglpyDTfPpSAy93xF91I76xVgw443rLivA7Rk3cUjPBdywZ1F4ih/IQWOF6CoE3oTrOgSor7
maKicpqkSLpfZ6qBahPZyXeAG+qjNg3IbdRHnjc4EBA9T4nbtQq4NFVE55mFqu2JomFx8WcTUlIV
pT6mUSo2ZZmVu0Dv6gf8sfVDaUlnWzhJ5VKPjBZHi7lbxiIgPbIgFRK0WXG1WFwBIO1sSbAo362x
KC+uaPFlXUPLY1ePWX0ctKlbh/6aSh6/drdE2651bLdemygiiUY/eSbjV9iME1FMBGwWyWSTxb1b
oXhgxI676YyDg94ul3Q0i4uP8vT90AyPcmrRs/Bp1rfO97wW7T7BGT1YUWMGGgyUOQcr5jN1XQi0
g0P6RDsu4hudefq7eJBof1Tg5RDht6K34n1YNuMh/hiGHi1g0QDoIJy63wLl2qDd0CQlvZnWI/1q
QtqL+M4N6f3ZRc9GmaGUHIuREakSmbTovYq6Qbl1zCDzKiShtilPlKc6M/0nW08uhVDjM1Fhr9WP
tcxdUsgnLYDgvwcoWEr/jvXoghtHjSgsvnFsasgST7MiRvupLuqNHQmIR9JFUCgp4M3E5D67avdd
B6TowhQ+M3ZE0kB+jCR6VDUdN72q3BqAZ444aQwcPY4wGAHL9r41AqZV8DPxgX1AUplooaKSWhVJ
uSXlG3HttLMd8UTz07Tz7h29vTdmLJzPGdDO61aVxoQa1B/VKrFcgq7blr7JBLdvNMyo/h8a5MNA
DxE36rHLrBgiPGIMD7GT2wdmdvah1c3rbJR+n6M84BdNYlK84/l5N6CzzWRNg/4xC4pJQvQ8JTkq
i5hnN2Hm3SwbRqicu6E/lr3hkQ65uFny5jJvlluuhmZ0xX7Zlps0FW8z627FRe/Go1qtlQbI10TK
AoWBXVKeG4FuRa6jWOgD6/AN8fzBEgApy/KMWAB3W54PXscH7Ww6tnYWZqFBGntli7ZMxJeTsENA
YHCjzkcVkmkewiRG+p6U52mQobeQqWvcvfNFJA1ZUWDjjgzFeuGRB1rYyBWvVNGdwRzRfMK1U2kd
aJDjgMZCGbouaKFh4X+etQzN+jBddBIgh7QdMY1JckMXti3gToQd/o+T09l/G+FsOFR+lT7xyqoO
NZo7P5XT4GfDydQSfiJWbtbVU4OyO9lIfiKK+JNW/U8WGY5ajCLUyXDSWgw/3M8sVCLt2wIwBZRl
qpfE11sP26N2LcZAu6gc9ZUuCjPRvi1eM9VMLyNLVd3NJ6md9ABAD0nsoT8RmGRCbuwqe0afYLYn
09nLqE195Jz6E9nObkhZxcEbBXBJgWbsH8uhHsw6A2M6s8iE3KNRMBoSmrnqldooT21hmDsDocdD
o0x7raadGh7raAx1QLc8cIk2phYQNyKiyYo0aQBWIgNeoxtQ9oX/Haf/fwXsVe4mxshWfFDRCGIS
DVUA5iy6Vbudkw8aOtKebVT8BubvyyIn3s2SRPeONqwMVNx7N2j4MMxP3BAnYgVUbsQs+aRnNrYt
BKRHa+tknemmunKoRkVD8+yTA5O5ZAVVGOmpTbFdU1HeDEgtV9CAMAueZKL4GyvpGuBqwaOBtQDG
amX8k6hiUlNw8zynCDeS0aKqs/ecl+xh0Wzy4NlA7zx00oQd8Usl0F3fzsWOSBKo+D2s6FrIPwnG
MFP+9VqqqFUA1avG+TpqPQ2C+ZpxDUwL+pOf2cZOjZs8d4UdWAeJemTmsYCZB2saRsuHiKaOZQrm
NWlrHm4MSDTTOUpQAc/M3og3kNNZcu9qlhF3GW6WovXnS6GrIqWbRekiqqpKvJ4nb7Uf5iutj8ov
zYDKDh83m4dALfDEb5xX4qdlO67l6Bi7elTFlzz/2ZdifAvKyjo4QZ6vxsm6naxNq7paa7rySupd
je63evisDX7uNZYSlSjAbrpjRVPV16cICWgx9a/O2gbyYWIuEgct7LfZoF5uTJpI0Xxv0bm3nh2h
i/cPPKDTDYlpmVmw0BZ6wuFeMK24LPux4s2VlgNax/tSE8iKGcg7THUUQ4uvmKuXOMwjSbclXj7V
bSwqRC7DoiLKErYLfadTxk7vFlaMUPbkkAZHlSj/mEdaYREtfsw41dZxENbbqgJuHqgeJJHCXEfd
qFOHCpC+o7/qDSNezXK8/yd+sJyoQ/vXAMG9EAF8FE/hxKhjA6iHFaQiSB7q2GoYivKH3ahjxzsb
ozE9YgToFZinjSiQHuDI1DFUUh3LzJQrS0EZxMxExR4UWrtMw40g5dlkHlVTZuFm1my6OjqqSffd
yHR7nfSIdNIwe5h1/mk1e5j55KG10KnK1g63y98azxcxXxBdcYLjxWpUkhElQA3ucBtnNPvHUeH5
ORqRLIj66QtQJ1/a2MfLHyYhDX7cs3VfVfHKNhXU6lVZkU9VDVu0tUNZ5mTBuwav6hApqj/XKrrg
ra0mztZBgrLhsWPViQYb0fLTVMl5KisbSFyazpJJW6lSFBl36AJ3Y0NirWmB4Z3NJ82whuafHU3e
yWZ2rjrpfBVoOWKsnTholZeoaK7IRKAC2YVPA8EMw45vLGQgAMxD31hi0aDrRraRXRx6iy4JSK8W
1gYnf3ZEBcsPx8arVsxp/422//xMMzSp1HD37IvNItBp766XojvocbhHrBL79Hraxc9Tshlq/HCJ
WU6S3s52pRJ1ykuNHnjnSot31J1lVC3tKQ9CpBRU47VFA9MnvYx21NPFRx3dEwNFrVvQZ3KWLXYf
mh92dmYeUfm6Rpe8CMkYAKwPNJi2vM76zGE3PBGqSe4Sk3QkT7R1jSSVp3ND9q6K7gnn3EfNJM4P
OJOBIlY1NtfZwsM9783W7Ol1NmF9Jo07NZmX+gqg4B71RrC/WWIUxeeqQH2c5lYNe2ZxGLho2+J8
itDwDsGmbDzgXR/OpTdsBc8pQ3k3VDGHdhfdtMpGZDKcYdbNtc7wMn5Eq9/6sUTrr0MrpLr2/Vx8
sTsDpWNj9o2buoPXDfyHRmEPjosuAv/uY9GIGgub8Lozyq8dKixwJFF0fHIRMjiISr0SGeCM6ras
1V9lKox7aaMiZLYoVxO5KJN0Iclz1Qnj1VJRUbPYJt9HJ9M3y8+Avu2owqvx6M/mn8fdDwhtIlsX
ne/y7d0vqI7C5mBkySW2+/gCxKU11SsEWfzVSLJmp1Ipw0RmvGl2oeWgyMIc0C5jkrbIi10sKmeY
VMqpfOGOR2Ym1UmgYWvvWrnSbKipwoDo5MbwR80NNdRVHeSAKkNVoBvN3IchjVc9+lK/IB5pr4o+
sXaUAQN6aOrfbD/WcRx8ik0U/U7psyoOw6MxAiZE5L8Z9UqA/lydjHAraPMXjgA6hWxKPc5f6mCY
ciWo8S5aYLg0U0EnVsvCI41Fyjkb8A6WMrH4iLZnfbPT1O4L8WhYVNJJuR/aTdKayXE2WPRM4QAF
Wmbodzz5u7NVs8Hfqz0/zWajgYZ2deY8GFNr00hYwUlGTXgicualSGQ2DF2+8Si9FZB0Uf6TLbAk
T4WSM7yA6l9MyWpZjNwBKG5ve0Oizfc/L2dZ9U+mickRQsedZ71Il0tUGqteWWpRb+OyZui7Gltb
amLKzJ6t0LnfnIFqJCVSm5peLSTB2Bbl/yfbNI8svO8m/ZEbPKl/5HhD2CHrKxvtmNMKyLERTawX
Xo0SS8Ab8SgYkYMojEPboj61AdoGZmEkAm9AIYSHFkzN+GVAnGCM4rMfcL1fNQa2URmQ6ptcbdVz
bAG85nZDqp6JthN0C2KIuhCLo/HyzCcyc1LEGMxZXTroVDJPSTimvNsbhXX+kyU5qqKh2Uz9ktB7
Oo280GisFdXK35TRU3n8Miwl+KIewn2pSdRERXnl/klldhP2vb7PS0Qd9H48q0GO/DugxmjAW4UP
Me+fAcoNDzk63iJ0MvHGBL1IHCsQ60rRwgfi0VC0prW1U6XAIfxDWzHwkYQtIoipbwW7hLXPgaxC
vHEKrmggL3bNTa/QM7Gu8xYv8EEgBWBnnn0SA39BLiy6EIWa8RYtpABlJrKwCrbHjy7wakNmn1hv
NE9Z2640W3KgJmskwH83FUNboek/dFsZ3Jqi3lGSKQk/Vh4qJbzYXZ5/QhxMru7MVTzs5pWNybzq
Uc3/sbIjS75JlOy9nV4PQQOL0Ah8IQud98c7HpFar38zRyY2i+6dWuCLCdb14XlxX6Ff6v/Cquns
7i17HD2d0ceLcV1FYSrQandYNbxeQa2RVGr+0lrE3bo2sY+oVX8D2jLYhimqMHwdDSS+Dngh4DaI
wke71k0PB8NqHTE1fEGfseTC2/5MVG8UKCVBk3/Px8Z4Rzx70gBeY9bQWBC94FWGqICrw2Hnh2px
vNZODV6fxvbFL/nPGk1o3hoGWEVW4wZEJLaW9UphstyjpQKSmkkHcE6iPWiJbf5V2h5xLb2xL4Ou
zR4SvFRwxznuWSQkD/aYlftUoFK5Rqp/fsC1Pvb8ZZxxb37+EZ1pLfeo3RDeN6K5nQyMdQXciltP
LUniKD1mhtK9GVGJ9nqh5HsjjvkTEHxXjUwDutXQoyejxgvWps4BbBiNvS7Kn7qI43otsnolAtRg
K/7UxsUcQryF0JnqQKZ+Bf00iLwy9iJu7i30rNtcPzX0ei+3Cl6c8dA6ijipSbav/g9n39EkN65s
/V/e+mMESRA0i7dhedfVTjPSbBgyI9CD3v36d5BsNUsl3Zkb3wYBZCYSrO4qkkhknlNpwZUakjeA
CAEgkKZjqwfFWJTarA1CjhdrKcDN8EPuImB/zPPmo66s2g5g1G6cZciYLdNdx2N7lZtO+cySpHzW
E95gl6fzA4Lj5XMZjb4ZSONhTLXsEeldDk4x43YX5AYOdLMyf8TpJ1Bx7BCMhLBY5E0yOL5gZbsj
sxRQ1oBl4vamwXncOq5NlC/LIj3nTZgDTM+zP1aobOw8N/42AvTGH6cmegXe27RrLFWsHcXe01Ay
vM8pk8SLVyKwa0DUwpuZ1d7FNsf0jLq1fJMrbwW8JYAC+MZqDzVvMoxeU64BgSkrvxms/qvT8vQ6
TJPxR4SvCCiztBdZM/E6GdZKtpnxh/DOJihaJqDZrMdoxDdQNb1q8l4h1kTIR6MReOsetMl9s0jM
JEaxQ5vuZy1ygxg4QvBKVESImJED0kRa+IroNRjiVAkhWBM2+gBMrqVMsIg6sHolFQMsFPBQfaDg
IMOZpyOg3hM11rg8j1lwnofvbrzaci6zLEgr129tznaL2wqMJj7SnncmsKqeRIA8JQSY9c9Rkm8d
TWh/T2H8lHfl+LHu43Jddo24Nh6bDk2QeKp+7X5SJofgbztMnxprRC5YZRv2Lh7z73UBbFjCzhId
aug177LAZIF8IdkPNW4qUYs375WD75yfRGGIL2QKmoLUuuIfZF3rPE9PgTU9oC7Zupa1zWb5ANS1
bWOKZrUoSIvCdaAppYF244QUTcP3I4qWz4tznCnwM0I1WzJYHPUA899p3WD6iy2ZGNIygAk0OJs7
RWAAox5wA/jp/bhM3M+GB+5+vvMNUGy2jyMk7wIQGABOpA4r0AugclolM/6YTx9/Kt2/K1alhzs5
aE8RqYmvi7jQovRo1Nkfi4g8lKndb4QDPrs7RWejLq+zSnu3KOYP6XbrCAQjl+UzAhPPPMkYWarq
f7LIWSV0pH6I9MY5+UBhULoqZT3d/xemTD8BMds4LU4yT+2LZbVe/lIAcorB/gcmGORzmxc38D7r
bSL2mWJr8kkW9ga61UcckvcXkoBFzrzMFrxCUjVyoz+SDNE982LiZXNcT+ArWZsgGlnP82ki6f/j
QouL4AMtRoL5GtTFUY8WrJjzcXE4FG2/TrwQtz2vSC5lhFdRPzf+CD3UEZKI4bQ52o0dgHAKu7kk
CBw06zgSySXrwqHH4V1QbQzugftxUZGeGge/c79KuL7BaSVgcRYN9TpHnJCaMxzmlQ0LaehIsIF3
ZmQMT7F6HqWBt8LO9W8wCKc7uunTg2Aa3I2BDe21Vc+BvJPyZD2W1VQei7L4FCdaA/4d+dbofHrM
3aJBJOiHfADTI5JRAS8/mylF6oG+JAMKlJrYC+Q/jaoJCkDEehGODhYFrQSOxk/LIjRBrdSKCSu9
Ly48D6UCaiXyRoqwcgBnJBFqC1HWaHtyek4jb3zGqc+wYYGQ+LvqbzIRDgcwLfUPZJHb43REWWnm
05CaQfAMr0dtuadZoCPqnwrUuymP1CCCLnaoPxTrRYYYxZ9GG8kzibQKGciZTF5pRBdURABGcZEA
s10mxW7uj7k6OlG+QTtm7nESjKMJNaRZfYlMDS8PsyPJksAR18Hsd4uP5TMun9vpxkOUdrefMdOQ
J7DMCsC4sWKeUe5plpaVwxNu2svChWGKnZaE4c1nHGL95jOaoWWey+4ATM3SaU+V/MqdF9tEkBds
OsEJh0i88ivZBfMYNLwBjDCskmECr5d8NZgdnpDwCGC92ZomtvC3N1nNkws3ptcaIYax6orHMGy7
lwa/M+Q34aSehp496VfQ/O0zJPy+BE7YveBpOPgG48WRhl4ITrS0sS0fYT6vWOmZszGKpHjUBNzp
QOlEcrIJiCM1l9y5RbInJa1A7tru7YLqHpsoqtsRNjIbnDAVOyremUt7ondhPyKLfWOI7s1ohsdK
Wl76ck7vMroRFUgPvWuFu1zxqDl57x0avdnXYScAhAQRNYkRhTdDMnORJnYnT98n0KwSCCwHvFfe
mAHSM+59mkZLJC3itkhO6oFvFLUobHTjIyETyFif9pZddCsadrlrPOMLSTAFJAHSBPODUo+PwKQB
OIHn/GIf5c9kSk1kgYYbacK/tw/K3gB1+bOlgA5m/yEgsOl6XDuMz2CzfW5jKzjyMjX4yrYKpKUh
/d3BidxNHxHl4EhNr4wT3o5+GbXT+tbo1z7YcbR52q1ucTYvFOoOFo2pBQTAFzwGkejogAPU0Evz
xFVykFmH5tzo7z2SkZbs7oYM1Ox+zAxkN6kZv7MjxT+vgdr257FMmh0tCzI1q/Rp2n9xGWRX1ChJ
SAvzsHyM3634Oxkt0eg46Gni43/xIRaTqkjxa5g/csymferJw39cgaZRI4TcmnpTHiYFFgDuCudU
K5ABoTa6iO8em4CNexKR8s6MFDXBASxzo8AtdyhdeJ217+4WL9SjJRaTxX0Qe42fV2a9mbXk/p8n
ky9Lx/manl2XK7m72mUJ6lkgFVqPU+1uIyPc8cZFdZjCiULJRnkyjeLbDSiU2SFZHvgK20XGGrFL
RK79bpIEp+ZK47HjpzY4u3LVWFzrL7IBEpFhAXpXjZCKPlzMfrL6NbPqfW9OH1AhFj+CXCt+BLhA
kfXlE2BgyqfEy/XHCIfqakDiYuzTp/JUvZuQFDx1nmTeI9mxYiq3vMOzyWKtvWlDa/IzdWOjJlE9
MFLmYHb6jbo0bdzfKnX3dGIWbwG+B+wzO3K3bp0Nf05hfTAcaXxp4hHggdjCXacx1k51KPm6qfPi
S5MieRMGvQ6koNxzGyC+s+qKcxQc8Whc/zLaxU4aZfaxwPMSOA68OQxZkL0glfQ7zYyS7EtqBvzF
RYr3gdbONauntW3Gflk7HyK+RgLysjaQK97WBmhbda1dvG0bTR1dHXCbIUMVYHlFyT5rYABFjX7T
XdOyTI5gEEQtUJ3LV7sHkZhIkJtv9GChUraocmEAK4rebDWHV6tOD54pwhuAXGo9RYmzpyH4AMO1
FDXqdqYG+F9KuwzHOoxujJe5OH3rHpoBDKF2IuW69nLx16CjUM9lJuCE7PShNlIXB3+QM4Dx+HWu
Vw+u63ZPnZZ9LZUct3OQJQAV74R9f/YBJYsISkBeeo276eKQ71OkUH/KOhwVQmwByH6XWPYAogQk
LaPitVzFk8UfPNQ5rS2JLZYbtfyhzvuc+Thqqy4SweJ5SJpUWVsM2XGJpoP1hgxJ0yKl+ZR7xpEc
kt2sDSzAXAQGM3aAVC1cYFM67h6xpc+zryoHfNtoV69lY04HW2DbNxSGOBUr10DIpW2i5tloIr7v
6sLzaUgN6hIDvxOJuff00lpnsWOuGw/EbHUXjiv6x0iglh1aNaRI/DKk/xMNG5HdGg8BYAmXuaRd
jMkVaSu10H8xtxbpuu9C68mUZbXvuRvvEFKqP3ZDsM6AZfwZdR3JmocDeOtDifARMLNwWgiFxos/
ncEG0xkH602BotaNmUrnr2jEeSP0smfRJkh7cXK8PHuOB7aRkXhAJfP4l85Bn6CPNQNKhZk8OXkN
rE1VSCZBCQxqi+hNYabdm6IRAmRUaoYrEIViyPcCqDMrWAhkOZ0BOjsAeqXqUWM2FejhGlmvFkWq
l7/YzcbJ8D0qDW/2RGa/8znbeqfIG8IzWQW11Fq8+v1YlXqondR2KF57tSKvwREr6DQsxPsd5Lr2
wAoKjH3e4ATF15PWu0ZyzDa8r4p1FXHvSk2CH/p10thTPxXOcZHXQWmcOr07k4imUy/NdXy7jM70
I0QTmqrHjc0pS93XwlAeTBukcSveXkpU/yMKGufPyIcHZYCJ0qV5qGS2aNnajidvs8h6vAU6fdme
edLlz7zIoiuSgraLgdAilKXEXbvq05IfWl6JlcXL4YSrD3DCHZufGjsE2LoAgUItzfbRrsHYpw+G
8SkqjGyNAF98ig2j+CMPtDXJ9cmKd2NY5LtCza+wAddE3v+RRbl2TDsGeAUld+wwRCIvwJCBe2eh
vh88kDJGYi6rgNOYTkDJkdkor0abe4BWdcQGYRj2FwcyvjlW2df/PwtD+WA/+WiGp6YcmxnrP+EV
Dn5SpCuEeKKDAcAS0yfX4Xyrq5Hupt//pabddn5Gg3B17OmZo6OanTEbqBB3xwRFZjFUAvPkpa3Z
NsPBzMoc8uEPWxPWNgSd2JYb+vCHrIthHQCEa0/azgIsYZWCOpu0QVB+lKiDvpJSTuY6GEX/Iqc+
eLVBBzmL+xrb9rgAHSIcTnicnnNtAKVE4fbPLvY9OLIFO05SWog0D8YRD9PwhZrSAiNoUPAE0N+Q
eVZkIp1/mi1okoMTpBXIpJP9KLxh3RkF+CR+3iG1BlL1hiwft4uCNjwIlMt6vagremGg7VI/iWwz
CWxrdC8pT434wShKw8IrgOPbjfzRYkaxW0yoR8yjd7K+taO9Buq1RX5nVpFPUrsje8SD5M3xYve2
rLoWyym3rtM6eyCO4Mibro/m0jUnuh1tCzOarkjGnK6hgWchEMHk1tajNt6EmvwbMHExbr0wWeym
AdVgVjWezTRwVk2vBxuwQFTYCmpGdh5x2DC1Pd+WKJY8U2OF7jM2PgppTHAwpyKVHXtn96h5XN+x
JD+NstUsABAjQR0RpywA1CJsespvJ2kOHnRUWtwZjAKcR3uS0oQB0fUatOAvFaujS6zHn3PkT7xa
pZW+esBtHXRRPJNItviJMcvNjh2yoV9F6QKeGDAirHfDR0M1hRM2CB1XzaofhvCRGtHn0aMWuU9y
igLULhm5C5qHLjw6VvXpzgxnkhrA8drrP/8c2T3ChKuDA8tzbc/TTQ+p5fcMVVNUmDxCzuKHqQy9
9TQ67BCKAACIPwg0DGm8UWmQTOQ4elIWM0PGYkcJHqRFAtBpZs4gGZlEimijc0p2UBX2Uyd7pK61
IQ4oSX1jTpYe0qE3qkJ4tbhY/JCsxDvphsUI5t8pZl+Lh/sPoK6EppAJ0hvfPPxuJTJZFqFpDRUu
CmS8jNJ86poxQJo7u3ixbj45qmHI2jsYYD3xi7Z+jUpboYMmKM7mKLFFcooEoizoaTGShteeQYnx
Aq4kVNi2IcdpHE+z9TIhxXI+j1mwpxmk+A9OyKCsNHePfIx+BzCIDtySeOBzlW9pqrxMakqRuifk
zOycn+VkxhQOYYfS+cU+CsrkChbHyJ9iq9ovCpoAOOt8HVqFs17ckWJZnxVAgo8tWWxJQXaOgY2y
uohuSjrLrym3NEMKXKoWJ7tloWVx4JJHGjKHQEVDay421LOtqduhxqgFZh0+M1BD4uOELNed6fIa
WxXRmkewfTqZP2d+qDFKM80jDQeDj94JFRTmcXCn/ADATr/RTRtws9SS0WJuIGq7CkHsuxrHMgCj
scZ3lW480ihDtiuqI5QiyvGi4VOXGqBlsj3Yrg43ihhZtKfFJM7D4ESyhCb3UWAeRnA29MrhYpcG
AmFLGt9PidveOsZthHQSTJndzIZqqbTHTeZt4vvSVW86J+dmjVzkI7ZaphjWUT2iwoCK37sRQaeB
5QLZaj/K5XGcAXbrkY/9YYynQ6g1XfwCAoDWF00otl2SgmuBzKn8HYXXKKcAtDEbbFY8DGBNc11N
nCYGLggnBbo7jg602ke9U37WGKrk19SdpYbWPdStXeztaspxGNlhy3bTxcag2aJo5ycnlfJERuSI
eosMkI8PDEjd+xvR4tZiQiBL9v3aaHJml4/uZIuDF4LIBGXIALHJIx3hUn66EUWEcIMN8AXnjNk2
FYXh54NQtOxqBjU9WJT9sUzTXaAMDewnN6IBvYtTtQxsDgk7x0g0mntgnHoOEEbfL6IkAKzKusjz
5ly6n1yXbXQtcVGUw52nfkQlRGakmU/DaepdREaABDlOXr4mGTVebw+rABHu3SJz8/qvMgmrE+Kz
YPAbsbfR3bF+JAs7BdFPgbD2Yt82HMGzCadIi4z3jYkM4sJaL9fUWUWyqpJQ7MlO2H1yDoR1LkGB
csomDSTytrunkVQiPgys8FmftDgLxKsraahhpKHuaMdWgZNN2JORKxmqhlHptKGJi2IZ3rugMTU3
y+Jb0exVrd/NWk6Rh/+WQGPdIZq6hsltT3dc5rmeY+v3+TM4DNLawizNlxb0IxtkoD523Rh8Q17k
PipFLvxuQi0IMIIjIHIdhIkXEn9oH3AGJSM/KfN1E3TBdzvWD5lbmd+K3HwCbV7/hVXdF8MyiweQ
P/wt+yZ/0MGZgizaIEEdeSd2MgCIsqu2TKhxRMA8KCbfK8vyoOuZfCZFO+xC4CY/zQMEQI4mDpH8
ZZLtIrEpKlK5TYBc5PO2YGAANgNA+5afU+4WJ7MHZsEK56kC7xxPs86063Osjc8G7gEgn4vAMYYp
RqcDu0pm7aqwJyde4exEW3Wgut42vAyeUB+gPZWZ/Gw7aXnqqyrf6n1RrSM191f/qBh6ntdGNOzN
r22+lObkPNKUxT2tTmuoq857N8JZqm2U8TYPYo53l4CrQiKbgSpJtzrgLjvhB9la9bqOmmAXGjL6
YIox31YMlXw0TNKh3fdugO1VaUQfkEwCxrfANpEfC2PRInVMn7SPmq5GQ9o96aOxJR017kOjM/eV
+kH50lgS7NhDgZevftiBM8o6gvTWwomEBEXYlCLJjVf4Z7YZ7v2kkdUUsBVqiaBP+q7S96RDfA0Z
O8gbcjdkNneTqfsM6CRvM/ubLX+stsy7WdLVzShH2rdansROW6b/9ssw2d2W0TCRWWbY3GAgdkV6
2T3Wb1UZvJ/K/sWxPzhR6sTrwFTPCQC5+UXiRmdqENoBveV910Yq2BlnR/I0eo8WDQakh6CC5zfz
mChewPau7xqtjWevv7Wbl7LiEntI+F6RETnvbdTYrGe9qZW4IBANgBTQHv5AGDzY9wbCPoTxorV6
dW74eCWwF4Kt9n6IZkwXGtZuf+V1UT+RGYnAV3ldYGJ+9kOmrlfOrnklLdB/GFkdoX5Ze2gS/IaB
neAekSP5hUb2VI9PcZQjEXTUAGlaxeAWGXhS77yoQTSKZshBHqoasPt1olsgizY4ktS07MW2wEC5
kzh3A7BGfxpqINqgtD0Va5CpasiGDoOHWKtHQDPHeES7Qr+GrNKvJUPWWh4KMcsWBWjPs1XB0m5L
sigaB3ytR/XmhmdEOma3zSKTTfpZdHjDWESL7SIDo0hyroWCF2tN3FDBSNJuF0OwVWSnf95fIeb6
y3fXMzm38aW1uGX9cldPcAKKN4WyeCmoxgAvl6dwrK0z9g7WmXrgALwdkgK4r5/bFrRt80jZRvEU
AYP0fa7UQKeFKNaN6M5dDPI4UFcadrbRextZXcqNLjokYwtp4eU7DS5hmX9sao2/tprpPfOo93U+
8le8QvNXAFRu7aiWTyTyLMTfIqMczjQEpJmzqoCvtachko+bLeDe+02tVfarng/WQZQIJZKnjrNo
2wT6oGUbx4xweI1yrmOkGupRg5CCdQRUGj8CJxslLtRdNNQjGRku88gNboxp7i8ulnl3bkARV25Q
LRTN/hdfJnmgeUbjgKQmG+qLp87j0xwZ4wPepebR6OprO2zNLQ2bPskeWFlcaSQoO8BqYqSYh8Mp
VfkADW7pgGYE0SZpvaJEYquNwLyqFTc69rnOpNgPo4bUIld06bhO/jRzULGQATWFyM0LXsaR+GP0
cm/V2keSj02FSTq1Vp/LdZTjmbXMox7Nox4KEP7t3vxLOA/3ZAQ2TAukpZxbc1bw1884KBf1//6P
8f8ANg3uQpvVLyOfHN+OkXDXFEVwyft0OuUdcFQDHXmS73LqUaMPJnbILs93i2yx84qw3ekaTrYX
LTlehk6ob6YsrU53clpxQmRLHbnjtqPWXhxTLzDbCQe25qxc5i8XWxg88xN7/IerGwBYdfOJl7m0
hLo6uwBK87L+chFdNBVrjbdvV0dTl6sAHv90mgZjTaKh1PBugze+NPQ+H1CN6Xx2cC66AVJPic2r
k7x0svsydaP7WU8zhM1szXlkgRWdXQscwc5Ud2vbqYaN44hm2ALb1VoDfwAJXpaU0VdvAoGghpSt
np6LnjlG59myVI/Itgg3pRDOwdYtI/2TZFpU935QuPXG6b0y+jpGoDNxgN3ooyS60p5QVlZt9LGw
sanh5b4W1ZdBA21KLafsoVUNDUdQD6L8IHpaRCRvBi97QN6nc6xrvicRaitAdEldL/XysxF0Kxrd
uaxr7J9EvSHd4naxEv2fIerMwWIEIOi8qvqtqK3x4pXteAnwYwIllwZC265Mt6WcqmJHmkE0f+sD
n3aB1gNCuY4yRKcTc7y6DYDpyCRtognYkkU+rNN23Gg9sGORnV78sLZwZgvwkQvSvSuQNpi5s/m3
R80dWKxr4IeISinH0rF/wOPmjkJkGiWQgwCW8gKg5PaMbHaUIbL64GFfgO2V7M82qntan8ZOnKMr
LdCqhRbAshYj6uE/059nG1fNnKcze4+7aX2g0SJf5s4LkNcmwN7/flVyu5hT7/06ix7F74IDjSd0
3e+ODLzXVDfGbcbL6ahrnvvAkIG8BvlR8FedgtWjBo94DFNLH1B1WLrjFluIN1Ndk3gJYUnwl5FV
mz7I7G+IQUU801XmgrNecASTLogfvc2MC6jQ7qmX89iaLWlI0IFphxSDN8uO8AUXq0DzHt7SmDqQ
Im+0PC7Aw4siBmq4GV4kCgYeaGTzqUPVsy1ni1CVP5Sadr6zkFogV/FYZHL1Gy2tgBS0RAIu7hfv
NFdaCqfLdhPAYn6wQBOWrARIoY4eE9jJa6F4dvRGPCeZcDZxxSY/9IALhhvJKZ2AhBxEOUJ+augq
xGs5iKmaxzddHOtF0boCVj9YHuWRzAegGxpP1J2baKhXXoKaZRq2/j9/85np/PKWxT1kQZqeY2IX
bYDT62ec5D51ZQ1s7uLFMqR7DLi0gJozGuskbHJEZhPzSk1ryOmce/Y2xOPsOpsZhRbsZDY1Pos7
mWwGJ+7XHUc8k6YEQfs2GbWJOZBZ6na/OCStWgiRsV8WEglyPt6n0yRaDFRFjU/Dyv4St1V3prgy
xZ9xu5WnBA8mElFzE2g3cisn7RKrnqmtafyuvZnBphg8NsyMV1wBSDDQDmO/prqIn9tHqRrqubbC
kyBNpgPcVw/dG+1E8BEA47CPDWFS0MRZStNHQqZYfCaT/CBiVPuh2kVeqBkHTxEQWc020EMtnjV4
4Rfgm/P2ZNKS8eBgI0LjQhd/95YENbPW7fqIpyeqRG1Uiepck6oKW5WyiSNwgyi5KQNkBTXAnutz
4Ew4gTftqOyHpThT6oe6vtAwc+MVUr+81wHQ5U8MiUPgWkOtEA5ejlkPhEqyIh9aX+uzj7hObn1M
U7JKGua9Fg7KQ2egXjaAI7VSvC3UEDNLkYbVJuQ5cseVYmFrsctmBHHfO3sLqQ0eWKsgqIFJi7K8
zVjigTG0NnYtpC7efd85oyFNidVSd16BwY+lyOamqSwwf6PApbCBskyfuBiDT1GXsqvgmvkHbpX0
Z0EpP38QVQ1iDlVRNelIC9Bri6+RpJ9dtSaskcvk/iWmLv/EgxTFdkXRvOrgu0JSU588hrGmbXUn
rs+IevJDaLjJoQe41SXFmegWJA3iiXWyXKdT3nywitbEuVBS/ZUYzmsDauC/RQNKrBSZ7f7gBYCx
a6PvHkJlCDycI6CLnKjiI4sFElIrhIzm+g7wflg+fmDxgWpAuFO6T20GdC2QqtOEqOvqPZIbYmQi
QUYNQKa/IhOHJWCNd+Suk+O4JhbC0HIjHMLU45ooCwuzuR3mZuVsTS/Kdl3Q169BATh55GF9DXL3
I474rVcuy2BnDG6y/9mgLz4BopGdKmLM1h2wY+PlLLqw+MuNKFSgkgPwH3yrRfCWx186IRCoGPU8
vozjF9LHQODG3wak03Q/AOW9V5dyPuyiY7WQmO7prvJDOd8rbs7foAC47dus5T5Dk5C7bAGLewKC
VKJN2wgZNsgvBz2kD9zE/MwBfXK2AbhSIon4mJAiUTakzXVdbECRbONlA4UYyNHJBhA1IV5E86am
c/ULdd0GlJSBbm0dC9WBoWbrH3L8af1Muvn3jWfX2fduKGIUuuXTh7hjiCWwLLukvHBByhtrWyOz
EFTEHxwYygwlpFVdbglR3awQ8uTdWUyK+3nBYK9wQ1pXRslXxoCsznVX9BsjA5gxTq50ILIocMWl
mRQQIg2RJzf5ETgo1iUbpjfD38650d90yYndVt9r5vTAjE6/4/BwArsUWDJOelqD55NpYXrSgg5l
50pIDcnqsKmcFXVL6oJG6AoeAXDXtx5AUcr2O1HyjZoXmds80YD04YKS9dzkK03WTYZXKSWbjcIa
3XooBALwjY/jHKUh/TzfdSPtkGEXMdpZfb7VeLJAdk4O4BbFChwT2XBK7a/9enKRNyAUXbBXsaNm
mBG46B2EcVErDHjKNC0Ln9RpnO/qOOqOLgjO8a2WboYMCyNZIxKOnCp1doKKKWf0aay3oH3UoxC5
evVQ7XLJulMq2nXat+6Is0DsCuZuWDgM6QDY/czjmAywJ8cBbqHlfmAbuY+kj3DFxrC/toh6Xamn
cwDQTxzpzTT08GiyEW/IvwsXYT2yQ+0/2DJyPj52Y2UcZxOyxqHEFiCGA9hWfvgjuTY+giFofFjE
TYZHWFl8jWyzu1ndrLDpQfkamEMG4RtNUvqUoh6nYfFgRfKRstYpNb4NsxcjruzLnPPeG/YGRAXj
hobSMeVDFZaPZEqT3u1JlDLH3gSjM4ASFXnwZK/828Twx1L5AljpN9/Ju2+yReKxxJu2ZZdfTC02
V6MxdqvQ0wYkl+Gsm5pedMcJWVCXeQQaige7wmGoMqCjbU3m9g4ApSUKmH5M+k+OSpl5F5qF8P/s
CK+z9poh0WPTBmJvDAPHcVxdzUhyShQ0Ob8QiBxB0ClRUXrWRRutb7jZ4eoU8FysaztXWZIRefjZ
HxvLTcuwZ5w3BkWC99sUSaC0WaCmrHWAugflLCKYcZIrMIRVDeD/rdZNjusbMsguCbixydMyP1U+
S2U3Q6uTP6QwbhubaXIDtp+3JZd5ZKJckZd5h0Ju6NLu7JSrKRAfemk9eHHRnZyk3ZRtDmxKOYJz
KzXdwued9IAphePGE4sDwPNSd5bSJBqrmcMAVMtZcTPpzYvhHnSUx5y44mDHVxOFNkHq7nqr60Ns
PH6MdbNHNUuNoPk1MfCuiApPZzcLQ96eh8wC4VyRfEhN3h5HVVacNTrqk0ewtvbuNBcfg2T5rWQ5
dfEij9+zNlcrL4rYqPaiNrrzInI5MKdY63yu1HRrRHICQsRms/I0t9zSMmauY0sEojK/1fEEaVDF
cqZea9c9Li6vt26nJz4puNlje03quWtJ3NisGGFQEtZtDyBvW99Xys3ii3p3stFq6m2gXEdAKEPu
YtwDpcQCzMmG4Szk5OZe9ug4Bi4MIHtfoz7ZpD9b2DJo9tNYhmcdGIE+MzPnWyFegjiov7KE5UBd
jhnuRAUOOUVmARvNdZ6rmPfAiGf2uylORnOk8m4bD8nznh82pbOu+TYe6+bLUDr1OmgMcQHEd/Tg
FdJdMTFmX38yAAsDEkts4/pWfRR3jom7RTJ9RIo9aGSr8JtEJsm2YNrA/izC5BtYmJyty5HLuWYO
q9ejRByVjIPAAkrV+zwypFGmqGTBh/xD2y1d5TFLnXHbx5spdkbgnWTTI/Uy8Q2AlcWVBtQgbReY
H05V74Symk29Ltn3YYxHgZo+tcP0ONpe/cifF1dkbkRtjzrAqd4vlm7kJLsckS1sPFJAnevAyUYi
A7A71AJl21XIv0YgyQc0QnfoomHAoTcKEBxFSUsNQitvvclz08JfNHfqbjIe1Zv67k5Ow/u5i9fF
H8kCD9FoM5HGSsudC+4vOErDO1ngW6ahr8K+BJoikPMC3xgmBwi/ue3PY5yEhA8oZsNuWpkPDmOP
dYjbvnJBI2oWN7NbPanf3LRMswHZAGAUXUExd0DxqRScD8GtNz+NXKRU2Qr4h2DaEbKdLWmk5jld
/TLUXbcPVaQP1wesEdUDRvx4iSvAWQcdivVIQTLSUqOpiGCC07x105TtanFwZ5eLjCNp2unXy9zF
QecW4FHM/7STGocwQW7uay6zZ97r2TPq3FdIC0gfSQTGRnaKW0DIhtwvYnsDOhX3WiGJ8kUVpuyy
CVEtm4GMtWJR+IL33Y1tNe6VRIsFTSDZu4/FIu+bNx/vFuTjd6uQxT+uUrRITzNlXyDXTZcPTht+
slCRuadRh/R+oIMpBbLEZkVlOAAeb013K6dWX4EJ21jfbEvm7UjdpDp4TLixnjcmYLzwpRvFWfQw
VbG7E2GzC00kH4Gr3YrXSFUONlrGxSfk928TEJ9+AAwjHr+5pakfWfgpCEu2GvJgOHWjnf8pY8CD
K3kv4gJ8SCKepxvThHOhqveuAE21nxy3/UBusz5Nthzg8jua9b6KY1qgfMxdsBCo1TvWstX00yok
p1Wwed6YnndAUcKnKWuT56CLEuDMetqmxRZ2TcNZMYVIm9IH0BopE0BMPFp96J0b9yv4VvgjSYc2
MUHKln0KUTqJuN67n3k8iLT1w7LQD3bf2BvNQ4VIUoePmeYYr3nTRkfbzdoN7q7559gYcCMJxKdx
0Dsk0AbTrg2Y9RGZsz4Z/B9jX7YcN840+0SI4A7ytve9W5Zsyb5heDxjcN/A/en/RFEW2/155pwb
BFAb2pbEBgtVmVrdlWtgE2aHJG+aF9tLn+zIT78DnHRcpk1RnJnQe/yONxKlilAMDNyxo6tZt9AD
dp7VxmszR5ahHGX2/fePoSOhtia5+hgqx31Ku67bWK44REk3Xjl+bM+219WrDCWE22nZacExjG25
oCX4pHycS58DHtmfSFJFFmpN0rLe01KiL3KHFE+3pGURh9YT3hinFYkGG4Q7mgbOEN1e2F0XX0w1
0Iw1fw+e8E+0wPn2XYwLw/jCesBZDp21n+VkRoNsNYCPOh3of5Ttgz8DhM8ylK23mhWzHUtxZh9w
x7ucI6NBv0eXhA60fe4YP+eNZhOGv8fDIIHdQJ8ucAZt+uewpAwu4Xa2DAEadZb+hNqcDZncAyEX
XL9gigyW89qyfoD3qUYNcF4wnNZYwvVNy5oKxy2FKmm3PUii9MpakZAGK5KuvvHwzh3n0RpIQOh1
x7H1CxP+uhP58M3nFl4klZz/Jhcu5GQvTaTr+wGZHeUEEMLhG3eGHpcVst+7WT0FI/ns9LFJhne3
Y2IP5TZUHfuWWeyl7einVnX+k6j3ZbnGG2O9ChVIAMm6oCwvvcBzPhoBMUiysBh0tGgY3hSJjHna
4ZQ8hPEidl0dNIcqqtojiHv9NLmpoDLMyjX6ybCH+hQ0eJVWXoAtirJ1iGwxjvj1QedfgBt68Iy0
/6DsEVcQdus9NY7znDuh81YEfNyYBS+2bIRVmjdnIHHr6HIYwfgS1mcvBgELPb9lmva7ps/ypT7o
uDdAKeQ5rHl8oSf5ozYYikdti5KRJe5TVFH0r8il9E5Wlicnr2vqtT6i9rZVPCqDIlihWZh9rX0R
XJuwfxeXLa4EZ1OyEskg1snI+bLxag0kY0MI7l1gk3QLPOufLByrdo5i5/XqdAy3vY5khGshJ6js
7ox5OH6tm8zZJDgvHInoIhccfHgt8gp7W+grmygwiLTibtqy6G8wgegbJJTaE7iH2pNW5vpGcxqB
ky7y8KToh9qvp7Xrp3W2ih3rS5SWw5Zc+hCYp2Jf8Abs6qn1A/XZHaAzbfNigkQZxC+DPHZJgqeF
AUZM6bk7nMW6W62GHr9h20BzwPuplqTAVVaGw+ViltDMQ8Z3oceBsZ0VCNvtPB3fDg4erlvU5gBS
pE9WesZBuZWF0QJ/TTICt+mqDt0gXgDmQR9lAgl6nNE+g7raCvlLN+8SsYhTvq2c2viniotT73n5
30lhPZUtc//K++zNykDak1f8H6ursm+OjoaJujU9/DYCZLQSg1z6LPY3nVdHLy5qbSkpSqsRnU4S
XZmfP3SUP51XHzpl+f/nV4XhwpGZPOK6CVCdY4C+EImUFIrtQWug+PUCvGgty9QR5zEzfZLHrfcu
RzF48K9yFxj2cxzbYo9xKL4uPDAw9tGWWeGVWhbtoYnwpxpeqReSq9XvOuGJK+EZkqVazX6xHl+p
D9IY7OimdEnfmScddZTLEVXky4Hp8WsVd9kC8GbVX3hcH+MkBIR/E6xBZgq0qhFAam2e6j9SD7hH
1li+4VuvWDJmd8+4okdqLAGrcxd+MvXafYur3luyNCluplVlgJ0fhn2duM2lw9XaKqqj8UvuZ/84
+N75CYAkP2h/2nX6E2/qzZfW9/jKqJL0Ip7w647DV2+bNw2FmMs0N5xX6Qzf1cP6Jyh80Z2LW4Ik
bp5GuzEBVWyXSw6U7k9jW7WbyPLSE+iEfJw/zPs4thXxVy/rPuLobY84JbIxOkexzRjW4y5o0BwN
2kn+VXRdAo5IzCIlE+Cb/zpr59l/2z1o/zUe2aExFkBirVOtXcsF5mXuJehHApKr8PX75aytFIJs
VdnvWlrOWlYOwHqKXX8ZjiBT2yNvXx3KCpXu9PaL9mLAOsf4tce1/5Z4zWlAwv8zeoTZcaY6d5qz
6GOGB7LiU3eM5szr8TitVA14ChzjvQxRKnTnI3R9LSqGW+4PGvVc48mStnOUGynaNvncoMD8LlzI
T7QdBasc0aJFH7VOFsjZa8DS73WUUC7MXreu2leB37OrqwNfnwSuk7T7qrP/qqIWTf4kazL8/uEy
f1ilgWTxOnTznwNws/d9Xfnx+j0GH6OQLz78J9PZtWPoBnXGeo9/UXykwVKJc4fS6QL8dUdaz+pR
OEi0+8CJ1sfc3JFitstq6R6kuSDxZPpgMUei2RydgjzI2s6qkB6p25sTlCtKwOCXOlxElehfwo7b
G6+NyoOw3OyKuxW+TMa+/h6wckUZmLS2UeLNx+4lj0MAPIHLnmoZcT2Wx+iM/1UbWWYCN4dW5Uxq
Km0kLWjk4xPNGip/nNdBqB8yXHEAg01/y0rUD9FMmMX7LFSzLu/1N5rNWrCv6m8PdnOULCwOoJz8
mwPsc5mmhoHjOMN3L2VnfEroWCJgy6ZjxpTQmbI8uDxBY6zAhSvXQRA81IDPy1O0HdlqSTKrsByw
Dn4mSYnutkmslRUKQEdwlpKiw618aevyTD5egnRm4LL3OOTVOyFXcWgRttkLKgH6F/ZEJGpdwpNF
2YF/MCyZs27RgXBKo5odtVQP0MZhDS9FhiuL1tP1f9hToZiBZ5+qT/gauITykHWgYlV1IEXVjgse
OnxPyxFfwqfRxTN7UAUegL+/16J5AaW3PLlSXbCZti/4PteP4AwG9WNT43dGLakkmIZMG+9E5CRh
pWuWdpyrh5VVWbf3ot9jcRmj7inQddQwATi6AhTvmIjyViKbQyscuKcVQZq7WTWtbAWF/rvlx4p0
H5a48XFXkZGLi6yKmzY24Quv7eoY+MCw9IJ0/KbkdR6GL14WfgncINn26OS45Ey+D0ODS2lkY4EF
2wmmLWaNYzsAYgR73HKWzc5MhkA7tKN00pICSBYe3qjAr7pJZOwtZms8E973Q+dltxm833bK40ju
AWn4nKLs7ZIZulyGfWSvp2XdgzlbKayws3e+kD8e5LQs8H0cIO91ErYogNDg9TuFdXqLrBpn+JDV
C1rieTbcaJaEV68F0hRJAhviwcSvgxyQGZpNB5b0OzTJITeqTO4UOKGKOFm/8wgWdfI5UgxaExMW
Mn+X3M68Q6BkI7Fj2ZBVLvju7hi0PmRg5nCBKKp/sw3UV4K288gdW36iofY8oBV2LXoCP2SmlX9x
kyxH0hxX7b87kcjQzXcnid+Do8wclCysclxGL7MCVQL44aB+eZryiAFnNc1QBTgL0cYKhGIPeEs4
naJg+mNgY/xkJJnckbHOw3flw1LXW7YXhbchOblPuz2EmzcPqcKaLO8+B22A658nD2+Bm6Swe/S6
Cs110UBu2ytmOt7GQjLzJQeX36FIJHjI1NLQ7fhTDA7LPs8ATVzK6q1hXnPWoy57Me3RXg18vHcd
fAB7kSv4qsZb3Mi/WwtdBQOX7YvLB2MV90m6pWWjtagHtOSAlDa0JvByL3VgPNGKBi377jM/fEaJ
E/Q41wKo8VewrLTeg0VStC9/CqY7qJvsGcPr3YiCHPQIoEoBvxlaE6CyrFRVwLROLNxg2q6vbz2r
REb4Q0GznHlsM5R46N85j+gMwdNRIl3ChXecIpK+0VFs0/E63fi8EkjxgOxrGCQIn+wQWN0sS1HE
5wJbDI2hwCB0c0wtNbVC61NogKREdqjBQaEwZLWCTMQXtXW0/RLoF1iJTjfbg1OjoZAHRrko0O1+
JuMiSKtwa2kGUrqRaNbTNtMOaFVR7ICNtan6vDqMaWy0hwq9AftG2Pt5r2lvHIXSddjo/iLKgLWv
V/bVKFQ7PNCMmoXuaYpLK3gfSKMpNU//bnDFfWxBYN6Aak55qIFs5yVKOYKFqPCaC9JoGM6hGg6a
65znB2BUpNuoK9jCEhy5RjVEoktufuOeCs2xgQrxS8SAn7bt0Pi6IIvZwQcNK+revcMsyuNW20WB
C5qWIE3v4nJXfCuiJDz4iWO6AFIBbG5nDD8NtY1IlawamgAUc262b7POchcJjryHBnDCFJ7i0Qdw
hagWbo96SlqSIgW2wHFwh6cxjhGKZG7NkcfBPfV2DpAKyY5eZB/r2gmX45C0W7rqLboKT1q0Ik+5
MB9IxlcAwi/xuMHjlrRqSbZ0XYxelclhsqDl4FmTBZlRjDnkRwy7G15iw9e+dCZyp620gi+8jQGD
ZjXaTWY92yDdLU55JttDqLXZzgZU6wXNT9m6ky5/xl08cgkas74q+mNQo3ff4jTOF44r+40eRtat
U1cvQRHaW10MuNSk+5gmxxW8nTXrqgzMGt0hxZnzIT1NWt0FdylFQJMwbm9YDu+CgRxD9/HWZQ69
ucHFq7zeDQZO80OT+Bvhjbi+Hfo3xy07UJIFLSqEkFrBZ2lOtKQZySrHO+domAPomnBrlPfAbpqS
Ya+c2zwMdlqZfZrd7kxSWXTHHPUhEve0SBShvkyTWn7T4hoUFA0P/tIq+yVCV/hLE3vpPqrqZtPW
ZftVFwG48vJVWYbeU1sG2UvXBCfu4vLZQtf/S5haDlJger4jZToAQnyoAXwU9TkwIIYguJkpAtJK
OXy4k71ZjwDAL+NiFyD1jiQ8inDLiB9d4D18wg2Be4si84sx6vFbUEf6tmoitqZlaKCWLs7K7NIa
PdBfW3NhKbMcVRxHkyNrTcd1gIgAZswIsIMJFJcTt5xjiyftra3KFnVPsXsWDGQOJMvRmHxDvy0y
kRJZf1qSYmB4PgGU/FuqLHpWBvsqib4xVehJxZyiCEH9Z1PZqDEOzgGP/8paUiUoWYmkA3MAQy4s
GwtpARQFrqSenAbUgnjrKQxFnA1oRkNJQf+8SzaYyFsI4GyceypuYjb+utUQiT48dh/LpOVAJzey
Fo8mKCIWRscyyst8MVmHzq9pjKzztuqLV+5G7i4Hgc4qVkjwhnAa8IUjex6qJW5yvtejbK5F7onX
7AtzZP4q2gAoaHr0D3kwofG7AFnBmpVUAUg7aHwKIKy6WvtA7FyOCtclQteRu2S9kWxHjz8Bw7E8
SjWQloYH2eRBGvwC4bVjtpyEKlaFgu5ZPrnw2DoAM8HdBiaajpYuHob5whv64GibyHqORa+vJ2GZ
494M3XBt8m5w7zHNyW+ycHuApmogA9iiL/b4LpuDk/peOkVHpWZwpCjTmqsPMn8aWZvISSibO39S
05o0kyMJydunTad/QuNo0lmmSIQFEbKfrYLKbwKtv7mD4YCOrb9MVIIk821g2ALP+TjJ5AD4kxBY
86tauZHvv7l1mbSOZEG2PeMu8rAOBxAbNqPBc5lzRMfIZRaRrdqV3IHzoh1B+Tw9E+nRRyloevLV
AII0NYZObvVInOWkpCQ1zUhhF/a4sXkYTCnrWUG+83L2jdBciERhvB2zDIiRD3vM4WM8yfYob0ZN
1K+n+ORB+z64xU7j4hYUyck5wPzBH2QWwPSOjbN7+HS+dPB5Zi/aouIl2A1wQzh9mfhFv5EopzrV
6gpiFGF/dZ3ddL+AeiEg6Hh+s0IRcAwSUJy5gWxsdvg233tNDi3dWcwm5FdYEVvaEiS19OUVAI5q
kYIedEtLGuibzgfLzSL2YqTk1bdfzm1+bLOSL3SnuzqeGIEi4qTXeXBZhBKNQPO3s4xmgyN7FIyB
xnVWdGCCv+pjlK37MPYBtoAlaUlRNHjJ8xzwyjx4JKhaQTl19vlBPmqWfRqzYTXHYB2+39Gw9mSN
orhQ2DE8mkWXXC1RVOeO+6vEb/wreGj9K838ph7WuChky0HrxhQsZdoz/sXjYbYrZDkeq9I7Bear
ldRjzw+lRBbQCWoQBfpA2z/Pg97YgKrVE4ZbepzOtqQBCI67EyiS8FP73TjIbYFLafBoT87A8n/3
Iw93bH4UHXhFdB2d9yAENddFgB41AFAVpxaPcXtvOW1+orWT1myJ8kV9ifre/DQrGp3BeV6T2pNG
fbBMbVmIEe15qInKVrZToJG19ZBD9OWAWx0UYx2bEeg9O5rS4IWmto8krgOVYc18GNJ0NqEZCsx+
hTDbuOTLWT+bWx2DJgILGYqtrD2ZTNZ37iQd8b0BiDv1ich9sgLbeHwk4TBqtyFw8E1DhvMWDOWk
3o7W079K4Eijo15um3IcVJhWdnh57R3nSAPTIveQGK+kRN90hVYg/FECPE6ZSEP8mk66RPPzjTCN
n6S222EEhLeyHF1r3WX4AZlRXJ5sNagXk2locGR0w6I7PMhL1GTfmU0OStajjHYhHLeht5vTQ0zH
Tc5N48c7l6fWUQL2EAwAOt7tApCPHkGKhjdt0R1IQcNsR8sU9WolChLh96C2khzNTENVLklB8abQ
D4azM9nMywq/zwmSJkAw/O1T3UUhD9KTW4qCgdWoJydLoNi6TbrhLTQANhBmdX8Im3B4M8pXyfLk
NQK1w8lLqgR9EBAjPfVuxfFnexoBBbuULs7LdiWDr2CN7MCZAuRUP+XVM89xJ6vkVgMwV8BbglVN
LdM0P9m8GJ5j0ZWXBEmphQAB09dkSPJVHIPtjweN9hYbkxgwVOGhtf1+RVYA/qrAUGUVy95vy6Xu
2fI0DN3n0c/QWdNGNSDcMZCchiSo75ck03ycyNX7+Gz2r7ZOif7LqgaFmtqKBtqB9vqTrM36aNeM
0dO/hnz4SHmv6WskDdvFrADZU7ZKExx/x+cC0EwHgBJERxqq1seztumiI83QXG7uHHCXktJvfpnR
svHLOkcZPIQPbiT7k8tsFzFLvjv3QA7a2UU4bfIQb15GAwpbGYhYtVrzDm1XeQeaDWpJswpPRXAE
qPU0fdCTDy+9e28NaaRFpJfm6kFBxoaJkzo6139tSDYPy2mrfze/0/MeoLoa2uTXqO8HeBKugRe5
4rltqa8ATDY4MwNepzySNEChwDSb9H9cZypSXZoA3iH3mHoahK44c8mB4nlgNDt0zi5hHBlsjo7m
RgLC3JE28KHBjSvOtdvhTe1DMxmSxsg9AC4YwMsiH5LRAFZpKJLMj7eAwIgWUQ2MRIFv1QU6L0N3
q7N8X6L1+Fh7rYlmVsv/HzUvk0914KOOKR7Qm1nJdhOqV/P5TINqgnA5gCJyemefFZnWiSXabLVJ
kdQSZdmh5fp40pbmJhe5RFM7OBlA+fmGBm//Cfku1KskKb7QS6YvaUkKjiIWIGk67saOmTfZ4Rvg
m1+O1ZHMSC77k1+X4RMtoniwTkbpX/uKoTNrzCK2TYoR1C5qFzLRNLNeGb4XTWHDtshR0T1kAJnT
rj5QdAHmhe4F/BDadRc77rpUBAEAKwFMr+k9s5xZzyT6sM+VgS3ZvT2S2ABcGMAtp4J92PPQry60
InvDxA876aYtct4btMUQF0B05V53jexBItPa+Ogoqd2V1ccmqqy6UT/SAMRP44hEbLesWeosZ8Wd
oazMSKxIdSednTT0hR/N1kP3UjiADqQqwPmko+nqXFeteW5Bt7WwEq9AY5ANeLEPBS1xy+uc/OKZ
FmQ/W9HMD/pgg98TEEqZ/o+xGtmGrg9n4JQJUmW+hiTEFe73h8Jj1m6+hZzsZr9cQTzwge8ao0YD
QslwR+eg+AjFMH3cHu+mvdmXqyD22ALHs/aohUNin8hLK8Z+icR/jIwrMJ1xnFJwdmDk9I9IAIDh
g6Z6cOMxiNZIaSXgblzNdjRD7xIKLD584VBI/LfVWZxukGHt820JMK1zrBWXNKskcP9TwLMjp4T+
zKFed6YJWjHDqXcsb+5nYR02k0x8zB7sht99O73BK0XWfi9HDSARqenjBK4h8+g1QHnTOu+3deWo
xFGSoWiP7MPWXKLjjtBICo4Ua4VbRFqxssctVxSk62nJbWQHR1D4ALEXVSOhQLVnnjR7QinJwDJ0
aBxRLybQEoWDAj4gEGTibcFXpCUhw7mTwpFFpzVTOMI8ycceWIUc/zuljNgeRUVvFbq6OYjDIw/s
PpW3TJNSWw8KU1pTAyn6Utugb8UB4r39LvrwJ4NZPscgRT3i5PEOK+r1ZXtIi+q9AzfJxAhcqDz9
EnR2taXm14feWFqSYnYjmfIaNCG3D/K7dlyy41w7tyiy2lEQj5dfjEqh96jG3smWpnMUQ+BolMoe
Sf+7hrkkMVRtj9hTCxwNd011tHYfu+WmzrlZRzMVKMtKsZ866iYbrvrzErSaTsTc/92Ez/8HpMs1
NAM0iICw0wzbMx5a8Muk1DtUCQafJqAj1AsOa+HpP4uqt76pCVKf1rfItH4io2u/xFo/rAA1lO3x
7mB+CnorBTw2+BDrqrqKPgBic+2UG9ZV27IsiuXMRDPhJeNC8J2ZxgkrZ1UHCRjlfkdgfuCtme18
ILeudTy1l63HQbJYe+6mrN3sYhGnMU25BbQlS2/fNSibQF+esuGq5TysADEaWj0qDEA2SlSgMR6z
J6e3fwSKknSiHi1fKw+wSrQwUrRzGKLkB1qig6bZoLwuWec6oH3zFhhAiS6zW1lwuakH9M6hMgD5
C6EBk6IAsJJhWDWuy9zq/N8/Ocd+hKgCoDfAezwgAbseLlce4NXKkOcRLrlBlpcb7qljuJgBYXKx
ScEt9lqkDE1BaOQxYwlGI9cAPJ2WO2BF4i7KgSX/NIGVZcCDOaKS9VNDNQrGKNxja8unIDbEzQtQ
ek4zoxrRkUGtVMDDvLlqIIWNuicLuNBei5zswk+wT8erbElKpx5i/E+U4asNlBPcx6klaJvYoXSa
J18F4Y1E6ghYsgsUqvc34IXUW962bOHagONdAH+ZX6N2T0pfXakLdTuu5TYQslDpupvMyE12+IEA
MwJUmkEonStnk9vsayg3OyvrHW8LRK/q3Pt/gFp4mvc/PxbPsVwN7Ocu92z78Q/KRfqKgV9dPGd1
1O5C9YbPmwqDtEAeOU3VetbYkXrPi/M9KWc5LS0PKG6L2Q1Uu1iDdwvjNJ910xa5DniDyNRQoPax
+b0X2dvqI/w5iul6SbghgwJ159uQVdO/AG0J1t4FPXg6Gv5V4v7zKQ7b73ESl1+brkvXRoVqaloG
uEn2wQrZmSI7aB0DOJayAk5mjA7YgF1FZSWzd1QaADtT3hVHrY7v4fUeN/r6YgyEtyWqtonRrRbZ
ng0ujtaqDntWgLsSmcJMP83y3LRQKl57ckUyGlg1gjikwSW9nqICnGTTPh6K82e7BFf5+3TEQWIm
qSNtpsm9a3vaaZaXap8iBZrkzFLXGn5J+wDnBvvQ5+xxHb4YgHY37VOXz8AaLi9CRyZS4at8Dw3+
rLpAXtw4lvsUuYqNprvpNxn9IH1towNN94enxsbvlQKfEWqQVWosDVeztySLhZFclQUR7ZKoVBb4
lX23YJoAaVDd7PoxHhex7QL/iQA7zeYfbDHcJrhO5OnOwhsuFgGAusnAtujnQbu4wvEkyE0rFWAJ
yli+mTA8FZBnzYyf0cDMA1mQ/FfYSWLi+R+F/WUOgzrC99AzTugceo7ze2iS49080gEU6YbtiOpq
GpmFkl5Qt4KbvQ73dRjqp0k0qZva0k404JwYnLpyT4vCBrgL3gWNNXfD5NShMyoIQYuBo3SM60Ul
UjP7Y/Yg85E+OHoS+Ce/rGYDkllNC2Z4mtIwVEV9SAHVCMgpbyfHTvtWAcIk9IfqW9G04xIXFeYt
KcN0Jxmogly0yV8FaIhWaH9I3nDb8qIPBRptMyD4gTA32XZohADqguZ8HmXubNCrpK1TN+CfB2Y0
G7TO+ZNW2qA3qtlQbJgPY1z02euqsLQN+foM1/aD3fUrG2gzRiLSs1kYybmOLAs9qGpKwrG23KXE
y+PKDMp0kpG2rGIYkk3j+ltwTscHTYWZY00z5dbxot6Zqf08KylcPXbmexCU4oNssFo2PwYgoa5r
JEeuWiR9UDdn+ms+ZgzXtK15pSEejOaKi/TJgGwbFMTvR259N6XhOQsyGxMrWQMtJlvdCesGV6Is
kPGObBDdOycmmibi1F3lmegPCc+yz2bLDtQNkw7CXaF0swcQjpZ9TpFGMfFKd0T7Ur7ypBxXg5l6
xzzwnZtEKclCdn34l+jHN20sUAPQaNoeTXfRZmyb9JvXovpeGZDniH/15MkGfGehjjRE7W3/BrxG
d/IM8D64CQ08H5QnGZBn0UTNxgKriytRpLxIJUPDUVHsmyENbjSYBaqQOWgOKpnIbG2ilQOMR+C6
nE1ohncTlWDUL3iwIpKUQbYdABcOkOERdEyTTa79VY2JsW8VPQKJkjLpjrXjn0k0fYoksu0l0EM4
CjJ/2fmCxzg2WJUwdk4OUqRqdBhbOrWrHSs90cFagTTUApQP6MYqlICkpHeKaB0bXbOfRZP143ry
JimFSLLkU6PI7kg0AiB8jVoWHJA4kEJMNZRO4S4HkG8vZxlK3uWRhj/JNAUrghKaYyW4v0Xf0FBM
8chjDjpypFBn2X/HI+1sTPs+LONofIvxrXQqighPv9FJdEAUudoJJ9nokKbemlYkN7tBm5Qk05QZ
zRo9ig+A4Fr7dr8Ig42bgAq2wLvMsY/jYJqRzFEKmhmeH+aLB/WfXB5kHB11+aKw3XIZDrq+JDVF
pFgj1yK89QOhG5ec9ZEGT8GGgwFMV034ENKaYMLn5WyN/HqMApgoXpEdOsfMQ4FD9De8/fwwg6B7
lqaPvwS0i4ICr0zfgGWOCkwLKS3PAnR3kqAoLRycTw7KwLfRGCeA0vbNm+WicDvKu/ZHz2663jh/
k2mNYoE7U84LazKNk+DR1IiBABQB0jk1zGSB3ECIp7oeAKMEJUg0K8BVuWZ9zpYPCuCWWnun5C9k
C66cFLQLytfwXtHi7J8n0RB2F8CbjocehGl3O5DpvEPa4FZtltGMdkgG72WWz58LuxggFTqTjttJ
Zi0e/g2pDMTSz4CnvSkLEPkCUOqs+m0PBG5EyEiDgkeimZ/wSTmLZjNwYExKMp3lZPt7WFIWCWBR
aPahnLCXZtePkLNodlVe4+CLQ6uhghb3iOkJX3ro1GcouckVT1hn8St62+IXycMSXW1ASyA5cI2u
RV/3Z9zReUtUF5ZHEakCD5o+rolwp/IUDRCpaO36XFtbIJlCIyJqSGYFzUg2Ufi4ThPvLTtai7g1
tM/kV6GrfgHq2yjcW2bwF6pb+jhc1iGyE3Sc6VGIdhI6Wyaonj5M5x86Cs1aLkOtWbieN9lMRyj5
cTqiCLFbs63ZFu7CagO56aPCfM0AMQDA27A8h6Nhvo5IveL6+zV0JX4WKFtckJUbFmL7JyfS4grm
T06+cjLUTqOFc3vjdh1Ks38ROEpUVh4cP1/3REVLCl9XfI6ksdF4E6lMQgxgT7HlyPgDBgq8f9LB
QSuMmgPNaJAxw5/hvKZZpAwrq4ZGROM29yK+Jb9Jdjcl84eQqdHXh8e403oapyizq5SukQCZ+w+f
hELHgYs8f5B5qzSW/qUyjRsrDFAVSd82FyQDQxFacAoznUxINikAVHHs8/4wi3p5YCmIbVFfUPvL
kRvtMS8MHzlboNyhGzwC7K4Q3bEkIel7ZZQUvvSXpNKDzF4ZQ9BezLTbZkEeiIWhF3jJYj5ax4px
ib8UQL1Z6CI3fIOHqI6/uUGOFm0bTOyxCVTgQjj+3g/99DDa9v3wJ5lEKy46MfR3O1rObqR4kHk4
/aAGAymiBwW5Pewxm0x75MbJZzbbgJewOkRGVB1MpCBBcaLW01QGvDzkOEAkCzKYTWk5yzirY21J
ai3QovfpFISsHoPcWRmtt+1yZqNWgYsbcBvzPfJkYtHQ2UnJSBGbEb4JSpAuVHS2UwqXFehTDvWF
Q2e2WilS0wbSWg3oNgqAZnRkarpxPIgAYMMiYajYwLXyFXmrK97s9a92ZQwoCGTpU1337bZKk/6g
DXFyBjrpuNaBrPcScQfPjiyzf4AkFF9qaOiztO7ZaMVPieLdHVryUE7acNxAoQnqx5i00X5akgb4
2t+jbCjvZRHYsyo76/eR1424uFL9DJ4rX90qt9BThngkCvFmd60T+Xm0K/buTzKvbZ5lOKQHsqUB
JM8SBN/mU5XyepLnZXb47zycZfwPgC+yb7rBbc8C57nnGNrvKKaRk3Y2OBirT7y1VKURiy89TsEX
yRm4ZoF0tWrV0u6L2ljZZZZseC84KlisEeDISkX60o6KHWv1vyiCVeaNsfJS3TqMDuq50DikTbG7
zML9eOoBo2HddfY/lupf1gzrxmUVHAy1YmFsISuKWZ2n/TZxhxJldb4wF6Qhm8JwbgYSeYdJQTK/
rfutM+LvN+cNakM/Qjf5FzTwelF61qtx1Tl6/HXwCmedV9V4qADx8ZTHgCwYNVP8EGF04GFooAs2
BU6z5et7VLmWn4Tg+WSRD+KGZ0v+pXLMDNgGSYSXMaPGdaG1HzjeFwmnZR4Iz4UV8XBmRohK3t45
kpLkQKYDfCLIKduzt7asCuiEJCeLNvJwYcc3zsjkWQ/N3lsh1wskykE2G9w7AccnL/A45ZHHtq0n
gGyuhPNjk2Ze+E22iXOmRfVhQJGydGw2D/blCD4TijZtSWpH+zoHARPsZ033X9yysC4J980LD65l
17tnR0lmMcCLUaSYA/vlTqbsyW6QkxNFoAHtHNZlABLjKlJOJLPM+K0esmRPShLBEQQs7pkWhajd
QxzmR1rRjqICYg2ZN6bPjAVpKvNxN/pMtBuuDd53I1NS/PqIQeB3aKdK4xglPQI50A9atThz/0qb
NscBHKhxnmiKp1SfFiQBGhfgRHpgcNGShqJGU7Ouj8jU/EucEN0R1yrES7iCXuCoqA6T9mLrTnNB
ZqW9lJVW742aPzcgadEXpKVBr4psHVsooyc7fAH/Uuuah+ddYAfbOVZQS2QoXTdZg2vIPcZTO2Tt
RdVKF0CBI1SrCdDq/yj7si1HdabZJ2ItQAzi1rNddrmmrumG1SOTQMwInv4PkurC27t3f+fcaEmp
lHC5MEipyAjKnqS2kSMVvLIFOOdG6qyJ5EqO1FdTlaxUOCK79LyYyNBbkGlY1XZ2pgvQ3G2DFAIg
uASY8Ng7reKwpQITTjlFvchytRSkRSHZSjyvP13JPK8IJYiR5Sr1Fkz8DIfYwIJTyVo/ugI0MSL/
wCgQWgF6hPYRmSLgFTSVvfDystlwlibI1kAHmA3WbZGDRK6vCmSaDvoNAToLPcsO0nFfqTUBP5ln
vkngo7ANsYoSaZ7AED6JJdXN0RDJ8MUQPT8Zjt89+RUYnexK9LusSHY5dpxnqwBGUo/TOxOsiOCO
gZguhKITa2OnnfFQxdx4wNkEg9bQPVl6CBxsQQkyLKlZjA7CMt7MVkRHMplGVh3NNHxxw4FB98Rq
rGVrDs2WepF8YKzZADmflGvhloH2Z4JTeiMscsZGTkDLWsejU8vs3TV0kgCT8wzzOOqgYprB0sW9
EQX2LvOir4zj/DcB8+aD26X9yshBF0jNaLSVdr/s0iS/U6nqH5oWsl/gIGEL6iRbWkAzvY6l2oP5
SgMTgQoXohEQLBiLLmo+analpMBm+Xd79ok/vechjQGJqWmeq+7ZZ56B2zw/DCo2170Lmn4ufWDk
e71eBog/h8uwQG7cRbsqq3TbiK5GBvXYP7dl15f31ijCM88BSoTyvmJFstEBZl5rAozujTN8AZMo
ggUtH8BKZWXv0ZA+QC+0fkyFUR6tdCSIGu34WL80aNzfB5kX35Ye0mzIXjuIeQqEjc5gQdfObtEA
gIisyfce/wfA973upAsH+ldm8NUKu+z49zWIgcD/1bGTiQMniCl4HEq9zLWuqdQNZ0x6dkTzoMoK
8VzX1Q75WCjT8iHKQu0GOTtA7W5Sr9cOZLKQs5ctrtvTmKlvqvd2AobZz2FUEy3H2KmfLtUYlprn
vxoyzUYXpdHXbeqhMf++Os3eFdDWcVS90UCOvgn8MlhovDFALQkywo9qmuXBiaxUNJ7UNp5lPUel
iVCiBTqpGwOUc8GJqrUjMTJMY287pPEtDRF5E5T30+gc5yG9024mJEBb7HnK1E2dpjhW/d0i4AB2
8u92E6Xn1k2NNbJo5Y4FZf+qmvKQl1J/BL+LPLchfgRkJ7fy063XqoMJYPUjlkOXbsxMlpAmQoyC
nqKJBeC0V+RHa3zYxiMqLBwLrQNz8mjXCqPamYBmIsMad75MwvTAoMa6qOlsl9oguw0W0w9lbpM7
/TIMKIpNY6hJHWTD2X+woN/SPDfNRU3qKFLIkPfdT9PsWyiGivAxKht5D3WyRcscJMuHXa2vbFBn
bUifORl7jbQDNihCbzz20tjARdg3KSAgaBbBI2NJtOtV3UEvAU3fNAMck1U3snbwUh9Nqg+bnduZ
+ZI6yea20W1qM+1EJoCx7R3eXqDTpyk7a6kAljZSI1vmbqZegAkw10GDjK4gN9SLK1rE0ETc3FpO
VT7g5lnLIdgzHIC/IhNHbMxYZQevjMp7cB4N+K/ilvh/8xCBE+76StOPGU7/EshzvsYgDVubeQss
fsyrIxD+5Rp5ce1LJPV7a2T95EJOrpFRhetMiUtXPLMn13xk/RxdG7Bd9qx5ARDP2DhO2YXLKOst
6D79sx0qiZy1MD9oWJwtQa9r3pt94GwD0x2QUc0T5E+m6QqczskbImSn3HGtny04LguzKd7N3rKW
uS2ju1hj3q6p7GZnRCPBTMDbZYXs1K+C801Z1unOAWh6FZQAI4emHUJGITPyvSPSHdnsEfRPNTbW
qKlTigAZqXDa4BsDp/WGXMgEEUnQytigiIS2MzICQBS1J4E1IlJQvv7bRrf/3KZuciQbiOSSfR1w
forcBrvedWvrYGnq/PEWqMWZJwV7BL/y3hx/00HsFjup5QPOzDz1itMtwNG76MLNGt186FVduIFy
HTiZPloHeHHueh0sCBFz3S+uJe2dY2JvPuiSf4nALYmvRKkVUsz5l1oTxhZrQ39V9Ab/oteQX2hy
Wa1prJ4k+sauWmdNY7OgBB4YChgb6k0lliFVkUKBexxrO1jaekCMbakXqSTOqu9A20nNEqJxK0cH
MEJ4bb5mOZQb67hG/N+KxtO08SjANPTf1RzyTcg2G08EpGasKuFrO3Inx2nM9XBqx2OKRwx4N2Lw
oA8mpVxBurZjETGWbRD4CyeBW+pgFdDtF20yAiBeLUiNhTg5WNZtWtM2ztSCvHizLcClvkyUAh/a
2Ft/9qqx14Du+4WGi4zaTaEgNjKPZ6MHAiJ4Ln3OLhgPHqukuxz/z+uTIkxkRfYmRxILl/oWAJrm
JWwznCYj8R1B9KF+KcTJDvzqOS2G/pwq7StZawucE2bsWCtqIo0sBqNQ7OynMdHwoNrGvxuyynmy
QI9KMyeeuwzroJLJPoXMUTFKTGQjgo4KWcUIB7sQEZk7sA+EIAW1tbYGCw15KlN+eKZumBxnd2qS
y2wLChsaPQJLor603ihVITVBoh2nfralJufNg2xGdi67s+9GL0p78ECOeeEVOtXk1YfcvoN+wzQX
efEYgYHI8/rXT6/PudSYQkFXJC9q/tuLBmc8PKu+2zojrnS+0UhP+U+2NgUsjJUJJEY+70q6Saf7
lYwV3bpzP/fcZuU3eLfQtJNnJJgA+DZxFh2Qso+AMj4AYMlOMtSHR6SxYvsXps6KOuvBte/abFiF
DZKykMDU6CAxxHuYersQkBNst4JlF46nkiwpAG4QUJ8fp7LBfbwaAGrdknOR2PYxdbq3aarxslWe
WCfbyf77slPn6NEgmnhxaTfjEI3qNW36I+gK4+VbCa5jO0+aAw3902do8+GN/N1x3s8/n3d5dCsD
c9+MQGFVuc0N1aqx+XdbFyLTHgtM5NmNw/6/xv7pGnmF30GepNn66uIO4ZlpSMEVEEBajUQpN8ay
ya2jO8TJwgcEAR5Tizuvg57piBcP+VZJDt6IIkuwtfUYNLPxCNWxOX2gAsC4ZGlaUbyroxinlFUR
HhgYqE+5NYQPZQiVLEuLNuXYIhOiQNgTJr4FIlxMIqJWQ95JHq28YJfFDmjk7LbYQtvR/Z639U8Z
OvVrn1YScVveP2oePkcmsuLMahsawEB/33QG8o3UAKhzjQPcW+7gxdGIOn2obOyZm7R0n2Olgzbe
COJvg/KOJcjeg8X/up705fAYpVGyrqMCar52A4rQ8TzMrwY89qgKSvfvIIoTG89x8xsqyE41loW/
/eZuqrmf3tNcFYvUOkdyvAnJzqUhQ3HnmKG9g7S2sQPoJL9rMmYum0JW75Ag2+Nt5/2UxXAsSku9
QUtPW4aQ8D7jL0z2+tBB3FcPg23ZZRucKHlnKowR1dzamrmGRKKLddM/OoYkegdDlQsN+N/2svP9
4z/n8McgZOjV+arLQnUSSGU99WONC6ga5Y31A0c4VrciG7mEnjFsdeH+EJ0fQwPoc1gFefCDXY2I
YAwdPaivaQu4zbN7APvQxHSt2R6pHhlf8+zjJyGXzDWAg//8PDQio2vPM3wOS/wSxC7Y9vYA2eFC
48fw+i63D58TTPMlOs+WJZYUy4BDSkZ3rJe8BsOdHtv+ndt2+TkAcJdaZMdd69+ZdrfxDKhTgJDI
1RbYsUQAm5jmnvyocPBcWzIdXP11lcEH0p7FBhsGdzn7RF0/7NWgxSB2wdWow1TI6/B8bzO1aH7T
zRZGrOozXZw+RiHCFzsegpvJjVf9ztKhZJB00L1atK4vbjPrwUBuDu6R4LLQVLZvOEQpr+w8QU5E
HjOsr8YBmd3oSOF1IWspWw8J65+z0KSAGzibMoicxdwBJqluW6e+dRoMwPeGzIpvhW51p1Am2jKu
E/ZNt354Vum/l44h127ppzfIaDfveBKbi74zzG/Akh3jqrWfhWLp1gd5z66RmXzSWfsWjjNIrQS1
qBLYVqm42yP5EwzOdSteQeG8zfviFzYlDwwUHndRgTyBuIXY/FCZwyYYm2RTyui3YkAgpFW2dUfO
mlG0pyJOttRiNhBlRsfAiyha/wBs/kfRe8zORoS/f6Ae67ObmmbZB9uot+6uhgGJ9h+zDBFSP5Ey
g6tcVKfJMt0CE+o/h1KPokFUTVVwHwPftSE/ncmffBBqHfh9ewB+vj24YwEpNmwNqAqed1SpP6Yq
eVGb+qk2D5985u7Z+6JnmvPiSvOVaeT1hebpqOaw4ScEGh3fvReR5azn7LQpoa2rhbWwpdlPPdmY
6naR1ZZYXnCafaZUNzKGRo7ktv/uny9ENZqDfV5n7jUG0AlaYPpeFjXQwHmPu8+0ynAvpBFvWayn
zxDgBJNRnH7/q0evDWLy6PPyi4VX0K5IPGS19lX7brjeg8nb9jEOav/GA1HrCmeW7TsbqufK0vlD
UGCr7dqlvSR7noj3voqLB8iZ8WPlaGpJ8wxO9UPaLrtPfHAyZ1ClnOyGtEHpmmbivjeGN2Dv0wWo
5soDFe5n7U82N7Ma3D+jT5Lk3/9HJNBw/hUItBxuWsgdA00pPtmVnGgMWLzn9413j9VAfYS2enyC
GEZ8ohoYVj5qKcBLAtKJO7L/p5spv4u+BN/SOIXQWQWt8dSMQVyKiaQoq0Nd4LxhbM32q9kMZAFu
ZWX8mtygGtctyGUeZjixvsoyEMNddcxNqhnj3ZuGg76++CxQX8mWQGvkK67MfMuQ+7mauLBlYK9j
Nb7QzVo9CAjMFYZ9Q4URaN0+1fK1ARmCySTsMkO68+iSpHaKTPnPLhkF9U1krBik5hHZzYP+RtRZ
hztlrFIRyibcZob2NLT5h4nshW9tQ9uIDiXWJWCoYHZxqjXoiVtAw1GLCqUhXWCVY1WHZLXyJ97y
zVZAEOpEvVWjgzGN2gxKGFD7hNLNNKGSSbmNY2SI+33+va/T/NyKVL7smBvkLwled+fYN7933SBf
rDoL9tAG76HKgs6CmchmaiEiT82SPf79ZrTcf92Lro5gtGPZroOMCP0quUgWzhD0gM/e89gVw3Nb
c+3gmEjEIRXIUsOyAtswuZ1tQepBewLikR89k1zkADHKpOHmqZKmgcA6eKMR7OwWtuUPZ6Wn4vyn
DgjSl7u4LHNsmhD5DTxEi6mgZkfRX3vsueo2A+zgwZz3Otuh/RYgJy4P9x1OcW6bschxlIIUAqVv
qQk+5nLz9+/Pvk7OMnWX2aaBjFXXs2zdu/ot23nnRJ01WPdO4N0nuCdOJcg2b5yywSHXmKksxsc1
FY2B7w0MJGJZJixaQ2zVeO7cBmIPgfbTx2qEG4EF1WjwUoVWHj5qlc83Zqs7h9aO1MlNwbzFLeR9
XuDYJvwZQdEsBpK+BQHXZrgaIdVcN6x3UcZ2136DZQbAVzN7GTKpAF8DBsAP4uyGhzmeHbkGLWBT
xM9ZE/2Masv/qeVfwtiqftQgbQepXtJDLiUfNjzG5uLvXyw2BNd3psFcwxtvTQ9CmNy5Sp4SYZSp
EiCYe6d4buM4ucXyoDhEIdj6oxwh36Ts/YVb5vwbMuxBhI0vUQT+c1XkzQtXiPm5egLEMlAHi0T5
/GhFOuLcfga6+cQW72Sj4sJnqhb6W2MPjz4SL3C+Bm1w5BhjO6EZz0jTCHfScaotDpL4S9OmgIaP
8uDIqF5iWeIfM5A1nznkSxZZyn5BKEhuk6SX5jK23f7Ag6E/MFn0WP3kZrtzxjYZqcDGlUNBt8Yp
Bcs+hoAirkiB5oNjk/olnpbjRG6FXPil1wVijduPLXjTVDdZWd8WzNHOBvIQAf+uWYT9Q9augbD1
03WZGjgi852TizgsmLYEUEpeJ3cARVaLyaXrC4glBkgkoXnIxyj8XVZrAy5fM3BTIH/1pPttu87j
PloanBknKqhj8pGgy1tYhV9t5u7Zh2plEeCTc3lzZaemp+r0UHbOnuYkExWiDIFs1J1AX+eF0pA0
h4tf+ZANi5phgdQbUFCPLmXbGfu6S35wV7egfFPbSJYogxs2QLYdh/jyKQx8uYhV3PwEKYwbpc0P
kMWyha2F5Y0EQ78mloMO+CKOE3W1AD0kcrZlx6H87rMW2kTArvhFXp9G8sU1cn/l0suH+hQkTE+3
Hr6JHdg5v/hdXZsHrW/ZMTQOU2tI5I8oCt8KL0qQyWN2OPaM+3OVg9rUb1V0H+lQA/OYpiOVs0oQ
x7LzJ+gstksBZZlny2kgGFZ6w0mzW2fTa369bTKTHUtm9DuFY90biAA7e8tV3j4XMr2JnXjcZIif
gdk2Cwi8yMNc4Hwf7NJhqnRgN3734PaP5W5uUw0JLDiApyoNuuqebRYowrGYGmfLLD8Wi7nreqIL
14vqxaipej1snvDik0/Vuevi884f9eIqF9WY/l4aenHBC4eLKs01XyUph+jjq5qNF5e+GHnxZ/3x
A80zg+yW7//+eDXc69xUE6cBJl75Bgo8X68hcXgppk0EZPK9AFX0oqma2gHUNYsPtm59yZNYP082
PJrDrSokWCgjUMuv6zDRV27sGKvMiLo9T5CcjTQXS/RLG0TQd5D/dc4RtlyZb+D30uJHomkKkI+x
kwqpseiO+R2YRFsQCnzamY8njYix4yDbEEYF8px0BAHTPip2s2OZp+zoM7b10/EaDlJ8FzIxQWGD
EB5u1ew5CCLUJJfPIGWPlykYzJ/D0AMcxlXVMyIuPzxWrojgezqJatN8ZeO5BziMV95ThxptkInU
1hqhFgAGyleWWUJVik6rujL8GEPuRAY+267mQTKltiY//ATtZeukxdrJUnUqJNDpjesXK4C9utNF
ITs1NckFh3LFyhpHkAuNHTpA+hZ1bXzM4LmJ013MQwO7ce6Lga2OsFQ5Tu5XWrDUPCOtom2B4CII
TcBMgtMdf9ExCY40YIDPGmKEKJS3s4AEIjsVZA9ziVV2qe+FqXFrwf0sOhqG9zM0LCQ8aXm8sxJT
B91mqd9KRMNvuYzYjR8Pmys7NX0LfyKI5NsVDaCiHodSLTANLO90/0bvkFwK+Z4IKbehDwLksNeg
RSrx5gSYd5G5GZpjkUJ6axg1PrTTZKXqRRdO8SCuHQF8SMYuNvuF7JDCqQFj/1AVEGYBw6M6AEtt
PLS8BQq0By1wlQzpsqyhrVB5YGqY2o4olrUVtHc0tlM4NCygtbAoigTgJGGW/wPT6v5rE2maIAjW
GVZI3DG5fbXwxDkACGay1L6z+16BwLmFWtORpGg9v65WJqDgOCkHHYssTRsqwFmMMBKoWMjWWsEm
A/4ZqSisx+BYtXsDsJQ9aZmSpmrNGANHofpOmqdkpxoy9cFuqfsh5AsHh+EkECo2oFsH748BMtFN
EXffAOz/TeUzMfwQNxAfWRKoRsXE+jO3Z58MMW8wGGP1EGnx3TDKFEaadmtGRXJnjK0ALeoz7Zp9
0ZzwbEZ6PPWNrcqy7C1342GpJY6HZ5TWQVO9BCQzLeN16VjqKctcc4EnYP1V2sVxaHBSCmJs6EZF
7S8QrLywDIo8vg7MEkIgzYNm+MlmULl2NKIy3v39YWxdJ6Sbpulw7jjeuAPTXffqfwmCHSQk1n57
nzkNYByLUPnIXWmNtc/jBhogwt2ngVdC0zQrzyJnw8qwU/Hs2ZpYeF6V/zB4s2whJxQsGNicpYr6
r6GUzsIslfMYGDhnNnr9m+tCHkvnMfJBPI+ByTZu8NjpO+eIn09VrJIsxF0RyIPlyByrZjd1jpMT
NB5a8Ifi3FHrvK8ystYiEfItaBi2+XHtHzxTq+6AocJaRMPZeJ6odjUlgZQjnQTOX9SxCDcXeSHM
ff77t8jMf7/SLNdi2M6CH1JHIufVXtYLVDCUpRXdVzGo06oCjMONqx58mSIjwA7qs9c16qYSw/fe
qb/bjsV+gXJcgjcjjb/XPIhfch8hd9+qknNX6N7OSXV/p3gVn3Weq5UDqeKXDkPxdXsL1ynYztf5
d802mzcj9MCVUYfevihd87X1No0jmzfRyXDvtUWzJq9EqC91ZwoEOkyoA5vYIKfKUbeBFeIMX+oD
EnKifJV5efaUQlv2Ns+b+6rz0icWq/Sp4Pq6VlpwTy1H6AIHvKzZN6OHh0fy1sWJzooGaIOEApGs
7mkyGuDaY24AyMMg7IPn9ohR1m1Z3qbI6gOtBJswxIQpNsI8W3WS6xM+mXypQwOF2jiAR9u+x+PO
se3kHiuD5D4R+krh7Q+hP66CZZEkd7FA+gJ1iqZJ7tMAwiy6ibMZhGfhonmxvzCRzbmNx27ycdwW
ua6+l2xYNfQBTikGgCl8PgpnwIcuZ3IwJXGPNctpHo5Yy84PJQjjRh+6YK+X/gEEPK/TpwmHOj9V
aYks2EbdfbDpJwnfWXkBmEMpsRJpTBDdG7Z/m48tMs3Fn2zT2M9hyFP0bxwu/BsW6fpGOpq7iIXp
fYlku7TyHDSCirO9DgKwVd276jXqAeaVoHE4kVsegqpqtIepzvbQUMEtkarDDP0lYPCE8bVcbCxN
rftKveB3rp2N60cJqBfyFxmZPxDtYfdZkyIdwJLNktKhRzsD8v5P9rQO/mj3XciKGG0J1ZT0N+mv
ziIIuATJeSL4BQ0Yki/bfEzLwYps0SeltxtCLpGWM7aJz1dLgbG1IM012dwwlDguL6MV8q5/QBVN
e806doTgp/ypacMtmMe71zQW4I+2a4DgKx4iuGfXmywq9KdAmckCnNoIFJvmexN17hdPNHJR+q33
vePRSlXhKHFVhRCti7yvgYe93JD2yZPAIeS69KV5qvUKLMCtr3aex6NzjCSUFUfEaZ+65WuaIYEB
yvDOTTxSa1KNbDyQyCjvdIbN4u8OJzVznESNQ6YqeVL7Yp6+gAJU7+R4yn46lgUSMYBhXcYUzAzH
uGZZ+QhxUpWKOoMyZSIdpEHrZRauKt16AYFxvYmGwT6ohtuHqBDOgZqJhHIg4qO/27FmoN2OTpPn
55iQesg4d1Oztmscv1VvlZF5O2MMQvqD/T0p0+xMMcgfkfDTlwhHZWfPA3vN6GF2LIQOVqVWFMRk
Ce9X2D9rU4STYzwoqtKP8b1jZTjMU/nZlwnOxk+WA7GvFmHHCHI9AUgXqLB028BmsQg+2smYvpfl
Ekbqz68855FX3XMHTUHNedpB+v3y728iBP6uY1eMA0U8rs7A26Ob11FBDyz2QL3F7X0YBQUiHYUD
yiMhim9g31kVo6KRYtlTnbrey1Ak/SoebA2KneYWL7AAHBIoLF68S5Bv7V1hfpjIbldI8avMLltd
dYgmDw44LHq4snOoQZ2h97VSHrRbaI460tcsNHcAvmKbJ5G45oNl6BXC9M2mA/Z5S83EVS+eUXl3
Foubh8zVb0OvLF7bEGjBQaTDmppFWNYLjl3vrdkE7Rc8OpdkryB5deibBLSdvV28FgoEEUmeOzfU
a8fLHEvbl7oJG/Abh9s2xg2crSKu7uMojrfK7KEaBG4N/SZO29sYlJB3qRd/FA2U9haO0XS7wpHC
W6RG5+3B6/yNXCZb6FrvvMwjMBmNLgm0U3fIrKsXYpxrnlDYzcktZLIzuP4UtQ7g2aH2EDlWeaqT
XAD1Ktw3LcKJbe6CbAVn3P19EttfmRnytwBZhCsXqYuHbsDjiINipxgG9w1sbvaG+/UGsNNuOQfP
6wBsVxQxDwTCeo4xtFtqzh3kTL0tECBb6riaAKHRdJHGEY6fEUTeR+ZwW49pwfiOjWMz8qlQc6q1
uYOsNF2uZxt1VKMf1ahQQqmdCSmhap2A9fqhi4fiAas9uffHeD9verDeqqZrl6WemtupbaftkmeQ
ZyRvJLu0O5negZoSYnvIxwEntMuAJa3D7MYISns3NdvakscSkQMQTI9O1Kaa5wsENHkBeTi3GPmn
x+7JMzSaYVfk4bDwmKGt/VB0r8p2twTsTQbDxEawDe+LIm4PQ6yXi9YDWw8WF/gPxpp7Cy0GAyc1
CBNAqyn6xpXYhgIpcMA7ldsKINqdpzLxLMvhSA5DG6RgQYBw8Twy0oP4EcmW2H8G2AS1LPxlVNVr
1gr/1RdtCdJPmz2ULngxAVZsT6zm5V7ngdjjPNE6WenA1jXIYR5bF5SadlcUbxHiEUWLTQfznrrB
7LcyjPkeyQkruxmy1zIA0HXIy36LNN7qNQFkyeZ687VFDHOlSyO90cPSAPwZ56xl2nxVcmALHYki
iHkE7RLvX6zTRrR2HeehueKWim+9EjzQyKM6RK3wshvE0+sS4QDqi6oiMFe1pe5cjhQmOwQHCrT0
NA/ohSgFfkU7D1D8/tpCGXPZMbO5rUyw/1cpsmwQ+Ta/ulp/l/mm9iSQubxvB5ltbM3T3934qNmV
+TXmgH769TJDegDosfC7mvQk3DYO1qUpqkUIjprmjnpEC/Xrd8cv45skrODfZpmzY4OB2DNev8sO
O48OSnRb7F2H8cDWrQ59HWnVDz0EpasGmuRlYyQ1aGEa4TxSPzZicG2c9K4a0mCRAhHlqAiAsdi2
n/Rs+JELLiBtJ5wnAP7VMg94sp86gfBaA13qraF25DwZjKf7rCq7pTc625EmT4My8KZDy7XK5MEB
zwWNJBNwoX+/EvfwtKe59P+6Es0WgXL3v640OQhAhT//JiiO/bCRjyqYo2/MHCK61lhoSFGYaj54
YcHhO7apmNqz04Ac3Qt32S+bvoouLDTqwgvstcuJyi4u7ScHuRRrOepMY2uD7MIkeK4LNzj80y4i
pn1RWLH9yV6BFPfA8jBbG2XwHbeotgidApIo3MesvvYqa+zzvCpSx3i0g7IUUthV9AaSsP5P9rBv
1UMFpPfk32D7YgAsBVi9HlrBMsWafBHpSCxpoIYM1ikzEBvDMhAPorbRNc2x6TK83KgakARPrQSS
umW+IRvLEvHRLQYHk9hlBKr06HLc1EHuVJTML9cFVLZAbwBRH7JNPqTRM10xHcKvkJJPttNnIc8S
MVhcDFmi26zyHyaIMN5MVYB845IAxWSjQozw47l5YRPRNui0ap9CFQgkpO+VjEvs1bzqlUOna8Am
EemwhXWLJ59ckN2qU7bmZhHvUr2sX73SxY4a0bK6rto7IPC+4qS8fpUm8Ja+YfkbGlS0w6tQvQNx
ZjN/MHrnnDdVhLy/OtvIWAw3VPC463cdfhLUCgtAuJImRdaWgio40olyGMgKyi20ecc+BpIxKzwQ
obVaspoGkZGzCoILNB/e4vnWxkFY3y0yLt6NwcjPdtUZODaEaBc4K1iwbkF/vBR6lkLJFN1zgS2c
h71alUPnqbKCdSBbYxXXeQtuj8oO1h0OKJcSRMUrf8QjJcje2BY8O3LgU621B/HhA4MkkLWmbiSh
I61Zu7a2Ig+eyIEGcOUi3JMO9dqvPXuru1V7r7vWL8hUqHchgnKp91p9IvKTJivlqgMiduWEvDz3
yn0v7EZ7BnI/OvAKWi7UrEELsQbMEDmQUPB8bhj4LHxpgWJidLYHcW69LL3vh8j7Am1me3SiCbPA
fqcWTWjrmbOkpglc3zQhNbUcrIIQTV/QpGQaJ5XIlL1XqvW+ZNYtXfmfn7LzsGqjSa8+JTWhixtf
fEqdIYEU6Q7ThBZOQIs8ePnnp4zCwV8mUdpCvgvb8zirv3eJGDa0Y6c9Ptmp9j9sqrgeOo/HMxcC
TraNEwNP9iAzQUZbYxTIcGgUEnL7wLoRhcLB/mevJrpRjTKNtdXSytr8rXMda19UvrsqkrJ4i5v8
F2CweBtHfX8X5ziBB9v0W94Ib4WFIdtTc4dH48fQ1o+xPx2HYjvwy26EugMvWrcHB3G+wxdgHOZi
QK7RIS9a21mTET9JCDdQNax1WUKp67e/YQAa7NcIi+ptxMDcUS09DYSOkD4GwjRbSIR+b/ioOZRU
+Bkc8fSHSAB4/INNIJCGWvRetlWZW54tpCrtwEKLeyKEgvUC6LzqnBdpsesEyFbCkVNCDQI9Utn1
DllyyYeRRpN3jGR1PIzjxeRIU6jOHcBpEULNt0NwK0/Me5HlxUvXdMh+ARolcgxnHeuW2EN86MIe
D0BZA7Yp9s5oH7CHxaa3fxejnfwbJyoOgMDyBdHg1siLikyN7Ykod2bG7fG4A/pu5Lf5dCGiXJZA
cYGJGiuHBbJ1IUGwAqO6sY155ax4bPAV1kL1XR2y+g70B9Vp5Gv0vcj0gFtEB6+hAILDe30nWAWu
ysgQ5cqtoK4aqfxYpzLFG2qstnkNoiQHZ3Rks/oM3QW+1tWFZ+j3R5xNDzvqloODrMRx8LV3y0Wz
RCA4WwUZoCcL6r+o0iAabkigHXrzm6XVNnDmfb+0hr7ZUXNw+xzHy7a+oGYmHZxA8HfHteuHK3+s
pu1HvXU//HEGHS2R5FfgdGpwmmAvvH44B4mlgSo7PEvmDWcyUcEtJNdw5H0uZhu5DKYDMC/Y4VbU
MQ/D09Ff4Lb1NrMtHSdVmfGlAVfuYZ6pVlI/m+BTgXR8cDtPVEYOP0YIjc8mqgUuE5CAZz/mqclu
O4hrDkZZL6k5RED4Q2kOj+Ne2f00C/XQBVk7QhZrq9mRjeb6P8q+ZDlyXFn2X+760YzgzMXdMOdJ
U2oo1YZWJXVzngkS4Nc/R1AtVqv7dJ+7oSECATCVSg5AeLjTJ6xlcnDB/ntepvf0QruJsfr6/Foo
MnfAmpVY8pdviqbWIPa0QyZyAkMMuBr0NvKPaZEDlIzCwh/OxA7DmEBNFFRmK95F03tSa0lgaoDA
MBfa2S6Av3exh0LEsdPAuojcw7kz+mYbG0iWVN7YrKommV51bj40nRwj5HEDVP4mICFyAKNJa+cb
mAkkUBLMvh/Sytg6owsJ6HqAbJmo+50GOOqdaLNkXWKpxWpL7IoB4kqWMaYsoGYnip3j59XpF1+m
YiTY0fW6tE4U1ioKMvJj27ve6hAKwapyWvkeqLCRQJJBUXfaK8vt76Ho2duUdsfKlVMUYCMC+0+N
BTXx6PceWA6QKQ3xMQRB/Vs4lN99LNy+96B5RPVbbNy04BzQFbmHq5U10JQJD3qi5iBnRtvtTL/R
sqk5ug04RGx14JVu/1tukH3dfrJQYW5ZDJeRYZh/SYQ4dhxNlpv1916jPRHjPzH6d4rhn1p5EqXg
v5Y20gmqzAdUL6cl7u98y1jfytpTWKBsrXpvAXB9El4bXj6tQVlaVrw32NSb+5RVtJ2EQGyP06qk
pAG0/Rr5f3M7pyxLnZ+BTn+bSN0BHBT7ijPz1oKCyqpnhb5xIDLnnSPZuJtOffhfYJ4LwHN2JizS
wVhea5s0dDh0cbTsEo+ufT9Z1TskONg9VICzAG879Vlij2XTm2P8NBh4/PQdHrHxd55p+m91wesg
bUClpFttsu1SIzxFReH9y2ah85fkn6XyVVCbtZntM8f7krUCL1GSat1Q33egD/DxFlfq+rUb2Pc4
nYq31NNfJz6yRxt/x24sh3TPinh8/KcArB3SG6mbzbkcUckEGBjHhYkHK6lS0+PStHqUE2dev118
DdBRh7rhd4WDqriyqED6kqTmUwlW8qAAmzUK6w1jNpde8Mk5AbBGajuuv9O0s7C09CFBPvbB84zw
UMR2DfoKmNQRWpOzRg7U3Cw+bax+mn3TnMgV9m2ECokVUgTYCPdLG9lrkThglkQr1Cc4+ae9dLdd
/xCXMSoJIXB0+ucNXcv8CxjRBgrRcUC9brk+xN2//JPi3kpTNjXDXaZjl9ZQvE01B74trBqwrXI9
84C6SvZxb+JCajgUC5fuMJ9iEziDjp2xdbGG0Cyo77t6XItUH67x6OQPkr1iz2q48rAcrj2+yZXd
ZsOeTMaEfTI6H+xiqteBGsgVRNMgHo79C43Kqtrbpp3+jERTGpCrKoviwbC/kUHnkZ34ddYYj9Z1
zsBCFOf4oVR93/RBh4XVGSjU9kytVPX4RfaQ2lm4I2uOoyFkU5w71t+reGhxl9Xkts5BzVlj5+bV
MC0goPPuBdlEfuwKXSLv5bHXSJNvNmvze7OJm1s5YXPCGjl7TcVorlpov5zAy5E/ZWa5p3loWh31
WLtweHLL42hk2rRNJ6hxyNQqz5qGXFibD4cOfHfsQj46lFjg4UmgiD9U8DyOemhwWZlaF6jRZeZz
CCWraeu0dPeTC0FnmQuI2WKvUFY9D7C9pt1pLbdPVYT/InV4xc9oQimbkXTx1ixt8+BbqXn9m4Ed
M+2TLXvs/tfm+N0f3/zED+xmSm6oTq1RshwA7/n70UVx1VK7Rh1grgYvbY6r9UvHnyehTsfn4ddJ
WtPOTpWXfTexUBMoWX/hE6oV8TKNDS31cqz8g/KPyu/9yb/EA2f7S7wxWvpLPSHJo7m5tskHf55n
iaf5ncKK8bEL5NVtuy7WkVXucE+QIMzDXXFLxEreZ09sjfJApElZP4DqmZvYSo/OVuzVL52I5Vbk
pnEo4zp+KCKzCxJhF2+fEb6Lsl2KCLGR81AyyJNQBHgEz9hV/Ic5KjNdRyI/p6HvHugWidq17pZa
hSifUa3lHkamDfFGmbkKE+MI6qTPkF98dFP9HFZpOVj2PKzENyHeo6CnY9txtp5VNCEJXa9TFJlt
IlLZzLWmuG2sB2JYIlFNnojiLlRhsQrLe2FfQLsXYcbUl4Du9vJGVn6vXZvSifbgvPCxuppq7ej9
+WB57gWo3263+K0SqFYQJUbgogGvxNFpclDcdse4BaNGQBTMhMcPFY+LQ3TP5CSbWl51GeXgXCDy
Fposu2kn27xJ8a4HJjs/stau0WZrctIBGGb0QGnLHtrsJkrBgkd+5K5BiqcG5OawH3iCs3+m4WlN
zqRpIzEKnEUbzG1yF7ZWALgwupt/XsPLGsS97QAyk5jlquJStnw9mbqD1HXS2KDChd1oA6R8jVAL
UFoE0nJIgoAMZBDB5GnexsgqiPCRTV2DlO2FWrgX8pPni1VCvdQBVv6PXjJRD/rQOiGg9Rngkom6
8NWhNAdV0R2O+gr1gOGanKZTJTdD7eOQBiNeE3H/t/MgSfHqtQJQGDyz2D0jpSw2WSVYCKp+R6YO
1NrJwCUYxFCXegjNSxjmfQuyQJCpLAdszjfrMrSzVaR9dvd5D8KVZsJqkyLJnluTpeYoi0dtiNqd
DyLRowR4hVXYY3ch7hSZZ132Bt43EoAkqYnNvGpdNWxaGVCBR0np0t9WpnFuUHMU1OGgb37pB6j7
j/FVnjy4sSz3v3TTwF9sZCGDESz9p9ymqlV1ClCsGPOHoTNC5ZEfI99C1vVz6vlTDqDk3rmj8/pl
BJk1/SFIaEYbo2yjleyA9DNNxwggocBu6WDqPLykrRX0ojZmF/kz14gOTYG1ztLRqhCn76rNVIE2
wtMnywEeD0639FEVIgfAttXMqBZtgn9+e3H/UuPjeLpvmpZtOI6ls6/1ZiJ3MqMDkugOhEaoXIZ4
760JwNd+tL0RC0kHomvl5K8zq0ufCx/gjhxVE79FkCpFEdvvcuAvWGpE3wwW5euR4w4YmXG2yjOk
hizZ55dUsQwLExIJnf+sC6+/4cLFRanc9milKBGV1ZZMGpT89sGG3B0atYCQbnPqk9y9a9WS4dOi
vngAc7vqqzwWb/FShQovZCpu6eB3xiteC4ZDYlbOMewLccJ2M3QWQM2DnA2H+okDJtWM9el7Vf2G
Wsf6JxOWD52cWt4kky9RFWzKDfC32gt+z+fB99J3LWoBetScR27KR+nEpbhH0e54sJkEkXECqF3o
FQy1XJN+9ktfP38xwb85/QtC0Pi6SLAc18PawDMd4G0sgwhO3348oNi4+9//Yf8vZAI/cbxXPAqQ
W0AQgJ3jcYRaizmKLfcnFHyLpHnVe3MTlTp7crjMz9CtG1fagDBXQZFyYM4u0tdN8DWxs11PB1cU
RvNTj1q8ywrUQbvCXA/WYDwV1hls2t0rMA5HpFHqJ18k4zEvHajsTcz7l98nM76uV7ECQpkPZNHA
jsZ8U/9CzwqleSeqQh49unW7MXnyyD0zAfFU2V8j3dxjk9R94SCoOxrcAmIIArsvEei11z0EfI7U
m3jJIWllcxUdCj51EB5QVDv1016GYDN85GA4vOvMqThHdsnXeqLHP013CqrCsl7dKmq2KJXsDiJC
NYiWNM8UUOnYIjEhGXkHJZJi3edQ7ahFhgVMUT2YnlM+dHkc7d1Kr1aLDxsL6crRh3pPIdQhh3Tl
Wyy/M/K43cVuxyA0i+ISSIK8UUCVlxJMQhULfGgjnX2vSYwtAA9iCz76OMANaewDUMi9gPAcoKrS
c17BRrrBay9SYDqERFwDEnN2K71nRwf1kfKXgzVtPL/nB1HY+bGJBahIxDFTF6acqhQ/B2ymkOmy
ttz6ss53RP/dRB2IVh3wd0Fy0HlG7YaNB/SLRHXRycAfG4rsJwrionoTm8B6h4oBOXHCt9HPSizD
uruEgdvSBvNeUNeZ/thNmrceKtnetqh83mmx6x/5lEynCNsEO7dIijuWaafIAA4oapv0PMo11+3h
zJ1uPFMLNaQfLfKBvQBb55YBmQK/6MG6AWWHf75vWoS7VTSokA56/9//sbDW83DJqWJdHTfOv+By
O5H3sqqK+BEwj+JU5rZxcU2+r0k0kEyZgjc1DqERGJapeSm6fl+IorvPUDF1G0XVCpUIw11VeGJT
VdZwF2X4n1GLfL/0dg5kP9vBW/VG4V/zqt9YClkFaRJ5niTwa4YyO3Bz7TpAkLfUyztZrxoX9KzU
K3V+KgqreEA5LwAEEijosGDHLjHYTWs58TXPxmxfV3xYOSaPr3FbyrPTeD/DpgzyQS+eQt469zmL
zkigaM+ZXsfnTLPdgMzc7vjOAP/khswW6SKUPiXTgcw4GX9rSs2CxgGGqhmhMuQd57rSscZ+7n0N
9Gh/qELFi1rzDT0RgH/NVp49eSeHfmFjtwJYvXgaZeLe9q3zg6Ic0WF1rQbZrA8mKFr2h84drewC
8Mq1tMC8HIWgw4Yka3PEOgoCisyovjFc/qZswfymGwA5YTcTIm1u/a2aAMrSw7Hb6t6AMmIba5MT
ylXtExsSbDB0U1WD4Ask5SHzi3i99FclezPSGmB65g/tqY/sHbTfUIqu/ut+4rb3bub9YIULDa5P
VyjsHyh+x+s1Mb2VmjGbNIjCPl1SWChkwJ5KBj4SD0zh9SAPNZRhUcSIM1DwFJWg+ZAFCL7UCSug
3bccZG6Q06ygUOMN775mN4HssuhJB9oJQnh5e+FRzI/IoIkdNIHK+zaMJVRdE+814/mNV9Tsd1Az
AIAVl29ZgcIJt9BCCNlgG83COgfYIpGfStymtxOAEw+22wAeg9/vj7yxD1lquS+xUx7xX7YucZ/b
F167aClT6KUbYB3tb8jnRICaR2JkeGH2Ns5ksm+OSBvsi6emYhYfH8TvdYhcOnSr7Hewc64mc3R+
tI1tgMvOErdmXCRHfDhI3SPH/kixZZw2QeMa4CEcrfasq0PderwPBo1jOwM3ozbV0x1Zc8gEVMNY
Rpm4Dz1I/YLa2NiKwuRrulLo+jD6YqW3jXcHnpvmvqffG1S6po+lGug3NuGUD5dlraaZfrsF0cG4
olVbI2/S0TY3HKiCl7iBUJP6MVoZ1laGr1UQuqnFQetqD/UaRlXuvKhpt/N5bDvRD+6QQbMsAqFL
D/raddTk00OB3J6lNY/0pM6t19orFgOMZc0jvTghjHogttydnaJQF0ziu9997QGsctAA6GIILImp
+d2ysMCeQFPku+WzXXD+w24B1A6zNH/Nw2dunM1+clZ+k9V7JwRhmSjacMsaxIw8nZ4rlvB1ZTPj
dpwktidLMztCCDi5IBfgbZIh7K+8QlERFOSSHx22xtWvqx7y7L5W24txXoDW9Q9L6tmxKnwdKlAT
ng5q19IAm+fGC6N4nSjTVDnApWPy8niN5wkyhoNasS/RFEhDchAJJGkjNiOygEdIaYLEXLWiZmjX
k+J7pm2IQpE8L4zN864E109OBiVh8nu5Ua7wB1qBNuKWPvAxOoyRq7/+7nvj9Cr0MTkYTTFutLhm
r1ne3E9mlVw7L9EvYNIGTZcKztsoXtmyEhdsjOVX3Big44h4iJiLjZfXWeBmkQ3AO1IgsRHXq2kC
yUMnnjW7dN7jDkJVrImiKyDYxm4YZHVwsNYqK70/aamVQwIqci9RCoQbtcg3Kl+ifNQiX+JBJBT1
Hvf/Rew/z6mNza9npPm0VHsuihjFIIo53EnkeJtAFHe2FC+4FTfGPiuhyUs+OoDGMF4zRc+1+LBv
fGcq6WrUUqDypUxqUIMj+yJQxhNimbgH0DjaG5k5PRa9/9qN0Dr914AcgFVw3wROaaTv2LE9xA1y
UuCKBMaIudnZqIrwokdNuZZp2v/QIPU9aEX67rbIZU54y7ovqxGEXyOKLkRRJY9+AbqRzoyt2z7U
7YC1vY2FB7KVSVFWT2UcmbhdWtmBTD0XzjoHq+EOyYr6qcjDFDfvPNpSr1U4086GEuyaep0Q4mAD
NnFXZQJGrKpwQmRT8Sis8U6Na05IJORF9RNyAMEQFs47NLFROhBmzrUCVncnwEd8oFg/g2yEC6zu
l9gakPRro2IHFev7jfsvPAnO1zUots9NG0qKNvM8x7f1L9X8vGeJ7sfcuM7PNmSzdzXkWre6zePH
BnCDAHIk2W8yfUMBWfsGdRl84aVV3YsMEH2ARVDB1YjmPm36dOVyt3/z2u/zEJS8QIs006520YMw
Qdjd0cSj48bypmyd9G363Ru6PcVqsryVuGh/igSSbF7rtVcmmL0H1cE+YwxKPaBM18Gv/wPaUo8D
Y+VjWKOmx8cycUN+A7rNOSt/jFzGeBKWw4H77hns9fFpDIW1AWVseqdZ7UcLWStrM0ZacldmlrWR
qhWFr5VhAo7RG+mG2Bjx2+VBCy4DpA5t69EoOug1JvJbMmJ3lcKmWOf/8nrr/3lNaTMf1VJQ2NKx
tDR1LMG+VJ0ZSCNDqahCOQzA+0jZO0fU0ThHarHP1uLr8REilAHs/y52CVvG/598AFcjbQAdk0iV
Es7azb6qGCSbFJZ5mj/Ksg+3X/wUQb55GNmzPjM1l36aZtZsVpMNmR5C6eOPk+QkGD2LOfPop+2n
fQ/28FKP1iWS48f6z4cMbwzHsfMAolEdfTfZWDN9xlAPmG6cg+ifFveXUdRBPmoB1Qy55sX+j+OW
EA9ULEHaC7mljdTMy7pNCsrjVSUi7LM6DeoJXfCSlG3xL5zmqkrxT5lmG+siKL87rom9CYM5+leS
DktMhldZrXtXMhPbuWJdDnbxnpZhhHf6qAGbem7voWyd7UVoVw+GA5w2aDJwj8LNrWiKdzkNIJG2
LgQQjfoUq4aW63cF+m6SMI6BIwByFBQpABnl6UdHrkEQiTriGh2xEY53SBVMHRK2RaYfwCHYgd6w
6HSkWyr3zhaTe2d1pbePW3BdLL6m7bVLIqcN0O9cCygOyppby8jNC1l0cCEXFxiyYSg3CN07Gp+D
EGszxdxbU4ipTmFyzZ1PQT6KG9zhPlLk+lPOtpnGvGsUxdqd38aASAvzZciYux81cDyQmWrxBElu
ER7J/OsgVLf1QZl7bwutN2RopZvZd6jEzM+VO3yDYBDgzaB8xPYstn8avJutGwsYWhQpuN+yZjWi
iu9VggMOtCYi2dDmEcrv34A58u+qsCiQyK1Qq6c2lWi0IqsDoYZprVu/kZfK1gBULev0ycQLZ1A4
gFyPUDgEZ5j1u9f6906fpa8T08BoXTDrDpLB1m5oiuLIvehjOPY9P4ZPbvuQZsUlLpGhAavfPdP9
6F4kbv6UZgzK9nAn/SAvyD+1wbzwNRN710zgNqHe1o0sKGigypp6+7C/N9Ucwx9zAAUUhMnoo17Z
dsAJZHJ9PbAB+EjFdYR3MZQ4FI1b3YxNjR+N1URrG+iK3SzojlopULpC50QJkEO7sXgUAFwGQpr9
uTM5qjNRfImyibzcUkiOrfJTgVsVxIkRDA6y/mpgcaMMim+iCrvDqG0/hGk0aNfO8sYtT0U27+O5
A3i6/Q7Y6SZ3z4ZWliv6V7h2lK+ghqmdx2mcHvGXHOgfDKqUaKeYE3a0K6iGW/pg3cSVOFL9CJWY
tKnKNAFCsV4qTuIwKSHo90JfAwWYjdfM38pciEJsT15pfQwdW/CuOFM3HDQ7EyAdwcGw4vLYTMWB
O/zDRf5RmVmc4Pt2elATWdjbR7nTtKMvgpXFgCQgqkroK2lbLb63QE1KFkVYobjXPdHfkEXDi8SX
8/Bi4MOhxXIi8L1hM3n+seDVcPWhVn6bNRA0a2JTfqs1IA2ABs/3tirAhMTkqaw9fq1QlnIbNyEk
+qxs+lZAiPI/hkVNDEoKNbxVs2G5kcswxC8pNqNiW6Ek8GTzpvFWaViDz0Yfoxq632h+tTsrieuA
BsxNvFo8ZVya8ySzj0Zm9QCNU2r+MohspwR3ogPaU2k7l8mBbBQYjryt2yMHZ6sDtYwaYkhOX3lH
wbLd4ocABFRvexn1q6IL0w3FIWeNXAyNQ5WIuJgqIYHZhZvATyFkW2C0WnPkdIDNwJJwnWRxBc0u
IXZhWLwvWj9Ngi0icKSDFF29+lPHyPUyaDojO5KPDp3YmUU+3M9GGKan/zQPj977KWxfXGPCda7p
7JR5dfvcgYUA4IPmVUHM9pkviq2tTOwz31q9llzBdVPejCUYyUbp1q/LcA9viVeIte0iXv5WZK4E
0h+y0HU0AhoviwyC1AZSq4tNLYpRIyAFOm0pjvwZc5wAvO5yPRrILmRaGF6p1detNrfaz1YdZ/Fh
Ch0Q4kZZCfazrtnhDcV8wQ9nR/rCjm8YK1S96BdRT94Nn6YcRMXYr7Yb62zyLgOO2yvmkRCeMF/i
7FEIEDWqT//l71hM6jWkk+wF2ILyqTaOgKobRz8BJ++qaku8eOQZMofTECbYm0P/7LRDC10UyxRk
eLY/BnxO45kp2JFF/048kkRa2SJrHxip6LYLtySxU34xeZzeWS70sDVUqAgOJjk6dGDPm1tkcqOr
Dq4cLl/8X2ItVVcUo7Bxi0qrX8d7bWft7Wbo78ZOVqvMHk2IBWXho9mFO7qN9jwsdl7Lwy3dbf3S
ACbY4Y8Qo0ovBXRA57vwMjxxx/ARxU67OPxRekw8EObNxXuBVudPncpm/WEQUg5GBpjZ0x9hQGF9
E7W3AXQEpfyW95y7srhnQKU8YBtAQgcXZFNk0qHWZLvy+jxUud7+gXwYJBxsbwBWjbzcaIWroU6w
85/Gz5U+xldUJWXnhPyuga3y3OzXEd7ioSoBtMy5hYh9h3ugwD5vGNXryIjqlaZMXSYKb+bd1hRC
PoqzuhxDFrswXkIsgE/koUnn6dT0X3zz2cDEiSpo0EsHE2rk98iTyBMd2mwCdeNiG0TluNgakx+R
ElDObeJMv1Hn4p9n8MNqhW3pH8jNQs635P3D0Cf9g0RlR+CndnUkk+tudWeh5JgsOkAgr9l9GWU6
3fcsBgZfD0Y8yAHVyJJs5yBZtpECK+6mTDL7hpnjNtHEeNT6tpdHZOA34Mus71On9K6qaAXpFfPp
0zIGx5gtqM3gL/7VWvr+b+Mq3ujIOmkgA9KN5JsLreLYHF76lBWXPAbbCbk7YOs3qB+AZr2Ksif/
Aeq1/B4rp+HByfoLReGl1dvrdq8hCYMocFImQArELTIx89SWXg8vlhZ+TI1yxvxqaFKcpFP0N6M6
QPE+BKcFlOzzqNEZ3szVk3zwupsKsnoNi6qDEqo1dn6P9FbrpheKmIPDKOcn6fvbcgK6fD2PbSYX
m+0sgbxxrBvALwuIsjDNWOV8YjiBmpvOX4L0aD71fIbPE1JIMbbAMzamtsNr3y6KIgcbdEVy38Tj
1QYNAIqePX/vs9BeS9ZZL6M56KsaKn9HKMiaLzUIyWkQ1LGT+3IwQE//zcG6YM96d+96KNPHf1R6
pwEL7/mAK8ZHpnmaUJWqnBE1ncY4A/BSfYxZwr/OMdtlGPsrKxEC7FGYg+aklpkXgEkvw5eez081
n3AJodY8LTXn/nZw+5OOgk0/v/FDS9st7KqJoiYgHtYvPur44vsc3ygGBYqgA+DfD5GXguPeNc07
T9T1CkQq0Y5MA+iWuypyKiRHgU0lHx1YKsuL7yd7ZPnAYU2+yDMOhlF4Z+HiRxj4Vf4xFc3SMFSA
SPBZ2H5lbnkMnrohitP7oWkSVJcTVYEHFCljoIpRB79wrBOQAnME+ZWM142V48tWg+hA/iR5a6bI
vl3cQ6KdrdEX58VV69B+BpAQNSJqeuqQvAQpYBrXu+W8et3Ya4jCVhtQUDTRylSf156AmVnmos+L
q64LFl82pvYpTZz75c8aKhelej3KJ9P+JazH/NXgKM0zYhMJSmU6vF7p8Tg9s7qyTj3wXStP+eu+
9wJkhcTFxjrjscYU5M+mPts1oC7c0vC4HqEXULtXFBK5WIg5VkB+1Ok6KyuyxkM9hIFmivFWw3bi
LWqx2xUIuYptOHrwfXb0YJIO2NBoO+rwVC+16tF8skuIki+x5E8c5EUgJHj+4odqKigI/ZvFHU0J
v3BLKePiY8znVZ8Ft5To5Df9jSEMfjFMcPeAWgKaA92vB/K5XvLh88w1L0fr9Heh1d+M9CQQFdxr
tsu0SxgqtVn39awj8iG7Np5ev5ziiylpLM1aICW2hqiwAzQqPruYOu8Yo/hGWGC2AaI3DXisizs6
EF3LBP6CLq/kzeLXW5Two9B2woWBWCJnyZD2/Tq+sJDpAfNgCdET5pxj4MxQKiOzaDuynAeRlKCI
MozWOYMT7+MgoqIZgJlnBwFuhgN10Og5eraHBgVg/fiThHm0yTcfsE9BRgzGzmvX2u3GQMXQhnyd
qC3wp80B5Cn5BPEtQ9M3FG/hnvzQoJRcaf/UOlgM8yjrg6oXEIn1wmyfCPDFWXqb436GIpaGdXj7
BYQCoq44FCqumVok8Eet3pKvc4BhxDoNgyM1GOqDsLGbmkCnwcAqP+iAvrTCIjstB+PPJnX44ZCd
ms75xnnUbRfXMoqFPspRVNjio9Z/nI5GLME0Nu6hZely4EY7vcQbzwCRRbBYDTvugpoHqwbgEwYN
VBMQSyhXpd21911ptfdgdf3wkUkd5OvbLSi09m3iXiZ9Co9MHarQhCgWNelgigxCDYnZhMe5uXTN
oaUbOVj0Se9jgl+i5MTbnZqexuAubuy53m0L20KxGp6p+NXa5hlAL2y8UbNOEnDnNIl2j/fwGrw0
CTBKHgj3grmpwiMJghMHidJjCrEse8jRm2INsjVGbD9QLR4d+tiDAC/39q3hoGSPfFS3RxV9fw4h
P7lcqAbuWOI8+FqMRZCcGLLpDQOfPExqVcqk1t+Z/8UwUxSsABfL+MLD6jqUJtv3WKzdeN6orVum
109A+eE+AtXEN8Ns8dQAaV4wpAUoIqT4qXnAtUp7YI+j7VYbxiFI4fOihkBn5+2lVoKAUc2EYsz6
Ccq5INbMK8jTD3i4QOHMOte9+DiAqsLYJJ0rA/JRrwuwW70mu1SBPVhuglbm9lbXGP5PTupawOs0
Xr0WXKk5gX6NLOqgKURXJwj88+SzU9Pddg80UGPqwFYY+rqvI/0cF9Fw0rrfyxIVAgG56KD3VQpB
jnjLNNywk7DWz+Sf4zJlg0MMQ2Jk0H3wwh3JZ0MrNzlSZIZtlBC9h2zlWC0/Jn2MtS8K28cjFuPg
ELHLvt93UTQegU4JTUizSRWg+v7iJQefuMtOFLBMs8SPkB5nK4qE3km2kh4y2twqO3C3+O18GEbj
pp9QxfnFT2aObagScuCXJZ78tp32Z8/iqy9+MqF6jhRVYj7MVgeh5mqwoI21wit+eYm1qRfgWQaS
66BVcjihMu8W2MdxF6b1cPLUgVpmizr4LUAX/Feb+qEedttxFBTaelKHIGDFGAqkCSOkP8PVMhH1
OEPlQ3noj4F+DuqhgGLmJo2kSI+5IP1y835+AoQ91qwo47+hR8HE43Y/OSOIV8wKcCb1/LAt7dSZ
sliNod1twogPoLwssp0mmwYgsXi45nE9PUj8PgsH+4XkyfGKmFgdOGCUGSZhegYa/p0swGYQVjdI
t+MlabaA4Z0nJBN7/+KEQshvQwhRSsCYYvAHgMzVLkHXaqoDmXQYI7CPeCpEoIxwXM89io6VekSG
92FJvK7LFMvAZe6ldznBMoMQ6lYwz60+CcVIdeplhkxn30Rvsh2xBnkiAdUh3rIWRqAvBEFEH0Sx
sQBRr4pdXDSKTGpRGJmfseSnKTNcdsePLVSHQ9SmSrpH7PoAxzh5MYA4oX8SVlhfXbd+LIk45NNf
MVlfVbxr2GCGETHqQx0k5J2pWvW1tWs7LGEwVQ8eNbSsMeP4SWtGHSw2tWYn9S9jyJyk2YDlXAe3
w+dk1OEIYX7MU6se6p6di01OCs9MwfaeZsyfafF//Tj0aedpbIGrQvdNC2WAKWsY2pDpItZ+4vUn
kw7A0a1CvdEPi4tav0gDkN2lZnOalQEWexmzqAWoCTs+OitN/6bhxv7sS39T6KX96g6huW20gu3I
TKDjWVSW+dJpRXS0ezARkF8a+fOE99CHTk+jG3w/XkD+sqxAqAIRyovnMuMhrqJHw06dV9cDQKJT
z4qRsRsPLEY39RSxm6TX32u7HPYR7oMu8NYlO5rQ9XZUxOzjjtWjcriUWP07ugFxzz9mSFcsjKeP
MKs09M3kaNgzU2OxdYgcFjV71Am0KRPHYsR+XEDnBdpOQgSVv02KcpjrPRg/kSdzz4NmJ6cEQign
mRk1OIg+bXKWaYW3T2rSgbrnSLKxomhWaSIV/OO/nWOZyIyws2bqAM+XOag9Jk0GGXbFNgC+VSug
Q0IIi4yo8nAc43Us8coWdrp5yTLflKAWiPVTAkE6imimyrpQi0KoNcjiYyoy6VDW94nxTJWY/dDd
1LHML1S5WXdGfIvaow310aHB02tfSlB5Lr5OcmfVx3G8W3x/nghKMuOFlc4OiDcwjGVIXQHAfBoH
Pzs5A3I3K2pyLZRVQE3q93ibnSYf0DlbFv5aFraOjbzx18P/yYeExMdYGtYfpQzx7P+c8b+YrIZs
YgHYGT4EzQaq9KPTlsOld3u+reIEJWNZ6Nz3IedBosp5my4D35X9/0n7siY5cWDrX0QEiEXwWtS+
dPXqtv1C2DM2ArHv8OvvUdLT9NT03DvxfS8KKTMlyu4qEMo85/SvaZ61WyfQGTi6DJx/MWi5g2da
HKM67J5lEGTbEJLpm6iyMczDCNjjcliRVwf90IPnxZsBHDDP1ECd44CsQ3xP8bpRodSM4V2anDa2
CfNqtfSaQ5gGYJ7LGpA+cRAjnCYNWs3UW4YoIGihmRxFG7IxzuqTrpqsBYdmGV3q0U7uqHEg4Yoc
+mPhNsjNkamKkxXeWp3zbOtkdQDUxTx6ZoHdnZsBiMWN6ERyKR/0UQZtpzhvjmTPlezV4hSZC+WG
2jP8CPSgYcvFz1qO0JoP6+zqJkN5yQCi83G/jH6C6WqT1V3ytc0yPKcdCaENF8evQo53FMAjvBDR
zACVvJGnl5dCsQTkHZSK6z75gb1ofidGkd+NqsfNfDy8pYJR/WNrq6YFaT74r8HrpP4aZ2z9QcAE
bZT27CWjt5ss+UQjLYKpIdaoD4H96BZ+aE7d+oMraIZyH+fxY64S0dTEIQo1h9p2dpScXhzU64zq
l+tWcj+PFLXgPEtPijuz5j8aTbazM1YmG1zkkHhG6r52xhEPzdg7Zjavnzvb5ErKwtmMZVc/o+Qe
jM6RGFfkTSDO8oBbjT+KZGp81GDeuQWLr0GWN8+WUw6+OXB3T7G6nXS7EjXHayQlceZSikOIstxy
NdWCnUjT/XYsKp4ccPAPTngI/SxxE7i93xThyWN5BVgiHCnOQa5LPFebLn9mslSIkUz4CtJ2WZoU
BDbzsMVh6wnconPEYr+N7cBq10lrl1r4OnwW9h+uZTXISIJtCPrukz2srKmMNotE0afyRovc0Y27
VCswtQI5tIL+G0EphfrCARrYkV69SqQzwCzqcO9c1x3UZzIbGf863UA5x4Ko+5QE57kLqpzgTGNp
QPZUi7yj52LnvKbJb+Hu9AvK9XI3D2nF2a0mU89whemXYZmvaUEeGMVZB3ePx/p8BeSOPDV47crB
g4abNWvt+ERGQ3lGCiIjuRN7+mXkkivED27/ny7xYbW5S7ERuO7XwDMnW8icfyGoSymYB4h0mZ5F
k2mPRV1/kQqR3KXDp/ZP4mmd/H2dxJyqQwmGTnBsD2uVcXgB1MhGLqlfEyf9+4g46dNxmn3ESU+j
v89D5cTNKss85Ut2WhVOyzWWKyrvEquuv4zeffRpOApFOpaBoV8U5dqUWruK65IHgOaV6alVjWFn
cbxtRohUDfqUnqjntokN6MB7EM+GEUQK08UhB69BnbFawnVQGgEmO+Rrt+nrS2527VaipgBV3Wl9
IRv1htqpL9Srx7A6aRVeBNUERzXU42UyDvM0vZxOJjToDrNtWYV6VQjK2DQDgPLGsVyDPgZPPaTt
1cdYHDSDrvn+MSoPlHFd0QK6NOnW0ajtUt9T16Su13oWJAia4s1KLqfTIlSb2ZV15MmAUjXq2pNe
ge8T1An+kLuDT1PdSrMhyadWmRfUXUOugKi1QbsisvvOlek+rUZQlo+FC5kpZQTqF9R9GhhwQMR1
Tybcjt/iaEgNeUUFWgaXidNipzU9t8WaRp3N88mrYlNk2U7BhKuQCe+Hf11fxQbdxF3ICL3FLfOd
wkv2hm10K7rq4niPXezLmhI37A1TkrDaiklWbXpCyoO/G1+AjBebbgbSB+pk4MN4VGmTIQnWKBvZ
4J8znqyoHU/Um4fDBGnVxaMZYOUyyhq3I8VxLUtFfK0aGn5mo5DeGl9mDu332JupNKT5tJwMnXYH
DjWvjQ+yCJOVBqoxvHs5FzerBEpuxMfmg633woMw3TnCiicIEUInF/dm/Dpt037K01y/B/PxhtDb
1Lgsl6sqythptvUdBBOxRQGCGfIdGomNA5dZulqq8OvVBYlFBglalIYzhS6RTyj2DX4u/qKA5PIb
ucwYaNa6F1l+zaBbvHOGqj27LK4OkayCg9tp5smIG2s3GiBd7sBwvMm9vH9gHUNtQJbyZxG5IPd0
++5rbskILDFx+3Ps5F0z9ux3AyFyxocBdYf9F0dT4tR6mB6NXh/+KLXhp+7y/lsU4jA9A68FKAW5
5wt8hkdRjM1m+Vio+lN0QLycPxYY7MGcaSVvHwsE6S6KDxkwTOBqOqSych4tQ2Hpe3aG1KLz2ESm
81gqkUmjAKIxSXHbtuOQPaTxM/koKsb5yEaCtG5DAeSwymEN1tj4niJCIKX2mpXXPl2EbMLuX1gN
UAzFYy/rHieOWgZagyJaIORWzgB5ZBo2LRTVI5yuLlexMzdcB3kEzU31cUejYg8ee0IyfATcYAQ3
BkiDxSsbA7yHx/qDUCwXugDvcBcg0Y5nPig+tDrdvUdYbZf4QJ55295NOtSoQ60Ix+fAs1Avh8oy
yjpKzach8vP17FjiWsDy/g9qIwP15Lf1wRxF/6gSNi04IXByU2OObx3oivGCcF/Z8X7UATBnbtKv
OpEkP6CYeD+NKBh1ShAqT7ErUCc4rZmXRr8Crn/tykT/hmyjuyq91nzmVTet28mq7lMwFaFAHqA0
KUbkmoYgPzDXl2Us9lQAiTrVVVwk0SuP4vSUCCdck72qdOQLpGPdjZAlgWR78kSVPnoe8I1RM6gk
4jApdVIHOOd0/OYBwNnguPBnC1mvtYaCavzex/w6xHbkV8qRsumEcrHpSwZGQLwr6UcjAdkPCkkc
pFKb7Mo18xprmfPsDmXz3KV+ogZk6SxxxnFucM1rbj97Uf3Y9tOqL0X27OhhcpfkxRONWmViI1sj
t1s94F6QPvcyQkWGI9ihMpvseUqSZqcD576mCVxW4zYeq+iUTHZ+l1hmj5piO9042Pyba0+T+R2E
DHo/UUYznX7kbva7lpZI21UKAq9VN3baSm8qfc+oNsk+lIDCPhaq7sgKTGcfl4W70lWlEjUUb2eT
vm90gVqm8lQYaf6YTjhUGZECtFPuA3UYo9RY4lhOERBTQ8NQKgJiVE/gXbRi6Gbd+LvNWyAPVeCk
HOS9mfevw3kpmkbrAQv929N/tYZik4MkObNzfjQ8zfnQLDbkzB3wPf5vITT3P8T9hxAXzC07vMCe
/0Psctl6wmN7NY///klvlin7s9EM5pEbYMUCVXJzoh410mGQzFUN9chWjJa3Ter0ZTHdTF0cN1Mp
Do97HLYuK9sh6F648WcXxUKR4QLaofjjhGqo9/9jqwpvbUJY4lDy5h/LQSHJAV133G8Mrvd+1Qrv
e9dh15MPwa/WEdAYqfJvLrDn625oh6s1GOkBt9din+iRc5+N7V3a12dpd1so+oB+KypQ+Vxqip5J
7L1Jc8BlJ/B9b5UFvjkKwnbbogQzvJk4J/CRZVA3sR+TUHQ/S3v8MeKG993LBEQs2kA+YtcybAOk
6KHG9lfDIV17cWUYXYZvN9ZlSL1WSzS/x21s7YpGDCuaKSB1NKze5oMMDXYLjLe+bGrDQWKiF84G
xJWA2YHl7kg4oy57dPDC8Aoex/KsYyvqk5miXMv9jR2uM2PRDB66fmACSSEVcA1g5WDd4S++s+um
eNEGkAhIK/U2yFrmLwbnxq4F28Q8t86dNxwbzQV9dnyC1iW0ztVcw8OpUmBxnHeouSDCiHBjdL5n
U+b9YRn2FVri0au0RbKdAKI84rTLxd3VKsDNYrl/GON2DDP5R9sNll80nX1X1DpEnkHeusZZl48H
54DHKthkPR3PHRycevfID6Z3whWbxQT1Pw/ElmJTZTK9oyhyBnor1cN3OCw2rUU5oJdgE5FALOye
4tIST2WHOZlPcbSc4so/ebnzvEx1Y6e4F/HOli6Ep3DiyXDcgteWYbp0nmVhwzf19Qb7I8hkKCM1
rZb1w7opbRDwQrRkPZYp7lFu12PDz5N2exsJftVn4XjGfg4EPGJdAZNzojgLfLkXVujWvrNtRx2t
N32+tsVaAKn9FYKH+PKypoVYQjV+TRkkgpOolScaOunac3LxVTcFP4150aLasoD+R+WAZSTq5LHu
ARDG8zwHPjOQoEwCbNXCxw6b0fyRgffad2yvvS6xZdG+xYL0z3ithXGYSRagmRKv66QHN4WCujNU
wx8HFCDLiz4W58Htf0TQz4ZKOxqeNW9NF2ofh+SlOAr5bEgOCnE0aR8iYHCHFqQDIIEL5Llz8KLs
Zl9SxZye4NAXmXPVrUxIolFEkg1gXkeZ8MA9MD2tNNeLH0TA47XXu+GFGkeCK25tmHqxtdwO9Wf1
2IS7opTBQXS1i4oqSEOibFKCQpA13QmAwDIAHQS6bqkhQbq45nGRu2yjc3xW8sxGiv8wBji7RWp1
QpLMYFUHWITk51YAH2amQHp8MHpWwyHSBrfWMYju4IjE2bk8YAeDeU9UbYxXkOax5EA+VUFrbFp6
1qMS/9ICfXuhkNDrx7OaYNLGYQkm76hhh5pVxnGpA+9liYNeCZKt2MiDzVIbTj2KYzkoWFBQlw+r
skM9aeU6PvL5+alQ4IulIRsjAMZnbuD73qID3kLBKZ8ATlYrLMHIdpx6bK93N/bbRVN19Q/TIj3d
Jn0v77MGHPodNOUKdLQeEnMWaAfwl587AoKLv99jlKvnjvGagleLl1u3s9zVXFHZVb9jaYE1aVG8
J8dNSeVN5eX73FAP8i2NqGjzwypI7qP8Dq8cxp01aeURBwPDiZrClMMpic234ZijKEwWYnNjpyFN
oNib4bJSBU2QckVuiMD7Q6dBb0tdDDmIt0vQ8DPbEuIUox8yJz/W6rcWt6AcizlK5mmYqR/h2EVg
mKPx3B1K4zcrm25LNn1ge7eO+r3ogCv9IEdJY9TPlCeQXLwJU35mYz3yUvzls8hlYmV67WZw7Aa3
DeAXFoiChMjEpuk4v3VQ3BIMIp5NHYcmTi7+Nl+TMR7gkVqlBPxoXmWZi5RRBYXCtIFatNsnho9S
tvrMpVGfxyJgWzMIfpFpaUAzVp+XIfVsNaEuNLEBXAA17WqRxbEMb+ZOqNYAYWcIsJxagC67BJON
hosjxJvUCvR07SbLSm0dtxM/VsCVHoxedlsmyg6bkOpkdzz5o0rxNgJ2RfehzaBgHbheu8WLYPfK
eHGqFcqfIlBY3+/ffkBGBl2d94JhKhWeq4b/tWC4owLim7pjqiKmMuRaimoDulP3FHShd/JwHnai
IYcoEtgI3z0Bzv8OPdialhCaQQ0KmrNd7kGnHce1js8MaGg0sYd99whpTmBy7Ff8Uy6mxaI/a2/4
2UAm41kAnLKzzKw/QAM5eUisBHW6KsLSfrUoQvyJo4fAdxoc1ER9HRxZ2HXrPBPpy1hwbc88w/Jp
GIOW8VTHNgOdt568MBkNl7EI/yQn5D+T+9pFBkvN9MImempNB9SNTfpCphxszokJFgENHOrSCZ5t
nFdeIgVltIoBu5A+SXeNAkG6qacdhCHBUK+8fQoqIWfqfDwGodykKhOhaR5uO6Sp13ONYt+1b2Mq
PQQDTI3ks/v9jSXTc1H8RegxJBOH/YhsII4C/kKUaTWgDhoP+JZs1DiDdUXpSHCmUSTS8pq72gcY
2s1CFAbRvODDQj12f/YsDAIWmgzF5dm0ipjM7iES4OGl1wmufRdXp3mIU6QAdZblW0zFOhznqhjb
S0HjXxDfZ9V1r2PSj1974P5RZ5o855Vu301yQBWUste5Xm+0sZ4gg4Dh+FeY4IV9J9rhO06zu1PR
6thmyTK/i6wA7/VpbB6TwT6Q3RIygnCM9F5r6J+eWieDXKuRQ5FV4Wdjm7Nt2nXNTBylKxENCfrw
mTiqiuWhAEnbozfI8ikz0h3haDtABEE+VXsz6JbWEBFrtkM/5a+mJ2M/9ixxNAA+wy43T9cLhYpj
1P0uq9ovQWDhQIroU2bKV+oaBfhsRtTXiwTSL1AYHO6pGbIcFPwgkrbkeC9sNGSGNDREDhqcJnwI
BZpyBwBPhJOtv+IYctBXy5onkdm2wX1bef0dL6b2XEOYTIvG5gj+u/ZMJvxJ8O138ROIXQ83cBrj
RGLa6U32hUY3cYuNHLSU1LrIzxobp6tqPSsckBom99xd5nitnD/CP2KWy9DltTj5QmvPn4s+4rKM
4M9Z7JUiQK1zkenQSs7uI72UF0iwNo9NPIrLaFv3nZ4A/qSaIOzLTR5V9YaGjmPXj6ko7m0rfJvE
UO92EQ6bJ1UxGKIdr/NWvTqJp8ZWx/HUK3DOC8Fnfmf2SMWSPdTMGPJkFDKYeTnPE2Av+Vv3fdKy
YuDWSkc6wO5PLfthCsUsgT2tS5eQ0kGVUWruPtjmLoUDoIsPs8xskUhHxj9A0l42B7zOA41lStM3
8PI5D6HmY0I5Cl5T5fpouHgp+P9xLiiJOLBu+Z6hVGczUC4kVlRGgDaAHlUZZ4pgohJO6hr4D0DX
NgsD8eKgaKEmk+1fHYVCUtQTSNEipOoqINB6FGJuCEaaXhjALiDucupNpUn9aLdZ92ji6BAg1ij6
GbpavEK1M44najyf7Uq8TxwSg/+I8rCZJ+YAi9+btfusa7s4r6FVnQOC0cc87Nc07kaxG5t0PE56
iHQ2oLgtKspVl9Xiz8gJdWAMlS3xtG4t1BIQOgYWMuqyzRw4G98XNyaw5HY1r3y61nLVJS5DNSuQ
+/jn5JOOS6kznp3Te79aKLqdqDG9ANX+seyKjYyRMawcqSOxBImRk00u6jIB7p1tA4LwqAE19zyk
+QAcTZq/rOf0Ot769LwoNg7KcVfkmY1LUIca2tOHRbwowiScSe1yHAbtKfDDdSmcjHoZd9t+mL4P
AtlBpmrCqNdGSAAuNoYSlIkzeSDTYl+GnZq/DD8LIdt/iKNPoa4IAeN/XDEtwhwJY3U1G+IJfmuL
eAMcqX5x0m8V0BQz6bOpePRpaIAtBUojHjQAlXdx0CTP+rpYnEzXGNSDah8KbcByigZMDrF1IPo+
aoitj79T+i22mxAaAuKyZgU35/ktyspnIsAlVhZ2u06sztsD8Q2FUGN6rJAwuOg6HoyJqbFvUJIT
PtgiRyV0rj3WbfRI9im1y43sq+owpqEGMv4dmd2y7/a8Ad1TihqXbyBhO0V4Y3iWIe/O+CbiXJ5W
rdp+hRO18OrijOhhik1UNuFqOFwFMsfhPZDYVfQK0NMc7w5Bs6uhtbbN1bI6eOqQ/Yq/yClIgJev
k/WU4+es2QXoH2WVbsci0tbuyLOnwKpQIW7Ng8HI8ierEf260kprSwECW8QrIGr72pryJzJJBm2J
rNXcPQ2NWPZnbjrfaERNpuQ+XMB1TrTkNJnuIbfBOErefOjL+yLHDjLxvmUuKKUnImERNcjoocZS
bOcxjwBES1kFhlWWISvRFNi14OjpgThWGvAvy4GLK5GthIqEGCSrC02LWtzRx+lIfrJLCcEdVUi8
JdvM8KIuwlD14y82uhBuj+sEh6V2AUSDDKbgBLqg4ETDxpiUdji15Jr9jic3WqVP4Iz4a87NRBoy
sxl3uh0+d82IbKJqoD9n47AGZSyg06g3DgiL32yhFYNDe/abqmi71ZpXmqgLzwIci/zQPxlXntZ6
6zrtraOLJ8vcTED3H1O8i2TgLkOXPBTj5aDNnI0f/B+6EfRpTH9ZyoVYF3AAzqvQLXftCJSlVunV
qoYENZ08uUyqod4yhHC1BcI71C5RXNE5Zr+irgDTmasH6XF2aMG+KyEasiy3LEI9FPpBb6CVVz1O
IG2urhW5Tyz0svNN5M01KX5ZlnoxGHaHDDrxzHWaaVV7I0fVSG/tkfd9oZFt5fzS27qFzGM6/A4c
7HV40rVvweR2wb9JM+bgSo4X7AJB09A8opSkWFHyNtHtS1sm7pdM2NZWF217oIgihMgMvcu+R1jZ
aG15zj5G0PswtgOXOLb47Rq6hvypPezozD7hzFnzSq8PNIQO2tqwpvqlDGP74ijKbrJD/8kBBt8F
4bF639AhtH4T1im7Z+Hg/9/CLLUaTafV/n7Rfgib+aLgBny76PLZaHF1UQqrNCQVTBe6CLJOhlVg
5ONDPBoCRK4FfqR2yV+57R2aSKY4Lcch4JB4kIl+j3AScDeVaeiuqVC5YhmYKBwc7i0VyAPDKTnk
tMEDqaRoqAnAdK5n5nRPs8YBMiu9Hn9dAlL8V/0fCw0sATa8AfWfzdzpkOq64uaDDpqjmlb6ouP1
E1m6Ic18TQNDJKmgLfEkfEYhRj7Hd41xEmEy7eXUNkrexFzX+Bf86PIf9F1xUEniRxD0vfuXAC3V
Rl9Y1VuAgxfuHDwwXtmjcAApgUfTBnFOA3rWP3J3Ojp1pb264aRtpJ0bRz3Lq/sphRAqRUB6wB9b
GTxCufg+MeP4XJhgP6JPTP8ULc53HTbI92RCBS4EzVHhsxUBJJVC5P83XAJJG/DUOokW9OqrZUxG
aky7D8CA3BqrxUY9rVFTqPvZPMiC2NhNQlgShALQ7kQFCvvtDXW1J8mtWXdLyXJ5qRYfUqf/SibU
+6pEPQ/MO27Yv/GmUO1JqGvW7AqLTFIwSyAFgy1OuKW7NuQrcM9f7uwfxnkFmes4uqMHxHyLr1P+
zwdEzyCXZffesTBMH8zj4m4p63JGKQBC5SZIHLS/6sJUHDiyQqASlK3KoWSIlFuJp7/f4kmp39UB
dC1ip4+2RiUKUGjzVl4yb9iGfVcfZ1vcAHlfQ5Gxl+BamG2ox062Gl6FUTJm3v/v9NnIgf6DHc4z
XUPXTe5xpuveLa+7JRoQWA1NeO06FCZmXOtWMkdNWMqcdNOoc//UDDVt64DNFA8Oj/lcG4u1Cbk/
HPcPTDvPXfLbloUySGF3/mz0GLbtg+ZmOcGSd1QmQCUBS63Av5YOtL0drZHLlf4y42aBuRThZi2v
gjyu5YpLCOw+ntRT+u2mZ5ld9k3UOPrOIB1w663L7GmIsmTLNKGdtMkKUD5SVN22VGInZCy0AuUH
MlyRd7HTkBrLGK51mbJ7NkKhUk7f+9ITO6txzJ2tee43bm1w+mOvRlHjNcwqgGVWpWNUPyayR5C6
GI9kMR1sBUEKjOM5FZC6UD2UIjVXVJvWK+ERq21/2WMYgTYzKUB7O+jc15AA3pCxTKvoCs7P6Ir0
obETKJnFjRi2OTqpkuii161PtsHzcBiVSNABoYrmjhpgqi1/Ao3/BuUxBVvhuP/NA+Aljkx5e5rI
QdG6V48HmVdPsw1/uvGOZuAMLfABBOPr22Vc0CIkUqISRpRQEtWKeg865fCu84q3psKLXdDWSLzC
EoV4JUUGGl31XrpSB3vrohAHIVErj43xS9yU/RFsGO4aufDxuzXwo17r+Qt4zfpj1IMPkJSQlL3z
sEOukf7fkcidawFsjBNU/YhcKJQy9RysiD0IrchbhFXwkLN+pduB9sgA2NCznh2Cho9rHuqR7xRA
IWzjCIQhDjZAlB0TRoHEmJlVJggzGoBzFWiicXtcqIgCKKCHWr1Ppjb1tSS1D0JpnA9t1IMXom62
NByNcNozjj9r3tf2M9PH/gwsMCqy1BB0itnDoOlzrBZhfjK2qxp53UcK6Fn8tSv04EKL0aXSooHu
l84vpB5HzeiFU7xukfB17LUE/tavwWBwRaVCc3UZMk7gWDmSSWc9tJI0sASeIMA322zBQPusmhx6
fCekGo5kylrc4YYmSveBp/skl5dKlFjpY2Jci9AYgQScsg0YZB2IwUK6weGWvjL6BNgplNW9Bp05
nR1FhM8zkJhPGVjkDVQ+5r5rDh+8tvLSXH2A3iS484dX/HdPZ2IKX+a6Pevx1LXYSjOyRO6AsgXx
WOfxjR0wZHEaRWhFDY5780uejzkqj3F6Rt6wsKJd5NigzYjFtONZBFoqLda/BKl95ArXogPM5wtW
9nd6MABjF1WDT0iYsTb2zjBmr22TpqiC76bt/G4SqRcWehRRYyUa6thqyL5szEbdPunVxTTHOw4Z
672NRNoBZYaXBZgzOgw5a4Lh6BBrOqAQcfYu8JyilxICa5YXXkqVoZ0EvjxtCyKGGrDwq6luHtQr
ygip9LDbcjvJrNlLjhYI5MBFpdcSS/bAqEAE4wB3TMOlEXlmgbANl1CnzgeRg8cvmLqG5b7GQF5W
k1SEavpc34K3yDl0ALWcO1KUUPbCqPoMBB/opjztNnaqTaslxiNxiWWMujcI5jKt8TMcgK0HSPI9
mXaEo2amg+sCI2osu/lZ1+50RqUwtoCBPW2zqPpTtOkLjzo8ZZ060vGCRy1hYWHTTOTj9FqC463N
grOr4RsQm9nwYgDGhVMFfXhBXumtNylbg6LVYyOZu12AcQtOLgmHCXQYClK3uDuzBSf1oOFvqRwf
sHV2ADa0t/BlJsDu+CpYbDMZEZRyYkiMTZHoNnEG+ZtkqksGPJsyKnc5ye/gwnT2ZJKWiRs50NTJ
WQTWegmjXgCUgBHjgur7Qk2dVk9Fn1f7WJlaunmRY/kWvofM37Xlu0dxPfAuVduBxTnj7AjJDnZM
Va9tNSeFahW69dIlfyOkibxj84l/iki7SK3yoTuv9WHZZZk8za5h5Gjb2yt9mE7R4PY+dlhoH/xd
Pog0hCADpZ9bPr6g9N/ZLSbqUUN6QzR19o79bawYQQNiixQihhqoiDXQ1t3VQ4bkj/xegyDohfV9
e4//s2eyIqHqQe8zDUGv5eSv5WQlm8gtkz15dQ4x8B4AdZzmorTc8x4Z1OhWAtsFvN/itZhekOeX
YTCX3w88hsKAeoUm7xLH7AlvHgClQEU3kxsRV7gFpXQ2G1wz4iop/z6EHJ06uQ2uLAYi0lfBDXeS
FdRTbXkpYlRJO0GUuwcIuVjILDnJ5k1BEDIXYlIMbX4/QmqZeDuI1INoPEjDW1ii3rA4x22N3G8c
IGBUxEpwkZGahfpjsel27656I6s3s9z3svg8BuT44zqzkRbCPhcQNxuZ79GWISouRu1Yca6hAAM9
slVx9KoVVoN6Q9iRj3uLGJgVZCD2+Oc0ayy1DIWHiPzQXdZe1uiaSuBXTnLaeC4BOaU2nCii28TG
2B+yrNFR4az2o0szG5l0HvVQVjtTtPXKFGOxWSj5bvj3FsfCyfdZSF+jtEribDFqQVhYa/azZnTZ
eZBjCg1eDNNYePdFxHcFVKA6P+l+oYK+eNLtEZXSVvglqsDfT5H1aEXIc2tQPlcTIbxTbkBWPOGZ
UTnPZizrvW3F4TqJp/EqHXGIhhHcCCjZ6y+RLlE0GUXFdszAe9qrBtVb8YhEBbqVxOOM3BRNjVN3
MWDjxksImdsT13GMCnI94yXg5g9eM3BG2P1OG+z4O4vrYo1C++LOy3EQULrNawnFbAWCdYDeQG9p
PtjM0fN7aYe+HVr2bfCHuPcFwCf7canPrjE6AX5+y+U+i1mWhibeH29wkSoHXhf/H9DCVu8ZyPAX
fty3/SV1m/QhOs7aOkUICoBJfA9aVmwGMLycuryxr5YB8WbTrICI1GThNy0IVhPFrQqoCtuPdQol
VUW3qhrqUTO58VivljFNY4aNMsa/Znw27cZWxOG9BN/UNUz77FRCgNBnTmm9guco3AQ80/caRCZe
qzH9YvbSwLGGlj9DYQ0fvxbXFvIBO6kILN2EgxlT9aipway0HkzWzRyZMxUm0V0uTJfLvNndajs2
cNTwvS/1gVFTT5wIZyLAyYh+vHejU4uS0YeiH6uHvyw0sOuifmiQh1UxZOlV4Pg2iwZk9lK+xPxt
HS92X7zOqkKm3jrwZJetdyXJ2L6bitPIxztDmRY7BHjZOsgKa93iLRvogdC75CxsIJszOWC6t8yD
h90ySshBqEhJUxp6QDjgDbIxX5pRz2YvJVzJ6yQQlyZvDJxX4YG2RqlKx0ORHBxDuP78woAKl0NZ
jyCpi3kyfdFA4L0GIYR9ZYNhzY3FxAOQxpAteLd7UB+8WIXwKWqxD03m7eQowVimpi+OuBW2P0a1
uandzNmzXPvaBCYTWx5U8clNczt9GRxW+aBSxGehcZEkmT/yIJNyD3GAEmBXvT0OrsWTlRGB1LBP
gnwzhA7KxuwgXIF+C6TFgyYOQWWj4NgGpVggB/HaNxDbNUOzW7tqyHCr2eQZA+SIx+I1LkBf5OYi
vdBQG3CrRrnXkwnt6KceUrgVJCwi41kYwPyDBq5j6zxGWWeVAn7cdVz4njr/rwbDm/aNygeoI3Hs
QKrY3VAXH8wx5yjyz6HkiunUn7pWyNOVa1nRZlTzW5yFuRtamtwCbDWo6CriTeD02NiV2RieBFRl
HP+261KAl/DwNHdLFHYdOHL/n0cyS3v1xojn5qMWDhl4HwRKl7IQh5+T3mk+tuK5XDecmT6gmuap
0B/HWoARazKdqwMlr+89ttQ4uywnHHro5RZ6LM2ZQankCOzwtAvwPnqvp5AUTMOpf9Vk94eOAq9f
WMdJS5S48nUTQboqgpygoSoG1KhH8eQyGpkE/A0UJbqCwkTI2uzxGUEUrIaEloHSiLUCFi06kM1C
9dSDC7HNujCuE86fEuwIkR0XeI7ntakdqZnH5Powbi1UoK9mn8Uc5ncS3zaKanCCdlriFxtNXxw5
5JcPrhSgK9hmAVgvE93Y1korkLlxuzEF1JUnze6+fGLvgy648lCWO0lFqUJxgo5TYJ/ADmefaPjB
Q+Mp2zYpKGgoLAqyp9EKgVR6jyf7pzP/mt7iYOTDBWyjf6whYuxwqEALfQXmb+ccmjn9gCEr5el2
AV4KGG172kE1xzuwIbagTCad8Gho2ZZQ0EXRtbuxNO8cw30DRoPoLj1Rk0+Fk68ojtxkpCH1yCYG
SKjib4E5hIumHjVuZwufD2Um1tWQgTl45VVjvI6HODpRU/b1W+/GFgyOOEE6DqnzMi/Q3oSTP2E6
qs/tAOTqap0PgfNMr4q/5kDEKvGB0fWg4ZBiRw943I10uCGHZCvcoZ8dy62/L+LfUTxAzxH1RVfg
NL1rmk7GRa2Rau2xiSvsgBTbAk7bq/8h7cua3La1bn8RqzgPr9TUGrpbdttxnBdW4iQkOBMcwV//
LWy0BVlxzj2n7oNRwJ5IqWUSw95rPfd9whfs6GIMILyt2+OFdicjG9I6c9hsVgZG3aEBGX08zB0c
ST8ZYfkUOOUXMhQ2OIZxEPC7Tq9d/LRt43WsF4CDXFNrbHCuJvN5tQnl54bYez9TTzckUy74/7If
hoodgU38kJ9EApV4xNskPC3RY8YT5RLZSfAHwHW+oeQ1PFNT+sN771HGDA/QDagY13b1j8b/7kvh
zemEJzgK6OTowdYTUblLk2ZUTw36H66eDOopQf/vK/lAsejZQgZ8PxtTdNKPAzIg0/tni+o/PFKC
FHxUvMQ5KRBgsfdNRdiq67s2ahFr90iyqKhyVDhQ4TZ9q+GEdJzat7+BG1Qcwgrsk5rcKzfNbmNh
0+Pgr+AEI0VW+k8O+PBeSJStfvRcJ/yEXYep2FAQkKVuWgdcbI4kxUQBNNjTizA5zDIvEYjz8tTV
8p9JC+wzUMcM0+fQGN1r5RgfU5kQabngIhBFiLrEsMt3Te6k6fhqeCAGoY3IKZu/dR22vGjjMQIl
iwf0neFORma0ESnlQ4/NMy2i3k1OViSiRsbW9tqptrFBxvjJ8SdvT+fZD4fadGzdiGC9RMHh4aSd
dPqYu/OHbI+1HQDkfzyW13akiFDjHNMFU4uxo9sHv+Cf9SkvGneHqQTb+3KYonQbELFzuyFtn7n9
iyWAFxyM1qcJtIWfBKhZpCVJFt+/gsw1eiHnahRsI0DLeczCwbz2FjikugxvoNGcd1TAmiM9+BLm
KSgFsWbtN0MPvMXEfKNy1n7McYrWdeBrlJWw2BzL917FT7nfmjuVU6r4+3zgwsdV5gkAGqK4Hffn
PeuM1MydlYISUKPOa4+l6cjz/AQkbVln7IZyRllOOCRbEmZmAPxS6o65mwD0AZYdiOFUb8WRobHT
mrtAJAQ6/HKceah4GTQ5g+aNeJA1fsS3bQhIelLUcmFEPWpMWhjpMTE7IAnj3oW0wVj62xCADtsg
53V4dJMRqW6pDbx9SYtZy+T+ltmV94xT2naPyUARd8SVSXrf87G1MuERq1QmAM6ANCBd50ZE1p68
GkMUsRr7kq/YTXHcIAok9WKdk54DmuoBog1TPT22I2zbxEpHYjJYQPp3Nn9D2p1/SmniqP186azc
yAGUbn8hCYPt0wR0lHt64Ez0lGH5B6vy3FNEiZ93CtdM2g1vg2qfR850zoYUcMDLyN+oiQr2ufSm
6plGvQjDQ88TZ0NDW5pN2I2ynDX4QCIQIGe7vkMVojEwHESB4fkVBAx7Uq6Wj71M5BbGY2a3R5LR
RU1sE9uT2KfYccSOb+YuF5FEvrv3Jh/1pi525YYidLFVDU2d1Ua9TYccNA8mYL2k7E7RjSOKha1M
XOo2GUHckfEtyXiZ4rQsD+MAaeu/gqP2GqFu6uOw8OlD5U5vqH1pfsX7xD8MBvCeimqtMVNw8F8r
mboXYxnMz002Y+oC76aLBKh7AbZBQ6zwsFDI1uyshhmPGQvbX4pSeM/Jgtotipa6Amf9aVo/0VDe
AjLlwZUbiHWfuj6qDGVTtzOKjyaU2oPzzVcKA5sHODcpUQjd+zjLkya57zp2rKydvN02TbJgKZpD
qOOsvRV75pI9B1Vpq9CkrNJ62oOGKojHIciDLYrWrZfRqN7EOlt4PsgRhfL6vj6uDftCFyIFhbLB
uyns8bVxx12XsPzZafG3tmSToOT0tJTGBxLNoBYHh2WIFMcB75KttqOeOzZ/TNwSRwak1dcRe8iv
gPGeXmzkUJCBlhtDtB7mrEe+jLTVgXIQd27CJLP22pi0t5vLkuVlQSXwk5PY/Az4xfcGe/gyw+g2
pp62sRZs/oUgFtAibUsyHE7dx3uwI+2DjAKkXYg/HUoAwZ38PcDP7FzPm44NB7uiLP4wes/bFZNM
yaStXz1WG8UAQPTAOF6ApFfiV5MPeLL+ISO7AbOtrZFP/QcypljaV9yup2X/OV6OnMgNTjBR5gVu
aN++o9EiQi3fc9pzuiR7Is4iwDZFLEaK3DX2ykwyjmkGrgmcv9pLu1LvRyWFtML0aeFRe9KniU09
gzisNrFN/uMJI2ZM3Qg8MvCxtZb9pLXqxJHGKAi/d7bbCWVHpJF+yD+yn3Csx8ctyfw0+BuMtn0H
sMI8ep5Z0IGgbEqA4yMBBnIJJkA91prgHsRDCqDf93JSUlOFOZACHty0mkKRM8kSFDDFSTIgteh2
DW3sy4vroUMgBDT+18ujTMmYcRSmre68dKiH2/jZxYdwiVA5bSPR/Mfb0MbBuljgJvzxzh+G+k6t
qLiuRTMedDyy1d8GKUjW0Lf4r+pC/hlc/BnIYwUCBpZufexOgF8c5PrRYQvgS2ls2IML6E4ppeZu
bJGVsjX4aG4q4fQb28WhHwrUk3cHNfZl7CQ3AJWq3EgQLH6b7amrL45pXbdIylHpoqIrF+F2WJeK
JdglFX68Qb2+dPk6fXKsUGwANBjgN4mhKFCYZtsd2A3lsCjt/gKOFgawKmP65LIof8NGPOmokcH4
NIDMCtBNwNidhYRtGBvnAzWrn3wxkXR81qJcsm57af5qCMP5MPtdd83tv7U+wDwI89byqkV8MPhx
HSIgQ6bme2Qb2LN7LLtQsCbjkDGwwKZtNYcRDi9xB6Rww9CPAT0wPZEM5AcdqB1ppzECI6lAiUyH
PT8GrrkQr2o1Hmvmnp3ExQYYENa6WI9JyOzJOUfZYkBTbtum7c93IjKhxpIRqKeMyWgVqXt43y+y
osiJ0+YXj68RJngN5h3IpwAHy+ItSK5sZiv2wc22w/I9vLiF37SnELgYe0BqpKiqsq3qrbSUt7kC
/9IA0cUWcHUAlRcg+blkeKtewsEOd9UoMQ0M412mtfVc5VNMhmm6AsshcJASg7SpKSajHLkN7daN
puaCzHWKoLQcZfGx4y7+bqQ57BTis5jpBGJxOXul2S0AEDqZI+s7MQoVq501oFxOzZlJnwwsO2Km
8dKWTXK1Bpw68rZSI3dck6vo8QjuTBsFedKCGsdCZo0VYZ6tZUVko060c60NuYVBGF0DYylO9pz/
RSKydSf87D3b2KiRvAL10qHY+VNlf/8Vg3cpjPV7rlqAxzsOmMjSa4/ec8FipRvLwLNAvze9m4wJ
EC5MReThWNXzQFzZ+yDkYjWPaewwC93FMy5RLScYNCTNJKslDG47cYQcwr1fivo6gbkVZVRDsMcR
LrIV3XYCjP++zm3rq+fM3cZnVv/Rn61+v4qmv0Te6JzatjUPJu/NIzJwxcZfzAPl5ajknK7yNmvl
mKiGRa4OGCf7V6tZ7ywYdsA3i7Qgh5tF2vvFZliBZK1TOXx7TpHXJTM/KB0kMhOGrJ9i3pPNe+aH
TBS5s8ydBMCwrnjRcbCKWUCtTZXXAI6wNxaoqc7hvL433lIAvlSPRWCPZyRqk5lzs73zcnDabjDi
KF2QrbsbBxesBoxZl8EDuaZZLScSUQMiA+QLyMZwA2RkkV0LQsFja02nO5nqAsuzOswtEn4/YNH2
O62AqwZkZ1UqjgF+x94zyX5UpGXKho+LRAuTxkD1AMfliL9Zb6I4zZuzHUgEQNAa8OFInmoxbiF7
c4rAGHJX74nkHKwi2YAM0AB8IKpadIzA91lX0YJ649VAkWhgTpcINY7n2cp+kKXNfCFtMiQTHhJo
qLeCohLVRe68pSHoHvHH1YZd9lk0vLm0S9CO2wizozhn4OE1JNhOicUkKI5mEJFZqfmc1J6cLLXm
HqhqPqioLfZiB06Ad11Yfmv5Af83+B8ogx7AgSm8Q2MPDIEAt91iuilAh9QBedtqDzlyqZAJCFRu
0qYNgKxjgZLgJ/BMfWQ0xDf4riYb1GVbQOhK3S0pIhBgPL0nMmDJgnRjCYMVIMXiSN05XLDFhY2p
Jc5sYGGrMakKJG1WWLgPIIDrx3061TkYtNEk+MkDetrtm5jG49glPs5GKvM4mn5M6iQpcfTF5Qtd
dbWneE08wINQgmHdBfOlTHbviYYy59DvvRoJFVIhCjx4g6q/T0b8riB3BemxJGUP/MLOOWTIUPHD
MjlbAFDZ22mVx1kWIcuahFzmKTyOkxWJCqQpUmwGkQ8NtUI7P8hUrNlxxTbzbN6ubyi5kiwyvHmL
MnvvBUV1YkxEF88aOo4iAnQtBbErqQZa297daUDSYk/xaPnrzjQHG1yKDuuUf+pgujX2qB6UIaip
sBEdB8HY7GgzX+3eq4172uxX3X/oDCtJDvh2Tv8wkrM1q1wETttkd+XOSeYTP+ksjkh+V3qIpagL
gHVs2ZICk3x805R47LUdumRJY5UhIr0b5rtgnVvtzYNCG1cBkBG89wQ34noAGOQfboHFhWFbSHq7
T4AjfWGyb0sBtOF7PWlq0PpiLwnHjvSEDgIcGTnC+lU9kNVT+yFBj57nndd/wQp6PuintH7OP8ii
wtrMwYTDsBInyL09A5uhs9rtzFNexySk5n8dmxJVTrv/v2JYEmuOjOgWirl9wv4fliaJMZ41C8oD
pwpp/wvZWPVi0xa5pUhZiGBFu1Hvf5Lh/f0eT3GzSKaXqqyw7zt4R9r+1JulIgFcZRt6w04rgGz1
fUP1p5untLf6qHGXDrRTfBT7sJ7KY1S04TmQTecbwV3zMxljyA1EFR5wg/7N+D/Hm0K2n3jQAwj6
+8UWEJMsld39MdfFx04SITWyoV5gA+eTem1kg1zctYONlqGkHOxHD4ZmiezPKUmPJKeG4lnEqURj
0Jx0R7AYnnQo6pXAot/zsRxRYA6o9t7eMnkkW3sc87U7ZKAQ75+ZF/muJA0ZqS6BAxUVNtPv7WUQ
dnPSge4CKx+kyKP6MkMul8/WEq9F4LD3gDP5gRWMSYKwtozWd+4wGhMp2NR8qZcK8BGSXUz53XV/
6kd6cvbWWngbTS4GjKjxBIYlFLCLLYuQxU+g4wQ3rqDDeSSRyUlAzUyI40hZnEAzQX0Skxsg24zd
vPjfSESg4yRX1tpORUb5YMb2WvqPmH6Zv4QNjpz1PVFM7bLIl+7VkCfAWKLh7Je6aefU710aU4P8
AhCSkCYBeu2ZxuliGrt6Yd8e7OrGBuKMFlbAGj28o5JYjnsNgBDyOg4sfOnBfioHnRsBWI96YZXs
5wlLB1JYkW8GcV7i8C8oQbxEwioBF5A1rF6P/ye+2wL1vQGuT9pOW7q5vA3SbK8+UsSRhR/T7eob
0h+JenefWH1EMi+qxUb6KIKSUYW0xfepd1BhA9mYivMEjgVQwbMeVctugXciqrCVxlz6ZbiQlCxd
IyvPggF1dUNCENYgkRzscitHwTPokedz5SYCrMmYwkUZx/8emqT5aTIemhLE70qop3g09euqxQf8
XR7tHh1p3IW/D32zXoym7DYrShy3DHVe50We7RahN2FH/TamHjXOyMG9EwEIWSp1Q26r9H2Q6WHt
L/UOBKEol7zZgYsbJ1zBgNRe35ymXZmbfoU03w5Jp0EZfgFgRD1daQKIQqIBeQitJOnBupzK8vPO
dUEIB25tzNmA60nCkCXFuchtAMiMHvbZWQF4XRxcKMOcDEmIbUMgsQjn3XAErfYuESAoDAEQ+wQG
5etd+cosq8M0SNyPJlpOHibBw6EGuD/kxXbthurrWk+npnH8P5Gb+YtdW/Mvk1V4u8n17TNAzM3n
bBImiPAAcI1a0lqttRqcITcomBLYI+PVUa+/Fnc0Lxa2Vsyy5pcste2ti6q5X8qs/NtGAsnfbQds
eiC74Xv8rTfm6Us11nxbjMP0Oiy1hYk/sEX5WmUgOmq26TKBde8n5GAApJ6fO5xfb6bMksR8WAyj
uuc7gRi5dLY/K/Wj4kb01VbGvKGLUMCfXkleRN+HuvAtAA0pCt0HDRUpmboFaVjLi2i1iiB5zHQs
fR90q9qXTEimTbT24XPRhZj8yrTi8Wq370RH1vGU8e0D01BrKWiCuorj6mOhePtU+mLqz9DRZ7td
6O5vo2PpW737tnQg/WGBDA0aIy7BTm+IHClyS1CJhgxaKSo0goYC0yC8DdVVOtWfgEf9jrRBfg/g
IEBqwYmejww5wKY8rxMoTZH9jaJDCWLQTXY37WnsUWXQjzb/UJNlGoXPloyjXEiG+k+UMFLMH22Q
TZecAxAagcIkUuUhqh5kRs1RKT4uNhbeukJkleI+ae1D5Y9V/FhnUvIKAHhFgJ0j8nfAE22aAhgW
ThctAA1oS0xxgKGt7ufug1GXGjLqKqSx0L2leY6KKOqSeqyKjyb4a/aJhQI+T0Ir23JGT70HmZF7
A5ISpQ2AZcfD4A1IOsNI29EQiWLvoWj4/yNzQcm55dh5wjJzec9JBjStccrEHyRRKceGVGoLDhCV
/s4jLZE5U/SgFEhTXiER/5bfjDP27HIXw8nBUDG3+F4dSf7EGe8O0ZJ9CKdE0qpI9ijVJfWddJ5Q
yIv3ZGLsIkAVx2zauUj7fs1aQHWkaVW5cdC0X1vUmx9JRlpqksRutj6KTbcPinwdlqcKe1KxNqae
4cgapfcrWIA3zkO/a7MPS8XWHeGhGino3OKyib6Z2M3ak2zpg/E8SrRV6j3IAPQMD+UXtqBCXoSL
I4lIYP+dz8g0EkgF39E48JzksPbTmO3WElRHj/rH8dSP9X7t7fRzsvbJLrDG7smd2+4rEIRBISIA
EtGY7blGYdimnpzuKxhCZtQxOeYLB8n0R8CkfsTBYvgShN0yi70xN8iQxi5gcKhLtzrnXrQ1sVF+
pFEN7CBk2kiFqFCgPnt20MRKJYWzFJKGZDjsSDAv8s3laUzHgxqSxqi7+mzYxXdvcryLbgAqNkB9
HGKubgte8y4A4NND9NLAFg9dTUUmPaNrKlO6u7XB43Ht02qnLiJj3oVXrvqeyUjdmfqI8qL6E8rv
I8f0+qhCZA7D+XqPCYoxDcgfViCiBPZbSjzRqIgYUrqzZk8aakgBYjusdKogA66eBCPV6r7yWdyC
D2uvbEjD8+TXjjvBXu8BU492fJFkjsdU0uPZddsx1lvBd3vHDRP4SWkVmWvvB4W+wM/CJuAri1sz
XbZmBF5JTf4IbP+/OscxdiR/5JDUdqR+8NVD6hFZJfVk0FU+AB7kmslS25IMh9pI8tRq7UeyyMzf
+Nykl7Dw3DcwHHRILeDtYabyy8qzzk5VAwqZFyWXuSo7/DeNTlNifbCQLf5sZt0OFfJGs+tHICxF
aYYVC+Ep+Gun1Jkk4aGmkqQ42s6YkE0VI1d5AqUY31giWy3+ewH8yQggXSf1LMjD9e1uCCKpN3BU
4DDLYFdCCp5cABbGGjRYYQqDkBjSR3xhNQa/0DGso/pJQxxTz62a3yZUuKEuD/WoIyoMvi/ZAJOW
bFmYz9uHtZznmtfSXo2TlgMNxDknGeYB0r1jHd/bE7Jp0gpHhBbtNjty49mu5uXE8zeSm0SogNJ1
PwfcKbKrqxScFnMia6bswtiWYOPZUKVU1vDlmXqqpCrjEvBVqqnY6q7OShVf/ehNBVjkTdosKKvN
+7LV4FO7Nxzwi3br8gKAguHqy8Y2mnY7tWLcWS6KHuLUBvUegK6QKZEPV2rIOGHAAuytqT9qRRFM
LtLSS1ceEsKXDFMWAuLBBPKMjw0R2hWRzeK6QEPPgdJHMmMRPVbAzh8Rs7pTCATpp6xDrjSSkgQS
1Abwk7bVGmP/AxCX/tBcGehZJLBl6Bl1AhCW3IwnwGKBUgAWZTIB8nJc7APLgcNKsiW10p1jIonc
QeLWMwuG4DkED8EukNgKArioK3g/PKAScfz5+jxvL21WYmgOfrOZgRPybORFLIACzmIU4r/3pGwG
V9gVf+sci0TAHA/EuZnOVYmFKca6iRafBwBxhpDUK4pcYjsNq62W/dQ6ZHicAlKWn0Rpg3tcGPPB
BmbvZxpi9jYfrMkH3qLUomx1uRuS1hEr/9x+08ELWcFMN1EFSbVZ+zpUN5bhq8RcWN4j2TzcWUXl
zeT40885DyBWBfXFopZcelpPK4Y5xBsVAM/Xn60fSFYnYIcC+/n15+zL3/3VyiEADtA6R8exGoKX
yXGCF5cw8kCtsBnkkGSkjcKcPyPfIia5dqBhBKQxuetu7EmRev3kAK6msp48j/35YEwx5xSHEsUM
hFh5adFg6ycC1vdhEqzDcwjEb26FFElsV2UvONstzTiRXTNCdXbb/JKxMnvxnMidkYCM7Mh2LY4k
i1D38O6AebG7cTvhbUkYROtgbXXoCtOzDWY39Ya+Y1ogqW9lTlugW0zRl4cvXy2nSBtCS1+3Xldp
Y6vPGsBhG8qCzFoJGpy19gUsQcEZHDmgajMBmZwhBS+VDfUmazD3tc3wn1VqraGdX7SdCcScTTm0
EXICoCAPrY2y5uRgynkiuQ48Fv26t/JqQnmUg+JikCEO8sCWyLHVEYkcKkwAGt/s7mR3XeX9PRaF
ydcG1Rjk3HfvF2mKGSdUQiy9vRnqoHjirQF83jysroNsqAd4rq9JmpcnGqGyu766yLh+sjsGkvub
GSnmpftqCLzoRrZUVxK1EQPEtLRdrfZTIvz0qJ7iuoR24ci97JvA2ek3AT3QqaHnO5lYQ+ZKBo1Z
vSxIUasXypyi+mqt39XvQnkFMtcXoCFdBW/117UNXwvDwATLDgHCn8xRE6txBjqM56J17DVuDHBC
tY1/zk0OS5SlAsJEqkO7ywBT5wxbGpJCuTjjXJy9etjfB6PrMAfH1SLj6+Eumggm1C1Ef7P2N5rJ
3E2rWprp0PTHdRzUstzNf8iWxmmQ4Ic1fbsz8XJsQnXIA0V9UjmY2MldWj8uQuz9NvTEz+W7IZPN
vIADIx+aA0j1gBt3k1OPZKaTvpo4LjeRHBpeonywN0wCy6ayGSfgzBQurwB9jaGD09o7BQ+wPCcZ
NROoll55MDdPWkFRyFcragP5wsrvIT5ZA5Lx1zkpQCALWPh0O8zcRSYaGnDTu8Bldepzb/5DOQKe
79zLhmyxekR2Mo1JY+IsIAbaTbEntTbUw6AJ4KLH1KPGCPi4W920VwG1Qhsr5zQSf4ILx9vNQbKe
qMF3P2NrVY4B+D1VgMQB4fQc2Og6zF7lH+e7wbsKpq7Z9fHEUcx5p1ZOowot/SmqdqJwenh3edIo
98fLP9iPdGPkSk2Q7IF23p4SyWEZKOZLJOKcIsmXeTf27HI5gL7vrGThgzm5kw/1SE09rXALkKTh
NBpxMakBxgR1lVQ7Ic8dlYqu/UknteVNlG7qBtnAghLj/j2NTekpMW5ePX6quxm/a+TFkYtOmPtp
At1MwRsvGAEuWp4BPPFFtHhhIkdlupiS/ZmYnqkhumfqkSIBrMyJd2LzIP+ZLYWbMjvcggLHiP81
5oPv7XZAClFfUEU6GCMQ+oqQXbCzPS976rpLmV/6yrmANWl48lk9M1nryjZmv4rtimRIsKZKH2HN
PY7zpHmAs4R8O1tpCcCuKAcwlbMaH3Q4L8LvGTwiMauszjq6s2PFSHNNgO0yY38NSXzONmhROKDG
D4+gzPpU2k5wuXtu0VOJ3FCm5mz0g4t6INgLnlUv+3znqs3ItTcrB2kKsFWXpYehuvb7FfWNKAuc
PGKjAi8OAw/TTZcJ47kO6vtmnnP35K/8Scu9MUvWmMbcmz9gldAef+bKB8Pacrb6SO/5ISYZA9HE
0YHLm4VgyGOIncD8YKBE56hd1WUHGZR1433QC0f9AzYibWDalL5tn1BxZ58WC4WCqB1EV6mqdARG
juf0wU5gqfEUdNXODr3eAXwajEhNvTufcBnN6KxVyh4VtHHa9VnUgYHaclBnkYKAPMWC6dx50w7w
MQ2yF9F0Q1i/0PCmJFMtpx4pgei1e5BTDFLiRaKUD+4G2MziJRw5skyDuHAids2GMP1Yg5H+4nvi
1WRN9lGJ1mY4CKMH74C0oMZgy4oFBBAVcSj4bsd86yoyywGbNMz6omivkTXH2qmwRHKc8wILeocX
xQY4be3O7kUFYJjvQewRb2uU+XhH8iOFlQVxYDf5dZomE8+Sop4n0HbLpEekUF4mSR5gYC/rqTbr
DzQSfdk6e9I6xCrQuX2/mbO8x771dxfPmKbw2QmXvYNCxaMyVD5DyOqt4F6375MULBWVF1wt1PBf
mwHlNKDQ6nckU4purp4MD/NgLWtcOweoQn7UoiUaAuBreCjkXNYXkpPIBkQrqOccfkzlZQIgXlkz
cPbkL8OclxIPhWE5pBXIU2Jd6mBLDQ7LlgMZ3qk9Yf7gYxprinKfm3SQgR+qKkiro9FlVEjSWBWW
mHflFzIC2eio360b3CXdtWeZC1jdfqzbkI73EdshDo20R6bSDfAMWzQg9cYzmaDLtALI185zbWMX
4keENBqiqPoNhUfJkUbNOmOvHBB2yEMEgv+OhIVRr0+9ymG3y9EDDGyKea/bvESDH55cCZWHDPoZ
ZNNrp2S1B6KQGPlsys7t8uhEXtT8RE6iW1yyJ5GOSzI1pCsCLhEoSmfsjjVn8C6ar9REyCZ/HffU
t5LhXeqAA+scRsuLNiSlPWXjAXjb2Ma4RVillz+PK94mlr19UPSoVMNzKBcHHZ08DGz6tQAePeOE
u3vmQ7gVTpO9rUaLfLdmnE807E3A/lbT/GfmmtkbiYBGiTQ4w763KKv1T1KC8Cd9620kzFAM8sp4
451vFmTGm+w6oFq0BQjIBAy4o1fiWURNl9jvPS1jE8+A2YEUHZL1N5MH46ZL6n3LGiDQ3uLpoOvg
SqJuBkTrALmd5KtDaTvti6Pyu9tbl+XLe65/ydLxCKB5vCvohSGbXDZghAC0GAnBg413TdIiyRG8
8mpECg9pbHjr3xx1nEa+o0hBsrtgvY6Lc8TO2TyYktOdkbpQFbwyDko5UPM6JxNlFKes/d7TMgsQ
I1tujeDlkSZawf0xqpSQNA/q/0mmo5JbMaXJfxXaApPAbGRIIm4BwsGQD52x5Be38odjM5nmrvL6
l6Ht2gt4Uy6EjROE83K9jQDmqEYEo5OleE6XFfLkbDY3zVHVwQI36OxPNjtGIJkj0V35bNs7vxeg
iOyKM8PKGElmeM6lJsCnWqM50ki/kellbLmTh1T0Dilr39/s+kV/U5Lowf1fw5rJesT/U2M4JmnU
H9xVoCpINtaE+qBVNjTM0+WvJSutHY1MbDEoOQ3JjBxo+F/IUrfsgKgiw79fyMGYHHUcfXXbw/Rk
BTIQCJ4W5O6AMiQqywS4Pq6VbYWUDaYDfiScUwRnaoQ/Noeorz5rEfIZ7WyrIlBXq4oaBUlrOoqt
lt2Zz1xYw56ug7T1beeE2Js2AfFeMCTmKNgSwiDR2CV3OCUPUCfaRrtQb4qSp9oJmieyINGDK8kI
9qR7gErRLj+1uYUm7cMd8NFHxa7j/k7wLYEzYWJJXWpqYE8Fgl1o0LRhO6F61vcvqjs6nG+XGtVh
2oN6j2EYaCobrHO02aOFtYCn4Geh6HKdt741knSvj9riWYwTDl3X9GuLYh12cNy1APwhGjsT2dae
zHTbYEPnOSqtBci+YSNm0AzAsQqWr9xGKh5Zaz9SatmvrMbci4R3cWicrKMAgxdmEpsmcLvTzJnh
fylBp9sU0XphGZ4dwhvGz6uDw0kcFCd/AfUPK5Hyr5KFfexlUfmpXcNm3wPAGRn25nBIF7YCO9Eo
UcIDcKgdeHpKIF1XNmCPBnCNAwP3d79xAQWGdHkwOqQ82KmxtE68HHm6bpNvq6JPXpAnn7xQjxk5
iq2QwLYnWd+0Htg3W8zD6gaQgtpQaUYAXVV8fOEygBJRBAPnMXs1prBixoyRIiihjsPEDsx64G+W
90EXYgJg6duWRwff7NkFVGk9KMxRrGYBceSysC+Py1BaQRYoLcSp0+ICAXfGklYvQUdb1FgzZiIO
eIoyCjmzoLnA2PSHApOYVxJhM2s9FGbgbfT0IgO6TVn3oL+VUwmy0DHIS8bIpQWNeFgDDVhexXIk
v+CKE7SHBLh8ZNbJBooJySl1jhLjqNG2P5ppC6yYC4AhoYBjjCZga4HVeY/UjRHVzsxbUdm7hHvT
cDqAVXnL/FQCN+RQt96TL1brRE2/rNGixqbTIrtw6EMLAKyMAUnhZqXtSX1nqbqkJ5W2pF7kzG14
1kKnw3sFGElpcEht/4lcnNX1Y78Dqq8++wlFLYaLHuuDLQAaIf2TNOrUqBdtsSstpHeoY6KpAs/1
xJMtQASxoxFUyYtuWhwlPOfiV5KIukb9r1iQB28PnXEgYe+Dxigec1BWAj0uiZO0ehmT+uRLUEdq
cJDr3w0fZEOJV+x/NiEPkQ9AdtRRH8LQ0L1dc0pKfjTaQDn8a/gyRWERXxqwDMkdP/DJuCcub4iG
NmZmdaw11CM1GdKQGiad9ZC0SGqBszZ88DMn7GRPnvmbtngIxYWJHUJ9N17/u+dgC44ydHVVlW/Z
cSmQzaGqr1TRVb90/sEOuj8pX1fJlL7nSHLm6wjGJKrlGgCbAIognCe3BIwyGSPHVl+TAWaowRbD
jMLPLQndHL/0Pc6nwCIuqVNzowysfSCLSpUVeQGnLojv7FW8sRP7wsZ0em6B+wBE6gplYjh9Kptu
esnk2RQNLdsEdTbmiDuSkVbbOebwkfX2CpbQ767UExVATUYrVSG1kmLoC47cT5GJ2FQHMIH6l6ko
62jP8yAEI6s4rEU+dltU4vgX1fXbYo07wZydtfhO+zJLgDUT5NdJJhbkZ+BZFVsDaKnJh0JyNqAE
XUwf7/50Y75a4U7/ke9+U3cqL2Jf/XVF9lKH99qG/ugqyMOP4s5H/cAaDxDUViqiLZdoKW5ZA3bF
F/wvL/SDvRqSxveL5UK9RMKs0LBMK7zMmhJEJDcZmfAKyy8VMWWAkunYb2RhAU93RB05rqQ9ugF1
VkNiLkaF15lZH02JoJPhqTPkxnBSvxP6HQAOG6WROTQ9ktBOdz8TIV1oXOB2dhmIthPwNqKQ0RzS
DXJh2EGIpN/gDBhjA8cJR2AegX2cxjbjljzB/zhbUZ9uJmseX+rE26aOk39weJ9/mNMs/8BzfKTW
us6MjynQIM0DwNDNZ9KRqRnOvyaLmZyUxTiZAu9sUzxRDGqQ1I4D36hf9upaHGuIHUeyhLqYgb/E
S5JFsd3aYIhCrQN2TgOOdLkUXIRSFgw9FHJIPZK1HTY+hCPOD2akNKXXULrLYS7MP/41BimKeU1i
ZpovXl6N+B4MZO45C2u2RrGAS/BhLMriz5CN62Xxu/Har+2zLbFMVzlaOMfUDuyQfWIpnc8z81Lg
GwV1pTUeihL/nccIP9hDEK48ei17C6lsKcgCDLHKcl73goTx8AnzXGC/JxL1mxqk+ZiXNcnLfTKD
JxiUEDx2utZ5iihLBNDQ5cEBnM3GoDFgu4fXyvkSsAWY1b6Pvc8pcz9VTch3mg536RbUIC3TK4k8
m/mXEhubNCJe3dpe3L0zDlhLSF5danzPC/BE8JFBYFuYdIiy3Y/Iq7sOMmWKzeaAOTaGJENiVHqt
puCtyma88KWcRKMLzsfUtz6RqRJJZYN8hY1jTHgt9lERxmvoJa/FhgymZcmuhsHK55zx3eDYzSkY
22ezxe/Wicr7JslTvp8AChs/KCxpZ0UA6GXA8tppLSn+j7MvW3JbV7b8lRvnuRnNASSIjr79IGoo
qSTV5BrsF4anzXme8fW9kCwXtXW8fTr6hQYyE5BckkgAuXIt6kL+5tWyTP+GJnZH3l7M3rJTbev6
6dqs3gykX06WAwnHFMXnUxJxaDK3/AEsSdsetb9n6umZlHc+dG3BStPGXuQHyMJ22g+Kd2qbP3RG
H+yw0VN5EQwnR9tCFLZMhm6b4+g/xk8byklTqscHGgK9BOwbHG5v/LjH85NZlX2gy+iG4H6V0gb/
LFpkq0v3L6C8xo25hKFOCdztKm4ZRq2rsVddClmmWcb+41SunrrYw2cJyHFFBapFKrFZLsPQexBN
6PZRUqB+mhwit5m4obIcByebxYqsjJpFAzC22eUvwQC8ct5EKGZSxdtztTY16VLjiDH2kd+iKm4y
YYtYnLDBr9YdqlBWFYqPxLSzAhQu4+kVVZ95N4IJSgcPcSP18rPIyp9ghDHuJe6U90Pm/0VmQ7ed
ddANzt4urPRzvxGunu2BZgF2AqIy66LOlUwLs15BTH+ye5k8imoyHq22uG39ynpNkjqCxCpoZm1e
VM8CoojSSY3jlLr6ERWV+twiG0/M4VYX3xef6dfVRgjDgERTk9+b5Stg0dDbUVhFX+JiWnazGSVu
Z2SjC/Y3Py052LsSZFz7cOqhcsEC7DpxQQEJ5GGW/pgPcwh0ieBIPgJ/E7KYqBUbUXiqw/59Zppp
QJm5LEFiAoKFVl06xaVgE+sC9eemM9R/1bWSl6RK3k7Jc1DkMoZsOXKVSvP5fh4bgHgakJJiY5k1
eF8lw2qlEShvMPGLAcf75JTnRICvAAzMFGKoOAf5lw12iuZGU5hFkGVkxlNetXq/yYoDLdhBCzPi
UFVmu6wdL9f6IYQGd3LQx9W80L9Y3lOTwvsyX+lifNDAUAFtSnD/alxAn9gcdkQCTKYIVePbMpbN
mrrkaNLke4eDr83UTOGmt4pm2yW58QqOu4M51dn3dOiRXpPcesjC2N//5wiQzBQe0w25Ywkzbuki
m9CcW3+2dTJ6QtK/uhhq+Np3prk66HCj96qpvxdYYRv/Yvb9+DL1PttAS9q6DVzj51wiK3w7OgyV
qkI2QVSIvZRzXC4o+8JnOE04yhlRVXCUDaTOYbqKAHP2pc0aIuB1gibfdaE+gm9EG+8n0KHsmsB2
Vq3qkgNyG/k92CmoE2hV4QOBgaxqHor4Bmzjn5AVfDI/2MR7u3AA9dBQ4/5ho1Y4MCT+TM0Gjfsv
6nFqdXnrFZByOkE7C8TQvBLgkUyj+5660g9XVg3geiTD4jiCgviY222BjEC4TpSJ7IAh5en6oolt
Fl/pEKVci1bARaFxmWggbXKMGmoNPYCAIYgOO0XpPbfUrf+iqxxV6odr3jB3Di5qCVJDirarIgZK
4O9T1KpLNlc3QVnbqSl7hwkI0anmhbWiqZYBegZWjXeSIscHdyed7c3njv9In7ycE14dLS5nglqB
BXSi+ZX3u+ChNj23S6u3JkZmQjTGq0iZM6yLKAq3WeAPYBYqp9srGYo6kahezSFZjJohW6zmPkXK
CpXgW+R+JLR19elgOukPkU3+EwD47Y0+MWPXuGH23PvFSxzE2XfU1f+IRv+fA1BiALbh1N7lfr/r
7Q41OMyIw2PTmyiyUa0gcBNAiz76ZNRr6Lkm3Oo2V44xakPQw+JCcSPNSP0+wf4CyOFd3zTdTR+6
B3fQcTZXQSl5TunPfUrsz9l7yuZrld5aHjWRLADfAjVndMDcVBmgVleYgnlY3wLfMRi6jyXKx4C5
2RmtcdNlPpY/Qdc/gQ8RvBwQpYeoPLgnG9lD5DxhG3I6Y2XdCcvekTMIEZ8nDNq1+M4fyJYLg++L
xrVwdAKvgyWXWYabiz21H2MnLh0gTo644RoQvnHD57DfkrYAdbpiS7oDvzy64nD/1SGPI8G1kEfQ
XOR5i4IloPtwLblhgSYcWZhAgEyFypyowCnF0XG87/sm2RTS8lcGaoAgBAcRX5BT86deIg9mo2xm
ZSt+bupOiiG8m0Lk2ZSXLu1Ha3FQnOhSkIr/eQjNH7FwX+dFD4RnML3FboID2bo4R0i9nhsXwAXQ
lOTsVjlAEoqUeQW5y9k9YFN5m8KRQNlhV4ogWXEwzd5a6U8qc12qXmfmoIVt6FfYBbkQOWkY8Q9R
F4cDvZrN4l6JpdPpGqzRyemkTfvfpYc05av4RdJpGRwgP3bi8YFyThAH/C7bGISpiidjobTI43Zj
61a2X0wLy4VITVXSVUw9dG/+NoxstbB1TxcWAzFcNYyhYlSoH6SiibS68uvQAeHLcc4dek7QXHZj
2X01JulAdQrfB+8juMpBUQnBkXoZX5pJ9OCnqPKKzH0vQK48tV3xxbR+hh0Pv00SatNmVPHbDoCX
+04HdriwmvDb4AefQ3AuPDGc1e/FQ1X3HZBZ0B3L2ji+N3FgnOJO80QmTRp/2UUDsRVlalGWtR2Q
LACgEF0NZMpLPEVEHbuIbzTd39o+UGEudJRuh2pqNnwMXoee18cmMfRHyZv8GGXJW2GLKfM6q7Q9
H6CUnRGExmMI/oVH5CTIN7AItFGq0p5G0gWU6K+WI0avcKsbrqqfICRt3FJr6epTgKpBZtibK8fS
XYKHKC0OIRScCAmOc5AJmdJPsckhjPGrV+flWAB6on4WQekRlyZBOhZcRxywlWOBXHtBlCxhQW2t
+ibVldjABJEHMHhLKe56dTFBpADqY+3gKNoEso84/731Te2WTIu9CnQfGmzdsCabmBx9JyEUOj4k
ujAPqBfjm8hI9YMLPrb70fTZqpVO9t13wl2tF83J7XDLnmUWoHPcrn0HKrAklkBaCr+TViDvEjLl
hvTaBOixhRUoIBog6rcMnzQO1xXtkqnxddeY0Nf9kCtdWIEW28wctPTd2HkftxAEUQscuQpH2Ot7
u7bj+0C0Wxnr/ROOxvsnCTomxczs70dlc1wgzu3EkavZq2zR2O4YhGTvyJSZALpjPTRuqJu2tY3b
cF3etCEOqBtff6RLL+p2C824Yd2GhZ55uVGdS1Q4nvqiMh47ZoFhmtXRxYhKmJlngNHqhibARip8
UHNOtjS8xtU/B+5grnloabeRPyT39pg5qwFlEt80P0S6jjUvWhZjwSDL6AaU9MZzXLT3FAAZQLkK
9Yrd50x0t00qg02uu+G3BoW2agaaehojsR6bTuLv9E1Lo+h+vrcE4us/9iLxtUrb6H7qQtyjMM6w
2m8u2Bq2TQk1TVC4FjiJUosi6tPFmfzRPYJU5Swz29qRrepagnDWm8Zn+Ws6fCKN78AK5SF0rAjk
KmJ645ynXpfz5jhCUf6VuRdRke0iqoumNzNEddgS1ZbPZAbqdjqULIznKJkn71GZgHoR17PtaMge
EsgRytWrMXzyTcs8l9100HmQhutKMdtj60mb0Hnb2uvZtNO79OuyRb3e6FKIDIqLENq7Qkwb6zst
OIZK8AL5GZxhpHfUKZX6hVFCqBUpVvDTqYDFoZcNqsxw1rFLeGrwlR9Xqxhlj1MB6IzRbxZs8BX8
V6KOFyXu4+crCDENSFCliZeKUbxGfZ5lAoSUYwB2aTAar67mugjXZOjhkM050LhlbiRi8jWK4bAc
TcthZQdddA8yMRfp667yJofFXyF39NrIrHzyM6hs5YZjAM4AezIVu7h37RcXUIsbE5w82xTK2F9l
57my17+Aec/etjovbyBDZL3ilGRNfigCRhsNh8SHPq+TT4PbPtJ8LMhAHttn2SmvmXOvDRrWO+qF
TL1BjXNgR/conj3kWQ+SJ4nEtV2W01vWNs4GjKPRjWCJfOOVfmtKv3yqWjbeoS4a+e3Qeg+b6iG6
oe7fw/TUfmB1tsYaYItDSftTN4blGQcG3axhH/nInwZDHuzpK8oQBllRAyDcvlizyNKenLx+CXNp
fy05xJUFS627oRmy0yRwKyWHHaY3bd3Gr24lxS4Dp/luAtHsazCyDQXEZZSgBrKURxCrNPesQAJ5
mhL7K1C+XyMUWD+ZVtwcGgfpdLI7KEUEOOdrkGnOprRLvm9ZpT3ZY/viI9Ee5niaj1Cie2yZHL3S
BSw9+hC4n5LkVh+ggUCmNg+7c4kbUhyb0NHIayTDe3y+XgL54wSJe0yQQcD4YgKckv2/TEDT+23b
nCOWbhvFQR21WFdn7nQLVHpx6pSJ7NSlS1yhHLTlY+EtNmotcZNM6+OoQ7u3Xru+PxyWRSak1nmx
pvUmXT5COGmrOqS2uqxOP2JwjjceChb+FSQOjm0/FuK0JI9I04fW5LQGJ/fSpdYcs6zgg9SPvJ6P
4XoJpHHM8SG7Ned/TA2UBjxHvXDgNtUmVBU1TFXUxKplKwfXoDhFDrKRd3EMqsCGbIsDII73EUHE
FdQzTrAra1gB4B8VCJlWwr0YcoeHRKvd+7pJUN2qzpTMESc8g2a8JUUoNr+LCJ16V6IQ9s3SHFQw
R1q99n1m7qABsx+aREJkuPe1deKGfBOCRzPDmrhcZ9wN7+sqMR77Io/2U1MBN0LRgEJWwPJ0xSHo
mP4YaPF4VnMFU448Vpk3W1cd1i7HufOZbmxaW2PEybX/4eVhC0ajJXCy87PTAe9GJpcNsZePOBB1
GFL0kRIrpRbDl6dFxmgxQ7gBiI4my6Z1h9W2N6KCSCJb8msYRqCCDjkmJWkKSWWU05KzH+v3EbXy
kJscTibf3rcPWLcba3we7EwMScDcWOvQ1pI1tse/aJOIEgnZlzoChzCFzZxKiQp27SRdk/FiBIIn
20/nYGOI4vN7QXRW7dvG7HbYgWPhFst7N2Pir3b4yt3AViDjfoNq6/EH2J6+2q6hvdUofPaydgg+
BVjmQV7ckXd2GmET0ZU26r2T5qBDyuFGmiXKILLa3fRJ0W/tKkPyNDEgH6I0REBk5e5Lzd8sJrLT
ZWR8bFcX/baXeIhmp8VEzMs0NtRRFgbE24iScqDsg1SPznjn6XOnJVCLsoe3UYubPWe1s+7GenjT
wfYMGuhYnnToDj27I1KtKizjNlSIYhcyEVo2vhWuQAmixmqc36HSbe87he8VYF04xQVAsnqEm13X
GGClAvbXTfNk7+s1yjoohC5aHODwv0osr3Ea1u9oHPg11c3d0dfhYJ4LJl6qEPd7t8NT01S1zKnE
vZW6hqp0XrrkLVSwr4J1FXw1lrxhkqzB2YJMbslB/zBfQ6BefrUHp/hoZ1DvcHQTWBjRGbd0sdTR
79JdbJfjyPoxeH6Nf/NTUFxjyzOFyW2YB9bJGHucH+pBuBMGCFCwKoKRLq6iwE0BjmyN2bBYCXKR
lBA1SZG8h5Tvb0a2A8fZJyrN8bD8NSVBOjJsvieg6yHbboPyjF5mCUE1cbQJGMp+BtsvPA72PGQV
oNyRlmF/F6vL0CGbLwJwGJODLqj46e/yBCziYel2N1cjoil+i/HY318NCJAad3NsjJc5qKUN9daP
puFIvSZGYnMV8WTl4EjgvMTmpgGEEBA4baRY89UFZ2Sg6MV6du6SzU8zxdOrjOS+iMYCruWQo/9Q
ywp0kUNAErlDEs8iR2eKp64P6yOZUH0dr0UUgJ+mdvjGYkgmgZSnOCEvgpspNZeL0ek7I9WKw2Ki
Flf34NkW65ezkEMob5LfRDjDeRR+j9++ViMjrDZ22L/0+yzDWgZymhDjEaJfGyjnvKe9n47D+40T
cqgDQMT1iRlBfpdJsQ/7DmqzV1PpZdXv+8IUq3bEzyNLTGeXNf4NMEDhE0QWwyfWOjjGgV7PrmIO
4P5NFt2lmjtHTMFnVMI5KbinfB9EfiU0wyB+44O3SXcAnS90/0j9PMXn14mg31DXhEKqtiX3hEXw
Gke7lUddNw8xkKuBy2hejN8Z0+qbBZJIYEZhmvj0kqLY4WEKcErW6vFu4KjKmYpQm+GKTQDVrGJI
36I2xbOiTy12xp6PnW2R/QVAWXNDvcWe9WO0x6/hs2407Gyqiw9d2FNQ8eyl4N1LgqQXYECrkbQx
C9d6rrEyePNbTXqmGU0PIM4Q+M/58raL7QFaAbm2rTHyAWXG2O9OhfWWj83LGIaVmqevR+ez1Mwn
OlIAHuG1YoO/pd5yWZQdyVaK3JklIq9CqlZcj3eATu1AqUpbOQeJp2E1b/fqWFvlNaAl5Fm2gDik
454PIRglw9HcmQxwSBvnYouyGopTjSOkiXeZCcoKrc7c3SwLMaE+PoBK6xoU6/0nZ0qMU5xNb3oR
+a2HJ0jq5J9ITQLoDjC+FOWJxglp/X6a3lVaUrVI9zxphpvICOUOuaf62exq6IcmyBto8U8jYc7T
HOD0eIw4OOLTrXhniPo76bxzgoeQKDypvdOFPB9xZGoADlvLrLbxNKiKKoTkRszuLXXJjeknAwHP
fuCWdU92vyvcdRlJbb3YpgKPTGHhk8Xhgeav9MzX713UMWPQwBksrDUuJnJt8GyOWEFAGdqUfNPK
SBwG03YP1Kp/011CKA4UlO8jlmFF3Kzq0NL3Sywf6lfkbasttuM6wLZ/f4kljl5x6VLr6l3Q2Ku4
EQJwK6uvC89RBIttgyxWlrvOlqkudNOG+UJesi0h+MzAd1MrRsAlMJrAl0kz0JCmlc0eHyzESEZX
3kxaOe312ga+RLT9phE6hOwYVjGWlYbfeGzedDyAdC0TwNu5hv0d0snQbRq59Vzhna5FKrQzzQTq
0Gmf9jGkKkTeb0yA384iTLMbuvM7vogB/pbPdOenS8GmcmsXfr2eFRS5gjJDphyQNDscEm8MrZWl
RcU9RVtNniwTGDHo1jTwDNsaCK6cFvJ3+E+H+TSc1kSvQZcLwpOg5F/MLuXnRAuMR0i3d5UVPtGl
xDZwY8fM3MSAMz1hDdrclfnXIk8drEax7lm3Pljl5/5kg5R9BF3TAbqh8IM7cTUljn/nRpH2MHG8
C7eVqPuv/Ie4M/0Ht4D2bm4hK0NdcgiZyXXa2GJDo1jN4zvUSOqA5CHvGh59wdNbbIePVmE3d83Y
vV8K1043Iku2QVcYR16507oXsft1HB6aocq+CxC94x3n3VkwHzIMJt57FgIbaPC02o7cxW3eEdig
+rx2vAW+Bnox5JIJk0aXHMAMIad6X8nBendA2zabkXDmMBlbfBwvemViHWHyW9R7KKBX2vJbB2+q
3+cOWKmpz6A9sp46o/GKBkjkvkdZJ/e/lFaCMw+pcIQk00etGjKre/CYnYI0/gFh5fq56v16q8nJ
xXF5CS69oUrXDg+GL3nab7XYd36oUJs51Rwa9YUERiy2D8hs9echBieBA+LX13LUk51IpnybStN6
lQInKFIW8Ym8+DSzXDgvy6BEt4t7KcsQhciKcA+8c6JcdWbb3+Ic6JiBUROI/Q9bq+j65v5l/Nwe
wWBwG2bQxLPc2j4O+I15USyz71XyzCfX/GpKLNmLKB+PQ2yM5xScWF4FmvqtnoSgK1Y5IaEoze2+
wJugvq+yRdSCvCgEwEdj9BaHSxmlpU+t6ynKKpi2hqy+468SoigdNDrLhWxCkeAGTequ8Qx+95Ij
1qOHsG/DG8ONJ6T9OxtJHTCSHLuphORUBdQB2bBuendQS1I0NYsJT5XMTqA43kcgCqty5C+Vcjxy
JPWDQqLONqb05RcblsbxvjUcpLOWGHIXbqad7TwAqskfn8DZNG3LwUdiM0nik1a5FRSbtOglduKf
tao50cxPPdOaHyVq0FbAYk1PEOSZtuaY57dJgrwysP3PpjY0pwmJv+WtpWE+m5Z3RqbScfcCy7bz
v/7rf/6f//19/F/Bz+K+SKegyP8r77J7fLxt89//MnT3X/9Vzvb9j//+F6CM0OVhgrv414IEOFP+
718fozxQ4f8jTOs6z9vCOmdAvu6IaododQwr3eoGahwXEzHvLN2ZfSeCTgvu5VuetNFMyEMRV2Q/
vRAgeDWYCXSfnxxtBzwHETKLHh6nyRFnzPiYqQkRhwS4MMRQly6Quki8LtEfookxr0C+8is0yj38
+Z0fE/SDVlmplZ805KC2emOnBzOb2juLJbgnmKB/I+kfzcbpPvZ6wc2sqEd97CyDm5Syl0t/VuDD
SsZfBU4U3pA43uRvpFjPz784SOJtqek6NCNKABKpX6v+5GT2sAZYWjsmuLmh6PIhd13zIQohhV5P
/I56VhaNd33beTxAwsDrQel2i7LxT0u8NST2DXQWUfJNIVkTZtvM8Ys1TUAXaAzFa3Mcm23z8To6
BM1XZsiD/Tx1lLNHkJylR5paN1h0HkQEhioRPlF+oa+Kc4qV7Il6cakbUPtB6oL7Q+H9+ZvG9X/7
ogFd6gIv4AjGDdNy/v5Fq1M7mJJAyLPOzeCWdJSceizDWXxpVlcqUN0XRThemd1QnrkFk27ezf2w
N4pw/fcYXZZ+s0VNJu5uRGGo4/G6b6c2WPmTmd0ToyE5knb8Duowa490AeSapsjYTPhSbbVglcUT
/5arB5nZsvIUQrr+JAwL7wXAS8Ab7e3M8W2HXXR2qn0xoiRrF1hgpgsal61bsIdvLfAaodqrijWP
sk1gBQUknVJLNUuhKDpld06KNMvcA5+w3NVBWh0hHFqdWxNgQdrMqd1bYeWVB5HRdt6+fUTok5EV
Xho28LLo3RvYX/78UeGnf/1ZQeAHNwMLgA8B5lGu/Bc3hb7XxiJj7ngGLNP3RukeuTC1J7Nq3KN0
WemVfWB8xibUWqF0tzx3VlI+Oqb2THY/1OKNLCy5xymh+RZqBzZ0xmeU9A03U2T6G4pysP10qpRv
gq5pb1haNnc5cCcblWj1qBsL2dyF6tIl1qWjRGXeqZPIINdG7MXqietD+W6TB2VwM8Wl9TpE4CUU
ANvkjVM+6x24GlXUVI8atGIwyO/kmxE0LUqDE8CndNx31ppVC4+WvIVwcQIbimzdGO7RN/Thc9dp
vtfwwbqL3DrcQ3EOf37sZu8No0LtWCXllyKM9qW6+Re5fWRTvom1EP7BbR6FEyarwm2NA3UNMbG7
MetxMAo8ule7WbBDMYsPSadS22sxx4l5ZL5NpR9/Uw3w8SbfIjQGZVENsny4cl0uMXDtjDytbmm3
uFxo34iTCL6Gck/hkcPCrWb7528P4+z622M5DhAKkFGwTDxV6JFz8e2ZzIQnQWjHZw2IO69yXHay
zQk/KQHt5dYyfoyqIIlM5CQ7dfNYz26tUN9c2alLl3Do2zXvCm2e93dxrZHsRx0VJYV65WUovcI0
QiSIJ8brlZ3eA8/d/hCXwc7uYvdgqYueITeGyh+HH0ZtRJNcc5Os1KcWOCbcw2K7jqHpFje1UGx4
E6C69yYdwif8nMzt++v941QXb2KZ62rq61emQHp38+wUvrzvDASzmXrtxX4Rt7zKMs1iG7Xo2enb
ZuvjozuIJIEgHDXpEkM76YDtnX5YbNS6siG7PoJRQU1Bl4s+TTH3eRWBoanFMdTv5vidjV4GYECs
0q/cIUjqVpVW51tDAN9gFP5PYO6QjhTypU1r8FGwcjg5o+QHwDGh6ce16AlpAPAkAjHwXUmnpC3z
fxql8RW8qfLFcYdfg9QipSrHftuW/IQ1fAouUiPNPZ43EvUvOLDTci08J4N9Muh+Pilv0SXv3qwv
I/IiUxw+0QDZhZfjKSLCeB0Jue3gJtF2BKziyE0r9Yoe1Nl1hKf4aCaQ3zI681PXWYAcldVnrA+j
XWKhZnuYePnZzJ0bZzSMTzR8coFtsFXYMlzg/0zDkcUKIbKMfd0MtDM0XawhKo7/6wfGbsbckcc1
zG3F827dsyJ905v+zBvT+YFE64OhJcMrAzHPZshZC07p3D1mlhVussZM38TYLqFVDMmKNnSf3apk
Z9FwEPK04P1UvZT7FoiWJA4LncnQPYDiqw3FkYcuKB9DTTpGXNkltMY9farlxhyAxdemoJ2zXEvm
bElwDY6NFWmGRYlKks35M4rrLSDxOj9+H0sjrpJjaiyeMBDg0MIdSQUmmYbCSWr2SK+1K8MONk0b
xQeyFaVA6Rs5Si61PZ4bDrRZpCgBvFEVxZVdGQdq2apLrcXRqfrjnuqPqUnRjMqGKQil1KggXkZ2
VVquJtEAYC1kv+VZ+91Wq67KGN4vso+gqkR9HWd89apT4peLfyxSIBsy4GNyVUFBl0aVRtRUb0H9
EZC1lenrziZR8JUlEBWE2j7Awfv8P6b/fORicePgxjFrJWbqDzL/0Yz43UN/KeBRDC9uFSqs74rb
vE3fL5UvwCy99Mk9mQqsSkbqQ9zF3GAhGK1mz//PHPNsTlNvY023kpOblSmOjUFEqwkh7nFWOhwM
rE83kwEwB5AaOwJQU0SF38q96YKOhyJ0EGiuyjrP1kAG2EdQru4H0Xd76tFFKPvSRTFhd6iCGjhX
VAqWLChQH6KPm8nqqmpFXCdO1E23c5+aYWXn5ZaadMmQ59arwtqCPLYr9mSj2agV+aWCjKvZbZD7
4pjVaY95g0153AAr80Ce5XVoDI6pawD8Bi326sEo9gSznEAhsK84NMQJpUm2YdvYvv5EbVvH7o7C
XUVwjhqoy/Cg6RvP8dPSA220cMxV1/c/pGHhlbBe31GJYiRBP0ZdQyGdrYZlm1Z5peqS14zTYkcV
jFPmZ+AmN/8wdgmmsa5tHoogdVc1ynxvE/U9YziRh3o0svio+FFWvZQ5UmOoQ/Son6K6EvVcykWX
2Mz6zRDYSBKqSLINeRQkW+rTpEv0PMQf+vWfl2aGblwvzZiLKkDTdKDbaAjLUUu3i6UZ10PNwbGE
eQJ8K2737mc9frN45S3o0itQ6gI2/ccQ5Ia1vZokNPGrbX1oB/v9Hc6WilOvpy3qn11xTMTwkHVj
+0imziyLjd013Ya65PjNoNyfHiiALo0axNWgZaKPQQPrqxUW7Om87SsZ2OeK1P1G+78MShKgTZdh
uMJ9uNqT0TBx04/HvkdxXOZqwebfZDzwtBG4Xx4GEvUgOHxOSHhqmtBV23IWl3ig5cjXJe4PVnKs
CIrptQhAo2CCE+TBAsn3Ngm64NiAkxD6mC3bxdKy73rs3QFiNZznYJxqpOAG91vngFwah8gBEPbu
Sgw7gR3GLcoEIdC65CLTOBFr1mCHGBZ2MK6WBOXcb03kfNXACOLbf/4CiX/bGDLXYY6rO7rBUfti
Xp0WxX7RVvjp9qdAgPQnsFDhu6pkhZrXIvUsK0BXqzKoUHM3B+0XKk7A9F1CSC3N2JqMdNHwy9Rx
vCT9NYRbG88vDGvDbUtikQQevxUlsOIOHMpdLqVHXci+AjOkLhS9OPBHaO8oZHFQHI1YpgqVdJde
2vkXvymQ9EQlytMQaZBXdiMIjTkOCqhQlOX5uo36s+wNjAjljY20ndeo49fuQzKFWmRDnUmyc7Ti
iaRUFvvvYi9CUt/c9kMvV/E0Rd7UZPqxdJj70lg/HYX7S6FNesg5MnbtxMc3iqrDQT+iEEe82PlP
pqKqCZC5wEZCjqKwFVO0ppiLojAXmZcoGkRzGeDaOv75m2Ew+/rWglSxY1gGZ9yFHr1xdWZggjCy
CwXrTkw2ricVszZdwtiApKADjpzFRq1sGj1QsMTncPQhM0FxBp5yF3HYgWX3vJ5wINXE586Ngv3Q
sWZVlGn2hN86pdkpfe5iJ+1FZuzsyAZsvn7kffxlzrxLp37Vaks7UmxrgIInxce/ptg6r6qn/DhH
DmEgvK6urXmeDku8YxO3n90EAEpvirI3l4M1mubRO1PuKrPVwHLD63UxsWbfgC4dwGZD7CeuJS84
Z9kVlTl9Gbrw0l6iPIrsoswv7So+1hP5xU+nz5rdPLU2O6P0vH3EPtS/d43iNcJx0ZvT8GKn2Ae3
qdFWb1bATu+gqNhigI0FPwqQNpwId6N6Mgj8E4FyPny2bM3njx5Bcj56H+NAIXgxC835MQ5sC/6J
enkQz6+QJQB2BgFArGqqfxqcIvxPb4/e7MdboMiPtyfdxhvzDgVhKbeV7LxZcgjGutqd1g8ZlJjt
8inArgpHd235lOvOu23xLi2K0/rG+g+/BXF91KkO1V2bcwO3Shx/2Fc/hW4AOD/IhvRUclSMGW2P
ZT5loOa0FKjLdiZrJYQQfuWnLFEhS26PR03WyECg+sQDaZbzSdOC5IRf1s8gtu1PbHL9h9YZ19xI
nU9CXVDWDU2OKXukAMGr77HuVKe5N6LovO/aYk+hSH0C0xgawZa6hplMG5MNn8FTkq7AZmg9dHln
PdRNk+3GUAOsVtno0oaVWCc17zaLTev8xJtCzne2bb/HAeL7w+yEfegsjoNmQFp3qR+UZxqVNXn2
UGAZpF6FLDiJq04Abd4uM1h9GhyWd5TYdgiIQpAfpI5S0KJp7HuU2g3qrDTGaXguv04d8HuNn76K
OIpu6j4qdlWpm2+pr3sUAJVscz3aqDoYcdTyaLn42pCDpuSup2khDqJXuZ/y/X+4K1rXd0XTMB1d
N5nFGENtgK6+KhcLrqqPghEiTNoxtMGmvhSR2Mjy2cj1zILVi30pJrmyQZ67XbtugBIWVLGtwiyQ
F3SuSzFPWECcQBdsmr2LgzhjzQySCDR2cVgA4Rgr8thR2qIMtLlvCblc6EA+JTGwUo1qMqBbt4IF
04rcGg4Zkx01ITe9980gOOC99QddYD2QFVr5VoIDyisiO98WXX8ucOv+Edj1VUO5xrhsfkjZXrlG
WKRy/S0GOZF0ZdljdVNvHFGVd0TX6tLKoVqTZe78X8aurDlSnNn+IiIEQiBeqb3KVeXdbr8Qvcyw
7zu//h4l7sbtma/nvhBISsnddhVImWeh/mqjY5t+/a0HiLXIrZkCLuROs8oU9T1VWld0ySZLv4mg
dNSQmhXyslAmiW3jW5lr9v5DnJpmA+S86fSgXU0SaGS9qvRNH4IExcfDomMTFkXbuCSPRLo2y0Wx
O6e+2HYKL+AVVfAgevjpYXsHmKtqwbFi7yHPg29ya4GOCmfmJIGVYQ8Mf+XSLV0y1Ul3Uk4QvYha
a/N5oBsf/vwBt/int76h23jACQvMNZ1z8blSYNUT1PxsgAEyP0eGCIT2pz43X4vIsOrVPVyokscQ
mkiPbaaDSysicWp4mz7GUQG0Y1QK6J2gyTQ4UgCDmQLwZIFY0TpKEbNBUiFKmAM4SFzuqIhDF9iy
xzdBGZ1oH09lHupnRX4AkSEe7lgSeTsRtlpTKCmdTaD9GBo8lvD0++qLCOVdoI9BXPzVpFEc2L82
v4rE8c+IuR5MEVAhvgtx5pvrMNAF0oHOREmJKjeSZ/pN7yQvA+X8Ot7qcB3r3kejZtBvWoyWDig3
f/4rILP+jz+Dg++0Y+i6o0P/+B/FNYsLiS0/MiVdbE6gIUKZfFr5cVcH0EVkJRg6vhi+lyOLLhWO
1A9Gkm6g1QpbH0CQHrQi4DiKtR2qLyW2LqE+bXLHl/dRBs78kNkcFgW1vI8LrbuJsZmC/GWXrSan
jOCG6Bh7Cs4YZAeh9LPv4nLIVlU3pusi873t5DH7vki42AKqbbOvU5ixO3Pqmi0E8Nr9FHrYzUI8
o0b98i0Iigap6AGZ8aofX8ElcxOc0eb+JT5Bjmfp/z2e1sna+EcvYaBBfFYGr+GdiczQShCXdWnT
cJZCsU90hgcf36G48SNcxJjBUGqycIm0/pDnyY66aHAJMxI8NIH4RpwRgrwtWxmf8l4woBlx4SDT
XNqcPRZV3h36JCp2IuM4pvr+1LhOwuobSbdDk0S7dqy+zk14PN3lU+lvxwTS/q6GjMIxmxx2xHEB
d6aDTmp/uP0QOt9+CJinqQWWpeapNBLULQxeSqAmi1I/hWH7pRsDvm2iBjpOxqjhSiMAQ+qnD+05
XM2hu4pDpqHHg2szN2n6vAgMSiHLVbh//uhbn1+wULQzhUR5wsaWy2TGpxcsoA2dLhLwHaohCyYg
JsHBg2taAZdf3XyKft3lY/Det9z9z7jcNPG3Cb3uLvMecW5IvkwpOHlO2BnbeOrHN1k+5daQfNFV
d4hy91YLeHnu4gyK7rnvwWdN4rRRmM2z2TFAs0AK9LogPOo4JKwjxSQ0KvlNhsKIzwkrx6uY8Phc
+R4sL23Nr85+CoNqR2/5rQcN+ksHTQFUOvGjnbyAEDXE6W9bELU+DNAMeHG9zxhNSJrSDKCqU9fv
MDBB9Wee4cHn/i2JIiyF8saf/yaOo2r5H0EllsF1h0kbeQKhW9L6lCZoBOt6buXjeUyA7jFgxI08
WSjzE13GOCngSIVL0gA15NLtqLebIYOfEoVoaVucLHg8vc/70J6j1WyKXJq15zVb09MCN1X6myHq
upvcLvNrNOj5le4aG1Z9eeAl608DE7TvtkGBEzQNxGrHQHcQMARQFkdxpFd/LpWo9YLRC48RHx6W
1SnCgc/tTcan7Yc11EwLh+dLm+6WcFqG5lR9tkohnQ6H7Fg/RdkwXMoiDVF1yvGmslJgtlRfYtSJ
4eLUUgLADUhaqqMMlacj/zGI0K0i04TpUvbA+s56LQQQMrAnGW6HHrSLGlaAG933Tqj31nxdVflb
1Pfgc1t4Au3+pYkKy7iH2yp2hgCerLQR7lNBWui7wTEY9pcWg5qmYn1bTQ/Relgs7lpuQNAHnzSA
zq5zBJRD9F1bTMxNBw+xNOHXrEm2066BHNllmuUHOP9uE4MNhg1IBY16tiYwEfSnkUUjvBG1l+EZ
qpTw1tpqOJW1LjQxJwiYQg4VEjNOvpbEi5tnSbs8FSiOfqnTzlkZwPiebQPwLVSgqnUXTsO31lgT
VrlVAUwFwLHXO+iRL0+E+ITNpL0FUwMvxUEhuxYs6AwQneB7CiA7KsYKSEuXD4HBr+HFxA06mVgn
MhPQ42GatspUvcP3gxctmGAJQC1zQpe6tFQYmkNAxtwbfnJ1Bm7fJ1UWwqIGpIYxw4t5GJNyM5T9
tBn7SN5TiDG9cLy+3VCYey64ePCkqa3rHASKEko+DwGKnTd9Ub9BQAtOolmH0mcWtuuotCxkVkDY
CxOI70GSYToOVndLXYEDXyG3SO3maDr6HR59E+p4NlTjota5X2bR3djKCNph8eOn/raGpwjof08f
loTYAMgejXymH1qQgVaFB86hTbJX6psXUf8uGBV1BxabX0TgQ02qrgHRMfXya6fYg0sYkMTJQZre
N6d0/F0C4wJXqIperfhscFMAb07zADjSrNWnfoqgvjgcs1XnQMPRJmocdQaKbtfpsMhUcyn4w+g8
2Wre51EwTQNUyl5BYC8DVziEhEKdfeO+gJlE2rKnJuiGNco62rUf2mE3dBF8jHOcYSEtVu4iVEBv
B3+o12bj+c+l7GH9lRX6t8Qy9hABCgO3LSM3TnrtLyfjr3EfOq9jNlQrK07LC4iQkG2EynTuGdWh
HfkLKUbTZaFujE66ZSgT3FB/V3tQ9q0gOrbSsqbaLMyNedhsq4PtiZc5bllPrZK13fsqIt4W5Y5q
2gxvIDBIbW9u2kI6lwnYXho0qUxeWh8jrCrzLn7cHpa6uPYrgvp+X6NStJjCKH4IOIkgdxGfgP9F
Gh5oZxZzMO9SO5n7CAZtdwPc4mHw4prdKCGSqXQre25swJhJjppM9RunSSBeOQ97SrhSDacDtLMS
KIQzOz3rtbLDjlMjPPEI+R9yH0kr+H9GtXVDdNbcg5Nhr4URtqOgwtKFBiIDIuaBjwL91PdIgr+z
Yn925vQdMDJo5Csh1Vk9dTlH9sx74fUI/uqi3PtTpBdZJieTL+Egqt2HebMW64iJupo4RwPam7ow
noPcSxcG900MVcYyyB5bdbFL/SWIjOHMsf18bEwk9TXWgzXDm+yx0pP0yPQGkhAqtkna4L5sQkA8
MUgTfp+uhaBShD7g+UafbDyIDu1bOYyvUEvaJu3AHr2W1Re8BRrIcqFfV2FShfWqWVdiGzoxewSj
epXypL+B9iYEBJg2viIHkChVOWcfJPG8YqRWLCzvfUXqpx9MYVoKtFUCDVikx7rHKAwUxbx40TXh
n2NkC1zT9osXw/eqnd121oaadsm7lRcBI0JNGTtnqOYYd7RGnvpr6h5FBMUGtYbxa40wx/G30qx1
meQa+D7IPFAOos2h2IGX/ty19CMRx1e6B6o09c15iSEFfE2I5GVuTjCAL60e+svIPF4Lfkg90V2y
ymawH/aHi4wn4+izFvlhzbKS69jgswxy57AzaiAN1kneRyBrd/4G+wq4sgQtNPk627/SxQDHeV/U
WuKWaZB7a5mO+E0a+0727xFOnYJoncXWV6i/+Ye5SXNhraavgQ3CS1ZFd2EazItGWtsfOjzkKWzp
p+bU/B2bkQmMDHwsK3A3djBewnbEhxH5AVzWxw7Uu4unxfllHnCirlh1hkTRGhjiD9blAiAVry2g
eEjg4k925rN1OQ3RxF/R1DLq8lRJTx6dDYci7Af6On0933vx8qqvA31rHUgo98V15qbT99paw3UO
2q6hePLrXFtXjQWwO6DrY+CGtdkCQDPwvdTD9jxmqiKqoVhJCQ0etd3KAvV7G1MFM9PrOWZJfEB4
cNohAQM7AYWhjxXM/pMQfi77E8SQqsOifE93DSBLiq9xhFzuHVhk42MO/uF91MYw70Kra8X42Ivo
7CVxf6UuqzH8FRsqHxgTDHpAh26wVbM2NDpFFeqUTfajEHEOuZu4+1J3I/bagvmnPG+d507kq0aM
3Zco15xdg8rxlsIi6d/gmew/xlabnFEYj+cwzanD1dB0BU53nvUQZ9C0zPABLphtH+Mkau/9Un/q
RgaJJnCz7hkSVGeb2TcJHjr3mbpoZck2eSfCzdJnGPW94QtxQxGJBHskg/8xsJ+n3mDiabBZ8yj1
L9ToICn4EIAwQC2Bv8kDMKVQTQ+spzDQvXvgutZzpKy7ezyR8M32rEecAssY2h4hOAiFFuJoKvMM
IucGmN50howZCrU+HmHXxtam65jCJMPLuXzCqeJpkXjI/RhvIxIb622odnt7koOAI0GDTa9e8h2A
EZMLFcpb1Nyz5yjXI5QXgFGFEbF2L5omdgl3EnvWLQfA8tmHmtscUYyJ/1A25f87Qv0UT8AVz4hZ
sRlBXXOh/Mxg2l3DZqhrIAMUDP1WxIMPtiJe4msUkMZNFwzRrRmkoCYGMrptD0PdaFfqpUueOXzD
DGy63xdS8WMER9SwhDi7as1xkSd2GrSI3RbfnnwzRtaXpE2CIy07x1lRfux162WOKMKEu2mvwUoC
bNz3f2JfdZAbVQtAWuT9nzi3tWPehtp1WQ64Bb6pBoaiIE3QrGaXq3+UkQz+2u/scqfl3Zut41VV
wLr8SbVYWX5oxYFWX+rUMJ5MMcxjtdfxp9ys/23erzGoNuVuGGmHVtj4zDX9t8jpcAZQLRjW+3vp
gftNzUHkz6lEqagaN5mHRN2oVKO6Ooe+ulcVu07RkUcx4nvkaI8O1TKrYPoW12l106jByE/eF5xH
e3MTOiYWKli/yiAKubMKPEdia5xVRhe9UVlH2DgX4Q0pklJ/yaHlwHIWbEiElPqmLhlOmtXfUtjS
/2t64mkgIaZFv5VDH8OJftK+9JPxfrf0fborpsB/m6AgN8+QVX210/rUTIUJL+DReAZXB94U2nAP
TiuyNsOLXSXGs3r13xYBe2hVDASG+CmB5odrWVF2TgK93gDbXd3nxnADCW3zBXZ09mEMfJxIlbax
NslkrXuAaVETrRsrGtr7tOpAw4U+t8nCwlsRJ2rA/9x78rsG0IJAequZPVXxLN6PNkQ1kaICO4Q1
Z0v9w3rmAIplBfeWWWhPUbuj3iioBJRMtCu1amh83wQc3H5qJqxj+wIP5DU1Gz/VN/jl5/PUTBSo
cIQFO9qiknvNwiETWjoGd0FgwIaihsjDACFvB+zuaYBAD8wRqVnxwbkEhvNXGDvDHs88cK9ganLs
HMhq9VXdXzn41tcI9M1dwWBZ3aq+ZWDEnxCm41AzXfroLin7eq1DBHT9aUCyvlqNskm2NLCMcrNT
Cs1IJtCPpAH6aajcfXPitjxQf2jZ01k607QR4xcPQC18tu3shu5qOLw1Lt36LUYCB4UV1/TSeKVP
zgila3TSMF0iGqbbLhVIzGWdtuYsB5wUItm1LMWeWn4/xtB0Us9uavPBdk7+5LuhGqDRBOpp/wHk
Mmznc4aNOzjtSiaEIxzwpj5l2GzpBGZfjOGZVfngziiqHr6W2OBl2wUz1eSQ3C9ZfyHI1Ai6pXLq
elsC0v8xCVAia9ugOA4DAT9dewnIu4vONnIlqHwF35ceultCPSjbS5fCnOC7XRerSECDajSCq9/Y
/mMhIUU7DVAEgLt18IhaFYNs/gjwgBqdTMd7AOhDDVEHxF+R2tBq80jhTNYJnmkR/rsqHE4bzqVs
rDO1aBa8gM+dMyVAcXDd7f3Ih5EBPvKiz7xjBSX6pxoepmsckMN9o5qwIgXj2oSwHgXr8LXf82wU
K2oODCiD0BrARVTBRW2U1ymLbufYGvgRmFS6eID4/apN8BZDDfWefsykp09C8/oLhXY6vrN47ccn
WscKLLeGYgtgOxMs6JVmCl6p/nr8vUmjwJEZ86hW2R+DQUn/2Py3uWUO9YK4g025x7C1h/3Pg9+X
4uSEdnWHhFh9p7pEGohTjFPFHfUXzJi7nKZeZ0UMLpNhQ+0Nsh3Otfdhmi7V7jxuneukLkGYw4Zj
kH9TwNKPs1oHmXIv3dLAvMiv+UtwUENdY5hYu55hoRIwm7iP3ki+k7rALDtqdZVfCSga1yOA04lo
tks84BJv1CqrSL/jDUiFKg9nEW+dmD3EUfc64MUTyMWCIayybxSUNbqz7XD2WbV5kF5FW6gPTj6+
1dA6xK+vHa9QVEyvTRLqbqYwPQ2SovMAzQghbv9hBrzbR0DVUgs5uIDtSHcX6Q1stpxHUFyMpyb7
0Pg5QmGltqewn3OGOrwHxsCBvw6g4KPo+YsejfmxjJEAIiMeHAjyvcFrEZ+jib3S6592BmADbzWL
eVdqZaAbbehCTRpQEbQFoE0CmAk6sjwsOFKT7kCwB6KQNg2/lqOfABnB9+UoOMQH/So9PDcEvslW
0OFbGejy0DZWssKbQz7aUTmdUz58pRbvUmhImmyCaq/tHUJtDB87rWPYYCkAj2qacVpcA2wusqIF
TjCewnPCYQPAUY951HyjWI9p2u+6Ugsfpwq+ERHItS5N5XGa3YzjsIYUXX7yA0CGyqKHA4oWFdQc
PQNZFi3L0t2f6x86Vb1/q3/Ylq07qIpDUsYA3vZTUYoXUaEje4GXtK8VR27g6CIL7YfjaVut7yDA
As3UoQXuUPGYQSg3oTYwcTC2cCD+jsfDV1Nz/DfTxOcLtS3xXLMImYZMEw9jp03rDDiru6Ls/G0h
6/YSDd4E+X4rwsu7bA9+OflH3TG7E5whon03MBOnz6zdjpqW3wIA6294FTQrQJKBLMB2c2VXQ/ci
AV8GLsYovonEP0MXdfTdvL1nTRFCZ7D3N6WTwl3BAneDqy2X7inyn10/oeSdr2NvzO/Gpsu2YVlM
Zy3X9H0w6DXKlT30VaZB35l+pEESCIUII8auO2m4f7CEME7geDuu7lXGsznY4d7mjYa9FZoDA7A7
bgcBj1s0YXkPuiySZidqOg5/NovSuFIrkq0LtVHz0aq6+KEKoi11+7wqLhO4p/MP6HP9CI9Rs/wm
hAn5E7cxoGmIkjPqTG0MmQYFimudSLi5NZUnAqHVv5p9gLQrkowPnpfetUM6vCRDDxpLO4HGYofy
xoA10QaIzPgVxYGLrrfWDyS47gB76F88nAo2HaRfb6BhYd9YYaKvuYJ/9lW/M9Iyux1jlt5y0GFA
rxhhiW0hDwAWcHqrOdBZ5fBJ2VGTgn/FRbxsd0zzQhh/RcNGy1DPMwSce6hpQkoDHCfg4JdRgsVL
VkG/RwvjG3rvBKa24n4RPFCrxTZ1aVmTvy7gonOSMTOBzoxnad7YxNsOB2AJ6e0+uxlqbq2HIc2+
Mv3/HREVsgMxtnD+bY2ITeZ/ICW4/hmbZznAI6BkzC0dJAxpq9LlB0AW80CS1kosXPEeqpKLsAKJ
L4SxHm8iGbWzFkNtQJBhVlmg4VmCgSbpOmcZNC+gvUBtmokTfguFpl9iDSCRh6sG+PC1x312kuqC
A+V0oiYwYACt0y110nAMPMHayixofqlAizuIodtl4qd1lsmOqZXQNEl8UNWRzplAEncJa9uGHBjz
MO721IS2YHY7xCM/qriS4qxkzG4prkcGeT93Ugy0dh5njG4IePhK9uqI4I1/E1B14HW1MnS/OUM9
FsibuJ/7xxDVBuqfdNHfqXgCvOqN/rFfxQNB+xZgI763ikw/a9Wgn+lOyQCdg3bjDGP6oRsOtROS
qaHTHYK0ulCor3kwPOT2LeBld4MVDjawgo28pqiWrm0oIKypSZeirdO9r40n+LtnjyhlTWskpxJk
xns0DdT7Isdz3KDk6SPHYQ9yEWJlqViaAIzfE1Kg1nmZHpcy2VH8mATaAZql79P1AMkPCdrUoa06
GGa0cM2A2Ns6Tdr6xMAIGFEcxy4qrEQDERfzhcK6wdFGV4t1b3Q5TqHYCEN5nybT5UMQtqnzYtRH
ay1xtKosjRfq15ldHzTfvGFdrhdQttbq03LhUdF8aApqsqFE0tBYL2F0R7FzhFrk01QK+fwzKCao
fbkRWRy4XWawwl0mNtSutQi9tDANjWGATQ2sFHB6be/jWHJQOljnlpK197W6wL4oXzF7ivfUpIG8
hXtGE9zTJOXmsC+48NzJ8Lu5Dw4lJlAPU3ygeE1A6V7U85gsgQyPbH7h2I3Cf6auv8YGP3rCrHxX
MpwVM6f94TMgMFvYZzz7hhhApw67a1g6+X7CJniHf/bet3AkAU5LQcNz7Y2BDD6pt0FeeH87hicf
0yqdthn2sDj2ILTnUltZpeW9QTVmQy8OCTuSBgXTqi/4ExQuxgur5GtndsaTFUO5GvuI12VscMRr
yaTxpBkFJBZ+Rv7LPBWJ1zP4aXWw820TxRw7HM8RJFJBZoTMHvUtA0KNUlNC4hkGhx7EssBGw1lN
TW59TW7Kqqo2mp7KLTBx9rHMyh60S9BoGZRdnutG/9rUhfdXGxZuEJvmdwcKgyCK5OGDx61r1vVP
gYRaqDtqLXYM6hLovD6GAwrZ7udbGgfhrj7GND5PKv1mnrlM/xBDtyEkQP680xOf3yY2M03LACXG
sXQbrPdPfKputATElWR908AejhsyOGZ6G7qzxgi182n42S5TbKsLNT6iTnRHwiI8CYc9qLFuZXB/
ZgdLbbQvXWXDiTIBd9iE7zVk+51ypYW9g72jBhrsqjHFdjkZQegmcONY0/CKBocu9aIQOm9xPx+l
AB3Ib6EVioOSdeZRheqJchL7pIQIs4NxO6a8mAlFctFIXAhGHmz84FRXH+rIZKc//y7/kdKwkZ0H
8IDrls3gcqJ/ejMbUMnRIcSX3rzruukx9J/md5j08dXLnNTbQm3Bke44QXVGduP7W4peXaivHK3e
hrzGlUSXPBl4NzFeaC5JP/hGHG/HokZWTAk21Q6HbgyOgJfR6abnf05KIc6z6oMh3/cKEuoZIJ/3
mp8fCqUgRH2i1qq5T9SQEaIBn/8W16q5S19TGBWkwAJ4p4EYLZutbSMf6fjpPbCd/iUrB+n6+P18
SbMYGDIuJSqtTXnfl9Mz9bdpItbITmZHUaf5i9MWq771rC96rf5jyGnuqMnYhFOsCF+cgJXHEJiw
NU1XP46lenLfxUEw/ziKrxK4RNGPSz3gb//8h8WL5FOyymYWZC0dqQsOAss/NIbirrRMG8TyG6fq
3ckxV++aO5ERXgc0SaGHvg7O/+jCB281C/NQhFqDvkM0E9+c6KoiqNWXwIXj73zCdjo/Qos83hpA
fL1Czn1v4Rz0nTN4K1jSL++ioUJEXitNr+zVCtjdFJT1XV+EsFwwgj19cMC8ZvjWTviJUQGpd9hI
wEDTjA/UhIrah0m6H+1zrmku2PLNNvIUIvv3S62Di+RSJ8yj071o+vO/xS19JcvOAGea1huKUL0b
Kq+byDL5vsymV2otBHzdhhtOoAax53qFJ0R+oa4ljGZOGJz7PX43ACTiyvZCdhtyahUOVqsuqK7x
G1bwYV1CEePbFM8BNeDOq8Aqq0tggzjzpwDLK4vD5DjrENQIlu7//Kn6B8bQ5jrkhATpjJgmF58e
FxnyN80o9eAE4x3U09w+7I5pG+vPjWm7MmLtox3n04MXGeug4Oy5H2HGapTZNy8q2XNTDQ7AChl0
UNQcJwULVNpxBbNZxI5l6q3xE6L9vKIAs5mJaYDlDuaqgyfzPHb99eOYZ6/5ALPTBaQe5sO0dqCj
vFn6EsewrlBno54Ft54w42MoDVBo3a+o0tv1EGkUJmio+PoUsEbJTLg7dgWrwbsFLsEqzS9Nh2dY
1OP/gsIc9UJlwrz4HXLRPbw4XgDl1veTDl1nGk1+X6Kw9XmJVh9oCV0tHJrsfQmaw2qbzUv4Ch2x
/CtiWf09Mc8/LHgo0OVuDWkBFERAqQVCFThGgpeTCSNzhblaBowg/o9EjFSfgY95GBvvZQk0PHd0
y2CACv9+2LPKwLSmYqqPyDeBB6JSqK068EPfB4d7lW+tf28Cj/o+KjLGPwTXlfnNYRADigoz2zSM
JVvfc8SDo3mQ+DfjF1C4xQNk8sQDlFXOtmggBam6YLP5Hk+DMeC756gJX6j1Kz7DNuMyL1hWPSyC
Ruh151arw5/AC/dEZDESDWCtgb810HK5VupC/bzKauqnVi+S4uJ04Yo3MtvavRE/lBOOM3FkgCsF
xAZAyd7f6QjdEAbbFa9T5jNpbD8YWiw3sdUhNdHa7IgCbbtL4YSgHocQdbHG6AtPx/sMhoJ/18lb
kEfpXwMewq7gdfScgD+7ThzIe8HazT8Elq3dwuritSk0GyoDXrRlIbN3eTfYrwkYaVo2xI9+ZGn/
8SfnnwkpUgcD1bRNYViG8088eDz0pj5lqFDJTiINNGrnVgdLIQkathkzqcG3E33LxWuVxpsZ/li6
6E5Dyn9tgDix7vPxuYev0V+d48F3F4V/1ynqdRNZ3o+x0t88vwm+GAN2KMAvmw9TCJOxuq3ja6VJ
sevaITkFTRGdxoCnSP4DMpn/x7MQacVPH3TQbTmz8QHkoN9i8/Tpgx4L3iElmlcnE6zBG1A17H0L
VOuh8XP/Mkihdud686g5yORCoyf6xmBaV5ZFi7xYEa1RM9O+ZyloQ0YNPKHBNbZmbV1eM6uo9uMo
JQx57PIMTp0JdEM7PQx4YrphaiBVOSFfRSsFLQ4PcOf+a8rTAEo9Qj6PvijWHL/iW2b09s7oou6I
ZJwB7luYbq26FfdeDGMwD4DYN2nrV5EKSLcZ2m0nveBvJ0m/BQETL7AZ81a0RAhd/uqKb2IHe4dh
3OVgO68WyzHNKP/QVytXMgqmuCJMAbgVsDsDzV+uyioAomLoq3tgFMVUGXeeGVf3Fh7lh5jBJ5XG
gmGUl2RAFgx/yuI5QKUDEOmx+4rfwbXsgPtydefJ00Mbn5MRZfRadj+gNvzVK/E5wXE6XEnUiS7Q
yo9WQRq+LZvHvO4AQDDiN9pK0t7x964sBvYsh5z/zg+qVV4yfBZ/v4t4DHrjkJcg/+i4+zC6wbkN
WBij6ut7OkaqFgS/P7RojA6VWT5tTBVJh8pf82p1xFRjNI/GCrT+f/N+rfJrHq0CKoNzcFo+bKpw
HE+2rg2nImOJO7WFMff5IMPCXvXnheKWJt1RX5dA0Bt53X0Pg50SlAOslydDAqmOztjMcWP5QzJ7
PDB7yO5tEM92YRDUyCKg2U1Odh9DZXAVyKnZU1+j+vAVcB0jLW6pC/mh4hSa9XdqtX4EJgDT2Q4K
d0iH+LDTUJkruhiUrKLbGiXGXYs8MQ5YKs+VTOzMaJjarR4Arj7WIbwUVIJrWYPu/BjsOAg0hTsT
tLMDUutIJwILfLZAcjpB41wcRRXMfMC8i/3x0LQF2xYj9Atih8OlyW6Kw8hzCI35Mjm3WfEQmPB/
SLj0H5YI6ktVBADFDxRPFzx3/nWNyM4vyHo9tSIMv3Fer+1oMF9h/y22vTTFvqj0+KnwsjsKCOCQ
5g46kvZZZENLUGvCNQx2g2+l3qxBUzNf09CwcKaBegw2H2BE+q23Rcotxy4STd30w4cU2AtZpYCg
qy48Fd8jaJD6fo+gNUZT5GuAz6tLxawHYEahrqGHSCFGTXUbAU+zMgcuv8GdCykKCP/KGnxj8HQK
mK8N77HFGIiboUn3YVINq9HGntxMmr2W+9pfhWkCKeqVXxqnCdZDJsZrDW7KAVXAcm84BZzy1KRe
TWpAboMPZHNvAfCMP0wcP+ZaemCZJV47K/F2sRiCbYUkI8QTp7dx0mxom1vFndTMF+oGNU4DphHW
DzCWujpJv0p4ad8ZkWbdNbmwj0UuflRQHowgXlEBrw8tUU9G8hCAgfYlhlOKAfWv1JwOug50cgJz
ii+sMn7kScFvtaKrkS/okPFSYZBfF2sO6ccDmIUhJmdT3L38eTevm58zKRKiNALfTccWBqRpPosG
esKDT6GhR6fG6TikHfReOVEEyQbmZhBEQdlqI4NBfrdiL3YrszaeWQPCv6/Hwy13ArDquFmfvKnD
BUmMnTLivm3MBLYBE8psRlo/mS0KhFCOz1YgmdRPdjd1J9SfmRurZmkDiluJPnKdzG+eGtYOF+y7
X2iqzJrsNpf+mWZqptDuvMYBgxITWxbIh6z/0aCas66DwF4XA8/BNMGlnfzi1IU9El9L20hD8JqW
tiaaG2bFfQVBi6DTV51SvWjDIb1tLCPdgQmgudS3XIy4OvImKlBLQixdPsTCdP1SJtoXuGc5blSF
oPikjRFsgzjyXFQt2Yht5aitZws5CIPzU4nnLbnCkSzkYjFATbpMqKycNJDLly6a8CmWwgTcVddi
SJjmepUub0edn+tcz28k9g4azOLgkAQ6goR2impbgBhs8NwY3+fYXqvtSy2Gf02Lf6fr54V+Rk5+
S4vNc3A4XPk2Hy8O851bGoDKc+iyMOMAZd2bDfgEjNAJPTK4jdXfz2511JeBTbMWKTT7PnS2fQ9K
sKUhc6DwDArnAOj+PHfpov7SU7bekW38h0ounUg+nlgk9nHYwEIV2EAJ+R8CTT0YcT5vxuhkpyk4
0CWSyUghpzinBiW0ULPwvlVE8VxTds8ZpOMCZ1rPpGfYqWPGn7+X5ucTFJiVOvRfmYOKNoMH7KeN
ZRQKUSBBBuUimyU3IyAO+KjiQndLM81LZXRVIMWmRvGkabeOLCqU10f4KYBEfqlgkU2t5SKt9i4N
A9hVqyi6RKCsrqoI5dsw5cg095pV7DNwjtywg3NKXDoo4CZKh65qBmPvxCBqFiBqbolrRT6odLcQ
rEyT/QxRGv40+uGi+vqA3//596Z+OZ+25I4NhSQLGU1dCmxHP//m6tobwDNqymNmYf/7f5Sdx5Lc
uBamn4gR9Gab3ldllpN6wyhJ3fTe8+nnA1KtVGvuYmbDIA5AZlUaEDjnNxZzqbX2bXU4NwImyu4k
WMhmm4EMNWpkiA2btHkroKE51sqLBC7oqoZhv0A8LTwXcUuh3siObl6HZxmiAAeCW7btTLmpyehe
w9L3tpPe5+va6pR3XZ1QdMBKfi+biqMmi8ScYIGL3hSfk9Jz69eqKecbeto7O3QVsqEq3JaCmVE2
3ei7ipXfzgzrdBk3ECRspKKfCmAZk9NAl6it/pUf2TIKO+UqBwR92WDuUvVH2QkNGDXctB03snfW
Eg2GVoauRK4sICgWH/Dy/E1NcX8jSROOb+fLLmYyl73sHQ5Rmda3IMnNFzN31pJLwXSGWaRIiOAG
bBxDCJJL9CoU8zuFzx/xUOJ04WGKNklCfv0Rp7V9k/wiAxGRde8j8lt1xspu01DgiN8D29DBQuXh
c1gMLKYmI/ha5HBJJkBwe4CJ4VcF+r/eZ/FH00fasax1bSkvJ3MQLousjliQdekbGNQNfodiY6gE
u37w+bkOAFLMASeEWcn8XRcNKQriaFHf5cm0JvnqTmV2uGP9kfyMFrHtxota8cot5JQJUIF5VbFs
valToD8r7fiXDGNZ1m/MKIUXJnjGfWZfjSiIWLQyKuzGvwZxsZOZ/UbeqwunrU/SmT2WYF81qblU
hNl4KPzI9XZlmnyZZAOV7HRlDn29lU2lmfIzMNe3RLXxKBo75XMYjPbkC6vzTlPXlo2q9jzF7I6F
rENVRsXFjrUbQof8+n1XWfWUa6+JUIRQvULuf+a9N+TQhZqy304DjieRO10US8nRa49GExXf4d2f
rfFZHhRsIZ+LxN7hq+Se7sOyyAAg34bTOh3xPyqMyIoCFv/Vu8N+d5P7GEVhr2t/Hero78KLkyvG
KriKwH1ZmGPjfDVVlCUDE8Z2a6Ttixs1zzgJOl8jX0Ocqfa7fTZGPXLMb/I2UVx4W8Wwx41sBgbv
vqe5by1gsmPimPhhTDDXQibKBckDTyMTXHmbwcu/35tBW4Z4TiIdUyzaoNX2WhfCyEvDiUe0pr0a
Xe/tIt+fl3iqaq9uE6pnvfC+ypY5eu1LWL4pMSNlhJ/dCUcM/UlebJmptUjzaj7ch2dWjaVevzQp
sq5VLONvpaBKaJBQalTrzzKk2sF4ytXilXSYiiB1ogVreYFnV9hNOuZ7MFn9gqwBrxLk0VOpz9Ss
UvQaZIdTBMbTBN33SW2M3zt0cYWiYEb1xxWPjlrcKhESD01crnWvDrs9RlDbMHHcTVDGxaUo1P/r
LP7VO9ppz5td2Ml5Ana9ZAlPjt9v3mEe4LBV6cghJXVwJGdPCYy0Jh9worFTKsMfjvI3ZG7/75C6
QN8nP68xCgj4VOYCFnG1iR9qwzWWq2IZZj6uSdrkez81/mHwSQ+3LuUcWPXOXnFrGw4YBquNME1p
3RDBBHv8eIwwy8C+qpH/54jamvs1+Ph/6hFfolAfMPGwTKfddA1JEUebXkDsaU8JpJdzZ9c4w3SW
+rUJGmaerhzOE7uiF8Ofn5U+R2/dz6e1jZfMLhxoeiucdcavumLEe1cDzisvZvN1RSc9eBmU8XkA
ibFJG6ODb+TZL4HGR145lvHDTs/ybUobgGqsFay3zAvxCBtG9nCh2h4pRq2mcdrVfHvY35EF7cWh
weIM41brWYa8ripWwHCbrcx0AkKbjpODFoY1aN8dz4nXJujBxZ1/XBi70RbmZiPcZFUj3eGQm9zd
qco+OhtIDOwsDzVAgPooQ/2yArm3u2AUaF3hHIKbJYwmY0g3bTs3/D1DPL/DtQT+IGBSin/TMFl9
leqgufGid9PPRlS/+EMtnNFUvfpWNoNR4VjkpPN71BXle57B37E6IzzDrDM+6gIJucB873NrvNg9
Up8y7KC0gghWkm0GYxj5q0O8RQymOLucpkuWa/oKmlu8kk1TxOSZPLTm9DwknrdX00h44Yje0M38
Qx1Eh3ushtK2t+AI7zTf0lj9speOQv21pVbw2ilDRoXA6zZqG0O6shEIFAMarMBXDuzoUwFb5rmH
0zuOMU9jpepehmzo1vDU2Ch3/rjTdCcS6o7DCfKJilddW1yrRsHOAF+kd+SDM57zGLXPgqAXNznm
csC/XDOL/wlS5V1BtPurmcbpMksLVl/T6AOaYtEQJeXAelBRdsBU+le1gfc6KIm1kr3oReY4zkfJ
QvYmSuXdgp7Elri0F4fQMZ77gAoHGlED/rJkcTumrXOSWse0r5PbJOyBTQVia9WgJiCb9w4Xl3N5
gYzJgz6jl0UN6CJbY4oLoasN0YK6JWq6ABhI5gfVa6qZ6BBBMPXLWd85eYETrSCYmlr7d2F9aKHl
v7i57a0zFIJOJKL8AxsHfLJrzbqCt6yXZlE0f8V5d8L/xfxHgyfT1Vn4fQCkv1DMwDxokf3dUlrr
xflWsMR9kedeMKRLIP/Z3hFdfTQO+6gt0NUUzXJQu6XaKSPKMnh4DY7eL8uSfehjESwXvGbd4czm
omQb5PCbgxKaON7LP88iYgOQUwAGMbBaefYY99/eyKzNhRn2zdapGnPXpsrTw9tHnkkfH2nrg5qh
sa8daxdk2KZFdQ2Gc6zhjCVG9p927zfOujF4bQ+71dk7u1BNz97Arhu6dnC2k7loVhEKNPvads54
iXzX/Lj+GK351WjV4qXg/T4mLNxWd2EgviXqwHQ/txp12EwLV1jCxvsBGMISUEvg8TUowr/MDsLs
21jpn7Pjt+0LQtm4OnldhpAN1XsjmNrdXLrGAksD0POdAVYLJxoD9Um676naR0yaB8lr5Bh5CzfC
BC0QRuRVbAPFF6hyr6IKbVgQCQzXCnc2LnSr2s/MY9auMuF1VIoZrRMT2B9N2fGIlSMw1lzr9w1e
7uiBD8qbBxhcaiBZDWLHfWQEhwFM2SPuT0gkP+JumO/kW/YY71lIoTRMzWhMPkkh1cBHOMOthr0M
SVnVX/GRAuxehnTEkDaqyCmhHBaTfGgDDHj05KpZ+mcfT9VXTPvSdZ0G9T6RWadmM6TYV7Amzg6u
os6rUYxikxwvRlg/dY3uvlVrJeluLXnu0viTTBhCrjWbC1UCW8fWWGhZ2B8lXl72yiYfCvLPYvCj
NxWDJ3GtITD4sjn4dbv0+TyWcmEaNw1itElINUysU2fqLUe5MJXNQgV5bu/vAmcIx6aLIs+8YxqQ
jKsLBFCiCiEIlG2t4ywOsikPZV6Vi3by5nUK3KBePHrkQHlJGvDIjbPCZGVolGrNngvD2Q8L5M9Z
8ZSFAxp0ZWcsGSU2AYbn2YziGBpsYNxsm2K4wCj0URMfBAhoJUehnlKtyrh6xm0nG6/3pVKiusKe
a87PJWnyNdxF/RUAV7tQld773oXp0uZp9o8BPkstzfFr22GbOTZWfKXsPm6hrXQYRRefeCVbJMrx
PABAhkXcdLLVKfpWRdOwolohNMujEs+ffwc05SmKh/jbbDb/GaAnt3G2mVU8L0fkoshfw6R/kt9K
1cBH4H/EtR55Er43xbHR+aDEePmt15SmW4UuT5rCd+dGh1LmRqdBGY5kn5GfFwUfWQkSISMtoOdL
D6hfzVnAsxKr8S53Jbou6/Lz6GdsYailfkP2e6EKNB/E5BZUYFe8dIoybGGSd3uvDPLdFGQ27Hmr
trHcazXTOpRu/vuTXU+HTd6o+vHxsJfP/oQNEPLUxbuMG4Hx72MfKq2+5FGeruWdcietmIDNaSHn
H3fuWd7hWLp+VI7+iMmJyP41Tjbl4D9jLDHRlYHvXAB+2s+V8slCtHm6a1JkIjYZ7v+MDUJv5SFq
EVeFuvWNlz7nm9O7XvytZaEK1s3+YU0jEjnj7L0EdptszUQQKW3dfMIjYF5abrm3est4zsDxrPKp
ap/hQPMUtRMkVtC6PQDhUdiSTsmTksJMKOCGvCIC5KA8PrV/tYV+rSOxhNasn2uSvAmOndnH37qJ
/ywMB+dtnNP30TcR5xrTbish8mGLC0WDs89WrgxlU/bKteGjKQH0Tez9HPz/de3jzvKFHteG//0z
5OvyFrqX+8KzIWkI+K9BrUfAJoBW4GZp6mN+hjr2B5LiDrkYyewsQWGPK4nK8MC+HCez3TWNYr3O
GimzqiuvszVZr42NWkzueuOpE53xjORP387qTjbR8maSHstxLQd7fWDuTb9E/09cqw2Zd05bZnDR
auPcvaX+uJBXypcSFs0D/Nyf3sO28+qJ7XxgsZOXZ25qf5a9mR6cvmTXb6m1sk4qxVv6MgtgG8l0
xlxv0/SqdQC3ZC0zq4H7J1ZemWPYkHbz4qzYTfQ+8Ff1LuogpOTsfZrYq/u7x8P+2kyDDQcoYDI0
HMc+hD6vkOhz/JIXbbAcXCdaF6Vb9iQyGZl6Z9NGVqEMxi12F8kz5ifNCuvQ/J0qXSGULqrvqD1v
BkAoEEm6aOUAQv1ReCOai6GefMSVEqws/GqfR6cPt6JocRw0IzrKe7o9vt6N4jmn3E/gWNtknUa3
0/daRSaHSvv8AhmhQqKDH4yGTWaoF8M182Z/abXa0UGq42JWOLnpelmiQUfuS7q4yYNmYrAq2GBK
WFZvXmLv6z7Ir5KFPqiIFMKwukqm+aCZ9z4EtKtN1MLpQKkyWKe2lR3nwNSvtm3kC1mkqz33B/wl
/2Y0QXlwnIFqstuWn4qGnwPlP7WBoIOqztUoWu3+k0JRgnWoaMovvmxOk0pTPH4fTfmTQgHRXalh
W22KGNNsAbSUzohVZF99A9nMh08izyYYOFN4ursziqEipMEsgvTr/bxQhOSFpAzLp1qL3joFgp9t
10O41Jsi3rIn+087YpZYKD3VMyXe5s1E/i2ffp78ivx+ohSqF7NkRgbAnM+kYHGi0UGCKWpwkX+u
/GtkiDzwJZBrSF9jhGg+/ke0/Eh4uYFH3Q8VsrlCH5hMprPCwNJetwHC9POgYTunp/OKlIw13C82
BfS0iev1HPTD/RXlTUWohpN+H/UrJC98vEFhVK1lKBQfU6WooF2rccl2y/jgEYHlIdnBnWwiUvVG
Fs9+9nF6hMCbbmQYu4nouEqhzDy1tib+2uQ2A4y7TcytO8BArrDgTG7ykCLsuuxg52weMSD3z1GY
O8B+uSoP4+JJG0mD8DMA/BzqynKkkLDNqjF88bDHfUI/VaTJoFjInE9XpFcY1nzh57LZZYK/Kkms
nTP+jD1orkZck5wapVBkw1LHUDD/mUnQUuKov7bxs0xD1WNm3cPZmNZf4XvLsBxNMs+VKQAVOnOk
aT8awXPuSiyM1bo5KoGSfUKf8UiVTSMSaw2fHbvwc+l54cEromxnRvb8VDlqvzJRh31vBISqVyz7
oqvJP/CxzMuEKB8JMd/Zymaf+RgXBIqi7vXBfTEnqnuyQx5m30xXaaK+uoU3X706WaJgn7DRRC8a
NmrlHe47SG3wtr1lufctI7KTweqeCWE/s5HAWS1xvJ2NJe9CNuXBTuefsQdkPczrnzEJ2SXnjcZ9
0oW7WjUt8IkU/SvPim/y4KvxCnFA9eneUhDNakLzKltY3yW3diBFOw6odj5iRo5+TMXPIKUquoni
FmtecYC+/vOsh3QfRNY5MkHuIJJBpw5pbut6GOE8xqZeRHdfUgjIxa0sMx6X6ZCKlayQM8vzdDzF
UIRKoYY2NcaAOX1TfsZmFeylhllTlIzLwlxdOxHIPBlMksne9Fal7TwnindmyaJFm9X6xe2L+mXE
t90o0dRJ2S69GBFbMJ9k3Vp2Vo6PsomqrGWnvAgAcrS0GiPayxGINhpoIYvVy69bZq7/ro/g2W3x
Aop4UT6eU1HlcIL1SF04iAWsqrCtnWVFivzoNEHXngwlTI9ujv8r1VSi8iCD8iKjKCHfOX6eJDuQ
JOo+RS8+gwWZRps6ytp1ZGKkOpvUHhPL/7vMrA/LVEGSWqO9Uso4uLSBihJZ75DhcpX+5mYhQMOW
fIY9lMtOUD7MyfnQ27z4qCrogfKi3NzZJEcnA1ZWgzPaczxSi5AHteN3V6godhKRfSa7ynWWooDj
kjT4baiGlKxf1NrlcYswDbx16AxQ1MRYP7AASWsZnkGAmV+KHkFMgQAd0/G31q8+CQeddPMHyyBW
9R0/nybp9Ve4zDMy41N8HrE7PMxKgVSaqQxXq4i6pZbV+V+Zpp8KNdD+UUEpQMy0vqmwwRbwjgHK
RWm6mau4wI6i745BNxibuANIOdZuuPRMffhsrHLnO/b8hiPNh9O73bKoWXuRe7ZezCKOD6j2Ir0n
mvLQJlfXU/SbbDzGB6VivuhifKSRnZC9s+G9NLqanUFTr+cm8Z9MoaxnFQAmtDTEfFU0pXheRf1m
wBD7SYb8FJBZE2chtQzhOfo/eivRe/e3E3dv5p5KftF8pqRtN3UCKDSrpy9eNus/8No5lGSzvxYA
WxYuEJqFQdlzVzs92oN5/ZZkvvEcKFXyWgf4g4pwg/35UfH7YWnXkfHhhra/Itdn8TiA60ytqWKp
AgT5A2IBWQWtHphpc3cnje2s9EtRDs5HreTagR8TKE7hd1cNmMtnrds8MVuaVzDQH7ZVfsGD/cMz
k/lLYUNIwG/k1vnAKqBl/6iw7frijU6GTyws674Im0WaGe1m7i+ZHto3ObtS7EVjxaz1nWxmThBi
WDCbi8EIrZeisK0XxufDhpp2dU501rCHpk+zVdI08UJPweDKf1ItYSsoAMG28i0oSYguqi5XL5Y1
qO/RfJFhqpg++kNcBIVn4/AAHaaNN5/YUT9Xeg/nE2G6/Nk0q2nhsA3apTBvIM24EN/FGMGJWGKo
Yt0F1CMltiFjqcP2AUnnzXCPXfgT0B7oY7m/F2Zqu+YbAc4CRa3o2xwrkJkCpbiVHqW6zKSMJTPM
wULx8+BbqvDrRX9cP5DKrG/ywkCn3ujkebRvare+3cjoU40SdSmANMYOej4oW1mFMqvBW7Ssq3a2
NVtXK9xYkmdjliTT/P58z8eVNAtzGs5yNzvbnbkq53mC9ZkV+ANykGdslpNlZETG+hGrgEj/1ms5
BYkfccWjQw6W1zqiV3bIAwWGn+MevY87q3a4N3qSKFExfHH1jl+QH2OCF5jAqOI6jl4avxpOSWku
zVrrFkpm1ndAejab5gKxRaoTAp/u1C56faJXzl2y+eiVg/8frkV+E3zZo4oaMrl3KYg1V+64QpRL
lgMw6Y0sr8pxnesq+wHPZNnCNSnBZa65xrlwUSrzDLXm2R2XdytkV0VVJMHmq54t45IXlH3STsER
qsmcf9kukvgydpT43ILKvzJa/rgfC6eGtlP0ZGnGOHmXSKYmm1vM28EsyqbXFXx7y9Y9aujL3hFP
jZ5h/Ju2007XanS32/Jrqed4w+BvtLBdrbzJojIS88YCrA5UQZHKQw/f3ngDS13Zy89mHzWUUqTU
p2Po3SrHNmYptT5lzBcin/LgirPINuNd4xjXaap8Ujceesql/dT5mceGDbLPI171etVvZNBXx2KT
+Foyv4968dTllY8UMwYFRsD8WPraSWcr8OLWeAJj24bqgmlSUggUC06LH50lWwRWZ7Z1BFhKMkIe
DJKyqQ7i93mynCrfmW4fLf5IEMscsowVrvuF6la8feSWH2PH1gJSSPJyBba7fxpC52fC22c5/lTz
adx/bw5LJGtjx51DTgBxf6vEi6ou1bcpKbtrW6vltRnadxkuSWiv4ELs4m5CLk9tjeylcYP+2SvS
jS11huMQ7epicmxRa+V5x6y4re2oXWkdu0REYh3L2X/JEAh6q4uYNQ7zcZR5Iy7JmYGWN802Yyoc
YZifNcoeKNui55cUVXQu1WJZaiN0X7XMgidPd5RL6U9vLnCe/SOEEGLw5DtOv+KHOqzkMNkrO4xh
ZuGtDW8mkB2QJmKwHDKgaiRfRo4FuRGQKeXApsFadHZqQTekeb+sEe1C9PwW/PVHypvmfPU6BHbs
pHSPpa04xzltneNVnj6Csvm/Yn8MMS1b50eJutejw/1160fsj/uxQh937OpPUe/4C5SFzZ9Sx/eM
U6qaGYoI3lrmlO6xe7pJjg8jw7x33YOS3SOvoV6/DoVQ8v2aR8bq8TqkuqcNAt7qoulHjVXMEGwh
HNg3pkhYOWXdfQetRmaJdaWNBIlazXim+WiXtkVunKNGy8BOsi6sqzL4gBq2U7TZAvZXpq+ZHq8k
5GnOUv9sMgUtZLOeDG8XZ+SiZXOs2mRd9R6bGYGPyvtsItET26ekDp1DgJ/xOkAc7SgProqgeOBk
CeL6dAx2gIyIDN5P74PSlLS/PHXGqToiZvDz8nu322kbfSyCFQ9fE0rUvxsnp+2SFUSheSO3SbKj
05tbA/f6JENhEphAf+3l46J2YAEkbzSb4TUCinKST8UgJomBalq2VExRw3q0O1mvku0yLSiIYXZz
YfOykgnisO6mrYw/8sVyLOqT2VLe+o/7y5qYW8fkwCnXb8nMauweqnoTQvcmwZFY2n5WvH/Gupqe
77HGQUovVFLU8cEgyMNkzZdQWO7GdYkUQiqPljUmyyTz2vUgdBTuQSY3JBXEQc/aZUgK+ihb9wvv
A3VMS3vN/ZStIAIUYmR9sGxz0iPnBmvdRR241jqznShcR7092tbKVFEk/i+wQIIJcp7gh0GtkY+i
RvfbkFxXil1haf8Ac5622JL525pJ+x0VkkPQOeE3FaGWZahXw0X1x+BiTP249JIq+kZdfAf9P/8o
siImZ+M925ofsgZCKAobF+/ZUCIqLIP3KkNTv2sLL3mVESfJLgAEpifZBRi8W/RDph5lp6Wyq84S
XAxlb2PZ9Qajg3kte7UGu5wKHcSl7K2YoE5YXYeL+42NPZCJ0neu8zgq69HOmhMsF0yMAvO57Mvx
iGgL+kbgaE+jK3yMZbuvuF0tCpc8DreJkgBbwRVX3cq2q7KrtQqjNJADJndnoPSzqEnt7ye3s95z
tMkXCl9ygCw0477b5YE63hQ+mDc+LFawhOsonp6csfhCstB6T7zGO3QxaDTZGYZZui2r1lrLZtR1
5SqI1GTvhkjJJXHMdlFNNgnuMWuJSWnRBrmgpw2+BbxKICh9fji9120nLDiq7mhGDX6R8OV/Y8GL
JrvEJUDK+viI26GUqRO9VRYm6xnkNevsf6/NeqvcG+p47EGGU72Juunnae8mE4XCsd0BI9vLVgtT
udjfx7BKPd7T2MbcjZvADpqr7ybxti17NvBNQDLz0QYdYVx8z1gqonIuy+fykBlpfMBoffsoq8t4
l1r+suwDfzWTcHhqwTSbA3uvZYRr6SEw8TpIOt2/yoOr+8a6aEpzFf2KhSkp+L6p1Z0cIjvaKjzE
/UyVXgyL48LedVn7N5pV66Az1Zs8KAE7a4x6M0AU7pwtJ8XfjpTtLrLXryxv72hJv3hc0aaAy9A/
QMu4SrTbMEHCHYpuHQd6fIxi7U2uyR6U69/Y1jLIvHRysrjZ/THO6ix3Dd6jWqiFR/pGd8dqVSup
vnyoKgPAo6fTnS93oHWB2em+Mj33yRGOFnUUss+fzWFpiaaMyV7XDf+BIljsH3ESd/B/Ym8pB/Cw
pbyhjheUzDT2qXl5yZUmPQy12rIFb5ObnSC7PJbd/E2dwlVejP7fXja9eVpuPQ39ZCzlxk0uDHWg
ZavY7FEJUIGWPjr2IeXZ56nyThqAExJUnrUz28G84LrmrSY3799SCs6LEd227xo6aQB30TxBP3FL
lb351ik6Ht5dNr4qXYTtdA2x0IytBrPCcEZDkWVXjHKhRNpaJe8melj3VAJ6Fkj+I9u2BMEzUiEA
ZT7sdb9U84OrGt3S1Vh6dWgx5wcsrHjWDlTQ1fGLbIQ8oU5DEzmLKiOVg3ql3gIyx302L/uWzUXu
d8usjQEkieBYwbBcqY/TeiicozzIIDyLnV9Fyk6G7neTp/cL76cBCTE9ms82QpP14rebWRn2pN0Y
1itdZGERcOuXAU+ytUzFypg8izJsQ/VxXLYyd3tP2dbpdz3W0Yq2umHtjM301e0CFHLD/DvPh2BZ
pm76DPovOf6PEaOTBks9GdNnQbo8+vpsL/WqzS8jggvPdZ0qPNSMAPQUTXlQRzSGtMS46VFs3kMy
Pvf+Qtc88s2/4iTdxwUMiW4nR1RFctETYZcmhOnH5GypQ3IXqJcReXDT2V5USq1tbL6L3goBWWNL
6aZczHk+eqs2G/+6b3piRMJhxZSssEzOZAFECf5H2+4nf31fkHRs4VZJ679NPA7ujxZs6ctsdX/K
ZB7KxmP3I1Qx4+4RPFhoKutLoEZ7frrGgfVRbazkPp05ba+KmKbMgbZ4ZAV0BjNzGYfHZn+WQ8QV
8i6RkVXGPY/w686Pbf9/73R/CUOBRarz0kWZ4WvPU18HmYPSXphejAHnQ+SLmvtTH47TQa166z3E
X2Wr9p2+9fo0+uidZN9NLupQenU1fFu/REn25Z6c7Af9Ehvxb62c5+BEVW9neEEPx7dCizw2w2at
Yva5qHUbfkBSGtVpyp/uuIfRsZZ+NLOslD5oKfPFvY39FAZU3a/+OybCsvSf4yViAsJT8ezrF9cw
Z9wD5FHuj+V22Qxzb4uU96sMdV09rymP5LwlSK9GgE7RrICAK/+QR0w2JeRCxvCNQAvrF0bDam1j
IWPyD3hc6zQdWmvSKXDG4erQ4iC3TdJo2Mg9Isj4v7LZBQDPP3YLSu+aTSkY5Tsyo9DZZtdADyQf
oSLtuYMIKDh9gMa0WdMvoIqvg2jJ0KT8CFxfuckGkzzYpLko7/SHNEzMVVhnyVYRuiy11p/cOSZ9
j27mbw8IRBatc4znsXwOPB4cgYeOnD0wi/3R0Ta3GEnVgefOrTBT+zq65nPo9NEXWrjj+ROplNaL
vtiFxQM4b9yTUML9yLCqi6IvldJop6jVqZOJa/qohcYQBepO9lLS58nJnf3y9V5Ha53BTM5O8wVL
WWWL87L2ahn9V6Bs2Xd+Jn8NAEVeZyiuO4zMZhw3us9crMA0Py0WY8vuWy7IOqowiaOZN0Bgzms3
kegXqzbLh7WdRO5XeQ36bMZhcObmvmrTqzDcGq3n3ldtZNaQ/yz1cs/0G7D86+Baof7LlxqEQTew
LhgDUpitwCpkUZ5c0O9+70XLTxF/1JMUbSolF2ujahuZRXiVnSnSsIuiqOuTbCakw5cDNqs7eSPD
UQZhHwYTLS+w301BhcjpUGe5vQhGB++rX5Mr5DV1o7hUkx6zqFGF9Sni0weRZT4/4k7hUmNtrLMM
yVm66Q1nxTO+OIdz9ZnFubEFd1CcWQYlCXtevDZG3fyQI3zR4UsP+JGN4opVlbMM+/TTZ3OwvXfI
gfLQJ2x7g9j5QCoW9dD7HeTFQVh8hk7akBLOgDMHGWR/3ZzyfeUDVgfvKjZtvplfB2iS2NWKfeJo
ptca5A7LeUrqrkdR2qvcIyrn+M43wiP2fgpgoFwr48gVXVCgc8ehkxayjzGTjhWzE/Hscvv0WLvq
/IRPjLf1sizbFU1av3rO9IncXfY9NOYv9dTibgzqXgAHfhsgZWqqcvzip2l+G7wsWeeOiaGGOMiz
CU4ns54WhWcYhfGU9SfIVQHuAz+oH5CJzscvWq5Ua9cHL2pqfH8Kp0xWipbqnx7MgLLU4h84s4Pw
9ErtSnIg2duFihR7rpRkEpR/dK/znyMfZKHnBO8BSqYvQI7Tk9Ui+q7GOirE7FoT7DAbJDOZvwZr
PFAIvMgYslM4zf46ON1wiroKO9JfITms9ZRm5RWIessOA5keyBRb2+wqTKby5HsaffY4TfzQKvEr
G/34RdGoUQTYauw1yh/PuE6gGuaCs67s/ozLVvkC437viUkjx+Blr6MgsJJN0u41yo6+fpTNqv+M
4356z9E4OPucwkHjIkgGOJ5glrOVo5CC+7CNXnsOE5sFhDN/+HHZU7RROpRyOKPi0N/PEH74GFTX
2Mi4JdXxH0M8XIfKhVJM/TELh+TYRXgfBlm5q6RgNept1gKG+H/aOWmFVdQDPe4GE5p/72kLiekM
jXA+WpZAwwt46KMp4aFysOytssBgnRO9SX57jDFCzHKNLS2k8mSY+r1fkHuXnfIQ/jtCtkzU2Pa2
of4cEaZtt0vGGPhRMH9zk2o4OrbV3JSwNy9qZG07NW1vMgQUoN5Upd2uHjFxUdnZq7750IXdQG92
X0nhpM8Q++3XrMmxqsd2IFVyBEQxxFkqrWl8mDDn1no4wpAMNWcbF2Oz4ZdZoCTThhtNRe/ubuEX
QNfAa0RERWYCBDKDpCG0PIvhGdhYgWzrGDe3EcHSd+R/5i2OvsNaNgsxJVeZ1e5l067AO6DiNl3u
g91pEZINf4X1EN2mTjlofh981OxATkxf1sLz551W9d99I1Hw9ID/2E2eulIKz99KwmOvRKhqyaag
Q8rmOGvGYtZVnOCOZZXeHgsueYagOa4ngzVv5ALOlF6Fj56I1AG1cYo5aR3mm67ItWOVreY5GD5t
3x/XzCrtoYhRIPHS6B+5WDMNJJDVKHCvmNVGR8zA4nXes1CvcRxxyTqosfreWZl2UTB5pWbmGR82
Jfnt4ObU7SRopkwQnJsG/ySbXGT3pbuJ/AaqgNiRKaFiXGLUj2TrsUnzhdtxYbFkusdEYS3WRlgj
VBB95JT3dmDxLJfgjiFZmZg33MkBtqfkS90Own1XfZboxW1L7JHOilr7M65AnJIvb/8PZee1HDey
pOEnQgS8uW3LNvQUKekGITMD7z2efj9kc9gc7dmN3RsEqioLZJNooCrzN+u+7tNtlxjKrfTphYFr
TEnd7waNgbf35hJ9jVGcZGtn3XDCMjPYuU7QQ1frMETySjKdcqqSwgKGzaFfRv5T39BRcUjN6emP
2FKuIp1+di6r2gWaj184RhOURSaV7HoWJ2dbx7kw1o9YFMOAtCoc13rHOsd6kj+U+bCq8mG6k1Yq
XUqhb22rDDbS13rTkkXqeRV25G2LJqhOoyRqr23pTIKZzySnl6CoNtY8XVpg8MwJNCg/K5CF79eQ
zirZVdk03pedo6zKosk+VVB1PanOlGSOsi2XfTiJtAExdsdbycse088cr8jz9eUt3ddmF3T5JkCr
an0duLzvQ4SX/gE3e2YebbtKHf8ElEcLEP16uIDOLyhzwZ8ndckNsUwE62vm1M36MN6mbLCdYuUM
1oRUXxJtPy9YZdXaJ+Ag69SNttK8Hhw0SBSn908qigPOKkty66iW8dMcJvUthkTsddVx2eGOD57W
/tYmxz1cfWRaBd+P1EFrV8LA6E8PSWM62KK8z5wHuz+YwLy8vVa4ybfALkgYzlGxTQKWMY4fvuWZ
q+2BENh7f3DMV8VPj4JczFiArQE9YMRjj8ndNGKsJYIkapIcWPjOWyWMk70b9+2pM2Z13U7O+DVs
WOhCyhtOg6L3XzFrsJTiBU+OfalHw4M3wn9dqLWJQmY1H8ANCx939rSHociLp8WXi1d1OvM8RPT1
VfHanwiStXtUD+q9mAucTbsbvttLp1419V6MBb5JZzZivVP58Gu1wWpvYUQrMOXAOiCN1LD4BeAT
jm39xW7V3QX0gBj8flAj49Ks8uLkdHX8DP/mUkPI2PWguWUepWIQ25X/6NxdywtjY/ZHlhgxuGne
wmuYB/i5Fm69lfjGMEc86cXKKqIChJmFfZxJ+F4LpHJ23Q9KIVWa1ZLiCdE0FYzY9Ufq3HIbwEUq
qGYqHzKw4MP8BSgmXaT5tXsrCDfXSQIxkwv1OCtsdAG6Ji57oiocmuQVa+3gCcrH5d0dztMuBi94
L6/tujK6vRME3vryTl9e9vH/ECErgWos0jOLhvMFbpzjz11600M36enTlGSP0m1TQdq3mNTthgLN
i4W9vhEBj2kR2obqYnRY4/QxoBLpmRdhE6XB60L6Ml7euaupt0kwvgYLWdP1o2ibV5l+UIFufu36
27mD6lkrYXdTokW8k2Zh9ecqyaMXfcLMzMssWMzL7A40MJwXtb7rWEU9LVctw2953WZYovOI3pVK
Xd60gcP6ErbfXvwaO6dXETdFnkqa5liUj3qLR0/pwN0GZvTkYuJxJ26OrdWeBiGToBdqYOmCh4nt
ueOhiNkkWjqv3lSf0m21NNHnmE56F9crGdUqNX4q2ZzJoBzqGFkddu730uJGAE+LcJY+G9q5a9Pp
lDq+cedWJSm3sIJ9VcR/S5elz6ARbBmwsm+4n4aHCV8f/B2UlyCIiuoLPO5q7e/Lrpy+A76u9kNn
dnsjMbrv/j7gLfqdWla1n1Xk7qSXhFbQ/zUjbG2XjtfsijZyHmHzIgbr18FDnBbljRUVwApV/vwd
e40zyk4s4cck2DWNCl9wGejtZjjLGYADOAfSvpxWdn1MHT0+2PoQoDS/zL7OQdXCyBaHgiGMnUe1
M34LosZJ/HzlugGiZG6dn3jOBlvB4FjuznCH4gfgaW0bW0ZxbACQHnsLnW10w5HzXQDkSMCu2qiq
f46tPkJUSv37yRzNg4/1xx7WjPEssWV353d4SPqqhZtBkrlnLbOx6MyGNdYd49lCt+JsLAd7Rtt5
17h+uwLaBzSntcLmLvVwf9NClje91Y89GhYQ01QPzzplTvUza3YbyQUFJIDTnFjgY9QlA0Y5NSdr
Ofi1cYzIT+4jn+zX2vXr+FQos+Zid8ap5YctWph1Ut80PQqt+KieyFEjbiOnlpd2vLzmuj1QCv2U
vTc0pztNmr66pPGTxScx1Eoy+nL6MXz1SKQmzzZS2imcxSyYkSDzzPAGOMTXzLAqjEz+ObDLbcaV
tCePsm3aU7Gx+s8hmDvXlxlVO2VrN2Zt+Wna9VpwsLJdRh2hc1L022IAwYjAAQQ3KgxJzaQ4CMim
k8xy6mX5jQRKp7/Ahy8QnSVaVd38YCyZahmVwzB0+U2NfMxKBvTQOtQAvY+TqvZ3w3JwAyMmo156
2xQBj7vrgJz5YXFMGnarMhiGCpaGS1irKvbJUtBgWFrSL/HS7DTeUXOACJU0ZcCtQr6WITS/GsTb
PRz/V/wlUNpr6vBeDtKfW5CjS/yDwMr9e0BVixsrKbE5XgYkWM6MuMzurPwux7PNvAxKvzPlN/A9
MSdMjZs/8riyhUg79WtKReJGWnK47jm6YPqKDZ67H0syCC+mF2XrSyYFf9hHt3GSTTBb0Z2SlME5
cf1yS0ps/srX/Og2fvRb69gyARYtXiiiYmwYNzGmAJP+2HmjvpIQREDJwmjzD7kaidh63c5+sS8C
R9ugvqR80eYY5/Gmi39XobWGGk2FpgVGhd+t8cPMAMFXtqE8ozmB7UBRTyREVOOgjB6vxtLI7lO1
mBf44iEIWe/FueaehBLSTgIVjD43O7cGhrLs1SQYGt/n5lxr46pKrf6INJa2Dix4YtjGrYWtAvCQ
/Y3VhS+2H0T7ABjMkcdDdNQDqovTmFEO6rqTZWNQaywHOXO1PjulM5v8PBnuqq5/75fBujPSXa1S
u5DmdVTmBxq6AQ216N119HqVjx9Ys93sWJc/2zYWM43Tdgc8MIJvdY2KRTK8ZbzGT37X2GvptnhW
sIbw6lsYwdYLcJO9tUjAeCOONADBQXUts900elFaNXxqKrQuTAf/VGcJswrEEtwpvJd8iCQ3rpmR
/0OfhOT6rByc0kbRmFTKJU8ydI/hHGtU0qCRWA03dDEeqeiw5rZj1oysAdLdH8lkvXDXSdppt9f+
PEVkb6lOygo+sJQdxbvqOCdxV23cpHZuitC97ZMUkDl8VHhR9cKLyjv0FK20HHeXSN2y0bAbkcBA
LXN6qOz2kWROexJqlxzyPE+2Ot69myvnixpydjYx7ZBJF6JXwVRzmSp916ka5g6bOOEZwP7sfZqM
XuOWn9qq5U2J5MxJOHWlHyJNGyflrTTrj6YQjxIveR+V5qfRhTMsbjrXuRKsZnZxKyyla3Cild12
Vic+3eIN7LIkVvpw6y0GwNbmUyPc49uEMbgbU6Ij8cD2PTG10/UwN6H+uclvAULgIyYrSBlh//5r
lgF17qNN3lQOhECVGsVjqI/+0YTBvEEHZPoeB8Ot2iE03cR1vZet6h87V9n8hguSSUblYDdZum1b
D9W1j4FetsrXtgTK5LY2kIgBbYtQJaID9eKzhm2df8Mm4lFa0i+ma9K8RvRG+ziNYB5W1wGJU2bd
v+mt8fGTYZuEVBOGrWHqHMgGvQha3V5w67zu+GI0SUsijiYZW+xnnepFWnJAmpHSyIxRtsxqiza8
Xa5xjZBroAvyfg2JWK5x/SnXa1x/ynINyCnOaSrNv9RcC1681P1iA4K4xRUufIkqCPZTP1c7GYzA
yp6wCcEXaRmVPgWkZkFt40m6PHa56zmN5kO/RNSo35ExA5Yro1VYNA/VYnr4MR1uyL6xoAcuLO20
2vpWHv6NTAR1JyzMX9VYMylSt+pdoUwl2y5vAmRUzvd8GanEepn2Fs/zN4+U4dFECqT62QSQDFOq
3Ybz5hYm6S3Xn75XBlX8eUpwWUfztJ1j1MTmAake+h3Fpz9typOKLAi3NJoBmuHnO8GEpTG8T0PT
cM4VjBl5sH+1Zdy1B28t2DIzD55C04k3oFlGa+VX2XicyuDR9Au+OH3U84gr/Qc+g/plcFJ2yrVt
rNOmjn7ansVzv7ffFKxU9+nQFTdZbIWv7GRvJaAF3L9mJ4z9GJY7GPcEB6eFoeLyb7rtQgzKEMdy
tqnr1a9uPL8NU+v87gz7EJtF881RumnjL6Ganc2nqfM/hYpW6L9DeWVGx47cR8FNeXaLttyqfql9
HSBBJFob/3YdI4B13OUviM8Ne9efowMsI/MRhA5KSEtImbirNHTGH/lspSx/hvCOhWBIruhrY+b5
mjoOYD2rL74rTeidEOsenzLVLW/DSrm3ePM/SZeCHcOmdOxo98+EfAsET72XUZCLSMsUwM+LXs3Z
wY2WsqL6atzIsGnYOfuPH5epiqeFIKuwqZHBoEVTpaFGvUNlP7rpZj0DVaDF903d80xI0l49tw0K
2ksf5g+9eRlWPXwgKy/HxriJFJ6F3MKh0Zv7HlHR95goU1VWexW31HWi/BilR5pDwWgnRJju7Koq
dGEyTAd7SpAtHzT25Ut2KWnNclPl9rBV/AV1mKusV13g5X4V5Pd+iYFg7BXtA4pPIV8Xr8PxieYE
m+kBkRx9j6or4GtpfgwkeF0rcGlw8lzClv5AjdClzWCexK4LIVHlBjrnjnWUK13i+gZ0Y5O7gOv7
zkt31eT6R02d/WOHKhQs+KWNbvrtkNYNq5OPvsio3gMlWuI+DVdUDpWtDF0PhW+o1tprknz5AqVw
ciJW9mXiqDhf65Z7tAO9T84hTDKfm3zPwx7reVIYJCJ40a8nPQagqxjOrZxFmu2jwjQ/X/tTc4B3
HvLEuG1xKV5laTbu7SQ35k28dGradJkirU8Dg+KGK8vzh72MyBWHjp2QXVDHJnkWI4yyzoqxw/89
HG8vPWluDJc2EI/c6W6nZSyVaBmTQw+EkTGZd+11565kv+htWzdF8FSxKLJiFf/UKlWAMNDOKGAk
AZxDPtgPlAiW8tJW1P65rEd7sZdRn1QUhk7F6PxoQoQ/1mw0JnCjTbuPh41kciR/g1+ouzdwZVpJ
0qcUPzUUQe6ntmtPEtIuuR+ra919lofqJzlXucoS25bpeywk9hOfxbsd26TBAcxOjvLL6Nag3VHJ
OcSNrz5J12DBOOOtY8Iu5Ncd0Eh5MrGkSuwSK86lK3AAlLhAWlfXWZRhfzXm77ydKeDoqf9YN+FX
r53UbyQ3/I012KiYTV3xNYu/FH2gfesbjWdqAzkJ00ntG0kOxBbT6iUfy/msRUa7ltm+UVAngSt3
l6fd/eiixjCsLmg5crXcmIHjHtlCKytt4bZAo3xvis/itSmj12AxZXQiPBDTeoaMWc7GPktbldJ0
B+Ib7tgPxWy2vAn9v5R4Qtx8zr+WQYBoyJBSfUt66zCikrIuZoASM3uVYz9a9W2UwDMOest5sdOi
WSW6F/9GMmDlmIX5dxxrD86gVN9yzdPWFTZXEKocde94aOM7VgMf3wm6I28+5RCkZvvnWQJe79jX
gXL43+NYLhW7AZkp3Lq1+hEVZNh9P0cBdbZ+ujTCshxvWe8brPiDxjIQr0KpGMzX8VL0uhyb1j13
WB5/wjNZH+wnLfHP5TLjuqG94KGWgZQ3zs5LveW/5ZfhF3iLu1APrL/TEENVKtw/LLSJ173VVU9t
Edk7NbSaE2TZ/JxXSrbTyG09z75rrVSTDNMy3QH7vKXilO9UG9LHb1zVn2z8KIrZsw527k8Q+mim
CFyuUgoBd6zuamS1F3zxUiW7HrShew5aB/D90l+mpr/LPNNdOwEoDwso32VRfm3Kcl+aVRJGtyI7
cG1+GqUIfSurfxntC/Xvdy5s4yjUu53M87e5a3pHJ4XGciOn6dIephENCjn1s9h9jwrQzTkmJZul
2JgfB8xIckjb9A1W6B8Bbdi7YhienWFGvGE5mGPCIl9OVdN977wOS9+gGN/0stUx8vhnWmtHsPTN
ALPFmlXJER0QfEu9uT2NSWvfV0oKBXy0sl+RwyZBrcw7z9F/AsPV7l1TQQLShXRmQ060AbPSOQxs
3YLEdnf1WOr30icHaw7uXJs9uVWVfG/qUdHvbPtRotqPUJSIIQ6b8/frbBlsLYfyYmU/FV1NgvQf
2FfS4qGSJ+35AjeT5hKRYevcFojfwNMCAbocZLd52Xj6aU4hrY930ncNyUsqY6trG2lo+F4webYS
WCGCTYl48pAE88FFumlhHnUVpqGbF9l2SPwaWfkk3l7dqsGOePf9PB/zMldO6ApByIlx7LsxtcCE
Zsnj968MB6dBMNyhX5bValjg23L41P50KkNOoRfHcZF9GoHteMOwKUw//rn4SPQK0BTLBU+J9UEF
KzVpDhgi5/tR07UXs+9/S4TjwAhCLP5rDiJlm5eFTuYz7+4cTVPWms5SX7EUgGlOmq/huJVnyO31
m50sDk8wtIxBO8YZfwlp/veoCBrBV6RS36OiRUpWoqjLVWcwx3It6fYHSzviNhIiqM+lr1FV95BC
Yzsk0RA/KQCssDrQwp9uDgDHprrOGjWajyiItNs+aa0f9Rc1SKKfhpEgD6wb7tGcN3XEbh/6LbQ4
J+7g6y3MOzlESgsxO1W87bWPHBsMvSVa+pDoBZcogXGf+lu/SJz9WPhf/kdt87xXgXr78A+vuuZy
hpBrcHtRSI8qNGMkJl5QRd0Q1CcD2XTEnVJjACZEfjrcOUt+Gpg5+WlTstTSEUoaOyrBsWM06Www
oEXjXjLWyZK8vkxwdA1KbazrwKirXD8jIrhX+k690Wp9AlK7pMsRiCJH3oE6QyupRqOxtuwb2GWs
b8bpKy+i+DCjLrkNVAQKvSrBK6zN0zv0YMe7sfHIURj9PhyQvxfNEJEEufZdtUpay3+PkxAJvsZJ
nwRL38QmgezfAha7xlyvf71WPGBjWGatTjER/SIhhgmHbE60eNPmULSlKQMX8lilq+pt9PMaalZ+
thqtINt1E9tdaF+xfXIx4lj5itVubSDCJ+mTMzmo+GU1Ozk1Io2v3zU80POiXsmQ5oVpt0iq/cUy
pdqFS+VcDolUyuUUETqmT4umG4jPF14aFZ6vBH6KqRufmOt0OZMpcvYx7zKFTcD7j3Gy8Vcx8upg
F8j9K7cyoljOccEfyC0uXZdR54K6XW58GBTOMYP4dLnvL+N8sRqy8PjVOEbbnPqeBMDn09E2HsvI
y/c6mkEniTHCrNDPcqqFdnYMxmhmsTE5tcdfJcyaVd3r4XmIWtR1Ps5c1sEKVLrDH/2xzLjGXefG
HvdtNSypxI+rXOOUgJwjciz/EqvIZ6RAFvEKNW26aBcrjrfTG+Wp+BC0+KR1gV4U4WwEx3Uvb8iQ
b8TmT4ZOh0HUidz3hZsjBJ1EgJedhl/GAOB1K50udhTbd/V2qOvlulGgGbRBn99IoRK1QmsfGniT
SHMopvSWRORPa876l6D04xf2hDIkB6XS3rxhNm+lJdeKfOVFdTVj2/Wx8mZXxToGaf4d1nS8GycL
/07wmBhR6HvIptYqWjadYTyD6Y3ZjfLQUu+kr1+2pApIiA2OyMM2kt3ovOxGM3ajCYK9uJQvm92y
0zrAs0TLvOnj0h5vcCwJrIM+aua9HPgA9qrse26Upc/RKvN+bgPr3vPNrelVaBB8xKbIbJxaczxd
u+TMSEmBOX2H5fMSC0SmxDjL6jew8IBIgvjS1+jATRs0ecZbObRxYJ3zUuvZEevRSuTgqVL3NwbA
ZDIC2NL1mZZtYnucDtKMTe9t7LLgIXLi5lUpjuHiTle7WQfyzqmi77YbkWvM0GaeEoq5vdGDafc6
Vmpm6/C+5TDV8d9DlBpHaUl/OXnrJHfZxS2TUAN07sg4bBvLavET02GvhFqBrNkyXSZQMx53kY7s
osxw256iZRJabP3TPqwOdY4+2Aq/Z8zSl8OlbcAntxQY5EAq83QjI5fTZA4LVtiVubOq8HeCsSSb
lKUvImhnlrnOWwttCUAAS/ZV1F4D3ao2TYx42rXv6nYg+rASUi0hs51xj7njU0j27Bi7sFBF0htc
4hdwKulzUMzhOcPEEClH9Lk/+lMHma3/0I/KVngO2+SuHANU1RzIup2rb0UM9ioQ20hlVdqm52u4
qfHeU0DAB/trpMz2WYRvIA+45IJU9tLCyfTATert2sz53jATjK1o9MA2oGKRmj+lT3R6ehH5qX2w
veakn+260jdxOZlHbAR+FYFX/git8nIS/3PyMbSc4AVW/ZAe3cq/W8730h9u2wWhmNZ1+7C0BM2Y
/6v1MZZBz1z7/J0OF6CCkY9/K6jj40O6KHsVMWq0U2x+FSxD5Np4bOY3orYY60guAq3p6oVB7qeA
9T/EFf/plhiJlgDS/RI9DgP50/9+AYlsRvAJTpH/XSczK1cTCqJrlumN2pe4cGjTdJIz0wgYvcTg
NpEqa+lu8sS8KQYFugrhOpPJlKS4rWK3937BTxMl6Hq4Xl36INghRpp9nfy2PkaogW6kmNZGOiDD
CgntDo/GZ10tb6U/HDMFjFAScotQczMN59z4COGz++/vanukjr/0J0Ffb4y5ao8IJStff0unEfIb
U+TeowwfQ1xkYctaGisLi33IAmp5K/Qv0p1PUEIS6M+Xzyu/6OWDyenlz3L9IJc/jYZw/9ox+EAS
1KPMtNWqJl9lQzS0q3kw67MRN662M7zqizLV6t4No+acluxObJTzWefvUEGxnnFHRuvc8JwV6Bnr
gEu3+TzVENRzxy7XMtpGEBy6cktC3/bqNYJUCICfJwTGz5rlm2vfb6x1baioBn8MXJtpHszNCmeV
+cYJtGOAn7G9LvMpOP1vpy6i+aCZh7hYgfOfj3O3lS576ZczuYScVTrCp2h0Ig00o8n9zn9poh0I
OuUslUapQEZGbx/QEv9umgNbLBnoDRfZyaA0tpfOIokfzLLF0BY0brVBoXeVx5s8w6dpRgrDXIUI
N9/H8/iTjx4cmjFN76vlYPFVutfUGj0Fa7GcX5pOa4HVLvAx2SaA+ShUONSAp9jAFdj0f/0xmbKC
DSYHvccEAP9KRuUy1eit5TeQLlI2B/Qs1LPh6eHJKOzFxkJ76MdC81eub246xQ/vWmmm+Zyuy6RM
90Xmqw8mIogPSEhZYBnZ+fXLPJmc5q5/h5zOe5fMLcv2R+oM5VHC5OCS/9jCI9E21z7qqZffApTM
wpnyXsemRqvXM/J9vFRtanQT0vK79GK48tFr2HrxPVHR9ZXeroyW2FnvlUeszOtVUyDw0oyD/r3s
69vWCcAyFAj34yab/dVHoBBAofqveaeXmzh2lfvI7j287rr6GNaqc3b0GtwFzgPPciWzYUWZ9mnV
RCBmQVKHS8kkwaZmZypu+sL2Jl2sYazfbTGv8262fgwKKwUvi8f7ZhHdjeL+ZzuyUaxtHUVU0wbF
Z0TlY1p0iB9FKFwtBUFcV5B2WyKk+REhLZk0JIa6afLoocEU5fJoKBX/1Wzn7JGv3/AYJeHl0aC3
eCPUkWrtZKM8lvarmVX5YwQ89I8olKss3I9wX8jilNXY8iwPs+BJS/IGrRZa0mUsj3WKJ09d79ef
+rMeBaxmwGxgWEwFpymwh81gd+Mt+sLjrZeh4ZpHNglPFCe3uAyNIQZ7zmMXGMVlf3LdgHzakMSZ
hWuSbEYup1mymLVQ1l55OMevJrjvD7VL3k6FQLcVGVEz6ckg865ddEbNuksQSQjnPQ6q4zY3NOtm
WLS64/GHNo7GW+TOxtHutQIAFH5yoc07xE3akgKi5jxGJgCfxU+uTSxQAoPyYtjgKwzyRI+Jvij5
uKQAtSzwH1U+8kX3NEWhyJ9/I7rwHhl76XskykLAV02yjoI5waHCbdXfzbzRSTfcXngPF4qD9jrY
TX6LlxrMCGFCXPgP2mvoRzkuKDjkIbp3K5gC1fweF05177KX8FelW/GeYL21v0AUlC6wwFstebuL
Vm0cK3vkPkFheHZ6FvYSeHzcqUhePEVmqh0ye5h3MMqyN5I1Z7u02HOKUxeqBuQFi+Itg1B8htCh
PnEjFOe+cN4CIcRjxmKtkUdo9jJqW+r89FtO5UDCtgJBlTjrvkkoXSRq9UaaBiZkrZxjE8DFKhnm
fI1rz7z1lKS4673OWQ9qvwhrUOvNSeQ8wHYM7zTDjNay9kva+X1Ap9pxN7B2Xpu1GWEKu+jJFhXq
+7mvPVOpKVfIUDu/24Gkf5G2PxUYdOs+yqhABqF5KLS52Ees9TawMueNlg/DyVTHciOPFzOpHvXA
cJ6lv2V/Q9KHgvNHPxjLW5TF6l+umeZvZdEr+aF1KFI5apvfApZGOG2R8yMTl9+ONTgwKRv008pC
OOYOoIh/UljeCo7rT7jXMhi4sM4XIswV6RUNXnlEUSJD4Wo7LNwqtaEka+ReiRFqHt+MZWrfNEYD
LxjpOTRkqPU8136JvNcwaneOa9u3pUFpVGkh/2LEuLe6onvDzqLf12ggLfdO8+oYQFqLOX8AdzCs
+iktNnDbTaDqtvamVb+aWUWrzmusmywYJ6p4NA00lUgYu4/FIiJV+3210sYIMPgyu4kQJrKgwryT
diNIKFBUuptLllW18vf2hfTL4/u9/SleN9TuRs8GYz225YQgZAwWA0j6ptfRnnO6ItglTm3vJgw3
X41YowzBm/ggo+QYEpTbc+tWRp3YvDH6pHzKBsdGaPtGgiBdOQ9aVd1Ly7CjCUx1SNVvuX7W1+RY
U7R3c3gRneV02DZ42bP6C4Bq/9wvBzNH3lJHp2ovzb52Z5DZxXdpyRS3id4cUw1wUSMeCFO/j5FZ
3ESFZ9zg/kUVdKnDVUYBfSIJq7XU66RP6nCDZwNZQCP+2q8oobZbUqAXW0aJldE8AXi7xEpXnvpg
bquJzT9/8zXI+S9VPk4Ys4JnwGM4vjTtCE8oKgcjiPzcv7PK5lVKEFQo/TtXKV+lXOGGnidjUq2w
lkiHSEEf/Yd5y1Uk0i8grlrUx3aRmu1l+SiLRl9Bsd6xw/gsy8zQD4O9l4/jRkZZlaYPs/E26FgK
L0LKciiRtb71tWF/TfjZ6PFJ1yXfhxeEh5V5v/drDwWbpEhvUr148xdmWhqaw03fjjEoSHhrVgiE
vAm1mswnTQiyW7OJ+pfcjPoHC0uJKvrG4sf/yx3+SoBu/M4U3JbC2SqfscMzdhE49hMbIJTeAmtx
rkibV98uf3nxNG/cwG7WyIIXwFdxb411zd47IjoDfvxfbRlPl/Eu1fkKV9BF/qG/znVfrISQV4Vd
84SHCk+fcrqVrlopkFeM9Wch8MkhWCqvpCHRhV14fpfD/3NSGVJsHIWNq4b3XjHz62Sxs42bzj24
onegd267eWfo9oC4d07ssbsr2grgyqR8seBQS/7Xdm3zgKrOtGkm1iyYMUTzax2CDkxJDG1E/kTk
6S7Ce/20oUaL27JtWHuY9M+2WTi30SLQJWfwppzbtuLhH5bttP1jQEIG6iz4NzkbaeUZLnXpiEhI
Opn2NkSebSsECvEX9swdgiMNCB/4Flqp3TSUC48ahmnT6goRG3P/4AVldBTQ1yyjcipQMtIAgPvH
f41errCMyDy51ODE6tbE9pXVvsNLSlXA8jtVn+lno/818nJHRJ7MJysLFvOGnC6J0lYrkAJkk9EA
2tRWTQA9POsnfXO5maQ9eoa+KQBwq/vr+OVmGpL+7iJ4kY0e3BMNIY+gb5VTPGvqrkvM4EnFexQu
rtF8Gwz3KRbVaP5+SWGpf/tO/01FmvhrGubwu+soeEyxz9uPgzPcjJb+ax6751aQVI3dYC5C8/I9
tGLdOnX68ByVynpu9YuOwAUPOvL3WvG/5Nkq+yxXiaM7nGsvG65LX5pg2cJqp0Zg3AB8GTQvwziq
b92G56fxRrFOxzMj74CUeMYbJrjqLjIaYyejtYvNlhlawEasDoy2WaKp0HkRynEmdgOL3bSpTeHJ
bnGOlf++9PV1HK8MG5i8NA3VeQ+RphzkKnugxMONNquJuq9D+/vsjcU76pVPopH/StZVko2bKkXI
Co3qNtgLCVwO15Frn5wNQhGXU63DIAGxY2hMkXbUB+cQh3CxHNf4S1fUc1LZwe88AQIDgxOkWfKz
TxX9u13laAz0efKtDqDCzy2oMa0BagRjLH4NfKT8RhLbL0Ope2u7S6Fq6iw30pQd1RzyWMzK8U7z
rOyOAhjl1zowf6S9u0+zBc0HET/qavVH77Eu17PGfgK4NO4qfuFTMfGMt2tKwmJ51ipdclD08Ub0
yKRLDtniHnQ1RbvELmZCEjeYRnbo0+RGNM2kq1Km13Bwe6gzXf88QZXtEmynvcXaEcJTsvVDH5TA
0oRRHt+nYX/0KSMgvAVqmlKyQu40s/tn9Pzqg68tReXlSiVZEPaJxuLyAeRV+wC6XiGvQeXo1SoG
g7cz3fzbFfYqZ5/iEu6rFvGN+ZWMibHs8LzQAUSqhI+ypUt65PLgq3E7LDtC6dMRrtTdOXyULm5U
JAYzXn0yOCGofoZg+4qkav4SOflM2gnefB/xvnJ13Gwn1izCh8pxZlmDkagOhqdmLxH41/04G9lG
UQdlp1d2sS6UwCvgfUXaGYndnT8HwfHS56f1c94Pxr2zKg2zQPgns7DQsCkHLms429D+zqtiAN1o
zA+DZf0l3VTLPJ7Sjn4w8iJ86atq/4cNsRVpMG2CGQ7vUreWA3I4/d0YJtjiWu9d0p+Vgb7raiNd
88/vgagtFjUOOaOzyIBd3LVctcZhhjTbWlTCAiviKW7n+apD3IH6Ocz6sqhvu9kJHngKhg/1cjCL
yFubFuACGZA+GY3A1qsLumOJl0vYgcoDwgDH/8c1kkL9ORaedpCJMmjowxck+YwbrYeJU7g4+Eld
5nLILGQxFgkNOSR24wAscQ7XLjm71n6kOVj637X/BGU4v7ns8LQwmfd5MLqrC8JcG6foITc3NkZj
zRaNGAQgl+jeafbvlp0GGxhw17n1PDSB/RyFX9vGH56kJ82HEXRFM9zIWFBO+VEpXRLhAQjLyx4K
7PO8u0I+8mji9r+2BerxCRzSNvkrRadgfw3RR+yWsb5JD2KIhw6kBRT9GTFb9GqCIsCSL1TPMpb7
zriZyrnZy2jkolofhRNyuwDHXxRLre6mSLtMrSetXmXNgoUeA3ONjkRO8WbxZLHJaRwyN/krRBej
2ZLKAZD/X5Sd2ZLbOramX6WirpvRnIeOPn2hWamUUsrZvmF4p23O8wTy6fsj5LJy+1RXRN/QBLBA
ySmJBNb6h1g5Xv+GGGeu0wlt07rQbOrPAHVSMI/nMijrUwxr/Qbnkf0q/xM4aMR6qIJ8iiUT8inW
n81xb7FjKX4C8QZ+jMSUUZzgYoutMioFy0NSupqffTSBqM61GXeP4CgfZHdUx7+iJO5Bn8rPUYb+
ILtDqhQ+onersGoMZH2Ed6f7eJCyvDXAT5TNkox3+TVozPsswbiv7YeVoSvxR1i4Ez+OKHzOks5d
40VYLOsRdUnUbNtHG9XGfdh5zWw10TzKg+DhyqqjV7dwRvBajV2IkShfn+MZzd7Ztnmtt9kxG/HY
nKadLLrJ+pmswXUAVwX6XbfuyfQD/JH7Nxl06y8iJ11rmFetbgM9Vtv/KmpWjQ8hrizclQ+qYokC
EgaIAx4L1zMtGk84xD6mFnK5t345qLMPOfh8zUNzdmCQffIQu3BGO0f/yd62e8gdkIqlDauLPNOb
UPvpQHomWeLBUb5VAl1QW4kw27Cb4g2GnLtwUjO7l6PBZG48bYwvXYomp7VKCz9ZyxTNNITfrbDy
95L/ITklE+zLjeV41vL6jXQDxT7C27hOkCGpwHlZQbYYs2PMpHLbd47yLFIK9zgEGvpN8eQex/mM
xIP7eTQ2X8k3BUtM6s13lEhW0u/GZ626Cmrh3gut0h9cn8y9pJsLBWPAWkteBhc3DL9prU0ARHtp
962zB0dnLgOl8bd+wAOSx0J7P2ClLJ+t8pkZRdMLSnT5UbaM2X9ZE/AK5fPVmN2ZeQdyTB5cDK+A
Z0lXkyEh/V5b4bbPO+PSzgfb9XIMslV7H0w8QZdNZt43wH2P16an7CkD+mcZaxU8PHxr2MjpBdDO
y1SGwcHSxF+/wqPZz5q05VLrWrYH5KTGtVYjG+2P89VTxVeX8h3I2XbVv42GjgHFXKLMSJAtnbYM
1rfqpKxJ3pq3ENdJSHzKEaA2VAJkvdPVGm01TpU+J9l6o3oL0+HCGoGMdD3eYaJd/py09ltbCjSQ
KtNHlj8xEQErZ6wCfpyRXWWUXyGU5LlRPkLxrZZl54CS8op7bRpqnAZJ89osqqztNDp/VrTHoYhW
ScBNUP6mbge4K89sE6s72SV/qU7AX9Pwv8seCjyIGAY1pn765BUL2Vk7ymrwfMSwDAHrKp98b9en
9dGYdRCRc636xfX0OmxgStnzfUAVZA6HQU6VLkYxOyid8MGYwnqhKKW+NRBwfBjQ6TMX04iiVWwo
uMfNndfA+cyg+nun6PnlU7A8bSyEHqekPd5iHVexdo3rvEhIk4QwxVngLgdqzstcQp4Q+IoPclge
rrAmiXC6zfkEi7qFXzvlNWV41iDfzX/sGw7C3225j4/I+qLgK76r8y4/RuMSkSZyDSeBfYgcuMYl
/4pzqynaGar4PvyWB275shw1CudHJTK+m0Aat3IwltrC8nSM9PS+bdXFLfaP+U6I5ZVV5riF/b7w
GId7DZ29+8bplQccTOQ96sZP68JKLErLL3e3gYbVxbYEt7CQfZ3jTQ9VcpTf9QI2CXZe46NPhda6
M2qFptY91rg3F1s7zLX7f/7jf/6f//0h/lfwozgXKQ/8/B95l50LxOub//qnbf3zH+W1e//9v/5p
6Z7LdsaxdB01Ldc0dZXxj2+PKOQQrf0PQNGiiII8vQPbna2tKIFC5/Ijn3OjMoMuM+cGDF3S1fqT
wOml0VPxrPP03uMa5q6xWZ++yQPlSndNikLbx3k9PntWjbzOTGnVtBSF/3I8aT748HoQSOOasfoN
9dNHITp9pyeTDZ9tgNZwh36eeYeg3aF0yOthXz67CuATvsCa3t/YuaroWP3lwT3qkBtK2pSRcMe9
ZugC4WMXUMEA1/KoBysxN6MUuSUVpwinsOIlqYgYxwoOyYg+OrCydAvcIbn2RWN0tBW+/zKiqCb7
JHA+vk0CQZrt5IXSFOf5//xpuPrfPw1DVT2k2cnWWK5laHwef/800sQg7QLu4i5NwPmMVlCfU7eu
KRhqzQq33XIt++QB/wjtWDbxtQsdOVhbHfBr3WziFRVX9F3SaniAT9NfDxhy5GBFC567AKsRd0nD
AZRyp23HaGiiddtU39HtXf2S+Sjdxj0prQiWoUp2GVEs6I23NoUGKlhT0DzU85kc0CvyA7LPzR2A
CF2Lt57svM4urVZHMWCbWoYPFZkN43WLmaOYMRW/NpxKy7M+1YxfG07kAmNQR/WdDJWTRrNh0xl2
xp18BMKpaPa3S177uGRae/ZZtuQlu0LEG9lEzy9+QLHoumeV15WXBCttXF9GXtLTFR+NNza9Oj+g
3X/+qA3V+OOz1jzH4SdHmtiwQI6rf/zyFMU1MBvLw11UqtqdSF3y9g3uEHqKBjAOBu6qDUfwPH5B
uk62xy614cY86WNsnTqzxDCvwT93iaRVvb62vUhp7j2E3Zyo+1dM3fApiBi9XCMvnVMI+ntXa9lA
Jj3xnkcv+YpN3vRhTNkzJkrey4hI2cZQun4/VYF94V7PPczt1I+gbeEGhM0XP6RSOJGRPGCl4yP8
0GDcOQ3TB3Jz7TBGH7Zve8us7vKT7gucxvm+Q7GxaiiFkPxMXi0JGnvhWYNynpI8RZQeaQ/TS5+Q
Rg3uDMhwD/Kg1qQbwjxpECedXDi00LdknxwVetRtus4IlnXft7PtIfPCgmwEvnbHa18uZuZlr+v7
YBD9KhmSiKd/isa1r7fkofjqw09HDUcedHIKjc22VrYmZxBH2xKHm+C1hXQe/srcva8XES5l5oZF
xPp2EatAAwMIQny9cFpV1Z4cWIabYKyRHMTpgNu7Rhkp1spTluJLNCR6ie1JVZ7Kua+Fjc5jzrV/
hG0U767RcsRs4zff6YCFyLnzDDlNNmHkPigDQD7Zdb2IPNUKZ6/1rQFRxeDCsk9exdON18KOtlYf
x4d+ArAgfh90u0DSAEV5sMSU0f8YkM0waGHRVMCKZVPOuMWZtmLsM3Rr/+i/NTuUzhwPN7N/N32w
R1hjGQBIOcHp9GkVhkjW3mheau2sXCXMDgFytBTKJUFspo3NA/48cOu6ksqsY+ayhVS/KkUmvnVR
ZS2aphQPmpmax7py+6UcmLLphDh9/uJYU7WP2zRBT67MviGcKccxiO8WWmnsVERHTiQh25MjHA6A
39cmqPylNTddABEmIvSUtFWAExsrAFm+knPUKn8w8Mrem66rawsZbkXsyEE5zZeTHdcxv6rtvWm3
52uQvAZeBPkGNqe7kNE9/O0dG2Oy/2R046ey3zk6xntlp9835JhR8nfNS2IgIKRF10ZM1v5odOle
DnVzkN3z46PQl+F+RlP2mey/KC3CRpZNOWDOis54aaSktomTfTrZD1zsh/x6PXnRUgtYps2QnfnV
ZewQg1QL2kttTBZIZGM6lgHCUzYQkJGsZajoqDl0UO3wm52wsI0r46H3VeNBnlWZOS1s3R23EbJ0
NlAQhj212DSjY95f+xwlbu9TFvBy8No3NBQoIN0CG5IvIIcaS+iQiHF/kM1Pr5KSHBFJfSfmF5b9
2TTAG+1nXzYPwM7cXxYj+cA+/H7tA955/M+PCN31/nhE6Krrevi1OZbHqWnNy4VPizPu97pDEsvY
YvwxI75SW0s3ojG78t3fx6Ia7pDh8s+mghhpO1TZh6mq2wpro/fa5FFSFdPnCFI94r3MMDHLa83j
fkABveoFGuxuAxd4ZuVNYdst5agUnZajUwdT2MpV41Ow56Doy0/r7E5Ku2miIeJJ5EIBT8Zyvse6
6MdUQr/E80EYAKJivLp3si+M6tdoqPWDcO2/Euicd0ga65frQVW2OLDHJ9mS4fJMXkdLWgaIQHDH
PrPKLQ/arPVueGFXL6YYrehK0eZnIqrvzajSeT2d20EKg+bfjqDS6E3654A5Xl55mi8vJ8mmPJN9
stmx9lz7foBlze9XQCmD5+ynF/t/XcvShwslBHV7u9713c0TPr/52/+jCPNm1xra4fa2rlNuIfJ9
pVm81zMgfrFn+0e2ScZCaE72xcWLbgnbZjiASHReRw8kOQt71GVGsdFmaopUWfqkvXRVXeIOh0Lw
vMW7HZD1M5aj5Vbs+SGyyIHbJYSHOsXmjxGrb/Df7AJn2cHvP9u98YGqhb8f9RLXN0gwNUZZurp0
lNkFbjJT8lFZu0D2ry9a952cSLkbY1VsUKxCuKv/kXSKc+12hyRf2ZXtbzNtMPrFlCU4+YZC8e6j
oSo2/Uz+kM147pNn10i7LP37VqNe2Nm1eZBPlsapEJcPte31OSP5xlanAyOPdP2HP6ri18j8oJEx
kWU0y7qzkOxj3bU1Wge/VSNO32zX2XZjYX6zPcddYnsYHLHSDc5VTFa4xIX0mw/LdED95qm1BJYI
WOWtZT+/0qAb6m8WJljrsMqtfWqYyXOiZPglTsF6qikPsQ2eiekJVnlq0DVgNJBKu3a6/LIOPZo3
sg9ndfPUGj5bpzFSvQW3wgZ2Jp1yuIo9MCYesPyFef1HRF2yLWvFP7hGE98lVUFuoldrKn15vQFi
mly44ZcrcB/NS9FlBvYQevLVzqpXMEuYfYh0hc2fOIgQf9ROUbSTnevUy0XBUs5T9dO1L2NLuoiG
fh9z9z+0XfVroJ7PzBwTeciNfPtknOyU86gkfQQRriNVFwanOL6XDrUBSuKqb4UnPYbrBmZW2cgm
MEYoSnURbSfu1yfpXBvypN77cdArT9fEvOaZLZCe5izBkiJR6lUS583BYMrz3C+RS7I/borzf77V
a643b+0+bcRJg2m26gDq0yw2A5b9x9ZPHYqUTXqvb0RHodgH7rfX2iagIgSiyKZo/Q0hq1XTx+kP
24p/JGbbvcRmCCu7yhDkK1Lt6IKWXynuOLxPaX7iifh9mliOoCfYrkbKOW/4ckRr1FWznWyaDvuo
kOIGeU9GjdBc5Tj/PZXaoD2aIOpld9iY1b052CYydnyqpcimfTN+DbTOftFc0Z+7yECsWy3fMF71
98aATEQ8Z3xDpcRtKVWTnRwt++hNV546BOOepAuipjy0YggfZU9blagWC77ZCMjlBWWU66AqqmwX
BmC8PT1NAJP+6yBK8Vbxw966CaoGQenG10ED7TZ+O7/bclhOw3UE4VojcNaVVVgLU/OmU+415rJx
w+JlGLNsmU2W+0pOQUc7OZ0wIQEXUmK581Vphw8VIOFfRaY+dZipfufGcQhVP/oJem2jqyJGD8EB
DMe6LF7EAPKEmr22alov8OsY3lwk6KCkdnDyC+URQau97MZSIQS8rLyqVnPf9/1QbC17QuXAz7T9
3JdPPYlQHQGohZUUCbudrVJq/gf65eRf0ym+QCzzdjEKzjvVJVXkVoaKrkWHNLiGHHj230JdkcUL
WzPBuc/xsBP+iHdC6PLy0jpkop0etr8u/bdQ1Iys56BzP6KpVu/DrBvXKgC3FyU3fhZeZf+whlcc
L/LvRUfGLk7V9AnKVL8op+hFhAbZL0f39iwFk+fCQpUxmgzgZmaaPvd40ZxAjD+oJiZc2IWGu0YJ
ynMJnG6pg7zbNqKDFKEM93Pq6iBbjhaO1qIs+3s7a40ttc0vaaqor4BTv1k4c/+wsfpy69D8yOuC
jXbdRU9mXLmbTs2cu7DADcyygSbl8yRsr7458ySghYtSDL8mDUFvr9IWPWEJUkiQxUQGPj9eW7Dq
9l444bU6Ax/+HqEnGFtFSnUeDUVjcdofr+C7380rNi9sS5gq4HxVhL3Bn5e60p+KSCsvJsUobdsp
fQYfqHL4baj2g4907KF3snvZlRp9TQkibcY1GBFvGXWKTZaDgwzOHb6haZYikjmkjbMYlDq40zsY
1BC+L3KDO7jFnWoFFE/mLkWBIB5y87ltfs0AHbfGpSR8m6SNnrmug85YyT61TVeJMJBwb7qjavrW
gz4f5Fmltza/vcZYkqfSdkKDISHvBFEbsIkWDg7QZR0+uXpYXYwIdcz5XiEPqZ1qK88jwyonBG5V
XnzEa24R8hpZUVjrPoPN5mnPLtp1d5WwsbyRzbbNHnrRPDR8RbulF667ykqe5ZhpJy8d2jIn2XJq
pPNxAtu3vladu7j012pQaat8aFHGRWeIBwWZ9v213eZfrClxz6OpxOB6zOkQ99aX69htrhxNMQp4
vM2XfQC0xgf0fRYqJJ5xZE08FLzlGJ7xY5tE1bbFxO1umozZhYfadI5V6dtUWa/yC4qS+lL9PSkz
1OrRT0Hfown2UOlZdrJLBXVu33yUh8yNi9Wk5CzPra4+aV2avIYuWzIsCJ4aUYWvYK+7MXnNQkV9
GrR2yQYxec2Dsb1MmN/JCSo4gQeb5wQEPgSGEdHC675EUnBC5Eg2S3LNh7pMvsuWmCMGq8hQIamC
Q2xRN8NLedO6oEwFqvEXso7xEkNF58OK9/LeJXJU143a6h/zSVe2MtTu7PAaWhSl++FNu66FQW/6
zlMzSxXC2g+hxrvdVrK0cqBHgPC17io6L0dvzQztpM/B81z0pY4pe/VD3bNhz6ibfDEMP1lyC8bz
LSrrJ/bMZ9mvaGJY124OHRus7heMW9FLjddqUSDJidrUshrD+psolB3G3PrPCltA3CCsb01SKYtc
VM6j8OpxY4lYPzgzUKwT+P9FQbqLfCvdye2W6fr9impNtpObMQhGw0rU46/RlFr0KqckAKtcT1Zj
jm8j7FrjReRZslNE/7npzc1adfWXwmp/jd6acm6Jr8xTUfJwHEKXVU9GxcQOYQhiTPEl6qttUA3j
d/DpP0Y/dZ59L7Q3UVFQOKhrsC0dFc4MsYS/4uGHjNRTZCWngnpBjjLR1mtY/ddmWd2RtMNSvIva
ZTk3ZV8AHvd69p/7SsriU8CWlVWGjf86CFwVvdhgO82nrmVXyyEXWMs3IqSAmkZHeSYPGbCdtTO2
+kodZhkIHUULNS/ehwqTRLxC+3VbasW7A9ZkEVeUgLOsjl4NA43hOSxAF+0ubXp32Y/JF3YurfI0
VKW2sdCWZ/tiia9tRLVBARN00ku1QPGHASn0rYKDRKtO+TUABaBaSLFvOXCbIQc8i5zOZGaXkAT8
IwTSPYsz9yRbPlyjnR/08VI25UFp2leWjq8jt/lFHWY/pSQyN0jzJLmF8jC4IaDyLtrf+psoORcO
CApVMZW1ojr6M0pVxSJVbdKOq1Er/B+W5WeLqDfdZ1XpxdqINmZW2Gev90ykkELlHT+eR60bnJ+e
+F5hrfbdtt10UfO3elGEg8OZSw64MCyx17Gxg27Y3VlZnh2jIHRZk2bTO9y4+yvafihBlxXJGw5V
1VKL7DsjLBGRKMr8Y+qLXTuCyuEJdizNAZSLmQznsUz9r72mqQsfO92XAgfk1ch65JwJGA56q781
6Pmc5aHuKzwh0qpe3vrk2YShwpQBZ771C6vT1jlw1VX1e74cNaMDDjPDAybXsbeAPeHNPPIFq319
qSklikSel/6VqYNxQAt0evQjaOGKScbNsKdH2aUKlL8tPeg3sikHqkhfdHj5nbU5rI4be2eZJE0a
I+yRC+Y+lHVADstYPavszw6eD9wyBrL2V/gcWnn/VyQia6UYrnMIRVWeBxM12QEK11/qYB+Fb6t3
ddpUGzP28aiR2qLXU/ht8a4ekcr6w5RF2rPcFEuvw1LG9CpDaqRBsguU/NAhA7nOgeIdlbBylmOK
FsOUlHOp6Hcb9CmwIQfMfwXEY5F51Ci6wo7f0FbGnjT1HnNvVJ8a7B149sVvqGUGR6fHwkg2nUSj
XtukzTof8+QNX3GK8NB5ccciWDeMrxhm9g9y0LGokQuF1U0cXnIYXgsVI9SXvFEFPGClOCcszraj
0PFvzbX0DjEOdZf2Jc4XsW2tNXVsH7MpVHFnzMRbr4JUVcem/FDMfBcLh4R0mlIiKodZajF70Eet
/GZnqViIMDJfokYpVkPRO+fJ8mAODIN6P02o8A6BG+755LpjXLCIhwpvX+LQdpbC8PZVVzXIo4fN
fZCpFEvms9vB8Z1qg2ZjtWi8Hnc5DN5aqjtxvurZb6nbnvXutV12agGEcQ6SnVVa5Kt67mTH0N43
dfocqCV/G191HtXQsx97xM2ibGAjQ7n/cXKM/pBYyU/Zkoe2qS1YWgAfZXycR+3JN9JrvKIUzuOA
sSo0OxFtIW2jReGW4q6Jq3GlVmpxl6tm/241u2TmhDWWXuw90ebrXjLHiugbEpT5xYmzYtkKa9z4
+DEt2DsUXzTBeq+zYQYKWJfvEc5Vc/eEED5+seiUXZtq+zPo/f7cT4rBXan+To6r/GJ3GdXNJu73
QdsUX3prDShbfc+NGvlqWEgr2V37bbYwe0ejbq+OlyIZ3pNOxT1cuMO9i0D2egp7bZexFX/3fbxw
KMK/8PPCsDMhB2xXk/U+OG620h0keBFYsN9HRBvcoHiverU4uBDZECiju/FhLnUmjJUogV4kciVd
+5hsvAoe9q8l+mIXe6pwIaeL1Hp8r7O3WsimO/nxLg+L4DohaiKU33n07+SojLOpDm3JWbVgtKf3
KAzFIRY636/5kFT5Ig+64kzZy7nYHaaRIfrqt4CyBpXklLAHb30+OczN6PbZKk2oYi01uEcIeYJC
lFeRgbDbfxYoP97JluwPzXqV6/i1taaZrozQHvKVHxQDvDcbqXu4zNp6TNNhYdq6yLGe8vt7LSfr
sEFFeadZk8Cdir5J80fleirn+DFEKTkirybPBkCnccYOJnJFdw4y6MmjEg5fDSsjCV3l4SkYNP+c
aybOwfOAE/ElczQFUkcT9heySj8NJLm+ulnZLXVfSY61WyqXOtL/ul5oltBVsydcOtPQnU59DrHB
ifE6yCZBbQjEnb6Qp3HZvs4A4f2nvkDJrDvdDVCLYS56NcJe4QEdrixHN1dyWmD07sar4TZKCVQN
YzetycIHqZ/6u0u1nODBasrmIvtVsqcySnZNVqNRXofohPhNwXK80RZ6M8GHcNPyqVat9GDoCDa7
jhYDbLKKV02xUH+UwQ7JZFj87dIJu6REalZHqjLrz3I0K50AjcQqWYdGWzxlYZw+mubjNRS8/F/R
OLyhTVheXzkz6u5kRthQzC8sr1AX5a83c72gFmXXNyOb8lDE9ac3VKdBs4OQgZH3/JLySn9/U53T
3QdtcJxCLzkjRZ+eY9Vk8UA6C+w3NKbf/V2jUYjO/HJzG3Appp+iguLfHCb701SN4cu7M56EW2Kl
61g1wEFmE0MTdE52JOv9WMBWAjhRs+wkHxTt5ChMM/8B61no6u2hyIf6jjoullV4ka4ttMXMfVbV
Yh3GIRlgsKwrvwijjdRCkwdB9WxVYYfxqS/1NPwD8AvdFKENpBATjdoU9aY16ubVbvWnygmi72ak
gfONcrIruHlkLHfuPDeOzoClWVfPEQP/obJQP7SGjLSlt92Dp5PkoJwbbSJbV16L2DjX8YAwveW+
WWQlX3qsfzZ2VtcbPTLOFVLJkGBL/LPx43nPI+uMCq3/ozbqjZK34ttgw5/TWVJctLTyt2OajXs5
KfYx3U71aXpPmSTdivu23MDeGj9NyozI3w7zpBxNrYchUqGOz5N+v5Izohqwakcz/YIElLbWlQQt
Pp3fegV9BjeLJPsYAuQ9/2PESASSZP/+GvDD0w8kfK/XgH++muwgPfrVF5Eq2VkedFje5wqi8KqA
przOtMR1eWZ04QNh8dSx3pdxWZh5SweBqSSmctsJd2UWbfqqpFm0yBVN+xGnd1luGj8tzX1rrcJ/
syYVvRcTpLIGSG+nKVW/l7Od37O9ebaqpvrv2Z4LnW4k7cHtD9/lznYWkjeblxHY7clIz1pgTSc5
INPYpVD5zuJqIqF0Shdb69ChBNtKCpz+2EQoaib6JrSaZKdqbfLFdV/klqUWLGCKfKaJjE7yxf7c
/bdouY+R0fGg2Yuhqb50QWuZe+6n+X07H8xiFir1HNakTTHTvD02TAG3D9Z3SfqoxY2xpfphbat5
hzppxYejcgfvzV5/QVTyU0unlcAHBEPGTneOlK2w7sRHrjx5bEXAjWjli4fq0MQe4i0IEh0zt7G4
NrshTdYUC8ROjqIjRb18AHmEZvOT3uXbXvfst8jQxjvE2Kh5pzF5S2Fry2F+v5LAL7n78qC2Ubtr
NQMZP20Wfy8Nmwrd3L4x/fUyb9DoYfVqBV1M+jC1SHB5MUT3AqV9y3ySXfY4Fou6yMoDYAPrSc16
DAf+PgH242qQTvVWWCOZ1ySrqkD23QzV6T7wwx4mN3Kl8nvdZk+DkVrfAM9OqxZ7XLSEmv7EF4An
Rph9weFrhm9DyCNtAW3Q8MRGpix1dBYuuDAt4rHkiXkbdVU9WtuQv7Ya5R92Up3Ydq1Rvlfd8Ays
rb6ITFUuruOfhVmW72COKYIpirWWUTrbo0UP6+7UmAk8QbQkDsNorOSgnVvKXnVc0E7zFZNUoQBA
oecgR52Lx8XuKm0OJ0t4V1IjvR4qFk/54tbWCvvXSA1zfAHPM1uz+XfubvPyJnTJCImTniM4irKy
vUchvH7s2QFdvOzRR/fnUfaksIl2uVPES9mUA1MYIAyQR/pO9slDXmwg42NMk8A/z9xuXA5ZVQTL
CZXTPYYo5QJUeXSRh8FFrGXIq4fYDcqALFEzPOg6iy/ZRI262AD9K5aq2VgrI7LQKtEjUyzi0muP
8lAVeXec5iIkWK3vsssvp/b4Kc7x4+hQVACt51gZkpLL2ceQo+NCc+/YKU6oRCe+eycP7u+zP0dk
eGiP6RKVUYSz5kDZJ8+u0WPUGdsAdV8jKKIDlLjoIM/+XfP/q8+Le6QpHCte3a4HQxyqKcQCJRuH
ozyQkhiOxQwxL8FUcp9117dB73eY7BtVbEZTwCwyXs6EXYP8tDxVhyq+zxAGlLFy6mAFv/H11NSN
tTBqDaCwqd4HxuSvgKpgnB1B+7KbSO0WTtQj4qfoGucygPxgcA0wK0rTvwStcr89srHJHiNVSS5m
8xigIp4g5adme1+11YVuomoe89wvMQHcRmNjrN3OCd8Rq6ZWXXsoY5NIfcPEtuGH+V4HWnxf6HOy
Miyj974AG6gC0NjLpt+J+1RBY6IDEnoZEu3JytrstTFB/gkgojl1GbsGaCWbFha49sLvlHfUOLW9
7HMGd3iAK0awUe4VyhwH2ZL9EM6yk4EPqLS9jKIqPEwCsWzZ7GrXXZWqa+1YqBqUINVnD0jyucDj
oHDUlTam7qnrC6Q0MT7yEZhoHmscS0gPQa1ZRYi/6rNC7idSVGYb6uGS1P1b1ysWLNIheJxUHypA
CyzeDR7zKA0esfcMkQDPvsvxYQ6quiTd9C6sahkhB8L45GmXMnZeyFiWZ1cfgtdCPEnOio7V7qlR
i5TsLgXNUW2L3Ygtzlo2vTkRAQ7CuhJc5ks4tgq3AOLPGu/FYmV2pvauJOK6ekLvAVjl2H8TjVEt
rWgqLr4IFMrsrdhHuhE9JL8n4WV9nVSAzZCTDNI6OSuv+QEgnxgZ6oa6F2YX2TJSMDgtJDXqoTxT
LBd6rWqmIAvnCbIvr6NPE0awxS3uh8mxM7OXNog/sll+sE78fmmDjDwGZmddSGV9Lyt9/Ir0NTai
CuobfWOqly40fsh4vdXqZWBQ3ppw2rxULubnciBUMfEsRSOOWlSWs4laCD/GN49h7nobTdqLzYdc
BIgUd9QZZ2exW79sNlYx9Ihk5O0KLzIMt/8eE4HQRRtqgNVtZy5Kvlwvw6Fy/4sqJlztr3FqX1Vh
Zu/dYM95I1bKlYaiudsP6j6LlOwUOCGbPC32X7IO6qQ7uc2PVmWBbJo//z7bqc3wOju0zc+z+zao
F+w6xpVMwmAzVJwi3CtOsOr0pYJZ5KrveojlMh1TtaG9Bsjz0aJDuBwr33lAPgeadgbdmwUTJXUj
5DmtN+WzJ6zTiLkeqC7SsVN9n4ae9qWeJ07tRCHQcX5NDLuxP3sx21bhesWhwEd6WUs2eziGvBOk
dgZS0Pvr2k+yKea+bu67rg/5C1+bchC/YW8fmPGwtvM1cGTnbNs1sIoY789bq3NXwMrdcyKy5oKm
W3OhZzS6t2aIygeguPEDe4tsYQT1+E5qDkUTe2CjNzc7H9NBMu9PMswvqBoWpokQMW4iywBBTAlR
szL+tqExDveyDGL8vSlH8Uca7kWSB2vd6HgCZObrqJbJC/VeVpagxXdJHofPZW58SAvxTEyvRqX/
CtAVG/JeZKwVK2guFbWs89g+2TWK7LeePny6ynnIcVpyqNE6f2sMo7JwI4dwm8RQ1If5Lp3/Epba
/+orozLfyab/O0726ZFK9qo6IcTtPkZdejeUFL9lC5McZVeLiEdgi9z60hrcL5OfZfdyVHeaEpks
nXSu3Y9wZlg59+qo7WVTLqRlM3QYvTXlaG5vrpgXw9DPVqiD4+dlDk4NsnnG8ssueRZ6tXLIgnZH
prad5VkqbtVxuCt5yOwi2xfPnlZ87cIQScXU/ZK33vQsA9QhjFCQgQXCNu8akGr+l8odfgXIK4SD
nixmF8L7/x4llCrcsev8dRmH1zFQZ/34fZlbgHwjTVZ/1Y2sfGJnZW/qRvm/fJ3Zlpy4tq6fiDHo
m1uC6LvsnfYNw3bZIED0/dPvD9K1slads/eFGUiIcEQkIWnO+TdWTa52Ds94MxCZ6RZ4DZvt13nt
TEd9V+ZWdfxX/3px7fu4bW2Hrr6fcxRS953UtEdNAi6HaK34xtg4X0sPapfUcZb1eozA2Fq+D6Tk
/2+AkK567r+oOqbjeZoDQ8ewIImotu7+NxoU3FZu21ppHVnr5kOMOcO88TSZnxqij+njNOPPQM1k
6SVx2h9LWDWa3kU7E3OHrTZW3ksTh0ttZAYhoNomyT364jYvLs1Y5j4VKe9F4o5IxtA6dQ6WGBvp
g+1yX9aRYhZnR8PYVF8GNq2bo7QBbXO9iLieRWXKNQ9rk9qJsiUppWzXwWLE2sWN3K8Omr4baA32
i2VPhC4tWfa1aViUveA87aq+psS4jNB4s20RZ9hg0xJ5+oZHVHFbW9ijxxuhm8mp6yY4iaTKT2bk
jceRxFYQI6d76AZQSl5SVAFfEVoaLZpEsmbdLubE+7iqR54N668rj+vguTQ2movpWoFe2bFr5/a1
R3Q9sEUpKTjT9FSssXlfGSRe2b6Cz4h28dAhTL1c1bMu3BVyqIh7aCqGEu7HKB2DRFMFjDw0M8n6
JVdnObBXTq6zrXqnyeuCtYVM2p/+ddhnH8EhML+UcMJ1il9doRbX9WCLovw4++zTNP1hFI5z+Owi
4YSH2XJY+5CKhNPDHEQC478urFeVKRQoW4j6RBrDOn70hYiPehHw1tlKnwUc72ueRSGgb5jEOyMB
Gr92/uPKZ3uAKO85dgSbjfs+Dx+vYMhF/NnsHrRR/3N1LlzkjCJcR/RZqk8TOkqVWTytjZTJbj/F
5rRZm+oyILOrnxrmH+e1a627FVb6aC02KGtXjlJFAEmSovvS17Zx/FD0ZVDygJHtvNvQJS5RPAxP
pKMAxUv4JGtzPaSmDrqodsQR9dDhybYJ6KTEUXm5YT0gq4XsEms5+k/0Qf4ZnoQof1njjIP40qVj
C32rcE1cW+vrjAg/bB0nKbZrH+IypIhLy9vJYr46CBxdpSi7p7i26gviEa9rq3RVYF7YY8OPRZhr
7VsPiEUde2QAbmurhZx79tL6xzp+7cLOBNx+7bwZ6UDRSHWbb735lzJ0xvuoRDOefwBuJexqnnYd
nnPlqq+ZMxrBqOlx0Lnym1UXygkv2XzvFOm4yWVXIkAXdxtt1h7EwE5BMWayZW2tfu01cdVc6T0L
PK9w95m/gwFv9jUMOP6TYd6iZNIfxrGJEW7IsX8c2xM5BJxvxuSg5pF9jaww2Y9sqvFY6p1b7Rmv
RY0Wg9sSYni8CU9rsmODd9XWG2AMDrXcV7bZXJT8imuJXMItr8f0QOMdDfZBy5JdapTpIamsBBh5
hhpHNPnlNENDyWP7UQ1xvTZUZTzlsaAi6WpvlTO235FoZn4pTfVWKpUFqCZiH+SW0d50am3bjpl5
B5W7KSc9eloPiCSoxxmQAy/+dx9Iy3Rbl1YNBPPvvsHDWT5WsvCIk3v8cW/UGKQYsuxhHaYCZbtQ
3b5/3qRWysDcE3boIP99Uwr5cqNpTrJf+yZUxy5h7J17E4yGbzRTdaIkivnN2i4W5MXaXg+2AlQ2
mnDdRlEu8z+OOmZxJw0JiFOq9Jq6Xdt6b5an9QzKOUPn5Xqz3rX2/rlVLUc/lNR/1pVoXaSiJERb
fjmsfZ/Nz75/jUvWtWy9/HH6ef3zJfixOn8WvI9TKXuE6SDU4J56Gpv2z0FEWHCkyyFxrDjz1/Z6
ee1czz77Pi+koka86PPyv1/i8+4/I9E731cw+zZhJfwhstxHBfnQZ5H1R1Qi/gI+ON/VHn8Ys4/0
oAHkAzxdhs9zJktfIYvzyzJ/ldEI6GHAZpZZPH5kHjQPpdeUMMFi87EfJG6Yok3/yt1DYmjJr0qO
PVpXoXxW2rLZF1pmHg0l0yFootXnAvT9nkxOMKvYp1keEPUIQYPAQhvybMxl9oq70NHCXeJrnPVi
50Y1qL8BCzVuoF4cJdGr1vHL7JrkR0sd8FXv5dYxpUG5M2u/pnO6HTtTeR2auToIxfLb0RnONj4s
Z0T4s3NtbnXZTkcvy5eSKxkPEpV5YNi1d7D0/CjmxDh2EUIPYMiqc2kb7wvoYZ3YkyXv6BIIBuEr
q+e0l3aLcpqiia9JTcGOL/QpEeUhRnnsRtoUExQzw5FpnvZ5OSR7V87BpLTNtpJLYbxsETcCXLY3
okilAAZimucmPU4KgjwOtFhEDdwML/TkSam17mBO7HDChEQ/GGz7B2L7h6SgGB+P8XDpUqCYrCsb
qWAJpk3OrzlKHk1PMakhJBtzSF8zBCu+E2Jtk8htfNLS2a0oo+EWIiu5QTtP+V64yjkUXf5moy18
yNHx288OIXwPkM2rqau7ovtZgknwR7fuH6FqusdsSsZdEmrKG4iDG/j/6gIpOw9kmJsbHEvqMwD4
7F2dtsyC2maWPDDoxnmBFUPwrfRi31Rjfs5citlOVdyJFbFibqNs0+iGGWiUku69ZnrBiAapZ5fB
0NjGvhOmd7N19R3cHxoULZKKFWYlx4Ry2SaO9L8ce0xPCIxBQTOfXaYxJy3yU5+Ap1ZKdcHUReWx
MAwXLVBRkWIq1YOtyJM5VNqmsUvfE1kbeHpeBQWSyTfHFtnJZkMH7cNX2sr3VBvc2OiGX7oK0c9W
es5zchTsK5EJI89fe2xOLEm6VwD9VF1jPyXTq9FV+XN+tAbx2Lc2BtvI2uAtAD4nJu+0s9Oarfys
uNtasgub9DsGxcopNBqqO3IE2rcQ/yTiSYmXkP5U60uXjI+6ncCkflRwxfInOQmm+7S7QGCJwuQY
/uqSSds1uIme1kPl1VkwYZ83FW7iI47TnqoSjfdKesh35enBUsxdbWa6vbXTqtuUvf1VZYCjYwU0
xM/shNpdpY/FaT3onig/ztamUtrFyVsOazPC4ZZp/D+j/3U5I0NHzX/wDWLKU734BBLaTflHu8mL
H7H1w6ksnoPY2eBPp58Kmemn2YwtQnT2txk0w7YMfQDL33CTwuqdWQRQMBbCkIm8ebOegnp+tfW4
3MXlaJyGxDZOzgRNE9LICP7tGKbC84u4J0MyYACWSGUvLErsvufyCkVdbpKkY9WvwRBXLkLUOHBM
DrI5HrLQG+Z4gEZM70ZCmXqUj/ag8nyrvqpP6bGu7VzbjJl8c6SDpdnyDmCl2Z5aHqf2tSrz8eRF
w3hSloOnBlkVo7tY9PkpXA7rWrOeoYITQ+IhhenbkaIFw4D6mZoM3YkkECZwy1lv9T/LunjBgcP2
KzXlG6iWJZasnLWfWBEwjqt5zIdwN4v0hnS5cqoX88f1EApkRZTMJO2fou7XTEdL8MHWv59mVm8W
aN5tS5rlNExzfmID1ClZf2r03DyaFgAPW5PEaA7VvN7o8q2pdqihICt6Kjz5zSgaa5uryUQxo2hx
Uanyt0jz6hO/Unh2fLHmqJztBCPPboIu5Dn79YPFKJNt8lKC/xD6fBJVO5+sFsUo0udoh7nliXxF
dWIv7+6dRLAhydVTuvjIybrsPr6mPy/E17SeZXnVf5yl6D0fW4O4L0TGAzi+LjdR4YIhVet519jW
o1FINPMiDxF9JW5O68FVq+bUpVCzsOwAWwlJwy+LwoeY3pykCL/h9vRYV+ABy6hqN4muBaDQzm7d
+WronjVrPEVCPiUVKDQDHMixj+pTlZOW1xzra20r4TUZ+3nTJvljkcgRVxPtB6rxiJ03w1lSrkUN
PkIW085d2B6Iy9pAElK1farSJgpsmx1RXWbNTiArvYGnS+W1MhHTAjcJePFt0kO5Q+IlCRAHqLeR
hSeFIoaIyA+WsFLygzOzXR6631OFBLhlt89TUY7BWEYut3jhptb12LfnNtvFRPYQuIbn2KG6Ok49
KPQlAbYUV1PLxjDdQVwKXB0+qM7C208cf1r0IVpL32pYJ+yQywFtRVgV8KOCC+jW1gEssrprvJbN
geXW29iLWSTkI6BPPDLVAXZ0NFoHCEh3LwqUuoxgt/Cb0MJ83KM3ZPBfjzqqcXyeJJ7Jd46aHzHj
Yxys8yk79jJkmWT4kKUR8qyZp+wjkT2MidUeXLu92KFin9O4PCasWScRin0nk5avsneQOcBCNcNK
zMeOS27ruZi30ETwOlOiWypkuUnrWt0yt9pbbKmBeTnZG76Q6tZOIBclSoWr0YiigYiz7eDpGNYj
ubhN3ehNmrDnBgo/kdOONxa7O7+h+pzHWE87/WVZVn1I919VlPACQUlnk7sG2BF23YGrOlQrNe1b
70KVb9s6PgHc3li1PWGL3KBR04t063RtF3hRdatjccxjA4SAZ94xiIUsVHgmLJtM37gNUPIua/b8
PtEnbopHvShhKNTNlj/WfLBdae0zu9+Og97AgjFrnyISD7W0z1Ys+LsqSfI0GzxyunGcSR7uCCZu
y+7/0gi007JpLI6a0RMa9Cq1Snbj6TwB3e9Y6KlsbIYSaUMLtaxzporfydRJsPqLclKPQjV5WUwF
TZzVVOSDgOrieZqy+HnDPUonx7eUGaUI0O+XrHtoZqy91JLP307pX1ZZ5VvNVYyrYuH6Swbmt2cm
aGdl9SvB1HludLS7LUjLg6vekwSxhNKb97riXc0sLjap1nonSwPyXmroyKSJu0tRNb+13nWMtAgd
6Vg8O/kYEv5k1sFVeicgh2RB+WkfEtNF04/4TLc976QJ1M7jJZHtheEVSjVGHKTIblVVK/fZwi8L
aK9eVNNJybp5D7n6W1Fouu+yLX4Yhtciy/ByGHCbZsOnbdlHDZu6ti52FlsHBO1RedXqn+PEdgUx
jvDManRLMqs6TOMd2TzLt6Bq72vLSc52plIej6+O1zdBTmW47kv3Ho+4Thh1m+zbAUSSQQ7eT8LU
uVazyqw/dzYMa1PD5osd1dBLN4g8qW/azih9DQDcbiw9H4005wnGkQZKvgh6TzrLwm1B4neqTdXj
vxRVGFmS2kLiFswexCvkRjtreVPJLe7zBwou6AxGYYMkCYqvqcdzIm1Kk0oqIkp9jr3t5hNaaXx8
iMVz5cYbZYafj1Bk7usuaTnN7IO59N6mVGeJRgBuH83lDnvMbzp0ryCcKdcKDVRoUYrsXoxgDcFD
byJ1bPn/cmD+uVVuhhg4AtKf6WYgdbOZBmc8DVJ70KOu3kmW57v0clgVFowhFoH4IYqKV0wtL8jd
3TrSyzeUYyfMxSj0lcMudHvv0bT6fTax/lSyMra2qiIlWgl5n5TJ8L2xWz4PW9G8sqddrRbPAP+b
rWtUXVAo3fc0l+3OdkscnySICyPC2y+NkYgzzBFUIJETfwiC/XBWB7BKBZp3pRigicM1TN3XuTCV
Fy9RHsBJn3VU5a+kPvqdriYEQHYz3LS43blpqZ3jpdW1YrjZ0hhuqhJZJxsXFvjOjBAxaGdmiE0G
43OWCgQlT7+JeNZvEvZa0CA3tFmbTNqncUoaTEeaEdz6XL1HJvjqtqya97IcBr8zuu59hMnve7bR
v5PT7QFORuN7xJrtw2OEDUlE4guEYN61fOqAO1Dc9Oa0A9DaG+9NZ0PW5oF+NzGlQzKkdt6BSzU+
AoLuO9sPoh+YzcHYagigm+RmStD+78Q7PFF1q31JmhnQq2HGXxYbAd8IZf9WxjGa/+gJvNZCAdiJ
+WndVa82zOJNq7bWS9zlBlIbUfkiJLPyZFM3c7wwP4xNgwIQWihPUOCIAE0zAoFxhRksUKwDoW1p
wMrm2tHvnj1Uu0iHDQobEUMeUU9XLxHmPsna6VI49XAwsYc+k2Wvjq3TaKcOWD7KnlgLu4AH4Fe5
4UGZMvzx7CQ7TENlnFrAlFsp7U2VWM4RHqET4LPAW4J9jE5Jk21boRLGiu4xm9R9ETXyAYR2fWiR
hFv4HxbaS/lLnWLqmMzllwK6cwBISN0UJr5juXm2hXnBWUwjCtJ+9o3xBmr3d24rJF7Y/Kt6dUzZ
PwAClsFYwaYYCcS7mB/4HA9/Dn2qnHLei29MrhdQOb1YXjzua2d6Q7FwCKzQXua90dyJAaGXMpPV
mejET3LoFZqjjYccgbHNiA6g7xr6uJmw/d04SyiRWMZwNAf5ZHpfXUfVX3Nl+hX3ROYmz2usHDol
Su51lhNMeM57CD3RLy2re3UjmF+w4gEP1dUuiUjpKrUO7FwxCMab9taLwd1FXq77jj1hm0r+ttcv
UOvRIFrEGBI3fdfAjweVJ4+WR27d6JlQhYzjnUQ6FElO8TRRbve1LH4rnQbigW8MM3ib7lQKRTvE
inhk4QoGMxk32oRKkK7Wv5Fe1uy6ABvS/iYhO7Cat6DcVCF8KzKtk5y1fjvnXY4He32OdSfdF6H2
Tu8DrPEG6az22VKUS+ZkO6sEP6mwCfyo2gxL1JgVryQACCmRhCQh6JICzXd1n4m9bn7VC2nsmB9f
qj7PN7pMhmvHA0/Z0YgChMr3TlenZ2kAVB3KAZakPbyOWWXvozBssa7pv6lNQUrBlNvZjpn7xrC/
ClIDdtiguAfrdUuV/qu0WvhARvcahZMA4eFnMzy/rkalQRGsTEpZbotWc7aZw8JfdWgwxPjCQNjZ
QuiIXxp3V2WYRxZq72Fvg7CTZ97msqOui8JLEnvzQ8FO2k76n4qOBJnmpihThkjp2M6z1H+MDkkz
auHsOMfu66MTZ+5fHpy0BBMDkKwQJ/LoFDZaCtFpxNN7mL1HNB3tU6tPv+opN/bpsHwhwq3vk4Pa
36YRJD3R9b1HntB3Qz43pwavQkBzyN0OS65AVs1AqogUhaw3bWqP9V3VVR5w4RF3lBMhR17iCg6g
ujuyEe7303p5vVJDesK3tUkYv3Z8vMA/rq2vokv1ZAo57W3nd1qF9bHvFOomtbtRoaGcDJztceeB
mqaVqn3AIGdTwk7flEi7anFi741pm1LEekLz5pahIboRbQeMK0ebdqT8+Ap1FY+cHs5Snm6HFmq4
kuZMlqCFyN/sldx2fkYJtX8sSlkIijmw54IcfojThkDmWSUJ5aeNQZxfDucyboOu7x4or5U+ppZw
UDUAprbRPXazNICHlCZEsnYbR8c4QifHyHCNnVKzQoZi8YeUqdxOYIKQUYufioz1Ck0zBW/gybNb
JIgsAz2+OgzCMH7pJOqzunNq+1577bIXFVQOygtRfeuK4ZdJzXffz1VyqNSY8pnG+jYDbcLfbAtV
09gUIzAHRZluoYfET1k3ryKsqcyFv8Mhz1/UsP9OfNchQN7spihcFK35LZZlerOxcjlikhttPNve
IunzlTgc7WvZzdvOCQl2G/cbbqHZYVbwtjGSntKREc6+rJzIx3qH56p+S007In5qftUD9lNOMr9Y
ZbpL8/eqiM3vYdVe7brCzgLdWzl9iaQsfDTHsbaciiccs7qdI5wnY8y+FDku8KL5mo7aa9i1v/KM
fWoXfVfF9NsVdc6OwuuoHEQRdTmhnl0N5SNLHJuq26t2N3+vBLpsIQa/etbjgFr5RUsqRcm1aqdV
RrtNrBwevvirxWWNwlXRXocedUqpZglgwQotT2/YaqJpAkU/UUeQKU7N0gp/Nws2y3IgEiD7rD70
HZk3nlzhYIacgUFF9RcOMruPHsiGNzsOsXX4TW0HIyityfU7OX/L+GKwmyce6R6KyvB2oyzjh3A0
LRBzt8KzA0Hg/O4049Gyh9A3Ic7t0T9+VVwp7guNdJ+ECktU6x1IR3t7Ft7vCqI2hWpExzwMi6eo
Tn+i9zj6robXvW4o5x8OEwTbB6c4RZT6fKT5sVP2+mzjjkzwB3bd6TFNzdvgsvMqSKltCiwrSSnk
gGNVg58EJhGVUeaBQAeN6Z+ASoC/2c2kXAJVN5FwK8zxtp4ZLelWB0aaOhTwSsK6h8JTi0f8y49R
UzoH27aVTZGUys0o+KgOfjMWtjQ8wplxq8RkXSlL5T4bJOXNmwDMWVk6L/sl5c2YVejqkZ0ddKuJ
H5SkSCCaxjYyxV6m3YFFN+RVPNLaUTLXW3tq+Z+wKm+fQRKg5Z11lzYKqfGkc4u0RQES6Y8NlkyB
tvfxVe2Zhc05yy5uYkPhgcq6KZw5vMLZD1o7RvO2GpJfKkQxdusxuT8N6VGczoQJobDC/SCeKEiR
v1DwnEgsfwXr1JGsz1MKm2llNBeeW507nK38FdmjJiSqPwevV9cmG8qNlWD/lpHIXQrDPdZDUS0D
ocbDTo6hd7e14s9hCNE7ALXy2a0bGqaPM8ixdp5XR/c/Q2sF4/tkgraCYjq63J1OqZBMIRMkfHT4
DtN7gxw/pTX3PtXwEusJWYilex1lu2wh8Ef7GOUSZt3nxnKfdKu/rt0ISd0cj8pfCkcOK8j6cdWa
6Qb0XbM0PbP7JO50ahUvLVCy68VVuWbtWkaQLsJBaG0ur2Gk+hHKfsxSbTkP60GXvypMye4ojrOG
qPxNQAyI0+cA6aCxOBN2bdlyAVIxM3fcx6MWIeSw3EJhFZ8xRCbWW/JyLgM7SSkk2ck7u6rpuWyn
+qSSdvmQdtXCa42q+Tcnnppdhc7wUbOiCY/Y/sqzN3+PJ3UgLaSa11xr2rvTDo6/XoBE8u6WzbUb
AXRMHq4SWZNSnwTgvFe85Evfe/F+TlSKRCOIyTCP8zdD1O+r+V8iQPHNZv+10NlqwSDuLln4hYkP
Pg6qAhvb7mBkJnqfUg5od1lmOrf1alR09dXKmmuqh10KmShM95qn4my16DOYSP7fQPG89KodKMAz
n6oFOVUgYb22Vl7B0prqVH9aGQj/GfkHY2UHpptOQdIad9SlUeNaXC0+bCxmq8UdTiLRNelafvjT
uVz/l/VFMtriuPgJrg7koHXt84dDOX5mzZ4U+vN6Af5hQY4RttT5w7C8mAV08A+D7mpwncuHTrbm
5Ju4qY3zH9ngv5voVeOxYzu7pj44jus9hDgU7Ax91jbe0lwP0NTS01TIX59dkUCmF974BiUOU0Gp
hbE4+26dupSANf++c2zU2HfzzjpSSQ8fVDL/D7NLpg5/6XK3jlsvoOznEguThvmeGJBAyliOj6kU
+nWY+zaQZFADPa6Tu6ZpyX09G4WBFL47Vf6/Lkz2nF9SK9ut/cOc9ubHkIYYvMqBE60v0tZ9Z/ph
PyO6qUaC9Bov/3lQbLUNSvgjfteNv1YF+nycrW3p9g3yi4tc/aSPfgUD57pereJwYztK/1LMjfro
dslNLKNS8v2nqK8BxoDYJYrzpm0BP39XDcjbr+ZmbU7qVFgKe77F6wyjCBzrTUtc1ybfz0Xv1O5x
bU0sj/bwpmW99lgBG1k7m7YurkmDlsDqr0ZANByNJo6CbkzUt3jKe5J8VNhM1/6pe9iTyKav+IOC
X0FoSr6k8STBz6AGrpeYZQ2x8V4U4HXXsao7k03qhLtbx1qG/HNrv5iirLcSWv65te+tj1uTsZAv
TmvZlJAdZ/cxlqwJRPiaIuRSNK6cTnvBmiC9e+54L5aWVwrtZZZbFOfFR0Pm6itTVHZbL3FoNgjo
1cf1Zr0DUjUNrbpdr4o8Tk9wGhU/7mDiRaQI747R3IZqyN6l1GLgv63LDyJqL8AZ6+00j/2XkifN
RdLjr/8earv6n6G96lb/GjpM3Q0N1io9iLgEPtdF1QM4Ohu4UPGXuni2WPMUbYmBp+PQQQTrfiMm
F30te+SvcvY0wTpovTnERPoBjqv9YJnZP26GZzod12E1caiFV8rn3etr6jDA/fVuqyZj11epsglH
QGoNqqYHTYTegxsr3WYIqS9Xs763yXT/GnXj5s2F+Fqj7rBwa5q7itmej3c8dZTFtUTtB5Ij86Bv
1uYkFfFkYQO6tphHrOc+HUYMsGZ43JFCCTdxsvktze5QzhqkEo3qYEZqBmtVR+F57YRmAqsLywzf
wC3jY+BUm1i3DS1rOCRHP+pycakHT74oQ6Zu26RVtmszbzT4yhEoGD0Z5QtiNO6zC/1haawDzJIs
HfW+y5Q3zclSceKBdTO/txEb76Y29dO6QNtQnJu2/cJKUgHEa/UHleg+12blBmDfeE365I3VSoG5
S2u5hmmtchP4Wh4rDMODKLV8/oW/qnn+qo9ayNbeCMnu9yYrWKaepmaO93jTmU/WhFlHpnTNT4NJ
Rsubh7JZLVuT8cF0gohZN/VzPYgHSpMUmknXyo8TBVVAzHkohfw/Y1Ssy3Zl6+Ho5AzqoW9IvTcL
yw1zSPWgVqUMJi8vzx//lWkvuoj42RgkiVaPotmMfsCai65rV44q7pZ0CRi/5Yes26vEtD3DwuaG
hcD0hFoPZqTxIhrefhPaQouXTX7x0jZ6QE0W56Qibn6MnYuQSpy9FVbn7imwW3u79cq3XOZXcprN
j8YBBpCbintvsrq6tATIQWV63TnvoQKsRBkstPpDo2VPfSfJkDvl78HKD4VeV79V8mX/fbKMWXtG
TgYHurgSIYPn4FAbSATEj0geTuiOTEFVIoHXqtQUUiBi/voYTH1iB8kQd8e1+d/DoJ/9GTY277rw
vgytNcRbdUwxqFJmVMHGgVyJQgS8qCasKP71zGkjJzA1FckZJB0Cqgf1EeF4D3PTXH/81xlv70+f
kQ/l2fXi7CFSot1M3PXUSF1/XVqNoRZPUEt06OU63qodAJuYfY6CWbPpvLDpsZAnB2FTLOyLuJ4u
MgZ3Y/C8Xls3VA6rmY6m43MtEIDcsdSBUekg215JCe1W0x2hoqibKqqRXnM1xioHgcfJb+GX7ZuJ
eQflB5hPedkKQBZg+oBrtOpBGUZCndilxI4qs7wgHJX4lKXtcprQkHQn4G+crQfimnFnl6iNmP/p
+7w6NnAaVUKy/dpX4or88QLG2NtXQ1ywsNZRJhlQhRCReJJzOZ1b+2BWLdnieqBYDd659/l54oqt
6yGOBLl1Al4Dy4Ou9dA3yGgCL0lutTlPp8+x65k6z2MwLav92gTK5B06p8BqoHDDx9xodtpAANgt
LUHF+4blIoVAWusBwkp5NGwSYZ99YKtyZA05rHetF1xSNr6aywpNEu5F+iG7O32+dYeCHFdv3Hm7
6tOMzNaxRc+X7FWhyk3TdcRc9aCgcFppT5mJzA+CPId2vRrDEN9KXcHPkDBWbpbXS/W4v6fAtzPF
QQqrcy5gau/KODvwFnLnMdMUeMGpAISwNNcLIxa13BgmWyvr2mSjxKGHax9s+wibcIqYZohciTle
1tHe8lr2Y0aA+/GSIhfGBtZEuoMiqhStcxvMnl+Nlf7vLfY+gBfIpaxrh1AmcSkK3Pv2qeLEQVMg
mtGwJwycEaWGwEGkhroi1mJSD6uPwyjbDatsf/7sH6gA9EFZLraUnlHw1TC4LSYKGp/3hWbt7Eup
f/vsWs8+XibZ2uYuruvoodV/fcZnaw9m5h/hWddE0YOUv7NVNXTOsbOw7AiTZ9AbSrvVNbR+rHhQ
gtUZA/XEIznH8ICp30zeXsfhNG2rXWNOCHkvzVSEWPAIrbqVmh59mdwdVhjGFwPWzAVB73o/tYh6
rNJdLNgvHxPBh610ZI0t+vDuqyx0+/Lha2dZ07HPRrSOF6tzEAf89slWBZoZieeZ1HWQRIPci4Xb
K2pTPODksRUrmddetFpgJf25alRJ8hDyhK5jswzVm94zun8wHIFb9TstgqSxMhybhea4nq2HdW6v
5VcZTc5WIdd9GjVDv7aZq8CzQkhTyvjbyltqweqwT+t/pkNPZkCE9lNC3myPRNy5bZIwiJjdn02E
Io9jBFQtXSjQ40Jca41NDkzwee0hj59vbKLfIwq4J1FExhsJvSGaxh+JMSKOyue7NjliPjXFespy
C12EfaETTf8Y0LezcjUjqkVqPbVPDboTm9wyyZtGUZ8e5a2DjnyfXZPgERTCz5SEMtyP+BuqiuWW
nFN/hkwRB8qIUW+IWBC7E61+jtnUH7zZprQ7afbr1FlP5TymF7clBk/0obnrTtcvymLq3lzc39fD
/+/C2ictVBapkNs7N/fQ1zTU1o/VaQmTaa5969l6UKZZvWSRqQI0z5ntKWa9JQse3bH/tqdNVW2j
lEI8rJ62Y9+1J+GA5lpHrH0OZg8ba4GVK074NTKN6VvYZ7e6iYcXJZLiDGttDCAczt/QI/7odxeA
SNoof/pdxrfLeHvpl0t/gnrqUTotUhZelPiAwJxbibjum5l9gTRjfIkHYaEQgCCrkynwQ/Uer2nU
+fbW0lRH71Eto3x+I+dhB9hzQ0dbzR/1KnrGKtHL0A6qyZy3HQzFI2gaD2CMMrYRVV3XvkCKm8nq
lQjWWv/D2Xltua0ka/qJsBa8uaX3ZPkq3WCptiR47/H050OiWtTe3XOmZ24gZGQmRbIIIDPiN+r3
DA/xx7JKrD/idSLP8UBmfteCSzdTE0MTx1niDSV/2BLW7dPqWu1qsI5e9y3RCsRh1Ky76Y3c7gaz
lHYY2mM6Zhn87xoqMZEZVlcQXuYhsY0LKscdDnk9sqUawgciRuGNBbRW5ShdyBEWDHou/dD4ZdXP
llYbj2rHIq1p6pldCjBDPg6yFC7F9jRO3HJTjo3Od8U+lNIfynNpnJxE00rsjWKUzhmr+CeFa/FU
5U64Er7kSDqwcqIkm0aUlBBQpNCUdd6LnFkPdlQEn7LaT24FvXFV4iz4YorB8Bp2nlprazZBmPJY
eIgt5VjPF2jCSHtFtsNHcSidkyFrwKfKLHpsHDc/mkr7KbpEyLDqqdQB5URYZ/sqwjk4nfrcYfrk
JmLCjRtSzaeiFDbcEyRXnAgh3qAfyGagstKdbUoRuYyz7RwbM7gCfhAcMhnesxcpxsP9bExye+X3
ufHgsYRdYSswHsIhuQSKkSCa4iC4rVrhCnJ2egvV6OvgQAnIJc+8iPgkSbtUndJFsIsVaRBGysPQ
Ilrgx1qxcXVHe3MmYPx0x7mPiL3+a4SWlfpblGXzCJUiyyKr5GObpKCtBWPc/OPITrrbKE4SAWVu
5BOmP5Ulk7VycW4ftcHbe037UY6GdkFZU7+EaU4HTs8/kY5pdkVQY/Ngtz/Rh2nPFfaMtalJ2TqW
pHZps4tCrUBFxnIyaawVDEmUBO3DsIQxZmnaDX9u/aZOh8HFPDHMeSzXAU446BUBnGnUEkYG48Qh
qAt3k9o6YjDTDBFzpV6HuZ4eYt0FBokcBdtLl1Tv1p40Cck+8W4lS1okg+yeRExIFArZwrzq6zWp
6WEpYio+K3pi6sVn1Nbf7QBXPSng+4ixOPDQDkPgK3FXoilRsSYZpXNvN3wEakcpO1QqZuclwnBL
CA44WVbY5VwDFz90YfBJwYKiQNHau7m77JF4R4ovgZ8Nl1p11mKNIIVt9XCP3bO22TSuaidYqUjb
4nLx1b6vLcS8Ni9x85EV+ybuXYojXYxhtM76dCfLnE6HS5lzPYm72WD4V9Erxvp+ru9qt0Z3FpgC
+BQKsLlTnnwdLrA4JFMzAoG3RAizW907ejOp5iFK24/rtkEdoFO7BmmsYd24TvngRxIlhPmW6RcB
teOKtbSGqdMBeHr6PGaauYFDaa20aT9OWaE4D2X10Uwb+Wo6JMW4MKoqR8GP8b6C1wCopG2oNhLs
HXD/PsIEt3GMv85ELJxi/RQLOyPb9EAQ/yoqMMGV0/sHo3D8J2xEixMA9I+k6P0ny6gvnSHjcN11
3DNxJB7OMoWGtpM8fmouCFBYxZti2torlm0iteLjE/D3phCFheJvrYeeuqZTw7dopWhBdaJ9aCal
YXZTiC0hsrMSzRCu+BOSAVQ6YgTWJqr8l7O6DurCqeOxwdGXi8oA87aiUIX17/QgFo9k/Gjopu7/
k6WntSDP9j1QRvtaSH70AsBpFkcwzByTwQF7NGfy124o/K0NSaHaOWkl4H8xT6qV5v9p0uClyrEt
pw9YIPgi1pYeUKK9aArhV/xNvpqi1x/+1owwwpkHR6oEMsoLX5NSL1a5jWYiWvzDu5lVizgox1dZ
Miz4SeBOpD5INroyevtEYnfp5Fr5mPUkaBQH5VUdR+TPjC0mjxj8N3M4oZKObJ6RPToDKwNn6nAg
r0p44oi3OKL3fMGH4V28w6wd5Ys1QiKHovCCHvg/+wZG+mWPH2JgUcw0KqovOaREPU+h6ovFfOd7
gNzHVt4LDS4xpsVx+z/G7KmQI4b4rVlv2w6co78aAwU15qS4kuOwr8ZUhRJnUUASOw3B5v2jA4f1
c4M4yfEez0CaHfUh3CVoZohcqsigGlp1QHGXssKUtg0jkGWofHc7kagNVbvZgePRlmLCIDXKNRm0
w5hG+QFF726pxBHy6Kbn7w2pNp5SV1X27FvQl6Pg/JRlpvGE0mkuJwXSQER4bn+GAPc8dAk+AxPj
Lgxk/A6BUDlInTMF7vgch12xslLqKLX4/dcq3/G0ljXzIjhT2US2i5ZYyop4HclzXIR6cbn+PSaG
iVm/X0OM7UBWzS+EjM4aHM4NdC3I3SD9q2MbvuiNuqTw2XlHfpvjOtExzphGtLZ2nXNipVKvYaX1
Z3EIsrI/e9NBNMl9b0MD+HkPBnShAyJHBPGQVwmIlG4oH9rpfuiCkvO74aZPgnsiTMROrOFWT93/
imiFvUWcgTQxNCdWSBgaLef8i5zn2s6ClrkQ6RmRhRGH3nCh6oTNwR2cN6Ub/GOuk9BLA2e2oxBV
QNWKVy7F8Yt4fIhDAE0qNqqvkHj0/J44b1enZqVWh1otAaYlUn/ry2K4qVUGPRBMxUbEzE4ZbtAO
oN9ENdu5adxctrVA1mhIwF3U8rMf8I4IfBbshazgMxJkB/ZVwVrkoKa40qRf8ciKgzUM6/Hb38eL
eMIq/wZGLlxEvnyqY19/6r1WOUsDuHmR9TYlHYU+x4pPCMCpLzILyzlpXlLDRuym34gs+FiQ95Kw
uKtT4JR1geLZqq0OgLX8y9wy6ikvaKIpLk1rIbuIH+dbdSXXL6geyw9IZuKzej8jE46webHucaUk
Izl0y7FX5PcgTj+UUA1/me2H3MQTxAOYXBqH2vdOBcER94b5XDWZtMqwVblIEli9fnTCCWmgUU/1
CrDpLUASG6brLz5MxH4tM6NzNY5A1VrFePWd0N1gYwEpXjRxUVk5jV3tRa/eWWgtJ7Z6LvLMeJ2w
73lSOo+t7avPLcaJYhJI1eSaeMY3MQf+03iQ87ZZGvA2Lo6PVqOVuBe2ssWq7XDLrVQXwLwIyjUK
7mFUXkVLHNDyI402zbC1/liErXS4x/U+USlIg5MowcobwMY3weQ0XwSGcxVnHu4zwcCm7x43as3a
4Q0aLkQMeKhzVaaDeJHCLqlleMGN9PRQsAycsCdSHO/uUsOJfIwGWz72tlJs0fN/L0sboa6h08tT
KMVQKlqpKU+N58zdUUdRciVieghhd+OB5lgNQ5sjH7LqVFk/NJJLIjJs5eg4n8bTadc60VGciYPR
AWlezm2vH7mCp0FzFHcCxSr1gzuavN3RORZTbV88Q4DBYaYUPPx7ZH7k5L/aYAgfBuwq/SWDRUs8
Vf4v0yWK9bsgqjFoqEr/6sQI0oYjlVvRLCXFJ6lIBySa/BDq4HL00fB2lEUWY4KQfTp2OADPc7Oo
AjSkjtv7NNERy+hSmn6yxE61B4gu9zdx0Hyyzx0KUfV0n7jHjcbbU/ywTp40IT48D4XI+1QxWEy1
wuhVzBqmW5E4+z3VooKDhFqETqSYatfKsM+44ljWORopccmiahCG+7kpKdnVxblHtIxa0R955whK
ObJHkTXXH7PpgGtCk7NKF6NsoHM4IPjqUvSJUSD4nqAI2CfRktGgP8pqA4Rxmi1mRcbwK4EhSepB
33dCZq+04ObVyBgJ+SRSkvET+lGiT0Qwq4AG9P8zPm47F4Zt0O8sADtrs+uMjTr5sZmuPUBqyf9s
3nvFYNErT4PtafC99z5XmbzcJFsFj1RoxsYYa/XlH3Pvzfv/63sgpQvV2oZTtrqIZfaAtbKoRDra
Gqx0U9dQLbNOHxKg+e6pcir7bE9yCnpoGAesxaKFJpLVuVOES+R3hl2H+u6Dbn1qWpruFJuKlFCM
VIZvaBxJ703k/RkO/O8NZoPv99FCjdLzv/9jtAj37XeYF+48WvdtbY2GIb/oSec5tLM3ODqPRe5M
6kRB8eLBDxBhs4nUM7KvxaJu8vwNbLi1HVynwnqoyd6kxDeX82sk36wSh2cdUasQKQ1+7bUO08Ko
9fCCXQeOEZ1ivOgjq1bE7rOfRvwkVD5TRX1pPb98L4KIfHfeRTeJDOyuJCG8t37PVn7PNvM+/Wn3
T2mc6b+m2SFiZO+hR5pxzK3olkBb23Wt9TXbU6A5unX+pBgdfjmuD4bRcvsPS8GESVflnxWsPW61
6OX3mEaNSun84E72TUI39L3uMTrqZIA+nUERoyLRdVH0VNqigu4cah1MlhVq49bXtfoqs81aVXUU
P0fDmwPMbBEqdfgDFYEFoFfpuxVI3mrKel7SVtWPmBg26yj3s3fdro925QI3xKwKjar+GUmbfFvg
hQ17GTuREDQBUMgo3JvArKnZ5f4xjLAjmZBOsRJYNzDB6q0/BPjPoYHk1ITV/Nm3xuw4x5DlbZdj
xcUieueZOromWYd4SCTmFT3sItNDz1I621Kgf/Mc5Zc4wU9tPgGT8kuRZe3bdPJfj5mmj9Osv73O
v0//PUYeknWr+d6j4Vot6mr+uxJ27JnRqHyu2GUh4R0+ipYZwRIKLTM96GqYPpNBZtkAXWxlu317
BnAerbQIi6bJkzGz2+bJtSBpTneEkLLd0+8+is1zn8DiiT6FeaL1ex7yG+BT+iA7GkkRbVOXFBJo
Cv3FHKuL2JSNuesvc5wlrhHllXOGTNnSQ4vwU0Z9hNxM9Ypk2WKc2Idx1oO3yEi+htMZ6NmvMxET
vWIcsgf/S+/9VUjqQF7yh3o/QBpHk0P5aB2LhKkalDs96JSPSnsoQrl+931J37sD/7MYVQzNG17t
AXkJtb14MTREEadwU6FiWaonFcfs5xp+Vuc4AUpRpfLodJhum1lT3Qy1lJAdTGWsDeT8w8sVVEHw
d6qyVloj0zuunSYvd6LGTL1j35UkWltcBa5FWyRzKdoHWjcPExXraRjLbO1pNLHPKRE8mYeNDuLQ
kZ0sZcnXJhhmts3Qev4/n/3v4+xYkY+66y6tSsu25DL++1eqZOzbfUSKkA2srhW+IssKtbVNVldY
a8UwFBfVgJ+FgFh4ftJuxedX/fomtVLxGHdxc0Nc8dNW7PqkFdQ5NblSTnB1P0WBRxRxPNnc+4oG
ZXCq+eQTs1UDYbIR5R7EG5uFD9hqC1UBqKYupxtRZhNoVXEG+jq7QPMx8cNo/uwVbvVinFLp66FF
XXiy0nIUg6yxZET9WbQtiRyADE9sE1sZCVH8q3bYOXtnccjc0TuTKlnKnoMize94R4J7p2gllY2g
Oo3TYrQQ69Is3LWSYh5FSByUum1rrM9lb2Vl2DlaFlBTTNrKJ13hOyONgd5eoeY3pfFr6CWl9SlB
fmkl1/zRDk9qqj6K7xX2MLkxJxzmrzkwlCvbueYxa4EUQRb4q1DVcZGazUQDAy/tbO41+CpUJx8i
5ZcovIuivQzrX124chktCzMDM5v/q4h/H4OpMB7VmXMSpXqM/KqVK0fm1nDbF7WxtNexLNU1GEf8
VHNuRV1QaRTWVekdGNoRZ8vku2IjHZrD3EHmMVkamVFd7S6whuf62Sg6VFF8l4WwbsretkJydCkk
A4V4oIjFRdov28HfQPNvTvIwZsY5agtIpKK8gyoClDd2BDttTEqW9I52E4fOLZvrqP+V9HD05zi6
qK+p2tvw6DN9HiVPq04tA1J2j1V1aO8yit1Z8Uto3slqx89diwx/5/tVDpMSgTxtOohu0RFMcHIZ
jtUyRypzK3y9qkZVdqoG/H2YkKYiljstj8dAoUwjoKrgj2+J5RgnMSTAsu3aWUiHTBNwFAJ6LoBE
qNPV13l7P4wlkA29C8fXItiXdeRUG3xjh/1YpWtchlokG0c2KrVySiBFnErEmU9DDJdUaZxnHLO6
LWzGvlqImBhiCnhFUrrBrm+sp0EkaVTJUg+2NiD7MSlZO0akHQyzu7ZTWqZQscIJlQiZmGVvOf5S
fBPTN+YiNDuLBoqQ+K6muFMgPnYP/R7/z3gAetEkHbzEE4Nv3W2r8RK5E9WON/G7Nb2HvpfCBT5A
HWpQQHGUm8jYhAH12R67dsXE4vNfLaoA1TrIpuw8S5araaJHIDUJvlBTM0ni+giw5Dh/ctkdIFz4
7l5odmOOdpthC4nankUOplHgBPikwnazkajj4lma1Fa7+wIMTP21AsZJ5Gf4UyGl35b+ZA2UnU2/
hmgpTvtwjFa21oLkm3qsvM3O4ux+EDGAx7JDGm0aJMN53nxd5JXvfIjg/JooqqBubeNhIIL/eDnR
dKb/Qm70pU/C9HgfNjRFuQ+gPwRbZfKEDRX50Jlqr+4ng4p1mqlUum8p2lfkY3//2/EgmNrD17+/
+2303xDH4f2oO1LV9oxUbxNQkkGSOqsZiE5SwNq1nlKR5WCNJwYiu++cnVpfz3B2b+rwgOAMlD3O
oVjBOaM+SSkrGF+hrrvEBdNcAalRu++mGn8LVKvbNGrdHus+ao+wNQsXqbgkhx6U4xrTjQo6uOgH
i7P7QXIprJrWsLuH/tMwEQMA1IILG8IZiSSQRGrmcmsHILsUzfshTYeaZ0OwvocEdAnlBvcSVxlU
mDJECgr8UuPp5h5JC1AOLn+FUHeMpV5AqDMH17BWak39rnZ+zYa+/lj6azuR5FXS9JgUIV0na715
beW4fhy1TD7I6RgtRKeIOZEOecW2/a1oFoP8joeVTX16dJpuxqiqnrs2XGg2hianmA6hWyDScI0P
mCxBJfycajgDenZ+8ruuIDEmgVHWcLNzvcFdGKZlbMUD2UMReleM0dv9QX1/Hv+98x4vunLjUvg6
tJAzZ4aIhmjbWcUr44s/QkrtLHqFPTlp7j97m6l5nyt60TB6Gr28/q5ikQF9Es65WH6x+iZt5g2P
vYR4pReEP8IBo9qy7fqj17N1OLVdGF0M3ASXrBT3Tob9p1y5EEuD/qOZ4Le2amn4HkKA8Cq33slh
Pd4w3xpJn/ryt2mS27VHRSEDLfKrnWuN596XYBlPWZDfqVnfjj97F6UkERIHL5yW0smIqY2Wd5fI
6VZBjr8qFcovWkpHWcUw8BsRa4NelTCBqOzsolnVPEx8Sq8LPaSCx38bJuW9cikmwKWLLqXVP4hH
TthHk6GZ+0O0xCEi5bpu8kkReTKrFLESl9WFJavJ4cvxUl/nOvYxLhT1OZUsPkTop29JmKgHX2SH
EgSW1qNNAvv+OcNAk06Zjurf9JXo5eCsXMmyV+IZDgPuCkQC80Eu+fmBnTrQi2zyrxsxQjy1Mz3w
d6BwtPkxL2KdwqKwRODxviJQaztHG1FRqT6XSjRuW+RKLuAzqGdNBuJuCCwrGlpnGxf2T/FgaNph
V1JmP4rWvA6ow/6PmFgGwP4sl53OpuKhhFgIAWKh6aWNp1Bn7geTJxrP2vbNzjCPngAB/2kEHnbt
G8SVP0ZU1aQjatQodU3LmiCU7FOmyHstiFjSiI+ZjuGuitHgvn/MPAGn5DRAOu8xuDH+1rBc7GCm
pU/Es24/2iG8Yan+7Lq0fFEHMuwwzSmHNFV5pXYLxg/rB7JowwJ+Vv9jqGx+YWYNuwkDV9Jvtrnj
K+0fav5g85DJMVNOnb/ES3eqOhUdbLgJmuktsih4T1QEHfGyqw8lF+TBLLxqY+EgijRf0j63ftsf
Ezy5FkU4ts8l2tuPo4cFaha49dKN61Ol1MO1MiIHcr48rEydX5sX6vFDCcft0CiAU9JQLmBa1jtR
J0KG/mtEPY2o/rsRUZMU6Bg0f7yGM+b1WsYpbgnmItraShgvUxOOC2BZt7xK4UczWDDiogFarOuH
+m7ubWBTr/Qi2iRqRhqv1rU3CaXQZeiZwUl1Yv1Np/iUDFnzMgBNv5JN+0uMyrzc2RpawyQ+Ah9t
OOKQyJIu8/AREKdmK/Gzx+YJjsvkLYB2xqYNJm76JDYuZ5Kzarwc4ZepeccvCxXyWDEcBK4ifXnv
KBsgzgZJs5VrOcnK6WAIx7G2t4zOAdANigSyc+qxbsQMB5LyJAiCGQ6Wi0gOpvqLpjTtHo0MVO4t
L3/rUpA32RAPOz9t8jc5BBenBJp8Eb2+AX1z7F7hLdrXVjffGzvApwbzg4Vc4BNqSr7z3XDVg24k
eKkm3cfgxPGvShnfMZkz3sc6aFh56vWjzwZmA5DWP9upYu7tVJZ3Qdt1UEi0eCXDMgjxudwItyxh
kqXGKXfVKYb2AWvE1Ku+2t1U0xMDRczEbmKeJ2Ku2aEnoarNRkAl6hhMilobLKQt2z2NweiehkL1
VtBppSVCEWbLbjeRTqI7UVETR3p0Ocj2N5TgrOv9UBpltDI7LFxEzG7YWYFf8E8YwyvH+zhUzMdj
GtaIzTE/jk1/kbn2WKlLN0SVxJPb8NyY+bogK3NF9Mi4irOuK6Mtu1h7Epn7ijm52h7K0PgxBMZS
RUL6hWwGLiJjoKNX5fTvzYBEqt4a8l6fhNkdVAQR/nr6Au9MlWJRPxaFZS1Ut1wK3k20DCWQV3jF
OBtRVC57EOOJFP4SJWksHL9THbPOynQQZ3Itv7uJU+988n/1lh26v5Mr5zOw6q8RtVwMG6S62Hs6
VbeL2EKyYOwgWZjZQDW7U7YBmMzz3ERbnrxtlpUrMSbNrepmljXOOgnW2alr8QRGoK73zeQjHRID
wYOxP5ZRZ77mPSqaUZV8QKIddmOHmI+uYqhB+alfQNepdqPG1KHyIG0iQ1rObTKV/IxcVXvSXeVj
0A31tU/HF6tSsVxvwyMXoPcRRa66igCHnI0+to6jm6pUb1DZkh1Nd/AgNQsJLFnfFKvex5I5q7VD
k5YaICxovSduE9HaazTK3mKMrpbmCeZMt+VWOEITkJFDUvUAonf2zLrxK3txz1eQco7Q9wMsfXLl
58FAOcwK1yhstXsz5jrajpYcgJSIsK3RM+s8B6FDYCrOmE0ERWiRY+1zFiYeHZeorpVvwA6CS9SQ
ORfhXIY4prRWuxFNMclXqnJptL29FJun1Cok21n0/E02ZNua/RgrTzG3+Ke45IvJdORQJoDuN7PQ
ngbcIf+IV9Nz+u/jR3bCq7h15viAWlGYbtXIhdwvdrnxtAdOfx9Q/562vuIIcwPCC2YbG/hpyO2a
7UsDZeXgojm2Ev+VUrv7zhq7FxQqiz/i03ifmsiEna7OacmmXXP1B8Oy/adcH/bizl7rDtS5xgI0
Sg3/Df3olj0nuwwzj6OHL5AVWvGgiBQjhpuFg0wdAKiWdAs1nbiioNUBlp0xf6JbHMw4NQDKJ2rx
6eaWuy/QPlhZSdJtnUngYPTxKR9KA1xoZMGfyu34IcJfstYaqH9TKFYKimSsfcR4Ga1mtcwPMYmC
0z+fMaKNMJtCAqhEbdOVwo2sVtKyC0r1gn4okotKSFra0ACYSE23g06LrXNfGk+xUfePrs1VRWOE
OH+IZPWv1NK9c9Bk1XIocRgUzfshovh/Fk38bdH0ANu4Rdmpgyhg800YbM03BZWkPTWZN6sPYi6U
ItyaE2wulfz0JjsWG5kJA5xJ6mdjNjK6+EA+BEj0fijjGsRGaX2/h8QZBjn9Ge2N/mxqMSqGuj6P
QAnkyddN/NzyZF8r1fDRw4pbAS22z1XTss1UUNMPUjl5dXX5HRM58wcVKwob/kmVqjdFk6rHoi9r
Sover8wL46MIZVi6Xes+3YzTABEyDVfehJGUrFK/0ZCs66q11+cRrhKGtxR42HyUcZ0LB3OPR1V1
ChA5sBda+kNCLFwpFeuBrYe1LwKr2Yx9hS9jnB8Fch04WbMwp+IAEm7cYT3/EqUVJFFPeyllFdE8
WhoV+7mFvNNfmo9UT+8OCG4JwE/FbnbRy+HR91X1cQiA+dqpOuGKQauhhrkvEdACWEwz6JtgpcR2
cBAXwDTJGAzUKnQbveHOB7g3OmZ2ZEN1mh2CyXrxTn3/hCxPcm1Ehq9TNkhFTrp2fHviG1Itd1hq
jtRv71+rkfdAlO3xJkKI/XgHL0LucKjCgtQtqJ0U5xGQ00ax7gYr/5Cq8cORtPrBLxX1avEkWIg4
2onog7t+fahDM32v2rPV5cWHZT+3Kh7XfhwN77HGW5cgiZyh+7ovyGPNcSMq9D01BjQaQmvVZ3J5
SXvwsa/ituIhTiHQD1KQWWzTkL8ABSEiAhkRKoqzGYfQX/6jI81RWGpLudyJDtVxvZ1ruPpBRV+t
94oXUb8x4qU/0BD7YnrQuyxekKQcL4oC3GXKfJv6g+LZ+FRx6WXbTsOlpFIK5VYVRTyp6SY/S6we
Ek//JUvdi8kv771HbwXZSTW+OWg17WpN1/Z4BISXLsb2BZMO6dqnaFIZKGOcKaxWp7wrXtgeIsoq
6b67GqvSWLfY4j2Kg0JWwYxC85ykDSKZtuvv7MBQozNIDmWrJ/YDdA35Kn6RYWw+8POTybXyG5z6
RAvIm/M4KuPa65JNaXDnHywJy+GetaUSpeYhRR1qo+p++gJp6UfnJuaPaWinV8ky8yOz+MTgJ9q3
pMIumRK+GkXuzS1cX7OLiPdTp1H6ry71wr2IR8CIlYUZ/Sg1/a10BotUDAeNZygsyum0A7Q4eDLf
Mw9Q0WnHbTMCcJKLlYpn6ipDq2Yzw5FmGp4Vla+4qRerwGEJJP6QVj382bz3ioKehh3fsu29k5pG
fNy//YJQ6dZWgHdRDfp7R6rml9bxyuM9XqV2eZxewxnKbFOMmNq1jaGd++mQlLmEsmlIwSKGQ/JH
bB5TWcnOG6QP0SEOkZghTpGFSJdpaOXrpmy/XjDYYk4OKsjXjPHTagx9504KR35boTA5XY6Bb2EO
5ciwVirbf5H9YSvipO8pWuHhtRFNlLoOYRqVz3gQxGcxvbS811lAwMm9s9ypvvUx+M6TA0Qpx3v5
GLl5dmSL7iFdZMsAfdsGKAIr9QD0Kv016YN8IU7/aM8T/uhzbFldaFqe7ZDUtK+WVN/E7zLyG/sK
5O2mYMJ46sMuQbwPMbskyfNz1afshMpyaReG8YyzZvWQWyMK4VA0hsKTDyYptaVmy/mbiyLwusbi
YSsmNb/UBnDBeBQY5lB1jFsRQYZ0W0q8zWDcfvd5bmbOLV6BHYniX7oc6mhdStEB+XSNxINyAAVu
oHPbe49hklxiwUMrrHGvuUCVnWasbnaBsoM+4mn3LqF5WqEoeHFHo7+FZtJyC/c/JD0abiI0x6Nm
W7ElPPsU1OY4HzVccbcnH4QAyHmu0fhdelBad4exl/RujFG8DtMwOzkIop5RqM9XOsXm74aOQK6f
ACWo4c05Gu+U3Yi943GobDVDwjUisVFW09Xgh21LO1ZX7n5eBtWW5qxZzLmHOvWf6gH1v7Xaor6k
6XW++2OrGpCb7fXjWLMxOuS9ChPUSI2TFiJGrcjhRdyiqNGFJzkb3sQtSoQyWYEERa51vpMpZlic
u6Y6laG6I8GmfdRj0JC4qryLnTnlkdkY7EB4fMX88ENsBH4PLUDPoqIefA2tXNfb9Frkv6I1fx/q
tIV1GrXop1gRYVDtzcsiS5cusPCt3X2lJJZLg6lATxki2PW/GSu59Fx4bnQVHBbBWiktrVxbg5OB
0oXXkqfKRZJqe1e6KpA5yyuQasaQae1XFri5vJPaA9JH34aOv6rvN+3T4Krhkw18MDFbQAZ++zQ9
W5fxGNhb0XQiGWfBwfsuWmJOlVWvQziEZzHJSdwasbkkXFHOlLGPGeU1eWnvXI9wXMha4N45lVzF
QXSIM9J2/slMEhhdgzMsXCNUf7Rrb1pn6WGB6F+r2Q+5DofVdgBRjTKWdHHMskjv0ngdlaDUcRV6
hiHk/fW3E8w8fBFhpzGf2HlhvRlxss0bvNm52xgPkV0DD8Rrfd25tf9ZwuNtahwUDOr+BkuKg2og
rtro/U/RLyaa6GMt80qNrwj17i3Who+W1zVPyiSdKq7/kWdhji3MQjKr7K0ZJ8hXg1iB6M1i5E3N
OuEG0AfBSybr6zoFjwQJD+aZvy1bPHK1rnY+VH8Oy8iwbuUo/gozepRcjNpcpUMG7aWa7hzsFZpn
GkIBQTQCHSVNWBJtqIoewUf/V8NzS6Qp8Sp6mHnmRpMBpDMh5GCT+s2OEVyI2OFcLJVbGQBAQLpo
bT7bVf0LgeThu6G4ZGD6twozpd1I9fCcdaDVtwOxhsdRRPL8eQCbBGPSz84CpSaa6DZnZ4FSG0vE
xUQve1N104RRstIN7Js6VW6OFp6yT0ko3Qr+T+k5KJu5qURW/00My5xPeQQDM+ZozE7JV/5UH1R4
lecgaLFaVJtw55cy4o1u3e9MXekfOvhAYkchDrETGSu1MPJNOfFrEY4eyPJ+jSh1k43HNCI1hxyl
RvYhvlU8o/ecPmg62iSVFlRn1lvhs2kjNTyJheCwom+qJq631QiWxDeNjc2qB6JK25zCpES+rjUr
tIamhHKmKhcwbP5TpLMHcF3kuWYj3qGSVl6JKYzoDaZeT6JXePjGmu09jZW3Hgszug1mle4jl5z3
K5X6aOfHiMVoMm4FMyQ1Q+yPmgVtS9CWRBv51H+1x1ZfNSMqzXDBbQCQcHG9XELrNEHZSTQFBNLA
7gifgScRSZwcQctpfDiNNxRsIe7jxRC7/o/jtSSNFoGPHWg5Wbi2lqaupLQaSVg4Q7uZMdRZ1AWk
RacarxJIpzFOhxNugWJ/m8pOvMupbC2Dabur1VYKL8M6iR2w2PNa6YgrSRHfxHgDs0AWLLq5M5G2
PVJQ/kBgacIQy8VzWOBl62QgaJForPBgHKJyncrKuDQr1nLzW1ATc4SGwSpFZBjRcYIxhwAAd7yV
xxb+AVOg8sFGhOTSxtYEbeN9S24wN0WnGCZGSImxKmFKb0uthLs/LSz7EkMKJ9G1dRA45GZ+ry/F
GVdRenQdHS476855yTlPG6q9Go0mFb4qQH6Mb7MePGjDY9VvdBTRKWcT++OQdaiApU41D7l3DD0K
Vwt+/9pJj/VPN6HWLWoimeHVMwyiCRTE+6cOUfO3UgijcDgJWm7QzaNFtUR0O1PxVHQ4CiZbPzM7
LnA6xvLmigKIvu0MqA/iD1Zjr3sJs+AG38VC3dLKNygJGvOfTgLZ+T+snddy28rWbp8IVcjhlpki
KYnK8g3KETlnPP0ZaMqCrOW99r+rzg0K3T0boGwS6J7zC8vEH/J9F/Xe7eBjItINww9flpBZn9bw
AYr+2kpNE8San4MQrNQ3MIkDTAs2+T5fkFUoU0T+lAe4sEjFcEVN8TI8JwdEdJGM8tJGZuyyPRh8
qTy0vDbFbT/sGHBlYUUQIH4jPoqtL7BOCbGVRxTYTgtpo5sIy6GrOm2xrf47uCc2u5h7KgYcZa8w
n1Cc8dZ9XIX7DhHCdTjp7ghIVhzb3gnM7aorchQYRFOSypWIiAH723YyaccG+rU4dEX7KyV9sZu7
ZLBR197gh3uolS+iP00UOARmORn6eie7SPyTOEPca1zrCcJRc58Y0FUjWOZ5Pmzi1EsOatC+zN/p
KkG2DiG4l2D6IQTolENSFZxsCDP8eqXWPqBsGVFPzygCuWjv9uzmf5qIi2e9+zMwoOTJnR09dlpq
rNVMq46yAlS00p0Rm3U0ARRtQNDCNsMLZsxBNuo0huWTAJQJGJmLe1qSouYBUbZfxE1ubtJ7BPB9
sL5Zc5N0wTddD6aluh/vUcpoV6JZg9RZpV5u70TTcqUflj0EN6KV3o+OgRehSIuMLcJQtYkwT6Kp
mJ9Nukljlmnoy91qWheVy2LSTkqUNrgSykqUEdNl46sbeYKOCbaCYDSIs8uhMHDRloIH0T+HSapb
rrW0KCF4ZdU1nvbrSyHjUzP2yl2nO8myTSrvngdKuKRkMHxBOu80VH4F6bXzFxawqZ+j1v+K+Wk8
Y5yeQXSVAgo8tbVF3LS+0iJHxz8NpzQ1l5KN2ZU/4yZ14r2ZkDqNjPJrqw5993UEGI9CFOzICV3B
MvLtMDezYCBRLNqpO+Aqwg7jb3GiT23WKCh4J/GcMqeHFZRzlQdgbi/Eg2l+gIlR0fQcT11jBvEW
Mg9UBuohin7jFUO2dqHKrlCiTS+cZ3EWBjdSYOU3czePoY+h0kj879DGiIsPoXUc3IIBvcYUdThH
rSRvOttIj9LYDVe+XLu8t7FEaOpMXVHibR/btmsWIyuybzWP+Au5yDWUhWamOQq3/Xcbf7nnsiv0
ZVPauAWQFMTToTCXPviCbxLCHHFHErIEfLhxg9bdq5mq37EpZk89RcBn+o5KfncfOXmzd9wRAWi1
0V4andrIFDCEME7x6Miv0cFTT5bJsww4uXS0eWiepAloNB+a+rWphuQ494izD6Gwulb4jvXLuY8s
1cqiJngblFW+aRzAKoaZjvct3o63DhqdwJnH+062hvu8Mlp2nkp/JZpmLvl7lbUNqEC/LpZa+6So
XXknBvVpL9LHZLtFk1UbD7jR+HYJdWt0OiX4R2KwtFiT1Yl3ANCLeSUJr2skvBB2DsIafWD8q+Gm
kvSeWqMScJhCwrFrdmMU/RD9l4OYhWFOthzHSGdVJadXGZiphZmxBbRVp7lp+EWuYNi0z4hZg0Ly
jF9xtDQkOf2FCjniMe745Di6SiKo1K+B6eHrHsrt+pL+GklHpu4qmpysnK6wEWYHbRs6zvBCQR7R
eJw5D2ETDC92uE6mqMHCcv0SNXXrZEr+jJKCQvp4rfeosUXKW1zr9x3LwF+5CTxHaVjZCdK5Yx/q
d00Whlv0kqEcTM0RsNBdC1MdR9jxFLQtLWvAWE0x8wWeNbDFJTzM8cBV1b03Dfte114rbX0l5l9m
ZBUmPnDsNjFKlswYVl2LB86FR91noF7yFtOcqO/J4Yfkeybp9wxLd7EEBrqPPg1K3GI4noZ9138b
JuMDi3KabQ8Y3YRqcW6xclUQuquhVXaUJD/VAsD7HkyzNvafXu1zLQCbkUOeqsZerBdEWBFK3VWP
os7fyhaRot2OrSnvStzAuoUIAfaCi4LYsL8PiwE1zDJsPqaKiBhFqPIyeSAh/HsGvqsosbMzR6s2
OoweOt2XU9HOp05x1rziOildiXNd8uNLrymlxM9RYvhTjGh6Ugu5LY5ek8QpL39a16Y/tRBVcOqD
b+mHv/3JU5ZCjtv0Mkn8IXO+QkzokhQdaGtACTL3Jncm2QaV4GX7JlD9A4CotwP2HIwi++D5m7m3
tAsF39op9BIghibFmMTC8FPLjW01AaGWzZg+yXpmgtKurfMQBRxc1MZZLF4aAd/b0DauLuFu76V7
ZKrRtJ/iw+kgVxqpqzpQV2KGGPA8KV1a023aQmp3bi5NxjngFibHA7U6WGmNRYzdukhD21oNxmfq
TczIw6lFctafRwwRD8mCGlC3cqMqv6kjrQATEibfS0r/aZirXzogV+sxTGzoCJROHaDF+0xTF4Xs
hGcsTTVARthLbd7W91L3FfmC6NmN2nzfThYmQuJGxmfe8vpkUVDm2KSd5YKpKRNrpw7x1Zi31EIV
21gPQYT7XI+tWV5ib5eZJl9YSyz86oZvYmcj+8ALXVtMJiJTIoGFa4RJJLRscgehq7I6K9YidyBG
aMwjv8N+z4EDSAokSjXKV+3EDa37hcDuCjp1McAX7QKEyF19gmf07zFiWDCxTTX9xzwkSLAO16p7
l5Teg+lZL+pQJt+dIUPvvagekpb6BRgqZ5tVmbcwMhB71L2CKzB62MHVg/08pAbvHXIEKfoYC9s0
uvN/j2iM5LEqwxqLy6a6uWj49PCX2hZUiK34gJiF9M/Uh6iudPwUJ099KUbtW1+u2NyD3t+kSu4d
fanPjiyqrXUbldKDpsEjwf7c/Wng5K1oP7XeRqVTKeSHeJoz+KN3RIsnO7qdbgGVdt0H2BJvc5rj
pzniPk6H52RoB08KD/gTGFVljX4HBp9TEaDpHYoA6OZq5Dppj1360+8j9mZTy0VgZFiIeWzm0+OQ
YR7zHiv6LyG6212jArp37HanKI35I1KN1wwhIDQ3FX9TFXJxaLTOxxsAlAa1Wv11Ci3ScVy4cfKL
ypxT4bxstfUWZddhzdsauwkFJR2eiuV9WBpfU8X2v+W4yy+6XsnPWO12Bw91xpVIxwXKLaUB40tY
aa9B2OrglpRhJ7sIywTTSxHXs5w0Bk4KSDSFD6lD/lAKq70nWzqUVMpvvLGQgq8Uq1iZfsFS1Bz0
p7oBCw3yG2XCzENXMR4SxBXBHUarSCVrPgYS+r8M1I0RHSfHtuVo58bBV/T7SnODuw663w1pfNxb
UPF/7XwMewp3aPaiaeavrkqezCtSNNFjpCZ5ovivfkdS0za06hSEtvaAT85W9KNRx3MwcthETxeb
bmKDglogmm7uyqx1D+Jg2rGLKLT+1iyGEIZPo2Ku9R5SgtoIVnbfLzo++XrI3ea+4tFxVfc4yYmm
OqotCzm8YrxIugaz0t4rWZ5gQYeZjhjELoiknGEuxaCYFLWqh6WYlO1dvWEHoxc9X6URgzyrte6k
oov20Cv8rV9E1ZNZsgUp0uqxtdXuqprc6yb9wnw62KYbXPHAiHlV2OZZDKSyBEbcQc9CcdUqXPqT
SCGiL/720k5s5UeUNdaVK+QMp3mINy/1OpRvxFVQPFOvuzDbdFKTbVposle4Sf2ogyj5juPAk+9m
6aPeFsq2NnlyhOHo3pda9reAok+aXdqSmVSsaBPr2MJC8/sZuC74SQcspN66MPlj7VvQgX1vvEB9
7CpsWL2EL0TIe2ub16mK9EcfHpFXhyuiddV5hGwOWE1Vn9FJ+YFYQXedTxUf8Tz222athU5z0RM1
hg71hK45h/0jmvoBVj9qBrI6tp9b09yLPwomCjvhGDnkNsVZhNVZepQnFIINOymTfe1WtNLCcPZ2
YCKOPw0C5qjvEGjol33uy9u5D7PAz7MMTa0WYoIIM3oTPyDWL/9xVptS0oEQXE1wUgrI84xLe7pH
OTQHnhbuEXCkf99lzrgxHBgzchezYMTzih+TxVeP/QCIkFDe+ORSWMBOkJCeUTJ53rlS1h0JyWej
Zd/hyx1OSY1z9G1ErdpJSWqMZYpiWhzhaMkDQiNMi/3+Q5joF2FNguQD1dvhpQAgK8I8JXq7Wv9+
NWu6mmhOYTl488UIvPjk6uzhY1GB5IXxbFIw2vQWIlrg8dgKSP5kw2t7Nwr2BY+uGi9FvxG11WFA
UGgZ+azy63pQVuqQZ3sx2vPHFKhV3plDr59NtwcWw8XUkLorpC9vLZr5SD1cskv3IJpe+wvP2gL8
Ch/I9YwVImjmogxRYx69JHxBTQ1pB718GhBWu0aUu0YqsAheyh7x2rTNhi1yEsGLakeviqS3t1Zq
Uy/Ko73orpVi2Cc9Ti5iUuH1cAlztz+I0T+vLYcZS/bpnlVifLw2MvuvjVW3t1GddX+7tjp9gnac
eIrv127SF7kjx6Zpx9HSfBRaOMhy/Xam5TxHLE0SImb+ddKneDaKQEQw3FWsRQj7TdEIrDIiZvd2
XO2DpjnDvA2udaVulJWYAidoIXW+fuz0wtgh5PoUoPqJzKcUUz5ELqmVSwNvoTpPd1KWs/t3a2Ul
YgzHsE/qscGIPTloiv2KZxZyD9N0cYjez/TRjFdkXtJE7zfpJL3k26xdWss/W3qnnPVYumf3jC6S
XyGTkOOSJCCd1NY+RYnJIkpG3R4dVEtfxjyzruyi/JF2Rvh1Osl/n+ikCkSPOBn95oc4UX6fTMH/
U8x/u4W4IOjSE/+mLBEltLCkLh92LAD6lyztd3FaBw9NMlWglCBfiH4R5moIDZgsnl54uex8Nw4f
wKn9I8yZribC5Lb5EFa0EpsmH1np+WrvNx0G1Or7P69mO3K9Fjc1KHOtcgn7Yj/AiCwa4DeIQpZo
GnotHUWZK+bxchkVcgvzqBByGCTz/+tc8THEjcSVqYtLx/m+84ec7ytGu/ePMQR1u4VXaC0jwwYz
4TgnI+z0G1ky9RtxFlZ4obiR3mPUMg20TWAtCkeVF+lY91sRqIrOqixWsVlWp3ny//Wi0928LNZv
5gvXaYSRrbjn+4Uvff/LRcX8GGDd5dN+uKgCkli2/I+f1tdQHPA06fJPcIn9/Oe//7uIi9qm3G/F
B5//5n+78If7p66ZrLVmJQTwWz96bvJQxrYQ+T3JxkOXbKe/FU3IcAA+khLnym6S48tr95wH1Ecm
JT4Rkan+h+nYff5jul2kH6dXZrYUF3ufjgPJuMjDSj55DUlMcwI5R9rXZByC71RJ2caiSI1mpA2d
EAPHbe620b1H2fkvoZFZvYX2JnwcETooxc+o65a6FcSPWqbr63iE+oEXq30A+Af8FLe6h3HKvZXl
0LEjWdQ87H9m6EHRkyTbmuXRQpnKGuN00PLWXaqdjrnYVAcxyhaNItQAdZxe70WY6Lc8A5sdSaVk
2mLX0qDKehBn80HDA4Gao/0WMg98ChZN19byZWKBBaQK3J0it4Tx4DnfUBiuEEb53QyBc2fgVy38
/lppXGdUFNAQiUEMBekw2UF2VywejXsXJTGgcjhw65OYGwKS8R1JecjIv9BIDB+gANcPpfQktt2i
kUtPYkOeoVL750g0fAj7PEegAfj+/XOOWGjqulY9yNWzuLSZevbGkSx074en/2XiXz8T/mDq0u9x
8pTlJluKtxOGBdISWX/9SrzDEPNkQdY+A0NLjo498O2c2Ap+rn+MUpQTnNr2me3LW5Q8lt/iekxB
wckBApa9sndk17gPO/eFgpL/rZGBbI1aZ6N0Cpl9GBHvE+K3Yfazl+3sSz9NhI+p7CvED+5t334R
4yBZPk4MvQI9nOmKbfpLTOxAwW4C7akajfaqilzMzNFWAjejQKwyeGX27pP4BkuB86POveiJEkGx
Vu0uOrFbwqLzL3OK/klYU7zPaac5tZ9Gp77IkoNVa+NGzXaVLqkbFh0FbkK2cWiTVp/kE5BzL/mN
+VTVXmMZKRcoKN7CKRd5nrnT9+klR0/gBZt5fdnKTXLWxjDajhE+yFoyia+C5fXvMfl01qM++UL2
fXRTWb1CEbwLv+f6XiC5pCAOl0HYD7cs+519g67sJsHe6dHMnRcRoRjqTaaB1Mybr1I6aLfRxHQb
cwzZsAKgeEtL9Gd+hjHByGs1l2uW6RI+kxs9VtylGBYHU9ao3ifSuRQhYfjcmxh7A4oIT1qVmfui
9eQdpY7h2nD0eG1bYfVQDdji+KD2viI8dMrKaX8WsY/XdflXng1PVhuFr8OglMsYZP+dp/G/WSc2
ZiVNW27Eb1scUjPvEZrlp25l34wgrY85Cmx7mQXEwiMpUd8PA6r/zo3Uksr7hjxphko9HM2F0LUN
w2YbKPZ4sATTFzW8fGM1oYQP5qhfU1ZWUGoNvENYAo4cmvqx9IBIRpba70IUze41W/mJQEZ260XR
sMzUdgm1lfLen2eZPqAA5EUNnrHT2Z+jLBfpYxP5NvpnXCZXPJ5s/FKnWZ9jfWaFYv6f1/x8x/8U
5+XHxPLk4hsA6xiiiy7f8TZHZK/qetSNaZpG0tz0GT73MXagS7cY23XAmnrdVRFtvNK2FZvAGxHc
FR6aXTKJxbKIlDuEupKthtDqOqfGgjDiV5J7zjqLtHbvJ37+qI7GCYZN9dWwIwTmka06mfARb/F7
ahZiIE542A692ZxTfFGPuYn1ubiSZOV7UOAVeuS5sasLvd1UsaV90fVVXQDiQzOm2PYm7xxIfI9k
YJFQiIsfAhKf+oq1zRJjXAvGiFl5/rS/i48CPz9NqkBMZT5VPWSjRlZjlzMvL+FHh/T1os8Dy/ph
NLIq6ja2As5O7ddyaVdAfsCt40iwH0fXvDcMitiwkVGcqdziHm8yjHGKn6kZmd8VTzoVRcUTvtD5
ibUaKIUBiGsYOywlPBlPqfDQazkoENd0lvhBltfG6IHZJ4G1bkyteM11f5smofV9VCUoE1Y+3lkj
qsXso5RtqJTFA17eP40xdG8tP0HmOITVoarGt8oryTs7pf3gemq87ooqv1ZlL96rtuTtO7Nv2Jma
wdpI1eDRyDVsZPkn+S6NLnadHRXt6UpVnI5v4u8BBhyoqlXRUtVak0RV719n/oAOpt6bXw22vjaP
zCeq5M3OGHvsEL3KevEpR+k7JzkJ6G3X59qDY56EWrBoAGMTIyOCatPIh7DkJAC6/dvIH3NUyJgw
xHgiRj3aKLnRrCm1qK+k1VeCndGVhb8ssPC8/e8RY5ClB5D1pV8jHLXAHxazkBTDaA+rzI5/EwQx
NjaXfhngQmyiDl6Tkuo1UMakv0TERXeQCz9/LjCz35Bia1ix9cqdpEnxW0Rmnus0tx+xH2+2UU3W
VCl199720u+XmzTja+2P3YNCMXdXAVLcIoxuLY2JPQjI7zbRLP/Os+LqXGvdA7Xb/EVWkBIjOcHb
dGoq8PUWXRo514ntGw8lCV7Rn6mFte8kpYZBYuQvqBZQQmKNdhSjzkuGnt9LowAGKWRc4n3byV4a
Q8jV1f1ezIFOtlE7qXhgm5jfSDaawthaJ4+Z0uuQJjNks8+8RdcZHpb4n3I2qh1nfmp+6AujCjv2
HKm4uVCH73W+SrKBR8V7aUwUvkTT7DP/2DQPCtSkY6GOJPHS5KHpcwgrUxdg5pq6y3Q6h8xNcWZL
OFk38NpWnwZiOevQVsdkG6NbeCFpkfcHRKz7QxV5/cGwYRteOoMyWRaKau/FwBwiZlzixIglpszj
czjIURtJB69bfbi2OHXiyFmguDisgkIxDjxUjIM4mw9zX+SHjyRuqSMaZVou/hYy91WV+zumNrzL
vKHvf9TwN19KLLkKfA2/ZHEi3+T6OZR68DW5pu9TpDAvMK2xSTCgjxL8wYB4zaVccSb6pggT1NVR
1HNFvzi8eQf8Hp0HPpeNnds31qbhavGenJB2UbrH5RJLntqWV3NfA38I0rv0VX0XxBeDlbJxeim6
KOuLHvhCEQ/kqt6P7SQgTOZ2U9moWEOTauMtJa1icWkHg59dK1aZXffvI6IPNrqn4FKoZtdiTqhj
P3np9GH5rsMGjXXcZW7cqvFfbKsL13KN1EXfNB1ubBHkYTBMz4Zr3ArUOnzfGwSU3kLrqMOZwyeh
bcER/UtoqUjmkr0uvNnJ0CRUu+rG8A1jaYW4xc9Czxd9Z1Je5AoYmIM/DYgLxFk4Lqt2iBDfB60o
cD4d0LDl2IG7hRsIMlF0znBFQ636pekVACn/AnAUffMV5qsKuFBnDf2BPeJKz+Nmm/YATxXbTO/g
+aR3EbRb/Nskk3dZkt3ZUZveleO3yvScW9EoOse4KhIsLSxDRV5fpbgOdN63113eSNGSSv69mWjd
UVwuANx5DR1uI1riAvNdY+Du66KFdD4r+Atp/7npZBPGz9HD5SztL0YrVCiTxG2ufKd0YNsKxnrZ
Gt/x3oj3taeZCyeNlY3Q9m2wd7lo/hpepW+RVcoXs+ivOLvENSdD7qJL6Nytg21dUJ4SL7sekOoy
GhSMtCdjM9F0yrrai5ek3o1vo3MzmIKrVDb2ljot/dwSCxS//wnu6Vus1dFLkFjKchgT/ewo9YRb
JR3glnZ9pbp4AftYDaJJZer4ojX5Iy6H3WIc+uzbUGKwqcAkXuQlZYM4wM9HQNlbYAFW1T7EY96s
1SZBSqTyWkDrFB+g6VOjmkYVeHC3jVTy02XwMoGkeONWw2W6UngdBUqYnInvJ7eqBJemSAuUnM0e
Gl+Gs2WZujtwOeNSNIHHKSfVUF5Fq8Hq+762yWQQ6UWK8pBpLXrGsnpziY6Az6ZuO1wF06Da+MW6
rHp9HVAREBIKBi4Jy9yqyyvRxBLirMmOd8YoKHkMrZH3GLoLRRuOpyajctJ3Y/ac4ii9dUa/Xbe8
P45aV/5KfSBU4qBldr3vE7aNLSoDc3/8HiH6xCjCpdhqyq67LseC59L7DDHwqTlPA0RHch5G/+pT
nAiZb2SZIG8WSa+8ulABtvNnmW8+X1Rc6tKsQJekFTLd00f+91sY01/bwGRD0rTBzw40SCWV5kMy
pOay0QZl11aSQWJFLjcq9jdrGfbqgxdI6j7lWbAUTbj69klSzRfRwp3RvItaeSFm1tN02QNF79nF
WQRIrgtiSTeHYzAa6Afm/GsU0lCegKyvMezDaHFI/NtmOkQArlaj7isr0RQDIkQd241ug9WbJ/gK
1GtKrZDbpotcDj0yaGWd1pighOlO9IkrZb9vqFr+ur24GPRRfURkKlheyqWOjRkbVaV+fWnnDm8h
1tXObq6fVrJyBBGOoNlUTSWzkJyREbjEpxJ6c0Wo3ovirAjwKvTzSNMjU2qo0jUUoyV74/IogK3o
Jk+S3mQ/rurCvoh3i1G1btFOFKeXGHH6HiigsaWYfBmYwLRehL+GNXr6qu31MN+AOkC5ofauNM3D
NLfKveHQ6GOQb8Qp0N3h4EsKJHrEx0ioIUi6geq5zWwbetcg8UxAccUwsZjPEDIpwkUGrTZAqAQI
e1ujjzn39Qg3zqPz2f8lrv3L3Ol6nQcCQ1gke5GK2irbNi/PlNdPZ1kVqa+9rCeLsVD/MdpPfeM0
+u9xYpSExVvcp3vM9/0cF6DBliHEP+UqhQ5Ib9QrbA0C6uzkK/Fej1awutGunJpVWsH+aSzM7f0m
KZdTsJWq/lmoiszB4nJQlN+Cxahaf2HB1dzmir5X8fV+Csuuv4a58T23h+opwPvuIJsDmkTTYIAL
3l5W7BiyJ6OxGVmU5BVrLUZTx8C2LzERA5iCm36cMAF+fsWSsnxKQwmEp9x7PLan0bC+09HkvRWt
rkqheBv9ve9Y9SN4HdGbpbV5dlHNaQbbgUeLlI2klcFGSoPmSIE2OWBshkMShco7OcjY02i19gWd
nYOldfovrWnXKdq03yDRY+1E3uleN5pgXXl3k1geFuZeekwVNEimliohogK+AP6xaIeDWlPRHcL1
pTkpqIizrpesqyrQtpfskid1w6oeOgTjOgXmHtrReOo113owItM5ousYLG1fu3esyAShphT+hvQB
y1Cx1nKl8VciK84Va516wT4zOggHEkPOsk3ZjeVaNL1aarEK7X6NOG1AaTIOSuLm98K7ZBxuTAja
X02HpUNQ5OZjmGj9qnI048bPax2+p2JcSVnjHQ0frH6t6hm0rMJe1pnVPxex+7NDPvdH5WVL25ms
GRSr27p5bT50HUtq2x7g3QzZXuRRnFi9RcC2P6Ncmt+PqbrzG+QJRtvuoDkAmxW5GDEpxZk4KoHd
lku/iHFuzysY3rVqnZrBs09zM7OLhRuZ9XEsJH0E10hcEXreOjK0bln6abeOMtleYFhWHl1P/qEF
Hs59/Yjpvct++GiK08FUc4yT42IdW3yOsrdOAHy423SWlV47Tv/AvGscr4JOTacpx7xw/ApaucMX
F/EEa+na5hezLvorvxrdc0bl5LqrdNBWhXQWXX7rWLsR6sRC9yT3LAasuHFWqlex3576xCEvzGIR
ucDgeuo64WSYuEqKsLzxkN5eJjLf8nIgkenlPys8aheN2ZqPSoTVdlHU0bWGVuQ+rAw2cD752ZVv
j8WLnVuPhm2nv9oS8PteCqFsojI4ol8h9+RT0RLLDezyFCP0z5UbYklFNgHpKYDFoMXmUCv2JH6m
obRLotbHi/R3KFfVJDt+CPRxWESZ222CDD+mti8TGYpdsESJ5N7Eog0DE7lcq4UynGpqLEidNcYW
0KzGWzcylq5LqhfS6xkelf5LQnjYDaT6RzxRUqI0L7ZVoTQr/MkK9vG40lqlXUKCxfJepG8SxbyT
Lf7aOcJDZuVDhKHbdzX/WY9pp7J0wxdk+4EnRFUAvge7RHQf8W0gLfycKpaGBFEhrWo/xhOqT4yH
pg34XU0aj8ikaie+Hsdk0n8UXZUmKSsk1Je+4nhrKJH9nZaVw50vSaQdLOMkukBXNgdbq3/wRcwS
NK1QdzJtp9qKWBGCCrtS81oXDS8cip2movEvmuIggVtFoRFjeTHJacvwxsKWYY5ISzirehH6l8+h
NvZzOAEkgJW2oIHN+NpQpOK6gp24bI0g+Oa50l5GG+IJGoS5zVpD3fLq855jG0jrFCBmdi7g4Fru
Fw6/+H9VTUW3yFiOplusRJw4fBBfJa2qHdV869amtAG3iTNxGnxwGs3xskEoMGuuhEx1hUDXDgKk
vBSMogo/nbsQvkXiUQBqgfGh5ISMCtIuAPRxJt+qUzPHnXTt8jzhkYasyjwqtAPEKCo2pGvfg0Uz
SqpsSzIUS147O9nyqP6YTlLQtuLE8xLvPo1Mcm+LgA2HaayyZrSfNN2kto7Zw2m0g/IISidct0EV
vlbgIToJdn0f4p5uKdQ+a9XVtqBQzF1eptGd2WJ2J0LYleLRPloPqcraRtNUexVQe3jWHEtbDZ4x
7ERzqCHzNBAxT6Lp6PWa5658n6lqce/oFf9LivQ04v14CvF9X4imq7fVTlyy1PjnfdOxDTS7O5oQ
FsACys3ZjJP6kHQ2zo0NqvKSChZWlb4YyIysw04KyGQW6b2uOd9yBBleYvwa0LZuXkJc7Sk1yfVt
Nx0ao0SC0c4Pc7+elilr51CFWkGsOLR9YN9E2WbuEWd9HCKXWMDxnAdiSiJX6pi/pI06rPjHrpeq
p1hjuohLBfuT0gPOj0c7Vh6+HmwzpLy7YQMu1VgIJWCEUoaDZ2WPojUoYXX+s6ucbGSkbrxEidaf
E9WQNPvyfZI0OREOeS9fJ+GbozWyenfpoLp7ITI7a87azuiuigSJIDFQZTnOfrEJnC62/M/BeWKq
18n4NfRJuGvy4SIIIF5mAOTKZMWSNEKqZhPZ3S881cyDajvGoZzOqhLE6uLDqRgKus48uFQHd5le
nUSXJwEZNTpWM34kY+8bNMkedQCEY0KansmrRn4iq2/ei46xbjw0KbGl6/qEhQfebb2/0ss8W+jY
rB4iNu+oQvxxhrX1Wx8Am3+MzjM8N0ayUR5A5/4lrstv21IPKD0S8O+h4oZz3KePI27oacYLwgb9
VeZW0kkcCgf5IkWqB+xXgZXMA5em37NijDIAlu8zPsXxOsXjUj3N3RiNW8sSpzOeEEUZSsAL8oJC
7VAcxFnojTmeh1P7cjqPY4ZQL7XQ0C5zxIAdkyBeiFNxGNTA3gWZsqvH0bnJW728hsmw8OFoJusY
18PNEHR4M092eCJEnPk9Yp9IsGq7eaCKmsvcdrrS3C8ukltluvw0kLQl2KjpImJAXL1oY7IWKFpb
o/xaWFglhkmV76LSz9fCSHGMpGxZhYF8EMJ0jpGsfCk2HzQdBv1fJoko1wL+wq/3P07yjFI/56b9
kzoKNgW2g3oJ1ZweC/IvIeyKlWNaxUmVe+1YomvDL89XXrXe2chjE/7wSx4cbYAPgII4+C6SLQTF
4XPc5VoEklSxKnRCknHfdFi2dNMjsqwS/SZFx33Rq+MkY9SeGs+Mn2Q1d4GBO+rWqNvhyXDMgwio
vcRfxknQ3BT+YB5lNUtYZEfFN+SKFik3/UKZXVoPUFz2Std79zwuf4qZxkQlNIpRvqvbDOfWvjbQ
r47aLzqyPSKCZFeJ1iWDML3RCcr8h7A3Lg4YqRL0O0XF+qWYQHSjituWasPBMjvZf2gifSf6Rdig
4WNlTFA92VZA3TW4z7im5YmrfQoTksbKdLU/w9Q4eWFxiik0u5ebaEBYTi76doWTGPQLkVSeO0VS
WeSi5wENQDtifuSs5yS1E2IinRSQ4XUZ1Vt+KsM2M0ptW8S++Rw02pp0//hVclFvaiBsHWVJys+G
n2QLvxrkr1SBECTIUMhtVB0NYxBxKzFjaHB35zf5QnGyQN3mKrAMFwUTU32EVOFcmkLGa25elKE0
dl2O4bgXLey+CqurtruvcPdaNKGd3JrxkN6OEXrWYLofo7gcruZ+DZfEnYjlvxX9uP6PuEtfo2pv
MV1SDFDItGDt9ga4exkqTsa75zg3Q0z3RNMJLN600yHqk+rMl3upx2VyA5HaOrNgN/b5AEXKiBtY
WjGZ443hpMXKq+MmXI4ZkEGcH/LtpS0V6lepww8T8QjrzILLOidY8PaF79/+P8rOa8ltZUnXT4QI
eHNLb5pt1S1zg9CStOC9x9PPh2RvsbdGEWfODQJVlQWyJRCoyvyNXBC2eXWPbNJexjSeRNsiqPx9
obV7tSjnf5eTMbWuJ/1/Tv73kPSovbGdxyH64L6ehWNxZF/3XW6IWdwQfvfJ3YOhKO7dfMaHOAke
WodbyCv+D/1AU4B8eE59LV5I7SHS/eVVrD1KTeK6/ZbSRgqx4ujr86PdU+Je1YtOw6yMwy7oC23d
D9m0Uh0MjVIrTF/DuESZDRi7GCLXyMVcDZFtXd2OoX+yT7JfqbCq3PS2o178TmsvGJKwNY268Ed9
RP6uXb2/PApYCIcYAE+x8qIsOwP9WSqTUYsOydIZJH12lgOWzu9n0vww/GH6LdzWwnlnNkDiwkm5
oFDNSww7SOUye6RdgrxUdjLi2lgabJxFBDbI4CxIzDVcxgvf0C5UzqVx7THcVYAgyqOPQhWSOs69
EBBCgKhn2+p+3DgJNerNG/6tup1EzMFYntwuu9dLNJLQy0e3YiljoIL2n+ZCfsui+b0paLtbUxBy
H4J/z80Xwyk1N3PUTqOUTCfUobSC0VgW85RutMgvsAjgN7jDC09fJRWlnxZMmn00p7y8oxCcAImf
A2+HhMU/16a+jKDvlNpHdN/QHPDzveNWzi4KIuvVmX0qQGAwMr177WvXeY290N6BJjKOcL/Tp4j/
vVW84Dly+I0eKILvQdugg9Nq2UWDvogi0zhuAnSNv7Vjs6bH/lFOLa71vpY/VUOmH11jdHZzaY3H
oYUSUnX5N5vEwU+7LQ6D7dtfawVxCgeyE1qjanluOlJhCGd6r79DATpdQzvT/Huo4ZfXq4bWe2iz
hHaD+n7V0h4/XDUlVcUeBKRDMY93DmI+B1YAz4iqevkmWvpkQA6jWo53qLaOd5ltbLVmhCmzdOlB
Ar3yz9MpWVwvo2zcyOS/Xes60WXXesAOZ426Hbbz/Wpyg3QxGjReU/xN2DJ2yV2/uBbfRsXgWEbL
zkju2ES8B49+GW96B7W75YemgHwEOJaa2dlffo3SmZvDuHJKNoG3vkR+nDIsBxn5Y96HGPDy/Qo/
+7A7uqVu7MsFNpVAoNm7Wc3isTPV5+vBBKxnt/OdtPCCUM6NkXy7grKmHghgp2vTXkZRzi+eEZmU
i0lPmmcImVaZska8Q81AIKav9X9freJqV0jX7WpygbKbIKbH61jwXwUb613rPrnJUO/romof0xrt
iihyx7fJgJvrhZXxI67abStFQDu0N7ZVBT81HyPWutStNzUsUsTZVfUxz51sbyVqfy4NrzxTJqj3
rWPD/BgLDAzZajzIoUonB+fZPt/e+oLSCR8KT3H3dox48h8D3E06z1e20b8vIhOkqXnpS2jb/lFa
0t9O4aEAUnPKEvsphJbSrLsqOOgR4J6xQgxkblOTXZBXHWAjR588XYmPs2OXaxntfKd60ueWDXsd
f4qUKfrkT8qXLLILgKHExxNfHqOzeieDneWOZ73keyed2WCEFgLQ7PqX6yDoZTg+vgrflKmdqQd7
3abiLE2nR0EYhb4nadVh9DVZhNsjKlY7P03np4m8wwZxXLTFSRmvbEQSvrFW/oQGz/zL0bw1MCU4
RVkYrbR08P9Nu/qhLDP9+1yZ1apAEOcNxzQd/Lk/PbP2HLeeWhv3WHDYyJmjsle783waWGcfBs93
LsHyybEBx6lPQvaHCkVOoy+deyTTzX1lmB2GdqR8zR7QpNla5iUrzHiH7Xv/1IdxunGbTnttkwS9
fbervjnF/Bo0c/fLL3NkeAO+azv+TDwlClaKat5PWml/Rx+VhY2ehJ9jcA/rMtb0Z/nkIgPxqmiZ
vunIjRmbkpU5Eh68INWmO9etFz5aPcVjZUh8CuZG8NWMCpvMDBz1vGx74PvzwcIp+WumFCo6MAVa
K0tYjjSYqlrVc1/n3QP0YBaZSz8YLWeT6bF6dJZZo8Vdrdmf24XUZmgheKW0M9bCW5sKBK8mbdDP
RWjnX2xchheam+P1xVnrS2MtJDiJ6iEiQkfKiy8WBr6/o6iZGWths92i5FpudmXQgS0swM8ThR6l
ug+7MeWeBA6SV6q1LmKL/5tluS2Hflk12RPZutuABAfLjNvAJEsx6Sz/cpkYdvAZPv+j7CZsK3FW
g4M3BlDC5K1ATkT6/c52jo3tD6iGYxmCqGOLYW/QfzI99quekT3DKO4/DVkI2VVVtbMMOjrg0cC1
tJ1AAVBq649oXSJRsUytzax9MO38IoNBoSgHFHK0Ncs755r3yk2/2/u1M28lDTamPNRTX5uO0qwV
/VfVJ9a9tIy0WClNmLGQU52nGcKuJNiGqgvvytBEcq2wqe5XjsXyK2/D6lWLX32qb8FqCKeHFsW6
bxre0eu2qbVnDeLArjHL4U5DCvCEMq+65w9sH412jjc1y4PPRh/8dLIs/+KQ3sIhh0wSGu5rkjlz
069cXW03fQwjyg6maKUUXocKXpTtKC8Vdw4CQGcSts6uxoviecZ9hwpaqSDKW5483TT/dfQYSUO3
/YeLWiuvK5WtM9sq3OjS3WUlaW3ZsVCUwGZiLLJD1cTmnexOZEDiHBR3rnGFbF6mOT+EugWnb9nF
yL6nHjH+zkP32PYYkojKmCMiZDUvhd1fO7s6dlfXIIm/RQ41N4in5O0phxD40KFZ+N+2F3qBeAPi
qWR3FysMA0m5UxwPXyPsUw9uz9auqwzkAus4epnn6a6PvPJeumrNeI8IzUUYI6rUu8ac3keN0AsO
vW6bZyeMLNybEu0t64r+UFsGqf3SUN/yqVK3EW41exntQvLpjmH2JxnNovJf1CHaexks8bwJYiN4
MRJkdSPl1/UKRZOxxyheri2NlzhaEnyaSj3OqbFoRw6kPylelq4ljX1rShrb0fg0GZU09oemJLn/
MjeL+f1JkvtDcKiytF4ulSyj8kE5Nt77kK/iZKF9zhXKE1Kdy3AR2ILfTQ5S0tPi7HvSON6DqlbR
q1Oz6lg09l2vZOsXxsEOUJH5uY+dM4DYgaLLWD6r4+LdNBqf/ajEZStw841F7eez4zoJwvymf2zr
6IStKVRD1Tg6ttU8wwpvn9M8jHf+nGhwV+mTg20GX9VI9c7SUi0bgWUmpTk/wrzoHhXXn759avV0
/BYqA0KHhlHvpyw9z3aBfzqOIahbtdYnGy+gVWWN3i/eRqidTemQr6wycD5FcOy2ST6nd6hbJ3eL
mqE7zQ9T6nTbrASiMoglnrTLEImg66a0jP10n6Rhubbt/Akn8u5eRA6HAiPkqeVZLE0r9tpj7inp
WkT2cmw9n3xb35Yxb3iUFsunxFuoxyamm+5vh8ub1+W8AC00AWcEs6FtXctB0erWKafksUgVy2nO
yvAadLuGo+IjYGKgjXhnsR3j0vis82Bc+4U6n6UZpcUGSSHr01CiQK725VcrSszPrmqUBy/wDtPk
vlCVPMULT0SsjeQsmqd9GHf15dafqQBPPKOuP7gilabq7/xagbO2zJcDjArzro+Lk5thxRbGSwpn
0a+komNunNA2diIqZ3ZIdTaT9yNzXbhaaM9hBQItUUpDt1iZqs4U7JZYGZSuEEW5wLWNB8+opscr
tiOZWu9Okghm5tn7eW6a1fW/OLS197YMdwYQPlSZfopqPDSzdEt1prpqfqcOBN5VbccvNa//U6M7
NMMsje40bNVkRhVZ3kNd1BDuGrM+9F9qL1dg+Az+EwUW7cyb58tQuP4TqDH/qUdecwf31VpLn8QC
DkKNs7DzvfTJAb2918BrQwQLuNAUqsaT/y0MEN+9Sq6jKZOsw67iP6XWBhYEnBWTO+zj5Qx1mvcz
6buNguWJEaNMnLPfsvFq5rrdkvF3HmtsDB4dXCKoa/c6C3r6qKkzUKnRJaiKo3QhAtIqvLjw6O50
9f4ascQaJUw715qb462vNOsRs3Cexhj74awKGTquL5lhVZg8qDVyCUub4pl+6tnIfuiTmEpiqiD+
5OooXkpfXRXNuLpGBoVrbm7XtQxctyukkNSOrbGppMqDN7JjbIcq++FjyJd0qvW1zDOcp/4SoQzY
iQyRfY1oVO6AkEXnU9fFX71IV94qG882L86R4YbVdJr0ADi83hUvlQHN1SswjPCQF8km51dV6ezT
huNKK033akkgSvFGzdJTqV14OHJfSaenxtrKsqwZQhjy83JPycB19vWWu82UcYm8zW50t0d4yK/f
9CDbVMgqfU41Nzo2PobDnRcv8lAiW8o2poSuFyJq0wJY3Uyxmd+BryZjjEbkqskr5Eyl88O4xGM3
RUqlCvamrQ9HCblGNxaQ+MQKQVM67VkO5gifZTXbsVmupCNTEVW2jcXEWjptCbiGXc+DYmrP5pB0
549jMjliG1IWenD8GB8VHSpnoETa81Cz8V1UjjYC2U6A5aCQjrSXA55bQN3SLyDuplf3GZCW8x/9
EqGZaAYtM2XwNr0dscZQLO9n4HXa2UgwkZKzvzWlTykdSrlyWiaet4lDbhCZp6QDDkOT/8ibtz+P
vE3OLZC865n0NcvAbfRvfZruYLVRjLs/YlV0TnRyWGNlkyFW20Myg6pmbZk/dOZgHHRWjXeW27t3
qBMW/q5sQSxluHytrdYKUb60h+mI46ZFJiCfol+Zq8aI7+lfhE7Ju26NlV32w5oXLBg/pmcA3bAY
zXk41fXsXuCiuRtsLXJ+R2a+KT0rfp5b7If8uVJ3c8OKfF0WwbPSGDNfIcX8EIOTh6qEa7rEykEL
BvsAXtlaSRMHZncT9oD7UbjkGTzWDyAxjNfKGl7YnNcP+rLoWcakJWMwLD+0fo9J5DLPrJxL348p
AExjuNw4Czd+A6Iwv4JZHeHVECGHm16dNJeItoaHT1LR3yW6GxxTp7nn8aO/1qqKcU5Q39dL0ima
y/zx91iZOPEd9gDQLkjSWjqOxJ3qFFT3WtRXpTN3cuWi10m5H8lbwpKheRuwJK+r4sJmNTka9gxe
u+S0iQJ21EfRbxr0TRlZ7fduHqdtaDv1ycO641kZ1F8y7mWLwHOQ208BzM0znoTRthwg++BiYa4d
VAjPo+uiKR43D3LAOrJ5kH62J+erMpcM/O6TiNuESoGThcQJBikItuYYn36pNHR5vMpuuUFpOo59
TCIVGFuQaY8luhtDiLFhqwb63olHD2VoolD7XrZNHbeYHkOMVr+RSUOYJG/1s1zaRp770I3dvLGW
AmnRG2dAIOa5Mj2cJZYuD/2uk6v7CNnQJYduqY/WgdrjeaRQyv8dSwZZXZtss1egWIttHChAMKNo
sSRrra9zZnzKUmv6t67e2NBRvqtm68A61fpnCDNquu3Uvo1DsKTCXPfRMHlNDEWf3RVNWJ9KB+gP
RVjtXq5d9lG0nuwwH59GJ2wfkNn0DwEGM9uBJ+I3MuZrqqraZ+4R/1AqDls93Rq/KfTHRZ1ckGb7
0rUYXTXLQc7k4PTKqktd5SQGWNI1mp2K4iiVsalW05389SFC5B6ruIv88fJvV/rVcIyi4Yd04Sek
ojphpdq6TCJlK51yMK1pXNlR9moABXyom2DjOml6iRYtZenCKgEg2uQfUKg0nU1vDY8QP9kQsPV0
gAZHw17RQP2Rsq1xV9xF42BhUqySpcna4atHrQp/yS/ogkSnxvTRnM6U/mtjhD+1cVAeVbVGtaLu
WN0v4ShlphtnCqIziuzmm21Pa7Szh6/kb8z9jH7TTqYXYXPSa7X7ZFaKcQeJqlrLdGRseaZh/3Up
OiV60X2MZ5fLypdScndGO93WucWwBlu0lte4ouHNtSg4yQFm6Yx95LOYKo1xrhySKMFF4XfA3ybN
znWSRPmxgqOHm79Pkgs5zky5uWdFr3vxZwVHx3MT99Uzi7hfaZE137vOwdG809QHHDvci8dNv27Y
GX2Pk/45VZvqExzx5FRWUb+VCdb8Q/EBLgMBC/ZRr2UHwPPN57xLdzLPCqNxo6IzcQ5buOYzGo4H
caVEw9qmRBBblL7+y66yWjnosjxOcVPdXUvG+HHi67i8fNXlEDv+2QMIe5JWoLrOXYMiVpjHrHW8
3NlOQ4AP1NKsZXWdpfb3zlO1o/TxCPMeXF1PL2babqVrWpZJbGfZZM8Gjl4KAlDyJeUg6QO7m56d
RFFO8m2vf0EQFIcE0UADoYA0NF+FMlMEfvDwu1XPRfgQVfarkG2khbfAtTVkcyiRM+gP/OKqHI1X
vVGo/Bb6hJ5IYX6RdFVXVyDYKTDdSS7Ljz1t45nIfsqoRQ330GJhfs10ldg63NslcOSFJCMHco9t
5iQvWTcHZ7sI+1ULKojUm8Iuqi9Q6CtJK8mANAFCVC+J011MY+IlPqv1iz3WIbVQWCEyKGHJvkQo
GxE7rmAHRbuZPfyxJNwp4unea8a72/XkI4uY8p2C3uwQhdmjkZDlHnJzRiw78T5piZUf4xh3Omku
ctx36FiTmV9GzbFyHxu9PEhLDp65dyw886RBrfQeWer5QVqW7bQYZtWsrpbJlj5FG7/tAEkuTfng
adxb5pfezZHpntVE3fcFvhkL7h0QZR2rewdq+dYc43qN9a/JcquwEcRplBM/baoXEJMKBNAyHG+6
BvmGFpaYUjUwU/sqwxjEK87Dgq/jBf7oq4776Ght/lbD+U4L5a2YLPiRo/VFWn02FyfD6vW1NLsu
XBxTyb5dY5cLRmN9h6xef9+Hc3mfK9hiIu7VbFs7BuIY51gKhsaIwD4Hrwy7nYWVFXJr0fRotdF0
0SnyUT9ipQMBgNwG4BUeAjSh/703JVXU1cr/apqR9h78x1wJltE+jy0M3cx6y9Y2u6Cnm14a30ov
bl2bd5O6kW7puY11S4D0cd8nOw3T9pWM/nGNWxwAtwy94V7f/RE3qA1ofGXYZ6Hi9KyV7XiGwjc1
+1ajSCJl/2v+5db5AXyih3azp8I/Lw/QLmRLjGyBMDrKzvHxDtkOlh9ehjlrMap7b+WjWkurUr0E
YY1xWyLdeoHQ5W4cx5q/DPl8Zy3l1jTXXrqqiT7nrjds3VqL7wolmzaNa/7qF+s1VzeHLfbmcIyW
phgbxXH93OSOdSddBlS3SxAa9zLmuSF2QOK20xTd50YB69rhgzY7nvpWQOW/UHBOV50+qG9llZE5
UzRzLaNdY1jLfRXu7KDW3irVwNC0cZSDjJbhzFt4due7cbnUrCUPgZd5jzKYJQcv7d3X3x/Xwyrk
kX7KXC9AF3EoP3e/PH1Q3tLJ7x/IKH03F9H+2cKUMVbbbiNNZTI1WNMliPdWKz473fDLsRTnSDlb
2ZZjam+cYqD0OJs5gtCdZrPcm8p+FSJvy6YTP0KcFcnGBoG90bujQV4PqH8GkWjABONsRR10oSAe
2Zssp47XYrrSkknzPI0CWal/FnPWq3krmNZ6C9vdJomxfJ4MjUi5s0BUSvxX7UUdu7Pu9pJbcCfc
Hu0iDdYfsgdyKoeJ7MGZlfdKWoaK3sVeThOl+mcCXXi9inR9yE5Q3ALGc9Uttnn4bFo8dJ/U0TWf
ugwz5ExX9V2ZNuDG7SYnz+8lzvHazpz01LWzdpHovisbGAXroAblvHbKCTGzwrlcQ/MWOEzZUkeW
WDkgeVXsPCsvMOXk0+zM/Qf1ku+j15KoCfFFR7nnEntpx/Iv5LWoBpl+0LrEfZSQwDWCbcRXxMvX
ch6D5bAQWg5DbeKLulxFBjp39hcLyu2tS/q1kIXp1qcy9bmd4moHZyDkz6nmJxw6h5UWoPUb5ulJ
IrK4qnb8HoMTAIf5KVExcCG3nv//RIQZ7IQoY8NtuRr3rupsUkcD2HI9TmYUHS1Fe/mAdrme8kvY
F7kRnK9oF4GxpHaPhJQJn0wpdjz200+2ARrNQvrpVxuR4i78X21hoZDe5N0ra1PgPT65e8TKtHNd
W8UuKOLsE8/s90k24rCt6f/yathrZaZiOs7uahtU5nw3lNr7JF2xsrMFk+TK1EdOq9xlJKhvHP0/
efzaQv8Xvj/+mlm9SpDn5xeo3PFUqzd+WFpvXQ8l2jSU4JeOVDL/yOTJAVDcVWXtfnM9RVlNXlC+
5D1vC0A4qNOlPhL77hAcsEF1HuRK8IHwHgla9RQDUD6Vofa9HKb6SdjN6dKFoMq1S6y8JWrpkpaE
SpfeYU3VcCtL15Tl/+Qj7pMwRHaSqMol2dVbir7Nub+pO7GAu3bOSfQtTlvneMt9DSV/aZunu8Cr
T4Xt6wMAQDsC8nnV5sBbLTlgZrzX0n7+zns3wnm9n++izNQfnQGaqwxESRRC9PeTZ7eJyC3VqoH0
BTNSH6dziKVfsgF1sxwi86Ge7Ohzy05BQ4Nq1TZFjPm50T/Wc38U1mm/UE8LnHlIY79Ij11VLyml
vHvhoU4JOiHQqeuTDFYDQgBVZjo7mRh1TnTAbx2w6EKI5enrns0MxTWZixxHvnW8GFu12P3RREp0
vKatf1P+09b60H99DzaGfu274ukEZskT40c7zZ9yBSKT04bhRQ5RpHypqsLa37pYRoWXKdEQPMkL
kDPoAYCpUAsPnfKbXVxhKDura7NTshjKSX/vFL9sn8fZMLvqdi40b4PCSvwsh6zlYZckcXxyluyO
9KXGwWqC9kkaU6Cl53CwftzmTObw6kDvCP9NUElYDWLSpZTaZw2i4Uukp1QIoNcgiFaygDOtEsBj
x2PKVMMXeKgGZrZJR+ZvGU2nCjKJYaMmQdmzFbtb1nIZkMvCRWVlRJ3W6a2fqXFXLYZAY9UHq9bq
zFfViYYtKAHnTnXh8uhF0O2ysAVsGfn3aMbpmzSup50+dvCPujp5sGegZEtLDkWaGKuuo8IhTceI
vRMMx3IlTZml2fqj0iTORbp6K+z2buWCt18uorRRje3acfK7+XnW7PrFVSvSN6W+7QJ92ovrZO5a
j36mDE/pnFRUGueDuE76bTKetJaClTSrFK5evUjX/j8nuSlcvWkpE90m5VSdeVXp2rpCZx+XXPAP
4j6NAlp0HPQ0BwRf403tNc0LpG17Rgnnz9ih6aPjjEriOsAp4aULLYmNY5M0kGfzJES8VdmooPaq
/BGIoruN0V/cwaboefjilZK4GIbsncU7JTXwEk9r+/gn30ja1B+znQLNc2WHLZXGP4P41qeiIR/q
Z9Z/Lnv7LLXGrNNwR1XJtrUCTMBhn3644t2N7LWfQ/uxHJAn9Y1kJ92WW8TnzA/HtcDg0yn2N3YD
2eH3JLXWMRPNMajT5vjPSRLlpqhmyaTIrLR1qvbjOXQA0Gsjgq/YnpDKL5OXeuHnZXlmHAxKrU89
jGPWVIQgu7DSKGz+46mDsW4wE34o9Ijnt17kOwOG1Vvfe6+DEjQ/eTeTu+umz96IwW9SN/q5jAxM
asE/bWL8ir4vH0xVrjs4JS90J0vgMHlltrU0dXyb+gTjgQqgtj7mSOTZWLxkjdqfZHTuUQAyo8C/
yGilBqfG090nGbT35TS2yHzXyTNr8aOEmFWT3IcxWlvOcvk5a7RT7rNlkyny4WGn6uvKzA+mmxrf
Sh859cWU0rW6XwmF5dfCzVFx8R3j1Cn4T8UQbje/Q4epdX76hDpkTf4a6uTqh6v+Do2H7v2qSj8s
Onn2h6vmaP/qelI+Y2RR7PQ2V/ZkJfGwBrWqh1H5BpbKOGOrbmA0OFRfs6QjqxuG6T2aONkLN/GD
xN+mhwNhqNH/dXptj+/TDdNKZbpc1vccuFYJlPCm2OTt+K4xIsIhntG5GHmmL9JqdN80QLIQElUG
rI1uOMtAa8+QlMaixYN64hfYS/s9EEc+VBNePkyWOb+v8MdH6riSbgLQcNfvYmZQ/2Yq/qt4nKmm
R2aLut6fp8lYDCusaM2NjGeaEpzlbNb197Nb34fZMuy5aAq8v6/AzW4qN5/uEz/wsGHWttK6HSwg
8vewccttahsTTyhiwQrzG5JTp4I9aU3hkftpuv8wLfYR9nAHMs1ApeQ97I9o1HgoTeykKQOCWseQ
/uPA9b2cN+xNvBSG0Yf9qnS6kenvbpeVS7jLtf8PAxIc8ZQbvUw5Z7pfXZSUFVIZ6idpySFXC8qr
y6AcminosUlTzc0fA7mpVhfpS7jwAUnlF2SiqMe2BUyblUzuC6xWJjdGbXGpet0Ot/rXYBeUuW7t
WwzMU6Slw7i+TlbqqtnB1EY6ZrGildUE8kmLic+ysMhy/pdqIyThIQsQ6cwVJ4OvUzfYXmupf53Z
+0VyMod+B9m2oUyHL4yYw1wtYHyoWaGahSen6jP9ToavZjLX8bqM7jso1riHpXoI1D+P2XhGmGYY
ZDbPALU8e+139MpQhURJGeP20HWVDxxkCZdAnVzlsRjrlTUOrb2T7LqpNKh9InWwk4w76OipWzlN
pAJ7XhLvt6C0twkKc6fAsbf+nlZKgkyNgVlZ7LEbnlv99dYUaWtpZh4kRn3htNxGRdr61rz6u0Yh
qPWcPAqSmkXuPkNtTd/cZ9semjctc7rnuK32pRk3b+ThY6yzvS/XMdVevoip8mcwOKOfcEypiZC4
YmYTGKATxpFV0jJajmRcFH3o9zJaJi7PPmdi6bCM5gYmQGHod3cyCpvkDfnEHoExBhcJevlisVF4
x7lWhndRLqnBRl2D3GbkJ9trcxHmetfoWkac0nwfKSMNFCh/6Xvnn0JetxEp/MrV/nohGZnJcq6v
nllKDPMeV2tT/+6p7tNk20BharfcGBO6ktKEk2Q+Zo3lHmKUaFbG0pQBNVU7uP0/pHELxQr1Dfiq
c5KucbYwT7TxmLHI8B2A9vpne3D9s26VCCga8QA8giQYxPQRI+SlD9XPo2qVP1F/WQuQR1Vy5czm
DvGXBcCTzoh3Oj2bOyR6jM+5Pf5TWprx0Kpt+bpMGqq2WdtjW75Ypbrx3bH4XoFVXmsIuy2LB2B5
VIh3OnvST2rshitse9xFgYOQye7ImeLmgv9v8wxTh10lopQRzPJtUQ39oZ8wnG8QSOrCMv1c90p8
jmM73Ei/TE9g0OROrCPe3CyKy+EYIENtIbeG7S1iZk46v/mebd/3lX6K1ULjBLCfP2jJQYsS6O2S
vv096oMqe0GrNznMy6gEB9bYsPQYafFCDuMYitObUg/w/zm59jAUNkvPx5gBoPS2TxWcSDJlfCRZ
k1IC8TXg0ZBH2NfD+krm+EsXquOjW/mZv6pBp8eGHl+kz6ooXQB/Offk5baOb6gsYP5TZbwWy0xU
PlncHm/9MU+MC0RJjIApQ976Hb/bTGCJZizZgw65riwxk10bsHtP87FC/UWdV80CaflLxGKj+OTj
Y3GL0EyUwPU01BD2zapLX6N98JsYKoTPxC/8LdpG+pVdemOHWnHwQ43a6SgkUumncj8Bi8nD+9gs
fka9Pn9n4wqBqqyKRyPolbsgVpw1daz5uz8MxzEpR/SXMXgxjNTb1ZZTf3X1cSUBSoiddRnV4ZlU
i/qsBfFDJ3s2kDYgtKuqe9H86rtIFUBmb1jiK9lTGVMG80206NpFw2BQnhMn1L/pZuBty370jkiZ
768+9qlB/Zyy07BGciL9mnVA+EWZmWyhWZrev1adfekzs/nStAhIZGR3npDYSMC0WbDc9c4+xyp2
MZ3n2VeF53JM0HgtZrQXKTm/5KNebxQrsXfhsh81kRZ7rFRRba4uaTy0286yDnCYu3Dtjf58cZAR
gaII9w+6zV+bbqvvBl4zrwlgUQSJ/XkPACb5liMllWDCTXo0ZWmN5qd0czOG1H2+/RG93KNUWF8U
CKjrIasfVCvE/3z0Ow9oBw/1a9s02YthhtUfbgCMOCi2Ok5wD9LVjFZwWS6QqbGyShRd3XuTnj0G
i9snkLVPbsdPNtWa/NqV6H1/cAcU4vwxpyLJrzMBOoGqzvKij0kB4kSjbKV5G5BmhAIcGlmethvK
JnyIWdyssC2CeqxTKDAyoEzSdCtcspVEn+7wojA+Z+bPmWzDm5drW9sOrAYxoEhD7h365DglQE6w
19lL01L797586fOXkKhRtzq5vs2wON+2g+LDvUJfwE0s80X6kBWtlcZ9lp56cHmQFuwSrSJ81Po+
vIMLVp9s4GZIRpTTN8uOT208hPvGpMr31gwoSOgqvq+AGKY9QrYRGrC6up6NuP8a1sljmgXmv2Mc
rfXQ83/4Y4c+VxOanyqlHLe+DdPEcMxonTctHp1meR+rNi5jlCaSVeAbzdlzwv4laE3rMFRqsfZL
kNHrAfjoANr+Kc3s/gXqp7HxLAfGXwgbZQjRCVku5eMlvhp8uJA38kBkB+4WN5phLcQAGbgyDSbb
2QbOyK+Jd/gl88Y1Suq8tpoM0iXEd//8oV2rPmUFO9lLnxys0sMrK+EG0Uv/wZstHqedVZ5Ca/4W
WMn06PQlD1x30HYhaaeLRFzDanYscZq7WM0SN9iRvo9NFc9iPejPTo9K9XI/ym0ot2dsso5J9MQh
gf+fWxPMWXfOmvxBIm79bqypqxhk7/XOloHBtJLzpB+8SDuRVw8ulb7YT2aLOu0IAo9yrN4NR/L8
J+mTQ7KM/i1koFZ4ByKdpWJMuV4t7q8cFg35qDtwequ+C/+BoKPtykgvF0Wc4BXZeQ9/IxK0MWLN
n/ppYQfl9lu4tKhGps8utCQZk3h9/GGihf3ShIPyyZnShxxd/wcZchqkDnIddWYJV03q7faQewD+
uZaqQWO1F1E+GZ3sLDy4mVNulJFM5LugyDzVIcpJOYYNCl4sm1jtg00F1fiC4r9xPSCYgr+d4mb3
+FBMRxnwm/9h7LyW48a1NfxErGIOt51bHRQsxxuWxzNmzplPfz6Asqnx3ufUKVexCGABLVndTWCt
P6jGbY1zQ0CzRqU+LLHr3KAtjm1uXWQBVS1V0kCOzxePqMg6Y3yssxZUhuo4fOWawK7pHqNWv819
X2xkc0ab+RR12AzIZjoC1lTGPAekkWl3ywZb41dtsZH7e7a5yNOk5AEnG+Lz0lw3+O/a784Hyy3c
IFyDdeuCZVRylRczjaZm444VhaC2RfBMtuXQzBOJSmfvmvsqdsyjp6WQ5XD9u0i7rTCCsQTaJ97I
5uDAA0S03Dn3D+48zhh7J+Y9zsvA2BQ4qgBU4nkjO4OYkZrT/B1oRXFbTLNHUjucgUrfwcTNeQ6F
lPAkagnyLpa1BNlebmVvLfWBwe2PRzFHp1S3e2Mqx2EIwoLvuxyTz081yiFHxy+9fSqauDCnO3/K
qvPEh/gTBvG5qFPNN9nsG7zoQEu9lC6iEF6DJ6iYNNl19RhE4TcZBM0eLXTxAiGicOcCpPPBAw6E
7UiV3/QG5dht1NQWTIDus0TWKYNV7vrI7049rDNUX/y35jpa1Hp3AhwabPOk4mEwebV9khu7SL+i
qaI/Ltu6YdCCLR/A+ij3cG8bOac/WXXXbeSEXmwH5QBTYysx+DiJ3R84gGBbzkkNi6wqkKlh933y
SeRuHLljdPlWepymS27XfJH1DdVY3MtxCux2VjYlR2lmbuqDS34EPIIh7cypf+C/UAR7R00DpvbR
SfCXMQgVLyF/ivxnDYX2aXkRoyBb7lhYmssfU/7A66zlB8UYlC/LH3wuy+X3kFFBb1sUYENz+c3l
dEpj0cmzmufU7M4xRCQe2EIGTyriSck7/Bg2CZS3awHP/pc+ngjkcK/sIsUdtgZYllPkdAbZ1FJB
FCxKAyhohlKeG4GLXJvyz5V3jrmMSpzk2pSja7DNI/Sz67vfOq9y0OhoDr5lYq9hWMmhHGb/L3CM
7OeAEUEkhz9U22ZzR5k2OuuVG5+LbqjueujiVRCb3mvQOkClca87634KFtqGOW4mbnyT0FHfVhO+
4dLkJtGiclQ2Z4G9CBxG12ArUJ8hTmL73ViPCLbXzxwTv8lTT0umAtBGkJ3toay+DvYDdTyebSiA
DjvZVeK9uTHs2D7rSurutc7piyP8LkxwM8reHNon5vhwB6ca3xr5xpLvgnTYIVkbv70NcLZxKTzl
87u3sQIKmEMZ07Q62IdqAfcc9H0W7qzKSU7JBBaex7iOrBb7F6TD5oEvzUoHTYNaEoJ43bU29Rto
h/YQgdBfTjNqlAIFJJcOxdSv/NPSjvMuuoMVJ6ELynLpkxPhJl2i6XsmBCyklMVkdJ+nDlCpbAGp
bp6zoPqcj3F1WeQwnBokmmj6ipaeEYdTAewgNAO4u3V3mVKqG4kY+BM8APIIPR63M+a9O6BCGtXV
qQ0LUOF+jS1JpivqvkfB7iVpfPXFgbCruT3eIaI1lHyDKYaOkl8BXGTbhnW34ZtaOQcUQV6i3HTu
Yr0cK/qdMww4euzwTgDgljjqE4cDOGNa/yovUGAPfax6T7LlmJa+UWJXfZDNYFKtvdlW/l4287rq
HmZj5jPshcOr3jTNIR4a80HHFO6R/W+wHUMy3UDDEjDO9MkLgEV9X0TqsNU0LX5sYhu3FbaZw7mP
us+ybw0OFKW7ZzVPc8vmmT4kj8Cqx4dlEvkB7ZpgeydRRf04mg+FpQQLa0zCg2RzARk19vvR5t/N
TjRLNJO3ueGU18TXkvkT9Uxtj8Idz3rFJ7eC7o5QM/KdQyk0l9ZLJwSaEjA2BwBlPc8uRhW1psQv
b81BtW/W/V2P7Jaz5JrqBF9HGyhuQGYGD5Ql/i0Kbe+GRZWOg0lFXVyOyM5UUQiqE6QwIIVdjHJu
VT5OhLdROOyAECnAbnrvtq4jR02VrStPZHTIiH23lLyt/LbahA4ZYtmUc6eyOdmK0RzNyYNR5zTI
QlJHsM02OzeW7e9qYbTkD+B3BhQWHnSz5cw2jdHyXb98gadtt+UP1d3lJ19e1MQb+FiU42F5jkVe
0PH1SvU2CvPPbzL6HIOsW2lq2RZMbn7qBEhJXiBVkvyZn9O8a1+SyikQ29fhZ4uAhIrdtep6l5Lo
HJ6ryVJerLZNRC4o+xEo+tMMvu+TVeTxsUA4O80996hEbXOLOQfvp9Q2wWFYtlBO6b/bTfewfE/r
MZ7IWdj83eDEAnuXNcJWFT71RvPYpXy4hkSl9mAr2N47qGJVSYxVsYp1cOp14EMtFwpZnboPGQWJ
Yzf46jNcvBbvVi/7NhjRTZ6gWjQsCpO8iKWDCwMz+FUd2mavJAG/m5NNN1f3hlNgzvV1Bp4zd/Vh
ajODPTFocVEwWe5kUw780Vf6toL2FX+gdaBSap+/vFhBzqOoTHtddl17KHlZ30xP66BcRlMH9cFp
fpYBxsaZcDzuhLvx3HvtMZsGdHD/1d8HI/tJGVL4mZAbzF6dOIhuZp/255kMNVtCSiyyT14KzoM3
eZfGnoHl4PBVtt7FrSHKQDU1USu0Uf5YZl3LCjxnZ+t9Qd6OF14H/mhqU2tsO0cpd+uAGgzR1kwy
c0dVwgcJEKGjjo8Qmhc6qgW6Zz7IAXlRYSkghC+vssMSgfKOb5jiUiGX7U72Fp52v7VUDtAF9uMA
BYSKzqrRIe/+d6EOOYzs35v0xzpvnULqO9qWIZhUuyq3ZsF7PWjQDBV0voDk77PpnGMlQfN1hqoX
WWZ+0WL/u2zJ/lBX1YOOvN9O9snLnKXtFpjIBJCVdWRfBm9QLo0lX7BxXEAK08GyfPcBFkF98UtK
wfrMYYBjnXmXPlceYB4sRZLhYMkR0vbRddZVAKuXzsLupIrvZkkKYMEX5+rPcezYzQqWfarrAwxo
v12QyZrvzKdMx4RFjlLKLe66pywzY8Hhj/qbFlnGri8Ld4dfV3+3bau/o3Y53M3Y/Mdxrfwku0zR
vwyKsLTcl7YWLJHrxJ4Nzkkdyy9yBc3n30ZO8in97exsTnbrGkr3CesUdvTiDLWdlBKBEAPL4txC
LyRv/JM2aWBACrUh/Wq4W8N4lhvJvjC3HICTD/LI4POmlC2/V9yNqQUm/8Wj3lbbAM1hyC7D6C23
1PHR2JK9y20T6/pe9WoUjdcoyozNha3ndDJ6o9iuMPQu1/tDjq3C1sgAOawDeo65UlhWtzbsPvQa
fDtZVhxaB5rNBGdVDfVFOm3t1yrDuyqRtvTLYqAsJP7ul11tPaLwWgJpW0u1PfteB6oObmCZf1/7
p55qClCdcb/2yRAdjRrAPcrXtd9zSRDhXKLxuRL4WHTmdWTT8uSr7eGTnNXueCs1x7yYs2Ls/XSc
USlNP5lkEf8WoQLs8y508BPrAkTzLRQNsk9lYdgyNABZfeCTUfafMNyLK624SqyZRKTBpzmOTmXf
/t1lKmwRJPJM9luqt0StXb8nriA10SUnzil2KmHdl/tpBI66mZSxOo+qel8tUAAajzepICb7vMSu
zp018W6mTrzMkrfyUlVRfR794V4LTbG1P8Ee4wIPcKfUeqpu/KIP7zOnrl1rlN37TleMuIoZnqI+
/XuJRmhHuCgLYS6/hc9NhAeE6B5GKYKicoK4tF76RWMbfFr7Yz/rD6XICoxdUNzmtgTdpBTbqSG9
vpN9XhIL00+gCtvGqiJUAQhcOrOaB86mmBA1VZkU6HmaHOW4vAwBSHeIN+ipw8u9rQNvs83KO+WD
D/Um2CZRkNzINye3sg9HKr+/27GLyRgEiWLTemVykwOjFcJQkLd9lws5LRhay8RaBE15krc7XXyK
kC44+ymcoGVJV94qjfg9//Wy6D7UWVE/9BSiL5M6Z5duCrOLbMo72ccWBT2o/xaDdwb5c6MF98wC
0WgQJ2/XFXRXc5F3N3OKXTaC5fOgXdS+6e5FCsdxyNLkrwZ4qdv40d9W7tlo+KjlM3WS5kwiNz/a
eqG/Rk76t4ywc/9S6lnyBSlylGjYA8mcxyj0qpDFwaeLM7X+76YqmqAw3kY9w30LNuy6P6MUqvMZ
jlw93mugzh9cxLCOZV4OwPNSqmyREXxTB+dmWaSko1bZ2uiN/WgTbcQ/PC9fKwzL91OXeld9qgAK
LOs1Rl1uexWgqpuK01SMhq6U2pV9HKgqdBzESXMUMUpFe9HlFYFNDUpA9uUyRs4hfYRV+iK2alGe
3KZeEyo7apL6BkSgctDF6SfyK85G4m5C/3Cf+JH7FmggN3pS9ekHm/y3EBmnFo1+i/oMGKDVmxvZ
Jy8xp9Ws7fOLbEWzDv20Se1920KrG8FUXbsoYr9RtGfsYDB1+d0lI+QgxiQZZfGXjD3PIfMsczeP
5Bm2Zofyp6mNz6Vg3YxNJwwTwFRCHf8G/UjfRk5QPVUtXpqDivCB3zXYlkSRsw3SyP1KChWRvcD/
B7TeLkimaz4rNU7dEFPDoh5vXV+hYChZrDFaXVGZN+JD96tPBsqLMuif5NyV8brMXZbJEEIRK6tz
ybsNdtlW4jAkYmNIqjf8p+zjxOCwe4c/B5pjhXSsTXmnvo96h+xYw9C+W9eRrxElyKRGgz7vPVk0
G8Hznzmx2Jw2+IU7NdwmJAEvsrX+HqBs5wc4zT8i8xrpevGpqfroycybz1nsFp8T8uXnAMDMDoRt
8dluRgUkbg5BWjQ7q4k3OueSu2w64Y3NUUx5zVE2aLIihWdF1lFqNWmThWVEbb/wHa48+mX2U3b3
sBkP4+8oZIneRWlD/C7KbskCR543feEBeAOT/LZWZwQ/pf7TspY+qofS8DErqozstcCYdWdmYXxs
vSpDgcwPH6KscAGUM9p3lfPsYcIoBwPRlbrtJ9chh1NW/7TALI5Fkg/HDib4a2POwaYXyuXTGKI5
E2tfIKuX+3muwmuhBRGQsZb/KHucvkNbWEKRCkAxNMnN56k3gYF2jc9GTWzG3LhPN5Woe8HWBEwd
Ip47pfi0ujlKwcXPAJ1FnFX75yIJw/04eG938++7dXS9Q6JoeB5Bte//H3HFBAqCx/DRz8xS/+yO
8Zaq0ASWEey3igTENkbP6GuvZS8LTt6rjrMz9j/zoflWK5ix6aHvgqsI3KcSvXd8s6GRYg0QoVvI
OoWiVhszEza9LeYcm7oHxvvY2R+WInPPCdkyuxbV0KS5dl7XfERe6MDOHuPOweyOvVnrBxd43FcB
WmorL3iN0Ka+2bVPsUv0q+nMU32qKuC0xXA2sE15nqf8qheV9clwI/WKIrsQGDbIu0/FcELXFHSw
aGLzCetFKYyjDJ6qgSqtjWOLHA3K8SXvw+5JDpr6oeMP/6npC+yq3PAVWWn1avaTW7AT6M9j7/Ag
yj31ahvm3FEiB+0717VStbsC8tL0d5CM9T5Q1VNR5/qhNWDzpR6WWhDAtE2UONmrrVnjS5VnGzko
pXGgwXy3AjKsskvzwB3Wc8AJ3AwOfdlUXzKObm7dT9/A4bKV8HXrQm6keWzGieOW6wcHA6LJfiHg
jClJZpKpH1YtEUnPKa2ekvtvfRESY4ccIcSH94IhMtDqs2Gb9KmBfY4FUk5c5Dw/9dnDUFi1OKVj
Y7orhsZ6NWxNuQxWWmJKYVmved3MT8gFnmRLiejCfLqIuvmD7FGz+FXFCRTQOEO6hliKY4fFg1xL
60lH1vgGHmRTvlIbRtCdsLKjohjntrqfKBevJk0Jnp4ZBy6wc0WWzgfobvUVGJWLcJpQB8I7V9SL
xfjo1qiEi04ZFCtwZA6qaMtOvYvfYpY5a2Se2iR65uSIt15ySXu9b6l4czsHvB8BBWpnvS/jk6nk
NOWIvHi5ZXonzdSdk0pxPqy6+QLHA4NxeQslGWaf1uOjHWf1+c/hd5HL7RA5Co/HadosbX8w5gta
DZOylbd+hf0FJl7n3Ppte2kMeRHuirQG7NboKOqJkhdV1jJcjDRlW16WSHlb9xDXzGaON5JoI/vQ
PHWbA9IFvwgRASzuBYPWKfF8cqfkm0SK/SEcojfqJAcXbNk6+ntghZ+tg2HmTqc0zr8tVpJyYRnn
KTqmLlnL+wA1K/BBbPvVDv1P8mdKsneblM9O092MUTMf1TawHmGq5SSfyvsSoTtJcMDyfdquIa5W
mY/rUqgdbIFZ7Kw540g/6tGDSY5h401K/+oMTvoUF/NZDsqubiz2rmc3z1U8969eYCMT40GskoPT
kI37Av2CQzeqw73XIZ6ZtpAP85JwL0vd+KcWd6CvJBPEnZVegzGC9rMNxtx5lC4rvQcsZignD6Ew
9MGk/Urglegs6p5+WkLkwMbLuuHhzQZickLt3GNmLFXH4oSEehEk7lY2DTsZd3ER1Muo2qdPvj1o
z0Wk6M9mKbg3zi99Zz9E5EFIMZp9iMyR0HeWzX5uJ4z4IIYOkP3R2UYKOsz3Ugp6CZ2gvwDEn764
IVKdhmb55CIJ+2NFEYYH0vRlFZYuNUSAjNjm84bKejYo1c20DOsDtl4JJGuqR5Jm0XcIY6ISswwG
gk1hu8OnsivrmwyQ8WAAAdAKWgYSBubdm4cbkszWB9mlTSROPC3cNAVLhwJnwWd7eoJKaKKph4qO
L5AY8mKqmnPukuiftUveoXe0a8zOv8mWXKPklbaWI9gXYjU5gPuec7Ya5W/ZJcN+TzcmEvPLCyOK
XGhlvcCYEX6y0S+EEyoByQsOeUUzq2VSXSf98ztk8gpwTgTUGUEbFPT9Ojsuc1esc5JRgC15YwCR
Iuub5NdIm7VLUXookqQiLax5l0R0yXHpBeoVMzh42WZQdauDVf/FI0O7LMUy361f/2h2BiTSZbQa
8tfOcJJzOhr6c9PBwikFGF7WFsuKd1fjRP9q1vB2ZKlRBstRWWqsRbCcixqh/6JqWCADbgNgQUEN
1YYo+iZSKDAvYvOmNqM27Sa7zdkdBxUneEYUxO6nzTIna/wtKriaTLssczJ2VtswqxEBPpdR8UFm
kJK+g6CTJvFh4VWvbZmLkjHyLrenesupK3oLlG05UQ6vmSto1ADeZOrITsnOli7FoEV+SMoR+arl
Xn3NzR8QizokUrBo8NQXQek9GVKWyLRwV1vmocV2Brj3IFM7MpmTNq0BP7LsTmu6p4rHt77Qijl2
arZ4d3Vhd1JM0W5+j3eaTXtd48/2wnPMEBGzQ884lBYbpLJ1P/kdPrPyEpINvyuK69wnPXxsTK1+
wJoOHdQM+Nt9wmhl72rkp2Ww7JN3TUFyNRqP63R5t6zbIN7CUbE+JBVJRRArvJh8adTJPvVe95gN
qjmEu6YsDYzqrKAk4ZcWF/5axUXerZfK98K34T9iartmJOi15KEXIotihTXEiDBJ05v0Kp9N6wOq
a50PqhoU53fOyHJUDBgkcc5vIGsB3P49gDPcrxnrUgqgCDlDPhfRHShOtQ5wcCg0H1fyJMJ3uUs/
zhUaUeTR7k6HFv+cqvoLVnRbrQ81jOHys8jQvsrIqiE/mMzZs2yBxPmcjWW9zMNQBJ1wZGQuchAD
qAFlHTQb5aqdFTo7t0dUQI4qFQL2nsBFyaZuog6dmCjuFvIHiioEr/Sa06Foyh+3nlFdDt0Zzaco
v8J3AmmEHFt86XwDqkHmz7863Gb8y4dWeHgXpPlqfFnaS6Tn88TdYoUWk+NSq62j5+a1akfzaqYY
80UUcQrR0hSNXwv89K9bGaODv0c3uo32srlOnpoy6jdrpxdXW8AGwUV2LaNrtKIC9VM8jbf/0ZlI
UnrYr11DR+0Rj/P75W7tM5saPpOTYhQd53i9/a+BcrLZXyjw4WAkVhoQGjlPSjOh1t8hLGVZ55Ak
/4QsRIIvg2UPy+X3qK/xGKNGxUAsA0GCXmCkX/mCMJoDYqENrJYi/ODaf+lFrD1LeG6pdflBhbm5
k2Py4pU/VBEgG2jDvgXI+EDrP9oh2d52Jzjim/W3bvFi2Zldhi+c+O8AZYvo8fpfIQNd8ZvJu1l3
Nzr6Bg9r/zJjbWtDsKuDLHkZbFebTt7UV+c2n597RXDfjOaeTnX2Jc1wBoy0wLs6TtBe3bao98WM
l2WJEFmPNs7WwHf8VrqW9dJP9gcEnJ2vlFoDMDGzex7g+3/GoGrTzLPzNSu68ZhRKQF3QJgNrs7L
MbvpMk17gCONSb0IiwrtW2GhPoneLYlMHaUjGQ+VM0ZpMRlu2OfsJgsMeO9Hl4Va8+62G71wWyqI
5cjOBVoHvjl+H7r0sgEa98mgKifDxEhwgIdwMETRXFHbn66q+49aWDsv5IhurtfVz42D2uktcCMf
Jk1mX+cMdANwLxjy0xh/aKLc3RieWuwxRpzzBxVv4cOCTuj9ierXaHxW9c0EsfJz7CQxSkW42ZJw
NT4bbeUeOpCqpK5pBoMxbGwNd6Ahtiip8XDfT7EhePekdMPOxXoqRggMezkXI/dgk5T8f00e6QUE
vTZNVde8nBns+86IHz0nDU4xpZsHLXStC/i95OiDFRcsk3qH+KbzEYGOFsVlW4Eblls7iNEWe5Ge
7Gmlkf1CwgVHMHkrL3GjV5yR/Gi39sk5keMZm6pyu62PUfTTkGj6veebaEXLyrtB9cPdgIckZ/tf
MNpeq/T7gEi17Fohs8oUR+9i0QY2zxX4g5PUnwsKHJO9cLqugnVTJJTtzA6XnQmpeVzre1vdyfGo
8oFEhs7PPzTuZDOd42yfTTUOrCscRII/PBT1tmC8u71syssSM3VhIaCB31u7MXsSOYBJQlvf+gK+
kVaApWPO0FKgVF7yz2nuq09rhwV0Zap6hYwGcqhS8RSBh3kb+uq0zDOFJipAR/ugh30Hp4am7MvM
tLokjvJBdsmp8A2/ZWaMLFEWgBoPXeXTgAz9YZ665iCbnQ7OuupRYJBNt9E+GpkfPcmW94Lgsvkp
8avuKdO6D7XVKZ/iZvQe5HqIpaBWFiKqnwzPc9OrP8RNUQTLzfgfPf9HTDA07ZeIHNrsBmjwx9Un
GwDg3oAuf02tIb+6SQQ+DDDWx8YNfwweMv4G3GWUwKu/upyy+Gz4AbZGPXTCYNZPftOhAFwozdZE
m/l7yTs7rJLun6j2v9Vu3t2NDtT15HIIj109++7D+MbcybAeFZtTlBo5gEYwAvyuBvZHH/w8Clc9
ehSuMN+p0/z7FJm7ESjZZ5vq4skCI3usUHv4alpPcsFaUZ29OefDGbXu8WMcQm4TL1SqRoD6Sd3h
gViNz7YHJNtDIuo1CcZzaxv2KQztZjOlI0fZpgPt0ynmXv455XtC/nU5dB/yuDNvy99avFesaOgQ
yhv109pXh0mwNyeq8Kpcrv69vDXPFHr86Lz4D621xniA5eXO2lFWDtf+pcwoRoeJRKscDTrzEdhV
sWsCtbxNaTju47QwX50COz9Vj4O/MzKMfCGZP+cmfQpKr/tq6Ka6zdk8PVOrAPnMR+Shs81kmxia
/mhafrYJe9N9DUD37GNvzq5ZlUVXxG6Uvas6+mvhVlSBq8r5J9ghY5R9RO3k7omkoS+yiXOLblVE
cnHvtik5RN/NtGUERXXajozshBiKCFonkifq4VJW5lHI+qylucmzk3M7qrCWKLuttbZyLillrXFy
ZI2RTQxgfxXz1gqfHMkpyG0APHwdxjbYSvCFhGFkfIR2k5uHfEYt2HV5UeIXjvLcg4yRaI4qUcFo
2smT7BqjprlNJOVwzHMwU+F5c+LxE+AHUSZHxdSqe16oef+3Eiv6NyPT+z2WiiFsrMl4kpcS3uZN
z/JjjYTc0iX7U2d6qNjhXSOhpi27bBMjZbwnkC4T0+VA5SXtUS7JVxnmIfDQgtF33E3pDnsy4u0N
gavsaRK6/sPkN4eeXOu2i8bsaR34d6wcVA3AgT7mLFsZpvU5dEUlma+ILArOiP13IdRzBsUsEZVT
+mMe9v3ZaMbqKXFJuqcoD76ojvahH2rvofYaPd84lQepoRkdf6+26q9bGbD0yoAltiUZSoE07ney
UwZVvl9bW6zAi3OK7EsbJsD3tMryr6X7AV6Vd8MdzbuNAV65O0OIq04aD/3cKXGLqMdqOM1G9UUG
ehSngWCIBcbavQR1G2G8J+LSaYj2lsF/koyZIVLy/MrHB8XK1UMNpVVsUoaveR+hDRpnP0bksNAE
z7MnBz0I/EgDuY1ZIiR4zna09xElmOCNAQw+dProS+SYnVDU9m5Y9w6fXA9NBrp50KMdrqFv57Ze
9MXvrWlXeWN3lqOWbpx5b1UfurRTnzoz/lIUUfQFly7tWDou1G0LI8Y3QUYtugxOEzzWlZ5c3Xp0
dyYn4e89WDspyKRAdeNUHMLz5PtjL73x6i4Crhs7d35pfJXi4HM3gIXVBANZtZI/xlqlde7/1zy8
OYaDxl4cB0CnuIdm8NgGkUv+bizutp4Vd9kv7/49GGReCCxIhIgBZHPccytmrVOHJtNO45h+dXKU
aAatRM4ddIQnMBGhEWNrJe4QTYWZ14Te7o8BGRwNRXfECinZrDPWVcTvd02yf9Ye3hC9RpI5fZnr
tjyjoFbsytovzjg3IpKZJPNj2OT6cW7K+FJOfXtJ1LI7jviCo3mICK7Kb/JRjbHYdqd++F7G+Q0b
EiEn+6nCXCPY1FbyWOZq8B1jOn1jg4B/7U34LWCTORPXm173tcfl0qj6I75y007RO3P3x0ACAhxK
BfmUSPEMG3KZiHbjvTGA31v6gt43ri4qrCic6o+OOmNTkCh1dJKvJDsnI/sBHqfcAp4GgqZESXf3
+bna3LwvXanvIsjRpOUujoIZOxaaCMJPiEWjA8f2OJ2Ahwkwjab7P4CC63zXi9ZQcJpbH3hYSfww
ErBMsktOWB+EsZl+doOkOsq0fWjoPyMNs2HZIgHIvljerpc/xbXivHmr3DntSy1kgCysJ4s0sr9n
tkrWQ7GGZ9N1reOEuurZnjvnDgC24Qzo1l+GVnnGHcrHKts3zwFgqLwZ+h8K2tniAFS96h4GiD0m
VFfV6/UH7KVgmKR++0ySHTUGRBO/BlmOLKBp/IxxAUB8+yWtR/02SPuJPtI2fzSbKsyPnqpnZBQQ
VI9Jz59a8ZUuv5djYUrZaOZH+QW/fq2vsXJgjUXt6aNsrf0yNonwkXQjvJdumo98EuoA+NJk4bx1
KmhUsuloc3RtnOAf2ZpggX2Avf7Sxup06/28/2BYWXx0oIejLM9gb+fjSxwsYy5cqO0M5POopIb9
iDHYbtXH9RsLxuRke1tq/GoKL0Q4+tWJ+lCNdfsy958mK2zvyRwgNmz60Ym0LT7FoQ5oTvStAzYb
nk1d1W99rbirciM6hTh+b9ZgHhaun4xXCV3qCsvGxSf4tiCe/oAzSWBTMwf85UJ/wT9NEj9FAmLP
fjLfyKq7YicKbMw52UxF7qDE+1oCTPhgUdd7DQZsTL05Vi8ydDQTD7KCogm6j77HKtbayz+Krfaf
HHvuH2RLXgDAaCff5rda/8STcvCaKUBBwOLpcX4HSASHCotWA8y1oBbDBOWsjSFgihLLqDmjE5/J
UDoYcQzzQ2Vm6tZFDPKILgTeQQ6KwplWj08wutsXtTSjh9YJ+FQlKk1vMh9LHzWMqAVwtQLj5Cd1
lp9jq22qA9WNAfuS35/rZfsqh+RMS0OyOrGgCoqisTp3P0erHa6yQoxsbb2PXbNYCsx1UiQX6LWQ
skS9uS4Qv9L8S5HayTMloF2HGxqoICf1d1keAln6jY1dUbLp9DIWunWTkFkSS+GxlzpjbGUNDTJX
KixJJNk3u+p+O3+QHUqqJtvObZC5FeN+FLG/EeE66k5Q3kUhWjyWHHGpWjdH43KfJqN1M6eCZ5bs
kpcUD2fRLxsBPs4LdKD2+DSVwXRZL3NfQhyLjfFS1F1RQR2kbQ81ot1l8SDjZNc6Q955o0olqbwP
jRFdOieswIEiPt6BmMISJg+/hHn2DXDYwP/zG33KdOqX0cyGr6ErGHh+kLyM9TQdei1EXL7tokvr
9ae2Ms0NJueIDYlLCmnmrvSOf6ijUlsGZJ8cLSx3unc4D0V4Mu9kV+tZZMaoxB8L08tPUIOw2LKa
+rnwTZyOB+rWS+lEtpO6/NWO6yF/kG2nAkG1zUS8bDeCpVSZPU4jTVAdJpUSimn1/tfGLRHzRI8x
TvsHjwrCt7ERuiTIZT+NxazhY4ehsmLO0dO/J41C+VFMysjpfZvFJO+/TBpR58YqIW5RJiUDXuuK
fidTt61K/E9UPSdtH3OIRIQhuEFc4kwoLp2XAti2g+S09gXAExEsqoed7JMLWFC0zr0Fq7sS50nZ
p+XCYtShiNBgoQCRlou8k5cgM7BstCueGJr6NqCNgQqc4VeTnKJQHh6E0wtz5YAMWVcprSzdtCbA
zrXvj1XKZkBYpGzh+f9aeF3ECQYXGu117ZHrrD9rVSvJOTLmpz/6k4HD/1zG8bkSf1HTFqAUuC7L
39v1x/dNg8PMMNTdXcZ2+j+TMaTPgBL7hxIC7Gbxy/RtNOsis3fgTuK3aetj/WQo43bxvxzgFB4G
s3F2q4EmVK4HhBLLO4dp9YWzzNkoUuu8QCQkeGJBYFS7AimiBVlRDzWpAk87zVqExlTmaZtYa3Ws
ZNvpvl7mwZjuhbOvvCK6y1A5JrtnsELHuIIsssZHWB/qAM5ZLvIy8DFi/josVxjDg1xu7ZZ3hVa/
X+6PF1uXBJX/xGciflgqS7HrOWclMl7+qE7JWhRg0JdUBojq1lqe6hJT2Qehl23XctY6ulSr1rYs
jUUi2uh8ZS9fSI469RbRb/9Jsf2/7HTQHpZam5AfpQT+Q3bJkp68iK62wYBpqdAhoLE0V0A3tGHF
0Z6yIA8eZ8UJP5oDp1Mq/c4l0oroY1Jj7GzAkDnLUSeeq30Q1+ZBNnFmp/YzatZOBmszhWzFqYut
HB0gkAHB4u0aiKX6elDAXViUk2lVYap9KK1vcmhZDEcVb+aZI1uV2bzInyrVQLOToPw88u6CxFOF
f5vGoILWEE08bKPrcos9E7coF17lHVqU0RUxkJY8NoDJwvpLCw37ATrx28UQTWvuqhwALp2qp9hI
vbrlW3uog/o/b2XoMksu8F/b/0PaeS23zWRd+4pQhRxOmUmJEiUr2D5BOSKjkdPVfw+aHkOvxp6a
/58TVGeCCI3uvddea/kl2UYDmrKG9rnDCPGvU3DkD8u844wqUpDVqlH84Dap8Vl75hDeLtloLium
MSEYUB8unda7+3dNcDqm9eraRg4h+ziDEaPGgjTIPLTsIivfDS3LlgrZDkvR18Rwjd1SXmCsra9n
WWTdtHO1DA5RkDSnGCHEk0z9Kfu/lL0b+T8PFf7tNNI69JPVcoL/eZgk6/me/KnNX8/G0wuiTsfx
Intdf+46DGEA//jpt3V/Gu79qb5t/6ZOdr3+wptS+evXX0RFjMheWfBv5/Tf/+7bX5fDyK510qJn
sIy91Cxl78/q7Uj/w+9nKaCH9zfoTf7Nz75JytP6c77SJ+Yrxy/Zkkb5qZgPMtVbVvY++6cmst2M
JzvJ1F/7Lk2Wdu9+7a9D/Rd93w21nOnya38d/l3f/+LX/t+H+ut1aRXlAYJuSM/nS//Xs10q/uez
VVBTSYhU+Med/i/+9F+vKep+WMD+22uyDLNckz/1/f+8Hn8d6q+/9sfrsZzlcuX/OvRfmywV7y73
MpQNJ1mUBJC6tMjeuauRBcTdyO55bfU12qPgyjVghxSGMzqmawm3T0TmbWVDWbbU9l1MrMNcu1Rc
RwDJSo1hgbidh4Gs+deAMhvA1LOGag81ialAsaKuNqUxqGclyIfbRAQK9BPO+MnFwd3kkf7sITAM
fE417rv54EW2exunDsz35OQhIoydTX827vMgnlmVasW+9ghGwGyJ2WrX1rKh7IINAq+kKE7LALbS
B/dQOb8b1zMmGNRSdED9wQte6lqzV3k/tTdlb4QvuIBL/Mm5fRsPZfhiu+M32JrRFJpzeQyZA2GH
9zIHDh7mQAKKZK4wJixQcAbJUYP0g9p70UrAT7ArqnIWmoIM6/QmafpBpa8H4EO/SrslKdti/qgh
k4shjInAFQIOt+BphmVi49q+svc/Bm5rvGSIOeMXKj50ahK8Do3rnsIwRge+MiAy8tleG0PW7GRt
XQzdOkoU7SRr9SF6HnCoXWzfBn+BU1Ob3aECitdVBrr9C4Ft3yBf0h5DNYZFPYxmLYS8/+LkwxrX
RLTPKjSwfGPo7x0YbO8RYThFXW7eeGqhR1tDgVoAqpm7pUUBMcxdrX2RJTYNbOicO++maRBEnccp
uplHGFP3AUkP74xh8sUHBoGqlNo/+RADKSJ6crA8IHJ3i7HB2ZmInt/bngl2r4FHb8Ig44TCfkbo
TIessc8QCCRr25ijoYkCVDRny9D198DO9Q3U8tazbSGTiUCL/6sWXsn9FCQ5QUE0NgZ4dDNQuFvZ
OB+JlYFCyfpVO07lLu6GaCcb5xPhAxoMLTvZ2DRNYwuLgX6tBYbabjWvC6CEVRlZ1dJtCgXIXjYW
ovQ25qhqe/kXDIxa6CkpwUGOnOpevWHbXB9kX9MAmy06yzjYCqpdVhli8ed00W3q8tsCe8KrZ6Pa
4rLNnPJE+eApFhKJc3FoFufYHPDZTlP8avR1dLCSMt3K2lBFal6Bff4oa6HQ+060jX9niqI/e41/
p3ZDvHFczUcAXKmeWoI1D67RQ7wzZ4XRaHd55l6UYayejLaqn7oxWwexSB7jSnkxgZrdEKY27U2R
iHXXmANKdD2y5F3enxLPzpEcy77BBZg8NsDE99kMnk/1gqi9aOzjHRh/eFY8S3vtEriRJj2rbmW2
NUxkG/gkmrOGjj+KJ0EsaeEA8C5qRTxZagJjKCQIpzQhMov3xd+VYrCB/hl3Y1qZcBHp5oMBxvfY
2ZArybKQEOMHRw26XRnA0S3L5EFk8FE1iYdBaO4r2+klVnmc4ylEtgwlK/TKu6+7Tr2NvDicFc4e
J6OH2kIj6iJxTnob8Tj79oBx2RMcHdj+b+RBVkW8utdso2ZfxhpZshBgUjQhnmjFZfgBiDa7P6du
X9JB4PpA9PKzaMUnaJYg6hktFHhq0WybwBx3eBZKomZOy0FP6hr96rmw8etfNT526lXSwh83GKK6
C7rvbdglZ1TdPw2Vl+3tCua0KfJNEKD6JoSGR3P1WwQfp0tsDZuotdNDOtbV3hFN8MDW31rrSmFe
RKre5cSdbkJw2fsutU+VWRNmC05ibST1dGhdcUrNxnmwK8t5UBLgzPqE3VeWacKECpMpZ1WHY/yg
ac4+hmfwnHGBhz71j3BIKtDhcajMoNwrTpCtYFFQzo5ld7shbusVqKumgW+bGJVrUgi8zEXXJdsG
ZpDbdo52kSnZxsVGvG3UPFl3IfYkDdBD3pv3WR6pF1mCiWEWNAkd0HA0kBWVpw6QEMIuLctMR0tw
z+WIV8we8cH8liMLebfI3tsNumIRmJeNLJOHPPfyi+E8o6ue3Lu4sS65sc4RCX9yE/Mphg7hrkyb
6rmfYaAWAWlnpQ6qZ7j0iPQmBgjKIDbnvgjEg6dV4oFtx36MFfvsQmkAFgA6RV66x5kA8rFwJn3j
FKqyCWdv4FQM+TEJwGCYYdTOdL8roITV1q9ce+0GQX/jNvEpLQf3oXW9gWiJUN/6dZR+6pTkY1Mq
/UM4VlxKiEvxglbZSlMUPEa5McJIOX4xe7/dW4BlHvEBh6a66YLJ/uEq9gX5Hug3stljWBnQ2Ovm
cExdTBBmE+cfZBnYrnOnl7AhFnwD00TkByMqp1t1VMw9bpHYC8FyZJZxaSshNnAjRi9O3dcrlOpq
kDv1uXN6Y1W5eo8jZHRu5UGt0QhcsjJlCic7YJX+kJctNOiyrLNmx59tDJvUsJzdiCrZmoDq8XZ0
0foOPB1FSEdLP6LJtPYSJV9DaOscktLWntEeize9AaFGYCrWg58qa0SiplNnz1eoQg1uWypptlLa
+HkMZys17l29Goaf1th8MexWfxWBB96uSaMDtC35zgYwbA/3SKEO9yHrr6PZNAOC6qG2EUVirG3Y
689GVvmnsYawftJvIfKFDMUtPkSque2UGtzCaH82OyO9tSYslX6A7JAjivw8EKS47bt+elUa5By0
PV8SXVnlueFdnE1iDfZFpomK9S6lpV2EMtjgaMkFfkWb2PRWIIrN/VI2Vk6xDbRa28heskKLJ/Uw
aLBbLmUw5BUbwh4/FSo75QJg1rOfpj/SqNV+WF61mkRb4/7svRWhKPljG0FyOngqWu86ljjRKYTw
JR5Kqnn+KUe8s/Bi89LhDbm4qfNjdLX8U9NqwVY3u/5oVh3eg6JhOvMFAb1d/tg4lvlUtS7YKtBv
Tuc2dw3LCki3QdNZfUS8edKIjazNfdTMw6nU90rfpGe9HKxVB3SzNqHYtLuTpjX1JYVA6GkSRG3a
kTWATXLcQ9iXwdYFEbIZ1Ma+H+CR3KtTLFAp9mxU2ggyaob6oPW12DulyB5CQgshc8uDb1lgn8q8
a1+TtMKWl5n9Uc2z8dHtmR5lCzUaH6yg957VsEH0haCiQ6QVwRPUwF9TD1o9J+vGOyTn421at/GN
ZtX2Q+M6rDYhsfua1f0Pz+ydxw5NGFaTkJBXql1+yYudg0LaSkPJ8Mnox3Pg9dpHzcq1zTgZ1pmn
XtxAnZTv3DwCOB9CmRcIpK4KMayz2km+5oT0zMwK9cWNYeNwhuqmSBuBMT9ud0Wn1Y92aBSQTTXO
pzG0L1MdEiiQ2WfNzuKfk1V/JfJLf50cN9j0uH4usY7+vFMr6h7GNgg0IngaQ5wvSpsQzG5owM+M
6g7W8uJnZ8z09CoUaqMFS1WRfdDUyv5hJdbWcQzti/D6co1iVPag2nF8UC2nPBZCT7dt0SbrxudB
1VvLPMwRSJeoao11o+U1UlID4AjAaSz5YKhNq0/cy2gTBV6DBnZVHduO0cAaEiRQWSUv/UMCxdgT
0Y8O9AcRhHBlI7YaXBD3uhh92PyFexvkxDlm3LlTTmA8E24JyrQPLnBXA1fX2C3FqFvfl4k17rwI
+vjAt6t96VfB2dGL7IDAu3fjiSQ+2mHonsoi+mnb0Maog3I7Y11hU9Ahfi/Ko8zJcnno5xZLsza0
vySJ0e2XoqVZGHTt1ksGPrK1Yz1ler4up6x/zOcc2pNfjFAfz73VImQV6tXaAAZ2lFl3VG9w532d
dDO7Q9utuKCBEqxbUWd7mU2VtrikOvhW28TEPreQRbISjz6YQaX1ASWkJRhjCInyKOg25dg3q6Q2
3Ns+6vrnzvwwtHH9kwC8NR8kwCTRJ024koUL+gg8eJcpbr7mvQY2yjO+t7BnO1kD13Vs3Wf1eBF9
6J2C/s4iMH+txvajcAPEBfELuusOcfkZ9gZeOZtLr0k+FeM6C6Zih9Zpe7QM4AVicMsX3fHgvTBA
5sqsN+TddqjZM4e6M6wcVhUPOkEWDy6BdatOs8bjUiam5Gs7OM5pGv3+QZYnZvhg2ZUgOoOP9Lof
nEMKw+BZVqK9+x263gxobQ7xfF93LynEIKcBpsM1Csc1O/j4ue9SVNr98dl3RL5xw/qzhEbCcKZB
1qQgIyHz8gBAjcIiDPZFaCBKTxNZLrGWyDa6R81rz6XahjeGAlpb8Zl7WdUMK0vv+junyJVHf7Tv
eaezT6KF+Re5G+Auc9Zrva3PqlSYt4qdRaym4mE8TlHwiJRFfht6P0QWxzddbOa3g1VdtLioz3mg
OWicasSqa+qzWnnpfSuqp8KGMqR3i8vUFx87Z9TOwhLameBXaxsrSrVugzB+8BPjsShV7aafc/IQ
jyn/z+1OEm7lImeGFPeM4yrS9mRpOoK0liBuIXW4n0gSOxZvfJP0lwrZ+q9a4UarAOGP+9xvP7aR
Ye/GvB14BlLzdUxr9BRH78a3onxblv7JNJPhkLBzuBGW5ezrBgG5IcEW4OA/KjLX2QRddvAa7yEW
wvsJxKdTLUIOg56YC4Irvw2uwc4aGNCrTSTgusPHtLf5HZAhcOJqvtl+NXP7Vamg6IJqf5UXAqrc
AL0QXWunL46v3tdMkI+u50MtZfGFXcHuC8RzLIN1JyZidwVGxZlpYqu4dg1EY0SJzlCrm0D4uEWj
0vs4GSji6rtcRN1Ppeu3OfvPYKWIL2Z6T5y2dSMP/RDZN+hUMxHF5cPQQ2E+NX241oku+ZZkxibx
R/1TYBdnG5559l4Q3RPz7++n1LVfgcEQgN1VX+zCYaeuIZlbtqPxOJbVVwJH/QNrOe0QinqV+l30
HYWLftVFRbCL9Ijr2Zbdh2GoPqdRBYgUpOUHf9IV+KeQ/mWuORIT4x/QmhJ3CLEWW3AxUIjV8cVQ
S/gB9HB8NTIgip5Re5/asvregPv5msXdQzQ5xDGVmX6nRsjXeGWk3HV2k0HFln4XSWN9MqKoYrPt
e6cEHYGLE4ZPLpzEKPRpL1Voa/fA+15kruzLmsVH2qwKXcwexep+wRJFKmSoUZ3HuzFj1ayOqFNl
ofpUmIO7UiOvuWkR79g0uW+hUiP8XV4TwiEQstvA+DXsZjftUcwuTu/7gHTyA6yXvmU4dyKwvVWC
LWvn5Q6LFqbq+n4ptOasH7b2BrdosbKh9EN+DBY9AqdQn26h7u2Ar6ll/xnkqP0FzMU1MZf8rhLO
ZP2zjZoM9heHxvDRDGs0G/K7QR/CFe+bADtiO5esNL/1rV9+UtU43AZ6PRyllBVB+nYFk9nK7EJz
w1/AwmOAjkLouvOPIdIE99VAgBDkfeHXkF2hGEvv2fbskrB3M9uXkeu9Zh4R93UVfcWAZq7R1erO
FZEbVbWRjMOShlimJAuxYvT2bS5e3hUvTVk8reFIg+K+i1ZeOOt56AEmmm6st8MsWu5mTsSjmabH
MVGzi56V+SWJLNR2k/KLbMEOdw59D13QioQn5rvACIjPQDjo4pe6hvFyKvdh7o0f/LJCun6mLRtQ
FdSzUXxloUmQKNbzfhKvo4eBy3Mi7G5OULwmehZv/KAwj7LWVNsXpW7YfkZp/JL2D7LU18vyLnHh
GPZbAe4Dyo3m6DWg1oiizTddZhCcMnNoEoZhfgPVyUKQWzoqfLgUX0n3nKh4lIfKMPdjF2t3Mpfr
Ub1DQvqQhsiBeZbNo4j43mc9OChK2HyZLB34maFpRyv0vaci6e4hO2++gF4b1gS39Gd3DJzbacyi
TeA2ySdHBDsJbNY1Yqw0gEKo+BkObxf0tP9sMVk8on0krBPBh8+6Euk3xE4aG2HU4ddUeSUgoP9s
mJGyJQDVPkLvmG+rqLVWFeGTbNZya90hY/1BQIP4MEILayqN9aF1Gpb0Rv3FEBaAQL0qt5mSE+TM
v1yNBoE+RaoWrAVc+LpkkG+d1LuyDk8aDAl3k+fVL4Ud3gBJGR7YqjcvmXmfB3n57GDk/MAbRlAF
pbae+PeTP34ocq5CYKfdRg+GEtF5NStWjaaIfeeW1g3azDnxn0hAEY3yKA+aB1VFHUOTxdqwS9Yu
oZqboBzSnT0hjinblL0LrlGF52vu1o9ae5kHCTvk29GwRILhdzyWpQKInNw24BIRoyUPoOrik594
n66SHK19r4hYEI4ccskVK3qNEh+pDAhbX2VZrqNp/S4la3Nhv22nCOJ8hJuv9FH5GEnVRqMybxSv
j++BY1rYLpN4GxJJsTNm0oKpj8Pz3BaERrwu9D7ZWTLaY1mzyOAQJ2UBFtWmu5YViqpjKmAppwwb
0Hndo0w5WHavKe936k+1MCafHfmKdIHK0tFZ2XATfs9yjHaqn9gf4O3O9mPBBq6wTRRvJ0gxnCkS
X+e2RJyb7AtnhQ6FEBijNcGYGwaI69ae7qEf7plXYTXqLWiszLmi+meF7KFH6n3cxS+h0wAqimLj
OYI7bC+zdabrz+x39H0p8KYTL7iZUK8+KWBoL0oTFmtRaPH39IdVGOY3i+gJ1OTZdjRTpJ8ikHk7
1zHUFz+ZHpUAuibD75/ziemibswOXpe23vqZ+xyVqlMQIRkiaa6oRnLO8zi8M9KivufetEelCj53
qk9OFs2HgK3CMXKjz7IoC8viEJqoC/Bc8mIGxTfkCqJzokXmjZ6LFlvlpbfb4RzJUFtC0oYzmjfk
QY+cIPK1M162fYhwFkRu2NIrImrXWsMGccfkMZ1G0JLdHDAS6ZBAm4VXfnC0qNvrAQpBGcH7l3gG
1bkj4UW9MuaQFjB5EyaoPxd652z63NT2UglthLJ4ozrockutM1k7zI3VuXE1N65rIPJ6MkT3nvDr
Sx3oh8GpITqZGU+zwUcLNk0fogo6U57YWbOqdE6yEtQzcNwaz4GsbXovP011AcvW3NXr8OLAULuu
/c54zjol3TVpnaLYwV2HeDHbTUFVbIWVrlDJZL7yWuuGWEsUMuesnMNUJdjBxd1fZFEWdPUmCV0e
UmfmnhGEBqlaXD+onbnhY6ffLUx6c1EQpMZd4Xj9JQmStWoTWYqpJn8aWKs9xAbStxJ1bKT+i9K4
6tmccccmD+CmqI1wL7ODHSUn2VUZYJ7Lia5dhUQQYS2eklvVMGEXXvKZ0Uwb8DjQH8zVS0VkZAUB
I9Boqw5aHXUcjzcWBrRnS2MShhMZ24WRIYCKw7NwivD7FPzUHKH8SAkeNHIFibimARNrBNXZGKPg
JnVAYll1WHzIRIKTdLKD73X/s6kLeO/+1cfMpmyLpnd1VithHKPkofO96oFtXbFGF6beX2d6mdc8
EHHNXO2ZzsCyZBo2Rj1mG9W0o51EoMoDTjvolWr1V5nElsp2Pair3TTfDtnOF2wtdaO2eMHwna4V
BSxo7jfiKTDBn8pU9Du11Co9XgkzVjGtEkvX9K17X1jCY/UUdF9T08GYUOsvcUP81NRGgiW0XT23
lY/JnQaDg5AeHIHBw5D0AssQunijFRl89naygenrI8xwuXIynadxltUmChwHh3FEyzC7ZmQxvon4
YAgTJ9PcamnamKa7iqMi3csKePJR7UvRxSwMB/EQ5VGuV+WF5na6N0ZHWOp8XWW5LIpq5/F66WXW
ooWsNGdJcM9vnBufqIbEcG7lWijyzPDke5q3llndqcW2hsjgIBdBxoCGtDkSAypr3fZnZgbas1Z6
02VsrQ9ZqnTH3IuI/E57WMeIKhBY29EM9n+nskbF8VIZN7JcHpZmMpvFCQRIdV6ulwooIdO9EU3p
ShLhBq3fnXFwrq6CqLJMcuLyrYzwf0N1LMuWCjfE2GaDmF8vZRht1WMfx18EvJ6at1Ib995ssK5I
KLpEqEvAekSg3gm9yDtZJCtluUz1hFZA30MYyBv65989ZJNMF6GxWlqXc2s5ltHlu2oOX5O8i4Of
licDuuiF0lGWJ1KfC+418N9Es4H7BCiLcfc7/ALTfkCjdd+awfBqttP+apYEcr4OosQ6521l3jlG
C6q90NAxcoLbCRTZixpO8cGbCAw0O2/HAkm9iVrhHvKxV2+ULvi3FFto9/CndoEV3DbyWz1CNTU8
sPiGs0fcKgI+JLkgcWa/hG+N/lEuSOyoMA+Br9VrWdsrDuxz3nCP+JYLlxnfCpaTBMXPWfnpIISw
ZY9JVn5Yhjzu1nWNzIKRhtEcggL8X0F2GS63+Fb+hBWpyi71mFtkreGV6SVSs71ZBOa9hTPsyoA6
muewqbXbXwSoZBUwDreyUk+hAB/hWNtjKagfW68huCr1QtjUyMLg1DyK5AHHXvUgS5Kmmb/nsNvL
OiXLIKr1bKjmUlSBU/NTjQ9fbDt93oS4WXCUQf+5PSk7LcpbIlJxkDiJD5N4YxqvIgphQYu6p1I1
CDC3utfGL41Xp58JBlMj3gYtraqqabEo9kb59fpJx7SuQnEQtf7DtTg3jPus1MfPJdvUjZ955c3U
In8dlvFFFdZN+YvHNZ35C6zJy+80v1X2pTPauxgn8GcXHcgejWl7KIxdNt5e1Q3jDnWYFmKzuMqs
W48I1Y2IY+9ZmLAetZwACuFPklgJpSh8IWZ8zc11MqdbjfH8u6UkWVpy/6rTNctEIgYSIanAZIz2
sB4yhDRL00aAshXOXVtBajUzjctDz2r1VwsiOJGohP+nrc1rC9lpGUN2cBToe36PMSamcRl0vIca
4QIEDCUnJda0pyqqp62vDPkOA4gGW8RYHoGG1GtZaxdDctd1/nOY0FZFH/FJc7aySjZvquJe7Zz0
/tpag5vGgKv5pPrrIJx5idBbXDXOkB4caV8oLUJjtVatd9YcgGfMh3Jms+5Dd7hhQbWWuXKmsL6m
5krZDDvecEMQ/a8Wc3lSRu0qypHCHaPCXZdhCRu9itRe5wAYGN3qC7Ry09kKcvUw9t5TO6bqWRY5
RCsMGyuMPaj2Yov5ZiR0pexmg0HxgDrMSKhioarZWb4A0yiUW1ZYD/L5l0UwvsFdquP3WV6aP3TC
LXJ9h2QrD8nLra8OzVbPMc2u/1OH0J/qx+VXll/+3clJRHeoSyagLsuLk0kk6Km2u+Iks4aqIzmd
R/Uad4KJWPPAArEe863Nk7exUE/bFiFMIhhq14Lwymzb8waunNroDvow6A7GyGi6U7wf15xhjtmt
23dHFSPcLtAzTn/+osuvt/z4W5GWrcqs4mL/rhj6vr3rmDBkCzOFQCmyvXjX4tu6DMMQ7HjYtPWk
4tWoxiy8yIrRsC6otEY32uhFdyLD796N0cWtY+XoqRAiRgbL42Euq/Hma17mrTsYeNalXgv3BLcC
vrdMNLtAhU92Exu+es7mEJJIxDcOiwioHIx8ZQXs1TepWhq3tQrtL9FqfocYX/9JMDXdmgQfb+wg
xX9cQOCDD8HBgpuUd/KgIEB5TTWNvncCYgz10R3WRGJXd2NuYVEJfUJkogKiSIft3IbgrequCdDM
IRgJEutOmTbhUJUf9LpE5tlXi2dFN+J1YJrVq7DYCbLQbc5JGoXrsEGYIQb2BvSj5UE2RyTfXeg9
MRzhTPI/jwgGbXpTK16UAjWFsv7mW/50MRpT3bsQZeyAtLkrdzLbc+I5HxKbAOJ6KIp9jolok9fJ
OgzESMwkhyTThp0aIXouyxCeGh4zf3hKRazik0JmtSQQN1JisIZqU9X3rO2LIHbyLfIP7TZylWRT
Kga7TT+Kr4ew8naD0/m3o4/2ueWhz6XCon6ShxQAMXydmTgHxP1t1DYbYOKxvJcSU8hKS6rsrAe5
/xJr2R6i1YDIRqZg3ws3slVgYlnpiHZcGQLxx0AbxLETo7jWmgTsoMIUDywfGKNKNHfl9EO5yvRU
Xztalp8CyOpP8E39Si1lsiIWc3C2rHZ0oHRgmGguD7Ll0nEpW5rIFNT6OZBEZ9y2evd5NAYbU1vE
KKK0/5nEC8WpuBHo2mlGT8u8bCpTskwZGwJ9nwk5bva6FxUnrxy6o90UT4bv6bvl9KMkHNbVCC9V
IwAhDsqNqc8SX8AXTv0M9DdmKLg9Wd+FZheAN0Jr5VmBsmayaOYZozmVtYuRb8nHtQ0lRZ5nxx6o
A2ZeFAQrFR+2DA+Qg/aTHtcftXloPHF4jRswKKdCG+9qPPrAS8ttZYYtpGttfHBi1nWxAPuxtqac
mAE7KIj8RVogv94ReenkJZaHayO/0bkl17Qslu2XpuwL7cOgoBqWdHl2qGec8qhZWXaQF1AwtTaE
VXID+hanL6Km82WHIyJH1So3ystonPuoxUcwly+XX95MWXa9RUv1UrOUydRykPdlyb5r10Yq97wJ
bf9gQsuAhgXufG7w0kyRT4XMt6CKxutJpyA/xzWenRJWmrQDw8oZL4fl3GVZ0Lbur44yL6/M0lqm
3nV5l33zx5d+Wldx8sgRsnNNhqfYNNxpK5+AxtHTad0R17+BVgMrVGMN6VbeLozd+Wm50UtWli13
dMkqSgEgbbnhsuZ9P8/1NnlByFQU6AJcjVqouFgbAf0HhwofHc9zptTTWhYwEzW/kmYGtBlllqex
wyw4iJPF3H2qcN/zcM5JeUB5tnybzyIoodsGOlJ5f5bL9eY1vyavVzev7G3n+VtH/za6LPa7gK/2
fIjn62HMv/On7J/KZA9ZIbstWVmGRezXUGqPc1hV+p9d4t1e31T5TspDO08EMuXIoB2Zly/yn9r8
qQwqCW7LUvP+F2SNHPb6C2MGNrAq4zVIO6xA899e7ql8ieWNfVe2ZGXqXbc/lf11qGX4d91Czykx
2QTdKprnyEhFc/JXcs538xMk58w3NQWb6hRuC6rGLCMpu8r8dRA50u/uI3AL1Nx+F8qU3pXTvm7T
gxy8hDF0MxlbBbrL6/ssX1M5dS0fhXdly5u8tPtTmdDmyA35KMqGyzCybMkuw8hHesnK1PWNXwrf
/dQyzJ9+qdN0GAOD59RoYGOev6bX2e99UvZ9U3j9Er8vlQ3etJLJpVEYld10nch7Oce++S3Z6v2o
rLzyY+d/WyYNawaFLdlknljk7CLLZFam/tt2sq/slpjpZor1+nCdVpdTv07r8vz+LSnvRyRncpkM
gDoB4PmyXAj5qZHPdquh/GN0BL+rQcDDLKewFIdacyMnCZnPgC3OAMrfU1yJ0kjbPC9Tqxzrj9Pt
/KFeXjTZ5F275R2TFXHgKfi3R/X6kX/3Hr/r62cKViz1dD15O/82Fqo4zov3aQ15CIx2PY4LfUp3
JoYW0qjY/2ux9mZ5EMoFhjyR5SDP2gliVMWNrY1zYycvxjLzy+y7Ml1eRdBrcnFWh6G6le9sLpMu
8OiDifVrrwzm5xFg+7SWqy1UhBTC/ea3Xjb3vfapD2FVjWr3zRr0evbyPtadpvxaaqZyAXq9p3IB
KpPXh3m50zWyvIrf2gf50EDWl26UKR8hD/19ReQ/vt5KWfgm//s2guczqmk4Lg/T9Rn7veaVw8uf
XZ5WmZJlsvZPWVn2p6FSvTahTdmY895enpxs2iTiYwAalj1DublOt0bJDg9iAQ8UL1u4pBtX0Kf8
aOfVnZyJZArViLdZEWbZ1s60n4Ghl6ekxQoJMq88+TBqHvwIS8O5K13Yd0J8MJoywZnQlYc3nzRW
xXzdlq+k/DQOIk6mdS8EQa74EVagD74tF0am5KG2QP8bebOr9fs2Jnp/+UYrAJl3IBXvZENlsLQN
ur3sgwinZuj5q5yCKjzUhDrByAXWGKGEKLIfy9ojlHwo93LOmaqUpYwggnzbccnk0yvfbM9q+RhN
ts0+vw0+KbDWIcFZZKu2rq2NbKLVcPtDg8gH+HowK36/GbSNvJLywFoI7gznKM9S3pnrVDUikAtr
nvtBlpVx5K0wsVxsa/weElVzpN+7G5P2SoZP/Lt8xVMRbrW4azgRb60O+km+JpXXHpIWE9E0DTcs
lDKscjrqm+IrX4xki7kRNvn5di/np4B73kJy8QU9pGfAHcq2RjJiWjfIUBxjFXMdmmDpCirbT4Pn
GVurHssTCz1zywPwUZ78m13ddWH9pvT6qsnl9vJ897VbzlAJLAu/12zLVdScBM9I0xzk63W9ZPPe
Uj7bcpB3c9D1/ZaF77oUCm7bsIAekb34iNgTkjdyYernO2HCDo06Fr5DxKWY5In+WmW92+7GoXgw
OxM7EChRwvYPVp894DhbaXDZZIF/a8fJOpuaBzu7iMhztvJXEyg9Z4/jCrr0XVCw7+YJ4mGZXy5o
pVaWVSDcpx8UUbM9Sc2jGVbGdZN63cVeVxbyRZTv+bI4eFdmyN2CbHNNvquX2b8vMK595GOA+3an
JsLf11G/I4rMuW6X/rr6sI0K3u283l8nWoPLmH6smtDaL89qbptrMEP9QRbhUed7IueUa1KWyrxM
yYMdKDQKULBg/djvTH2CfAM9H7O2tsvEcV0Gy6f395JbF3Z1TKpBoE+L9eO3HUI+JkNsB6sWaW+i
ZtI3L+Ayi8qX8rqe8SY1PjCnYF601l4WDgf5RAKA+T/2zqxHUqTd71/lVV+bcwh2rDNHMpBrVWXt
XT19g3qpZt93Pr1/RM5M94yPLfveUilEQCSZBUEQ8Tz/ZYFqoPkITYQHIfK9fPzkHSfT5mlj4hxl
1+vX8dpAfndO0C0oq3a9ThXlL/vH9/5X++LB3VKzyW0/8mb269lS96C47q/DWTuNe7QrH+TPlmez
uqg6FP0f4RR5RnvuVEJI8WctLsW6s5WVbH5+WNFJlsd/ecPL3319UV6fHvlWuz5O8j80RZec12er
NYK+Varjz8hHMepaMKyi9H6ZEKsaDpi1YZTXbv1LF/xlU/54IyurIOr1wfI6VOCOVWHzkgBzsM9T
eqF8x8v1b6cRU1PIZkd1sod32Z/S8blZE+uQd8ZeL23mprI32V0eQ7zpkU7vv4bt5kHSNBpq89vK
Wj4R8ouxqVxJ/ADG+9n9ZMf6ZxftpuGpqMIAe9rj2sYb8+7PqNUvV/B6RbeXv9ySV1EF6O11c49/
7l/DljFUS1A1CcPeXzMF0Ejn0SjeGOmJBaGwtk2JzNJKjjOAAvwjGYXlGvS6KSd6sxFbpBu2c/yy
uYY1QYImTDDyS44GipaBbC17cBw1XFpZ7xGR31hv1ymO/L5fBp2fT33LdC8o5ki7XiR5abo46YO6
1JC3lqt6k0DC0mSnEbbc6hupNu81EtjycdWL/tk0UoAw13f/RAgBb4rPv0y5FuBru2xA/YuY82L5
LolgQr1ax8WwcATb/sM/LtXwpV9bFHLlHFR2S3mZ+VXnGO39zVHAHQ4/r78rSCSl2/vu577rXLbf
/i/EEbVrDKQUzXcTPe9dTpztVBb3skvI3qC4y8pjPfnTCknoiH8LaCBGJPnN1mwnu9hG6fGXp0Zu
XovK9HKtsY/F1mOIyLm7BvebU4188TaBVVr1oAvIQPNC2B3beeO69jftAjZlrDIr2wY5eTvkltai
yohg/V8j6fVHyWPXTiMydd3JTblTFvKuyS2dXLYfvjt9YT/WQxWQAf8dlyTtuqhzEqMErqbUE6BQ
I8R9a/ozZmcPvXLo7HrQ/AkpSnllrjM7OR4ZDcD1o9y8Birlzb9uzk4XnU3jax/m0+nnWg/HAyZi
htV4/1gELn2IKOuao6Ip1mf4n8Uuyhcvtwpgd4SUYvWHEb/MJDyPy8Hc7iPSPoAIZD+Rw9b1Ftvg
cL3sZjC28IOcA25x1Hwryq1YEcHbJVH+Ue6ShdHcjLgBnGTzMn5wXX5yvs2C5+2JtPoWs4niVV2/
jPHt3N5rUECDtNyPtXE/9jrIFoW0qm2DjejE7AsLmguThShvjgZ4cGQ3Y89o6TwWib4di63BU1qB
dyZownvdsbL7YdX1EzqrD9HmxJWk5XoIleQ7YDYrKJVRCdwGNeAIYBLBfLsj1R5VL2inmn5vtH9U
65pkFlpEup9EZgAvPz+ngxMfdV1XDlaYFNBrSVRUq6M/DnVb875MSKBuVZx23hLNbPfamniYhIYP
6/Ky6njlleD+HoocuJPqFjZuPKTfRmXhhADz3H0CZfE5W3504KYf6rG2HsyevqLk7QB1O0Gp2Unc
jx0U1gDUrcoIp3hXP9AmCulSCzxUJYKK2S+3+FTflCweOhVxFQ0VgERRDXAK5sVJV5cfGiTuHO/W
QT8qUZt+ro23VY/VA7a/VpBNypPIIjTiFHgzeheUZa2/WfHvI8yhbpsP46CEVcCW1MTWlsT/j24q
DshfwvUe2x86tnKKnwqmtiAtAwCfa4CkWeQ3edoE67IXmbaeVSf9mAwzpKYCSyT03FWvTatpbxlG
ejsKnKs3T59SsXhWK+tSRpFXLwyOg+Ug5m+m/UFgjRjkaa1jXByVp3IVL/we/TwDKzi7IalHnr8q
HGFgFrIECqfACzJdDNZavk+SEWUx5QCTm1UbfWs7gzyNLVs7/fe1hKmAZXv+6lZf5hpizuJO9mvS
NR9NrYc/2qfFfT/NICTj1blY01L6RmJ2u58v+OsyChH8LFhhP/gD4qr2UJcXtNz8KeIi4Px7o223
VN8EKyI7zgP53h6M0PULS198a3DnSx6L0A+Riwycrarq6gPshBqIj3ZSCrzgcT0k3ZVoyw6TH83v
MmhZUBcG0MS12GslGpIrtg3NoXRzL3cGgV9mNhyLekSCPpmzIBoyK7DXFpqpmng4+EaXn8UA9+rs
lgUgNe5uY5AzY326cc7ultAU2PCg5TYq7SNGEPD42lnHpsxHvTvxNdeMvd6xHt2hTG/IroQesFyQ
1MoIH8HuMmLbj2EvUtgdc4oc4qWfQNtei8WwcIutHtJcM3HaSj72Y45xdl+bXuMUp8zOMAGIbHxR
cSgBVq/EF6eO+sfVaPvHLm1344gonazp5Sxui0k/FXWb3WZbkdvI4rfLw1pB5zHcGSxu9A42pHxc
1+zYVvZ8njOxezfRFAVQ5pxSbdRvEMRvjojte/PcVD6U4BgDZpN3EJmb/eLQoRzEMQIjrGdPaVbz
YrbjwbKL7tROFaAyXnw3cutnUYcJTCE921kD3qnTPHsOYpUPIbU+VI2gtc0KPV7npcIsCCRDfnHN
qvVbB3Vdc83co2jULkCCEGqjWUTnWB/9qHaUb1nlnh2cRxckO3q1D78hcJ8BQWjhzFRLbxzSND3o
VQVL1xycT2mWPIsKD01ljUZc6zqSejZaAxMWFggs16rXNzFS4psIvlLW5hEPPlJVKPn5fVVGJOsW
BAiTGrdKS4nO+RD5Zbl+bnsRenkOuSCekC5tjGfDbOsX+LCQ0l1IqDW3sRisaGeHoe7Vw/B5DCvc
jPLss9KmO9WaGyQ4EsIC2ZDwb7u3dTp8MZIqQTEjxFkmpC9ZFjn3pLROc4OwMF20OmWF1mFT5D7F
RX+/DEt/HCD5+RMWB7ew3J6akSS0orheSp7/YglV8YoBVCys3k0WgHGaqInqmxjB9pli+5nF7kQn
8dnCyO3fe1H4ggUf7DTgYmnoHPptHtAhJUxqYaNIAII4Og0UOBe8C6p4mHkaPZaQmaoHdRR7bork
pxhsSENbZwQHOngaor0+0HvXW5voqdGG5eAWfetZFVgWDS/crLRNkuJcPlEWr2DqC6Tlcb4zg77I
elyh5kdCrbNhW3edEaJU2EHoQVM78TTNnH3TAHzWFXe2ntYfY6X/JqCz3YTUjVemv/xWPPga/t0m
ZDBrewXt2U6ZQInDlYq0KNxlpUdawCsVw9xJL+hV/9MjeoSpOGgzCgpt54+ZwSowq4NhGgmYFhVD
dlbZ/qBA+1YgBIx5o3mGKswHEVlvrmuYZ6VrzAfcxn+MatrtbcvA1zDz9SYxjm1BNCFNvk8oMmOP
UbxZzdQezeWhMByxN3Ag8Ul/8ZiCePZgHOnnWls1v1cf8rrufYZD5zYfxNdkXFCDGFLAa2GX76q2
Sl+tNWS9QfqfOIYgISb0+lZY+FfnwjkBYyVmoS/R2YaNdasKpcFCHqVjMUJXWqG1FISFNPG0bHI2
w9Be5qoRT+UctWeguT8yBCIq05+hXx0GS7mI4kvTWuorwrrLKS6qJrCEMh0yQfDR7Efrzt6K0hge
26G5qcJYO3VtDKsj0xYwferXuo5saDxC3w0lyXZEOz21zUiUA5K7MTtkIEwlBbrZJn6D572f6wi1
6lXp+jzLMHJN60tsWl+rMMr3mVuKnSucaa+n/XG16so3RyOGizfNgD36JnCK2T0VbX3oWmZlLSQ+
VmJHBVn3WyaroZ9qy0NuzT2O2NmAX7hwd2qKQgo06/7W5kk8Nor12o9N82jFCmGhWQtyaDY7ZcLd
a+21twzzVt5sC9hJA6Sb3mbdjn7Qnqfeyo5Rqe80IqNKZGo7N9eeq3lcbzRMobzcnNXHPCLPGlba
bdli8GCuykQPw/Qur6f4bGvfkSNWLr2Zh6wbVbQ3MnXmLTC+QZuF05s4Z6DleCD8VaROvbZMPdm5
uGgmcR5I5etLmXwMp2X09C5V90UY6bfmgitrt0yF72R3aty5D+v4WBtgcjtoDoBridpgOhGMDXdo
nfVhz5QiL5ceQXsdjzS8hfdQr8jZmbhOjbHz7DB3rRQCokmHvIymv+Yjhu3DODmnzfYyAE+g0Inz
U6WrF6W12yBvlNozccrh7kTHRPXnlsduxQAtELV+Y6qxuQPW48Pvx/aztZNDRdZr6KoZaoL4MbmT
sc+HQTljDrUEInGQEu22YTbVCq9wPwOQ8DujJFOC331QjPgHqw0j4ly1J7xCYDfh0cXs6JjhJObn
ZvUsunQJCiKzttt8TYWBjBAkFc+txzsFv7BWD+EKW81bbqgkocv8tq075w7LOwdnq6zfxx3aOPh2
AadUpxrc066JgLktUXHnzC0E69aY6vMy6a9mG4/8EmOG6m/VlxWM8SlebCD0ZtE9C2G1zxnzXrXQ
0nu5a2S+hjw39sfy4Fhn01NoIvITjyg1uKniR50zE6Lik2axrHeKaJ+MeWifwT7pO3eJmFG5kDQi
UWb7qlbwNMGGopmH8MSIxheDlN/w+MrNMM3qpUtDQP1OgzwVty+QjeU+XQTWrLuAQWGhIZT8qPdK
e3LMmqxvn3PJza5HgKNJ46CP2q+zVaKvPbvFxWpGW/VmNcIKo0qfftknN+08X896XJ1lTX6MhxyP
Jmu5xVaL1MU4jQeIDuqTpfbzkx3IbVmYUYeO7kTo7ue+RlifhihMb10wXE9Nos7Ij06vPxtMYx8F
eYsA18991rD/jlU64PERDLyjquFZc7N3hBiiJ4BQ0dOAK/Y+g48d/Nyntw3ktQ7gXqnlCUiw1jlM
odNd5CfWSl8vzLUOsiaLvpuIKi+aQX91oifLcQLNLpOHsUWOQ7P07KTBcXmqwly/G6zlXtZk0Zlo
2zawDo6yqpbpcplXfuTWXtOa6LkfIC3gwGwf5D7YBMM9FIYDs/itBc2WBiclOLjVtUUjivahM3Aw
u56DFgCwh8CY8PqW+/JSaYKyUMJdM/yolcF+ghBqP7nDOO+cIukwe8dvBkT+jL+OEj/KJkmBMm/J
C9tXew2MOfjb265kmmuBdHvSuolkDv5nnmx8LaZpExEvw2MdwbmuBv150vBbZhIw+vZWne0iea7T
gzpZ+nPGfOZZXdvIxwpjOMkGE4uoU7oqmHdv7WUT1FOy0GXBG83GqbC05Emp3fIsFuQP8qxNntKt
qDdoaWsUFZEqqrJwYlaoDbDKMxGxOsNWBikNCPejalQ+gELjpca8xS90jRljW+ovTOamnSlwAJVH
uUDucaPW+5W76i9RZlV31Vx/k22xOJqfwia+Hsum7yqXZVnjBktvK7st+/RHhmIDBOk2Preh3d2T
4tKe5zQudjFE1hzjEz9d6uG5M6fsXrFZ8G81WbjV5poZ1tN1XxgZOgRW1h6hhh+ZsxW9Vu3hfqcP
109hjrRjgF528qCKLe9Dg8/7z1MObml54EnFSe7D1Ws5x5u6v/yA3BeOEPxjGFzXFg7pgRKbyp2s
zkZSP84hbLftV5ZYZ94XSnLUBjf1LeTzToMw1Oe6BxKv6izMWicTz4S8xPPs0rdGvX+Uu6zEwmh9
tYqD/EA4W+PtqM9fmRSJZ7krT907o+bBkDVHsy0ATMq4k9XE4mKpzbhrqvTYaK24c41uejKmGaWP
Wvudl+P0JIvVSXGGMXuxvTD/2Fe7jr9WInm4tlgqh7wCOHudXMAhtRGgiwcsqoUI43d9vJOKKdWi
foWYrX/kAjiBYpTZxWhMJP5iIQ7QsPtHpcdlruo19/PSxCdjXesfOFef51JJ7iY3/RZuWswu0+xb
eyusxg69Blbxva6TN2maqnse6vT3pVa4bJG+0stLpDgaK1DcJA5KqMmXzJMhgrhFxWMWRbNXFaP1
DLNQjk7rl7N2aUaBmFybuEf7eRiKnat8Bqdo3GO32JKghWg+W6L62BnuiWcz2tuh0ng2wg5jKZ5s
B4GK/luXY+k0odKFOLRN+CN2HssR8RfD1WukoSP3qL6VHcDhSA0WTJOf+df3rbCSh4rxcc20JwCe
SwD51mXp6M535tqIXbaYKIWsqe/EevZ5zCZrP7Up4YaqJP1q2jtclQUmjsRc+zk2bnS4onqbvE+D
pp6j2v7mdNnNWrnJTltXGDRak79F1kF1NOZ2mGVVRIF9N23Uj2puK/s4TWxyvkV23yfKdxiPqMk0
CUp/NhjL+BvPhvaxCucHY2heDVEsL1WXK3gpNl/ruVBP2WYCwXoSl01cJE/C7pEsQxqNyeigeWmW
pQ8llDEw22r4xZ3OoWUh9TDmxbUQGAc3yoyuWFKvnpxO53pbYo9BujCZ15fJQNfQxvw1m8v0gudO
ygzRKneiF93+iMho8t1G3MNX68S6LxHJ2BLAFtO2+ru+xPPHbrGfMtOMvosi/ViaDvZSBfpfUEvI
PBhNfCOaOTzbY5sfW2OuL0i1V2RQkOFkHho9i8Is/QQA8O+urbzaY73+EAjP2JvzURnmpJ3RJsDd
ffGmtM5fnWYxgjWJuyNKAsIzWRpgyNp07RnpQaZmkYopSVbjKRiH48MwDv1LH1r9y7JRxKxifJK1
XCtZksbqeiOrsybqXa3Vw15WJ8zDTjkMAW/oy+Els7YXGvzRn2drSmWfabb5INuLxLawqDVrtPr4
KtPIin08pfNOVl34ozf4a7B23I7GLa9+01zQLqImC3zGLo4xEULbdtG+hyOAQL2sWv0EJQ9MeyCr
WOGstxER/D/OZhfG9gaTx+TvM2v7bbVK7U7+9nCy0mAk+X5tsRQtq3B3IUqxfVXF++KSm+WrrPXj
EgWxkeVetITx/Yiz2j2ghcwr0r4k6sA+WaRjKAKxREA+WksJFtj0+Bqq0T3mwGjuo6B6r6hKebYb
4+Ef+2U1holqjutyO/YECTy5Lxp7ZioA2/fy8xO5HzD2brobxsa9LHOjHtqZuGOn23RouVMWeMt5
o8qD/XMXAUL3UgGo9/s5ta8nkEflAR1i/CnPx0+40l/Uth5ZWGmVTgY9ti59vLwsjrqeftm3wFHa
s6JFcGBrUmqtdRFdzEdswA028+7ba5XVCU5FxRQft9cPSaDO9IF1NKy+ts/oXTVeiOfLiiwQ/+Eg
kiQYzC09CRdZl4e0ZSluEhhJWqFZF2MrrqcCXFx4kybsg9w5oM8HP70b92mTrxeUbrUzbDUsTqnJ
XVqrHaPRXB/meDlBsWzQ2ZmMVyj7zIMG9VrDzu/ArC987GPXeM3MdN+sVvUkW7ai2K35vF5rydIE
XbK611oNEhe3qupZtsQJ3GvXdnlOwtp8HTQWjsbgXo/l7XctZHG6uqZzgxxQ/VoXYm/Hs3jMJ6d6
VeBiD1na3ctjSJCiUYZ39l2b18XeyEg3GE77VOH1O5peooFT1C0HbKeSdaQBSFDnkR0kY/2crrja
dfGqP4FpZ8WQqlvoc2mPSFWUPnr/9H+6Xs7i7qiNxFWWUUSe7mB0pNdVc3KHhVegrloPMJDErTl3
d/rGn84WJzpPM9qdsiqqSkNWxmKyZgLzSDEXnBGq8VFWdIIY6OghQ8bsoCyf27RNvkXM/3x0yroH
F2VBDz5/hgihXR94gD46HZqClZKWu1qsg18WG7mlLG9q+OKoLaENkj43YjC/0T9OLKrM19EgphDB
j43zTHkD4A/PD6/SdR7KhJjy4qUXR3OMyBtxiGwdTX3PFOXODfX2W+GmnxopQ7bgm9UV2PURWNWP
GGN9w7zkyYy0BNXhJgMjILL7SA/1O7emY2+70q2QW46a6geIIKkXwvRCVSl8hsHlKXPnHnCzXl/m
qn8Y3ab6kpJLhBFTCE9HXMm3c6VHTU/0t5rW2sGq24gW280CalBJiM63b7bl3hfhwSqyFkQMRYKp
FNykoCoVBdMtvfTjsXjOF8guVY39eG4M+0E49a5g7POjcZqOahnZfm2lGsIhVbtvZ0xrpzKMX8sx
E0dLg75vLWOGWUZzyIsh2Vn6qa6n9gVhKd4xA6KVSKw+ylrvhh8HZe4vlm3lr0uCLBRsJAjbWzVT
4sE3xLyc5oUIZB8xek65+hZmo34o12J41RDz2HW6ZYKNnKznDEldgh3birkFoz4+FomWv2hzlBwi
e8x3Vt7tP/zr3//zP77N/z16r9BmXaKq/Fc5bNigsu9++6AbH/5VX3efvv/2wWQWb8BEtXXMJW2h
2tp2/NuXp6SMaC3+G3lmuBZpnBwHe3nLVesspUybVXW4gtocerxcKkxzt/ocxeXt1kZLqt8jc+W9
VjfiMWLgD6piVa9bcl9lFCEwCo7G+O1xJ3Edle0QK0QTGK7zVW1n2TR2avRvWZqZxVHq68iCyQOT
jqJ7ki06x/LkP/7vf/vPO3klvlX1wjsPBu3fq//5UhX8/cf2mb/a/KPJXfKtrbrqR/9/bHV4ry5f
ivfun43+dma+/Y9fF3zpv/ytgnxV0i+Pw3u7PL3z/Pd/3sGt5f/twX+9y7O8LPX7bx++fC+SMki6
nvGj//DHoe2Oc4+tX7rI9gV/HN3+g98+/I/863vbf/lfP/L+pet/+6AI1f0313Vtx0KuyTV1oX34
1/R+PaSpH/4FzKiPf/tgqf+mqnR0VdVMCwNoiy/tYMhyyHA4AR0OSqNruJpwnA9//rt/dNjrffqv
O7BwXPNvXRiTRQvQn+rohiUMOjPn+1sXxlldC2OsUe//Pzj7F26GBLRIJM4V3/L/As5OUO5zq/Kz
1iAzhcMvbJqtkFtqCORk4Lb6y4aHKCXNB1Ew6GDCBpwq907qzlBLhTzg3s2d6VYhe/9SpdYbyjLd
naxFXax6KXmVvVirR1RDxUF346H1ui391yAls6Gg1gNKTHDibDs7agAEfke8xZinBl9d1TqucWTt
hFr3t2sOKxNJr12o1d0nYiHxAbLeeMyyxHpNQ+0OngjG4zryidk43xtT+3ESMCFtpm1+nbvTiRyq
GriMTp/qCj22Katt8ujrpZjU+qHpnebGtoeHelHqhy5dk1M3okIbgQ3fD5PSnjMwSAdD1xIfYu73
lVz5VxBdP5ju12Sv29YkPmeN0GAzB83dcmQQzG37BuGA5ogo4qOGGvajnjPT0VLCPBPwjsOYICzJ
SoJLFGrTTZdF802zFT+r+hjVqMVOr3Y/dXexlXH9lggDgR6+Lgs6dmYLdmfEeqK9uQxkv7bCWlgY
h0a+Fw3ifXYRuc8DqosnXjeKF/Vntege08Vy3mDxWwfmG2ST1+64FARsLUJGOzQ5Cz9TlsNahtFd
xSQFydy6fiCmfVdMi30jd8kitsv4kLrEahdT6e5yrd+ZuEPfb2oe96brOLtInVAa3faNPXbYnUhI
0c2TTcqoil96HZXE1VKLS+ikynERI8Tn0in2LFdDUlOm/mXT6Y0aYyI3kCWH3omejVJo72Wl7Ztc
dbD0C+PzgpCmg4Zb1y/2rlrcTe/T+YxkiHEsAGEA5XDR8zPa8BNmnQRiU4JhmKKHbQf8YjS/Fkn+
o1o1JUg71fbR1NNu0Yf+mDWdAmqorm/g89Z4j0f1zUIcx26Ec6u7q/HQMZh6o91Yh06r8O6uQDDg
uGTtwzyEBzIhIDJ15ksxzCh312F9WlzFeOG/eC+dlLiGW6qnHNmRtw7ROzMvm8/oqc9eKRCONPW1
P0zMdD6ppfYUJ1g3Z5pyYyeDeZGFaqRpMESoAsqq2SGUj1ZmONTnTrPrvv88VMUY6IBYzliG5Lln
OPM5S1GMDyWicHvIXdPg8f5ZV7adSC7/uTMDFMGzABoKTQ14bJKFZ0WYpmsmmZZxw0bNWzFIpNO2
Jff9b6vygLZhqOTWf9UuXcYvmtDBk29fWWtQAOXWaGzal3aJzfLrEmeIchYzLN2twKwdgmhWw+L9
Wf95WG71FuZlhtUWZGT5SC05vwOKJWjmjrufjeW5flavjTGsOArDCdTti2Qxbui6fit+VuVWJBF2
/9z8pbl4axcTUwOJQd4uW9N02K/WE6Burv7PItlg7bKaSPRln2OJ3mEdOD/CvCbA+deP6bbTuIgK
F0d52tkxBhi/2zfIumx5PS6b4kZrtTfyOHrioPMb0kVx++bGBHzh1ZvBhOsvOUdjX1rDD/LSlR9P
c7VPQXqe0ZkXnq2keHzWlXHshuKHrbhBOtW3eqEVfr9kH0e1LIP8yenj9Qg2cDOw7iB7x1MQue0L
Vth4+a6rp0Dp9+PQZMUb2vs2XU/2usAnEgACWtaFjSJmLxkjE6mDjCR/e2qVGTCkE/ZBOQGPRxHz
oJER0zP6tQG+ywhZbDT1zsnGjkSDiIPaIcZgive4L5YbVtJPaRWCY0PI24uFim1KiqjjUP+o+uKS
Y+IUtPGg7bTJvC0AlhROfBMqWXJpw9pvVOURr/ubsdbHMywFv7Hz7T2KNPQ0DIGtlcZtjqXlzYpn
fF3z+bXsdzr8jiMIGdszrTqga5d7bVFRG040Aiz4UZJn+1FUQrs3RH+J0/EOgXmkFHLTuFsKQRrP
vlGHxQ7aUAc7gFOzRxJ2XXHuBUVrnzTWmjv6SbzJOwBJdpNP6YTJjTuE50glZ1EBZ/Ed825JASW1
aYAmh8p6pb6Jdau9Xfp3d216zxmTMXA7vQq40SHk4aPeoCItwA35ZmVyO/GxMI149qyl77xKL6qz
je6hzQntqnuNdbs7jBYaUwsDdu3OX9F5zx6LUv8xLwihIW3LujGJW7+qrSfDVdH2RhxjTG03sIc8
GOeo3lc9oJ0SWLcuFAPyOHx4EbW3hICxJhgWxRdL8Tq7FaY4084RWh2sNlJ0iX2HReIhRc79zHrn
3pmHVx5rUDUx4ACyR8s4MFyVtYciwgbcSAcPEr3lzyO4FNNgBIiLEaSemq8gOgqAvLHxNFaO6mPn
BDSwSo5lKRByHRkaCzzdNRxKYZVZ4hjZGQ/NWoGMB6jR9666yxzjYE8qAKYuIRJvBgLRdcxtPzEJ
L/yu0tpdr2cvi4o4g6UcBqV96qaHeTQw+qg+TWasgi5vVKhwN2hzIa8elkhyrQ13Q6uYa8QJMA0j
rw4gKl4wPri356F6UZbsLhv0YWenzEIWpIKH0v6YJ3Z4o2V140Ugmq0SSZuksbwWS8UdRtc4GQMl
9rOpdINJfam7vPbwhO4eIrADDbI757hGFDuyVPVMBOYhnDcr2wGYdRyRScYK95ChzaGCEDm77nwT
DUg+GFy3ZcUhuFrqoAUUetuGfewbcYjiESjEoavv8X5hJVzCK2tD8S3XZ2VfatWnwuKHGHO0K3Nk
7qD1ToAH0Nxx56zxYrW4iQXq5aUwc94+m8ByKvAjxc1p1t66WH+yrUnHLhv3zbbQ/bBcI/xKYnpf
rtdPPH/HdjXeCVU4vrCZ6ei9NhGY8NbCVHaZXvnZiGRhBD5vccvytGZkvOpMoUvrjedkKxqqG9Le
+Az2er7LTW0vNBCVkVU9V0PzmBbju41/i6+ouIGJiYRMY5wkPDdHe9VxEDuLBxvDBz3j7c0QeJd+
tIjU7hKghx5OUIiYYHEdaNbU+2BKPsEFOqPPCc5NzDlGUgzEuTHDbajeUImsGBfBI5mYKqguTkdk
SYgErbWvkKfzRbvL7Nn1xkkh29mv+wzJkEOHftA5sfGD6neibqejYard2dC70HNBhh3cgTF5Zn5I
Drl5K0AoEUJoirsZZyKv1FvhG4XxWsexFaQLCQIt+SSmOmZgG9pdo9yUDKZeXCXkMex059ZoqOFa
YIGs6N4GJ7KRsi4I1s3jdkGBTZZ5dkS1Lj46lvKikWDwnVn0+8GeH1lciEPNOOvOE0rHIalkgno3
a7q+z/hhefx8Z0e2CP2hHn8pJceow9LvyoVBDLaWuVuNmFCf1p7iiJ9BqoQnoCOUs4rsOOIl5qmj
Oh2L70ZEyBJePNrzAHAbC6xiaf+Od5vwykg94e5CciwD4Y6x+97V5u+rqzyQtCG1Wc/pYSaRFJSD
DqgKN/ZSRXYeRc+dUSJ1s5Z3QgFybE31/czZU2xc/VBFPUTv0LwQIM5xdgXX7KZo6PAauUWW+Vyb
+mWO3Q58M1IRhXAICba3aMajjock6exU7Q61b91T9HbaL4O1K0G2QGIhOlO8tU66axb8sJELvlV5
ku4s/XOY5OrZdtu9nTi7NDHrm5Iuby9IQS0tymNGgF6u/SRcfTqCuDo2agLhR2/A5yXdN4MRexiP
6WTvuxH33gpfPT8ho+yByPsdjzjkKJfWPTTzDBunysLAWlgZJHX/nBf1u0GQS7CkuRXp/2TvzLbb
Rros/Sr9AugFBCICwC1nipOo2b7BkmQb8zzj6eujqqor01nLf/ddX9QNk5LsNEUCESfO+fbexYei
et7DAM0DOHvoiqdaWd/DrHp3GgXaocJLjCHpwk7zcFPEj0S5tIBtRrNp4Te4faCNJst/oPl79cwi
JbkBhMCZnGEV6ZLFQU7l4atwL0oIT86ry9SrTrGdGYiDOBX4cGDM4pBbqm+jO71xGdJKhbguLRux
Y1r+Sjpouw4HAn6RmQlFz+RLhNAPCZbM+fwrLH25LJvwZ9VV9npUwULhubmRk7GoGG/iQkH15Ka/
AmENCywbrRW2rNUiNcJvVmaXK0YbzzPKQWpr0sLwpGx3DTwpKlC0p/FwDUiTWQorlJjUiYMXWOGZ
TZPd8T4v5AiY7EUnHOHJGIxTVK0YfuUWfg6Vh57qNlCtTM9bkbY8LSbegmCgBRv0dofXVv6tmdk9
aXirfSPsxdC1LaxS9oE30LZIhbkAtC83deB9BDL9mQS3c5sDjxSnAMKlTBiaQCutJmxA1k4F6j61
1BzWqJZDjjJEvxkS7/UgJlI3E8RNI7y6wYlw88yMoui5ZkW3m/aj650RlQjhIWmYHvw5lYxMgz3r
xbScoy/9akUG2s1PGebwFFiYD5cUQVNQxvt6FvcFENZ61MVApJGWl655IGcq3Y0ZOFKfHRykB0sV
EpMXcGRexFk0vafh40hMRlR17Uq5Q3AKE3/TJ/VeOk57IEZoG3m23nlSk58ovnHsCIhf2LF+Ogt3
8m8Lv50tw5tJemY6R1MQyjX1yAwCcoD60RkOWQ21leSqpt6qbNqr1ZtfOlj6m4hDAfvz4zzTCnEF
UVaJP4InIsVbRXDMoUJqnSEpg32ICe5xfkGkVyTy+VsameFR9Nyug0MKYVP2Lxl22vuB0fUlx0Dn
UiTsxQGrMW2Yte/doIqqxH8d9RJ+I7SwWdq7cB+9Sgbg96XRPAVV/8meuK8b+2WorXYdN8yV0xAT
oRYL5T6Kt4OHu1ubz4+1jZl2nQ/UR72lN7KxW6ICHA61i7hD+eR3PpMvN4xXY88MdDSRMCrK9F6M
8SWHE1uZZuE+N7bB9VszgJs6vjDbV2HKc34qe7NmLyRrTrlY3GKruxAl57/CGt+wypyKYrwwFLz3
beanVe92y1rcbGbJdcrjbO1Pfrq71XcLBlMoeqae4Ab6NZuWETqtbWpMTGinfR9/5gkBM7ryMBvk
LIGKZvDoM0wS1z3E5RyFaEL4n6NHOg3zIfwVBc2qpvYxqUM1gMOvsUb49oLJ17wqzIqgLp1uhjYL
tm4wHSrZ0kDzOsZX4xmLZ/yQDcnIIau3OUjzrixtn3vuCRlPt2kGrzvQBnmbRJG8dig0mSQx6WSZ
3/Q48M2tvtnwzWptu4hA0XGi4umvMrBLeNCWz9bFXSePKQhwdA/A6iUqV6GXONwG68Qy3n3EkEzJ
QE2qiqNXAoFomMyoVRSWDIJ/FhnLEvwvSFzBZzz03y2ZVVsqvYjFcLhDsraKyvzeqnW41BEnhNHK
IZZ89TyUQD11NURYIY7Tg6v6dltYAZJdm6wO3ZFRM3Ac6Uk1fHRJQ6DhtJnzftrwC1FbhOkmbwq1
NVr9C1/UZTYYuMHeBuAT1R+4vTHs+6l8i4ySUUFoHBMaXY4XOLu586wNSTBE/fW3I9q8j8qMSJhX
yw7BvkonOGvtt8yoGIAT/rkkWz0+2ExiyWB035wkiJZYX+wIc3T2RdEsvVCZyxhl5h5efm10Ap9C
IZ5Uo4hF9ALWuuDUGOU3x66mBV6DOHclOyQ87cpKrEs/Dmec9tax27N/G1TcujTJUXPkwHgYgQ4Z
QAODlsQnAzaB9J4wtKNRgxtumi0rhi/rasYRMKsUp4CKXQazcHzN5/UkTG9ruYi8rQEvOnsqtvO3
0ImahassJmtYWWyC4FtltdGW4LP73gWcsCAdVn1UevDJLiqUlsohi+kxJRO2BnGerqowui+x1qRs
TpYisxJaOttSyGynu9l8aNMFPSxzkWEOeAyV+w5IiU3NaEwHe2DQh8LF2oBCGecZY66TTzsPyU23
ZtTMsaay/VUX0mKTboKoplYPFgE0i7C2Ptoyv05z8BqYxYeb+XsHrGDPWYRyzPzomzpdRuRnELzk
bLQJi5cSw7RvNyB2Phbd6c1rAh4xJ50mjnEoJrLxzAJobbkJ3zFGbsZvEVqwMHW4JTJrzVxs3FVx
Uyxhqmte9vDNwcacGlAee0AkOMDmc2qjeWG1hB/1eFs4c8yHS/pbm1nA7YxlHUay23IS3WZ2k0Ob
B3wq5hhv2tFUZ7utACZ6/1qgDOBMkc8rdP3zgnn/tKrz4oyc+myV81MNY6nM+YHcENCXrng32iTj
/x++I+UHUVfevG2HoxMNpGXRhLVlcPXnxFqVmCDTXAy6M32gconyddHgnvpQWsU+ytwIXNzZGRXy
MrKoCESbwqOthwOvddUUMln5+oYdWDNHlpbSo6/ndOUZmSI/ZBliKc+2+lYm+SdevRr3lK5epgiE
KtClNWF01mpU2BlbwS7Vub/yYzEvtW6vMGcoZJrXAP+iZUAOACqgTQSHvYhq47tkFSKy0N4yjV2P
fWF9u81tjUEEGyw96qVkwb2DELpqUxdLRHrm2oHhNRL0t6kVZatkRFzs1axSY5RscBcNTkPGP21P
/s86itxlh3fiAqMv+xBOzadWrrFgHKHXVZmRb4SyA4Nr+2cxNjHJq93ALk73vnLBOVNc3FT7U0WD
vsNyUS2yyBmWDXP9herLcplUKJeE4gcNB51Vlo2vDMAUUAVBK3yAQWHfaRPbwoxrahuU8yqNKmrb
dpOiNTeb7tXzO2/1RvMACmnmZbqjS9kQUJqOSX7KfeN4a5Es6mx0iXbWl0qY3bq8ib50TREQig7D
jIS9d6ogh6yUjj4BqyUDf0K1jM0cjhdEEt1QHU1qzEVy27aaaqWKa+eh9XaK8VM1vN8iLClSfItc
SN9bVG7LrINPeTlOyVNndfJJRdOrWcztjp1N7g2iEIvG3Jmp57Nw0s7p7SxbTVmqVqj+7lIMXgmC
RKxo/4COlCt/xvuZAhX/tTgNd52M74cx06tCnkRm9idyjrkK5pnQIlQnZhh+3lJh/EJW7Ou0yrA+
JciL87TyxkU9oWQNAzg3BHHzNkoRQI3N0S2Mx17476g7znBx3Hr6h0SyAeQ5DYBj8PC2fu46TFC5
Kd/CWVdrqPy3eE5eUHcqTpXC3qUImuQ43RuQTGIIb1S89YprUY8Zcm1Q7nomh0I1HLpi+gnbE0G0
rLCJO+NQk1C+yi3ivu6QBKzDlVRwyrfwv7j94PPlDuu8+pRbLVKRBiqZlNjnMSpOaZiw84+q3d1a
FTTLrHoZltHCMosBGetTzB/LOXSRbHeXzoTuJTpG8+Q1+8Fo35jfiDUCne9xHqSXxMahCz9mM58P
gWlFi9oe60UVVPW2/E4UA23UFTExWLjXBQD6rQiKSNh8IyRhSwV2P/hjDu4RxddMfwd5hUItPH/J
qMMvnlSKQaurJGYUOBMMQ/giBsvhScNladK9gaSkIAmmBQHIzWZw6fp1H6qhPcCWQay532+4kuAe
b7HO5OCgecvXdHPnjWzraen7z6q10Vm5aMii29XVlNOVT/XnJBineQPngvYW8Rra8j3rgs/OuQ1Q
Euu11DMbmQhjiozuc2iZtDk/pbmAsDTv24y0z/4mJWcgJ1aN2ccP2tmkgcFpRxkIJkW4QNLvXByv
+OW6wxvZGdAqKFX8On0Ind7daBQifeJ5R7/uSGtniOf7OBSBamPNId2XKTQgCUPiMPSP0kBKSlFr
MYb02505PSaGrhfx2L22NbArPH+AuBDeRdkEorIIL8LEas7oprfS6VAtN1Gys3uScqwqu4t1A9Zf
9ytL294SPvS9zptpWWSZWvkDb/FIZhvuxOF968b9ZhjkN0Nyrxl9c+xTq6QFw77hZiGVUTQtzS5B
7MR52pK2s9Jhw1GQUmg5OTOTszrauG1745U+GhOX3aGKmS9NlBFf2CfC0Go5iLZZ06i01nPofPNH
UBAj717DurxzdR8cUxrfE0nyi7hPL6WVVpeU+swZev8SyrPtGPsiLveO7UdLQ1CsFA6NF2Kr4UCA
mG0Gq9sRD/Bl55niPMT+NZ2721yKtk5YSy59YSBtL1FRiNg9B2nnb4OgXPi8mau8hv+Srh8toqIF
asrZTRvacT1S601j15e8KIhfmeTeMrMNGdzFveuWH8B7dKmYTy/aTo3nOaZ4o0mw61x6NJiXMZHW
dGxIR1/lQfIrLuEW84GjHS0KDtUxCpYh7PK1cfc/7n83H4cvC4x/d7j53afvLz5+f/lTX0+/LCC+
njEL///b/e9/EKT/GwQJ/h7K7P9Qav9AkBZ11EZN+L8A/7rsI/obi/Tvf/c/WSRL/m9TCdNyhGV5
KDaAjP6TRbI9fmQLIbTSAmLob1wSUyntUYRR6Tl/5ZJsy1KWxzjJNQUy3v8XLknAQf0FrJOu1LYA
c7IJonVchxf3dyppiOVoBt7kPVVkEIDSVYylSUg+57n5YnuG2pRJaZ50XT3NgzTweB/wxQ5HpgRF
zxmKTcI4J1mnthl9v0WEWHdDwyk5Y6eYL0oM0zcgifNdGU3jqrPn5V/e8f/ArP7KBVo3aOq/uMDb
y4fZUhbklgOjZSne2r9ygXY1F8hgQhQATDHXpkFXy5wJ9pONMW2GSREASqLOIgYFPAJtpOupTSZM
XoBl5hyQYRJrKZvwXI7RRxCgPowbQ239GQHrn1+psv/5SokwdnmXlQ0BdgPS/vpKqwKrBhpb45On
2+iu6Mb2gTR0jthWsYs5TzF0UgFMB1Zhfh3pO8f0I9zJ2eDgbGOv996CIWhXBnIuypyRHm0ZJJes
7fMDbb5XU0qUaWlJie/Gb9KhX5YNGjyYWCcztYflbPf942TJn3W91VgsWGNW72dvMNEvq3EXgVfS
VkHmFRtZuiAXqMIshnGincM+CRI1Tr72LGzxtiCMzq4BktmYhLfeDML3HSnycG/VoYIdufeQjxIQ
wPRdh4gwyOOKjn9+N+U/P3eX+8VSAKp87vbXz//CgyIcbWwiPIcnM+zie51AOpE4WSyKjPFdj+H3
ySqsfFlE/mfYlibpKtW9cAlBpeOW/EzKjbglOLVpAPA/rpv4huUj8t9Vus1WwHuPtSjK01y62b2k
AGvDftjM+OEvB664+7pMn8zKDo8FnyAt0+Hiq5/E2VQ4Kw4U92iR3KDtn1Ff6JJsM6skTVL36j0o
22tDgpiS3a++L4rHyazrfenR/OJYhbWCa4yLqtv8+d1SrBa/3SUu97fyhGuTjG7/Ts8GmWgwXGz6
J5GqYKktNzvgC4LDcNmsRm1wTp+iVxK9e/qQYOr16JdbD2GJNOk6a+SZ26EssHmu5bqguY8ii8Iy
cLEDwexhQxZKs0UgfB+1LjmV2GDvpjRL7vI+YlSKu8Gmz0JKHU3UsfKVOpAhivSEjNFVytydI3br
PPUOIvW4C8Wa+ja9jjPIe0IDzPDDNSsontmh1a5wLkAVryABwC3XauizFX4c4R3jWAePy6McJAM3
D5Kra+VI4zDj/CUDnzaBX/2ovcbi6D7769EfP/7Fe3xbaf6+Enm2ZZvSdPiPNN3fCGWGXqMwo6J5
aseeIEPZm6d41skBuCeioMbcQafvWYz7aDskp1q3ahN9xwup+jWOzj4kUY9I3vRtNKFKQtHsQ3rs
a0Sq0VOF9nHZlhzWRW7gERAVxRsp5HdRqa2NMfmcV2CW912W/SDKdVpUcUw89bs0Iu9EM5vRU1Qn
d21LQrTlQxpFg387sOUN0mlPLbXhBugWBKuMzxR9sI1+2Q7RRGilemZM2r9YJSYXo6Znmko+JT8h
5zmszOtcDe0m83QD3GQTWk5/5xJN4vLnd9b6HZyVmp1YCKmVyethAfz7ytmGUVB7dlo/pSW9BqIc
jRNGPwiKHAajUWzQIzB091Bl35gFyaOoPA4MYmg4CUbdSow0T5G5Fhvy+6L1n1+b8P75qUs+dWRS
GtyYHf7vr60UJhPYLiifAnxLj1WYiMewVsb+LQIy2XaT3qVWFh+szjuYPWgIdA9ynnCUmCgwQ3Rr
ceXAEw/yEhTYJsnQO49DppDfoB4RLmNRr/nRBm1+GHH9MGPPfxiUtan89IoNQv0Z/Iul4oY1/+M6
pnoxXeVok9XC+m1HTVhLU9fIyqcBuxgstkYdTDuO+LdpYwgWxVi8jWmrNL5mBq0amo3FtCcz0ICY
wDRiSstLExfe3rXKN15zwXZxGF1MRvIqs1+Y6yxRLKaALLJZsfPcgHvEC5lrPOZVTZ+JeIUHCqP8
oRqmdYVjIyHIZbEX9JyfpujT1s1bdZO/DLNazr3zgxdYvLlBuvMrf2SiQfTOYDvDUbkRkGWOX0OJ
6xT+FuMPxgutMbwwdLRerOK5rwmjKUrmx4rkqdkrHiiU5g1KmF+laTZnncqbdZiHnosF/+aQkBYD
3hxj7qxjBsItfF5VH78e0DWWKwX8RtZpmJ4SpxB33jwtu06f0sZuXqp6yGn44b3TRxogVJIT1GMr
tAd0wzlJe9saKwHyKTvSSMeO7yuVXiZT+jBsI/yTmsK1NqL2QDzLpqoSvRBDVh0yQ+zjIMkfGjNF
PQwVgpA5ki59/DAkDMbPqnUYh6/BFH5OlRE9OWNWHGpreOOfYsOecbJVxbpbxV2S7WcdBU9dS3xG
1Z9nnpi9XR9iLd/H1BPHOtMc573pZinswFqkVrzJnJu5ZknaWt7IHwiZdzN+AJyG43A5p62NsW62
FI0hzuPtzGzMRAXRaBz3BuLWxdxlgB7BFha/xQ4Gi3pv9HH/G3DX8IPM2ueURnU5vmT9iHkx8tKB
pvAibtsF08nhhY2VtQD2zkjLH0VGC0LG67h3Uzw8unYPGk5llbsWiJLBxRjVxI2OWbh2Df8U1RYM
AbHfp7Y10H0lDYFFuhmOyD5kvSM4dk+fVKKRmtJ1PRFqOoVE+CrpY2PXOgiX7RKVyTzpu6Tq3vu6
jTYxDY8DY7N5AYRk7LhXA5sTetX78R3Wq0FqHLFdEM9/Xoe+7srfdh8Ftq1MJA8cMORva2SetSjL
VVk8WTqckFHfuDZaybCHiOv6wjhZJc4AQGFbgJvmUGVhiuRHsE2iMsvbAEWcVQN+lUX5gsP4vyh+
/5sy3VOKE45JxQ5z7/22TBKgG/bg9MVT5Zf9fmx4P8krOttDiMnPNMaP2h7TVWR5DQrRQ5yk/XVM
uq10YWaTWb92Qj3VMkrPSI9oiqc0X2Uzzos/v4v/3dpHWQm2ZisGiyCwf1/N3YSkbdMq0qde0acs
B8pkoxfAYen0WNnNDxNfCKiBfHicsOlKDYPpgk+aqRlOcJOBuFPOZB2wbLyjfaofaBj/tCw73cva
E6u8nfZDSv/b1Ik6RiFzBW3Zx7EywRnZSEXnfx8DXV3yrHKWhIb6yxTk/aTs4GjZFO1hkZ+4Q14Y
J1PLbH3ZpiuJxF1P8zo1VHpnlCAtyIzXVer66xjMdsF+c3G1dB+qGerBySDTixImrlRUGf5gbXXn
qm1qJaRpMbrdkNO81XXa0VMk4le41b0Xlnd5xcg8orv5klvdr9kgk08bKDuBhH4EsjVOZZl/2INF
zy+ggA0aOZ1GpBKHyitXpAokV7p7T+Bz+ZoGcAiAWQxXoxXHhm7dqk8NiZVf5u6xSXuJJb1OkE7k
5rAG0J4yOcQ2XlN//qwt9Y+t23GktFDlIPzhcCR++7BJTK9LJ1cIPiI/Xhe9Hx1sxorLGd/VC9VD
OvGp8jlDAd1eQwgiuE0gCKOMFmQ/MDpohloc0DGrq9G7R1zHr1Lk4iOegarAuwOLwQNcb7TSUed8
C0OcPCe7s+9B3sShFWzjUIdLl/Xs1Shu/mL01N+tgIFSkOa/bsyb75dvaIsJS25pdarRzR8dB5Cp
wv/ojhw652wgwaMsZvjjx353LOrm2Sst635I2/6pNfTKLCRSPs70B6FTzptkQ3e14V1LZif30jVW
OAlZN4cM8ahk0yx6nFeY6ii15LiurmNlqKuFi4mH4cK9wEDhijt2tOxkFW/cGL/225/CJl5diX3D
Yi8EH/r6XmSMW7wnk7OXBfY2vdkqGXlmXo20n6/Yk3wn0Tbh+quTg3t7oL8NqjEmSPqdGvFkDXS2
cEoybUA30M8OTCjFI3GuwUN+61/Hlh1vRuW1txKPJDXb+iYaxgGVW3IZquGMOnw8s5FfQOkQf7p5
cAE5J1I7XTE1FTiAjpLJ3M0Aixyt/QT0RW91eGDRyfZRjUFlHrHLVp0ZIa8pGTQkc3zuusI6BmMP
M2K2NIQdfWi9/Kdy2huP5rYbdpbxTka0yuP0o2KC+hIaD3OTJWdubv9Ydw3aftc7m2nunfuqHcBc
dLhtK8F52ZcamUcsl3bUILrOh2L1pdYU+Inu6LBo8AZZPpoVPGUqyrWlsc4gazjfN64d7NE/12cj
wF2C/kuxwIpl2LkA0nuSnYHZei7XEjPdP99KXwX43zYf59Z+QWlnCttD6Pbb5jPnMRg7N+CjUoP3
KBKzXyeiaOGg+7XVFubCsQd1iVx/2pSpyvYqK7ehVO1b57v7NnBb4PF6vA6pmu4w6AfCC42XMomd
18LoTixT2Y9bDZ9F33qdID+1DciqsXDWWfiM4q5BpGS048G2rwIRjezFc0/W5sJqivacdYiTDMDu
wuv910ZXx9F192SDNWcz5trQTf49ZMaJcYD/Jqs6XDVe8FMM9THujeSlyepnbcjXMMD4JCzT+i6e
McFo8uE9oE/Pj7PPxLkzvUdGXQcRdOYb+OKDGxoE+fU2oafuk29Yzr94y2+twb+fNtGGcNh0PYkk
1v5H/wNtt6jLaXIelZ9hmBdbZIu55cJ2enXG9+RYFcG4TVSEChs97aaie7Y1+gHlUG+LfZLYuLen
sX+Y6wpntykp1gy+SHUY03oTGk3JLmcjv3KdXc3mvYIIsbfEuT7OAhn6ny8fR//zl3G5aGi/QLFy
mPpHdYBccgoCXG8L5Ldf4qOkxOsFMmN8M3ER2LeOmDYm5mBritz9bDbJz45I8cQjXR6ZPNGXt/NC
Gve7sDW7azPY4UuES5ByF5AN4G2xR4ZtGeIkh6fy2baDX5GRVvdyYolpkKMf0YqsxiztXlrP8GDm
C2zJ9ETjkIv7Ay31Ry1wD/RbeIeFqAHylz56loujHxj7gylh6rQ0swC0qQvjjwRzCsOXwTe/mcxN
mug7HVrJMbLj6Gz0Kjz3csOMaDiheQzPrO0/E6we9waagh31sbWAsrKPoi2Cm20ycpOsGq6VZy7T
xnT3ZmFSfPS5eaKfeM/NgEG00XWXOk+6C5HjaOvGXm10b0UHQsvJ30B9zenezAcQ0IEmGFjx+ARt
T9JuwPIX+GTcp1bbnbAzvfk81vY5YJZ3kvgOrowUYx5IfSIaM+KkdFGZi24sMAHNqcJXUYvhjJGJ
ELSsGz4ZSi7LqtLfizK9L5q8OZa2Ni5a9gbWyc5au3O9YYthj5ks91njxoe9LY6Ecdd7zyLsoM0l
jeXCLHNOnOpbn4T6DdEWAAVCg7DxvS1rq3rL5GsrY46QsTXtYMzc+97AF9CK5hd3rwIqfhyHEtin
+ApbE3YLbYl2VeMGuEYtdW1kMX2oQb+r1r/OeO0vFQQ9eSOZvnw9VG7yGCcxK9XNNKS7GYlMDUAe
PG/hifhx9qPkMTDmPev4sENFR1LoMCH3yyzvVY3+vuKQve4p5qxV1XMiawMyz5Pg8PVsFCI4GMXN
fc9ics75GGLFqJ/cNOyehJndzVlA7HNF2I6QRQbhV8/3thdhjaCrcVfMHWnf/K/f8Bp8T3nn8TYq
b04GhFi27qTPUcuR1jGb+aSNz6/v+KCw50yu+oYcWubW1sUZPulXt/yxWWp6O9MlbZpuJ+oa+WTs
G4evZ8o3Bf+qMZ9m8OJl06aoKOT0y+ly8rIHY22Wc374eihrF8uHkvEo2IzE5y9ceWWbn3MfI9E0
ALho0qMoRXqSvpvurMJ/tlJ8AHFSJY7z9v10HGnZiMjb2MJs7zqMjeARkv4xsxErsj5wrvFQz2BW
gQFGrYdzMBfWMoKkW1ltDkXa5ViqJna7pVeonmhQEleUiKcUjv3SQvSsSBf1n3QvMN7pZLRpAICo
B7Cxi4WD6MgGN/VE4hyiPn8qpOdehEznQ+/OR9PL3UtOmx4XI06ZnulUB+P2kMjKXc0oRWHbRPA4
4Ijo6jRbVUXWrcebB8XXA+1Uc9vCH7p61tspixXdy6JAwkp8uIvMN7Mja8H7Nz5+PbSDwEZZN/dl
6xUbNwNsL7NcHwJMGA7R7cGbCUoXONXQMixDZEx9ijoAKelQzPLCEuNQ2wTpVgFR4YMzJusSj4rb
oYW/Fkz2cQbjvCckQeTrscrfq7574qLX70HnuEh/u/ZcJs+hl9LqLnAh8ZmjvxXCpaFV4mEcRHio
+tk142j2qgyl1mT+tocJacKqi40epZqRnQkp8haZXWTfTWcmA6a5Bhkx1K01jVcz9RFGEI5sDn53
qIGvTeUPR/TGEvSEhy5p5Kml7yfzThwcswrXg9HIZeZBWY2BY706oJ8Lrsr2s0jC3dcPuwwnVhiN
4mrPFSWIqJ8iN2qeMpUcNb4GK10l/apyze7Bb5Ctdk4yLprbl7MI+gcTDrbUgdiXAZm6qUSK0OIb
cQAXsA5fz+yumavFf3399U1Nwplm8911FU5Uw+2hhBK+y6IZXQdA6AbdVB9N1hvS4/KOZrjnoKOe
4AgAMo8h/MUZwyfgSts5EiEJkj3WfX+DvXfjXTWY4tBDply+HibRjJexePGLujt7A6GHrsT8Wid0
idtZfPpYUrqjt4mFaD5JOaDCuYl0GjC2/WxZYqc9AF3ZdS03Jjs853KP1zcOq9JL6Lro8tC45REl
cXqpRzTwiVe13zPfhbbHhQauwyt2lav1SY3egDG02uPFIHZh7LPuY725JpFg2lr8iuvQZBCgSixS
7Uhfv84QX8cKVflE4uDsHM7ZXcMRTzhVerUwjLxWVpPvQ0u+Q6Jkh5qLbGl1xi3XjNmFHSXvHKny
leZkNEywnoswppiDBZkh+Ge9xz1tHdGIwH84LU78bgVR9TyDGARp0lW+kLGUV6mG1yDwvhd2Ig7D
PFoXK+vmTSzJLy8H0VzDnqaPNcbPqUoqNsthPjn4qM1Z9piYKL/tICqe6xKOxjQuQTvH3zyf2CA/
IiHaGGmqo4Oh+59iKhya9ge0ZnJfFP6raVXOUTohJn5QwU94bShSoedsXSEKWYhmKh7SasaQb5bJ
GsfP+ob+FVuT0N2Ta3FmC3yClYpi5eZNvR+EPTzMMwxRHEWXIZ+6iz9VCJ0G8Gu/C5Pd7OI9Aws6
Q11OWAhKtIN2Hxm7JDMJePVnAmDy7t4No3zZY0j4SR9+SRY4jfTcqx6TNtjhn+68jQrPwKpON44I
6lPbMNpQtu295VF/8si/UmMd4aau0c4y2WD4A2Ou7VguKjcc7o0YI0Od6vdsEAobu2Y1p45g9f/P
B/TyAPkWgPfX97oczg83No9/js5mnLpXWZf16esrmsl6MWXDT/oi3g5szLnYAjQ5QIzwjRSmU5J3
7h3yL7lKqIEwYh3dftHi+b/x/RyFGlI5dBrJJRwwk0JjMr5GESaZhl/ixI2W9M5NO32HC9V/PPv6
XklcTRXW3zRuY2+s4hQE/oR3q4xif5MgjegSW70UHGwj1UX3JNc8hoPrUnsjovBITn+wszBY1bZB
FyRtvWNcSnUsDl/PW7IjsIJAyxaKoHxkbg9KRPfkM5qbx9FAKdvNXsk25DZHU1Z39UgV76xEG+uf
Vom+RLj9I3a7/aNlOAfTcXa9LqPnwG28xRS2yQuj2nbpmbG7KmMTdTVA9A6jlGlBxsF0j8uFv55S
siPm2Gywc/ZslDNh/pygY92MRDcvOo0HcSSGDhw9Hl/zQRdbqlaLjnxHb9ObX2IH7tb1aQCLAK7c
DQXsrK/ck7LSU04n5RURCwDwUPenwavG6ySDXyV8PB+0PZ/GGpw/LQtxwm3bvccVISV+A4zUY1p/
ngnA2NhlxNQp75LXsuGvRTj7rxvDY3GRIromtNgXjZ6THzjjBzpjd+yNezN0kkfD097KxPBpA1k9
k9ygGJEjdxmrKXtT8b8Rdma9cSPpEv1FBJhck6+171WqkizbL4Tdtsnkvm+//h7q4aJbGljAwMCM
e9wyt8yML+JEzTI2/Cn1FKOigcaSz87YyJXtd6oapvyOTPLVYBS5a+KgWVdh7nztUkMtXGhuVwPN
1HSq4JIKNGXs7g/JzuZWBhh2Caf6q7qGLd6lGjMGnPFb3XZPRZCRcxkb+2yVKc0/xdQ/y7zd0rVG
HttpFr5NejqK/hhja76Q/kZNwnt2LXrRkMKs1c7MiSQb+s9xjkRzcnG/ElF/BRxt/5kdGaR+rzk2
YVK/JMerpg0OaSDG1x64slW27lNTaPI+NWDHmoH2dKpTbaYGdnaqE/lCWuQrPtnsEWP8PA2D/901
6xc/H63XuUKkHIT7o9AJ7ZU2GQCr0Wm/trKH6LIfPbLkoBfVJQyKU/92rEr4FurJ4G/GUP9HTs2w
S4cvZSqtLzKJxZKSSY0NLdINc7GMsXhectUde1v2Fzy/zlmfggGcOamcxOw2MgAM6iRusNabsj+4
HFvvfz+Veh/8Gp6BMcfEVGLMnLEZGvRvv4aLvslkNPMf/aSrPZyNaiGkardwM8nTs9s6whlAVnIp
HHQ0oR+HyH8urcTZ6wb009GtsLDqHBcLotmMx2FXBY58UJM6vOZTJReIXg+sLfQa+KClozT45Zkp
9BEcvdsSetwTn+qj1OYNBJTHi1vPGnIc2fgGZze3gM6dptMGilm+a1GZd5okSNPU7amRHCCaKS2W
UyrNdZo0WM1jq7tWDnufQo+P8ZSS7Q8bJOZQttu8IVxRQJ09I0cNzNvFL9kb7TVQzR+zi7YTT+M2
CkjCySlMn7xyDFfQQpLN2399+w3o1SGJk5eSw986MgvtuWdouxuEvnIZVp/YHUNYGAuEVqt6iqC3
w3FsHlFlNo/KqYqliUtlhyuDUnl65dYYf4aTCKNj1I8J31eKTTWTX3D4kiDXCKUmmHqPziy4ex0L
emG01S5Uh9qJOPENfnf8+wPhzDf8PyoXD4TFLFpHL9bBS7zTi0tFQARTh/fQRtTKyjGe4sL3Dj0p
y9Mk25tmTteRwdOhaGR2iaphUw8EjbPe1w+1m7yWjLZ3VYj7Q0ZjdgkVx/J11iXjtW6Hejv5UfSK
GjrtfQZay7oOvDuFUfcG/C9ZsC5+krkcV5Y3fW27dHoax4COgSYulyYB8afW07Qljgt7pcWJvpCT
kV/7RkUEykjQztjYLCFOkqTdw0uqHJxGv6VDQmwZJvVPei+wCI81hmuwlbvJqlHkOw4jE+6KU8xZ
rke7XdDDYt+cbCS6DWNhTfQKY0Jd+hu7/mzo/7+uNu+fpLxAIge8v9ppqPQUnLv/6JhtLmNJ+hIj
T7PONRi3phrOUa+1OnjMRu2iSo8Jg0r5+Pstt+db+u6W42nihuPb496b72bhpRZ6RaHjBrJg9dtT
Gu0ItADoNQirSpd+bUZlw4mThce0rzaORvw6stV6sntbQ/k3g61KEYBcOZxqYlOnpPPY3RFEX/O2
1CfOpenCFEOfAT6KCCoJu1xXEkStT+JHEIDaqtE3V7FH9AbAoEET0+zVnsb+diooaI2JztOzszJc
nN4YuOx9VubtAhRsso8DU2wUuazeEn+S2NuOZXtQys9u4xhN9x6h0JBgJZp0XKCZLgGPR5s3vuCY
IRkhaJ11qg/MBUdU51IFExxJtf/kAn9Q/jzD8VzDwnpoWLb+9s79y8ZlGv7IsaKVjyYvzb0eU0db
ePjAga6QVsuNazFF7T6o0we5VNKlnvalHkS6K5GpLGwEh35OrfscUl47avgmTa2Lqip/aWTmkZDC
+hFHPhAA9I2dk0Tuk+bifXn7R6bujwWoaWv60/jTATC4gwjC/niMzthv0h8VWkdEoLYMXee3pekn
5MCAmUFNqNCaZQQ9yo5BlKwZSHg7jvzRZUzCdFVreXRWrjUtWixBoJhD4ymP6TsbTAjUTJ0I7fH5
3ZrZGKHS1A+dEe3579dVGh8eXNO0HYe1y4ZmZtjz7//ruo54jLzclcajrkmCFX1Aq2rksZKMpVwz
aUs3mcb/pie5d7M1JvRJd9KKIV+z3/FAU/tZ9dT72kp5ENwBXQJZyYttNOXJPrD08F5KjaBym9oI
SDqX3DrN0+6745Tupk2VuYtDvX7RJgetrAtfmgGW18xiaY1y2gfu0HNqN+923Wu3IBnG5zzPVnlg
dq+FbMtTT1hvEabppZNmdNjWibc2otg7eyOsmMDSbtoIqARPzmEUmPzUoNKD1lrh8U+kl9QMWIG3
7woZX9A/vFVhjj/I72hbjSKgF6ZYeA5Wbh56P+w55Ov3pg1YxVangYrW1zLn3tZFCJIl67wr5470
XJGrxLQyqA1uPX/lidoa2Aqz6PjRKLiKvXYmUIMKMZb2zuXFQy9EUfv7TfU+fhJNIloM0pkeOs6H
r1Gr2YGudSSYJ44cm3H2OvWEqjCEOSYCndEcO19rjpnRsuZzwZZjYdob3ylyclntSfn4KrQeP0Rr
RNEpbmv/lfAJur7VOUs3NH/TT8cxOFQDc8eeqdrgP+tx0OJakfESk5Pa5DrjhjA0KXbHCNZWQu0x
KC38Pnf2vJhqY4bkkKP0qRmrFyIL5iXR9ZeQ9wjh1y7W/JTmEwJPvJR0IezcJrNvI4NL4n+JuthZ
QzRYn1YNW/V7GkfPFcKiLZFxOjfbcPZrWOIm/9zYmrchR09XnhMDwKiD7KfV+tWJWSlVM717yBRg
NLNLsQkxaot0RVJ29IybM9VE0sx8XavUf9ZC4tQe9sjv6fAnclX8Ktrm2jBm2ynb1Y889bQYYqHd
OWPtX+M0Aj9A2HTR+4QT+ynvj0p78qIsveQ0C1xN8ktokyxcl7/fe+d/vNDM2GyiniwPwpTvdqMs
eIyWnWJ8MOWrV3W1kWEd3nAZQSvI8Iuhm4J68lkgnaRbjZV2yeIxfdhRsdPGpltImeR7pzGYtk8A
Ymw/GjZjZQmoQ7q9o1eqXyGvMq6/e+OQ7syksZ7TpVNpBfEZFe4URljdNbqjX3cvDTr0vqqEddQy
Qlc9NrUqQOvGJHzNZL02TeqHMGZbmyrXGvg5ljpr5lPMAzAou8LKpb8mtRYyW4qgLuRRtiBeZEN6
KzZ9MZ40J2DkXJU39ykTXfsInAAjQCbNfSSdXQCo1s+C5gW0KIdDHdvK3y/22+T/v8u+zVDMszDt
W67uvid1Tk4zydEeusfUsM+MBhlgber0TZxn45I8WbPt8vi77+nJiU8rM2sSmgCGQYgYZaE92VXz
Te+aP1QKlVfGU8Ryomrb+m75UiIuVeKpb0W+JGVIM1VFCUoCFu5cO422HIy44hrVNz0W4umTv5b+
cTtjuy6mPoPVFoPq+1VBdVzDYRzbh4ylv6cKedi68I0KM6gWOt7xA0SLVWOR3QtdSjNlL9XC8Ext
WcmffRsPT+jl5YJOHCpc9fFYm1ZyCayy5Eyn4fdDZlgmFThwKPLfIAt5UOe9bUGREHympNtbJqlg
qUW/0JxHmppa/ghIioQ763QVBHF6evvFHGoBy4xtaKQywt9Zq91Nj+c11PCdOXkMucz2Daae7Wtm
TmTcI+dnpGGDyKd4nKci+SMh1rjFxE+61tZ+4FKvf/tlhrcoD362Vv0LWi+m2UJcme0sME5Z8PZ6
60jVQbek11au0QKzB5uPgxxcsWjcgsGvP7QH4SO5eqCniiQjiDoN1NjEWMatsYrAq9iYETRF4d/8
Z7fwOtdI/txqKoa8QOHEmiK1xaiuU1RY7g3oAw88mIck/0bjlXuwfOzQzmTt6HuMbt7Z7JJ8V5VW
PdMOoYA2NjaPps/RBb0Q+blyViWm9Jc4sZ5zo3xtTU+eg6lhwtu7GTU59HPnYvxNHBNCtTPNPBd4
PYDQeyMkDF0DOQgHV55zTT+6kyzOmSrae2cSyLV89TQP2E5MA5kjUtioLE6/mtMhx3veMjPjH1nB
QwO/3NsGhv/Nzwd/OyFOrCxYfQsPTxzps7kD1LFgzNhbajLaY1n5ORibcNkX9IiaPPr73DXmFcv7
mXn0vQkc/0Bw5GLCqPhc6xHWkCunbhvDb0ry35qqU5DFdzbO2rrJIGay4p11x8fh2zT5ou/d6qj5
5rd8mqKNO07iwBPGhcXPta+YG2ztMszZPQ/6qz7a1RoyWQ0aJXONgt3NWB30vHMP0uJb00Ik152n
ycyrS5lmDSCLId1EJCdUb3onQMLmbcx2hS2nZ6BpP4NJ8+kF0EkrKs08JEW5NejFOlqMnbfkJ5ZA
8hyUmELAPrPlPpYJI2p/YLhZZCW1IkG5QWhHnI1S+8Sc4xCPZvAtCDDkDyz+a589ZEk9xPntFxF0
1fbvXwk+7x/2jra0hK27tqmzJX/vixqZSI2x09ePiNcFuM1YnlrPZT7hdqvaxqeWZNGBXR33OqXv
j9Ik2HdIFeGgMZ7SmnVtJ/3SzRx0J+TKQ2b02SoSgbgZbY7yYKHuD1n8pf1hBMQnCihgWNkzQpf1
NNDpFj4X3pj+bsNuPwq9h0RFCmlo3HJnBCJZSf/SRbH5qlz8Dk5ldNs4G4CcZcYy8Oz0UWXOgaY0
lmGnIxCQzr2KY2RfHAxMq3Hse+a0rklfK3mmHX3q7UK3hP5slOEmbnFEjin2vQkFYDdFjGGq+lnq
XXyzayQbpsxwxGiRvHsJOsXgJCdnCL5Ftujw8lbyQNEA1tXQ48CKYdpV7gBi3fN2nkqPmuiShygs
capJfhcjaEkgBlVUlC9qvjr+/NJJI7q8/SID26FbXCCqzEQwvw/jO2kotSIwiw+fhlVGO2Z8bbV6
WLk208xIc+DxSOunjHTjiXHD3MYMfOhXT2DiwWDJ24RlSp2b1S2gRRzCuhzudtq1nyyf4oOxDiuQ
aRs44jHfcGx+ZwcKknrMaN0tHi7PMw5uB76xCrR11GDAEN2wsNBlVwPMDdI4YtjF3R5vcbJkV6ev
x8FcATM117nXb+zUCVcsxHfNofJOsvX6zAX4IRnjOTapLE6huFOl1N/9rE1RCq/Qe8T2lmQGMsQO
240i9ESH7gTMaF1GJVHplLmzjfdpnc1pApWSIZvGimE8iM1tkYR0YFV0AenOGfvH9InyxLv34ZV0
XALPnmU4um553jsdwrKrYeTDVHMXsc+/rZJoo+3cgRmtsQJuXMBnpxT60nUsGDkjXZY0Ew0TgLJE
P9H+y3MTu780fAaLWrOKYzNiAA6oKDvhqLmUgc2n3fOKpRvk6j5FY7yKVIg82STgHzP51SOizOS9
m/a2LX/nFQ0YHZWkjKf3wwxDztNKXRm4OctyVO7GTiaOi1Worq1yX/ICGRQNW57D1OqOxal0oYF4
Yx98mQpL3wM16WVHRI2u7hfX4iBPJYnDZCJYNyKUJxGE7TWrdrUWOAcGxVRExc23irZzwJZNi2FE
YmvAgrEtRxOvW6CAggQQNInIRdtaJ8MOJWGgiRFaZjj7nDyrDm5xQlwpzXsTf/9kLauAIphEL62d
qkVwyBP1s2/yGm5saEM9MaxFMAkPu3dHKdrY5QyR011UBvWL4IcApMKJX4BvjNmrf8urHVglItpp
fiKdYl3dbHDXWUj1rdVz3imRvlZaIJlOu87JHaz+VQzUCbkqDS94z7thSr9YHRM1nQINk2jIEDbZ
uZ8seDGmudWsVNtGTU9nZknyEVSAm+yxjDwEDZU7D7dWh8X5OBTplRNvt0/HqLpgaGs2LlDldQgY
lKq46Zdd9N8V8FTaeWtsMwIdNSjFz1aCegq8lLMMGzu426tq1hyVnM10Qlg4dedjAw7INY6abxpY
5n3AwPdZD9NF1QzuNqYOcWGlTX0cSqM+WqM6qMke6k8+NnMrwDuJjlfXRqNDKtcFnEp+/19KR6+a
pkaPLR6jG9bwStla1aU8Tg0VWEWr55euA5BtiHMB32ZrcwsXpnNu3Ka7ydS66VKXm6geDWh8vjox
LOHjWOcYXY2LGwFfG7tendzUY9sLoQvNvv0n81v+ZhNnVczTB0nZGWAHT61UqP7RQkd9Qa022FV6
Dn6FhZjOKGDDxvCclj+WX/BKFhBl3W/dUG34OKtzHJoc5uZfaLEzF7QDj5Mqb47wNkGuOXt61+1N
7UAAgC2uX1Am7v7kHVOOvM/agPDbptne4o5vLCYQz5lumXR8iZHsW18Tyq3N61BIOmOTcaNyIwfb
YLTHGsfXMWmABqMKHXUTdnjRcSL0qG0C+8EnQ2E9j2n/+cTxJ+av6n8PWK4tHJYG17VJA7/fYrSW
BqAVX8pDcARycQysoz3CtiSf5qyk9IP96IhvFp6xQ2nTp6sDgrtodo6ttuZljZrP4qQfhz0uF9Pj
hI0RkYH1u6eoS1TR6V2RPLCodRw0BHv/pjqrAcNGAE4kXvdWBb0WqM+kFUxdyck6cEhXxVRcEqgc
60GENj0jwt1TEUmTKt/ppnPcVcyexm6KZ9d8FhFOQaskKKNC0jnjEByI0II/uQpnfG0SZokBCzxh
JLksgOSsNY96dNFFFX8UHaxl2QjSVsk2CVQPuJEsHDzLFTzJfjs6Kv7k1fq4jLsENubIMiK8tPV3
koPjl+CD6Et4KKl/7etoNqI46TKyUcDMTK1dHn5NOc7aj7zkkyfE+l83xGa187gZUqJl/ve1NlzU
/bAYowdjkCe/BYw3AllaVfbvir3/NowDguXMCJM++2qPlXHIkiSi8jg+jSNZhXzy65tH7d+qwviS
lNEa7pO+EVWf0lwD7dKNDLmkJxHxUNRnBs8dfOtbM/qbsOt98Bn212DM7hOASuab1iXtoP0BAtjq
1NUv3Z54VWbwJ4ZhZv5QIOkQqXltKoOtf945VxUVCgOr8Zlibnz83jFPZiTCpHmeS7wPHPYZNkbl
DeqBrpDQZQgcSXOoX8VsUu8wdxcoIuGvYdSwcE4ufl2rv7EV1SZaB1jgt0bJKaQotV9NBNUTH+cu
/G7AJzpyxPE3EmqiS7imMCkC4iZsdEOndDiFLf33Y4b58ZThIkIYePUMhmryvRbRIEyThVKK/lK6
K52O9UGU2pJ5yj9tANo8cDDOmF7dcTD0y3MTbiiJgPBXYdGwAnstvME4Y7v6Uvnxb1zFwU740Z4U
Gl1iXirXBhORYDDUJbKBSEYmToHOMYFIk5rZBPwffrhA4UHApz3Ks8srTaftxqF7lvOVR89dgsmc
o431iZIn9I+PNpoatx4UBELXBxkXMqCUuLa9uzu256LCLNmP/bYCY3MQIV7eQTjM6SKggXpfr/oI
cEzO2fSQ23R+TLI+dhzJVm2j1pLKEUbY/rL2RX+P4tRcl4wVlsmY4nNDqinqgEYtObkc4wDsNN0X
ndK0bWhW21RU0NtTyGnW4FLrpKa95szN11eDuByvOq7x1JFflVn6h87dpKNdbGIBBiuoJbSw2ot2
ukmOOOCIpvO7uHiRNghy7HgAj7bZcvjKv0m/bM51Ro4yNuHhc+e8Df1MnA/t7jl09X+cWpnXDjiE
qiwLdb8qrwOq8CqBnLQKVVvh46GZ1++1RzMnvsKYWz34PaTTVkaM3dA5nLL9SrE99R1jmi6TiJMD
RS84SoTeHYYOeI+lVaSftKk78E9UpznSbyXqR0+X56Itky+27JJLVlVnQUpywtayk2H5RVFZ+oqu
D9yJubxOjWLfEW5PJMW+ZmHuQrbfR89JoAPnVbgsgC3SQeFHq7+/K8L8eEqRwkT3nbMV/Of9y+Jo
qSc7ymXuqFppRJUmtS+UVtDOvQqztjiqMX6axoTRx3xQjwxQl8E0QTXzrAWXySaJGpxHKpBLCga0
QDc2ftP+GDx4oGYHvojuvJu0tGDVRRqhoxS+aDN22SLu0uDivfRU4hwzP761Os11fYBC1E8Exuwm
3kCPl3RXkMDtYF17cDQ2VeLselKGq5I0GSRMGd7smTkIDXOP+8lmO+MfqzYNcCE/cq8+thb8yBCT
0QIohX8A0LwUTufsgwHlSyb+uM9AOlxDgqdrdyLq4iPAmBkgd6BWFYd6C0ZoOfQ3itkPRuhUy0l8
wW8dXZNs+J3FZDvdpFELBq20SE/NtOgb7E9wyLxlxSglQN9ZUXhY8xVFzg27FnCGSltOnHiLS8Go
g6IGTvbKsY5B6OxIiwansSq6ZeY2xQpbizy5vVfB3pPGlicvTO0j7NOItjnPfqTjJmXwyFnSeChK
TU4IH1xrvsdz6oeYd02ne3hXFjI3ZbY5odyG51KznU2l7/sxnAX5ToOHrZxVGDQ7Ny3nsFyJOGVk
AEtLY8+/XMwdpYzvwRObxlqoXG3SwRuXDn8cnJEYHH/ohE8l/RVwWU4i9bFSNoDLUz6zC8Mq9UvV
ovbGQQqKoXdh80biMeWV8ck30Pq4teB5ZmH3jDmCxzjrv6t7GaMQDIwM7pobwNTrZA1TLlSryS6w
gNu/G2FgTDDkk0cQDQAknPB+ivujA21mnycTCzDulCyuDmLqyw2caG/des4JTTb7lmYjoAgg0QcG
wNdwiHHjALFnlIVhlLSwlnYL0KnN1sBq2/0iT849dlS1F0H+y+i7Gd9sVBvLBjfIif572aQYK2GC
LJo84qnvlba0RgoCzMQFJNw3v+2gsi4oiUt96klGa1rN4619+/tX4M1w9O9Ns20Q+QHlit9RzM6I
dxctcbg3yqk5lQ/tIov7FgAdii7myXBdkEVFj/K2jt7wsBaKV4D9kKuTGjNH41j1Dtexde2lHlgZ
LZ2xvSwb1S8s80tr7jtK/j4xcLji3R7fNrjHYIosJsCAjN6rQDm7Dy3sDXlvgqxcidp/NOFQo1d5
391c1/e1iF5xVnnYTEt22hBuZij3odD9uwEsZzPy2i41zozrofkdtYJTckMGJTZkvwztyjroBcpA
XM9BwdA8RvNfvidDbggC/9kvQshro06IYhYkhgMaOZKqT7bFkBrLCCKmiDh8BZPerxPh/ezGSGP+
X2DunIAY++YXVCz76pTFuQA/c8DsXK3ASXgL6NExAypnQ9eCc8TCd8My5R89M38tGRMcdCl2gF6N
VS9gCIUtz/fb/4VC0iUAS3WeGNHsYcrevEm3DsBCCvYktGViW6ZPq5+3j3aIDdM8VZq9Lyyv/+TO
fNhCvt0Z6A66zmtkfHC2aSFJZNFyZwoFYKUfWia5PE8brBJgaHox3uxCI+Y0fxBECDOJrPtB1g4O
JOV/L+t0WvUjQOwh0E6mLNIFxIiXrGjaQ1XD0cHtfWoDfN6aE11V568Ny6S7aiqMg9KhaP0/cYv9
9PteSMP4H08ZL4TOMwZ+w3jv0KlF0kUNBTv3nHUIx0gersLZuTHpZLPxnFHHFr+R0/Xz2LcWDnOv
PQShd04xmN8GV09XqYDUCcF5XAvKaMj3sf2fQe3gqrrfiW36HN3zYf33H/zN2fLft1kKYvo6nheO
V9yG/34CCX/hyZ8U9fZR9aAjK+Crk4dHPtNrDo/GvsaEvgAYNRFJsn+rybKhDcqNqdIfhmqNpQXQ
AsB5P21qpJ+lmApKX+bXIi6/8skd2P+BYlZ4IxhFGNbRznt89NEzJB0nDtmYGe3WTt0vxTxPt8ed
nSl5ZvD6PZRuchUQrsv0j1XiVtPTLsNpemu0u+UTqfErf+ePK7Ozhztv2crwIH4EddPuc72hssKl
UzmbeMN0g75hpf5gx6iOY91ejEkP17ZrkQ0wjUtaTjsnYiwUuFX72RTj/SabZ9xwuL48GQLJ9L17
05YjJh5MtncCVcOi9yCy1nl/kUXAh8ADKFyVes9YMX9xAwBmDs7JeJWMz+Y4WZ/9LO+POm8/i5w1
Kr7bHwcqYSjxIYyDe2+mhkEac5Eob2Pu29cxcFmTeAv5JE0ZnJLpJQpS2tnC5VArrGBxsMOTC7Ip
6JxPnsAPIgw/Fg4grrTJd4Al5d0R283dZCqN2L6TZFDIkMzuDf8G3BZ0JZI20dBuRW48Wbu2Zi2Y
491Ezl64NX5QzrKGiaE+2efOULv/yEK2yV5ANxxKNz3ujTm/7P/S8syp10aHZog7LPeA61M8D1jU
V6EpIOPgCjODYFiYlJLvGWjmu4ZYEvTkorgpLaS+Q4RnC5D/OkcYEZG/m0AQLN+2BLXXq21LUvNg
tB2U2ECGUCQaADYWRv5l4pKsovIw3MKKwk3Czm7Huc2g6CiB0621ApQcOLzSuAs2AlS6F8/N1Hs7
dmlJqS0MtslPk+xuEZkDFp8CzJg2qTNK74KoYLZOIHivNISwTyQaIT6sslwydjd4Q4TBvXxPrKAf
nXk+Np97ExXySzxImpkim8yKNu2sMGg3RQyVIZWwFlSRLIdcyYugpryP9P6S0a+4aLHWrJoywoM1
wska43QdN1q3qjyRbahZ7AbdJlKUUQmBwMiwXmd+qaDgaBF1VXUDoCXlfJ4bayZM9QF4woHoR7Fi
YoARvy92Xd5bhwqbwdjQmlzWu9SnGdkr9S95UnK6x+EvfLdYVyW0Jk0S6ffDTTgZE0Q8d2N1GVBs
oCBVbL16SUMHXFZt2rr8maRqafn+OmF4dAwD+5grfMOtB4QlNLVjokglEnvGL92Zl5To+qJVvrYp
bI23H6jGOqhp4CKHwPESlty6D/yKQsv2yWotaiMswuqpc6bLx1sFUItIu3LwSgP6hrNk2jdheWXT
WG09qQhxJPa2S6J91BnFrtB/VFOuDpXKTia+l2ZMw5uooUc4aXjId0baXYckAtTFUrnTQ2ftveVQ
yvhOcwJJoao8I0jKbdeVhGkZ+a77HK6iEWkTUMrZ88KfPjFK/kSUER++moQqCfKzLfdgbTE1+e8L
mCaBZ7V0UN37QfL5YUWNo3bJBnNauUVG8G80lwGOkU5Awos1Xr+BdM8mcAtQ6jD8/75GfhAB52+T
MB2+5JwW3A+5cFpXqnwE1XLXKtZBVFu5ozXpu2EpcRpl/QR3AUaCWe36kCRFEGX/RBM7S5V0THN8
2M+VEM+iqr/7JikU0Zn7WCv0oxzxp/VMYiC2aSdgccHSmoHqJa08B/S9hdCH6xTkKdUUw8HkrwjO
JZOrlN05WS5d24TnjNrI49uZ03V6/qESr30I/kIRmFS2d8U4gTSj6j2EyvqTL7c934b/7B3mXAIs
NFR/SWz+/eIWue5EtDPV7x5EPj7ITYcKsXdA/xyRkqCVW9TVqGmyqco8mDK4MpJWm6Iyo+Xk2+0K
HbzfQpI5+YghZKV1CrysCh5CJJeyzOBPFTjtRg7kS6W16yEsrHWjM+GYUvcrgIaFX0NqQJBNl2/x
vKykGJXHKlk1Y88pLN2ObL0uZG6e0mB60qJO3xsgWQ+9JDM4X3SbcOSZRQZnTZkcBvYax0UrXYZF
nb2mujvcyKFJ7xXgLgGRbNmqsIOAZaefLDkfIDA8YtZs7hbQ5ZDq3uNPyx48jPDS8V6TLTryCUoY
wVVqT56LScT3MdN1xnQBj/yg6TuH46l04UhdsfHjFRaaCT6v0y9Bybez0DuxG+wkXmv6pQjsc11h
D4b9BaUHJxWSH+6gCt5HBJKZUUb1Is0qW41RXW1dpzvEbJGqtGxXIeEDTnhucArnQ4ilyxMWLX4B
fw4mCZfRsGJaaC+IFFbuK3hDso7+pvcj1FLP04jHTDQC2FgMuiCz17Cn+hNGrR+pgNIWsmrR7nOw
QdtsYqPIlj1Dx2tA6ebf31/3/TF/vrg8p8wKcQK43psf7V/redYYYybcdLh7FI3wac3DhZxHpbBV
ikViVMHNZ1nBnqgD4C6/MVCn+JFTVUs6Np6zQnwNb11cBufW7b77KEYs7FO65DT3MOp+yccswCkU
ghgrencrGkGPI18mLzcA2AZyT9pCOwf2+FoGRBmjck0mRq6oG6jPwRpPV7kY8Z4tnQ5HMHbjQob+
ntM3+gAYgEPA0rcxmW66oN0go5qbsCXNWnidDYhhUmTSEFKnbjZm0aRhz0n/Rg3Zqu+6DqARUV5s
0Cw/cbljV7xu9dG7F9QiQALU1zj/oLwYsbZ1C2IAemT3G46a5l2KhWVD20yB/llJ6O5dgStTQWRH
AowPkfbFJxBwGoaU0H/DITqssk01Vfln+9YPPkju37xlxUYuHF6T91MxmvcYfnoJaEWiJqbVwr8j
S7iw2WmRyCQNzhB4w/cTfgvwTRR0i4hISFEUlhe1rHkmtyTL6aHgoIPHPI/Xdpmwza0Sf1kAi9va
fIe40VeT8p1gUSKeJI72K0yy22S6lGCxqHuBMe1rNM5GMNHVsJvSEhau3Z7qMtMNYaeWIHwr7F1+
X1ImCbOWouzk5zSNHq1siFj8QCZR6+HJiEicspK+FrG0b1ReKM0wlmGWldiZU8qjciyCEey3isBq
rAVPHu/txXDKYN0m+dOAJWs5CGmhMOd0Z6Z2vdabtCIKbY07bh8Os8FBQV4wdBFn2vGYGbPdaqx0
mTlhd+BffXUGDRFf4ISuBoaGeISY5t9rQfreiU9E4ndp65KLndtcmH91Rz5PO7ebbMz3z7jDcUoA
Dlwyu8kX7GHkLnJr0O9OR9Axs8d9PtJkgFVV/h9lZ7bbOJJ22yciwCAZJONWombJtmQ7nc4bIkfO
88ynP4v+bzrtRBmnG2hUT5W2REZ8w95r+1myQ+3ooKqxkabp7Hag42lYEde9rzzbdz2GoMaz6RRq
kwYCc2JOkg7yh9e5b5NdV5mLE10zT2asnQIU2m0CM5nozlWbAIQY/GDbaca4DuOy2drRKyW2vQXX
tLHygv2xu7F7LiVsLd/Q5GM6YN/ziS7mrbl/dw/abJClwTGDR+i9eMfvQFEwXNJvVYjhZdSz34He
rRJrqE9I6jZz7OeH3p6+JeMcr7uhuo8scrF7qwVo6Yz43jvTq2uSbDrd/hnAjlo5PNBsxPO7Zoie
g8m9cajNF/exk073GLba0egbb7Ig6hdd4S0d6KqVJSkqWaR7Ohtmzw9h7uua0cO2zAkmVX3xSZX2
cebBI7FsAfi9FcKu96+lW0WL5dTpbkQqPpNrDwQ1iJrlG0OVNKq7VNpQC9CObYFDH2OgWKs5spIt
skMMZzFSZTfEFB1qD2Ye2Ly2Ir2P69RYN/eo69UjCV3rKtfcT64D8+N1QK3G+8GUhoKOLu/v6rIF
ax3qSdffprAkk7cUKPEs7TnAEX6zw/llauhEXMIC76z0SLJ1QakS5Xm2zwzxPIP9uHR9YK4b/Sv6
ZTggWZ8c0PNTl1GPR+SeEcdpeNGgx9tGAeTLqnGriYVezX2waurOsyeDoAW/0b1k+CMT3YQZohHv
h9skYHI1FpV40CsMESMpIWnlftau/fMTgCUq6dQQ+b7f4wgyElFryO6WGcjF0lgHOhmM40GPeD19
GeEB1sonBD33JRDeUedecJvsC5hS1DMWZRVSbbTnI3kYvN5lbuhrX0OCpZnGZ7X3x16c4S3TZsHF
zT/fGw4UO2E84VZ3S1xdHFVofnUZOEkxFXcg12JUieuonCm/K4tGpdOZnDbt0S++O32b7WcnCReM
AVZroj1bn6DWOPSTjY7Peej19JYn6UrxCOxmMsyJMCzVriHsQ3R+fOlp22sUsmYQRz+sMP8ZTWF1
brQOgjxLnCTQDkiDo6OtEQlkLSYqljapdLNN3yThBkztQ2Tje7XkQlUv8v6UslLfNJjc0dYXn1Tj
fEkfynFTWga6QAtOPxq9RXb/P2VOTZhWESVzcwsmIh/HM/XZLjO7bg/oPd86cdFAlamxjcfpjcye
8zjnL1xPxLyWOpG3WFlaumMqzXMQU1aTOrL4SHdNR5Bg0VmO1w2R3Fvj60CF/IySapPSx2xAptVY
c7J871Cgry2ZjF4+w3xUtu7soxHdORAXfx0VHXP+PJ0umTO9JGgLVh0pyxutdw9d1aoLKu89tkJM
YHKPq5FP2VZXCN7qTXqpDKxerdtdwCk0e4ugc5QPZARWBYVKlPR4fkZls/XYBNzC97lpQ47uUbrY
dq4dC8URiQYRHGWmzgEOOaDHwlpDO26fMHXUEyT6WMAV94v01J/DiDkPCyN1dEjw3hl0M/gEfpFj
XD9UsPKZTQwE1MU1l+Ed9pxjZZjaxQ7Y2NqBDkBv+RerotPxlarX2Sh+zi3D7LldzmbDePi/2Y/U
EJE7Lav13r7KIO3XhGw2l5HhfW0ZMWFu03cHOjwJsXi8+xRHbeRo+mOpMZlv1g3rmZ2bOAlFJFmL
4TAMJ4QSWJ0JKExLP9hJG8GFiJzXAPTHDKTlMTfvdKcu7iYdc68Ir5BYdjTy1k7LNOJ74Btt3Ajm
INI0oFARRwMmu3lbOsGTZpli03UlxF/kUGfiKKjBjHUbpihwLDY/jkieOCCJ9iXnkfDbIT7oNqsV
ChUGdZVG5iaE1/+u7j8wXSUiX44Ifi9XwWN+/9jT/gUxYqb2hsDSXCESJOuTkhfPO6JfR1TeVOjx
KiASaS1CvMcFgvcbHL5A8J2qNF9BmsBGPpX3ALMXJvad5qAZ/O+f0v0wfF2MkIt6ib87lq33P2XH
VsWOjKC9BW0y7MQw4lmf5KX074cqslgnc8k0gCqKsfuO9THf5Ql8M7vHq90ZlHRak+E318tmnflE
ReH6Y/wSFYcSEST2h/xoT/rVkmQURbjqsI4S0d1EUXTMwKuBqWBaQysIJc1S6HBumeY/uW5g3pkz
UIvG7h7FAPrQwpGA+CGG4OTmPPY2g43cQmDst+2lmxJWWkZwK5y42/ICvuYWhWKhOagQ9LtZ+Gc9
GX81YoF52pG7LQfmGAzT6pJJVhX25jFjQwJT1XokDji82gNhjp1VP7jzmCDSBxXRTetIReqaGUCK
o3auTq3v35kUCit0tdEuF6DzwfTg9aleGFtXBxu3Fv8fQnzRLTobN6bDy6zJw38TA74K+h1MDNiC
mjS8EcjOJlTZJyqxt8yMvwtAvlzlOvhtF5/ae4laB1WTokuQyrsM1HU8hNs2rr7UNiLtzJWs6LVh
PdmZxviaYIyhrk8ZBEwiJ//7KTM+jmHZ/1LbLKJ3Wqb3Y4SemE5bMfe9aSPfLJNjZf1xZUbHOKbo
3Yvux0jEmmw5euUSYxtRPWtka61J+AJN7XPbgygMyTNjOa874uBHeXARUcVkhoWEK+3PZn3Gvy54
l7GxjgqEafv7YbuVGaMowrG+GalKWb8Tct/XqAztlG18NMyCUGyzWtu63WEYii8TCn4Vy/RUq2DH
IhwopM8N0AHqJvY7JWI+xmrhGzBoCQ9BxYiTtME20VHI8G6zGeRY67J6q9VMnqL8s2fhH1+BvXwD
bBD+z07+9y0cTFHZuHT2t0maGMSjzvaiKpVrJzPhHc9at3LISl1PxpzuwuKuG3/lAa3Tfz8IHzjc
FHaL53pJ5lnUyO+tgzZGFitrsFEyDNL3LapEjz31K0n2OFe0mUhADOErfgWO/Dy78NFzkyJp5BmR
+cYH2jAJg1PRNrYhzvFPapUPqjt+PLY97ErpliQr4GWy+D+lStzKHvOJIHfTT+2NNeFtsBqTWV80
H+0Z+HrUE1Xhs9D3JEpjCiq0M6o00y1Rwqkn4yWEjFjyA6CJYIV/xTjoKZvtMA+iHRemu+6rHfCg
bJfhTEiJCDro7Xj0TcGtRR9ZJ7rwGki8D8i40tVIkPa6J5h26ab83m/WY6dv57kVn8wyPqTvvP3i
jmThBXURy8e73mMaxRy3vQkl35yekfYcApOjQSOD9phoLLRzl1ESpzCaOfIb7sZRkT26ECDT/ie7
YRu4kZvsmMcXuySbYdrYxqaWltwNtdIOA2jQDoc5Ge4V856tmK38Djbf6Nn1MEFBHk95Up4TfMiP
yIK+RNSMrEabED5KtAkCMeP/cmrWLQTuRD4so1k3swc3Dp+LGjNiPGZfozqEIofAFQx3uA+T4m4o
S6JblROwie/NbdFRN+YpfPyZXYyqwk+ebefjVYryTNjYXPRl+Py20v6fh2dqwrYJCTe4SZdNyWh1
KBdVlx5ROTorYfKfVe5XxAXAI62cxNlmTzA8kZGpmXOhQjJOoQxGC1qkdbgZahfeXoMCZKVGgaiT
edkqbIJ0rSEbvYCEWifZ924RaTK5XrRo5dcxLl5J1Bs3tnC/mU5Q76uQeEctsSxU/RFeZdxMMHmD
SxaREGob/tmFGreZwNgdYxlbHhWoe+6nMFwXPilXNf/7ECX1serZC0Kpf3Dw957KyX8eOqx8sVPZ
R2WlP5ya3UDgjn+SiKm1H6dH4ST2Fieo6WlFyaE2zLdR+4IPtT0OYv4T6WbOgKmRayxD6TnqnqMJ
FPTgR/jjLiUNylkLmCTbRsb8qmnNT74ttA8f2hJLkh/GkEDHOvShg2O2R7s51BgllxFPA1hrO7fV
eo7D7aSAUmSQBGSghVtZlDVRqSEphXo8boLZr68sZ0+Vtvep8J4AQ4YHrlm1dv0/o5M1z4PvfzHH
OtnCTwd4kFQ/QsTWuxbf3qY0gUMVEYlTWONYF7ttvXei0qBskgxj7XXegtIGQYN7fJqo1TP3vAAW
LhROTmtZe8yyv+tiSO6HLHiAwhccQtAF5wxhZuX2V+sVQuSTaUX22cQbsVbNFO4KppSrpoq/DzE1
ACUnorZl3lih3ER0ipkLLaiHl8M6DUCF4PYZXLta/oU+iCjGbJfbAKO11KpXc4i/u2Ber4+gCsS0
6VjAXJQxJYj9WIXWmKIIVifcgjPH3eU66osxRVvW18C/xaKoBeIHU4XMEtW4rDPs2YXqlDonIuD/
YEUkCCVIvuY8uIXpfGOYpD84NH4xVsVT7px7BQWzLnP7YQ6yxyxs0hPZDlRlKn1Jh9k5J4vTnHjm
jiRKkpBshz/MGM29gxjxSYrYmx0A/XiGwiMzJNb3MrmarmmcbWPYVWO86mUXPs4WVoZsekYA6TlW
T5K03j7YMq8+qY3edAR/F2kW0ApKFMvEfv5hRV37qd5Bdk9ugdQPLnXHirEhpkzMT1stlHdVzzCH
+bG/AW1/B/lixCbDOYgAD10uaZ7R7JxsmaqTw0r55Pv9zZCpgGRMUiwQdKB+1nSLZDucChYCq6Ur
2RYMUC8Rb1pe+v0hXAIJjPLb0I8UMk68qZJkvCyzgzRlLASgVRykEdwxYkw8FdJy632z0qwQXhfI
hKYknYlKJtzL0FlXhRacyT8n9KQtOvodIR/YPA+rKlfOZsrK71WiOxc/ZtbBkFhtsMMyDRf1n/+u
Nd4kQu8+WJsrHF2gZf6jgmttDk9pxfHNyB3yuEQdrQNq0GNES8HdO3tuMZoch+nBjO0Sp6mZej7v
8crorOOIRQIOrV1A52OmXqkjE/Ik8R8p5YLTaOJ80XLo92Wc/woTAk8qkZafPBr/qN/xsqL+4pgC
aqK/hzzF8ShNoIPdLexYvAUTN0Ag8r2t+cm20ECw2JUkfOK3cOqJjCmK5/QldCf9k9pxyXV8t1Bl
1402B8UijFKsSX+XRVHuOwiW7Ra1UPqn+i5rVdEQKtDGPTtS19+OsYMtQbIGskextoeVM/s46KoW
QXJnPo+K9YGjVzFKhoHJDUsOGViggXxWqL7FGrXIEo+wJ0YJPBAFU5ZD5XNILGaERCTkEM4SKUaT
YxyZ8kvRWruyR56Sl5wp//3Y/EMyYvEyUvNjv2Kr/r4jLpi75ubUt7c6myssRIYXmLG1SSQef/gO
m8Euh20Ut+ZmKQ/hIjAc9cUnfbmzDMX+fnilztqVlavJ8P7DKBTFo20EXLY3bbDYaiaviQLMmWjV
JU/c4OhXdwLvwHYo+mqt6gFWUMaIUCkyeJ182Ek5niOF3CyOpl+6XjJMkxrVEJFJFJoPAqSI5TQD
Sw3p77sEcGZLzoc+k0E9cD6P1vkBz4l7ooa4HxLkmo3RPyhiAU7oyJ/bJnipScF71l3zfrFBTvNY
3CVYk9lGfVHdJNYa3zgeAe2Uxd0en07vlZ35fcD7DNZt2FljY+5Cg47IpfhYNRgBIWqNuEo5b+Zm
ugMRh14lWvcxm8m6QlSOU7sFIsEhZ226IWmObG+E15sVmZUupui20ndV1d9qX78vqqm590fS3u1m
BApgp/cOEh/WncV+VL/++4n5x8JBGqZl69SSTHv4i79fj9kachdpdnHTxJ9xwfGkAwd4MpICmKIa
WukWsKFWWPMDGPOdxh7F95fLvIOR6Ju/E990d7LBl2il7Qle1QuUnjuSxKp1J8moY+t6HAdNu33y
Y793TUsTE7pAY8kR45qWMv7+sRmIttNcOPmtq5xkH2v6uGvEyKedoucOWgVqUrd2DHRPdj6yIMpL
+zT1nOBQkIwqv2vN+tFpw27VO1Js9ML9bk71qS7MX9Fca5+8EP8Yp7FpRerCvIoRMi6udz9tp7JR
K4kxGCssiDLlc4VmkW+DqPqtcuKiGalHq1zNF8ZcLJQncz429fArs+ucROyBJWlMvEMKwXkYCwNT
kdF5lYw+Wz/9Y9wNhYiRGjNOFwXh+x80MJhUWHgHbkFVZau80AEv2Do2CZvIx7IZQc3WPUllLwzM
pgOmo9nr/Ls2AQkcJvetqZ7mPiuuzD7KcWf48ZLrvtEyN31qa+2+iON7l+yBB3R+UDEif9w3SKRr
Ljcq3WOVB4QlmsVzUBntk0VOVKfMI0Eyw0H28dmtrOHehnYKqYvKp+rDXQis5Gsc1ivXMeeHxI2/
DqGmbbs5q+H10ayUYlzbfpBscl+kn3yrb1Kcv445tQwjUCg7CD/Rmby7WTLq63KSunZ1axObW6LV
m3g2M8/tiHj6GTmhQXY4YF2z3hiZ+5JTua3jUPcPWLiilcbKESM+agnIJ5uOcv++zspnlTQH4OjR
J9fgR0UoPyyzdYThy30s3us1RuWI2vIzjdl0ZLEpb5p1bPo7I1OJF5EJwnhcnKV6YcHLxhNREDhw
l6twBqJVd2prufPLf7/D5od3ePmRpIsidLknPqCYAvqp2apt/wpcKN+4OrB9E3d5MbrV2XSeLSuL
OBlF4IW9gVO9Sy8hJO55jOvrUOxE7cA9ywfrQIqfWLlDonmsqmjBEGZg0pkDepZZ37idqNdBph2y
foiPxdyTQeAGUK0y0HMqtO/ZwKQ7M6vl/3cFhD9C2HzUpJ/o9ocJppB1qOa+1K4xxy7p9v78iLJi
V2XxfOf3bD6T6DRNabQmflxuQ4YICIS6gxPLT0ZDb4f4uyfV5Qm1FMAOySP77kmdw3yIZZ5q1wQe
MoUroQj4btc28Lfd2FF8VWE57yWCc0erZtIDyG/TGtJv4y/2RDLLRMAiF5kGOt90CDbo+h+ExRz8
mmXujJ4rCuBcfx3nlAgkKs5iQso7lsa51QFvFDGz+ba50ib9Bpkvt0M8bCI91LE6dUBD2gws8hBr
npP/0GtMXKr9kQMxX1e10266GqZU1SARFGSfZGW211lRrkuj2WOihWjQTV5J7NhYQHhoIo3ohkAP
tqnIL81A71cNHtrUHtlWFsCAQh6Llu35v5/kD/UOXzSeHWJ7+AuSx5b//n+GJ3iFWyxtjX9thd15
hQ4zrdIcT4tqdt1lEB6kbjAh0fJPRBLW8r39/b3a/ENn547pFMngu3vF1Oss1NxJuwoCH1bgme6Y
Lc2nTp6SqJpOGhwTzx7CJ1HmVxXYhHbkxoWonk1ld8lBLNkenfvHzwJ4t47800yz6ZkR2ZcV2TJ3
wigPYzAsYXLxajBZwTrY53t1pLojdyZnAZWCxlyFaYD2d7Lf2tJtnoVrBMDjCfot8Y86DS9mY045
kwYd4PuhzChy2hw19exqpRdIIqnjgvTCwi0fzCb+5Jh5m8+/+5A4oDn7wL1a8sNctOzxqXWzr655
Kgi51Agl1t3nCR0Tpb+1xfw/njF6M+yDRW8Hf9JkYm6St8XGyF3yzhBgHMD+Ije3CRISjSp42Eae
8DqVDxLEVWgDDEIq2G+rzEY2NA3rkUSTXROY+Q460OPQ+vs4FvmTb4BtH4uTmULOYjLc3OtOecjs
0d0ZChUk+gEFk2VexXXjsBYaP3lg/nHkshUAziAtNrG0Ce+eVIdsznoIdHUVTItsGpAFLA3lLGVe
0Y343iP/Efv9l0If5YNvpdy3/m9IZdIboG6d2pfcYPmvuSXBQlX2u1Gp5YEoTtYlOJVrU4tHXFsP
Us01NC486EmvX4I31k//jSCxrRGZPCZoEj+5i8GBfHwVIN9xC+umyR33/lWw+zhSvllBFUw44SNc
aF7XKLE1q5bkkhWKtN4LesJocXFYK2c0vslxwJro2niJh8amFQg2fvvFNGlLK78gMyWhxB3alHuy
L7ZFXZG9GBpPctLNJ8gDFGoSHDgKfBT1lWekg36qSXD1Q0cw/zeqPaT79EGa8T1948phXXDWy6QG
MVoXV/GKqjG4jw3/CecnS8lQXNEagHxZsLE8dy2BF7rYdTw+VhH1NEUhaRGRpV1ufoDrUeWoF2s3
2OAceIjz2ieByn5FjhvfAkQkQ8IbaGhEDEHXAkiFdiq0ojMu8rJP8r2hZdWqKMQrMhN9L6YK3FGr
/zRxy27MXNOPwBFOk2ScU4md8pvmPuD+3oZZRFjLTNxEgvifFgcjW9o+oQN8gVUFinRg3dTV0t5F
FjwLGVdfR5sA+qaczlZZ1+saklcrZnRm/aCeU7/yAigAXZf4XwVbb63UzCW3XnxyFX/YhyEfZ5HI
ohgtsPqwuakj8PlR4QJ7s+uRLb/T7PwZQ67iiiA1gzVWU+qfcHrtD9IRVNF4XmxqROsf22mjA8E9
JZNzHdQYejhmq52q/ddi/DbajKclV1EKfTLVGuN60yw81axt+4uVojmzWtSLfjboyEFAT/TITFdt
HcpnmB4e0OcVjwOO3miKTr6R/WTTGN+zfD9Vlhmu89D0USvAUBhN7VeXczuGjbDurMB9cAoiKzMG
ROtZY7baTc4RE21CtmSSYmvkW4ce0zJ1u2tjq9+jHc8BRzdf58b9UQtweB2Oh8005GQXkpNzqRFz
bttUwcYavjNYS09dT/JJV6n6MrvyeTZfkIUl1Lc0ZoOinWlDaglAqPegi5yNFBx08A5u+jg5DCvE
A87/CIvfoD55Bj6u7/g+WHGg5ZE2u9z3+7EmG3FNxbVzLcDMhYCRTnOTXxEqVKuuSINbC+IoViwx
/aH7k5X1BdjVw6w3aB/KMj7kiXXNnG7dSsv65FH5OLbhR2Nmb7swP5BevBdkWT7qYf4rG0/0poUw
u2vdXq2BLBr7cZVT26IPTwG6VkDF38qKzz4b8+Ppic4DUscbBx9T3d8VjMgjjUMms6/c6pjEyd7x
2DLuZtn/0KCDHutB/uwXRXZYimLPIlFh320eulhEjP3rT/Yb5j8Oc4UJi3kdbagQ7+tV00mNbopz
+zrCFSVIBtKFSu3gAmj94vq0VH7n1mihMpQHuj2SNy5yVKhjtdKyJe0z7g7ZQOoabwre/wRgxjy+
jPRid0Lz3bXW3TvJTIaSlPMOJErL0raDlTxiIp175G5uXr6+CXrymkGd8PHdR0mdfnIbv0kC31Um
oOdtjB7oGxDavCvf2gHU7NBb8tqHxLtZiNlCxJzrtAiheBkWfa5c9x1XBgunkLsTzklA/nzRWMwg
/X4xgPE82C1Y1jkMYDo+BuQ7falCYLpGdkp0Yv5iZVaEADYxAVxQNAqHujsVFVEejjpagYV/vgv/
NDwByOxY69HBElkcAEkihAmuctUea7/ZkVJDUvGMeZFfkJLaJ+SAKFWUWLG+tWOWoRETUhME/Q7u
9HLreHYX6p7bsCjN0uzCtdoc4z77ZOL50UfEq8PqgTUkjhkL3szfT25e51UiolJepxCNRRxHx7d7
Pe/bcJ8a2euQOD0oSGQrCKp0Ib65eUgIZKJdiNICAauDUXUs/87oYxcJev3HDC1x5FKqWB+PgTWg
icAet0Tqcblt6rouaGBwI5jqMeTWRZdK8ymEp2dFui2WLwTJWLFW8QSHBXe+C92Q91ZuksyNiYm9
IuMiqhU8JipXZOZd5X42xvnHdadsVoMWPL3FP/juMzHjoZdWhPqNutKFvbvp8Z5jc0xAb7gGuV+R
+cmjLD7sj/ka+NNo5EGYyw+FJfh9tBe1lFfpRhFzmbTfyOZgYed31GNnMVg3kiEAMfsrnSQ3viVy
Dw4uskA9+Mr6hXUA0cr/3Zb9q9pF38pk0+LYF0ze/n42Utu1GrKZ5NXoONUbTjZTKqps33xmwpGs
6qLpUQdY/qacWMCTabQz9ZUxRo6XJTn8zfihy3XPzgvNk3bfre1GuSQwbAeG+kCEPCwjxS4frzS0
xOQVZxz/DjLtqyJpte8FJp5wkJ/wzD4a+fio2awwdlImv9d7PVLeB8bU2om8ctOKragwv0jrkmvE
Wy/alRWTAEJznbHYimJ+aVT/imK7W9EB3czxs40D+u6PYxw+36XixsCCd+39osdVwxxJs5VXxPle
pibtOFraua06VI6RM2zsVgW3DDFI0rbbtup3czH+dMMUjb1S+bYa0ovKg2TdT3m8Bm5ZnYgluxoy
uo/bfDzk0V3lDMDWusxZqDPdS43FIs7FxTdMGhTEG56VJMWZDctAWZytEOxC91okYt04PxiprlZO
hVkkiDuEQi51WGSON3Ngv2yn9VnBZHIC5W70TpW4WuNfSBwGAJow8blDohoK3BAVHn+0vcZMe9GR
36584eKb6fkjGVGzGQ+Yl2jYNNYGUY20hqTcGLLZAdyHWFaGxYGJarAZUgOBhD7h0XWng0427DAC
Z0osttBjRmBIjesiQlV8xLGMD6yYtvosGaXGCvE62Fc+mmWwUPFep+FehTWpllGS7loo0fNCDKjK
loye9sHM9P7St/IHrrtyt+QweYXfoJYazd9N0MO619Li2Mqc1j6siAVLWGCNzpoMi+FcoQkF7Q72
SKmZPrETHgtgSZxuBE6BU2sF7FLjcNdYbDFE2g8Cw64mM8RGyn/iz/CoOPkwrXTYI+TbuTW563M4
azgwRLOrov6ElJQNVGQ7D311qa3sma7cOam8hkdZ2Zsuq1Kw1clJj4N8S2QMD4gGKyYLi2JdmUV6
bJMU80MgHHCzhbUxv/rBy+TLm9HxN46Ztnid2mQQrn+p4bfBGKOw8+Zhqtmyo9a6FqIwvdgi2i3o
eWnwA70W0bQL5+mg9O6cx76+X3aj5uxM1LqLQmItRjf75tCopAq3Y621SxIvMMXWcKBujZFXiNY4
LYkz29yXp3KMNdZ8FZr+eHgiXiTdT312PxtxsJKW/5CWsbUbUeFu3CrZOxOuKaeu5AbK+0QtnIFA
yUm5zJPXrnqW5vfG96PHGp0XQUs4ytBprVDvld+iVBhbJWtOAlLv4QsOtIUWb0nYYL3yA72E546U
WI0QInrUnB6+uLg0X8qU7xhA4HooK+cS+8gaQmKcDC21V3qUIILtCa/KQ74i58VtRvfcxvkr8Xhq
PWpDtvVN408fTshk9OY7CuFqPxb9r7nEIZYkcL8U96wHLZtlkB/m2wL9/aonx3Svo4Hc8aZBY/PX
XVyR6JlMez8seq+t+3tVoyaK0fNfUV+aOKTl7zHht7Cg92yYLuKfchE9p6ncDK0wF6GJ2Pm3TtXF
mjo/uHVTe3RSx9mYgnWP6yUZ/FWRVM5DBHhyVRn9tgcucQnIP15VdDMbmdgbCrXskLX2HV9ZcJN6
dBEqptcamhYDkE40rzK9NzECQX4aVxbuba1osr3Wpt+FPQyb2TVST5g8p62RrqwMlGIHFYtfulok
dX6D/SVfHBT1inO8vHO7sTzA/MjZjHaea87Tq+o4fwrn4rrjzp3BU82EtWwQsg335VSgdrfCmWUq
w7TA1W9NoVvgTQf9KJuqWdt1060h7RrHyaW/tIQFaK8fvlMlZ9tmMHCrDQRxlLXyT1XmqTrM7pXh
p+j7eFICe0TpoHy1V4PPKcLSgOTKdAmZ0YDCZ9U+dEsDlDZYIdBp30srZgcT5TqpO83kFXFQHtsf
E1gZII1YVRM1fI+l3WwLufDKUL5Uo7qEgbWxwC2eQHYRYhRWG3fESFXycJ6mwZlZjZWcN5nurBFo
l54bGeYumR2SE5fhYxt/NeEBn8IiLbemg6SR3f20EqjxPJqGl17o2iEtSAos5mzc2mZwZywBddDf
Bs5eljLFaPy057QEUC//mOjSz+k0htsyG7geOu27WbDcTHq7Y63kDxBXV81ovCR4seEAiHUpC3Gp
m2H/Jj9zZHVrbHiCbUgAdxSkpO+IBOKZma6dohYrn+J/jQshW6mqaq7OyHx2eUpleUFzh8fV8PEJ
p83RH0kzKhqbdHJ/ai5OD5MjnHZp1GRbhji03qG1JB+fjLYYD4Pk+DKKIAUjFN+TwMuii8n0oSoM
fS8D8WKkbnUsOuDHekpQISvmo2tk8bkY68dWHyz+KP9s9vBZ87oMNy5RIJ4j+LydhtLULctffU8U
DjmgPzWHEhW0GqI/Ucce9gfI1G4Fo1qyHqpzi3lWolZxA4dNMHm7Twn+WClzYg82vt0kZYKEOJ33
LcqVlviFTeg45dmF8UgC9FTgLcyrDYRObJYhJXfa+OPR7cDh+814nuhgoNM8uki071XHGTaB0lkv
Xzahd2CebVtttKb/SboxNMC5PM9Rdh2Hqd1kPeBVDSPKVjHQ7rW6Yv0Cr1rTgm2rdz0yzCzaNpkR
bBaNN0V9HXrTgKxNmglAya44CBqIs1HFOq5mtEGSfVnRa+Uepm65JWD6NheKj89JvpkZo5rG0Tyd
CvyMav0uGPsdARQEds0VWqc4fEhhMKzdmUwzu4qYpLbgLN0CwgdrQWOqUdTa8aqS9p0pUv2QCXHM
7I5UX804TcxEPDVJYl5kdaT1Hu/TqthP9LfbzoATrZkq2lFKZRstbgewkFqyTjrrVJJ0fWbUzYfr
QpAMUsKfyEuilhmSs5xApJVzJDZxCgHPmY17v3aRjaWjBbhO83Eb2T9xRKtjWGHqQXlxIkyu20P3
uVdaKI4z38F+GlxkdY1TnB2zrO76JEFWrHxtbTDuX5bxEkm5KHeasF7edJq5GKaDJpj91/BANv0Y
tMdC+xkDCT0XpfHSJ6VOBJs1rZKkpbTR6TyjKNixa+GE0IxyXySjxghMrNTdUJv2zXflwTSK4SKA
OdAooxoE8/pbr3zrrjIeSfltThV1yHkOBmRqQMd6w9D2bVPdgJXGp0H6EAa167wEuU+9fcTTBUy2
KOXKT0NtXWX4851y7s5OOL+Gdlfu3v6d7nxhljcdyvD/EXYeS5IqWxb9IszQYhoEoUVmVqqqCVYS
DY4DDs7XvxXZo36D7sk1u3ZFVkaA+xF7r23tF5wqJ68XLy7P1K4ZtX0KneosGiGOFnCEA0Gv1xSI
3bn2oJGKuePDKeTJ1eQMq4LHk/zlP2FFpG1pZv9IYrK3qQk82UdJs+0KxlQUhz+sJvo+ETublGXv
3PMpLOIuB730dXEsnFG2qh+TtsLYwg0Prvn0J7PBAvSRMDeSnJIj7+wV/+Rbgdx1U0184WOOy74S
NWZKriSq1iyz4a4oWNJw5Q6BMz4DE/36s7tG61AeGph/dOEnBiHKu8bBluHa67WnjJWZt+nL1D6C
Pyov0+Oe4sE/YNv3j1/Qnqg2oRiOE9iFyanBr3QGb65JMgBnwbAsOAqpXtpgOLbQAm0XWlkRVR2A
6/ahtWdAXI79Czos/+TnDLX9GrOyXQ7bLp/VyTQz1nxur651n58w8Mi7BwW2n1X7bc7tWHVulxi+
SYWdt8ZBtKtknGX0Cc61Ar1FXeHUgkZqsEcT5m4o+HhSLyA+20qYNI/Un89LXQRHo8yJahkdvSmy
Id8PvTyyB/KSdWIgIO09qQfw1Fabs3Fxf3W65MpF++H0GI9FFVF6W/iyS34qSPHxlzu6Y4wO+3vm
ZsDtDN6QqIrOmmbvspotxMie7cvQ6uugbIfVom3etPuUhsF0n8xsPHfucjaVi0wwG19T0WJ/7flL
6nvMw4JvDZu3/YhmgSf6MVumcof5bPNDJ8VvtwA4v2gygZIsNeiDnZYtT21ZBJWuT53uWE5wtVNt
LO3OmMN+Y6OUvVBxEMIDtVdbUFOi+azWsTnNxADEhHToxE6pY7LxHrGD3g7m8ivN+mWfKq/ZzI+d
i1MOwWaWM8+4Z4ILmpu7HPyXxwrkauCs2Xz9Jcj9ADcTCVyYK60EbyEhCFF6mx6wACOVZzBDtAQ+
UqzCxCHXO7E1g/nQs43WZnC8I04yGLwOr7W/ik2vwAeavnxlrUMEZwvpOmTUV5TmOz+5O0fzwGJn
fMSR1k6c66Zlop4TxBEFadwSXmBn5BYQ+kzCRZQfML8YG3h+LF6aH260LWvpcM5E9cZz6iMTY72x
+eB3RD7ecz7Ec17ZdTKV/hODanlVbmShUdD2hhs/vKx5d82hulCGt98DK/vVbCY8cGBRu89KKLKB
o1xsVgn4LPIGBn2XQqKyD+ymu0mTMduyZlun/4kOZtjYrhAnK5upvEGaB3V1Vf78PbLGrzyWRzZ7
X+5F9NjSqbRLOsKSt/0iiZPT1OgevQT0X/+EnUzdAGVkG1VYxPnWnWCtw4VfrJhbfaL1dmPGFaAn
HKn+7Lefc9Ncbbmh0rsLd2KcPTns/dVfxejW6ibr78j4Z2EZGFcDJtPMK/NDaWcGdMjxJVeZfy5W
VZDJ7sSpbr2NRlBtdNyoaUSVXpThnR+6F9bsnfuUsrSpeVjaNmqf/IZHCm6ymfg2F16J5JOoPJjJ
UTn8pPtKIRT7C+Jt4+iq6c3TvtxVAKtiYQlcp6Y4lXmL+mlQd5EN2TNEsXGLBsHkYi1fpx78rlAu
VCBlNfcgo6v2bb4VZtXh1mkiO8bPbe5QO4EIyzwFkKElsH1BtuBYq3WIbAyFY+QdSp9eNg/k1S5D
+6On0sq9bieNyr5ElIa3eQREkkbtJuCOfJsRuNK+/xEYuP7OjAco9vPt0oU8HSHnwsgS8Dg+sDW9
xVC2tJIhiOSLsKdd383RbhYuAX79ymB2sV4G45Hy6Pcf9BPq6hG2hXdHwD6Yw2ybma3NcjykoQ1J
F2xs94eeHWuPhyza8h/qmKaGsYs7FvFXCBPjHyIFFGvh4sEsdn1SRglpbPecbWzKK8fdNwQyJuWE
RFw2xSEqVXtmpLiVK+0vqHr2inawzyltkTBLdWpIbIwnX8lE1fnJRjV7AVGn95J2ewJuwfSHHgqK
186MOiMOjILM2sVv9ymrjLgpixRei1sfagI6YvK50YVoezymRn+RaKTjOrTVkx3enNwe7gFR6OdA
ygtr2C6xCJuQ2Z+8pOYbZhP5yxSVV5kdnfDSq9VEp9UyD4msq2e15s4MJg44gnt0vi43JgDpxq70
RHBUuY0e9WeZGeadEwkLcRUsCfkm/MKZRD/phbt66bgdSk2u6GLpo0fcAAEkXFaOUeydpst2koTR
WFBSwrC0nvkF8sNAlXBAVfd9St3hyenlVjJ5v9ih/IsVSr9FDcCrSuyrR01kkSq80AKBVl/dbwbN
+zZr0mfLNRnXjKb1rNTI8z9CtPgCeQL20fESRIpxPeY1P3X/TBO22palXCzXB0nDYne6sFh86gJw
Tu5QB0mQ6n9FWEZJO4s18dDQ7wLJN9HODTkLxTTcOoZRQ6f8TY5rYK9ZjW5HFzZCOeQfIztHc7Ue
bD0g1VjcAjiK5lNZGJQqVt3fcaQwpaul2pNyz2c8MtPPCbf2FTufYClffe9zwjofEzogdxgsP1o3
Ha/YvH+jPtuz45mfq/QDYwZo9RYVtk+cYs4/iXIS70xf/8uEt+AJsnXSA0hUlLPPKF+WlbynsbU/
OpeewLbeTDIKMa+rhvm+K7S++T86328OVl8sB0JmK1b50R7e1fIMI2R+Cbp2PrJf1ycjq7ZukBU7
S2cPJ9N3ScjOrRRjt8/79jczTOcsh/THSLD4L7x5/canOjsZQ6p2pnP3yNJ8mgZfX6SMLgjnxucp
qhKrJbjAqwN/s3au+ZEiNYkaw7nYtn3VNuzqZn0ktaF0zdO2u0QrqOimyH1Ulzk1TlaI/YiDn/3w
Qjg1gOFVDGkizVSTX+0QuuLXW5HixSmANGzdwvz25e+q860JTzFBqBVtvD782Wik1DMZx5rGOsvV
v3QeAAUujtpjHkEGWgFXZ9G7yaqVKkMYAd6knZhlcR3BCC0UirENIeIiNAFSQmSfRjoYRz94tJki
8I4z7jKYSKF5BuqnYahc/a6Oewrqm5uDhkcVUu7MUjzlhLUTnAGFGz3A27o0f8eR3wuIBJ556HFM
NaJ9rbJdw2y+TwO1UQqBg2GQ25ff5mjM2carg1fa4o68p97Y0bTPGQRdmLB1MV1Ni/S8YBfqCwzj
BiNY9NHz1QsFBC+qlInx2wR6qzN9YJaIIYjq2/VTNp/RG3yUxdBvgevJ1cQW9Kj87TvI4DMEZbLE
s+AZJFWL7y56txaMJ35gVtexb7yjq8dvM7/FffURB/RlBTsRrfI+bdhy5pPEXLe29cEfMiS3Xffm
zPigmgJU9JKbT52gV8Qa49J4Biij/bmOnZWNVpivFE1lzQxZL7+4Ib3rVF1XxAaxxOUFf2YpGNWQ
wJeNDkrBZgkAsmOOMUvAsjzhcD0Jjx3qTQgBQU4rnj6rJEnITXncF0VZ5KVHlQabUjucsAHbShJ2
0q2acQ1HZcAgsLGIAJ1R8euCcZco9p3Ka77sYOEKIK0S0Hq2iRjPnVKCQoAosF8grc3CDbPrecy0
YNNULyEFDlBf4m+7pBpQkRKZiylurIddpZVJA9lOx8laHYD/akYsgemHvoD1Tn5DOrDSMWXZbs74
EruO+Pcxqr5Vo9MmLkbGYXaq47p2wAIChg6uiM5TMA3btAo4Lqd63U8QoFux3jp+4tYLiJcifxsB
GCMMuoTHlTphI9nPUKSCyqSc8xbiOlqCJJcSuxPq8Z9Cg97CPGkci8gi7MFjw13RemzcubuA2iUb
FnFh6Mj5SY59fWBpT5YiM+69P43fqjQ1ztHoZM9fLbYzygcKgNfFmCUTMq9un0cP5oVwxj2SGD5R
w36B3I9DdWK3YeUB6VdyWbcYRYPtMOdgk7Xr4E6T434qOQoLkinIdwQMDPbjysv/LppqZ4wOCZJk
hTKqro6z+69yoHc4809Ekd6WcIjiRre67L5aPy8gt3YQBaRteHEbpavoTve/F14PqgRkz5ZXHuRE
J58cHf5O7bTiE7f8T5MYhqV9MQaa4BDXxAY0RX6s7eW3aXfVuV1wfJeG5+5IVHvH4OFc0vm3DNyO
SGmP3XRDokH4GFgoEB0MSW0snmbdP2U0Tojt5OrdcCyNu5LQNYaOpKWUfvAZzRF09VEi1VsGFrxd
z/KD6eHZX7wxyUhgpyFrASK09UexHjrtjU8aEsTR0fUfk8FEHEAbwlgNbTnVMrvLAlE95mn/IEYF
edRdE6rbjgbUJKW3W4dNu7ThzWWsLZD+74CumhTzcLeKuTuu2ONY58vpkrvhzVrXNk57+lQ12Ouu
qsiwgfe/FZUDS6w964D0Z9JHtmXaHVQTvfm+wLQr1+V/nKuC4B+puDssxaM49gSIE/5RsBECT06U
HS+D9eRYBQ7ciKjbUhhckRYEzIirpAxQvUORvklYJQfD63nLremT+5zjV7hwAIz62VqETxzSHBxm
4wG0t3dfDy9l9BgM05Xwi70h3AfMevXO4IL8RPh6W5SW871Zgzv/kkhgwEK0Rxe18SfoNU1I0O74
VkIGOodWmG90F2y9ecwTh/E09D7VXWQ+Ygtlyu6w02DSp1cGIeUnduGJLCiYQRFWBsLh48WitJct
Ai3UTfM2dYKDi5eXIJSx2cs0Y2HGUOUQqGXic9PYEH2L/SZxY4ZR/5VQfo6tqT9H0wxfOKXYbJV7
1KjukT3qHE+8eMyvKiKxicljqk4wczUZ8eoRz7sYTb0lh1LBG5PeHl6tS2dxCaD+IJZzX7ug0RvN
MvdgWdXV184/6A3d1h3ElISDvcC6Nn3I5/9mUuGy1ifdhZTAmBJ7J1mRvoNqeNNhUF6HAJEHePeT
XBoipWtQfGnkcHgoklztfMn3TeSnZNiv+BCse5jWryGw5LOEbUO6Tv5bdWLY2t5DB8Q+qzD7m/QY
xzs+M/5yoPquZdjHMojAhNTlZZwDcWhTWNh0cdWpYnaIEZEzXj5CVKDMPZxPhbdV9FabYVjyqyOa
CyrncySjbt/kZP/VKYAU3QrnuRTpT/btAjbSxY9Il/maBvULNljQPFGM42G+VHyUXu6C4/HkGhvo
8beqs8wDDo2fSwmB1O33KefNvioIeBvw6dOyw3Hzq5mKxfW7mLSy4dxQwlOK9Fy7xUR11MMvNmxE
7nUPCEF3YH3WaOpPsgKV6Kqc4YRL5mjjLgJRzUYu5HW6bL53JP5C8+OTPrXj5GDKhRXTQMnCCd+u
G3OYs5O0/J89Ab2HMbQQKBkOywx4u+xLIuKb1Q93nYqH/ulXRryCmk1jT7nRn4oKG+vMQuZZrXV7
yd67PuDatf6N7j+AfOaL5dCPlv3EN6Ux32AD/cEefTrMlQKtKPUl0A4kzGIBeuuPf6j957ijJdua
KB5Sw/2One6aen9EOypCpyhwmzA4INhjZxktLiK+vuYhLc69aJdvkcljFLNzaW9R3ixg6jlgFls9
2IQLd8syXVO61ErP4FPrJSl7yyNJa95mq5hj6nRJBez8QibE113o8GaHPRPdQtEUMxWrS4i0QS+Z
2703ob3g/O49DMCl3NmKYY+xRETHhjirurb9IRYht4o5kIbSrfOpTiwsN/aYE+dXYdD012I+PxRK
ftfsZl9hFZPGsCuF/1EIpmc2AFEuEL3phvDn2EGuT3W00+Z0CwCAforT7EN8mFNXJV86ORRq5CEr
GMOiITNbm5JqxBUJG91Xf8ZObil7PwGPiOfcq/ZWFgHvNqOfltuOl3TlexrKwkzW9NY9/IMIWPmN
QVNshUHI+mIL846qdvPgpm5XlYE+r4YfU2HWQGcxHk6oeyPiGwmKmw+weCZ2STbxTpoSn1UcRaTK
iZxAWrrBpgwMmFTNjbCJPiE3WcV6if7Bn14TyM/Q4Pv6L5iFj9m8T04Q8IbCxOUltnnhleI1jcp9
3aijU0iKEXt6AWgPeoyQkI0tr9k0oy+wQ/qvcTDpZyWuHQFdRrfZ7+oRMlBbFI/RV0Kzz7x/BRjX
PjbZ2LzYgen6ObCjP8SrfBTjkicNVZbURrINy3VMnDo9Rg1Ar8HEoCDz2XjtPETP64MGUF6akH1c
XxMYba7Zyaie0SpzZbZ9cQrDf0P+QAmmy+8eMGtfu09NF1SEYlcUhgZsfGyZmHf/uJWDCy1tuj05
YT+cpXqhX2sPYemO2zl33yNdcKc6cJkUvLWtjxUkyRRcg9LLSIMrm+7sdqzYKhGe7eEfkMJsby4c
YmYvOsRPkd6HVv/iKIQoEfiVw4p//5ziyt4sKc81GK23rCCezcG6sRnZ4W6+1PXr1Fk74mpwgz6U
Lo+z3GwWE+8OK8sIlByCxYAR+3q2O1bl2VQVYMXhqnus1p8KlA/uMt3LuSbqs/Fea8aVKAknYg8f
aPVQIOY2WL/uvN7w2VzP66Gy81s+pM4T8jbKJtmm51VJRkGmJi2r4EQYFOZWUwTOZjEc4155DS6g
HJZuXl01SKxD0xLf1wTS/PC65lseerg/1uwpsxgSGjm13kQC4hqImom7UxxXkxO3IPY09vmZ2y8J
viS2CHOPYrI+Lce6L6JtzZJkAwmbASw1z8HvUo+idlqStnUOZjs6L8WdnJPncYzkLQjrpAs8m4ic
7LsrDGtrrzmBt+2tkYQz8pavsUawItgLn4M8ZXJVafZwguxn9v3I/4Izjl/vpDKAEz2aD0Z2xls6
OH/scLxL1esdpyxd3iDDV2fESyakEWcuV0vrTdZGSzXurca/+Wna/2n8z3U22g/j2xz5vFe5+4c3
H+BoXkT2sRbFcxBiLCGF/MuYgs7pffDPDmr+OljaHy4P8FYeSYoYjxlj6cTpcK4SdkQ+zUBbaRCF
Mo+wRtBWiyLiSX24jQwrrnrNdt4YXSSzIudKWG5Ti12lrsIf5POmW77Pjx5tF9PjEu/SZnqYrr4e
NSNb2FOn+V4hWX7v1xINGfm8G/hQM00J4eaVSp8XsRp4Hh7Zg8Q6UVJs/M6ftwWSQyaS2OMJZH/N
qlGdKD6eDVMHSUE4tBn2xDo5LhEkJHDvPC/9rJnLJAMxSJxRD85qZVO3yro+2kF54NCj4Q4mdc4I
r4oHN3NYDqskzNp652VptS99/w1HQppY/sKukLYqTp01PNaWftVhRPhQhgNkMa2Em6PdQJ1n85Ou
FyPyr4tuWOo0sFFz7d+QrGL2V+GM5kzLU114FB0gH+lJcrDGGHSdcLmjQxpfRZZebcII0JYt9dmq
i+402UYZW5V7yAdffm89xsqrcr/ZzLhPjG6bpF/UEmO+1XE7qPrlK2WyISTIEy5Zxlr0CcoHD8UI
V7n7A04wWxh66MRB13PKZHSacBY8o+w39fSWR3N7T+nnTS2vod11R2UM1NZyoIdGENSnK4kKFFNx
MA711Xcz/JxLCBy8a8Z7ah/QqHL4yy7cWgNBUWC3x7s16J9rZ8+HadrNkWkzFCGHY/DrmxgZ17MA
wKFUQoAm6nDZ9DWlMgLqIQnUd8AK9svqY0lpchELovPYDHbewTDYFg5pCw7FfbIJTTiAkTY3pnxI
JNDOBceqKp5Sg4jHXMl55wyGfbMoeOgw3DAuTCIHM/fao8U+T8BmNmocj0Uq0PBRgm1LpaN9m3Fe
kdk8ou7fDJ7XHdqW+UNnzWAcFzAAnomcSf10i9Z60wNzXpoP+Hd4r51vVf0Zocx9cpvMJ/lgYPYK
s1VJ07nBSwBP0Xj9zreEAGOfHyaP6M3Gy3aYGn8aRLbdceeYotQ3XLbnIQBgYxr5a4Xf6m4+PtLQ
Euc8pFkL2+aIgXG5rbN9g/TknvqKLPty7XbUa9ZlDvxt3ZLFEBjzGle4fA7kXhLIlDIDbFzTISUC
UG4F62jDiAokX96coLBci0hFx4ojqHF6Mxlzspts5tMQqOzPYdXFkfizPiEmm+CetuKacxFsz+Ya
PQ/u1ROsQFiv0wmW7l9Yud22I/2PxYJUsW9oZg5LrcHzus0OLeGRNCBS5Mzx6BmcyVXXv2J23fm9
rXlOqrdSUFSmqmnI4ZBxF41/zFq/N+ZI1oAu5oPuSXYNGXCwOz0UZHw9BQyAMyT351FMb4039iAT
OL5EKYcdddMeA+a+ZHGyw6OYoegYbFI82+JekHOGUqh/brmbqYiGH8NoMaitIAJ1dLc1vpvE7BfK
9VX7J3CHr9IFOBLJMtpgyb8hrEpYXOX/n0r3obH+39p+DEdEFJH/FIXY7f5L29+asxOoOXOfyRju
z0J+ygBgUiV3qx5+sIsfrm4EWAE+8tYy2CLIpeW86fxz3mC5GVCO/99iaIaq/y3UxfWC9JCpiM0f
CKnuf7mAW1E12RJZ5dN6Ib+8TfSA7zsfS5LJbc5U+MQtXIrq39y6sCYR+qzCtPYqxBqRFupgItND
7ektN68GFWdMfD9RKH4x/idT22x2RaDdY9d178AV7lJbNW8xQ8qhVYcSENMOtBiXqwzli+FQzOU0
1znEr70Did0T7FoxwTNLlUwPA7yWsegFqH0udPU4g/RCmioTd2Ov66nfWAgERGARrghMAKwYAWuY
QI5uwOjMvYWzSu+NMQNNZXlAvv3dd4yBxgTgiK8y9qXiFKzzB71mezFz4roHFDCLDZHIdCXRw0tb
3phG8p/05bIJXfAwrfMrYhwe570sdis6NbQGWUwyOSFBLvMyP1qP1lSBl9eNRlVZnKU98IrVCGGz
ebhkcGPjZabBCku1g1iRP2lycI15HJj0PLIQ20HHtpn/9AyNwDKVCiTNsLetnjExcz45FBUDS2aO
Ksz3RWWhJgRXY9nDePUab43dOeNDlNbKsTZ/VCIFjJB+i+pmOiCVtOhxhyCZxV/i0dAxuiQHu+F7
lJOma5AWkhjKuVGrIIJjy3PpWaGPRhfubFG+yNZJAkaqfOHzJ4XKPx+b490Dl8Z6yN+BQmCmiRHM
pGAJ546EvBmN9IQVBHOIZT55bNLkP9fl6jTm33jxSmCebEbpnj/oOcU2LcrfkQh+8vnIi9eV9g4R
FJl5dvqXvfkz6YHpPgxH6t7Raa6pfM8MIHKWmeE+8ZoWhSJs4CzowLkYHz4bk952idYaKNDUryXk
Iw5zMkBROQLUwtdYCywcs9JTwh0S8LXk70aXU1hk/q62qF2qtHvNkraLUhqlxdq1/o+RpfMzxTo7
saV6soJmD6B//vTUZG4q2QFSNR7Uqm3blurW/5BZDzAlQ4zfaZeyyJ9XHGcLGObYIRnlXmTWD0ZK
dpKN8ycF5HDsK8RfzSo5A8rqNIY2/9u3sX61zW5+tzx27SlBlIXF5jNjznho8oqtY9Fdx2CSb/Vg
XNiMISpDB3slIgawQzn+irrmWXvGAl0ZIJ6dptO5td19zbbskY100w+LPPu8NLP+wmGdz4K50ma1
2Cy47UrD6jXWhzPn5Cy2B28hQPDhOMhT59BSX2+csHk3HRCGq08Eh7l8qilg9Te++WR6J8GAGbqD
qxpDOsExsSZdZN9Wkf8yp/y1ti9+CIXWZfu855shx02zrfIZzuUzoj9e75Mj1vFkdDRGyBOOg13+
ZmNGGCdhxSDmGEw+dO7CvRKZ4W9tDLfRCnoxtXjXjJU+qVosTrM/VlOl16bC56oFkrXm4Wh2mobg
yKDcWo+na+kGdnvVFumhe8Q5MR78QqMmndxXdpWvbQQSFwrcemtooIvUKk8OdyyPmNPGwLh+29Gs
kjF60iORmMOyM01NjT73l2zZmzlavSkwAOOT7WBN7Evot2+l0Z0XYrqisl9jquJ5G4VTuSFofILx
5d9ZS/HGSfZeQZNelOU3uN9UUtlusCEDGBuzptm+8JVG2zAbPsTs75tm3DVF/w2gA9aWSTONtEDg
d85pMdcXBoRb33c8Jl3rR6VQrKNi9AC9N8g6Fev/0YE71GLbiMeFf+AXs0849fi3IkNJhuqobLSk
S4DGY55VSYvq/cVsnm2EoBIMp8ci2AvhXOrhdzONDntU/pgwk1nv6/Tv0thr3IUzgcVFtUtlhSi5
hN7KlrXeliYBZ06TYwXN6dQHG02wmz179hydTJKgGKRjl52QCmtme98Z/lFxOXvUG2RLe+EPv+xw
9PYgCiqA1A6TnzwSH17vfQv8kaAifnRDUvzWzg7a446FEmRti8A0ksXnRqxhWac20+q+an/35mdh
QPtD7JMaDbnIcq23bEdBDzJzPwD2XeKxYxKHcWVLH3ZG7nxeyc57SJyZZ0zBoWyQT/RWdxzXqH1p
+DOVocMj1MrpViNdwsnQW9vALZ7XMSfRcZ4Ow3wZCnbjkcu9AcvxJ908T9jU/SwH/HkkMKwvgzos
s/Xajs1taLubS7Yly5gJDNXarlsxGPMhpy1jCllvcPR7ECFQ501ttiYmW8YectCOGnTar2TXTY3V
o0mRDRviqUxoPraLp8/rI6Ek7Ibf88LHnvP2IdXNnmYD3RAd0UYy9H3Iq/Qh6Owkqii7NZ+UPSzf
xVmY/c8Qcd2eKdGtokVGCRslri5hEOc4NkrpEaeU5E3dgVWjRbF1sMO8T3jAwA4zMH8FbZeB1kpz
hj7pcc6aX7pL33NRP0Nq/AUTnmhw6UEq5TNVuZOdMECmQGLo5mVhgwxltkzs4QTYMTBusyGtnTub
CzOIbj2XhazgiYU/Wz8qL1mLfnxB9yUN82Uk8fVAxTNRmZ0IuGLHijpP5sVTUTLyaSptbdumRJYr
Rx17U5jMhWD8RVjFFq1Xtmnc/klaI/637DuGoBRPBkvFIqCMML/nju728P9jO8Tu5lchzYeXyA6p
t+pRRbS9Z+x7FomwBkczgcBFYDujhwdv4OKjp9hMY0VqrszmjT0A+S4Cd74Ewpx4RP0hbpVpMuu0
8MHqm11Z5HyCPnesrDrUgpUhxdtoiO9dzsLdI4oevecZ+abzmin72vdsTDEDHIUVmXGWE2xb1uGx
yqIDOZVF3Efhp2tL/9ILnKRMXRn5w+EO/JRoNYJmgaHN2cZ3P0rR3CY/N4+o6ZOOLF7VoAQJoyw4
1DSy6GgvxJBn51mLT8kDdVzZP/L1oOpoHyaDEuJmNvn/MJ97eyqXHfPyNjZbpXerH+6ilNwzdxm/
0YSh1UdcAHCJAYeVkQzlMXDR6IZeBiKH4oXDg87Xe9O42mM9jSOm1DRnIimeWt2gdpxPnctQ0nab
fj/M6sfQrd/YLjpMcwsLrtVfv6CHzSxOqbbKzI2jx37zcMuQ913FtWUwyPWzRGnbRxXgJRCP87OU
HFBduIJFaRF8eZmDUlk9K2Nkhhvm3Mk5QApk3lY8U0CPBUNja2DkN5nrzh8CDAyyYddpTqg5V95V
8Tr6U3oMGLwedCr2BC5EccpMm8Z7uY3RxO03MmDL9Blri7FTNnzFBp8ZUm1ikOz0Ha0Rs1EW9Gb2
kLgQnYJoC2nil9QTwvxvVRFEtBJ2gPHARUuOzjxg6A5ji6llV1W4bErGpyTHs4mzWWWTQTOWEcL5
SCPZkagN10cRZOiUrVLZJIS4t/Fgp7Gke4gNx9MxEqqnFTHYnbIMKtenIxwUeK2qNzXxt41Vkoyu
HqEYV8cEPuCY44fFfAMuAX9jjE+W2YVvqASq3Wwv5d32CCkmByPd46jaPbRlW2NKm8RZaHL5f6Y4
9T3o11vJtbkb2oeK0THZfgHGXShirzOLumjk1W9yyrwC6WXWM/kybO8dqPEx79XvnkmKp9byqfwA
CZAfZ/LkKEz+wZ4l1ISmI1L61IgBLagecF0tu65Im/vidO29ZcN9HIV6p9PD1qdaIxm6Ib94RbrP
J2gObun9Q7dSPjH8ECC2mk8/FPuHenLLvIDxqt1yv62T5Gh220tu2ua2YTK/KRpEoKp09iGnJwhH
InnZ6szn2c8OK0T5rWVrsQNdexlBwVIoEqpmCmrt1QyCjaoO2jYMLCjfF+yT6FkJQ2gcj7lWMJ7x
zGPEIpvtcUVzdI9gdaekyb9VTaF/5iPUGz/HHYumPeC7bc666b/N8D0PJBh45ezeR1nPDMNSVOGr
CeQWcIIUOtjmVnnvoXNd+0f8cgGMOzGhO6bCIJyAZBVjrV1cfvX5S3+oVLAgKxt/Ddj/i0wVb3NF
uK9h0xeM7suUP2cS1iIAnua57r53InpOB5bEloY25LMl0+zcQXGy46pVhzPCynUcYj7ZDNlc7XMX
ElUW/Wr0IHaitrF2MMyyG/Fr4ZjAzecwLdUeN3fH0ihvv+fKIbmP2PmYmSnb0kkzjUfmO3EgSHz9
+P4aoCg269EVU/OuJMumC5CDdCiyGZo9CeHvKLDzG6lk+ANzl9rE8uMKURpqYwal1Fr0O+MhT1cc
ecCdcc70b3bjCELt8+9dSemxEs62zW0LmHVY/8tgpun+QaYJU3pAy9xxf1HdVk5imemfTKT8kGn+
Z9rVeCTmc+9gadpk1Dr/Ieu8miNloi37i4iAxOZreasy8v1CqI1wiff8+llUfzN9484LoQJUrZaK
NOfsvTaEZEkFNjTZFRbfuWGmmw6Bl5v4yUK2/UdXm5+FExwEq09lGtaO7brGVr04m32PvZBfgTsX
wjBnFEfos9XSG5GPUyMY1naXgEz2rVs9Ff69ycx0ib1jOeH+3wQ4cmCSUh4Mwk1ixaBp7fDiUZZj
DKi/utL64YaeeNH7cjtR6TfZUIs4/ym6oDj1VE7Z0P5xmu6ZMhORzkCIVg5d1IUdTHI7QudicWZ+
xqSDIugGo9x0bsWvGKGZbNFz3Yns/KXTLFtUOsQ3LRQ7Ic1+l0FCJCjBQgJC+ssgxGKickEX5pih
vkFXirZF6QfX/IHWLjj7rUIo5mGp9FgxvdcQJ1Y5xR1E/846sKhdIucn6sVuK/baj50m64uShp/l
3/M0nGiRMb+y1XqqY+8QxlZ7sgX9SibwZaiTFBALu6CigX0pGfGOjaa31J2+uAgtXNP3y1DrnjM7
CylVWHysW8K5KdGMPRWbBMspH+QxQBWrXX0x/J5NFBuQP5AxAQvlgb5v3cCgKON+YrBs9lOIbncq
F33pyGf/28u8ftdT317oBpbU2pgTUwF+EtCXL5yCmEDdgo5lU3ghvjVfaY551jVFG6wRO2/02oU9
DEDZlcE7xOiUoWqSmSM2/gAEqZzn35K1Ic/3DTI8W5UBHXU9yZc8RkafK0QSmG4XYLCRP7qBtxKh
45D5W7zLjNQHNMn5ohygPEd59BNOBp5C7ShGvVoPbYufQ0QfCYNxGYbOyk6t17jCK9K0tCU6t0zP
mQKpYjrlO8JXVBAt5QG/D52tbdb+Ip8zju1w6nfDJkZQvGhKJzwoiN7w6+An9FqMvAZbpU1uNgP8
0tOhVwryHxaGDCh0WNdQIL7D65FvLJW/R8rC6cD6pZkxUm48VdvI8/dD3X2QD9IszaYoV63wxdZJ
zIp13xSvuw9fhwPqUnVZkTJgryWij3VamjtIy8mlKC0KuTWrkhJHVTm7ov3hT9GWt9DJn4UYdLJB
xQYgwnAerB9pOHYrifRysthPD8WsGUxmxFKW7clHYHScpoMy86WektNDTQvwUH+C1Zji2AVtXk/W
HzRDO6bE4p5a0NW1jPprJkJzqTnj3XN6c9eE5n0U730xHAa71dZV42ULtPFqKYsR9qKeHr2BKa8t
tWGZNwzpxB1g9R9wJ2X09Vgzfth2qYFxmX7BEigZSf1009TFhXbCygz9BklHAdiILjYljhxBPWoL
tKgMcCQW+3I4Gr1qD+ovU2DOIwtwfra0zgeWv7ForqGj64eocIdFVXj9IZz56aleX2nZUJ3LXxKJ
qK3WKn3ZVNTFa3cw0SogOabI8RS2wYIoa36BYvCPkADfHCTiVPFwxLRmC1UfLM3Q5i+TLy5jor2g
aCIAKozStRBYuYqJBM0B4cs+iYoAVMqxGkp9M8BwWqn8Y+xgUTT0E6L2XuHqn/To2prJS5MjBkQa
T1UKOazA4RlMzgrjTrT3ev2qPGvbNlJfhzlgjymP51BeYhZsFnMmlJxlVmBq6+TMueiRd8hgR0yB
g4DL1JeuNO6jmfb7SgdVEKU04R0rBZDbYY9OasdZTrNKmeIdw6VBfpFX6EsrR4OQETGQdiO8gva1
c8dL4sOQ8lO1jbG2aVF/Js28WKl+3UtmT7ukGzBCyi5DevKaEVSnkXwzy9CsncqgSBWNxjYzKDYU
D1Z97ErEhwzBvTfeLGXdtSislugi2GFSz8feYX73KklupRx+wi5GkWE1i8h06+2E4PIVBahXZQgc
0/zgjlT9ZE5GTyjLT4cMlpXIAJFYJeHaGljhHcZT+rmQHbqIHtgEB2hq/kg18CEbcSfkOVVLquBx
TmyZfS60iRakjo3Zb/1D0veE78row2gQVU1qDBet0xPf1g/uvkv5ILGHbjU1G1FMd2lA2loJwz1O
qTGreK2z2wr0lDHeC6N5ynJDXNJafPcVjThDZjvaPQwr4Lw3Fnz3xJYuuz6N1VvWrPMilTsYwQyT
cXzE42KduhasaUWpbHb4LOZ9TluY3QHZ5bEU4d2k8J1mXUTpXkVHqPFg5U912Ip12moaf4T0KWqL
b9GWwDEMwE+zgTfJeQoLCX8fHeuRSME/Ja7qqjVChpSuXvNEFGvbX9qYemOAQ1tKwWhFKS0kKX8U
w0awobFM97DFhaQ0YiewN2M7w0FpmDHd14tOVtOm04e9CbcJ1ZQNJoMxOUn5z9VJ/9TH7Qtl/FWk
etw7uCGZuCCVFi+xSf5fSO2RzAFaFz1mYk2umjb9zrC77jwtxivLDMN/wvAOUQ8NxZcWOzOn/Ybw
s0HklSFuTWxCPTFuU0Cpm7B6t1IrRtTp5IfJL2v975dUiPODcwKXlxxUIPJDPB/EMHobJ3HjVseB
N5RLDwH4wVSze6hVJW29+EeJOIMmf5Qdmvnw+MrqKpfESo1I5srANszmdT4+ruk2UorAbTye2cfZ
x4nHvY+v/r3V/7j89/7Hpf/xVv/fe//7CR5v9e+d/975913+Xfrf/9Tj2//e+rj0v+//nz/1496G
hJuNGtGhz78S3Mz//XL8lJTkPC4Ei2tnnZJ5j+py6C9u7/UXYqQPUZdZR6kXAlYjk3Br9snTvzuQ
GxQETn09ztDUQS4A6kgem0btH+dwZs35atmwC8ZRnhViYN9wu5fW0PsXUogySGcvbnJUEUbxNqD4
BKW4uzjS2pkN4bjxhNfXDXPnFaedoA3ZY9qcX+LyKHc0ZMhYn18yoLFn6BoMurBTXx0717cxoR3/
XW3DYjuhIAIxzM3mgNMlRRC4ftyMDEPfGBqg379XR6rZMdXYzeNlNpEgZvhZDeaBd7Ysy1yrFvn4
42puoP80wNlvfV/nnXWDLAI+u9vHzeiT5cqayZGP/wIpVkwxtRaAiuHHUEISWK6Sevf4Xsus1QqU
iEkqA9sOlBo4OLlv0bu0pPEEJu/S0XYT/LI70m7tWWr26u/p0CrOMYUYLAhTTHugjnZ2AiHzcRWz
drHSVMxicb6axs7vltidJysv+rNs/Ce9GygeeWy68kCrXtoRu5Rn9vby8TI3G+MpS72rNozVi9lW
9UtH3HkQkzMSV9qbJX3vOEgU91ae5MuusQasyT1Gf3A8h0Q62bGO01+FtJM7end/m3aDtlasqOAi
QRpGNlXO5DLbwGWe+otJpNXp8RJBCuJuTbtZiPI9f8xf8mBYMKQ2dyqr+YutJwzqwrcOKpnTv5IA
Y0c+OCf6WE+jqqybgpF1M4VfEk6MZPhxDuyNeXORn2zKwCFLbb7vcchTcreahJr1v/vQ0fTsUnW1
f7zV44Ko5KXuOp1UhDiMl5N1nzB3XCHYiSZxD6KN+Dj7DsUMS5LGQmGsSo6Pw+NS1On/vWz09GtE
BmKFwr9E0xCt7bgMSb60aOWix37DjYZTteySH6R2fXap5i0gDrAYqPOGNrk1blr3iVUnVvL/dxBJ
XUNqmF83fv3fFd9jM4l8pthQDqmegu53iw7vXMfW51BhTwNsbx+nyLcAbYhVKC868W+YQ6rpGlOk
IuEN695YV1s3b4JbUpqAlbTCuuZKf8oeY79mkdmlnAPtEX9VYKBcQmyYdi3OA2U17s1Bo3zDBJfv
xQTW5HHOyIEg2Aw5izoc45thuFuotNM55Rc89KgMUzfTiFLlUFlBudXcYCZSEDTvwv/aDHFLKyaJ
51Li3Kf8+2WeY04tui5ZNy04qRZN4unx1eMezybUlNRpFuohjHqjOI8wyy8sfPXr40xL/3PhBaG7
fbx8XKgkeQaJj174cc5yDfgZSYZUNMmy62D9yjzhPz1eOGrMrk7j4H60+wydKzc8Dg8nrOm+JnGV
XLz5rsxk8VY7L15ivcRF7j2h3KmIFEMtY+NNP2t1UL3iviIkjuhkbPZltiBmPL/JmVhbYy4YY805
ezb796VmB2ceursIpX8vwEasKEVrq3AiRHwqhozacRqdrDCiDhcx9w/4VgBLOLAFMUJ5TYymevBu
rSeHXaeThufT+vjstOSjKbX+Fo64Mel+sCkLaU8gDB0PdK2J0I3HL6v38bxpOtv2dhlaaL1ZGP+h
6XCNy7JCH4lRtqvM9LlA/EhcuW6zr4mz58e5MWrOnUBw2GNr26okz0iIL6eTPmpAsTIqYqHc0Lk2
r22V56uUDs2bW/d4z9BLvDuScr3bo8LxRL92kbOdHge99v776t85KD7pLm7a56xsETI+LnT2TDFw
TNT7JCptyOqtafmDxx29ul4EEnyQ6xrqo6WAKhMtW9oxpfMEcd3rNGoxTcvC3AWWZt98pcFiDKZD
h2gS5EIj8zWEdlJN2/gV1g2ZraSHi2oYvu2x+TKdFhNjIGekvop2KY72DQYY9okXzDXI2dxY7K2m
GXbjiEA/p460hENnnCHj+4exlkdjEidNn6Kl5RXPkW6tUZpJpHPOD6sz1ckG00mNqzaOIDOy86AF
4brv+ulday7Ul7fMJAJNembKKzA3e3Cuj6/VfKK0jWuuDc7xcQp7C/fEsKI86Vjbf+fGyi3WAWml
KKT4rscFI550kvYoJv07545VAbAp+Sx03DWFHrmvvlJ/VITp3JbEgOVt/UszsMT3VEbubdSN2wEz
BavULLjMdJelBc8m1LLsMzPD34Vka9+pZLh6yv0zegYMrNaYGVtdv7eqTkE5aRjO4IdMepfdG9e2
XqqWegfb4Te3A7HdsKxY4E/R3uw+KiG+EQv9uJr5FUbUqRRbhCDqLMoBWpTJFIBkoHO6gwE6/6ra
3n+Z8gZzaWQPJ3Zc3i7s4cl5FtP9QDfhMkRtstXZq8A6lc5+cgO1b4Z6Z/R1vmU1n1IgmMkpsyAb
iduhzLr2PVEV29DU6vd6lrKb7xkeH3dQmyU6GUSzjkcLDFUz7iKjCF5a2/6ppDNnVnR0maKAIEiy
SY6GXTu3xkPbrAdJ9DOt+z/S6t175+nlIQztaV3pTvmVFRuw68bCaCw0s/14DmRvfBh2ZpDCY2I8
RDh8xOaX0aKM1OsUVkCp8kr9Kdj8Il5JfsLxRuZOzRxyj40mZaC8pJr8NDrE5xYdcbEOxaKlDTDp
cwydK2IATCapc6Z5Hn9Pdv0zd0LxPtFKxq3qjddYwPFza438nbF5srKo3eHrwDPWUuIOTKP9xFD8
1Nlx8d1BxqhyXb/qs3DYLdJnQ6+cPzb9EbLRjK9c9uWyswmd15043um2W+4LGODrtmiRevl8UAXC
QSQ85D9GFb7GxkCwFqthP5Wl+4cl3zmVqvrkbxlR9pbNpbUI3Gs73g0qfHorK5tUJ3WDtKi/NBM/
oYwi/d6XwOqNkQQkkY8+Ipfco7NpSSzi7AizNKcA02D/RI92LfiHj1iqXbJK6vJSJva4kVEDq8h3
yKbwyVek9kTKAj6vo8wT8rLDkAzFIvp2nBqPw6CdMibIkxiRj5tFuX+8epx/HOi0aqd/t7Wh84Wz
uSMP+/9+57/bQojs9I8HJtnatV9SNubllPb3bH4FIOkLd/547u3WfslDUS1N5Ij7x0uCwqCtFz8n
undPOU7ca9cDrm1zYIOPl0pri6sSqiSw0rim8x2PU4+L00ygD2kY7WBQlNc+weyDo7dblbCfKH9g
9O9RML921vPQxvV3pIklE1L6q4w+jdyrNiObfowAdnfFb/+T/A50+9L83aLBdtNmW4yxzXZ+vJLT
Jw9B/2SjS8Mw69zzGS6S+lZGmqpjZsdg8DV6UPPZv18yVUBXwB2zmaTR7m0T1t6ciPImXFlswQBA
6p9fyiHr1kNN7TEUVLVcVhU3lMj9zYuSYtEZ9rj/dw5b+s92cN3DNPr97XE+scKbDaYB4QOT9JKq
xU55nXl+XITP+BsYS7qdPPiQXV93b4p0icOAl4q0u7x+KlT82gMZurT++Opjcl95Yf1DZpKge5ka
p5gnaobU8/pxABrMyWLW/ofm78ctj/O+x81603pgCtpziSroSH8fVZzP2MuqZljYouuf4INpd390
LjzT6Wfe0jTtGAqpsfFSoi/wWZUiU9CcFLOiFw/jfoqC+0M2HMo/eUqdpJv7aINdXY24qM9ZYLhP
oNreTM/QX/VKqkubVy+ENBUvPUEU2JA/KG8Z59wG9xaSOL2OZw1zG4TxzU/Me1HqxrGfXz0O8aj4
/3ndAbJNSAKYxjIqnJ2vBYVJQoWbQ28jpouxHrL7tVeuzRMPRv9aZWP00yhApwRu1lwyv/1oI9PZ
jFk78BlQ1jtwuG4BIfzo21G2Lkv/YFnJsAPbLo+5bbtbJK+sSGHcQW2YtYQeJPUu3VGqvsHfwOVT
vnS6Tcc86IdtR1v11+DR+EYt2787ZkdcwZTFW4d/Z62bID0N32p/WpnzrlUbW/i5D2gjzxja6wrm
Tzt9uSR41AyQd0+i/UhsZliafomHJAtxWJdP1gX2XblhHBvXmoc6waUad6EDWx2D3Kc2GJXyYzJp
BIhNlkfdt9b164z9J9re/IvcCUn4KDBQDv0QOcdOCxmI4hKqWx5epwakPbS0FGuRuaIAKT4Dpzg7
rmxujgUDpDEKdn2icN/Hltz0pKu+UAOYK3fSUVxVvnlv4/Rna99DIfQ/UUpcgmV92+o5CrxtkSj7
ZqDAARY0E2wInKLvSg+mjNNdnyfWskn1k0d4waaLO+qpFDp2tt9+uRSPzmUMYXjKtrnhtQTmBq/Y
XL4UIZ/ryaxYZjQ+zXXphavOLNBW6uxEBy8Wvwbx6SZjwNOc8HELjfBZp4E3xo21J68eXgl+0icB
YnUWf7jvWsd3J1U8bNBCV2Sy065CtrOqUWv8VsD6bS+DjtRXSIHK8L2smu4VFupapp22gx/ONIJ0
V+UxpQU/pZvGyvutJjVn33S4uGw8tRjJCtCIhca7GqZ7iOPcPktv/BF0+adnG+HHoLC2USwbCEQF
/ITksFlYxMP/EeqZxF4bdmuuscW/IdqMf1rGrtYt7ehGabTFV46WYuqKV4diyAo6OgP1YCJDaKJx
l9qx+TyE5QerAO8LlgKCxHGsLlhpqPPVEUX8MT35+RNAVgpoRNveoylyDtlQMSV61MPJ/zOwlijv
rJNsa4j3NOHb/FLUv0DTAXXtX5CZdffAivq1BJJ8yNzgmWVZfZI57TAfHfpNS+nvWljdFxamqIOr
00omhXN6Um29HUCYfeRBaaHD4NGizi+2YTyVL7RaVlrp4/7Na2SsVLMhJhr+Sg0jH8q4MBZp0mgn
2ZkrFdJ4T4O7Jvt8F/jgzqbEwt0cme8qLz8mBf8sDWlgam10LDyWrlEn8M34cA/iePqZB4VzwnqI
XSUPeXR6k8E0Nay1VkhBlZXmXko39TDIARl+a08HNxwWdSvDRZ5U1bsU0VEnC2VRNri8BF6gp7TB
1mFbvzVjVF8T5WhcBqRhUnZ9LiVjQ2MF3s32/S9QLvwtXX1auqgXK3MQa7yPrJBSwrL7gLmqws8C
Hh2ebPMdzaC6x8GBpYDBpDlR+qM0JccnUxgIiJS5kbnh05zVoJe2CBaRAsi96745vVedHwdkseTX
w6NfKlW2Z0OIYBVPk314HHwzKMHmZX23EEGG9lmJ35pll78s/ysZ6ID6mXszlebeipl2P2r1mSll
PU6z1SuituHkwl+PpLktlJZAjSfAm158gdSPbcLCtSU4ralFsV+ZYway0MiZHcBuC+XITxr5P3GC
LKs21F+jqAYyxab32rsIOnGZrHt0yrcY2OcaEHAGSskyD8ShrHDzHESqrqQCW2+RDaFzVODzKJO+
KF33niErQpA2gHSUOcjg0e5PYDlwP024yQWfxrfYaBnBYg+9tQxBfenFK+qxVdnBaqLn/yp8FCYJ
NZA479ND0VX1HIhLd3eGKrY6vAc/N5ieqh0lMRzfovHuIFPeQgPMqxOUl6aGRRu5KE0S37BYFYO4
6ph+UKrm1pWQGfNq2tOTlicrU0jjpVdVSrMoEU8W+6GFl7CQE8m7LoCMkCGy6LVEXWEcwl2vGj4j
KA+epknibmzwfFWER65Q6CIq9VT3RJDxp2FOOosxY6HVX3prx0e77f871BMzXQFT2FzIOdy6nCiy
BiOdklyp4MPRvZc0GYqFrUXdMjKN8vo49EECeDOBFu4SC3FQ7NHWYHOoCnSVOiWi/jN4mIjZPDnb
SpT1S9kaX+0lt2mSUWCIYcEL+nko2om3CvT+ZieyOpoR0qm0JCINT0t4TGX3bKoq/jKSvF6gXAWA
NRrpropytQvTGgPnWGSf7cBqwvHaO9ltOLx0it4WheiiK5wr0THJ3vRKloui/m0MVfWjwDlGHXKX
h0o9lfOhjYEgtVXznL5FWPH3XcymA9EbTM7wUrnQWjHEn5KuK1+triSbgL8w9OgUrpMOuJafA/WM
QLGahou0s353CnFybVCAnQF0jsifRoqwZ+KUOiharBLONrvPd2EkmyJW6mpSC9ZH2uYNWl4xy4DS
hFYsAnjM9ZWBSck1NMx06TohgfVK+SNfO2ybD4mLCxil384lru3xhLMTG9dBWrLQ4qm/arK01mTJ
bssC4Ad1PHXr4nXCvuGIetY+xqP4NQqQ8YUCHkWZShx6Oa061W400Q4njyrAUzFrqKR7DqBNLOMO
3piG1g1GSXitC36z8SD8lfZYiMKRhLCCIqeuW/+MxSQrkJer0fLPk9J/xlEsqTAK9BfkdHhKD9e5
SUu1Js72XjY8lXwyiAcb8SFETSn2id3qGwZLqeJ4SbwlzWipJU9l3Tw/OBgsi6n7IfLuJELxqPNX
elWjF8hgGPZSK1Hul/MEB0kOukG7tZT+kuCD2ggndpaWMn6H+ehu8YpQwK0UOtNmug6oRs6hlfIx
8mvy2hsWeH4U7OwRDeg0z7n4s2m/ZwD2RfWFC5pfHcbAq+MRaJGEvDOfoOFgUkhbD0gcCIqUX3VY
CP7L/nDRSkK0Tc3rFmaLJNZEEv4ZxVCRrNSDtInE/R7WzcYkXbtKbPHm2qyUcTT7C92vxFtHww0Z
kE0ZoEJe7GlIcA1UNdvKjILVHLHVIQ7au3B1NwYwx3fg3sfE7wgg8oo90NfvpCaVZJRT/tpM2Ibs
3IX0YCmYCiHpRlPm/kmVlT5nWj/s6cmS3F7a/lpzwfMitCzcMv6Ex2HsR4mqVgXtSUrHvaduru4I
hShtYWwfhvYJ+OYI2RaBT+2Dq+hGTEmUMVaJxk+WCec0tUG3E4LiLk9LdK+bAQOdrIiDRoO30MzY
fWsFEwSxd2BtMmR2rHOdoyVjti9AYHWVyScc4/IpFCyHZiJoExTyB1L4XzSLyGxgW1a2yj7orI+o
EEYnidQWCx7Yose2w6jq+IaWEBtdod5MF+drzsdAg0BfkMC9HgfUCqFbPfkNudNajIy9Fg0OGvL/
mBLUmvyQdosEin0kIQpPufKvk8OirpR3nrLkWcIyGkzJo0TU4MZi1yHcs4UsUVXaj9QQ2ivOFbmn
yr/offSQjM7onlHhrjA4Ftuepxt7BLnuj0NvWTvD6a4NaTG7eGaaJxEpMsoei30+2c8JhroL9asf
Y2DXZ+aLfVz3wQ6VSrIqvYSNAw3X88BwtUSNdxhBAuGAdQ51gekA5VGwC40ZZpcMCCVmKV2lkntU
x/qh6j5rssi+kHpSJsPGwVZlXNVxDYe2ECOrlXbdE1y3KT3H3qAfK1Eqmd86ZfdDh3SJkEP6DR1y
RTeneEx+S3TURtrz4xT9MuuxPNWjBkhfg+hrW3e/NKtr1BQYJ+Hq+Xmpjr2ROIcwx6pdjsNzM1kw
DpDnXnDGU3Ue9KPyVPNZJzCw+P1miwQhK7L/b8Y3bFZ6+9mX5kebSbV3W9mcqOFUJzTV+q7Qx+uj
0TNEYbot8A2YnW4ttSED6uwa/b5QgB90iE5+On05ups+5148biAAsGaUSXXQIZQtmOWjPV4AhNXA
6I+mHmdXsnWLvduzvXQlGkmUT41Ht8Yzj71ZyYW5YorEy4//VtYwYRFBpCMo5SFG2Vb0WB4yaRwL
s/RPfUyUMLGCm1jKTwJYoasialg/WEcahtxVmcJK6gU0S5FAO3t037C98EQoGZ1CxumIpJEXUXkH
t3KcbVPW3cFVNeLwEfolip61EK7aQNSH9llG9g3Pxm83a91DNjflHqd00123oTKfHqcGXQ6MDfNq
uCfuuG7t8EehKeiewdSfYj/Vn5mpr/wVwx8jIY/k6GBIkI2Tv2ONwh0HaSlowp9mWP1qYqt+E3Qs
WJ0HzTmqG3lAjuBAPEUCYobBFQbMnL0aaFcHBhZ9aA0wLKr5wQiT99rSqgXV0n1hFe9ukNnvfe1V
oD3M7BJQHtpD6RQ7XSpxwaasAOBN5QdGXKNmJYXE7xsuDOzNxvmlzZgU3zW1Z1/PySVMw37XtFN3
I/KxvwUEMpSotC3EgmhvgycGtf5ZN+NzqkfZp2pzDHUsgfkjq4sGQAbdjY91WRXZW0p04ELlGqrf
bmNVRnZKemPYu0Yk9oXWIf4CGEDuIDie+ZBL1exal2b2ynTAO9s9KKcub95NUPqA38zhUAo0OwUK
HyMtqaa3+e9Y+X96mrzv9UQSitOOKXQ+GF+Lupi+zcDa9kBtn62mNu4xMOlkaA9l7emMb7g42RCY
9c0mwdZsKus62FZ4SdO5Ld/5G0sihJ5spz83mERWTm5ozsKLHB81mjl+RJ7+QgYwUaBANoeij86j
04SrPDexgoPw2rTSqRY2FZgXu44LZiaz2JcpGERk/GdzoLw/KDt4Q84p1oBsEhiGfrHU/Qwvi2aV
d8iSf5iR6MQOSU/EGhBJ32S6CoohX3eBoc64kL3VADN67eVZvMp6uzypwRxuqdLOpU1hc4y8X64W
HvWxUB94DEiEqzW1LScNqFA5jKhG8+i1Ylt0MugKASd0Q/QXKZRayf7Hm9UubKGx+0M9DCK+VFmz
yRGWQiYymNkCmhESAwKUadkyeFqkioXjr6kvp01QmjHmkmq6kxWwyNLBp6juXQafmNcpYYwqorqf
ZlcCro2mgjNG368IjPG9Z0cNp6QsbkAkNoZTdwyieDlLExxhbE3DjxaFWOHb5q/Aq6DVJPCevIG0
G2psp6yxIG0ruZelZt1cPwj25fw3hjABRzcm/Mawe2cz6HW4zlztWy/DaIuW3wUeyU4P0F8PYxPy
LYJRuCEXJ5Ux0V0vreYv016UP9Lqqjo7uKRsH3MNgSlGWMpRVkf93Rx5HrLSOkRNm+GmsQCbz03F
bvqZya8WkcVRT9NvZKbO89DbtL0ABoANKTa6ENNqKnO510g1XniMFPSxG+9g5c2bGuPqKSrtD4tl
zNJiuX9ptbTYubY5lzmLs4ZX6iC9RJ5Hja1V50Y/QgsH6ADBZmXp7ElloqcElgptWQP0XrU2PWzg
lpQcF6bbWnvUSNq+yNRnhqr/lJLB5BehPI0R6joqnR/gnUemjlpuQgvGZxwFJNGy27FnxKadNfvH
Wn1UZCfDNQ6vj0MMh/7olcPM3HGoO0Y580oEmrcx2iV6ENTKobOQBBo+D2UdbKlAIJhA6bKuq9pc
AkQy15qO2gCZOHjaxMJDK2zazIPnbiY2liyfhuAVXv7yL/y6Qotf9TAVTN8yj0V0Gml9n2zaGXs0
EgMl13zaxSaWMlOw77eEoDLM4vzo+q2xIZSMdegYrbOw8+5BGsI366eT3bM8zsVxGl3ByhdpvYlr
daumnOi/pq7vXYH+bAid4Zg00SGpAcq5HeXtCWM3JFOssL52QEvsvk5raNQrE9vmu/T1fdizoapq
9lgWWrn3QpH1EkjUf+5wiEWsHSQf0yUP3GVwPEw5SCcWSk3+MYKlsgBdMeOfvWnvI29eJKtkCmws
meWwauvGOWBdPXea3b/Tgoebbi3TRJeXDAbWC5J+rEpCYjeszVMDoP91+G6jPvvVNAkkQWSnwE6Q
5qcGsWyRcqAy8PFN49sUxuZ+IjhvyfRZ7rq63yr5FlQCUWk4Ie2kxP5mEHERKNEffC1OTxRuk9NM
JZqKM4bicU+Ckrfr7cE8phaEg9JKV0S6F192LfZiANnZdi1NoSb/VVtp/rvL8k1opBkrtii5BG3p
b6mEz4DRAGJULoKzhIRWKMt5y/M0ozM3bxPTiTFYNW+9kZ7GIdGphYEZQ0+MgZcBXbgjFA5veGnM
6A/iuQH1+my7tn77rqzeak++tR3YnaI1N2lFMkDufyclOxGnCt9SP7lUqitWfTcQUeAnzjbWXWsN
nm9X2pNkJzytcRm5e4E+eAeIyNx0hVBHCyiYan61Clu5cs09OFlSIAz3KxOd/MAdCqIIU3c2eur/
0HVey40ry7b9IkTAVQF4pQM9RblW9wui1QYF7+3XnwGuE0f7rtj3oRkkRUktgkBlZc455qWeLPvu
Dc7vgB5yaoLaq/uw20oXexT91PRcyb5dyyCpNlodz2cjwCGCjWKt91p2UTJ1DpX8MdNCOlFKEmpU
qOSng/YGFroBBAn371AU4dOYZsd6iL7HriAHFmTKunND4HkZlxogR1T6rhf/Hg3TZ4pW7oH415jN
D6KQUDckK4BTZx1X1pkCtIyv7SDluUv/xss0AxtnuUYzgd4ey+NF1R9TZcA2aGimtbrd7ubOJJ7T
Tf0Qtdc96cvuGXgTgyu9eB+1BMpk5DVby/beTQI53ysrdU8zzui0Cqq3qRcfhpTmla7aE/SgkiEx
6fSI6plt9+V0ahTikfI8mdSKYTOrgx47yVtZJd0qiIz7VCXk4TS285Gn+LNCbX6emGX4eeqIY4KF
ewWGGExxZWvXMejfSmDVZHk11vs4eRPb2WY6W3IRHpYCqoE1N+tAyniXWEskkinJBnD19fzBO5kc
tEnrXxMFEg/58F0f+PQ7XMtObMIqX0nQOphnznGbjJvBLiHxDTCDp9kWT/lsfbgLlrotSv2ERkqE
IngdsWsQxNDuXOA/x6Yvm6d5pOs8Nx5+ttw4yjQwPmJglGgunpBxEbMSP9myLX+GMS7rPmTEEuDK
ulbzhCcdyTByICKQhJfyOQDs0YSaS1Wc7KsB+LKDg3gIwRswItomsakfnIYpj6rwCNSO9475Fseo
rp8iIdgi5+THazCA9mWa/oxJWzoTeb0F+Ipqj0/aex/jmK/cCk2/GUHo6svrSAsiSZT7nOey9Klg
7M0ok7uTSXHH3+vgMZDxKahK9SZbMhfNdwo4/a45DQ3IDvReXlu7OEjGW2TQ9SEMaFsnOgmMeE+v
E3Xhim5ae8F9x8YEoV6bKKYcytkUlf3qhFq3N1RrEUMtPqvhbzomF0Mp/D8l2AQjRtrtOkSydFyi
n2LQorsyGEkyl7DUZO+xk1yqzzkTOugqbjwDKJVXl36vBRhKSTF6EWjkUXxP5IKGwd8AlsyxJVbv
3jUjqqmsBbeHkIQ05PhPTsoWObMdCEA9KaE9aQO9R1BKqy5uy3OQxrTDUpo9kd2AwtaIX/NDs97X
sWzps7LpXGsXXZY0GEbSLOVgOFs1eeFNpfWwKjoMrYPR/NG15BPA1KtGLtxP8VTRfkZEMBcvXkxi
nNfiGZnmLUgNArdnPBvyiCFMf7Kpqu8zbVgMLGscK+3vpH9aDOwS6vTfmoSAvmt3tCbVtwf5K7Wx
ONUgD24oGLaohqyfoSfDq8d+oKjpAlpGvnMsOzn0YpiOWhnNxwkO06EaqxcZmpFfRIY8LErPQyho
M9FXdVbToFWQXI3mx9BWL/1Ik6NB7+KPcWNclQU2rEEtxg7TuYPlq48iTP+IJjn2Wdq9e9Zhcc2u
4qjU71zkJciOlEmI99qLIP70SFXWbOi6Zuy2r31KMysI+4vj5PahihHFcYru8jYtTo+bKbFNP9Ga
G23e/FKZo+ZjGuMjVkb2DwS1f2LL+yxjeF9GlplPISuwXj4Dy7PeypbrUlBjxgsE2LHRy57JQM+e
W9OGWM3YzqahuYrI4rprhMySQB2d+L2Vn2rTZ2REmBuXm0o46YX5Ex2F+gPs1U6oXp5x8SSEa1+5
ShKN2YKCjCGU9DH7lUJPP2safScz7eF74Jv+XkeVu6v6Gp4yDIZb04a/UdXjH4+Z9NQeYyvoBulx
nIaOIPaCDqAR4w/jYoVcLDpGjfmcW1AmK+JtTo8bi45ggT0BmOmBPMMCohheBGLQKcU8AzGsN22y
Ju/WXZd+WIsQr3O04sWKtTPipPmZ6xOsQYWFcB4LP8JJ/gRvFJtLzjQIm/gLG+vyZWyMcMMeNmAe
Fvwaych8bvQYO6w3rWkTeZg1muEUtuLsTrJ4zuVE84Go0Zkp3M5KzdhvuhYcaODdHFMyGJnnlDZr
G++DGipHYox4DhOvcE7pDClSC2vszz3mVs2Ivsu+22dJL67BjM9ZsD9bhQEFDar2o91o7cl1IeV5
TDNgz2baGbddhW2sxmwAfcHC8BV38BxAb88y2OYBrXyadq2fpgtg1chYkmr1re8Bb02d8FVKsGzF
Z30XmmjLZawZJGVGdMFG5qKRRQLMkK0F4ha7BVQq6EWv02ikqYcJBy5ksyEhNEKnXrTLNh1iEfkR
6y4lQtLWg2RvRvZLjybwTBO5htOOJ7ifZXQg4fwH9tH8jfYJWz2llQf64N4q82q2T1pc7SMC9AgK
S+2jUeN+iZkA5P0fUlPauwoKsZkDcqrbwbqXbVmcLXNJrLZwrTALT54YWj8V/AQGCgKpG6UtCo3A
Wnt2lm5tV3nXbJSYhqx6JFSM8YAw6nwThJ5zU37Hj74CElVXc5i3Q8cZwvj3b6Zyk1QopZ8Cr5rh
7c4MIkYdddZ4M3Qlj5D9wmNftm84tuqb1nLD/u9cUdCdNJ3Iiy59boRnPSV8MMk/qE7D3I/Hnp49
1GVs8c1U71Evji9U7diIJI2Hloi2U66pFLEk11296a5MX7jiJ+P82pnVSc9xEk3ZG3VUdedK/dfK
0isjDmSxZK7tbRsmq+Pg1E7sqx04Yk9Q8tKoN+Z7CwzOpn2Dcs3st3U1DM+BBUOVU/mgh9Uywq3M
XRy25aYvB8CbVv8nspdhi3uSaMZWVYXd/UE206xSHvWY2WWBHxaxqv1WZ0syVVxxOQ7Nst9qWVcC
AElYBpzkZk1YlvXSuTRcsMkPH/pzg0iEKj26aEF7M9AwXcXU2dcsCrQdbelp9XgICBCzspXPfkyZ
dk+GEWVjOoWgejrUqBlt4a4snzKe4oQMIG8vDxNj9m5BcrYKm9ZDUTO2DIbGr8MasWU0hGcUKz8d
y+vOiF+C5777PoH9upNPSGm3sPfYL4wHtvs2Ehyz3TYQSxZsyM/ANY9az1Z/IdUXeI22iR2ZNLmK
A43z4DwPpEqZed8g8Udhm9XlKWmyV7ZG0ZNp9P0edCnbPgsfvCJDfE9TAjeT4b0wDat2Ls02xN1Z
c8F9UB8NXCbWjN4KYDKje41loXCtaZflerHh/wsr1iDwdEcez3TQRpgnxdQRd0phyKKb1WsP3eJA
ph3V7HYKrO+15ni7dszfKCl/odQo/EwDcaEDD0np6q9scsmIedxXVch/ho217xnCT11Z3OqWGAiN
3scmF8mH6Kv0SWE12NgVocQBQw7stuLYpYZ+CSKruOd1SjZ7Ye30YvybWnp68uiP1fasns0srfdw
xs5u7PxJsHu/6wSZmBQ1W6bhOEgNCZ2rsi7Lqbhi2099otWI0woHiAkVjuhaxFjztMOPwPS9lDSQ
cNRcrLY3j5Fg5A/LAkFJxMhNgQsaTXw7sEVJuSztbZaj89eRy5VR8OqC+wSCRdUO1tg6Yv782TS0
puRQJU+exODq9N65tgKyFkmQAxhAbejysVuXnRqONWGzadHbq1kfmzOh4rhVF+2Z547iwIBtZ6Yk
BaUVuhtNi+Zns57MA7B/OJZD1m2b2cA/P1fJaxz0G4ttiMnm9gPO5xFV/UU2dXbySmbAhtNa26kr
G6Sq8lApDwRHWZsvBK8/S9fBrY+Dac27Ua5yjRQmAjKumgdarlPA80iPKTfIpvLDRK4Cuixe2wpg
P0NKu5gJGrCHGH9REZGr2hoj452R2iXEXXh4yBhNJzvIlDovzfDgjcFwtJabqXMNDPdWt54LLT0/
dpUiwivUNs4ESZzqY8qbizTyfQH+xowIJQoDoR/0lNhqBh4xkznHT7IOqiyJfzBE5QrzL+FmWRMS
fMjQpXVsOqnA4VGsjbZ5YtZCacWXQaVX3slM4p+ZUQcnW2rf4oXbOVjMBbTKNPbgr1zOZvrgjTF8
9jYNfLC3GBOSv6KFUVo25bWqdADYcUk/3svPRWoov5b6y+NX9a2znwwtYpNMpawBkGZvmNYrUFPz
hiygVxewvR+VCLhjoZBMS/xDiS2vw3oC6UXk6U6Hx0HXFM+fZQnYAXqzKWlP33jP6VjOlrsK3fwZ
K8PKcG1s66Wgi4ZalsWZc28MnswxaU8yYgNK3UD3hnUOlIF9Q+t+HrR2PmZd4ED8oo84RWwIVNj8
THvi2XKF/qrSCr+paijLYXgaQ4p+7OVAffLqEjB/X8P63tJCizb2OL9rHWt9KOv0rrXdoY47rrsB
tY7QHTI9FEwLJ4iYNC8k8z7OyPUtnBCHZE6qH4OTucOJj/yHRbqOnZWlT/qWnpyTK+sjQNCCsf9n
3oZsqhwCVOfBxjPDhT6azUtH5OE66ol9bU3JUmnpt3zwqNVD4Ixuo1sXzZKfxMvZ69pG0RG4aBtp
MqCXGQToIaGtgxhMcStUd6AUpANSyzcGvy+opanOw+atNe7VBL6vZ5e1CauRkUPcBTvl2pEfV0W9
jkGs6WzwWN+G+BjCV+FN+TaadBOagbiSvIc4qBxcysILyGL3YIjBxvmEey1o41XNSTcw/9chgh2b
/hOhFPo9bQMzX2UWsR0MJEhLAFKwIbaUs6wmGZKMzpzUwZ6qWRQoO5Y1kDHixWkEOLUIeU+VlEtZ
BrKwLVN2yp7Udqql7PIs3ijLdRgSjPAd4SLieiF94tRnbrNNRIP0aDqnZLrdRJ1M2wEx09qb7eDE
3ntcZQ01ELrfgianW5zijlghEyPf1hwsQZwRE/uulpc20Qmkjr3iGCrzDb+n2OQBSWlNSF9H0gES
FfVeidEWiVx9oMGzSWf6UqVzsM0+3tlOQBOQXevI2pAO5Gdi90jWo1ya1VF1lXwUDt4496tRkIg9
FdidtbGFUacR90UMLHyVICz8Ag+Ay1oyJ3q6Z9tt7AKD0V3VmbkvR6hI8N6hXUYJnbsZE6xqY23X
zlm8EuCZwVIy2yAgA6/mhUVaR7MA/KkKEc2mrXgbVciwK0J5Ief5AAow2ZCP+UxcLLNve/xFTAp0
CTv1Z9bhsyJNl2pgrWLSBPIZxpidF9AqopkcCdw2sdvfwWr6LpW8W3X2RWDkhoBkvMxEEIT6Kx6H
iG5atASumeWJYcYZ6818ILq22SD6yncJ49cpoCdCBssmxvRBRggJWvp4igYT7oieYLdfa0epK33v
ada1DJLw3SNJkyBzp7fLcxHNP+I4M262Sw+MecNRiBHkgL5g5/SHMhMQkYY76pJF7sFx7Z+U6e4B
MIO50WyIW5rn/pZAv05uXDIwKtVdGrXfyWNojzuLcDyGA7rYBlyINnlbINWpkJ3lTftW8o8yCdKD
Z363J0kkF0KOU5R9zxj4EFWPxFAmoW8Sh7r3iqndNfBqQwWPnGz0TVBG1Y5972fXlcOJWSEEaalA
CEGs6yYdOWnGUW5ZeAfOpKMd1p8xUd3XvuET7qKhBTMHiXp2jaNl9Ajjekkwn2JaBuSfuOQAC/cx
NrRTbsfGJepj4rlYraYpV/6sqr/jGP3KEkKm8pH/ZGDa3jG29CcXa9gVYhaJACWNurysk3Ms5jNe
7GBPtaAOTLkN1LW18gf+MqLhmDrDXaM5X6fVJgfrcur75tkqy/o0IXhczF7mOjVIzuO4gXaPKu2J
prmwbJKd3J9DQuTBREnhs5UK9nNCg2fMwuLW/xqsSB1Ki3H4VFzcRQKesMleYAQ6WD0q8K42x92o
HGvroeXA5g5ZnHK78r2y/FZX7S8VpepqO+YHrQtSiaHb+yPLLVKwcrimA5xFI/xOfuS06WWV3XKd
1PCiN04MPotdMqIyifoEwmlCoI1Y9n1TPr7BNA/h/uXBXinrMGkSwFY56L4upxeWiPIp/xZq5DZZ
41swFCVOECffta3Vr7zlb2gqqOvzaFj7bMD6qAnvhzP4iTnr504fkD4PZb8ebcu+pLlj+E1GtWXj
CbkKlLpwQDbjUj+YoRtfmybQtlbnDk9wI1HeuIxBpo45oGq5EEhGFDaDd+xCEMT+zilxj6MSh3LR
ZtJ0rA/z4P6yFJTsVIA/xUcTnywc+PveUtf0J63PHn4Ks3477+As9xkhF8aYbFRO+qNZbBRyI4Wu
dq+39cJTb6CNWMkLAczOyQUAZUf1dKKAf+1G6MAhzNhYvvccpX2RZ5/GcpXJY+9GR2QFmdI5JsIZ
djNAvRVxuv0lq0q278T5obln/jT6QiakfsXtRyF0dXQjRB1px2guU3DYIiPV/I7NsKWKqxrH/qwY
suER8Ku2tBFi2PPJFuNd4CC8BPPKYPU6VtaPHHMuiOT5JYD5Tts/5c2xndw4VIPY9yBQnlpCj5Fq
UJ5Cnz6ZxnSLvcn27ZlNDF7jETj9JpNsj6Zk+ONmAvRD5Taw2NV2dJGBIQTljwkAK0ptSH030fjG
NIppfECjkDb2kpkGwmR2YPLlR1+jeKkwdEcSmENpZuGmpnw7gBunrxz2P4mHgA+hJxro9PyFeonZ
7UA2Mqg8a0uhYu1x4px0vfzjuFGI3qmmnKlBtDl6f3Dt7hXdHkBnJ7vVHWmt5fxNaaxvMBFPaSIO
o+YJZCwZvbxmck6qbg/kMrRnEBzoE8ZdX/DG9SW7AckitkUSh3grCHMWR/R4eopUn5OfJkdHp3oa
or/sC5iuhwmRCgZSajH71nKc6D2Wu2lTd0HJlkb9EGRIXHEarPVQhof1mNAJaJU82LJkHqhZpARB
uZ1AATOG33htPa5nkgzg4XM0OwwRAKghzhlp/GLLxt17DsQcJa30pvfQvUxIUG058iunhG4TTU3H
aNuTMCbUa0MFamomRX7uatpTA/1kQNEdYCmMAuz3U8+GlJY2vuiTDnHegowxw/DeqeC3smuHk7CC
4NbmCUtosbDSJTVCRDgrRNl+XXmetyW54MWpwAIlYk52sUlTbwLYSfg1CsK4ejaqYkHBeh9OnXYX
k/yjlWc2z1mMEK+g4bXOUkyRifKK60BcmVsiM66Wa0Nc+8mURwddmN7BnbV834ajuhkFYF7cuXAI
+NQBYiZur4HXysLyklsW5iATJ1AsSIasY+YGAGIHymR94A/FAqFiAWzB7YjzDfpXaHZy39HmyJkS
7ej4sz5nMdd7Sb7qbP6NE9yV+AnddIgPmlT9vo/TT5h+UhJuh/IR9RxRwNIkWzAKk60oPtxELw/w
DapLSLYjTn6FHI7ZolEwfsWsvyN/5dxW2Z/JCMtbHQu/GtL4NXf2WnLOokxc2asTQoAQew/iYnHm
RsOOKTLgaqBVYLbZbo6R73KGrSPRXDPd0E8DmLBUYTohgQyQYWPR0YuDal3hgVkDljUsrGMguqCV
IahaIzecqdUq79yPpFtqXn7Iw1iu4mS6e92Tg+JxbVUtWXFuuUtC0zmgoEkYJ/yaGacy/sTVrIVt
TgCWNuxA29F9nYxdp+uK2HqdPJxp3IsRzeuE5HPDiIjTpK6PQTn8xaVQPWUWboHaqM9ghvI32E+0
nYe3MCd0aSyACNiSIA1i1lHcjOpl8BIm1vT4mNxarwiwyd906e4DDzxpWgg6D47yVCfeoYu1Q9bP
5aYhYOEYtF2/I8JMXyrPQqhoM5DhbmBgONuRa21Vafjs30tmzuAzeRWMxolwGgHEe2R/vCFYVuyU
CRI+zPIbeqZqEyVQUEMoNJjZN5EVYcGtyU3B/WnjmDBKFNsM+R1k+UUH4zUJ4NwUZndSlvWqz3Rw
5Ey4EKVOsEokoVshvxFCM60QTFL2NdU09nJedqrt4h4F8LRIUiJDZe6BOQT9Efd99KwDzkEPMa5r
k0wy0h8n+gBAAmo5uAR05CUguHkHvnVkG21q20EZKOqG+k3Aq6FeVM9endv70DBodxn0qvFZEW9L
K574tvnKYUOkqNP0YIWF70uaUw7mUO/VBe8G9lTqo0hMh7xy7i4LdDlF72YJDyPRi4maDqCSLcS0
TScqNt49Y1sa5nTwflnoCdel08o98NJNOMzG2ai0z4L3rzS7+eradrR26wk/UVq9BUFCn0Hr523H
FvqaMVaiwmH5UbUDO9pCD0dgS7SbmILtakXmxERMHJfE0cIir/jwS1KOlMxYBOb0bDkVvYsQFO2E
kwqJrmj3iUj+KHvTWbp+aVQm1oyYOcRhWh6msX0ruNCG0yf7+rVG4cu7k3hHFrI9AYbWE9zow7JR
X6tIG54uHWGHqCBw+sqoxTGqXUrZyF+QudDXIyGfiiODo/emGMaL6eovmSGeogD/Xden+kkF+7Sd
zOMjVlkbPkyH5HAz0SY27/S/GIenT31gv7vREBy75KXNhHEI+uKz88ru1JXqI0nN5pyZS9Nt3tcw
wdHvTJBaBPuqaSq/iabAxI0YygEzOyu25ZUJ1rHSr1ppDJseOeWGF3u72tVeMxS0KwDQ4bODs2a7
+II3rKrUTBD+DRtuK1qRJQkzmXa0nFw44jBOvFlfp0OZbD2N7EynocdJHhBX40wOiO2j8dgNtvJV
oT6G2vltt0F+AJwAkdxenK01GMR0mn9HmlecOgtHQNhY5padCjg1FXZHrygkQlcctgrbJiR6c52V
I91TZTyTzihuqhXE8rQQBARX7UHYM1vQbtyTyrzJR+HcHLd7iQe57yNiE/puHreMG56F2zn460YO
s0tBBGnW2c/IjFaMU4j9at3vZesi/hUV08YJTVEcf06GqM9hpkVHQ3p7yb5lzeQvOelB+UvlE1Cr
pviMyxYOIFU6KRGdtob8DxSkJ4yOBFGLqigkiBuun0kH4eySxofIrPiIbTIGVSemf/YvWqrn/qin
r8VQvvB57Glhsw7ZzaYr5+CH25rEMVIfjo3zPdfG37ULrdvLQCLQhrYZ9XVvTa0WEkCKUspzo+/7
XgA9oJAOeWMCm6myx4xg1AwkH8ZLBB2LWT0q6wRL9KbX3J+RQY9ZaJZa45gpLlwc/oSDceh1+oMW
YnsooANAWZ0xFlCmUJMftA7g4JVhf0jS8WUICEBwIk4Dyu7+1KUakpIOUBYHgSZRJsYF5UJKm2Xe
e9d2Vzr0ViLpW2wyZLefZM6Ve4JfgTgzPHR65jf1uGnUoL1aQp00RybnwYRNAmlji+GJ5n5iVVgx
Ud0w8AFlUNiE5HWuOD5uvIYth0DrjRBiRMj+iEWc7TcqG3XMCLqjz+fVa1ajW1jb+l1zgUjFLXGx
rEu0kMYXCUZl1aEy3s6a+4EK4VtRfk46tbqe8wkCV8LGg+hXgCaV2rYTwupRN9/FBHjMSfVb6cDA
5bwdcZd582ifKiiRGzKoUkpKjGoMY1d6Ie29U04DGUM1Aa44yzddal8UH95VBs7Ir8lEXCURwgC6
ccxL+urCXgKVb5DcwUwyIW76Kz1db+UNLlKkIedFs16/2E79HW/DK0x33BFWQpSoQdp8UzbHcQYk
HgaYk2C/kOlUtToNPK4GTeYxtfbUQdqd2laF3ewgxODpqITYVkuWLXmEfARGNPVIYigNsuneLzdx
RMM4qX/JskluCd2BFZAJd23FCAr7ZDw11E5AOkGNWn0PMDgb3ovyTXiayzVnSujPFrnPNqLBlEBG
RJXpG8+RKSkWEBdq172kKbsq4oymuHJ9DJrOvk4AbRM9j7K2W0qHoD7VQ/YE/5ZKUfTU011pb1pr
6H3XDINN4AIyiWvXn2xIoz1a9HUw1tmTE+wBD6Frsdx4ZTrGE6ik8pobDdIepNT7xL4VJD2Qa2f8
AWkx+DFNeFl7E7OeLmGW5yEQwQKXObA6Cg8ginoGaBG+UU4dFKCaoDOj78MmDfWfNnSWu4Mz2lw2
T3YTbzWVv+TI8PYDwuEz3tUd7a3x3upoKVOLY1Wpxk/E4D0XFm+9ObHoYU6IN12BUdlrCwWEQS/W
ka6mjUGc06Wq0WQ3McGmBUfeMMNqm5vTvIKwVh+dQb46jNQ2HhabnVcZWx3SsseS3nXjUQzmX7OJ
6yPzwRXCiIbyar7XFpBKDxYro3kiVVObfY6LjYNILYoM4rq4AM3axeDquxf0FcwyxanuNe+xnP4Y
oUtoSIqybphnlN0e7Yaqkb+VG9aXKlLvCSkt69AJAFVYmAIIRm9g0kzafnL7jwp1y9q2qkUIKj4C
orhfJjKxepyCGCpUw1YvwrWzI0KxxiuTYQYICrRgPft7e+F1Mn8r3Y7qPiyGM4v4nYmN5nuFZOzp
SeIEmRzcuih5L4alw8J4eydtHGJjxV4+9GgwWY2GPEMWmV/hYbyPO7duhltOf9JC7hGZeHfrXvRr
y3DUoYci9L0pputi3HTdGi1EUk4bpUs2SN1POeR/JdGZ9xxTjtTp5Dixd4f/PO3htjonsyS5Z6Bz
nlGrMIDaCxKjaQBo3d1Iknc2/N4KFQEz1Nzx2FoB+zeJIj4ZghLVC4IjrbMnYRrPWiDURSumX10c
kz3teM8kAM5bImPfHTnQ4Q/0jWzZ8Fjj49IJJsQIiaVnz85XX6JAn7ZxELW+rUOM7QKiO1CAn4ZM
Q9Jpx5DfrLc2dzBTl2iPsaXEG9UqOkpDcRzNhJLANXcZF5S2G/wghtjKqNvxrbr5CMB7VwGSH+ka
2boYvJ9WwD7RoJxcexUkqVDXDyz7W2VG4sLYewujZPabKfyj2rn3q376wQB1PvLl99AoCl8hj9FN
/DNtheiC72dhluCiyAQ+KwJmVrkncYNY44VKbwEQRIRswtiG+2TDLfdA0AOEYPMooBSbRvqNqxZ2
0rhdYRFC0Dlv7MlOL0UyyNVEJ2loi+aT47qRVbAsI21MG2Sii7TB+hacKozB2yCb0H/YmtzBc2O8
H/AhH2lIb6xkCYtQHtJIdwI607YT+WWxunBS/EAvzOdWgag3+gp5GJt38tUjzW/H4U1QS58i4pmj
jly/Ihp/IN7+GOI2PZXYClMCng92rJvbmDTXtjXFzbZLQg1046Mrqj+G5uk++3BykgGeM7rhTSfi
q1+mXNOV44bjcd0ESzidBqaAiE++POGJwE58ZOVd+GKmb5t1uu8683kaSd6NDcJ8jSqN9wo7x6Fy
nW/xUI230vrUXVmexGxzWagB3Qr0a01dYwGsuuFI0UznNNHnDWxpc0vXVttGRlvSs8QfZptNRZ8d
U3sa90xX9Nifh6jz66jNNu2Uslj1LwjO6+ME/J8NrWAoIWsUBx5BFpFjQRvLxIAIp+vWY1vtGprs
zznjqbVO0FgmFMaHZWgV9GDHptA51t7oh4Z7pt2UDb3LOhLF6xLNFLF82qoISLIu4a/sNAMx9tK+
QZeSE0cCjnToXFIVEbW3/X2U3q3GTYawv9jpbaZobUvjNsDUxjeyaYxyCRt2fiAMoJkAx6iagbPY
kRyeWECavzSFf0tLwQ9id7gKZWCtkoFmgVThsSsRfxGbRh3QSQwTgUlOwez9Nmb7NkVEkFG34Ap2
G7ZoBMtvJ9Eg9ytCPx2Do8b5AnNqgw5GbpKxdbcFum+Zts4N7TLZa5LGQCabp3IcxqNbEHrlEDdI
aAnuAjzJoKlvmEIQ8Ov0cWxL7PW+0I8EMmo3g0En3YxzbAABZ0H9rgOnskn2WJsCzFldD+mR9AJC
ijMcCGPWEOtIzRmIDl5hMIGwHco9Gz+UdrgGT4iM3G3OaBqgcld/yFPtwpGbwTT5SdleaJbHWxg8
IylNtnvoic/OOVGn2gKrMoz88lIdYnAVNKtygRhKShvd/Bk6vHMWijzUxtR+Q2A2njSt8RkevyOt
ze9sLVy22ug8I4v0UhUu4bNCHdK88APON/YlQJTwgB0fN3GRUi497jooURCDcvP15cdzXw8f95hP
5McxcKYtSeM/JosxOSJlfmDBHvb/uQs/KMPsEYGBnQUE2Mfjx0sf9x7PaeDg8fIHed36pheVRw+Z
5wHx7yvmXAK3/u//EyFJXtcTdrwWD0ExaifbNEI/BDx3HKY5B1Hr5kc5i9+FsbQrGyVWngjJjTQx
wj9ucFTBFfp6HDeyPdqMlQ8DfgW9wtgnah36WKMwQzx+6DCbcfNhLD8ahhK8L8ZB+bE00Cwt25I+
rra1rbpiTyWzh5mLeKiA2rcWcw6gWjLNmtfB8oY93tjHW/e497j550V4XTgE/9x/PP14/ddLmziW
+5G1uyBQM9tjls3RnIosW6KWedfRDLYvj3d16BzLKAmc4W2n34nBaJVb1dOEviWCX/6vt/9xMB/P
/XOIvr789ZWv5x73vm4ex+Xr4b9eR5Y3x5zOcYBMrMO9kgFi4wB/vYy1i1c8Hnd4t8iMXf7TaYbO
km4yHTI4qGxulye/br4+Oo/nwq4DGfD15cc78/Xwce9f3/Kvh//xh399n9EvIGNyyEhDTMbX2Lbc
efv4BLSOySyn12ebpqseVcdWjOn2cbiUa+XHrwP99fDx3NcR/XqoacxSV18H/PGVf3+f53obUBjx
KlrQzGzGSx04VkttstzU0JX4PGdaw0h6ecILRfu/d+1MuODIw1fKnsIci6OISr4D8BofzuXu4yYA
B/2fj7Oofkm7Ntv9c3y+3q7/OM3/ufvPu4v6YUu9tnXAFVAeN324KPy5IROMM3L5Pf/t4X977vEd
jy88vu3r4eO56v9+sj6A9dK14W+feOd/ztTHOfm46ZYLweMe+xtOwMfjx4n8317z356LQYnx0V3O
8sfNv3/D48nHj/3nNyxqwwi0PsrUesKBwp/9dUwfJ/HjwP7rua+Hj3v/+rb/9tz/90d9/fh/fZvy
HKoPO2RvsFwjIx2wxv/eXR73/8PYme22jmzZ9lcS+Xx5il2wKVSeB5Hqbdlyb70Qe7thTwb75uvv
oDLvqcxEoc4FNoxtyZJIkQxGrDXnmMsJcx0z//QM/h90gdenJlqsf/z99fff3+T6Tv96+QQoD+/N
vx68/k/vK2a5qAOvb151UUce4/qa+vofH+N/hl8ltNspLIvmn//F7x8lgo6YaK6//frPpzLn338t
r/nX3/z1Ff+8jT+oUpXf7f/6V9uv8vQj/2r+/kd/eWc+/Y+t83+0P/7yCxqAuJ3O3Vc9PXyxY+11
K9iP5S//f5/85ev6Lk+T/Prt1x+feVz4eKnr+KP99Y+n9p+//apTdSaR9z/+/Al/PL3swm+/nr6G
X1b1QjiLP9L/4ZVfP5r2t19JL/mHbQndVnXD0IQJDOHXX4av359y/0GXiqxExO3wS1SXz0Mj1ka/
/Wo6/1BtDayFZTLrdTVT+/WXpqQDyFPmP4RlWcJRdVVlCWtov/6/bfzL0fzvo/tL0VHDwLrdsFt8
/J9Shnm1q/FBDnNmXTNt4Tg8//HjIWa+9Nuv2v8JVE3aiUYH10zD56Q5QIL5zuYKj76tj6xv9KOY
issk0ktM9kA6keugGPA2xky+Uw2GjClTJAgDHAUlS5GkhtZ9OMlwmyYgLi3XWOPdd1ZFQSxbo6Yr
w17A5aQATAEIvj8dgD927s87o/01MnnZGUPTHMthR0yUvvry/J92Jnf6uidiBGlip3+Hpt2tCky7
63BkdSAA1m2MVBztFsStY5PA0hFi5Iw19rihu410FH0lYJF/s01//4I5SogkEWzCWHZMzfhbjHOu
xSQIM0XZEZgD9IE2YNNPr60qLfwg5QkpBotHFjAF9bVJIc4maPZVV3/SCZ7Xc2O4WzVr8Q1ZwUcz
Gs//ZuuMvx1+XdV0S3NNnc1zhfj7N6ZDXenA86Y72o6EjlauF+UEneUzvYeqeNLyQAWbWhNyNVLe
GwVWySYf+zVIiX2kwZz9N9vDef2X01FnHW6IxVJhqRaRQH/7toABGW0lpLIVGlnnNbOwWaFoxX0X
rJOCUgQxeTN8FEVW385jSzTsNL/879ugc/L/dSuEppt8tmvz3ThIou2/5VxLCFes3exkhxjNL8Ok
XQdJI7dZ46ObLg5DgP+8Y6zekvqGt6NNHttMZX5SxfPRqCeEQbX6HkPjr0ZAqJ2zNOIzs/Yd8VQ3
8C8WS4cf6s5eDoFDerz6YmaLs8oon4aapBLCCFU/qmkGWnZELruxbSCB+b1ZCtoX7WePEX8p0m8r
NwzXCdwtpUNJNPUgigi0n8IcwCSf0zgGYXvxF2U0lDlGgmaQ9wvjoYK3N7S+qfVUw/rGxs9dfhiS
BjI2TZjQtNDc4BZr+W6wy68onIgm7pGRxZmgiUVcLISiTeEiC6wBQ2w07Zp6Y+BRJ6XGpVuMuhT6
0Eo1Q5ZG2XerJOYhLC3KJoV+MBMQZTipPL5CErmd4j1Pek6xChdrmdor5PTuzcB8XsaSuO1I9UaF
PptDNPEmNIray/qEeqqpHUFswTGDbbdFmWGA01feUsteY5oHQj9Vw84KYODY0VtjF4lXacnOadt9
NWW9FxEVV6OAh8dDaZsOBj1SheQ6u1D3fV1x2aUV/Tp88eRVHWqBrlcncdjFQDJDo6Y/pxpeJrud
SijRerLMrwhjuXf9SnPYbPvaRFHYEsYts0Df2QYeh7a8g+P+Qi/YBDhD8FCodS+dzL+VprCQ4x8K
KzYP/VvchSFSSWbkHTpPFJ+9r41qiO9vwNBGfY4msRWsWJc+gJikrOiIbyaYqVeo4T3TI4TDevto
NzPwfeEQvIIgXgBS8UfQVRlqONRpAERYznybyxJP1i5RE91tDI/5VdMQDSiAw0o98rKicbjw+IKj
nMg81IxQt8hKc8FQG/pXZaonukP0+OQLxLoKA+VMkbvOL25GfzIN4s+WNGNqHVhNwDpMazfufHgs
p+sRp7T+wNhJ3QLfvIvZ7jDrzk3GeapIkuMEvLgeSJPPnYuY7YDOuwT8UVgcNUUndiNwiIykbEgN
EjOzLhAStodq0cMXIcJFtc42rRlAOXc2BXnXHlaAci+CWwjSgB/UbsCNpx0Lcjl8lKVn16hsMHgi
2Tv5LUVPTMc1kYxOdUlcC/SHgdQxRJSwTm2ufb0sHh06Ao05RQhYJ5ICbXx82kRkknhzO64ZY0Lz
pjrtp0Mm9Pp6AVKyokRjRGdDBcPUzBxLxVYf5szJUZpohTcCBfSlOY33NX0NKnPLFWJoawMXYQpj
wQ9pplkh6XSCPFlSninxkGlp0VzyZfwsS3TQZkQNGNILX6P9o22AyeU26X5x0xC/2tIyoPmrDfUT
vva3TKdKlPbDSPAOLRgipxCVAVSIGTNICZXIowL7/boDXe9+iIY2dkVssJuLNcVRVGmRmkO7RNba
Gul2nFEiO1lIrGq4mmiMHdNsOMl0wH8TRsc6AU5GjW4zRKm5z0x7i9oB40MkJeJeJPlF+lyYrdfZ
6feo8OCI+NorF1+Qasww6J01yn7cG3wcBCL6ZgZ4sdCpVbD7fB2tFp/1TnkW1ry1x0bsqMeYLloQ
brdarPGl+lVKByOZIj9UNbQ5XcvgPQGCM6yjIMx5oyrCOGB1K+CDPJpBmyAtZjEao6Nd1zqpCSW1
f8eeRyhegoNj5oVfzLZGO5Ej51Kp8JwoVY4qqkdEQMVTUINGYaAV2qKkgowSkjeGtlanF4uI9jq0
M9IlXJ3fptLcUyPOvErljEmN7GgNI9GJNgM4hZK6LjdFMeM6KEH5k2cSr51QuZnT8lxZWcTZbp3A
CwC665EzKqG9uZ6YkyNSDoZymZaxKi3ztw6zD9pKjM4RpILBnAiLaCiKKYwEqB64hnp8A+WtNGo2
XCFTKpyJUpgLdN81WpgYHHfT/eQoJisDJptXN/iXYku/NRrOeW1kujdklGxDNVE8smq3A1B0rxfy
XOdUyrqpomWU6RgvbkTen6XJR0jJyVcaWctMcV+kzirRTCKmE76OhBxsv2s2FG5fHQLSvOuGRRo+
knyofTDjyP3pKkEr82E7cUJSu0nDCOmPNh5pK+i0UrFTmOkOuig3JhvxILHclXidGZfoR/ALDP4l
Ka19zWZza4ABXSlBc8k01DymnB+hi6RIASLVnzU6AW1i+IiGbiZCojyjQ6MJR3XdkA8LqDVawWQy
fEoP8EfRG5Tp/ANgA4LChU2vwQYE6UFLMH9tdXoaucqbhSEF4srCB19Dy4olvvNOLRCcV5Qilg9R
+TTTtB9wOhOlBuNzU3d3qY4qC4EATY+BSLXwfhDG4hCvqxOxJuCzxxXzebQFJclCOrBBFEgYZejJ
ZCtbtJeY8rwPTKQAxWW6zb5NljH7klXAT1zzMcct66kmGfQIBkXP9d4kFaHh1b0jMkxe9V1UT5oX
GKJZ43t9sYzuQ3MVAH4ptKs4hCooylcB5bglwXWrNRY66PI5bFsUMni5KWiYfln394XV555eUpm1
ZXZfdCXJYRBGE8ra1BLhvQAq8qwh2jfdwFGiiT4Y49LJTcQqZ0azloXYNyFdFYrdtxA3J+7OTbXm
ciciJ3fAi6wz8cEiOfHNoGK7MqCmfclVyGjLGakTwuLWchVNRwgH0ZnO0cS3hnSwRdxSIQsodTJS
I8L1VmUSvi6oYxZ8eE+V5+sbogLO/Ep2d3rc4U0b6Bk1Uu99q8AakVvd3ZDGD6Qj+VCRzpAdBKW3
sPdyN/hwRSZWhYW9b2AoXs8xBlNWjJs+1I3nCYE/dGlMhJH1NoHzwIcpO9B1zkEoJrMV7AlbkaIa
m7FcYiVQxhNRngkzJ5AorlloHo68NPIngu9oRVP4sxK5TAM5i0IURrrzpMTcVZSocQlJOpaOeHBY
rQjao/h6o3hLSKC2CvkKghBvb2THz1YIMo2kGt3TNX3wDSYflTmLnT0NuCGSJ65gBcUn41gnNwNt
2rUOWRmjibtlAAHYF5TzJur3RgHDDW0mUyXKkENHIj2LpEdN6ej554yakKm2ChflClTW24SW7vfp
Ch0OUtvM8T5NMD7XoOY803WdJz1LIsi2JXZQ8B6sURBaKWNtrlCl3ISIWW8jm+5FQNacDZuMM7S7
5/Q7ZXTtzPROdxSxJ5uOIKRHCqM0lwvBmdYOfmKpp8US55UQSMFHz6SUlAw2hNAsGYGbpKe/izyY
oo4DsQuVC4N9N5VrckA3I9FKPtNP/D3khq6ijulQZxnnyiARopk042ALTSKmoH9jIH9fZQo/Ookr
a4xNf5a5tWr1c6tJx59CJ+PSKbyIRyxTj1d2JkCywNKGkcTUCKNqlBIEygLkW8OL4Fl0luAdJrCq
VmNHaoR2ZJzRVg5eE0+l6reKVbmNWYKsSAD6MUij3BfzfQ2/yk8t9yHo0A0ihjcYQAvAC5V1KhiV
Vg9RFyc7Izl3QVP618+ex+YxToRDuvdM6A129KmJPkLpbGEFlzDIu7sQVb2XYN7HMMPLTHwfq0Yx
0Oti28BgcYQxCaK5gLprjrR0hZfRmWRGQH7kKOq9FilfAT6/TTt9RFO3MSu4oP0ywbx+rdej0tQZ
FrbJqEjYWTfLDDQz4clqLfOixiGH01xuaXEEjnvGmRGpZr+ZloOrEbCy0XZRgRzfEMzn9Ux86XGh
e9a8COtx9l/vdNZiGO/sH6PBtDFQX66LgGXSIsm9Vhx0+jrFlu0Y0maHwFfS+MEhDr93xd2OrzAY
7rDRWB45X4TBTwglmeaQwUpmx+Rx61mNAbnMNMHWmgJgZ4R5p9AhLUTnD8EovbrjAs6X/bpO35Zp
sb44FIqYjB5C1NF2E6UYjhKnY5noW4QwSGnpqraavZ2Mnnv1wEfP5C+OaiJuSyt51VJudCOIhc6C
LB0GxRdRPnACQJQ6vqGwXCGbjWk/6bqcqCerS76JV4m3SgG+PS9jX8yIKzLHuY/Qp3PNcvWEZYxl
OPuOkcPckPO9QQHA+9Tqs8qbTlWU3udj262GVJQb8OLKysYNv06SUTu0fbYVpike3ZDpHR5cf7YD
ToQkA54nUXdm7AjWO5Lba0hGpMSsBtpxuN0jl9n5UHp1xcVZ6Vl0FFAb/EEmxEdbOZZ8V+n3NmZS
vM4W6m6JD8pwcmUVpywj04XnZYQt5zw8fe7Vt0XOrB302zJBzncRuhh/NlnN9ADRto2gQ15X8QUX
oT91dokVNPVihEC3oL5PSTi/aCE6bS6eo5lmydq1TZbv4hbNm4pGOtcIu+Nr1VeuWmurSSYgGArt
bbSsCXZUcWIm7hxTmzyhcXbXUbwM4GH3WYFM9MOogolT5fcM+8a+Q8RtX0gUIbuaPoYPFaD0gQGh
GgPZSBCVfujDYD6SyovVbrZekslyXt0QQSDy27KIi+duaG700MKhpqorlTQZP3O7EBgxqCqdlORA
61aotUIv7fKLOWtiF9o4VYvIvAsslqeJ1u2I0XvVw/mDCTi0mZipm9KJU2gt1YaxFX75IhWKglQW
vTCK5F3ZKAfHwTkFQHZXW7085HLam2Wkkb5IwbFBthwyZ45DfEVpFz+WEJewEfDGhrxlcMH7Je/z
1RchhGCfZLDXSwfkfyoEDfyUQFow4dzFWGZsUL/pqI0TYzViPeYeNTNPlKjknBdtcgu/W6bPNiYs
f6AaIKCEEBPcIzjgclacdF3ahs2ZOsznwim0ldpRDMsZlsH9MkmmXtEoSCaXeGEKB2JXFPVed1AW
o52zfYjxRzORg6cZrzGGaPyo5Ru4tlOc6DpoxPiIeBcn0zL5v25oDrXY74MFjVyX0SrN0m8bl4dH
JsS9Q6OPKQ3kxdCdH2SFw4TdfDZbMJP2suAc6TArTdvvhTpteqNy+OuJVYt01yb4CrdQjb1iVylw
fnBEoJf862eSA1jstIl2eJf3kKfi7awwzcd+l2HTxVncQsD3BqhEsNd3RdM/SJ0RWG9/6i6x4jaq
KatDQWRlG0gvqLYHC59mRjmFUTpfmY3VsVJFYD2luA961lLO3lIIdskzGK2RPQ5e0tbEwRvRT8oc
5UY3SR9up6BikTJ9gou5u9aTTPeVTjG0vqVEoJthCMMJkbqYucgx9R0qjfWHYeH/rfJwY6oSgaAB
pL2SuM2m9hHG4rXcSemgNm5KRTuUMECewjQoWStmj52RWZsS5coqLyJ9X/t6SwkvhzU3JSAUZDNu
i0QBkp4zX62saOf0rVzLCk9xPv5E1tgcYqU5Y2DvN5RFnlAeLbrbJXUdj5xGVC9TgEOTPE79hJYX
AN+NwwwqVfoXIjR89JRU1Zi58pmCXjPZXklr7siflQcgqMxBgLz4pTrtxq5g6TrMj67tkuCeMCiW
BReic+fUdvFURknJ+meY+SPJ4dAxddcNOtuB2qNWC6pG47pW04/rvWSYuYhV7MjIID/A+lBwQuro
WXZyEKzNsznejqaUFMvE17VWgZzYq0QX7JWBwa6mkgMbigVsqr3jqr6ZMN/htuesHhsAYkgN/R57
M0Lo/GeLw1N8coZ9X//A1BLHK233ZzsvoFsW12Qvw6rJuWIFZwOxgMWtJUdc1rW6lm39kRXqztIY
CwZ1emkjoNJJ/3YdhiguC581/SugKUo3HWWssPA3BhohL8h5xfVxN79o5mhuLcE9KMcOTNVZbpJ2
uAPWeVJMBhhA0xlqiPl7Vl2Qb5ZY6yIBBMVTQ9I0G2m+pFBV1qSJQi7rMEU1lf5gBGqGPQe+WCKq
A7gV5uU2Y+UsSA7O1R1zuAdYrMbBwL7mhaEET7NuMH3siIeIT3oDWDlIWKMXWnlRFU5dXXeibamC
kcu5jVpojNW+GWCRd9pTk1O/yAZrj/H7lLUaL52b41AAYnMtFjhVMWE85judE0hOtGut3+tFpU0j
x4wgUqrKmWjzzIsj4wV3v3nQm2EJQsG9iepiVUHo3rr98AFMu111VNjWcaN+mWHj8EXeoJYKbsoC
p3eYpdqmdqi64uy0UPBTxbWzqH1VTBQKcWHeXn8wBt9LYLzL7q+skig7g+SIVeckHCsCaLY0U1n+
l1RpEsKIVkR6UWt3S385hyxn2qtauNNLyjsCNuV1zOTTbyphHTpSXG0LFiVrKuY31DsS5VVkqKE1
CEtgDYxm7SLNWk3iRYdvhOROlOuuT445bsl1XY23KIKwJHCfqkZlAhFDfg9iIMZTp/ev645WtX9M
xNN5haZ517pTw3QXqMVPQmSNlQYkwmhbMgzSixZ17i3TrI1WfbjtpL6nWAZFOM0HCwpVmtnOjQj0
b75zxF4dixubuj1tA6hHDSkNgUoBTaewNen6jqbEHhPcvAvBXLl1m1H8IS+lbyn2tVLiKFpqPmmw
E80EdpmBxu3xILkS1ficAiu1nrvAPEn9TRQ8FinDzgijL6Fhs7D0ficKBZRDDI+QIKW3Jo2+9DI9
9qX9LIJH7pZko9jkCBRzuJ7mEW9nTasiLS9NJbF7qsnXnAwfMWkrTHNZV58RRrCArnzadr4djAdt
rE+YlC9MP4/A+bpV7QZHBNeWZsN+9624Z2Wd5hs9jp8H1q+pQNISp1j+l20oIraDa1GzwnPMYsdz
WEfUBdXD2Rr8Sk8uJFYyPSjCr6SqLhW3aze8hF19IplhP7j5O+ySjBiFlUxBn+jWfaz1NxgEn/Kp
oigdl8z4i6PucBSoy56H4dCWSKJlFJy5Ze9EW10skIng2o6TVV6wkCReoLD39YkO67Mi8VUl2Vnj
fgQWOusoh6FwdwAJYO5geGntMzZFtDbGO2h0LywQQhbW8xDIEywhPIjus5QYvZHe+Y01HqbKTn0w
VBqTcgX1pfrYxtyH1aE4QrI5xi47ynbNM69nL+cxP6bDU2soD1CKfZiLpDSwLxF0UsugwTs651Y6
z1lYHKdZebY09pqphZ+rKp4SElPwCFpM87Ee/GDUu3Psca3ZNFHVGKVbGERf9liRhx7ar1Fu7zuX
7ZAc6j64y6iS1jmOGke8BjE3ed1xzrUmnuPR4nYoXKx3VJ4mF4SHaCjVoWPH553d9KXl1fDucPkr
z6OTH3M7/jJt3nWYg7NqxEAr0urZ9Vm+n1oRfpGkrK3spDjOjnWk3iaG6tSyJRG3VCKT3qPkriSE
pdGcsy7qSwN6ociDchV07lmpK78lbqlrMgp5qrnV8vQm7pyzJeTbSDBWm2ZfZRlB2wL3sQpThs82
P45EzHskiZ3ByVwGU/k0x+6QAijqzQHii4v2hdOmSC5lQ9bd8oo0ng5qWv64PrB8ca0F6KIdbpfj
1Dv5Jeq4Yqac4q8bvisO5aAx+RIW6iIXEW/bsjOhy+kl49epMY5TYJ2Z531i9vhkYYitz947PR9G
3uZz2CcXDH9ebE73kcnhWh4s3PJ5MtfpZFJDmjnZRrg5iQw+jUlZgHq3mpQIn5nzcTm3O3rfp2Zy
PhH1cOkuu4FFlQJSnF9Pb7PK9miFt8slGKa9xkjDlJ9MMuxZGr0e9o5uW7sqDV6ZT4Wkux9tKhZ9
DOnyU1O+ZAPBWomZgM7UOeV5udqUurwEdfqjHdscRBDlsn7qSXZvtcSLY0ns4vwZ7gbzvbFiB48R
lwZC1tsSlOryUrpDtQfY6bysbYup+Zml7V2VPDlTBuATFR/GOCo2byLlIjaWHyXQKy5D8lS06HM5
7m3BAW0Gn+CkdzJJThDKMNiTssdrQdnnBGgopcsFYTC5DGOAAxVz6xnp4qqMpzeB7Nzp3adRgE5p
FFz+VkoTeEiZZgynxGAcdbMLQWWC2nR8E1blZSBc2W4BChZue8e68Yd5VUdIUJ6DU+7csLgYePqc
GKNlsgBkaJiAL2m9ILYBObcZloX2noM3oDXjBof7EqWwmhLaMWCXZN3dlCAnbeujwkaDSyrD+Oo+
l6M20w+jjMIt8lgznaRsRno1+TSqDS/KTBM/aal/TCV28Mh91Lm9bIIiKtZh9aRy8vt1SeUvbIr7
SCUPO2TSTEfAs0R6k4rwJ6WDlyCJAFmQ3py34AuIfaFkt0xuCq32CHE3UxE/sYW7Hj7HDut8xHoX
X2JWuRnaEQV3swKssuWWhUWx92R7L/KiJcoSKemMxr4zsbVYybSlmAsr3nxLI61Z9QR0rwon8UQr
Q9rS09bJMDA2ztNQqOcS1j3s30uGVHlVtxr9whLXAKZC4jHCr3RQOTbN0e7hGySB48Chk2ttsn7U
CbXPBJ7MknrmSZXnp6kiEaHzMVHShgfEorr6jZqk38z9Xc64/Imp7r7N7IZzKPu2iujEReMjMaBe
p4hdZ1OogsUJ/j+/16OdRC5+YGOpMChP1zel7izXTKDLCn4PWkR4nQ130uQb55GzMntnJH2HtaCD
8aNOaW0pM0bINvnuNeUTaQVRBw3B1RGYd3UJPGFhcMDwEq/mmNdff+S5sY9keId//IbFJ4OXS/Ly
wJ6PInzSxxNSY+K7FUgG1lLs5xLuY3Ze0Tg7+qJT+YjiJhlZn1VunvPymUwELoi4h5JXtuZdOItv
6F3rsSVzXOZIq03Ok87F/kMtKGdwWLIMizr87iImLKZOps2iKGLWcBFmdVFZZvZU2SmZgWoj52MD
Nvztd9HRcqGpzaGa3Sd1SC9Oaj3BNAbOEJr+9Rgi6UH2QK2tHtpbI2KTpCowzhjR9+/n0eA8BVF+
E1Nll6LZw9gHO1GWjyC2Y+wa3hy18lYBxrRciYXz5JTJt0Hm3vr6l5OqvcPWuF80UXTGn66bKKeP
apn2Zcb8VJEKSieyvJ9qxe+i+JBFxY00igvchJ3slTUh2WScpfE99v5nFc8mgFqlpQqJV4iBg7SZ
2DOK6JUkHC5EfBBVkcY+KPLlDB1rDqPllDFVNhiX3EgmrtUuZYAp63uwFBeCJkiYq+hnDGAqSSwK
yBVhSkxdEzqqVr1fh5DJ3BUhzuHSfqrnGD9Hh9Zm1Pvfj+R1p4KR0+D6v+WvhJnRA2eWpsPJR+9y
aYMUUQcHuBuTC31QrmCRfkMHEh7woHnCpkxfM/VVG6ODkv3sCC0fQmqu12s2D02g9ROQZ5uhMLXg
f5UpSyT8x8JjxGNAii995bzmpopHMHCxKk676yapQX4/hgCtZd7VVBBCA+efsU07Ywee6j2xgaXg
iN+mKgEiJr7Hm0BaCSWrnJG7w8a4mkM4IV2Wucdx6K6h5AfVMa2tVagHywnzTWLIm6ZdBtcCHI7T
oGOBi9PvGLI3XYN1LHeZi1es63QguEmDrQemGhF7I/aNqRl6/CJzwbgGJoJ04OjYlPtmcJ5RIbL0
ZxuF+9OQXFiuERleM25sUDj0OEjxao/Yh05VzlStztXyMeyaXVc1zbYfp9rL8471JNNh2u7IIHJ9
1db9vIpiZ9ONtMiCHs+lQmmpL+COuLrc1GH4asfg4B1gn2jISi4o1X1RaaPHY74glLrXvCgoA4Dw
CEb21BbHsjS/46BpTngh1DFF6hdxa6cuuKKh9qh2+nbAHbhKRklWRxXSS0zHfSZSViKa+Olmnb4x
MK6Q2jdTJiq4BYj4zD52B0eoD1KT5a7QJDcR5d60030CoCE2cQTAJQkhqDsfQf9mgCxdZXQs8Ara
tPyIC625FTist3PrbhyoSETatEvhNRNuTIjyQBlTlccsMd+nPPxUyUtYa92XAPCHDxFsppW+u5TC
Woj23dQQJEHJv9aAfWYTky0FagXBpgNw+XDwiI8bt7ijphspugc775IHMQ4HA3boJhwnRE56vkXw
b92KkSxEkA7Po6k5nhZb5yLBoFMjnabwmbSMRWPsaXaKXSNJ5B0MwBWyhjdrmszj0rkebXJVeqN7
p4ZIXuuaOcV9yhpUx7pEpmoFdX750VazONDX/hmOWBmram4OBsy5DGpKoNF/ilK4oSkRwcsP6oJ/
/M/Gg/ynx8Z+9DQF23RXLHr2QtHwcCV9uNMMYzPE9LTygYlAl4jdFDTDYSzS4XD9n7r8GiT0tUMN
pVvLzJGcwaQ+RESRZvSywnI3GdMFKg6IupAle1bKI9tB6lmj0DsU6fwWkVKU6HhB6cscqfCKxzAz
zqDPZkocETSqwCU4xLTmRzJcHopJF/c0b99NLpGIQKujXsPJsPrxfPW71rhNbxqp3F1/uz6uz5p5
IHv9Y1LGaYtdirLmYjUGy3oiR24+aLhkU+N0/WGDKdLvI0GLBAB3SWe/rU8UmLttSTgnS+BKp9Jp
ANOlnElJpTDrE3hR0rNhuHvO8utQqjbpIFgHSMa9EW40bmuaOa0yDhC0LH3lOKO5iZnTrGWWk09L
DTQpANqgyR13he46dLRUVovQKcBU1Ji0Bj46EQbl9yF/MN13B2Xxc6FMX1GfYaEhbCACOK+ECbiV
AsSra78RSsqaVoju2QlJmg0Ueqwo2OiDQIFSar09BQqj49RQbosHh5VFoa9sC6OeFnCr1cFDLD6a
IERD46RvmjbSxnbzvYAzdjAIAlvFeRQRZgBqqnPjh0kn+lnLohdpN49ovoxhFj5mKhkrdM6U+Cyb
jLJxwrk2tfij1fob1h3mO3Jx8paeEcBZN8QXXKtxDB7bFPAtCIZEXAJCpKmPkW6ntMi0Nx69H2Go
r5W2fRSKcpMRoyQkfmbi6ShPLZalQVe9MCufgVEAVzbaGyULnJ1agGjqs3irm+96mRubsU6eqr4g
ajVPBnhy+IOdGJdy3k9bu6vTY270hTfIASawNTyPWWVtwyBoN3XcX9SmfES4ka9nK+oXe1x/G2N9
JIa1QTmS4USU8j0XZK+oRvccBlN8dAdkF47y2NUBHtfYuYu47Nesbex1ZqcxnMOvtIvSdR4TktHh
VXtqnE213P1LtXfvCMjIIF2fZsmyxbTiQxK5831JN8JK+g+FsLa1xuxnH7Ks0Sz7Mdd/jjYIpNhB
x5aP3fvZjjLn05U25a8i9IQOuLsID0Gj0auKRiitw+yerSq3Di25UvVUcBMdli8kJoJxsm9hpDZx
VFG0me5CN9Y3Q8Gg07QmEM1Iq1fDYonKq2bYFhLgEdKFNrXG+g7ZOid47EbNQU5VcyikWZqPjNNL
NhCqoevT12fozsX6WjYJf3994Pc3+NNz13fRc/VADXfaWjZxK0GNK1ohxhVwGNFYAAGB/K2mudV9
TarWrqLXIDUmpTIID1qUWIjwyKYoq4cosE5QE6GSEhZ/UArZeCO0umewIuTQ9evCLNL10AagiVPK
ykPIN5C6dDct+yOE2AiWpAZ0X86EMUMeIB7ocY7jfK2WJAdSAj6UOXBDGbVIQ7v7yIpY/1htRZR4
TJXA6M4kJBiepUtz71TtOgr3UZjWGEOYrRAWwO05ZPynHpWvpzQ/ASmPHspsPgyZJGrQhHhntTtp
CmSuZg2bIIieuhzNASy5tu+15y57UidjoP4PxLIrhy/TCKdtP1fJrlK5Hc2afopnx1fBs6wzWmnc
OAlDVpTpxARLonVsnuMAxHNLEAXr1Cc16H8Uy3hoMg2aINhDzeFalDIFmmigFCqoDrsWvqRAfSdv
KAKB3oHlsYP5IBrnos0F6UUKN1Uj6WHOGqDLiLYlPSNKOa/qF7i6oT/ZzRdqPghlyfwkZLpJi7eq
jMwfQdXeIs1FLUE3NZ9ewzwvV0gTCTecyodOl93Gju0HY8xesbFtrbh5T0ftOejaryKDI9uFP9R4
+naQEgCzczsasKziOWTq0dGMO1fE+6bqABkSR1/F73jjkJCQfOD1HIuyVXLwwBqqxYqeUSJo9S3C
qD4klSEs29uhp7WMtxW1TFXlXkE9XkNf6RM9bSfbPA1oNIngG66PsRJU1vEcJ+p9v9R9OHNj+7ZD
jONX3MM8dVL84pqqO9tAdrvggtnX8KWYlkDm+ZLxxWhIaekn3JeV4dJAkNF9MJroJuNT6VrYomT2
ZjfjXqCmZO48ZQD75mfqnqQAlP+XuvNajhzHwvS77D07SNDfptJLKV8llW4Yqupueu/59PsBWdOp
1tRM78ZGbOzeIEDQJskEgXN+ow27JEC1L+38fZiE/s4bwnfNzb+VuhkeiiAoH8Mm/QHRFHVTo8mO
wtSuv7t0EFcuUgvgtpnKAweoVouPKJs30cHv/aHF/xNB+tFLSOjCJ2Wi7IE2L4txH+noPacojtYm
KfYYoxK6f+DwcQQjekFGbQ353iRwYU23qoZugHndoFCkLXytAgEexiFdkXRI5BDQPmi2/dxNbYSv
pXvro2q1q3z3GkEe5lrMvFBw8Ik44MrRIbGT2ryqLm4jOSQ7wPAGWnnaeNLGItjERfYHaqXw7vXJ
u6mn4CFroNP57ZuQAIdm8qZNpll3hLR+d2abJIyXfWkm0CYmvhdXWKcVvRQyRsII+EPg9clWT4z7
VuxiKeXTxTEirinz4rrQ21t5tYkBdADxHeIHVUCHu3ztmyXf9qVxpzJXRgMiLMySu5y/62acjWM9
Iy9gIp/GzJsT+1Z/TW8ntln1zowFiLmEZUVVSoRyLHcqIaHQvyP6SPVyUCdELxXolsRk0sf5O8Pq
nxjxJYp0vukZiIARhMK6MukZCdOwsZ17DrB/PPU6Pk9Dmv4oyJIFXXRjWwRoMEgjOuRP1beCEAg6
bCjmRt5BOPbtqDJ8LX4gGi8YWsGbIQM9qyA2yQggzwuNb2NvnZrSe5HJPi+yJ6BKEn4XZXvRgcwe
QDCu1R7QibfYrAH2f0ISWgoX83xKjWQb6sjoXlZbnCVQuMjEVz1OwtX/uHC4fkEhsn5B/RD0Bq4L
csoyLUeHGvKBQlSbXqYhgJbs4aasOhsIPEEwPgTI6VwFu8QHvGOCVr8yweubJDUVFSOsbCbQ43jw
SNKqXJkZTj8KqD9XoSUzqPmPblmKrS/BYoZdHbDhQWQ+Mos9celtgtEssx/zVd6c851o8NEgArQz
xXMuIfjqwceTfxTI7F6JWNq0IrIwm6RTbdBG4STi28I3EYFv0APyxumQjDZKB1nrr4dF3CTm8E9s
K2FzL86EQcmQsyVNxmQ+YgmhOybspk/csWbBVgfBr3g/aFV4FL2OiWr9YBGBcfU+RzmPTHJdZ38u
MQJgJpL3vYeXmijyx7Btr5dS36DZyWUD8twJP/nTEIV/A26HbxSZ5W2i649Y782b2klcRqTOn5Po
qi1wrtvYcMyrvOdhiNi4gTPTXA1a/5p33WkYArFGC2lc6zPEdPwfJ/hd4L7cwSSiUWi3RpC8LhF0
CkLZcj/G3oXAo3dY2p07AKXrvIjEgjdhSlg/hJOh4V89MvvMnddAZKdF03FLX4sxd1BEIZ3o5uYr
4q4A5wdvjzIP/yjU1p2m+KGVhX2lhSQ6MST0dzjMCNQmXL4qTWZsw8i4lvdHq9s/hzoUVzLUN3pk
u0lzHqYaMKrorHKdOdyEcEYzm05hDTRtRT7ZOrgDx2U2jdUln0i6PVQjZl2k90scPMHZDZ/6xRF3
Rhe8It41rpwKhyM0ZJ94UEg2Ey2tjZA0jIRvp6P1WDNH38pXUODjtmLSvCp01FVI3MCxWaI/Ud9B
cLLeNQb/1TZG3Aqs+EwiR22hEzohmLGQCfBJAjhVdrIDAA9iIuNs9TczKmBreRgrSe+4zdE//HON
X76NcCkdxruGcPVPb2OuWwzEeHT7Mx4k9Y5jLCNJ5KIrXyZgMUG/AjsMxi3ICEQN/e2M0c39BLR+
YBAVEhiGNxIe/nuPImSP8elfYhm2A9UR5Qh4iZ/IZE5jJl5oOvF+ThFwRdXKIgAKW6SUIB+N5O6q
CMbr1AJ5j8YLIkrwBVeGvJuEgLQH5nSI0s9o86FPWQak51BT65lV5fsydB3gj1hd/vdLNiTL7tMl
2z7/btd2IMH9GytQS7y6L7MOMEI4XQW4hm+DyDoEOOtiCZ7uo5AJZGmlAINq7boWwYMlQY2jBLmq
K/nJ7/3ZH3+iG39a/D9iH/+/SCzWDYNX5D8Ti0/vRdyV39//xik+7/STU+x5v8FQEjbvuelRyI73
J6fY0MVvOqFo07bYAL0z3rafnGJHZ40uHAIGKP56tqQb/4tTLA8IBdmDC0rp2v9blGLh/53FiTQO
XFJ4Z3xHHcuFXyk5sR8+ongjxGDqTOfGRqJjrTcMNM6s+u4iwEHcy12l170lGfNSTCCT0h+qKGQN
nDvDtTD7emm36ushcvWD2ryI7vFrGMmBICAwycmo0zXdwc2/6Ms78rpMRUVHWiAptjjE3AGSyDeF
VoYr143kNJjohINoac7QNqv3VojSvEFayW30Bshs2EqvuwWXaZNkj95hBTsY4tUUOI3jyIr2AC5x
iC+U2e/Mp0zAekFEwrJDuRqTvzbFjhlOBDLKHhpXbosFEeqi7tpFHeQYFeWjplkoqmS9fjWz/xVT
E8F0+V8Fw76fi6IyzJzsJpDfIZFqPcYLoWAIzMQOQQi0hgs7AhfjHGFGoN3DkZMOyBlSW2Sh9S7p
lK7TvI3QhzcjnxB/y9Den2+jwcyOdsWEHNIKLqQ6g5JN78Qg/bD82VPsE3lv1Q1WtVIKonxaVG2p
fH6qpopf7UYyE1A4M/yrYhmbYyYLAC859OIC3To4xpYEXBJLrLvlnZ4PMLuccKsN09Jm678WrWLt
MzY/Xo40z3HJyJVdD1H/kMu45kymiTEJAXhwpsHPZVW7FEs9DttwTB8QXEW47q9imomi/sdF6Vkc
DbgHufK46mSXQp32sri0oKeKsos3auM0MyHzXFZb6vouy2ojdX1IldU7NE6PFrDLa53oOfa5hkzA
pPUhYO6bElLBuIGnrWqXQrUhovYFZ8t4q5VOeexiwW1AB4ZS95D+OTeodUIutzlTN6CGyXpc3PmI
vQg+XEP8YBJh2VXzi0hi7GeM+oDfuvsF6dHHTrMQVmRKGy3M04MZOunUS78xS6S3gVuVV+iuz+jn
YTJSD+km9ZLkW1lBh4ZXi/BeTUS81sfwm2ObL2EaDjjUhCjo+ABcM698jdF2hD65IRZNmH+qjNfG
JTIb5MGVBe4XDLYx3CIP1a7qyJxfjbAmbOIu3t63iDSHuOs6AI+fsfBsbk3SvavBGVDsS4uHJEvL
TVEDpZzLaiCxKPYgRIKndEDRWWbMV4GRjq+FTTIFQHC6hQG1YfzbvAa1e1tW0fDo+JqFyoH9qprz
LkJpaowNfA+q9jXRsx825OwtA0cgFIDMn8JBO07QK/fNCKEtNAoUChaO6pmm9WqJ5I+UJPY9MrbR
o947j0mgd5sOS5T9hB7gNjNsfxvHmcBws3sKE9N7KGBH3w9u+D2M00b6quc77t6IFWCOFC7mfEhc
ueJWd9KXZp5OkQ/z07ec7sWCXiP4dQtZlyM4E4+p7zy+6hEQg6qEAonAnzMs08spHebulcQw7gYQ
R6+Ik3avbSV9heh1j6R7ulcvBF3vxT4U4OZtArd9MhHDXDltiPkH93qD7rG3y6zfx7jsX6Ze/+pi
d3ePJ4V1tLSpXfWBONHrNEe8a8ItQKpWdnXBwxyFGlyuBI5HP2RcRb9P0BL7EXtwtDzD1u/pgpdj
E62xOWMQlQ/hm1EO8MJL73tmIq0YaqO49ZbAvikn7CxKVH6/L9saqN11VTgBTIYemThIyDeGEJjb
C1IFXTJZ33MMUPD83vGi1c+dOzHttt3oUIFkv3Vn9y53xVcXMNn3haj+qoCCfQ+dTr/uct3BeZQV
mrfT0Yl9x0Ru3PiNJiDQWvedafSPdgPoIXCt+Ls2M/LWO696xDXIPBKUJn1QIMLX9IQNZgIugGeO
sHjq9xOjgAh9/a69ycxxetAglq8Ge15OCNLMV1NJZq/H7P4hzuBuhaRqN12GVX18mxp4KgRZVT3g
1hJvpgF421SiKC6sR7Q/v7RTOMpYU7z2wWxt4jqernJAYHAU8NXybPMKEr/5snhkxCL/PhTdV4yw
q7su9Mu9PuGvZaFUaeD/aftz+rUCLIjQqf7eVMwo2ngotl5AHrCP0M5fYDhuYqTKBz9/MIXRv2Wt
joVWAuKnSoqWxKkGnjge4DDEEd1W1b07MM2c6b32En9Tma2+Sye8nKLWfZ5LstdwVN8x/ujJPwbW
ici8ftea+ICMzmtjGIJcVmsR52m2FRK/X7l/iJWM+rBOW9y4amnDisfNlVgC7WW0pQm8bTbbOq1T
mTGrgVUiFlj0bxFQCgyziscZfvJGDI75tTe1nXo2HZBGCFn4O3r2FD+WHSFq+cx0kqArG23kkwMy
Jert+DbKSfSRDc7fHcd8YURRIiUmUqgYwlwHxpy9+3a7zQojfVnAqMDMg6AJ9m3aJssYvds/UmYO
b8SvnC1fCQYh+KW9OnpIRl2L3kvfqjZRLR3dZfIN887oizklp1ZvgjcBnmwtPWOvoY3Yj607HSJm
lHHtVj9A/0ZL8M3EKv0+SnOAmoYEzJPeN9KwfZuwLceDbjRvNByeHu0xfrGQTHlDezldM3sXUvhw
OlmDCwq6vqsDq3prlx7JwBTgupZjFTswGUb4lN6ptu0/Stnn9wR/Nm7kuWBiGAERL3sSUQWnEHcE
+h4kcUpiJtV9MGjtHq/nK5Cx+XPKlHISs/atctp+Y3UwK5CPbF5d+wd45+I+wwxz5TWZvvO1xtni
he59kxTnRtMnmKqJcSQTPK2J6XjfRBK9FbXuPvS4I13RbK7NmTiu15famyXK7yli3Y+FXYOSKVuS
q3nZHjR9HDaiMN50sPkPUzeJeyh6P0IS3/Zcv9raCB+/gE6X1eiG5B6dexS9a6RJ31rP1LbcCLFT
i4LRzNDuI589Go/4Ntgj+KpDkW2GoXvt7MR4WELS2ktvP0CmBzI+3QYDUgmgo9s3iAmQDhkz3cHa
MGA7jP4m1Pmzj4jJEqyO5r2JNgJR6ciXM8vkKyq/62bRq2+MpPxdVxAKyTxwIeqBofe3ivT7uF/8
r3XW+Qd4QvgxuVMBGMe5QYR0fB7gLQwGqfowBEUN6q/61kautzIMOqIl7PynWjOuVTvDcxNmctbt
KnnGBHM/knPZF40+Er1x7N/VZo2Qn0eCNKd+GZfncg4PmWmVIDi9ZFeNTnjePWvJhc5O/0xwhdgL
dl1XqTz7IMCRusGMZx7eGl9wKt2q3fnHjLuMWdB50Z+am86wEfsfGvPUOsiLqKsSLch0+rHwZvDG
8KuYrLW6qlzen8CFS6MWtWi8y3tcVrxoqm7VfVPtRg+bFavF4Xqu6RD0GraMvKrGres9liLBRm2G
MPtTalb9Y0KkH0+OvgclxG9ErQToTK9rRz1KhpcJ9JG6Kr521t4i4L9Rm1X83SKDVyC22v4u9hn/
qcM6gADXrcZ32NWz4rWrT6p5FACbDXcozydv8vYdRlnGeLiN7kOZejhfVDMCMLbwW0XdR3ttgODJ
azIHSz84po2bWGfzgRYNjx4kBBGJ3nBu1HKffJ+Yj+SmOV8Di0BRJJmK5JYJLRlhG9prvZjBFaD8
+R7m0nyfBbm251/HdaeiDFaqscH/RwcouzCbqGZwAuCC0/pal0WS+8xyVJUkOnmLPDqmo1ucfGkV
rU/hLc6mGVMdxlaMuVgRu3m8c0MuYDKR2GkCCqia3p0qmkBEBziVUBhq4CirWHowAewky2NMxTYn
dX1rpd810MRPfU0qIYAXz4h6dJ6cxmv2XTnheCHXpgZxjjJfkCxnpakty7WlQzmsphSZfSdwt8g3
wbsjuERU2HTJZWTD8qDnRXCb447t2jBUba8Se8v223ucbbr7thfjfggB+SEDb9RInNTbIXcmwoPY
JummbjhrhA7G9SgMUhYkk8TKcpcHSzPGfRN2y42ji+WmDG18ZxJAUZZcvKzwxVitbKfGCGNxqpuG
6XoG8bPMEQUyseUp3Bwf+7aBmhomDKY6Ev6qGMbGP8K4NAsGKTS6iFye1wRecbPAjFrhAOJcLfTm
tyGfdF4E3cz3E+4GuYuNe+DuUOeYbpHDLu70wcB+yWRemmXdtVryRmLBq8Ed8GYzxF5tZrtYj5KJ
ItZZh/UdhhMQbptK29q4K9kr1TgaYXeF/hf+4u2IDLCNR2DHuPGussPuji58Ijg+OxsnEu2dJQtV
i320eNw41s4rHKDPWYxCvK+lt6rQAVBHuBjcjFmdnZs85EHOtdjssf6rt/zYejdKJ2w9QP4JY3Wq
lyKs9G9+5tcPgHtOEXoTV6LxILaLUEclyBXDdRU4aIS7YThe95rEcQP2sEx+TBy5GZ7kWpPjWeW+
1o3p3bqDRp6stbutG5DGFhbzESy7Y4bD8NpKqMynZdGtr514LqLxKnciXrTeB3AHg/HGGJIKHh6K
NH3S/SkqjHOWtNc3ZmhMj9oAemHws+IlzZ+8CQyZLz8wMyL/93zKCImUmv5SLNZmCPNv41gPfxbO
Y0Ze6g+ELraxNz+jGs14Nuuyw2BZ+JOPg/UFw5DnYfLXArWk98xftnqOMwPzTuDOpqfRzzCR6jN/
m7YRWWM4UreqSDMIPUP/vWHAVqIJi2JAnf5R99INrEiQiGIqBr23jIcNllHdNaogzZ1VolM0tMv8
w+9vs6i2EUnxvYdwAU3JaMB+NnLRbwi9vht6Fe51tGoPlS9qkhX+ADGuAPZt81GKOvsua8kqD74O
YALMXq8RDC/zBEwjJnJoJzlvRKRCFCLC/AkgkrluBBYIfFb3PnOmrzMch5Vm2uYGWYgQ5KjTPeaZ
nm48IOaZQ5ZgipvmO7pqhecVd1bavyckbm6gLzc3kCH9DbxZ6NkC+6nW1LfofRg3fap90ZyhvLdw
V99GQZkegrwEoZ4G97UXfIlGP7mzzSrFs0xrryqQWbpR9t90yOq7hG5FRD1iD4af3yCBlGwhTUmr
0vG+qCLranTBEiS+wGmhTq+i0pq/o+WN0U2YZRtdsxmzxlr6mOrt11Rb/FuLDAvieAG5qqRFONoc
ta9GrVukKYf02CPvRAaBbH9HooH8p23eG0E17AoNe9CabNQubuad2Qm8wufQO8GPAOBcWBvEtbsr
F4HvfudE03gdo7Z7n4m0uO8tG6hxYDo7v7OZ1ZcDOSJ3A64/+hIZcfQFvc1tm836wzKUxC6y0Nou
Y9/ftEGKA7hRP9SDbx1qO1m5mMEzUKuAacy2tg0IfpxUW4TOSuu3OCr1GLw1zUvSuM0dbs0p4luG
exgy513H7XhrtRrEap4SYu9l3J+myupORgKjpV6wnWkT7W7Ol/nYJE8wPq1qlTmiu1ZFhGTVuWZJ
8n7eAc3VEb84lagkYlHVVYcG+K3VrPwg7B6QcRO3A1xPqL6j++LDKF+8RXvQYyxlZg0xqBJg73Ov
A72wECpCoItxtu4k3luGREjR2vWPbBoRh7Dr/lq3o+3ozsapskvjNGaejoKW9jsqDC7eHxOqF5nt
3xTjgMi8TmrSw+sTO1crfmjxakAGbkkb/zFJNXdbV4216cIw/9pMwNmyJYAsCcUUZ18jnPFxZP5i
FrhNlCb0pyQjchWb4haf+Aw+V9vuZ9Iz38CJh2UyfHMRKtpnDGNWxiK/dEGQfPXI0pG2j6qdkIuB
qBp4rCn5/EJET2ZUPASzNf+BECFak7qBp92Qoz+wNuxxJrPWgzEwk32npcbviZn94Az1l8Ryh63F
fQ1y1z1Ug2euwfUvr+m4nCaLqAUwflzxyvjeSSuLeZ8WbGAw3/g6YLJhEsm9DnDsHj0fXDfB8MAR
EHe93qXfG9N9FOPsP4tgdPdlVthbbODnXaMZEFmCzLZOUx3xucad4UfTepvAxvQDfjg2eb2MONes
OOlzF86rOkFMZHwBkjw9LRA67/P0flhgs63G9q3I0/4P7PKAxgIQ3Grw5q7wX1wwLQr1O4cPeIiS
GHEp7m3aORqkv768UYVBWAXMs4sYhYyoMwpEcDdVsruTjNiqYvir9uv15+3P6wY7gabRy6jwfzni
xz3+89nUydWhPhxVNX7cX53m31pVg1qlDvBf1n/8TfxD+f2X33vZ93Koz9v8+ndf9lSnVoc876nW
/C/em//2uz+s+3C0D63/9pt/ve7Xv+d8h3+97nyc8xaX3/lxj8+/8bzHFEKpFbW7FyRUj0amw1JH
yQkrOblcJ+4vqiHzeghfFgljj+ErDg5TftSUwv2IHnkpC9U2xFLm/FxVIuafW0EosoHaFStaxPE/
VNVhAiWDrqofDgakDDGNz63ng80yp6RWGV3abY2pevC6kfDwCKjC2Dj4XeFKQXFuNVN88aDDyhJM
NgDYASwsE1z8mcKaIDw8BLBUsoaN3R5fXYQSlQh0IlWdLfkP/bB8rlohgLu2r38EEuqqCkjjP2tq
0dM8c0GUQ5oJhIRtCF5TPbfy0UQjG/jOz9bLrt4iRfPV8rlKl4a6pxFClByY0u1rdWWjVK4+N8Sj
du+jhgeqNiyPqbwIVcCv1MivOZiAuVWCWTSTOlU0IWoZfJBYznOpEH5ZxT36udGlLZHd0GVR1S7b
4fn4c+2l7bKxalObfDjp7HScX63ClOJfl3LewM1r1MWa4Yn4Hc9EPhhVC2SyJECPnumNXPOr1Z/a
3JbIPLxomVo5H+PT7obKt8ijnTe9nE1t/mHPz7t/uBovbOHIqga11edN1fLlTGpRneh8zgE37VVN
ANj1hu2AdtB1qt2YUvBD9Ka3sc0Jr6hwYqbfueIwm0w8PD0zUa3A/a82jfmmY/y+8VvES83w1Tcc
yBmxpj8yA+948JZ7Yy1V+iSA7RtSOSnVux99uENq3AqlyOGp0iZYNLGuP+nbEkTcEwP58iDibHqG
4ArFp5ge0SKenvsGqUI7w3o0wKYRhxfrhMletMH4/c9pNm7y6U03MJbugS7fLXJiCcuqBVCJCiNP
D0wYh0SREI1MT9pDxzX+jZ0dTY9DuTSnaXhupqr4YiOiCNQImk7bzySY0mjZw/xY13bt/nDyZVkR
lXQeSGmhVeL0f0RLFu7BcY8P8YJMgo1X1fckwKJ4McWbZyS3mSiZW4LWbCpwTXoX94cKsPKqRf55
h+FOs8sqGVF2mbZ5bvb72HSvIEKLLyNpt53WQ+hsIFF8ga0JeVosh3axa1AeofVkeq315GmQ6eIq
fRiy0n1IO4Oo1i/eUEYq2OX+9UJfXoTL1qpG9OPn6/3Lt/KyX/CrI374i2BThazENKCHoDdHsF3t
UdUuBVmlAfCjXK0KlF9qWKfmH0YRYhcym1BZZO2yCCQUBnARzHgJl92xFZKAqDZUy6rmgbizjdzd
jy3Syyu1syrUJg1B+5+Nl12gfbPlZbkKAxwkbdgbVoQTrRUPSBzJWhbn2fUCtnBqTP2qHEbIkUG3
61ET2hdmG12rwiOZu/GD7tCk4XSdjPN03RnjI6i7nVM63fFSuEHcnxeHxTAZV853auWl/dO2dibt
U9TquqPrLKdFO2RAJPf+VLfriCAu02GKVMLs8ZT/uehp/bIvPR/c+t/a1RYZmhrIxP19t0IL79du
hQ6DherYJuGzs47MAV6IL4EEhJN9np1EEtgo0iYRdr4ZjLifbcy3wBkA8D/IjJXabGhsb5sQuCcK
4U3rGhOdl76ynvWiM9ZaaKP+Il+93kyxw4DlXR6rafK61ymMtb2DthUM+HA3OAT1uqrL9oNM46vC
bWeGEKpKaL+iO5XLeN5TtrLhsul5Iy8MkYAA4DFha3vsyTNuYs3CExbbUWFhOzo4CYxiiYiAo4pI
IpHjI16z0zGIHOMqy9IE9UM2VoVntEkOdYJlKB/IqTq6v06CSr9BiR5+E/AG0fC5bCSgRRXkKyD0
q6rdN2gIqPWW3OiyJS8V/1gNwP02aQzv2BUAQq2p2mE4PfDxnsnEyUIt/sc2qfPWBJO2nyw/aPee
2U1r6Cxd3Xen1ApODF5uLl/JzsORVvoo4+KDB2qOhtPfv9J2ML6589wcLDNqN+T0mvO1q8tWhaKO
XRYvba36PWq5QysyW6nff2aa9dFT1JcJCR/sykKlzC9fALNnRKHeilAuAhaUdhiXqmpV69WWBd7O
HLadE5Qv7ceOXNvKsEKxsa0IynqdHOLQ1o+Vjdns1Jtz9ayWkX5e51Zj7dWKqBj1o2pvkLzI4Riw
3CUOyaDz3qJFF6lBgigv+3+tZ1qORhmYV6nUFgOTH8XO7tAmMPmp4LIlasIsuxYatkRRmL4fA7hH
zEauQHb2ys3Rd1LrVJOqOXKlWpxq88VJIgNCTQFFQE/iLR4JmFTJ7uNSfGojJgBkdWDQjKBE7ME7
+1dn82lDzP7goWhLurO9bNojBPGs7uf5fl/ur7rdl2eiaqpNFefnov69CBXV29I1HuM+q48gvlaa
vjyJSmNIXNQtw2BZ9TMPz10P7KVatGSbqqliIVz/c8NLo9oGiTp7UyJ9vYtsVNizMXtY4ikwwGT8
7UND/AythGn2m+N5vVZ6y3byR/zt+Z1ryMDXVh9UQPLNbD4aOKijtaBZj45dY6km21TRDP3P2qc2
qKQEzLUgiw7G6KPlCfoKhUdxI9AxaQnqFwREAAfrkbYJi4HwK1QHEMyWfxw6QFqxF72JqECAwdUW
YknZbkmTW+X85Ck8nKKxqaKFxz+faW3nVZkyDVPYOVs6ci9kJTAobbRyf7HjygcTyPdiQKIG28dA
W06bdBGJdWVZxdkQzBik1dIipzQfqmpLKy0gIHSm1KxFzWdf5i7TiImkd5Y4GDDKiYkyZWrF/Jho
HQIeVbytpqE7JMNTvcQOxgjW1iygqG8a2amAd4vW0dIhTdB9D5oqWJmQKa8+nzhf4FLR54IQkP2P
KpTpjzoIMq0M2lVjO/aPeRms+UfsFykeq27e5zt4XpZTHlVTNxSy54AlY1eR1mZapNqsvpzXZR3X
K2Xoo24uf73jYOUvWDiNbTvBg+dG2ajx72HFb+BQIkmqjJHOVeUihHCWw8xLnvBDdQkqMuZ1QLzU
i/dWxLBUba1cliI1Q1PLHbR78hPBXj0Ddb7z01NVZbClao1EUOZTKM63Qt2aNsKTsCoEcq2yl5Qj
Zn+uU+KVgEGurERMW0GaS3knmXn3ZOPMDY9dRn/6EV8rPmxvo5pRq7syEwPfpL1AsrsWswMiCFH5
uBItN8PxduoX/rxV/Xu3NChqKec1defULeWqjpEdRLA8B7/fXe6/b/SM/0WSbi5tZ/81oBd4RDQx
Xal8MmDLfifpXW8yJP0OBaN6+Uqot0Hz52XvI9s2Lvmc78NKE7vawXNG7ucQ3SIrohF2V/PeT38o
v7RRSCUokUsfPmzi/E2d99guI2gpZ934dOxMA3XyCZdO4uMo4Ktz2m6OcXmkIyYtr0M9DlWDlg1X
9vxuqmdxvii17vzSGHhUblRVNapCbalq5gCrKvjD63L3oepLPA2Lb+GEOrJ6DbzYQhETuTfJ4pKT
bdWqvMHgM2m71q1gk4x6eb7Ks4OWMt2SMjL5XlXP7nnq4Z+rk9eGR9v63gXAZWNkQY+TnNe7iTut
gX2g/i/bLitmOJCbZMnImRr057WTAz2ciWnnON0a4XOk/2lFzxNU1/189n/5v4b3/ptD1f9PblOW
5cBn+M+g8Luie2/i8m+Y8PM+PzHhrvWbKYTv65bhWp5uOf5fmHDf/s0AjG0bEBAA85sWwO+fmHDb
+c1zLMvy4CUAjRLeB58p4zdXmJ7nQYYSUCp8938HFP6ZnQEI3IAE4Tqk7y303sxPxj7jkvlIODaY
AvPfuE57jNKHFLXO3jRdVJpi71bVmgnpGxt5bQTycltv0doH3XVaPD5xjmbTu2VD3vwTdURSMD7w
Hbg4Znme7gCCB0tpOp98o7CONjsrs/vr2gzzaK1hk/xd6b30gd88jLLoBjhBusBMZEyQTR/Ggwuv
+U8zMbaVRiYcTiAC77E+32la8Q98DOsThUR45HZNYVs8Py4RNZK/4+mx73KQ5hPJtRFg+DYV1Qvc
sXYXu3QXZEhQEOw7QHwBSIEldC2k2MkFC6IOpyRo8keRDOMtbt97tVSmyCkNxXTsp3S4nlq3vy4D
7Qe9oIbywe96gg4flCYPHmJo32h8+jRyk6jB1LPpArvyp7uloBswITpDroF6Xuq7uMCWa43CS4mW
xgB2wGP4k8lC1bw+T/6BV2PxQv/9ofHi8l6DWRBU3M9vlG9png+qElQB939d2nBs0XfJv7aBV1+n
Fbpss1V36xjRutNSeQfAygv6LVD2fcRmrj2nFVsPJbk1idfT2A7OHoVdsP/xNKDGbAO+hXK2nrSU
4UDmfAcF1u2mGD6kjgTbFbgyREPLfRLG/qtn/7AYrGSGV76JErd6pzLzIyKsD0kfOVctHu23WSkw
RJkhYrdmnz8bhbfw/evnrWVVB09M3a002OWQM/rz7U2eRN1D+zKj2PoPb9Nndo/gH28boBcs3bYF
3nOf3iZhMAW1UVQ4ppYPhTfs4bKOKZHqMLwxJni50EQcAuj4v5GSI45WjdsgwFAF5wBt86EX+8nv
+WjZ9tlqi4vBOcmTvBR6J9/VP/EtdcxZRBqjLOCIDENhI2lONtbz22UqAANLKEneGS3GU2W7Kcz9
5I71HYS0TdAFw40mLdp9WXjmZraS6GaOMAOA339Y/Pbk1iUg7yYAdXXBxBh6ATBC24xhOb856HdK
KaO5Nr+g7p1eQ9gb9pUb7MLetq5V0Q9lhFnMX8tNkyb/cBfEJ8KVvAuubTs8FtOgg/7MOu1rbWhJ
nNZHe7Bvsj607pGqfjWS9yzFYziwIVNGVbafTOHv89ZFFjYTCyNbd2Hq08/2yRGBe4WzOZ6kcbUu
EBn52vdbgRiPJLktRzcqr82wGf/hwo1PdFl54fDa6JVMAEqWpX96l8J2yPjyWO3RHVMEL3uUZZHx
aFeYDTsnn+T3zrYQpkNgfRubi0bQXeBtD6T6Ck48VmKJ/30ZTEzKS2Tvk3le12Gr7TKgR//Qx5vu
v3WiDo5gDl9G+bI5UNv+3onCrSOvPDEM9GrEYF0NLGcyTx1+UC2Kal2ZbBLDbsjxUAuL/mcNHRPY
Cg4weMiX5BMwA/m9Sqo9GASgygtiq0mJLEGji68xMJIbvxLh1aiVpyVAulWAbHxEnwoKT7eYj0hk
aqCr4/IqieCFkLNqHtaY0WvS4U43TwXjfIzNShvxQHySPA8R7iqDDhh0mv00ApFYdX3VIh+KuiKE
LkTXxm4zjQFW8uH8gqxxSlLXjzbmUj2mxbDsysXM1wtGIFvwmA5uSkV5sMJxZqo4Ii9hJM9MAVD2
mYIIiUu3/UK4/EBK/8/IXLw7vaqiTVCh0jKIhGCaSO27Mir9w0ieZB7s8aCR29+Wc4USawWizEPJ
zvOrdmP5KNC23RTf+rr5R8HcqlkhA/o/CTuv5raZLYv+IlQBaITGK3MUSUXbLyj7s41GzvHXzwJ0
59pzp2rmBUVSlCiSCKfP2XttsdczlR87eFqsnYPuleLep02lh/sStOy6aPX8yR3yADkrmQuJY5Oc
UFRnz3S1pwah5k2KIWRYFjxbRWAffCieq1EovAua9bXCbbKzZl1+XfCdDllonbvyx+jSRLfyxt42
En1YJo3fCDAGlPfQxnwP+XIn1T9W3SkgMOY3d0qeaQf9jjrDftOjdFqPBsd/OGaPLMGr1WYIj2x3
wr7kepu26jxUw4a1BbOG/7bG0YBAa0eG+QtsbSRyUdhuJ1+cmUF88bpMfBGxtwpL572ttQgdYLEL
HNGv7Ta40SkXmCJcJDWFCUWKECiGGtOtK4F1NhqRU74o8r3rsb+klOTgddSjh/nTjqr9CFmB0ajG
HMCA8qrl/dcYGC6nzPaJJqd2SLPupdhiBQC6y3qyH0GdEJfZ76Ba6GR46NOjG9HHBiKrD4lEvUc6
ATE549xZoDl+TC33Zk95vBv7pv7Osl3i8ZhYkO0wX1eXuLbFLojoJ+q9/W0Ke4FDC+aMw3Bn7eop
onbNpzbwVeadpjRD0BqNx2FeQHc2co5KVy+5X2vXJhZEOc238nNn5+61Kso96dDeXRppfpYgWeYO
W35TyhgJhcjslxrvGDQ43OKExeXVHgnRT60UziNOvasmQP64JaLtdSVINfvX7thmUPGDwdrCpugR
FcL1l3o+nibODHWLNdzuOBv3rnZ00vYnRpMN12T/S+XDKwAH9graObpOCOnJ7nDPAfvqOowJ7RQd
MRiF63nHekTMETjpQVaYfpjmVCZXooI0vzaMz0J+BIJgm67T7e+Mzq+2lou3yU7FQQPNv6szjny7
Lp/cIsPqFfQtizQ2ba9vWCLSk23t6Gz1FlQsf86A9reYBrzf843JLtChu4Oz8Vr4NVFqiBPFmrpo
wk+OUxvgIJ5/ewrQj/do1F7dbAoPAsll14GTkrVuofkess0gVHggikPf4SHB4uDzhhMCOgNNiSNZ
jx0uCdWdsox2NdkrQKd79u+8yN174KLRafrkpgWec182dIchQiGYOMJiMjbhVOTbOJAkDwDEO6c6
0QiiLIKtSK0z4077WNjh3hAlBi6vitC2RmZOyNp8M6/O7HFY6RlSggn3fxtTLx8WGrsH4HVtmzvV
sPnzWJjmKISYe+/N+SnL86AUPLeWdx/TriDvsfVu47zx3a4+mR6icjfBYLk8FtZhshnJINiqWUJc
a9hfPHxrl1zGwMKqDtwk0YDvfZI+adnslmm09l1D/mgNmv0akKTxoqXDenmSFxfRXVT283LPR4V+
qOvJRwdVdLvQaX/oljSQBE2EE/rOmniC/ty3trhGVaGNK1S88d6tgX2HzqvXE2Nh5Z15NiH//D+1
oin+V5HNRdPj1bAS2zqpEP9x0YTNaylbT+mkZwmax65XwK4ArFpZeVnEm4RKYQRs7EsjnWbn9Y6O
uQ9BbjwF9S1k/y9GOZ76wfiB07B/WCbmtIQj88VNSZ5z0bu3MnSIADHEyqk05/+57v/nOyDWFkqF
7uksYG2oAPPi928vcjS6Jc4X6n9LIV2tYbTdrMJp9m4FRswsw4PpFtODnrHx1msVl/Qxhd840sG0
fSvkbMziz+h+2nAHnlwjZxdRJFuiD1wbRWaTMuXNAFd1lDJ3nzJKz83/XSHbEN3+55fAW4C0xr+u
y6V+WQr6v+zUlZW1fmXYNngR2OyT1ravIx79lQdb8TA54NidpvMBS2P7Q5N+VQ2z57x5DhnDPwN1
XFup8G/EkDUbEQJfI2PYu001QmsXOtDamd/Vsll+oCfqixmZNJs9AdxLDxLY3579QnbWxglUwPA5
sV8s2EebIbN6KGn8EKNgfRb6fNU1BvslJqR05epQx9tBArSbEX+scTVyfrBRDAmK4Y6gvLVM3ODs
zJvlVpGNwRkeNSCmJG3QGRfZqidkmkulyRogRVmciTdzlDUZlWVw0pA3+yFdAdoemzGkdlCFQZxU
QVRV2SfjunbhfXW6ArZX0zt0Kv3SkyGJbSUts7vvEauFq0tbRdT+6zo23K96Axsem9MboTYC322x
c3IVnJLK/I7nST0vm77DH1KSsrlpvEY9Z4QsbPxAZiwvw0OYTfZ3ArHdtS1zVuDuYN9CejArRAav
fiCmd+XkNXynQpi0Lk39Rx8N9wFvw3uHzh6TgOGEOxOGJ+pSnf8176J9C2v4DHmn22QNMHWnGMen
vIdwtpz8nCZKUR+EmDyRwK+iOKDW6Ux16ef1ajXf8k280cYLHG3yepdT3XIem3QIfZAK413SjOZp
2eSZa57SedO2GlGKy4NR137rycrepKJ9VmY23pYN0SUMs22HCA26Cas/P9iAgKqfgxS8u98H9+Ue
vfTu5BjMT4qhap5xMb0biZfuCdAiQhQLVDAn0aQrkEXDadl0/76lu65gypqobZ2P9UA9TbFjWirZ
J2RoXa0+H5K9kI27bYCerP71pKiqD0KNX8TsBDALQqtdv/o+G01vy6Zy5fjkWcyO8rlXoebWxXIr
ne86kwaQCixuYXS/UwDeaVGf9catz8utCmE2LYLmVOSdQ1SS1CHVlOUVdkcJ9wRJ6qapDdgCE17s
+bHUa4sBbWiH700P6oPjwGDBJp199J2z5yTyTPO4eqt7/M0GuT37Tu/qdQC2ZY8VY3wSg/BxboTh
q9GXMGcR2ZCL7WN86V2CU7PpSISqu4mRWD+q+Vbj43CbhcQb3HisFgKnPwyZGq5D1MpzpNDlRwV+
rABfDqksbn92qrE/L7ea+e5yawwUTpmYKUOD1RmgAtbZbrZJuLNDIp49FMsmSC1U/SN6/T8/EBq4
UgYe9Xrp8ZWDGtZxOg6ffT/HrvE5mAwBkrgnf6oTzcOKqI4bnDMe3GqFE38kwJnsSYhI6yHKiD4T
enxJitzYjcXUrCwqq2e7FOrCvP9jsgJoZuXgXBotw01ks+4ovMwhzdyw/9oQIDORb5gWW2005cqH
OrrRJsuncdS5e1mmr7ozATeDmbNR5G7izWvz8+eGcWOAv/7456F0EKC34vKX7lTN3iaFkaRNn0QL
E8k+PPxVG1Y6yjkLHXUVinuqSp+4C87HdSn1t8TFfogNRm1mpLNd5RoG/RLEYE7vKUtb2A+1aile
jHvYO9kWMx9ip6bSv3ZGyO5GaRG6AghEPn2ftLTeVxa5W6nqpy3/T3cYIKcdWeWm52RoTngJr3gX
IxiZgXMNbD/aD66jY5Xo3KfKE2955dZ72ZSKlMCMMUudHImjsLdeX8tzX6X70rHqi5ZdEUMCdaIr
3W3AD/Mf8R2aZjuthR/Fd/Ix4jvBbMElFs3Z9aYBdvX8GIU82CWv7XfL85aNWZ/0cZiu7shcjook
3RvaBEq7MISBrqKMdssRVP/7+Er8CUd5QHD9fGQtmz8H3/K00OpsLnA6l4L5t9o0y4Fv/TkOh2Dl
lOqfEoTT3TUJmJGyGI+Rk5IW3LGfJVGKHxRdD3GcQ3LpLalh3sR6Pt+DLHiplBEAX56mJ3JMjU0M
YO3Dc8U3kE7GNSwhjHLJc676HIwwu5P8IWCMXaYfIgyu0dTUbxOXw2OGSH1rTXpydCZcgWkECxFi
FAVSSMMSHlV41rOkv5YprlGB8g6MJlbPxAE3Z+MKsGsfJV3qNRfPnIo9KX7hzaygXsK4tikKph1g
Obl2IGJ/jAoufSiDy8hRvB1Mgwi+0OVESlJRKXLjtxMNjxK+RpUFd1Zm1T7QVXb3RjO9R52KLmpo
z6S2BMfKTr2VO5ZHTsnmmwVc78QpmIAH6Zlr1DDtVcTfVOw7P81aAne07PAFMr6+1wtRIvwrueRN
VGBSNnTYBUc5IVg4UVrrrU8mMu+yme2PIu4L2a7xtkapJ3Kv3C3Fh8hwjXp28HWEFbGxYtq8DDy6
Cwv17sJ58V+3lscc/C5b7Ewtl7n//kGJ42UPdG1s8Qua4SGGIXpdcqKXjY6yawfieVNXfNxBnBcf
WtZaQDDLEqtBTJNtPomGeTVcg3nzeU6dH6NnENChp0NihDcZEVhFKKthrVvLvFYElBLa5YB0NYpq
vNiDP16WW5937bbcW3n77pGeDAgnsA4qNbfe3OiEpf9DL2C+cw3LpucKCns62+MkgYHbsQ4hghmE
nP95C8s7yv0puDZkYR77yL80XTUR3GgyxgD6l27sovnWOHZ4NVnyJLlekO+ORb5Tqt/6dWJf5Yh3
y2amEJp9fQvmTTZE4cYcICrDLrtMyZQQeN3gHp7XRG2C1BKUsr1NyFul7gzOBZ2ebQkEbTXhl7os
m6VOkXOxsty1RrM6wmQ/pXHtPynZ3QorpJ8YdiUaqAJ3xNwTkq3gM/XS987qzLdeIN4BRbDSbO06
5qHfrMvEX1GW1c+YKbrXQbPyVR2k+7oK1h0iALj7KbaOomrPTT2R7EhH78VLkLzGWTZ8fJZRfT9k
K6cep230VjBHuXWUNFoHkX2pjrtp8gj9lNY8g45Xuufo7sow40utZHumxYVCE7ncVnZiuC2brAjH
W8OHvGJ9GO2Xx2IvglJbAPDzsHJYOzo37BVuqLYcoP3F6BvAjlGIxU9GcbibsMHuTI1InbEtu5cc
6PYaC3p09NIqXXPlT8nBCnREkglEQbCs7yU0/gP6BnuD/yx4szi0mfDl6wmjzKt0iEHNTUdtrd4Q
xzYzzw6DnxOIV+RitlAfBJ4WGBPlBKG0VB9hXm9q+AWvYR+az0jUDt38rGxsm0OmDAZj5OUOGVwS
56nmMNsAzCxejMKV99wB0o7L6WV5SAh0ERXIjcPnMzqnvOqF9fnD5SG9DrZ9pxH70eXVizW6GnHD
dnaMQiJw2pE+bEpldG21gn7f7A9PWHUgXADdQO4noXWNSaS9xV6k9yA9NL43Fpr6eB6pDFbYXrVr
bSRnmC4Al2owlcjjHHejtVZ7yfNqE2ZFwBq05OA3QgD3y/G9HNpE/2VuyxRyImlqeSTS63ZNerNz
QRfpnMzZuVngT4v0hhC8eUP2JZjKEpLaykaVtmc6KlhGxBQ2EtAqKZbB00ife22Ykj/aYk+MyzHZ
iSTJv6Y0OZJc1PzXDnHQOmD+HnTrmwEw6drW0Y/G6II3s4Nzytpuk8ik+RpP8XZoCaPu66k8hJq9
Wkq4paJTE9pWDFwm/rMjvk9SGDstfgjPyDbCqbyDbWbHcIrYI+hjbaLJLM+FI+AGml/1KdWfsXsS
NV8j3/TfpnEY96nDBNfF7PQ1qrRHlTTdM0Ssgxot5wnbZ7QaLHjl+jSiZuvZ9dOJ8MumRn5RiU1X
NCkMekgNBOvoB7MFgcHsND6OGl+IS07s2iYG5MhvPmsVgaLWyCrSjzCSAjBzftCvpO0OZ1ENqscq
Wbq3KIVRo/Wb0RjdX1MQPSwYPV+HJFoTq/EGRUp9r7V+GwWSbI+2SjBMBf2TT2rcuvIG7TvswDPK
uezdgVVwyPw8308u2IBOtnuP5BuA+e0/BdjI1SCr7oH/Wx6TMYLO4Rvae63lT3HvlRczoWWWwopH
eN5VIEhU8oWUKgol5Ghp6pNp13gbW3Uon8x8X5dDdk5kc02ZVd0Sls2rqmHBXTMk2hhKkKdjWN5m
sFH0OgXaJEfs29DynhxT/+Ix4UW4RZBEKTPnCDXI5Xgzf7osxU6Nh4OwQTeOut6FJn7qIuhMWqEH
VIZBccyFkBjYZxVUWxCiqKUnq6cXWDsFc4mkgbualRt8bdOT64TJyfEgiurDSgNL6+kO4QSD9D/a
OfmtST33BdWlrtNu083zVHmfSrNF8VLqSPgQ2L6JtsxeiEzvw0fXOOmOnhvuZ4yYz6rL+50TV9qK
EZHcVqyTNqN5S1h+wjMjYnBAALWKi/Q76TUJgXuRJFKxurQUK6YTgX1/ACtA69/byTugN1ZWVcHw
Mo4uiJBn3yuaMWFxpmrJ+llO42qgGx3PhtKeTw1LevvE6LF9smtrq4WgpRo5DiS4IkiSrraZwL0D
qB6cY1W13hOxcMWm6oMM3aVH3Wa1W/LttjBWSVRTNaz+KMUkjEfTV565Ao9WbZ3Ax3JYBXc3wJjY
J8Y31o/hU+BqYFB93dineKsTGLGBRJ5ck1TcGARmxYVRzt8FY260uLvJafP3SsjXaPiJEyf+ztli
g+oLmqTULpouvRXVwzGieF4Vlr/FY5ntC9TMThv9k0rwB5w6u3gXVg0nvFLaD9Cm9gObPaRMPok6
q7SdiDTnsWz6FKaDbPvplIvSfQyJqw6McXF2ZEQZ+Ea5mkTpX6JOks5WfKRuoD+bmEkAm4Aqaxuy
NgubiWVQnunouLtWt9+MKoxXJqLmo2/z9KG5E/ruHTXR/iN6Wd0JF9RJ8hChM6675jfRVMAofEuc
fTkQElJjd+qiRp3ZE9UGbgGJu7QSt0EswXeqhpjppN3qpWsfQLi7p8wdf8q06ne0+dpLNI+ECS86
eS7y9kavNjidqrOUNikMfY9vjFgPhL/aL8fsvC/WF989OFwDV8xiur1tTt91Coa7omWwG2qaOqMk
mb7P3TOfyIh5yuh3mmtUNxTyc0hHrBFlGZuXOCWcCVWG4Aw0hGfpORC16py2L7mUmdS4qtFHnWzq
0qzpIFvHxq03f+dV6F3jaNxm2PlRJpOz649xTOeAZiXwgUY49DfAiQVajNxC/0b8kLmZzOISEOew
Jc8Mw601Pfu9Lvdmb1xiN5nOpvD6+wDjgV5iAo+iBKdTGDNASAcUIlt1SR0NuECcXiaJ1n8ScbD3
ycw8h+5RX0pXQ40X3gyTca5RCp9+3+os1KT8FhISc0gr42rpOjnVjYjWl6Tk0m6WE2cwTh9O0ZON
RPTKbihj+j6pS5apG98UOSsbxN2UPzIJzsyu+WodB2t57DxJOyBYNlbsNRZmbNRG4jy23sU0o/bZ
YSrkVC5mQZVsOXm1RJRO7XuFVVZHRQR2pK+/1J5+Sycq5W5O1EsVKS5awZC1yxjHNs24auzSf8iC
ZoDpPbu1Y+GsrfSjN5U5mBs+6aqqXxLSZY4REyfTF8Met42kK2Wz+MVudlYJJ1Xd1i66bIiLGcVx
CIS9Muz4PQRHsImNbNgL4lyKDogQeU0XMTTuzsWCtJpT86SpGZeiz7dTNeOCMkKkCR/hWgKpeq2k
elUR4XeldjBa8Ex5cozssN7G2jCsISq9o8vND3Yo3VPku3RhTDq2WuQa2yFDrzSAjgaFyCjBsuxj
HHrutQ/Sdt3gM9nSQ4cCQY9krn/rJ59uV5eDVFTk17AHO3PpXJwNCTChNtUqGYYNQY4YIDFZnWit
NtSYgVo5CprLDIzFzu9sjIImOU2059IapnWrfmkejhvZ1F9Ti6OsISC6sGNvDW2IqQdZr03Rf406
v6VVIrcYl5sDdgu69GLdDriuSlGV60LydXjl3tcKa6c6VhqtVXxxVdhurJqzd5MMlOs712GSXhUR
PbiuIFwsk+5x0OSvtJkUULBDaZnigIMRSFyfnmAFACvTaBvHnLiMMmz2NZEZUZDpbxnB5lat0wQs
UWD6SXkbE41dI4lvpCuvZBdE647YJnS+JX09L0OGWW2b9g13THOeT0QrqqvVVL659GXB8JtfnLor
CV17+AOkeDM3fzGvT0FmMRubMCDdCYG5C5bHRxlOzSVM5K9gYn0DyIqD20bxWljizei1mdcf6T9E
3N1IPRH7oLK42jvkOjPdD1cQeqLnPnynLc9ZZsjcrU9W4iWINmEAiLsc7H3fEn6Bx/2pw1NzCUxw
OJNu7Di38CUMv8o6s4D7amfZ6SSIF+696Mxv02RWW/is3p4uQvHR2c2hzcttaWn6nmlRsB6rIN/b
A7C73oBlNGrUd5FbfwfyuY6qRlCBkABmOy30m8KaiGeIUbXD5vOCsCUUTLMfHWKokhHNFnv9sB0m
vZoHNd06I132xrgTSII1PrX++NJzHTxaRGat8rTeDnbrvrVqgLwhjX0ulftGrzN5KDpftn8GY8UV
CHc8A3pE1FODSKbOHYqCWQQfUyJPyo1f7ND4Xvq/lS+Lc4mX7MWIZU9eEtiSFJWcObSb2tc+moi1
YBs9+TIiYQos7lYm9WvGWsBOySvyA8b5uQpZTyiGQ6V/6BxXnpO4+whrziyNgrkwuFlxYMEMnSAz
LpVU/Z0e/rynGcaqSqz+PhpkyZRacCmZWsUk8ZhlwlHWVcEBaMFZ5Lp2HAbtiwpL86CHfBDEsWbP
HrD0q+O1h8YcyLjvHC7iYResnbFlBITiwJjX5SJryFkAL8DIHCRhJEu+KouFhRfbD4rpgj6OtwYc
Yh2xCJCqUuoHqBRXAvqMfZlX0a4NgeGFaMtdBIiEoEzQBvzo3HSpT8pjfsQbk5xzcqHW5OFSEAht
3GvGeKOazK4BOgUyuHSk9KRglZziM607xHk4PRmEtA56kG9dmzVvCw9zb6bOS+sI0l7l+NMhqXzr
tMJZQ1SM1mXQQQzr/Plz/GalMqAYqLNDbUXfRU3MXtDl2VY29s9SR+VfG9l7V2blVqPdPERq2NQi
ygiKUQWsEeKXkce/VF4SnAY72NlUxffWdsed2YzBRvU/q6FCkMMyYYu2BtQf4K61QuLwDxfGOTb1
Y1BuQRMh6VZFZ33NyyTaqp74SbysOSswqyRsNiDbPOyGQ1DqYmMnvUCLXp7APshmcrcqmuZ4xeDu
se48mElGgWsF6lgwAxlF8dvx6o039MmpDgwCFoNQHDpjHUob/61Vla9O04KpN8pfrqYNJ0KFGM8M
uToSKUGF+wS1MPqC6BW9gu5eFXi0jSoa+WqpE2CJjBUB0SvdoD6gq403y57uhTD0k118YKe75Zmf
Ajj1+W1iT7atwdXL1mS4p4+w0qyOWIey1/DlmWLv2S2ELgtsPZ1+nDwkKm3STpE5nXrqIlpR7fPI
V4c07BiIZQ9VtvZtrL3h6rrRzYyyYVOldnav6Y8NouASNUn9NY619zjWj4mW579wKOcBqeg1MGGy
ENaF5pI2GeL3FcOWcBSQtowy4CGFbw5XeiTI8Z7wJqIF4CmuOhm1F8cj6B7gcFrin8yA2+MPQvCL
h9FyVXDgWK7WlDveqitIGS8j0l07tzJPsWr4ECb3aBlJuBMoCo+trX5ytc2vLqTTTWwpRkBNxdVm
sFBSZJcAW8izr+fIarIA4ZDpH4eQNps+cf0hjuibSSOHqQccPAJnf6kmk/eBGn5w+jlACF4nx/dA
LxBeaj22BM2nUJcMaoTRT4JjMHGu82YLqjtvEA6gI1nuLz/h0nDj3GnPLm2b/uLyxIkcsrWcrWOR
U+I9rUJej1BXsibyOk1WIpj5DTX7wqmcN41KLcZd883lQTHg7Dt8/qiH9xA0uQmZa77ZWLI4ff7+
59/686zPv7I8YXlqgHyPBt38W3+9yp+/sjwY0SvBYTO/9OfNz7/9+TLLv7H8wl+v9XlzeVRf3s3y
L9PK5u98/vfLu/vrN/569T/v+fM9/vlvckPXeY/z2/vPV/z8/X+/e7PNDkKX0/6vj+XPU0yj7v7+
7P76VJYn/f3ZLS/0119ZXn15lt9wIfv8Bv56v59PXZ7w16OA+t9ih5Aplcf1QYs0MlMLH3xQ5Y2n
1nS2CFGsL9GYknMZRaRWLndLFWNnt/pbORbuMzBLUqY0fx0HZfYEjxgVZC+zR6U3RAJ3Pry6neIc
vkvwJ+6KMBJv2iRe6lrSeYMLGH+ZzEebWtbv0nBevAoGaD6qAyoDmnCyaBmy2sPBKQvryWE8727s
wbwVfGPopZPnyWhGFj1kW/XowJ8dCB1cEU37R+af7SZ5G2XRnBbYX68cQNH+T20GCIYEyGwJ5iX+
e74Lv95cOy6EpzB201e4Zeu2FuYjnu/FcElgio3+UU5WDieWcRJyMbDFdI7iS9vO0ceGXe+JPqlr
EvVq0/nZ+BtZGnRLKmM6GGXsnpd3YDt1TFQ58F2wB2Kf0UXeGo0VUrci4/WUcq+z0mDworfasM60
da17OX9k871qZL1Kb/7rMIrwbVDB10AJ9TSQY/RGU1isNBZ75+Vu3NXRxjKCfRuV06tP9YFN8F0F
Q/XMSeAgonZ4xz+iTnZCt8DO0ayDn/2wHLPYl5jWdk4YWx+NQotjU0hclp+m/WOozXg9DZaOgAm/
8l1oUM1iU6d3V8UVTNB8XoAXVPx2qIiGiDZxUaWERQ4+XRkZvcVJ+RLOSw4niki87+xD443uFZQs
0dZmY3AJFcUxmqGIvelw5jeNbUgbklkw4reNchWaN48RRZ8ZXxsjYUQhuvBowf3axV7iM+wSaks+
ZbxdFDtU7sERHZ63Tq+D7PCmWl3OdC4SD992sTz57nmhmNV6H17KqHJXdA+jY+O69qZ1ZLSdEQJH
NTbmF6Yx+pi2R8vT0aAb9bTvqdspxcDWWIKmZzgPQ0aTtXZY+962iAv9CmVKRxwoDgM4wh1HzRoz
ZHiSY/ui4ggd78S3UMFNedE1zNldFn6bUQu3QMNH4Vfy3lGRHxJVoCSu6/QivPqsVOGvzTCy7oMr
xF0I1nJR5R+GqSy/50MfHKzIdbcZITcnDaAMlTSzPTQsOmlnVfriQ7NFQxBs3DTXzm4xX5xirzq3
vZU+DwMto6ygk5RM2lkfkvYxl793Wb2N852oTq3tqHS51R3MJnRq9GM8mcFHZhc/SRnwnxqEex+D
/Q2g5fDGepRZfhU/8ZmrD8Jtx7NZEly8/ErhxGovNB+kyPzTIJFi3YgRh978BytpfLHSwF+NQasf
07Yt4cs7xbWXobZuUy/ZfN5Fbnoilgwpdu+yp2YfKS3wYm3JCaNfRPxo2ObFiwO0/DggblnJ375q
SGak2XUIRtqmqR7VlyEkvTKr4+R7plerxG901geZjsIrSu8obtJ7beCCbMeWgkUvsA6n0c82DV6B
REDHKwed6qdFgVja3b7QkndEIu5VNLDuWo8sK+RUFiPbYriif4L4hXBpk9m8QN6ovZciA/cpnHf8
/fhQi+aryO36Vg9tfTNMq8a5Uq/daed0fJQaB+fT5ANIDTwNk4kXBnc9RkuB+uElqqLwRZRhuKlU
wb6EQkBLRiLiRLhJsjy4mrqMnlEUhMeCYgIxKneXjZGRzGMUgsA01sQoYoB1NlIgIQlX82zxZaoL
BaiWU0uwJc7RJCGCtb6RRmBVs7bbho1b7YgcrnaJ6wtWQ3AMtDziACM3u5JOQWhEUsAYbbR/6nKl
24FxrRKXQrl2KenG3NxCdoef0kl3H+Jz2lgR2vJGuN67y8IHDB2Mx5GPMbExmnvgu6H/+l804oAr
ZUf/BIwfV2XY1XdsXuqM3WnVllybrTwJ3lSGuGAiY50ZaYvgJdKeh8BunrgQvZKN6byC9uxeavlF
a4bD1BYBaum0fnRNzXzAo70y36uKxr4LvodBOtek0QiDToyHrBz9kelWeE6M+vtYFHq4Ziyrsyik
gNOZal9cXV49dvwrR/3WpnZ/sUtPvZAuGxxy1RAQ5gT1w7Lnr3lM8z2TDkQKFqDmfBzWDWPdlymg
2p368VtVaxdyxOwXN2Y5HrN0gOTsa3i1W3UNRxjQk1v+DDIM7hWCtZdIL/R92tTkUycS5ZjnO+D6
MB9NzB0eLZfHVVnEw0GjKXgzfPc3bGbrUNOn27kJOLx2HOLbCFp8XUYEj8fKeaWxFJvrCriKZNRw
1+JrmWveg/hz5zkeS39XC9wpy92c7JFnGXQnXYuGp+Uhpxpm6E/skPoaubQm+K1Kub+GKenPLpSd
OrfPQgUf0hvrl8+Nqn4GhPzRQ+z9k5XrX82q0lhdNtAMCOqcuG71KxaOdOngu+eTfA+zstrEfeTe
SMuhokiHBOo8fawSX89EJsDZmDeAeexzMfr+zp6aH+boOrSAFa18PNv2qp7NcX8ccmmRPedmxsTm
fz5OByjfMRb8wcWcwM9CBvk59ov8PNDG2pSlxlkssjL0FmycsMo/b5lMEXZ24WDwDa+Wn9So6Riv
w+2sb40RRed/P+7mpNXEsUUmfZA/rPAu4y57Ri+XP7uFCPGKCXPlK8K5G7cDCm612kUJz+QsHbY3
J663NmaIB3ql9CaDdr2YGQs6VJ8PsTZjJyOkmEjJeO1YiO2XC3MTjrQAJtI2fI0ckDSpittkkcWJ
vOThZG0JzNTqgKAE9U3Ozxg7eYHN6Z+JLc3usiRwMgFGvHFzu39inbfCgUASus6pe73cjIlhO9qV
sxGePl6cWQvRDcRgbBJ2TjLdiS6MrKS1d2loDZe7ESfFeZo3y606/C+6zmy5UWDbtl9EBH3zqr6z
JLey64WoFpKkTXq+/g6oHbd2nDjnhQBJtiULksy15hzTL/7uRaOubZVd/HaGjuRtnDslA4CPZqpq
NJqbDWtuOoT75b/8d0j0M5a2y4N/j5en/j2YD9UjL9Cy3/zYHVdOWY6fZp8RHVqurY5YIVOFb62D
ZM/xneLQSmDWds16KfZaid6Tja3J/+ylRF6e0fKBCONxGdvDEZ/NU07a/F1Gk36P0/jRErl+8nyF
7ZuhGvO1mxA0Ob9k2cRVo05+sfMMp1u5YzH+CAZ7hpTroOaNmZjTFr9ijdnc7Df66DLUgW5A6Huo
jwfyVbu3pDGA+6TNAA6Uw0r5OnpohXJ7PqSVK9eh0TB+9/a1Bp7/NrXm9BZcdWd0UMIh+siTtt5l
dWwdUkvShhkK/bZsHLDyt7ylipTSNmJ5mui7iVNiBYQGtaSm1edlj2GJZPL+JxLI5Mmc/z/LnlLn
PKVp00kveYL73zJ0z69Yjhn2UcJ5v3FTVoQRjeINMWN6DCXF+8Qk0blm3H2mlI+MSRNvZt8TP2ji
mMvaZqVpZnQ0KZA8OzR7nrPJSzFTQaX99xiq6mRTYAHa0ahGQKdLMp7HYKaozD/iJWG6I9kJMv98
X6PSsOozq0Skxhxy09lBtm3rkRzdeBrOU2gcAkfLUeYQXVE4LrOZhXk+uUHJlLjB6dno+76KimMW
tYKJR1nWTNDZJWqIXaZz6Y5PSRoyBaGLE1sRcxsKOREwxc3yWKaDdl72YqpjWqDGjWimbosghVYv
3NirFnW3pTiFxNZ5TRLxVieU450WWO3QT8UjbbxjNwTjy8BqydBFeBqBjmyHwQQNvsy4S9QbJ3p3
W0sgiS0tYlsQKD1lflOuslYaH0qJ6UhbV3IamHzRSSyBYPXDB7w4qn+OU12qKBk+Rq19lePowC2g
z9DLKD6Jwsjw2WKTlkUyruzWOGmk4X0bi+E4gjZH2sNcMMmN78Jxu1ckIXcbi/JXmWjV1nZlc5Rx
kZ4ys/LX5AdsvSjsfvRRQ5M3kqjGEtGcqrTY1kL5ROJkHgN2LT7qbCKAIzcedm99l0Les4iWo2q7
7qrIuL+6rtNde5sbAhWytRWc02IaLhRrh0s+0ohaLcfJ/GBo9QKiLXnXVZ9AyS3bV8tprPf5iIux
eTWD6L+OIpT5hwwF7FrBpAu5fd+yUoWvpBXWm9FlYGqDRHsdhsY/ORGEWatKxmtltnyd9Kl0j/PL
6cvqi5k55eRmawBU2oyRzkJp3iBU8a7kKXNmxu7OdI3y5ARo8SOsJxu7b42veh67XF8+Tz5NIYTu
4z2cHGBeiYXL1zGcreOOgkp9WBA1hOaUNhWrWr4jfUOz5FFKVX3VDfPM1LC/uN/VV1EUD9Qis48f
KH5r0zXoK23TtabPVV37T+MUBX/3DKrsY20oPNS9jpunKr66P6HItU+9QMEf+JVJMdouvqIuI5+A
7Jd7TNmUWVX5fXmcvl+x7UH5HJfDIXqyIjv7rIsALXnm1X9/WlgEIwq6B7dUJERmpNFj+VuoiRFC
4mQ4pHM8g4FcQWca+Gh7hegpCxIg4LylLMdgpNm2h5I5aF6QlL8sf83z/WDLG6sOcn6PwKCBVzXW
B42zDm5w5q2Xl5WA2BnvshKzMjrHJG1J8+X1rOOKXaZIEV8OzdHCi5lEH3avoTaZkdzLu4IuDY+Z
sfWpbJBsxH55Wd5VnBhM8xKSU5bDMDMhUeflOx62/jKpQq2Xd9UhCWeNMKZPfYI1ZAja4/JrU76F
fZoYpGnMnzFKtQNzr+nNwdHw1I0kdv19V2WPBsbxp4vXefK9G5P98uN5Gdb7yqmt3fIyofQzI2rw
WurF9ARYh/XT/BnpFQxrhaWKyyliyoD6Tk+dC3k/+be+wiBI0kBwrLIs+AiKe930K4HD61sZkjux
/N+K+f+Tz9/O5Iyb2g7Fhxpt/6yUTYIJa8lDkZOnEZUIQvukgpaeIaaJ+1jdiDocVtacR9Mag0sD
txyuJYXNiFPAips7Mk/9ORHqczBpDHe1PTJrIeiv8aoRH0FBo/qoGqP6JpLc3Pthr+2WQ2P8ForK
/ixz1DxxjSoyDfkJRRXj07a30Ld/Bggd77LFf2mazMyNqsNRHtXHvsjlJoHQc6lRy78USfaD5kb4
bapRE5cG4qeWrIf1RI7aM9FDXwwI3pfjIRan1a2jVsiHj7R3kY7HpNekpP34AuhDOXfKTVHQF6zg
U7bqsyi0inJF1m7TUWpfNffMWJTZW0swm+mggfHRKUgd4V8hsuEhrIvpZO+jcNPXNibTItE9wodT
rLq2QEgbWb89T/R7bC/teiJcYeUPEWVBURIvPn9helfcotT50Dq7f9J0xzi7OZdPhGzmm8Hllhit
+SLTnOiBBrqcM38rIhV/cp9mUmNE86lfu/c08b+oq41FXf4MEGTpNUyaRDgvNtpmSgQE59R5EHxL
3Pgp68v4vZU2FwcG2jU1xnLLQijm3qDh6qEBl2smnYo6dEiamqxvrOFTEX9vQdju+hDYY1dIZ43+
Xz4ccqAoOqbfa4nY3hSNPOMDL17H1njQjUq/NyEwDYMc0+uIaMwgJPpJ75BM+cIov0eT/cdPMvEi
TJzgQ1erzfJ41oSU4RkQRk/KbTOmL0ZQTztROM03XLy9E2K4HWN5grdBTlsEZdSMB+1RdjRz5nfs
S42WYg4yQowkyxt553yYXbUzo5wZYFNj7atnFZ6FPkDqNzPS7SddmIRZ+Hr7vaqSe49H563u023a
oqdzp4DKYlEP38cdxJf6e2t40S6t3PY4Tv5vw4KVOg2gFx0SGwh2Id8qCeSzW7cnvC/m1sS9jXWH
CIh6KvKdpWNl1exE/94Y4myQ5PJRmsmJu8G4kRE+nhqripXH5S2q1UcRe/c86dcq7q2HhuV0rbdu
ezJBVgo36NdDKTNCEZSA6z5236TTvdOQtl+g3QdNn58rhn+UCEHxLCsu9uoytF78I6L3vR1TS5wz
KqikIfVwUa2KO77NQKRqI0F+nA7PTk81h2CaeLNdvhuX7AFbETJeRhJ1Upd0qAjiSznYNG2MvnxR
eiBWIbFaP4zWJcglIKdHD0106TaZbbbfbf2sU98nY098evaj5FWbVjrTmTAE7d4h8FtZ8xNmr3/k
hnMzvNa90s6mRZcocxfaQ/WWqXqfYTEeWMX80Nq4YPFTZzc6L+0lGBGppRMeb4H548wAgmfnR1Fx
T4OYgbWwz8wrPhf8RwPxdQPnjBJx9K3mN287f62Jbjr5XUtyUyKdlRZ30U8CVg6Oi+iw7rn1jKMV
QsJIkbVo4DRaXoGLN1YnAj6fgG+zaBw9yGe1qu6pHD9sw20eTvHLSDVvn8+6+5Fe9KeKbfQDqu+4
rxff3Mr2r5JxvEysmkId9+G6MgSmSSIBaxEqQlUn74xfqPncinnsAZDfhI17RhDUrGNT9p/lxCzd
yjz/VGhm99kDCCZJ/GGo+St0uqe6E49EJ8LP0S2xakLNobHP6NQXfba3EVruVBF+98CV3enL+c9x
p15H+pOfjj0GOxSUrK6Z7uFnbkGbQSXuR9xVTHbze6RFv5d+RtRABLDjKD9w/edbFJr2ofeD0+AH
2SsiOqZzQxTuck38dCxPffq2p+/CFt1xJRh/I2l9VqZu8waM9qXtnOvycNFTJe1jSUgbAY/Z/Oky
o5gJpSq9Jf4Qvk5oqAXG8M+kxfzaVWG+pdyVPau++fCcvF0VulTXUZr6m80dv4yt8bMKlH8ocy4f
d16NhoFXzx6C7mqbMGhgTIZra2z281v8zKphPJg2mi4R7fOhLT4rKf54yijvSLLa57ExHu485pNF
QEPHwyHVmzEe9VnMi0xwS0yXASDZROE1EYs49bW8GryVVdYh5kr1qEFWYE13R9r44NMX4XjuO86s
oynDcBXIhzmnhrYUBRas5UK5JGA0oYvrmxS3yBtdSNb1kko6zcdoLhL+R8sDy3P6nF2KIOy9j1kD
YnP4782/x8wZzO6QiErqQ4GyqyUldZrScyXsE7CPap/OUbD/A1aKFggu6YIoXTa+SZ2MbGBeCXVG
bK3OwBHz/zGt7pzy+u9w2VtenDZmcqwJg0XQXTOTZdPPwbH/5+HyhNahuzbxeS9v7d9m+TPLYbu8
v39/1hDP5ZxsOywht3Km/Wbzxl8ycNPN8oiae9dJMTOB5+eWQ4oo07YkTrdbgnVT5DeUgnnDSKoJ
3v33mxjP3TWMdH/Vz+DDBQdbzuC7ZW95bNksCNl/h/9e97/9GEGsh3JOEm7mTGHf1svtgulN3c7Q
t4HfpifjaZiziPU5ldggnhgwjE8uYEVksTbjhxcGcTufActeJoujZ5J2LIbBw/yJS5QBETtpUjza
hLJ4UjYlMT0JvBXDtoyZYGWelr1/G7dMFRE1JC+HcwazIbMXTabaSTqRt8lZQawUQ+SRP7hRS4zz
SKCzUKl/FKYRnxfqsyD2WczoRUZPojDMORS6NcxP5ETGDliXs0bBYa6dJUbaVbpa2wpiodt5ZHOa
E0sNZVC9nJCQEfAtb+1kwVIw+ntUtdOZyeiEvE38UiFgK/Qw2ob8+uYpClq0hNKrDxH6qre+nsnm
3OH+Hpa4UA8UFqwZYLtJXcKdET5R/rQsbe+GItuNKZYmCqTWc1sqqMiFsI/LYZnIB8oMtTPnin+b
hvdpfEP06d1QRwT3LO3qjR5k3iq2Ebx02sgvdHGt72CKmazw/9R56KAMK9270wAo1FLV7oxQlIDD
RPBRp2O9qRDQom/V5nWORiAC2peerhqikejNl814SZRDJQgvvU6ygElcIXx5ex0J54qNKuCNbkQw
wIFvoWNEKvlW2o/JivX9SDAl1V7thbxK56Bp/Qt07k2el8B0469OqWMNr3eSxJ15MtyPfh/uqkH9
qbmTNDg1zrJTf1DQpdo6MUbYtLVAeY8+v/ONCFvRnF067gxpTic6Jh+inZ2TM5MuqQd9pZJZum7b
yaUzuKMNif2UUwWLUV5cc1wn5QiSiX4iThAnafYGM5pNmpTWmuSa/JhPxhvvxzothOogBGIN9LEI
O5TlWHLZBqDZmGY5gbYZFH/PhWDH6MsG0ESyqWZ3sjv/huXXeMur/eYXarZ8FfUifQ+K70OJTnsM
eu9d1NWHg4TpNGIYvzVAGWCQTv7VRXC4toVTb/9RZQ3k+tM6Y7mEnhjgWYte0WtLWv2KWk7EPyGw
CwBHfKVWi7I38uJ0s8BiocLRdnUt1L8tEJk0Nqgi01LHjzQzZSz9bk55eUZIetSyCk2yG8pNRSGD
+yA2HlpxHk2XsN0qATbKzM9Ai83tWO3puaxIrQTZFcj2kJW4TBIxSNhc0t14kzokjQ4CYYaG/du0
ENhOQZ4h4uLbreyyOnXVgXpo/UQZzyCzBE1qp6nnMMkTnGuDdYJFZXAzXJuBE6/AWjwHbQ4qhf7J
3DcWm4Vwx3UoT6p9DqnXb7VZmp7lV+QZ9qxfYYMRBj9ecU9S09lptviAoTJjy9AvVX52lJ4cyYDy
dLxMKmVKocVXvySpaILO9lwnatt1zXhdjqx8IPigt45UjtAczBuE+PKixvtU0FewgwGFXvS7sa38
Gdk2BTYPA700tr8dqkAdTMZjYnaYqDSb5JEJxRuYxTV6cWzBJECtWVUHu9HnhPJ7R23ssMToUVHV
cVS3d72sPqpZ4j66g3de9v5tylC89ZQCUeJ5T9QAkaQOTn8POcJ9bm+U5xT7sfXfCsMDpOWl18Ch
cMEYq/YOfT1EEnq9MQZEW5i1oxPweRzvvvZTFsHJj5G6uVAW9Cb8CeBaBuRDVMFnMTb2PkmSvVUU
SK+d1v/EK/dqFEjOcD50VwGRLKjIfqp60qgKsjtnKknc7tWsHtZyTAl6gwQ1TyAcNaiwqCgCrGJM
T7hJafAeWhocOWkOjUFNnurfMe7Dc1EBknJU+ZZbMUbJgGpgydeYMSnEw4Hcomzbb11Y+Pshld80
ldCFGSqazdxzDRxffOzggib5uy0KsQll6DNL6QANuP7JFXh4BtTCa07R4igzkxVQipUia25jOyKx
Ne2MNbBbX8a8f0Gx7L1qWrBKMA0geNY1arPatJqKlpIF4YJblJ362oHn1JDftZYuDwvqh0yXV1Xz
u0EzaAiC64IcMzHshX0zw2eZDuINYbCGOpHlB7+aySfA/APyL5AVNtW2kYgVS/q/QTIvWFtmosvJ
6CkbplBTQVA0AQBNVfRCFXOkxd2AHS/M+GbiEZc5+oo44t9n5Nl7NbO0vVni42yaTDbUkYZnnJuD
7blPVIKydVZDieu0iAgr0xnWjh35hzp78ugsf8Ra89Ogr3YOObbfka/wXuWOSqQHgJnBTDVau2qw
fYGY7+N1ZEbhFliPRtuEZDqWFJbCxDpvWoRBl268F62JwkWqGtOovQ4yJC1t3xFvkBUM2bLw1rgP
X7lWwSUQ8otlxnDuRuQ+gsB2TlpdOfdsMP50CAtQoNvtqZBrevIEv2fkEyTiV1/lpEB72cOtenVw
xnsGewcEJOZN1JNcpvRjVjH8klNpMoNo9Dvx3c2a4RAxTmv8EN2o9h7Gp02FR3dbqCJ5d0Gcr2qD
MgsQnW4NSKe8GPg8KS76R2wlLYU6wl49HfmHbmgVUdsoJIxuwJVrH3uCv1PTeCFc7gQpUV2HojJe
INGpU2jLPzJ5NrBKDVIT+9bVrkb2vaLr/Z406XiMs4JOk6H1e2no1KmbzkXzyCa322fVVoBFY/NY
q7g+l9IkzmPQf5Q4a48kAFjbNg/MncXaSFfMmivZNGenxtTsaMmqBrSMYqZs16k1dmuryAPq7QFo
Mcf9HjvgOMMoRfmTG9vA8CEJJM0BZ3UBswtFhaRQsErGhhYYyshjpsp9rSj7sWik5VActHLsLhCS
Q7pIhNS6Q3Mp59jAwTIC3NGz07T2movHlYjbwn1vuopUz1grn+3B3KSlhAne69V6asyH9NXEnW2M
LpONkdNStFw5D9Spp6t2iHJra8bGluQLpJap+VoMHQacdERq4gw61YxkJcLCvOQqrGlEaz1nGMiC
tOzjk2f+GosY8J2D+D8s9G43SH3gLtA9Oteqzjj5T9FsOfm3SfxyUqvleAy8csfv2YzT9JaLj7Af
KVjUtOcyKDT4Vit7W489jAP5hLgjuE/dc4lK6gmmyN0vO7lSY1hvuopvaBqsdseUAjBjQy+BXpKv
VQ0ofO00Zo5xSrvYf/WZuxYazmhR98nOtN6JR0bB3PX+sWTGCUrV0ziJU7yH+lVTntqgakc27Nkf
fDvRQcCyVFx204S+CD3K2dFjZxuF4HYrsDg6Jul9YUXvbV0Mp3E0/vSwr3aLS1CGgOAM4ScrrZ6H
WSB0qyz4ptpkXdukEoYCW1RGY3Sto8lj6quOs6O0F+4vn9kRgvOEwA+neCXkY9xkE8v3oPqRzN5L
G7PpKig7ap7dRVlhcbHd6pGifsUzkl7U3O7oJWGyfsBiNK7ltNLHiBJOjTpnQPZii0B+BS6lv5rw
1S245eJRkWsOXWmdNTOfJx5xsc8msL97Vv2cw9haGenYPcYq+enVbXfLKcV/TOVteRSd1wEzH+42
SwJ11yWqqbCmn84idBMDI0yn0X1aIEe5qQf7trEm+hvxdPmrVSqbNnrmA4UUW2vMvJGd31xFEkNT
eNxVGzzj3ZjqT4np6E+ceDr9Ag79nGGyKj7I7MXI4ejeJvNjRO1COOlZVhXuAzHcBvWZT715H+sU
PJPjmaBAxh920GSn5aHlSccHFSeTxN3Y1FuuTtI9lUPdrI0hNDeo1cYzGpNGyOwnWsxoA0WSi9Lr
+k3rmMkLWjWy4Ecad620tr7VloBsO3etW3kBay397z3ufD5eEw0XSYvQZ4wc4lKZIB0YlojmjE1H
PgFHcuod88xgp7qkeJlwsdwco4LB1xUvvWXl6F01tbOrX73RxRgQx+pLhcZPrcv9vRjjdqV7mMIq
hSgi1Xrz1NeR+zqAytgSFYFwSVXnvEJN1Iyl+yVQwFNCBc5RpZeMFZePlnxClZj3zUFwMd1HQYcj
TZhllOlJh495BAGiZo05M3+ttLZcDVB9cNussmYIr+RtHAKm3OfUy8JrZOkXAKzOkWgdXImZlvWs
gCamQKp9LfT8k/Jp9nAMsHu+jC1O736iKFBTISXwboOQnet3kIzOOQII7tvWe05KygbDfPZM93v+
RyBA97TiHSRGSXgmWs96Dnuf2treMHUIjyrUtc9KrKyyfdjc199ZJIJUTG11T1nmHimBDhsrIbMG
+xcsLpJx/anPnwM0W6hkgqH8iml3GHGjnTsWeluWCd6HUTtvC1XELsH5SL1770RB55XZEMF8lVmf
VYviYNmruXWebc5HfG80prHu+0V31vuyRA7m2LveityzTzH37GTVNnLpEnhMTAAtik/aKdYxIlQB
acngvphm/qMNyWeJTSJP47rDdT4fzpizLjHEodeZ87CsBH0m55yZVj5rIElfx75PNtaEb4kFrzsH
q6m40HEj5+OFAHSTINqVIvjgrqWuce/c+GPokuC0PKRrrXEfet9GD5oKgA36J8x+445c09nMyJ5T
33XinTDwM2EGI27KujwsT7p6Ql/dEeI91a0zMfXi2iy667xNHvaisG6V8RtcdXtw5ulXzT8EP4AG
vq0jAGvZUH5O/+4thxNzwlhaKGpCue5tK7tnTU9CFAzyOSdO+4gs+4b4W9vRiA/ORbEGnIIkBRV3
fhvD0gRbqPsXs4j9CyTi/2xaCBgWPO6TD9Nkk9FqoHOElIh1NLiX5AJE1790mDdQSaPI2/ReG+0C
fQoO0m1DdMGd+DQojMFotUhstYeXIpI+lmi71S+xgYtGjmQIx5yFzJR1cYjkvPpjzhVqsrgKU3wx
0eIEyvx2q9nmQHeFMyvNAEo7qdQ/Jm141eIVcih4q/84L0kxqJNdzjOZNrgtPLV0TMezU0Z3oWd7
WM7pvSyd7KxF6Pjg5K20YjanzHtUS/xNHifASmWQHStLxK9Q3//EysalG9/gbHtPzqzFim38bViD
j8u3lM86E1/Z+/98haLYLNcJjcyS7hNrtZIYumvYVY+iyuPTgu2Jaizz6BH93YLyEf5OaKN7BQNa
37yQsmrpD+eGl68o8Mvj8qIRuNTJYHKTjKWPr46J77UmH7s8ZTGTI9gbJTHmw1idg3ljd+VbhSZ+
b0vbOE91bJ6bFMCJ7YY/nWHymCGn8Xka8w9Mjd59eWhimpT1fnan6Vs+TXr23obwaT0GdiYABAs1
qoL1UdbpvjUKVMy2IU4KUWIxJixpS1vbtp6NvK61/AJBIqECub+lOTldESNxxee/LdQWryA7h000
cv24I7hXPW1elo3VP1rj+e+XkDobCOjiiCSt3IsGk6seeZ8m8+2fKjPfWDb572UuyOVCJ61N8ByQ
31qvXZd8BzqpfjBcZoRphvIl6USPjANTlUoc+9sYfkEsqSFfsqp2SzFcUGqqnQhTArljaw2pVdyq
oq6fXQqCzDBpcppFwq2YozrojlMm8mNdpznYN9wAQmjepSzEfw4R8PuX5VmwPub7crg8W3j1qz50
BcId+WIVlfhMg9GgKFiJqzukhGOlfJq6rZPX4KtVE86mrDbvTcnqCo5Mcei5ITwb9CvXUaEPP83g
q7LKfKN5YI/bIK3PY60HcCJyXHTdpI5BI0Oudz3/IJh63HOdoB6cn40qkPF5MN1HiqkUPijShE3/
hIua8gVlPLrehCcVs6GiaTFUjCRIixqFpp+MdKe6MD5qunZYXr+8atlk8+vrcjrrpYeocKztk2OK
Zz9szVs4b4JEmjcuOG7GzLkjLxc72PUd+MWpwK4MO1OFUOdsfzQpXOjtKU8pMi97/7WZEQGOMN10
9e/p/3msdzl3nn/PLz8uUQyYZ6yJWbHulSDTpZjA64TDrWcuTxZREp960wgfE+1rW7XTK7kZxl2n
6wWrI3w4++AY0g1Eiloz/xqD5CSUF4G0pVtqu0HDuju2PlULnmpwVHBmouTTPvGajePk4cXOE3nN
SUCl7Md9NEWAvKWG1731adiv8VMSOxQT4lR3tjxaHcbBJLK+mPe3TK/g0tBDoXSpWfa2GnP61qU1
vQ0mVXmiatrfRfDmTvVrJV2bHnqm7lMzqLvmOO/Yms3TcrRsMtmn+yI812S1HwwrzXY9Ba+vOBbn
OIudVzLhU8V1l7AUPUjHL0EAzMybEnCQTdV5vQxgPh4dguCtFxkgPExM7MB/Q0AKUkOvdMUvZdR6
vyztMdjjPp/3Sx5MlJsgozEpLVqEs2mNpNIIZv9F+sm3zgl3uhnB25edvDglmOwuAw+Ll5Akj6i8
9Vm31tGqXdFXU2AvSrH6+0erPn4U4VcNAOZ35Gq/9LorH428QvBfR3bx/I8UlZg1YXPoT4+mxc0f
eTockdE0dzlD1tFDJIN8thK71uiRyzXP+KSSj07p6d4zPe3g47VRsdWew3HSL3XuvSzf5egH8d6p
AutoiYIPgYbhvdOCNycuxge5FoRuTfp09scguFY0mfACUoQXIHrQah1z6dQYC5mpxmarrWUT/1aT
5p7ToOGO463tmPVla6lnWVjJDgqUPzfVztoggpXrld7GGpc7d/oIOVn2fdMON3ysfDAFx9wcmFEO
nW+eKR2bZyOT1mHs8H5rvN+Hz1q97dz8LTQ7424X8sO0TCAkGNc2/xmyiwnaO73DXENk3rDcf8tx
JgFJZZXU1C2OLkf9rnMbIi+AhHVDoWknIQMUKJcbYjtzdKq2PX7SINwqT/PfdIoR69KM+n1sONld
zjNN/0fhjdpteQChdLrtg+QnLfX4grEgvnjzxkUqvqq6zLqByZGrijH6tS2Tr7HUMGXDcD1mLkC6
oIIaGYB9z6WvXyUEESrxsdLM9cDaa6drtloRAM+Xqdb5YPKFGNPeViI4eK9tyxCpfcvzzL6ZVKKQ
biOkwplRfNTkckDQi3ZeqFUrL22RjxgvZPf2V4ifqRNe6DNCZrQ9rtLYf847PoUdWEgd0N0d9Ae9
fgewEsI7T7xqTbRTIGXvRbwfJ2m+tPC3N0mFZVR5AbaUqTK2cnT8dTchaIzh9nXQOHe9SijoI2da
JQ7zKCpkq74mSqsZYkznovhhKfG7b02dAGXvp1/L81QE6Demqd/1WNQfkbvXfZPqiaKnwRx3HSSV
zg3C03bMfbxt2Wby1gjtl2eIcNdU4imxgeZO8U89VOZHEQ53u63ebSMb34o61Y5VXf0owVceZWIN
Zyq2yVpXqAoNr9G3U4mIxs9aE/ytTO75RB1g0vXwe0ivUMV7UWjdPW/jOlo3+DcIFFNPdGnUoR2o
aQxxNl7Dth+vYH+UG25Fu8uatDgvG0EHz3G35advpOZpSHvWbxLh09OSV1L1JBwmhTQ2pUb6mUXB
HGqc9ZpozfCgzBJtEexBLB5q41gaer2LGzNfl8BZbnoHPnfZOF7xR5lju8uLLDz5FOT/boIoiTcG
eiW6UyJ+IqFmi6GDcCTPjp7kvFn2/m2Wl2lauQ3BDv19WQUkqed/0P3nxRrS+30RWD9NLdbOVdGF
58buKM8vBFSnrFy1Wp76u8tEYpMZTXhcHltes/wMixFtI8ggQQZDs3VpsebmzVNUD9q8OjhGocdX
iSfj0rnDdMk0BAXSP3uz1l9Sc4CUQ5kjz8DcaS4REqxuV/lI5WWdSAyVVm8inOpQdwcB3svQdVMa
kk6wFayx4FloW0dnymA2XAVZqN8UOGCUQUW3b2YFudJ+0mjRzlPV7UXXpafSgmnt+8ZxebqdBed/
9+juPCmv1c+D3q/0Ijy0duZ2+9FrduY+ynPvljV6eBOqtzgfvMMY5wgumB+qTWQlYg1ZSkMKa+zQ
d90BEQL5QGD4JINhONn0TuLBvjYuOoEOcx7AnMhLymucnrwB2kxqZRhqkExsykmPLxD8XuT8mV3m
7cznCYysIu9UVqCXU+qGazNWyS3p+O9VXXW2quaDsSC/dwlzafc1N1gpZYUCjTERiNky+qeuOV2z
Itavf/f8YNo6o6+v3RTMSGjYYNc9NMGyeK0N0EzSpeXXsdQ72V6NOGjes3zv2a2MWxiRutoPHZIT
WkGdgFDAqvxECHgUQQsK2ia7+HnPTSaogcRhxQRpoRIwon73gyCJ80ziuYXCKp6jsD4PM/BwTH4P
EvaHBYDiNQ+YyyGPhatCo/81g9n+0loaRLQhwcCl/A8nz4anKv9/jJ3ZUuzIlm1/5Vi+q0q9S9cq
z4Ok6GkCCNoXGbBBfe9qv/4OkXkrTx4rK7svYWxgQxAhuftaa84xHax0qeOcHKpAMaK0TOsYcnSL
ptMwVBnoiiGuI3AVyIbr6SyVMAMgVbt+NLnui0GTdMoNGnu5VZ70bHGf2slBCEAOUjW5R72CN4U9
fF9nDXO8ohiy60TnqUfrg0sjB15DY/1BxvwppX6+wKCHE9j6hZ/P9RNCepqVVzYpUddFnO16BUej
oE6/StDUX/189PMwTIZAjE06QTgM6qXVxMlIUydwBtyDZYic5ech/++PIgsuYN3HB7HaLJbVZtEs
0YxcQFVog8HenpIBglHsBsvEdLNMBUFUVqw/a2ofoBDb4e70+gmT25AVp2Qg6/CvmIbJkaHfIvfZ
CpTpBGkZ8V5mMTzeaYp2tVM9L3KswK6X2c3QdfEGV7LiWcs8BrUxlOequDiK0x4S4H+jZw94lCDs
FxjmqDVG8DrvSFXgR1Thl9VkZ8ti5CZdoOg2nd7rrHGSaw4vU6xpt3qoGSeqnzWSMENHC8FJG/P4
k4zwxXdJer8x3M+oJdZraesCWdTPYxnf6Nr9z3MJ56q8FTXSTTb/n4cBw/VGReNKSGnzAFW2/eU2
5p0xznhRMfhtsnh6AK80ny2a3CNylDtFs8Qd7N4gnplM+wyoYPkJc8wRNS8WECAHhYQm7nN1uP8p
gH9KYdmtYHi1y4k5pTXUCW0XrcB3MBIoNYvhQjCTljWXMROASLtugDyN0COhwXN0TGcTd0p3/fOp
cP38JKbXCnOXn5lZv7U4bXjEBbs3xJJMV1O83Oi9qIOOvs+HCXO3ND0lhRwNGpzz718fRe6vRMzp
U54uD5kaNW8T6kWG+E2NL5/TdZI0xj7lT9yi7CckLGnByqMlQ4ZBlK7VMw6JEEVQQLxMC0BfJIAP
2jq0qWjY+yTRyXuzpJCz7IZcXEV/+ylnq2VWzmp5aAW82DYf5jeZgOZykVjfKtky3Totw+N/+0Jm
lsYhAfkKqYxm7AroSlfLgd13PQ6Fq9LGV7u0yS/IauN1kdGqcx6aecVlpgYecZNUaIgsBJvoAiP0
vOxw7yoBeifcDKWcLguakbW5hwXQwsUUCmQWzvcyjQMLRONcCoMlfRDJrTnJ8ZH4JnVfpSioASV4
vRWVGwaAfaCpTXOWLYYwmUvf6Pt0P4+K8ywZruVFwnY27yUQtPNs1v1F9dTaJKxVB7Uzi7aCdBOd
o0LnihrJTroylknsaxV7TKfp6pUUClyzobvu11gfUTbvM1FOO2aQ3fXP522b7quCiXVjSN25SxVN
CbCF95sZw0rqJxxluxwGXefM3ME4aysvVjuFW1vGpynDUjJSOHiZrO7JiWAEv65xNQ0aeiFyYf9g
B/fxvA1bLacJIJ1pgXFb43SCZq0fmelTDWAomckSv7ZofjUix9pQMEdjQthALlua5qYpskuhdawN
GUF4BqdJPXPqO3oQBU4WEsPGUdwBmS0PqKZBhIZhoFVa+6BXDmbpPh/UPbr16WwIuFmpVXozm9gx
MjJjN1S07MIkdw8x7eUDMVHyKoQQv3Mio7ht8rjfOHPV3C9FSRO2oJsNg8b0iqWT27DSpi0xGNZr
pZtH1q5dmKD3SZV8uSAnLA9Ls0i/7635kukxi2WXP3QQAXfY4QtMLY565Sj06Q2AOFcunDNPUysb
65EQaFTLnsEJcbyD66DQdKcQOYs+7UfBKaaM8Vcs5lTdhcLZkHvbYMV05RaxaXI3W722Z2s0Gaa1
xkk6Ij9HdccJ2bFfGkcnDykrFqRCvf0C4fcyCgXSv9vhMlK0TUFB8Tz0zqoKmTH/EmJDCRUzm+WB
gEL6ZylJAEYVP0izdqHWGtdDtXK51unBz0MfawW7R5lc1z30Mjc33EckhmdKfAXvV21uSPy5n5Mu
PRmMsE92hNeQsA+GDAv2Q4vzPlr9eiLQHmEm54azltYgxysYUbFdrDPZNclmgWGU6SgrjKw7xKSB
7cK4QMgoBxWUh5L4DL5LopRTBtVTPUKaKIatolhNMMhEBzs/sFqvK0Jk5M6WF+aeM70kcirp/6Df
6I1yv1Rhscsnpbpo7qqGcnZLg3POnRaI7GS8gwMEIrztxv5tHkV7Iq6EDtf60c9DboFeEHq0//n8
kq4+VsvXqFFwY+bSvfp5iI24uooaLhqRvTIdAQZNPYmPrr9xJvd1sHuCiqPMfuq1zGNPmLaFyFhk
aje5SZIlufnjo6lMb6q6PGJf3zujE12nBfK1Unea2zLbQLHr9qEzK4mnWQaS1zX23e3vfs5DvAwf
3RwpV1ZfFPvKtVBLZcg8eE8tjnHTfHYJw+rDFRu3bs4tc8MgQ4R8yKVWv2YuZCSiScbbscKRb7C0
Il/gIBap3F0I4kwLfkGl23fRZNpMmxqGPB1IjISXpoIIslFdKHB1GGZbWUbZCQ11u5U0Yy9ahQJU
OJh0Z6I7WmcTxoqXIDA78maBAFuM6NrJUU3Wo3WyQjfbQ8GGQAwt8iT1od9ziVFOgotvtNS9cy16
IJkJGJ8e1IRgHPZrZJvw2ppzC8iIsFbtDT0kkVXALw9FYYYHxqZPXZMUOwBqy25I5BkzgnGDmRwa
u9kMr80wbTsTRC4+lFcno7tBgoOypalWPBZLcwjJ6mgok16BYfbbuZXI9/jFlwSFP5j7CsrksByY
WTDxK/T6NQ3re6N4iC2OItIlUMKt9SNCO2ZiU3MD0R9OtGgY89FcIA7QrW5IzQUHq9a/VEdby6bM
75kMnKbEGu7++A1NCtTTFkt2Zet0HVIOBUhDCxdLoSyuF40DDfls67T9ylTDlDHNekwJAZIeIFzQ
Bi9jcgzYRrzMsaegrpHcgOvEjqy6Edqc0KTp1eRPgilAoBbINjNshL4pOLlzOPrQfsakYWtNKEcm
7gojGrcMf1//+FcN/WB9BxONWIDR5ueMONOccdHRgCqOl6ZL+YyNxgTHaJnPMMfXfg/0xspFqFOt
/A1O8WB50lLB3nzQeuCB4DTsbW/RQ1B74BFF1iaHKq/CM764+mburUBHlRqgyALzP7JqEtxB8I/L
fmG0It+1mBufE+LPpDYwhYY5RvAwU1TC0IJex4fXhO9gpyDkrsp6BfoAO1dlXxkadFe64uleKFjG
8ETKNyb/NwY3SSPlsyHzcqckLhEQQEXatYhup0E55JQA9Qre/3nIzXo+hbHj0ZvOzh31hRe7CQ1t
xcrOcd/dkEaUe4lCHuJiqShxECEnQ/2QkpYRdPFi3K+xVfC+1FUQOLd7UUX0DgoTbdYyX+VIHvb6
gNpoHgijMDhDnY26ag5uP9O2InL1PMdILK2puzYgqV0yWOjHceLN+PkniaH6HU5bnIBQ38mcrbaT
mut+hZ4D41uf7wik4ayBwy1tk88oz35S57qzy6gStIia+VYqal5k5ckhhyJg7RfbCI1/ICNb7juL
UMge2xw5C5xPOyeqd2a5gNNd//nXwzAwyVlU9wWlByGAUuHabzSx0/qcCzhaLH7P2qktxszZZs4H
QXlon0nDui2USB4MOxY7Y4GZXbtttLFMczpqVTMfXQLMs1KLd2inNbi3WJZ6g4wgu3bDU+Noy9ZS
wq+fdwq6MC0KLViMxtjZNiqB7dQidDEcbINepBnjQQNinln6Z2LLkO3MCs91hFkX9EOgCzthl44u
kREa124NWClssttOs0jsctTU2GUt/tawBsrTYwKJVpT21FHuyZDeOtijgSb9e0p4vF/lwKaNTGa+
yBV5ZS+aBHPbCp6amHyF1sKtRHLOUaJ9FjY3f7hTpdXFPmpsiTApTG7KUt5yGZlvhGOVCIDWY9tg
smtEBRvGXyXjz0fUAKxnsBIzYCX3BaKN2O0+RqG3B32h2UZw+BHwFeFavJ0+xHQC+NaonM7QcNiA
ne4ULb7NM0AxiGkPaM04LjuxFbCUAJWL11gqkIDEINdqkEedtUeE9tj2LnN4In0zq2WHL4v52iyS
lxIz3zHtiv5E7yPe9aNMvJ/pnsTuFYRIXJ/n0gVUlL/87zlrOlHn/5onvaasaULTLeFYhGnBbuPr
/5KypquTrg35ZB2gAuwnLJKC7MinsJXmcbHGLqgtjbJCKiBY5eye5qRmyj033EnLPqb+ZGivhEGJ
J+lN0dKjadKUVJu0ZscB4pRShl4bxZ/pcP/5Of2f6Kv6M0C5++d/8e/Pqp5bUFLy3/75zwvVdFX8
1/p//vt7/v4//nmdfNL5qL7l//pdu6/q5r346v79m/72k/ntfz674F2+/+0fm5Labr7rv9r5/ovF
Qf48C/6O9Tv/f7/4j6+fn3KZ66/ff3v/xYCTHqJkcZG//fmlw6/ffzNQdJJF/J//+hv+/PL6J/z+
22sP1P4fly9YBJJ21//wf7/eO/n7bwoUpf/A8s0P1F2Nas0mm3n8+uNLJtcIITEy/v032/0PZPzC
FsLWdENlyPbbP7qq//mS+tv/exp/e8P+egP/UYKJYiwrO37Q38PnTdvRHd11hOk4qAvXGPq/X3cA
Qc25jVXjNTRl9SAMtrAQ/hMjBIL0QPiY912FHqgPtwuUBFa3huirn1QYyqHxCnSQV+tQ8REonOdo
3qprOHtPNsY2rmUUaGk07EMGqSwpGWm5oQnuolzaEAOZTjzdSKfbCe3Gm/j7D5FYDqbe2ldxr9lX
TWx+GTjoT3NYGphgWmWvsb7qrt0jzCkGDpTmh5uSj/fzqRKOmldqOAptpJcJrLCXvMRVN/0wBJnW
YF+YnkoyBG8LBz0yLw3aFmDBt+7ozBt9qqN9S1OfhmfN/LObfHOAm6f2y8+eTA6uILlYuAWKNUrb
W57ZcouA+1+uk/8hkty09H97S4QB3sNmyuZC9jIcloW/vyVhV5uRniERSBsC2TMj3dDP+KgS+7sm
ZtsmwshX1WHCxPRKhDuCjmQlTpXodJqLVSI/Vp3hoR/XI1dKTJlMjOuwiN9aix0hr0zfVOp3Qr2l
V0zTLeOpduO4BEfO1T0ncemRnIk8tNRvzCxOOKAR6YeyH1eJAuzFmNmNLFi3lNY+EPUiAGCIa0qC
Ayeeo82v86o3ODEADnKi6V7YNgqkVbTjdokamB1sIsyAXttmDxFIj22JchsjL8mbXEGoO90GlkFB
M0iznO+CC8KfnA74RJ3l0Eq6cRO1iKk1oXBac+pXGSIA7AAPHKNmuqW2P4/WA+aB1fQtmXWXwz2z
TnMTm0XtW3FHlkKZ+IajfbrlDJGlUzdFVMptXwAEsPBvYIINgwldCVUPWlJ35aKnJtcO1Dhf1MTJ
texpuaSipv3cdmS1TozYJyuGD9XeWk0nDjE2AsaXgUkQbxvfdKXt7lMDHWjlGHsrjrapW+I9/Wyq
wgyiUIHeXJnk0sbMXom6IQkLgnz6IIfhzhbkK6saOjjGIqfFtMhVwcLpDSNtqFZQMLgUnoU5wvVZ
tjLv6WmZ0tkgawRnYb4rwtwnItH3fdhpW62wNzBIMYbG8jQKaJQL7FkRzfPB1Z3EHwFybLM+c2mA
+LVN6ls+hLTNxwLpuqHuTUbbNLP6x0Kx9J1VjQ3da2I/5hgvpiCrVoCpG2dyxCh/NpWKzbYblKOD
PT6YCGDI7faq7hDiDWhN96J9wUXeVpN1UlJrt+IJDgo4NBpWCSdBViVPtfsv16TblagJGe5zWjM1
/ihyXo9BJRxS0blwwrD4XJCtNVGxyXD8bl0T5VoqYePr0BudmMKviTKGAoQN06ZpWtprsbZS6KLo
HfYReqLLPKS5LztpY8jIY95zUXCiIqkGC2qSW0cCCB5kYVAMVEOyUadFBqk4KhMo9RiHBDAjo6tf
nbjhMjV4R4XZ/+L2DtCV3GotMAIXaVESLWfOwe8ucJ/I8uKRK4Rkwpu6Nxsfz+sUyJF0NGMctnM2
HnDZdJ6tEy+Ru+FVZcyoqNJdl5zXnWK3hJTHy6xtC6tGRDmZkDPK+FlYOUkZ3UMxi50ZE6w+1f2v
0XwiJDEJME0Rl3WvO4OxaTXE0jlzSVyZXebXCeJvg4RF5kR+SQcqUGbrvWWMatVIfjr8KBtKvivW
xK2ec6DiPmTGOaRXUda/KanEQmwQnA5MpFWVLoDjatMR3ic475ywXRs12FSKejyqVaGfOIyzJbjT
0cmdHVK2lPvQurSt+hJngwjMyL0ZFakRSk86WK9sZFZ/5ixlQToC+Ye7VwWW20+rb37lzXX1Zsom
BSDV7ALpt2j7i4z7f06PqrncZqn+y7YzjAKi8VUhSDaw4OYWReJVrV3unEHfqYlyaEni2BJj6Xod
mdGlnjORi10zSAym/E6eQy6taXsMWkpIT08Jyzf0ZjvRK68hNWcUXwuxvdAxYOm7jtwUBX5LYBHJ
Bk5c5wzpxmVQ4seTZa4HauGnavRUKPm0V5UqMEqUL2oSuRvLQX049/auznrhdYyqaJ2SN2irSXtQ
hgKDe8ztPLqHEichhpjnqGmuFzvsPGHplzoVN4Oq4NIv+q8wVQSzliEOOvEkkdTwMgznVkvEVtr6
RRmAyo45FCY59/cJPpCA6K2BrdpRN8rS0VHo80BL6s3I6HfbiZw5RJ41D6rx3DiMRqusdgBEQFKF
YLuYpXKyQwz++bTyuCg+K0t5KCIH3Rzgfx9BRmkReEN3z0sNayvZDcGpphZZmiHOHQStCGTNj5DW
Bx3JNmMr32hgE7aKmpTbNJtQMK3qLMeO/abtnhlhXoEk5PWXhCGnGQsmwUqRX1efaWNjNxpKhaCU
CpFntuzzmj6T7RBW2hOaEFXyjQAunETAb7ek23hJLtxAbc2vBmy3TcXkOau5O5aoHYgegwbA7HJs
7YjyiIGxM9CoJPz0zbXR0po6WV4dFzSMmw0HDXFYSeNbo0i/CIguSFDizxxyAH84j0UARIZsNheP
GNbBNc3c9LruIRn1jmF0ct9oEOWaAu1WPb0OtZEFPX0ZPkOMThqtaZxwD+KIXnac9tLXVVbYkPpm
ktD/S5PGHXEGQMz1zY8e1TGVMnA1LfPzvGxQ//VZUHW3OaerrbuMtNvT5yEnMyOcmQZLegLmq9Lg
8k0TQw0KxI9Gh1mRkBtnYxFYU5u0aWS1vDaVhP9QYfjNzG3PCdZ3lYrmhPqh4wRDjMC5rDUHtkD5
QYFqbxr0V+QhuscO81cUJ86Vk6qbdqlqPJ7FlSnJ5xJr9KrAzp+7jnVLPE/h94yg4TEofcQclUTg
oOXQBkWyJ8nXWl+8Eqa/5+rjsYfZO0QFy1hBCGnhfLCMORtCw4RPXPQBY9t1Z2l1MCwREwZ38PPC
wIqLz9Fu6AWxWmReLabEQ5iyb0V4b4bTV4EMDFg/DqbkyiIVg+MTaVUhTRoOX9m54sR8ZHPbL6M2
bTQnDCjI4i2m6ydq4oNmdy/jYqEVpX7UrWoDYhA6tVFvTILZGX1Zuqf39Xc519dljx9CJ3wwRXyG
ip+3zSzY2xByq04ZYSWLL3Ym9o0oaZtBx1DGZktvM9m0qFq8vlO8ttJ+5Qhp/bajm6EXgrOLG/sy
I0zISkG5YPhsbS2YmvHJXdzv0pxecMru09WSaHHW9qFvnidT3oDte1FUoT1mViCK6SVsIHMNltbu
cwwT5ti98sLQd6/Tu1aLWk9zdys82NPT+kNYw6Vwaa6oaSbZzBuojDHZqurDUGYo1isWRRWYXRxn
71Eheeqq/alM8XUoivd6pk1bQHPmdmWsWdftcSqtOx2X/Ma9G4ya5cUc7susu7bt5J1ZwHfX2k8k
ZQxuDvK5elq9Q1VsKp4+TnOwwt2bGH+Jmn0MjKu6PvzSG/eBHr+JT49onm+9Ml7NjigaprPo/+Lq
qOmpfZpkuTEcOrR2qekeIoRj2U7v+lxt5EhLreNY5S0aIbakdXlZ05HjlK4XflOKYM5wOaJsrFIA
ncoNnY5zmvAm9LglohSGXNiow46NlTyCjUI+1KbW7YlmmIvBPL3IIXkaOlL8ehc3QzxFhHEM584w
hE9GKQDlOgqK1rCDkV9RDG9uUjwBoXxnbP05EI8xRfj4uOaE55QfaQKcsG+eRhtSTGgBrk1AZbvq
fhi4ZEqDg7umEZsXqy/mdD1l/NpU57kCifwAxRjoXXfdlgNvsXxYCvBwE7M0VfmaS1LCkqjJ/CJ2
90BvPh0HSWZMwIW6WN/WFElPdwU5gw4e0WnYEr11j7APCdnHgk/Os2d5F5Z2MKnLzh4RYWoK5zqz
Th702NjmsLKuSRJj3DCCEDBLtMGsoCNFZIWWmfjK8c6tjatIIeCjVwcsoRZZ5w0xKUu9rO6uPdmc
X2OToszfRzoZIUWVcKUamBSxs/i8UTmH8wjYH3dXjFiqioZrF42d1uFMEFX/SO0rOTPSfuljZjsW
eQXEhn0mpvsNyCTmP7mfeYIpJEVPg9eN9zqSKNwWwMPjhA2zeiaBUsHXaq/bS06rPIQzumr/d2jP
8DHOmJrCaiKMIhbQCmF24htE4Nod9QO289wfl1hsklh6FiC+AMAiOVSde4qW8LFyABKuBHRDokGo
nbH2UDp0EP3Y78LDbLYA/EibynDVeGphUmflsCZNYnYJ+D1nZJ0RNPK0FHHumUv6Tne68gA3ArI4
KY3YSdmh5VxWxzIGUTF1AxuE8mtqoCy7mFxUy+uriI6/lQB4T3kBm/pT7bnxUQhMnB+Md4EPkcOw
8jJjAsH/M20zjRPAwnHNSAtqJLQcFvGSczmqu6GwO29ysWTElH1tZVX7TLLONsnykEekFsEmgu08
AiSXGoFsoqXyz3A1qhUcWehhBFuBYB0xq9IH8xCBelrs2IHlrI2HSHsY6v7VmLHHpSJxfat57nPo
cHlWbmpK2Y1wOmwXvL6G8mG50ztdVU4WhrNv8iXxhzx/FXlCwlFFAQPiti3xKKLFokBlX1uAoFdZ
emR6ssGP+JHo5gujyZyAnxAKhPEoQr/UXVxDNhfEWCNDwIf3aLugvXCdawVLB/NOGhFYND11oSw3
ODKifSH70LVQt1KTkrAVQB/tfJ1nzlac+nOFV9yaW5uKYsOUSeUSwFKdM0GZzQm2iO16UMnMrZXu
Aepr+3aE9hM/2SYquExMz/jInxbRfC1ZczN2HQ5ul18v34aYCPHcsX/17kZo6rWtFVs7BwGYmY/E
ZEZeo+ZBOicXoeFOSnWuPCWG8NFNhT833QYBhBYgUaf6CDGDTCc1Gc+JiMBbI97Lhmry2UQf3Rj8
h5zgxmcN0dvM/neLB1+hYI+ZUvrWdPU7dhCV79XMwQq0ltNIOigvit8huPdFo40E+JiXxE6fV8wZ
IfEPaVWxRdcnt23Poi/PU58c9Ty+TrPhV6OdCCGSkED6b7Cru7Lj+DAT9wXZnEqm4H0EjmUjQ2JA
5ecOZtUi6s4ZW/Wmbadxk2GH6LEcifRSNgUBAO0AJZQUJ8WCIzDXdPp1yKoz85yOrGIwR6XfqgA0
OR3AC2Snrzgo407Lt+bUs80sp7ByobImNhZCtGw9kVzqIl40u3mbOdmlQ7WpiM/zBrR+FHbNUUTZ
TkuVbU3CjZ9i4+HHEk8SEWgk6TAx4HqLjanw4lkllI9gIOz6g4vzeK52InayfRGmkQf1i1W9dqO3
mO9N+lEwNAceR7ArOmNFXGT5EBfo6gbRP9sMbNqFnUDL3in4z7StKT9N5aYqAU9IoBap1gNnXapL
LMvbEjeYR6ogM2uCby05civiRCr0HF9cIgJbtoe+Up5QMUQzUITRKHrMWoBQ1Tw/2cM0026vHjKH
U7zUrI673To5uvLQJTBzQ8P9xhp54uAjcXpo987S3MloPFlD/9gaPI+FK4IdVXpAjxp7yQJ7UNSt
Uh5kCxktmmPUpqK43tDSo0UwOaUnCg2sw2IfgZpfGpqxZPE2VLXAqsOco+4y5neoukiDfcBjcG/k
JFXnYnm3dftosesAHokDbu5s6xr6parHZ0WfhJ8wtEA51QIn6WmscESy7ZCVuMKcLKMeB0rkRf2w
61SNhSxURi8cDXBmZPSEnf0EE7r0LWPf966GyZb+FxwDQkh0TgIF26oZdRzcOGpPVf+VtKhgFyJy
ZPamtcqLtkxv9gCZ0+63w6SgHBkocYtR7PryNDW0FY3ewgkjGSiqUfGmOKvSd54bH9KRgQI3oT3r
jVRkOth0pm4OgGPauVq0vBUjUONsjLzztL6xi0I7uC1LhjCIv9JmToJES+9CxnNSj56MnpWdnA8v
KSlTJ+gm9jpjydqK0uqST9+j2p4E/gacpSMm/Dh2SDr2yoiiaFqyX8rSb1V1fnR1AngTiAkE/pHk
aqBSpxuGb/ykEwOt5ki6kdkxLvpk/brTTUIKtXHV1oqH1h4PdeLeQ1n5ZLKZBML5iFRwLtoc/SLc
els72QEf7LLpU4Us2HZrZeVzhsm46gHEE73IWC59qZLsyRbkDQiqtFYnt9Ptz3BmquxU0sRq0eoE
RlYQ40aKKXSkupm+4VvZO/1X0epyhwvkUw+7S4ND1E9HtDuWqK+dCc/2KC8UTXsKyIBg+WPJPKrP
ddzCNIKcN7cxVh3ph5WmXJAOy/+Qf44FobB2Me5mN7omFOOGbPbHRE6H0agOWnmdRNvmhnTiO4DT
+25McNC1xdOMApwXf2vW6ovVkG1auvdVj0TXIUHBw+PZWZALGAsxOF7Q9af1tNOGsvbrmaQtMztW
rn7tmogBYvMR0uSdTSafHzva12yfu1E8A3F406zjqJZglxRY1qU2HMzGIHekBfVoWjvbgrDQ5B9z
HTfIJwc6v7a8Mtt02C4IzHFhj6cRi4zPxJOjWrWhK49oIoOx3QN/5WKyjjCnNmjQ6X1mUgYO5r7G
lUSwO3iIqsXV6Oq2txG9fHSCO460CYmm34at0wlxkqPpWmvrcjopGiQVidKY5Wz4yty6CXRpfYdG
/G0z2/bAVd23oj6ulEklhSEU8t50y69YTb9aTkV0te2dCOdwXxvTa6fPdxgYAUyE8esiuwdnQgqO
FCVb0kcMD7cpY3rDSu/zKLyEGAaTheq1Lb6aTufPgjIQ4rS2HKbGskGSnOguTrTykugKB6T20Q2L
lNvWfs4IV/acvLlUDpYmFaVQW5zJhwc/NTzDLMHLkJ2gpd/noDER36ZY5gE/FNZ0ilvOi61NrkfF
gdM2EJKPcuc6Ax6vkbsDqPXalgZlr/fwvTSXDPb2dsSZoGPk9qp00zesaFWPqRiw9V3EMi9U9ZOM
Jn+atfew7D4zW/+I8/q1JtnaZICzF/jTCit+TdvsMwcQxmjAggNh4ipG9O1y3EEuKaNo9smUfrbr
R5vrFZ4Uxx47QVHuUk4wqKepUMf7sep71Nr6dVh91s34MYfEJZI7HyNnrKvz0NnvKN/uQp3AYCwu
XuhCtulD+mlJnz4yoqLxdg86g7V3ks9JNJwqFnWCMK0GYOdRUfrbtE9eFNMgDUle1DE/IS9FEty+
D4RfWJ35itoaZJl+clW8AKBlMYDBtqaNVCfk8lkT3LAuC29iE/hPOGAuS7m33BJdoapgxU25shJt
fm9JtFS77lzp6p2oEXrIIv4w9Xlr0wnQbpM0R7cDysfIzWOcZpdoQFlp7lRBwxENJ2vDVO/HsbQ9
V2MrUd3pNiWPyrU+iUb3lpB+43q6hwqSFw9FQaO6VHXuKEaZVDYCwg9HDye1Nsz9P/UmvQ3jZnXb
2gxk5tumRcypZPSTY0W85JkFK1yIHYZ/1oEqf051ImO20QRYpXbvCmMgY0WaMISwLBGWiVHdya5o
kQSRo6BK1W4uY6tfDAKOaisEOzVKr5PaxhFIJgnGReqNcjWr2rcpASrR68VRhmXGwflpGQV2Y8yT
FJd8Vs5EaZvyESCKOnenXqnuy5qtkvzeEphOwxhrp+jmrquG7y6rnpZ8ehGktKookbBUF/dikMFk
jATq2Q4HpTT8FcLlWooWEgE2L2FUN0VXXujSRH4ORSIfCUlpsggEvI0BjJDkvfveY1vwsmT6wrCH
xGF5FJh0qVdgaXPip2i+H9TmKyLIVR/6B4mcIFi44h0QHwVmK36M9jQjCV4LxJIgBeCFSxcd5Ci/
Z8HLEQ7TnQ1nLOqJx6v6+LPWYWEn8JG4CkywL1wt2a7AZ14XxfOokC8V6m+IScDmKa+L2z9qCco/
J+39OdcAXTTsugTIPy4jmhDuBghotzV+/ohSgiv1in7vDhPEI3rCUzPqNwyFKYAn+53O0a0+ROci
ioHN0TaIOiSh2HcWwUaj5HC1Lcu3QsQXKwNe7zkSlGSDzL1vQlt2UoYiY4wQz67S6wy0W03yQ9WJ
o9aXb07U7F2aEjrxJ8QBbXTqlLmXtzauOwQmw9skrQc9+SQ26dZKrQBwHlWhDhvGFRy5SxqHEgwD
9afiOwY+J/BUOuopFotRPTFWrH1VCsN3xK1lq5AQIxtrkpI+6QgfBYMGn3BWgrTD+NgYNh6ANMRR
4uq+2/SzzzvGhhhxu7DnqFgR1CL3NeKXUwee6eB8FeXC/JQeJUWK5zhsh1hI6K3rRIYqt1Ut7+kv
gu8yfaXliki117kYgOe7yqPBmv9/mTuz7Ua1bNv+yv0BssGCRfGqurLkKhxhv9DssE1dFwv4+tvR
3uc4Ms7e2fLcfLkP4abCgWSEYK45x+gD5VrGBIM9htGm5nCLbcAFfqlOrVYdXAatpMpXl2yYh7AN
VdFk2Q+DZ32zAucUOHSxIrXWyovuoezC5bWC/PXTiY3vNSrbuqnPkUffgqSrV7vX94xgQWb1kh07
9g/E1jDsYrTp4aJfjiZOeiO4DEXfbdvOOAmNTkbfxi+i8E8mbdsct1DUjM85x0wXjU+JUTXLoDm1
VuXw3Vv2s0ja9PoLfY418UrPBlc6FU04z/RHszY/VTpuysJeN5bkpJx/Q/cQrAAlBiDKr9rcEpk2
IwuXaMww1Dl6RIr+efyBYExfGBPu/yw50tZYG6V5K23nYo/mc5Akb8zA13QJ0FX3QBNU9oHj9NyZ
6ragD9+n8MTa8OfgcoZVY4a/2CRRmzzRzBewquhHiIYRQTZG8c4VOyLKOIBb995mGJPYFc7OlHXY
GS/L7WBW93pSsHTqn+QUfHLCHjgWPAcVdrIYOkXbztTWI3SnBcxnpmUJ5yTdCcOFZblykcZUCKFb
MTCjaxn4/qOg/1Ob75zih4WjYB/2+nte1q/5NBHqm56SSG383nwbY5COhc6H1Z1YCsyzcCdYMrmf
awXQC32ObUbMBZGtmDMyImgavV02RU0IjtEvZAnGAKdAvcIYs89i8620nZe4N+AE1J9caEfonDmO
tpUepvdYLPYOHZHOftfs+CFo3Bd9H9bqFOloMRV83CXyMnTSQtAAYCYlinbvhdpLknPSaJKazCrr
7L4jkH6rTCqioRT2krKl5St1Z5bk/aV5f7EyCYAzsMG1GuydKBZwS8ZbeonszN7a26F79I1sjYF8
i3Bnw9D8nmHXLWHl9CWiRWNTgsmcJPhV6Fc/G6LamG29+ml008H2yyQ8ayy/I+WDjwJy6yhvi6+X
Vj8yeCYq3aPX91CR7HhaiaBcOj0I0TQEEpQGGCEEUehcFFJK7pWWGi+F5RQHM6MjnDThiWLAohsh
R+xKrDviWlvg6f5IO/Obb7OeS0uXegVsAYm1DIpMopCzkuXuGFIMhFUGYl3rQByJEi4VEvbU9i92
NA9Uy09Zx3eV0OGA5DFXRhNWglO/Gg9wuqEVTYJWj8fJnfk3/avYKpdBxjvP+DAaNYESbZjJtskm
yVFxt8Oha7L9vJyw6+5edsMP26qIfDO2Wefd4miAea+9jIV2iCp/VZd8gq5h1ZyzL03N8tslamQR
6syik6x+MGAdcOFsQZ+1vYk0pFjMuJyFIg7LFPUJFswzxuwX2aOfsfo3fXIp0oM332zeXOYci5ZS
yvlwB3qFfkjHD6wVeAG1DE2+AiLz3uOEBgX85jdRfg5t82j41if2LWz3pH2ahbPIG8WmTyXrUodL
hx1W5hzG+V0pasr8w1BscZ5X5R0Sj9w9t7X3hj4V2IBXfSsaaLV68jFqJIiq2RQwv4lYmc6OouWh
CcaDiPDHWIKLXHBJpHaTtc22NR8N0tvNYCKEXL/1aIn52nM3apsI3tCc5Jebj17tzO0bFkpOy+eB
EaPuJ1iZlh5R0NDsqjnaOl+lS8Lrt8prb2TaJguTmGEW20nMaKEI7qM+uYTptBXCvA0a2klVqIPQ
1RbVB6aNB+EUr5zrQy7zBebjyniwCpZH8+XdsuAaZ+E+CuxsJfHErm0CVEp9y/p7yTjDXNgzhTJQ
uxzQIlMGpunhxAMegEdfnjw/+aD9Ec2mlWDdae/oWaN1YpCD7jdMSlEWriafJVoBmHaIP70xWWmF
GzJ2Sz+gUzPNFAJFRnQSlflS6qW/ENVwCET6nBa0SXLi5Tln/JyP7Hhg3pH5d2EJeIEk5PPYJ5x3
Y/QspSa5mBOzRS1TN260DZHwAY3KL3inPxLQ3/OSYOBq4Uc7P0u3eq+eS9G/GgOubzyRC7tJoIdM
GgQJev/CHL6D/d6ZxHktnZrMzjIiqJDgsGUR99ZSZdhINHK3Ed+zzgXnkyrWJ+UoiHKipLVjg4w5
DV7BaLjffVNU6OE65Db8pYjVEVgxjs+Xdohz5mrvqCvdPKZl8JrPS8NBKWPbjA5MyTEgdFQblgWL
Bi592XvUYWFHIeotO7LAlxrzppNRi9tpqr71yfjJJAIdsGCXa6yuNl4Yz5oaYkrjKarXxkjkFLAu
d1Wi+1/De6Mv66h3hvn6vjPwdOcMopiNdFvBdYnKv8wfirTLDiLATFIW9LJzEVhAVZx7kUUImGdk
buak1YL1RXQkpO+HV8qcs55klQFTgogeuu6+6QR0v4ZHDfQKGj2qCL6YkjFVxKwd6fquGikxkVlS
OMv9ZBHs1swR3LVQ2rKMiSkPe6Tkcc5kXNZRjyQwh0LiJMzBSveAdw+S5kjnx0ZnvxJ06W6IoVil
pqouBar1e6ejs6zDRsUJXG/DsX/OM1eypGkOvmbcDHP0VGsfGkKrn9y9yE1z25USwrRzCHJlHWlH
x5hi+eHk1r4xOrqbjjqUDisbBI0n3/e1JX2yida2lx7FqKE9cMdypeE54ttuTOdBdd3RMPxq3dlp
sFLt+NKqatgJhWrACM1qY+Weiayt9i5doe/y0ubCQws3SMLqQBUtWQRgV03q0tnSSUaEU7ftAeff
UWEHIzWdKSNGMvcCnm6H0cY5hMgpiNqMHup+dttE07092fna8GRz6gYL7pyOtqIx6EYBwW5XEAgt
VBBNhZiLFX7d+v0qJlOEOI7pQ6ZFsK17NF9B3XEME15rhDqRkHFR056SJBsD8x9moQyCuX1oqVcU
58WPclLvk48Xvw6HdGm7oXc2Cz3d2DostpSTQDgpUnB5h6yeIIrKulp1ER8jXVD7AkKUMUuxb7IV
45jhMHkw2Oe1RyNhQV7jojLVfXZxqbbgE1jrq9nMP9pOv84A/dMfC8YbiXlqESQIA4l5ghwZtBMW
FDGd4JN85xporJSBoVGLUQHktTUtxky38R0595kz7Biz5EdgTiOaa7AoegZIEsPVIyoJONgZlEKP
nJIppXRQz9ILXmMSHhZ9d07K4QliFGq3WO6inMZ7aDHWtrIZR1B/RiWnsByXCp6KOwdJ55JAxFMd
+9RfDYkvyYzTGl8UcYXLyuxukGpES+A3UEloHZYWBEXN42s8h40hJ4JOgxJwoKk4V5dc3QoCVMhx
URcrZvLnupt+0m+63jjEyLgX6IPaKGbdlWjhflTksGpddJYDSxYRx9985E5bSOOP4Ik1sn3T6m5K
0fA49XNhRhWZCM2e0Ajknax3ihpuRAIrB6qcXKda84xnNt7DoHgwqwFc/ixDC2uDSjJpT4Nj0mxh
krFmaUsjqVTuqoP1phmmQYXgf0f9BxZ5iMnCnrJlzAl+HXrxPg4jarmWZq0MV+FQ0jhmTQKW+smS
jx0yXQ+IoJLWm2A32iMedVilRz0nRW0IXkeVqGWuOyfXyFm/R8Qp+4N90zaVs9JCHZZ7z7fV4NRU
xfmyN93xrA52ZqZ3RQTfU/KlBYQAlsnwG66+yp8dsBqHERMBWTzbqQfzq0NPPBElUMuIZSd+TFbf
raW5+y6epXzdw8BwUc+d5IxAEJatj3pUJ3BU79/IIKJSCkJUXswQoO8VlAzkR4jsNUi1FwSfHy4X
csxJZF0EUbani9PxZp3XyrPuYgMNV90EDzFKlwX8j9i7+G3xVHdckSyasFlaUDLrl2Kk0+XS4OLj
Hm64BjTHpAz7SzSwakoT1oh+xSdcfeq2FMuuzZ917MFlbgPaD++G1mqWjbgTA00NsnhM1X1LNdSs
OspbpqAQ+uwXBJXfwLvWa0sPPjgtkVPNBNzU+x+9hRe6Et9kDdXUsOkFpZnaMTeKqj7blww2vdSw
N0NRvqqOitQKrM8xde/FvFTJULktPfsulpw04KLKZc/wDqBEow3vtTHC2HTv4F+ehtJDeCnbZQGs
nXDjcTNW/k3vphY9CGKXEsPmfBJpB1PpT33XnWlumUZbL8MeNKebOIRSkW9km2W87OykXtuhBx8B
mTvaNfYdMcsB/RmjYyAZxc4iHe9ZngTrEnYMWpQboJM4i4FnTIQRbCy8NFlxGegWbwxi6dapkXxH
UC82cT/rpQH+90Z7R1y6hyE2xDAJFA4ogbV2UU+Mo00KkBO8AQWgveQmayO1rUUHEnEWug9rR7NX
HhJZpEjbEkgzw2pa3KMe0bIu0S13FGEOTlW/OhUWWsNRFf420KxDzFr/QFJibRT8rRV9Tb85kRFE
Bk+S3mZWcgaVQ+s0iDa1ysg1q6D+y3ycz74Au1WNsR8cTF0wj80/uim8FOGTBWCw0MuNhksncu5K
2XRL7HPkq3rmRyPbEx12AFE1Rmf8CKi0aGL0g7GyXNbXY/eBUQlVbiZv2xTCfVIQLEnFQFPRGrNT
h6gL3GdzZAFvgY9OUTkUOKKd6SyBDOLctG4KQ/tmF8iZ2oEvEsuetQzVY3iCH8D3fVZ0C85X5DWG
a/8jwJqB2VQS9tCPT37YbSaZPaW3UI9IFIjl3EvOv9u4CH2kkoSTxQvTUgfDTTdG3gPvVS3zgACB
Ckxdbznq8RuaCFjZnXyyWt9bBVBsNNzmaw/c6QJKzbuVNfZattvQFR8kjnExrQx/Tah2tULHRopr
SVU/Ncpc+n3DlNV1UekhS4tbQ7G3KSNlqefLatCGVZSVe9ivjy6d3xheDwsqcyBvId+JAoxwAFcL
fDmSjaiwXm2uNW0VvLHIg0VsIV/Seqra9HGoECYwPvtpatWJzIGbSVbPiS5/1MWw6yI73SUNHtDM
wU2HjmCTcNa8G20ywTv3OUycY9l3/QaABzBmYDfLNmff4pVeEqXA4CayXxyfvoEX69WpDVj6+KH+
EFn9Q0adug4c+yWr1QP9GoaF9rgugIs5EA4wG47z8rK67UV5zowyWFsFo87c4toDXGBVGe2Fxt5K
y5pN05pskhzYIt62HF0LqOnd7fUHQo+fEPV3wLDgKVJaQOhdNi3+wXwE5F2EL6xef4qouPUqGt3Q
AzdxaB8xm2qUvVGynBxkBEU4cnyW4SlEFbnUBfJ4mZVb5EMrWzOnE5Ibwqszq2IaLj47y0w3BQ2t
BXWUvRvdNLokKSvMaIC9P2jvffW9YnG7xAnIitYGbuJxoYjpnm868EuochmUMul/rCpX5zBu9qKT
nNQUmHGzRjrq5iFTz/oDkzDsxZUQydqdxLy2jqxtKt+b3qz2o2/dkh9mrZXt308IEKj38JeOdc0a
m8A2FKr5XZoMr8EwmftKtG98y/L5I4mXxbqKuDRI+q+VTIIt8FWaVXa/0EjFPnoU9TKyv2ttVMPJ
Gxml0U3ZADwb0Gx2F+WPP60Uxhbz6GEKYQ7XAz0XjYakA3ali9/ThFLWz9RLOHY7o6f/7yCQSBD5
6L1F7Exz084S7na4QBIOVxZLoWWNINcIGcEVffWcch3j7Cn0lR38BATKgkqiX62hCaVxAzVPmWfh
B5ewKAjXiORD6xdb+h4Emau5nU5GL1zsZ8tq1RKGncJFty3H7GwU2bkCjIJc3OOoDyzKwtxF3ePI
A0mWZDbXzksfJfWWdPd5F2mAEYzaDbd02VyDqWZX2IQ+AOrug/LW9tIJdzdNw2w0QMV5Py1EBxsV
bHtllAcKzmwBK/4ACoPE18b4rOoax2L1hrYdKk3QG49Ccz7A+SI2rnemhRw/ECLEqKDpxzbUkK0x
+2s7IkT69lvT5h3xSxQGxBOcS088j2ZL5q85zaPhUTtQs5Lb7tPm9fSZxxPoxdLpRL/CfhIFxkTZ
yjI/xHpfOv6d07qAwAVnFsc+2rEOPyeqEMQEDaILWHu7KoCoGFJhtEBu7YmIP+xZqI+15FIoDs2i
hfOR52LpuuGtmPPnE0XyUNUxnK0QwkCFO1e6jRGfPoRbI/kwO3KL7QYzox5o+0ZVz8wKK4SpJEQG
UbpLEbSMRZyvyY0kEb0FHRZ1+rbV83Epm4g/oGBE7IjcOs2w856gsrWncxaFpXfs/eE552Ck6SBh
7uWrWKAhTXq3WTs0f7dNRzNmGAGxI0NI14nmqmVkwFEZlfHmG9jbQ6677oBPJJlQavsTtyISIKOe
5lbTCA+ib3SfTQH6PkHgKKB6DMIJRXk/erfMg6OV1MF+ZvQBK6t6Mqm9Vp2E7u6k99Cm6O2fHXu4
GIn9QuxQujY78aSC2tnJiaXqRB/N4rjwnEcnYYoC+mWVsu8X1dC7LI+nXUK/eIHCDh7CnkLlBfFD
uqha1yVOon8xNeWs9SxYSgwZnjzRJ/thm45E63rTFELt0uGk6/bzENFcI+wNpTy5KHD93YtVNPVh
dEMM5W67p2fLNEDDUCF5Zc4mPb1ULkWmH0dUSAxO0vjGapG0WpY4uYjMGMSxdEQKNizVDK0K7e7i
YSPBqVRnG4TV4/SdL429z4zxWWmRfYgB/DFPqxaks0brCUTYOk28c0PWw7GQsGKgUZLC3tQn3dTs
TVVT0Wl+VoO5eEphjoWjogUQs8z1EHN0pPjpDQIrgaVlZTNZ7ii+kcBC3qdDvplaMoec4CiEXR7r
Ptkieb3RIuYrKtf3fewNx5ihUamcF7B0zoa6ay6sGEcRkb1NB+8hR5S0TywBQ0hKaO3596jJ25Vl
O4RGJK3YNpnGwMRx97qjjiwg0005zFluJRPCxlN7mKL5drLFp2vRpFBueAxK2oDkYQLwZhncz1Z4
spU8ML3LJBmHtYRPszBBP+SOZHE1cWR7OfO4MGg46CnVy8HbFC0v0uP8WmnRcEAZuQBx+j2a2QRJ
7W1VZn+kYGPytA72DHewgdPVoR+sHzsLn04GlMLA5+j502eWtmuuYQ3iEU6jk3HE57Fz/CQ71Aar
4DJdAWx7n4AuBzqz4dhG6xdwmmUtf1O0ql6jmefEXhEhALdlQ+rg3FwPQQjqtLm0KkacmNnHFjY3
8SZtvkQoSwKFgq5Vhiy/rWwFDW/OjurxN2VEMfY4q/ahsG+v6U3BE5EcVtPKpcojY9m5mmIyx5Dd
oEeTIu/fi7b8kfdkYuQFmklOdvcJeVA7rirldow0VqPFiAnACdeygS0rmhc3nRDqKrNdOCYXR6E9
OWR3rAWha0vbkfummmgtedmznrIQb8lTIjokRzksjNsKYviuRJgaS+6EwVNoT5uREIO5Cc4Fnr8C
w9MmzGsbJbkiw9DciIgM37rJPr2eegQWf4v4r3lzSlq8xBXgZnBbDhxB4WvMrktrjxWjX8kiRzmn
ny3bCIjiHokK8KV5tNHs0fYQrVFsSht5YJ9551rEjE57MEQjRjndrfQVWr93q08/HSQTxSAe857s
KC3TMegupYiMtTJp+qBR56Cb872aiGVjhKIo2GVIxQ9gRH/GbnUfx+reUt9m2DqjJ4gUsOBbWqiN
7UnqJrp8UxYwdUMSF7rYeST9u1WlUWlKoIgIhMoeWf4sqZxoyzv8+RW9zDiA8Mlprp2QEqaKAZoX
o6l1OM1abcNlwkG3PDFjZSL4gAx6mwuHkANSdpaUiN7SGu5Mg5Frb2dHrL07/G8ujhUSUwvsD4vC
7H+YyPKPuR1cggBljeHO+To67imrvxho2zcmkIu17slXPTTtQ6K/slYkvRRA2VoXI/ITmRSHNGt2
sKsNLGx41EQFl3bSTOp5yR6eWC/zPvdpkx9StISQqtqDa+rdXmrmsqo4wQ9+m3FhVjri0CRhp95K
LyoPrF0CSIYYcVv0Vge2qmcs3irf1lZuXWQsPwpdZ1m0as3e29PKw2wTCAIA51vXH2q+lTiS1cDX
0/H8nv948Ldfvz7z22Nf/481ilq3ffeTJFHIJbZprh3Le7Vp/6PGFkNxCL05MfN6s+7RTO780i4O
f/zC9eb1KYxf3URThf9QtPT+1teboFm89ni92SXivzYz+RVe3Oujv2786//+8egvL/HL2ymv70Gb
bHefeysfmcVBk7p+MKoS9MFU77y4XXs0B5ZKESoLg78uW5rXCpOBRzfGqYZVk7jtOXbloXIra2Mb
cOOScpOBc6HDIx5ySSVVUU4u+pizlwhnEIu9zjy0V5KFo13G1W4Y43MZ2D0iZXSmNafIMsMLCgp8
iQntzW3MnV1ngLZ86loQzC/92D1XXvKiGAjgXacnhKr10QW5zjoCPXdF8e8CQ9ujsaeIqJ03kTvW
MnK0bUzHctuPBEmk8IjClhq0CuUtYoNDWc3jrtalgDbcHauD8qanYaVlAdGJGXTKygxgUnaneEj2
1HmvcRdSQHScC5BwYm4lvysLqnEfDf05Lpwt0sUfQFb6Xe5yVkVHRHolMjj8Q6nZgkFH3qEChXEI
VGYBN4ZFbDsnKDyjZY+5Qsg5P6J7ENLd4+rpaWjo352oJTeeC42QmYuUGimsZsujo9B5y8nfQjdk
o7ncuwbjycTBaCm67/o4PnvjMK4nWOIIFPl2D7BgGGIwsw7ae6FjNJrog7pkSC3GSkbLJqCW6WhM
LJrPEaWChf5vI21F0tCIDhzdZUqo/BJIBomPJqUVYydqW5HnwyrLcyKYCv/JQihQ58SnBzZNBJJr
DGXfwYS58aqtBsh8VXYGV+jZadiZaNE1d1PIWQKW+R19IvmzkdS0ZQbSxesVxRKmsYamDNXRJyvJ
b5YTMj11GOXWrfc2og9dcMo2UfUMLeZSpskfdSQ5S0yUHL0v7l2yJ5Z5Ce6HGVnIQtqYliZR0+iL
HqWfWGuDwV1U6Gc4XQz6Bg5jzpS3vZ+KVQjGEcNW+tSYfGYkJLGkwJD+9aNHn0M3aH6Q1Y768ybe
WhBNIICwhVbj5/VpV7CuGtuS9DFYppTjA7uj5TAzDJZcfqMOKcUhnNb5PmvSPx/87e71F5uppzt2
vXn9QR/2z9++3uVCgoUvlj/8VrEgMXGoJ9LycOZ3AWe5682x6HM4+v/6vjlw0PlQUZjgAKOjtY1w
hVzcY8IKe2VIrDb4R/VT79YtETbN/nqP9Fe6k5KcTj8u+2NlmcOeBoR5IQA8Vr11L80ufIDuxs4p
XXBJVQnRMTtSNDqQnqsPtMr29nrPxcuEL4MuYF8PDvJZzKQeVyOmEl678i1iMUIq627q7RtOT87B
J5LGjOCssiCli+qIbeuUKMy4TmvUNR7tkcP1Xi9A05EpG67JkQjuSc44Tsozbq73ambwm8YlVhMU
epIg5FmEpqmO6K8/6AsTQNy8hz5HWiPoJcUWCB2/oJ9QkM29jpBs3Uxd3dwwZcWdWbDMHBqnO5oo
Kw+s3OdFSH4mnaHbAENDlJXSy+pIGFg6NoKLGIYCFHKk4Soto6MW+nccMcWNorN2bKxq5fsWIymF
imIXEDc6kR42Ok3/GDdB/xjWxW7sW3U7DJhWR280V+zOWbOTmKwwurpf5J58txuPIALDmPxZYWJu
SMAFz5uTgROS1MCVHxbbgpzBYR8XLhWe3Oil6s4I4jVrpUqjXNOoIIGPPwJqntOeg5qKPQ7phgAb
rs+O2cRLw8qd9fVuOz92vaWbRX2ma8S4n6CSFZ8Z5t3Re6jdSb+MntgbNZTSVPO9B5+UijgjloKu
G2BJQoweUEBPkK48YAnz3URGWECKObfF7Ytb5HHQUQK7YP42lZuEFWzfuA3dPsbUNhLxT3pMxqin
50Fvjl1XYC8x5nJ9HCPQj4G9HhRzYS4bAcBwIN4eKQqHNg42AmA6VinFeCawbWo+2hGr2vaiWxDt
xZrUMoMgESy2SOnOqtC8O6bSzOP1KdyKos4OlFogPRgTl096NfdjWtz1lmM4+9YZ3Xtyg7aS9eUl
hQRyknVHZpVWbmTvQfFIDOMRF1h5wEZJFYV76bEK3eZiquhMSI/+2Dua2hjlQAhIRW2hD3UJ44Nb
oqWPWucaAI62WiGbMB+bWaQak+TD7I16Gih/z+yIur1H0bMrkxowa9AfHM0JcUf56YYdWz/YICa2
No2lmXu6RQhn76chtu4NPwzOKGJPtVO+lT511mylx8duqmfDKxi8zWbAmoy+I/kRHrwBQYI3FwEI
V3aAgoCMqnTjB361Q+asPc3C5V7r6hPlA13ElH6stEqg38Jfk4ZREC7AydtXuViZ8HWJedsjEqDl
rw0+mn3nsdDSkdxWzTvnPR+l3iD8XAxDzBwqJxe5gkR2Gq8PkpHorj1a/gupMO6B79ATJLHQnxZu
BbHDTKJDglsZLgmdwGZq6xsD+v/NNP+43rr+8NkzC8cZHGtvNsEJcSqsU8tFn369iWP9po3Rx+HC
E/GqYIV80vPh0cHAvKUDZB01J7OA9Vbh1vTHp+tD/vy4FRnfKug3G2yoKsDybi9HJ3YPzUyHN/I0
uOlqfIQ0QiIE/fg5CerkwUmU8dY1so5YZrCN8Tjlh+utv7r7nzz225b/9abCv3sboMNQ/H29wX+9
mQSKw5+//dvL/3b3azOewMxEotDt9aE/Xu6PzRQMl3596V+f+6vN/f5Wf/39X567/tc/XuGXR6+v
/scrllaNe+T6wP94T//+6/766tfNXP9rk0CC/mXbX8/8/nq/3//jHf8Hr5+lLnngv31Av9z/ZWf8
cvP6Nv76Pv1rgDKMHJZf8fVfMfflP6fe/9WvKCmzQzJ/C663/vb/fv3K1+/9tvm/3dS/8X9/29TX
O/16tb/d/G//9994tf/9pv52v3SadichZW2u7+Jv3+3XE//xu9V0FyHT/34zf7tPdbslFebf3Sdf
m/naJ3/1f/8f98ffbupvX+0v98fXu/za83+76b/9la8nftvdX5uaO1ZRgpotJvqwgVszI9BH6C5L
qRpvnZQ+5mN9fhBVA17ZTguYUzMfv/7i9bGvZ1WPSu/67NcTf2zBVEzwEhMx0/WZazLe9db1RwBy
bwmYhaQSsuup5mpiogadaj4fuNqSaGQrZ3x2KxeWcSS+eX1EuoSvm5d+/uFFNhmF5NRfH7r+iBhT
XkofNl0eUKMlogGgcH0mYK6NQaYz/vjt6y9en0j84BuN2JKuFNu8Pm5rKriY2v76yNfDnokmiYhI
c+MPXvDUNIa9yNUETgNt29MU08NHtmvTTqjwk7vjT9OF13m9l8f6PQWhdbneE4KRmN43d9d75Hqt
xriNHq5bDdIHXaG1L0xK/7KulFwn0hkPv9y0aJEBRBmS6c9H+6+b199N9BYFvB6TUo1aDnG7kmAe
QoTyru0D9f0RgCJ4ygqMmtZUPlAcBd8Hhiest4AW+LVJ89cnqA/HdLu5PtuUQ7+Mkjmden4WXcy3
oSnIOvHtA8yWeMfqWuLsCOntlrJ/TY3hp6Yp4x5PYIqsCoNzygrk1cnpf8s82l5pgX8iLv+J5/jf
cM3fAZz/Hl3zP8F0/n9I4BSm0K1fyIoz4/OfCJznD/VJ2Px7+pq//5/53+n1rX59L+pfWZx/buVP
FqcU/7CF6bLQMiwLfrmQ/83itJ1/MNuVurRMYQjX02E2/heaU/8H01HYtJ5rMUr7by6nZf/DhuRq
61LO80fdNP43nE4DwGdZ4Bwv8hk4Kk3YoIDFhe6i/fZYJ4Af/ZUPm49d74OJl3vLsdMtAWvmPbMw
hUDkrbCJoTCZ7R8d3/oe+fVzVRbyyUGVeMiRD5WMZCMPVxG5QcFTjUOfYDM1PeUkVOI4R+n/y47+
C4SlOTND/+m9CphdHjJTYTn85S4f1K/vNZx6JP+jUe9lI597qwLhnKcW40B+MHs3LxIgBV1Efz/E
xWFguXwLMcC9NapqpFlqjZuIRI1TWEdn32+dY0Me+nY0kCHjiIeRMP/wzEA/BlXjrVTuCNpvONvt
0J+2SBk9QmAB1EW1j1hLj25b0H7/+k/05t39658oPD5XyzQtehkGYbe//YkBMdBoBzpnY5e0hMBp
DzcQqI3lpMgrMabpSLYTbtAEu2/sW9Z7iLy5m083rQEiSqKzIcxDoYKe0lMRNQ30y9JAQ2p9V1ZI
L0k5J1uVmz6Ga2MX1Izwiq1tnI7EajTylAGwmfG+zkYDl78UYwk0rct/trVFhlcA/MTPcodgdZTs
w8iEuPALIrsN/R4Tbq6P8Y2s5o4zR+6+GGV2IiraxHKgOetuTOMVNK3kVKpmZUwW0FcEBGeGvNWl
t53n3Mm1m+sPTST6AlG0OD2LYMx+ej1Uikg/49vOvhtSXtDh6BvSTuqdFYO3C0RVHDJVJg+ayvCk
ClKjlp3m5EhahMA5JYpNhqj51hm+ZW63DdrBeSKNFmNznm5i11J0N23xLXAdskvK+pvDbkBoHG88
lN+y58S/aHtm0QHmUUZH2LSL0OHgGuz81Gmjgbuytp5zYXwDDLjCnwJoff7hQ6xe/OsjBPKm+T+O
EZhPIHtNS7hEVLm/fWX72kzDCifKRli8PSswcpLDB+IUAPojGQfBKGfou1lVcBiHsLlMeMyWSOR8
pn5jtzf1IkWDki8qU/mHAT7zIZz/8iqLnduIY+KaRlr3gMwgizbvWHSjvancE5D6cW/parglMeWn
q0z7R6zgMWJNzXbA2y+9njebaxAuZwrntgDt5/TVTTUV1o1bG2LXz911s0HzlY/SPtN6NfcG2Daa
0lG7L3zz7DscNSj2MDRB+1ujj5MXx022RY/DuaGNfp8Qpra2B1gacVESPtVFDRGE7oNpFcWjlwsf
lU4J/z5umSjHM5iJkA+R+Os+h8jtjI13CqVb7sxJ9A9O5iPUKS9827DrIfKZ0uS+GcPymEXdo17E
3rqdJpT1VF25yPddFXRP85R0MjNz5fqjuyoiByHujCc2RkvdKoiCJC0RpINseuEWo/2Iutdem+hx
FkKfEIU04NDhHOFln3nzZdt8xO4EqdE1OmAY9CQOZoUwM/PykxxRiiD0WV//nnL2cNICua/ntEgf
eyN5JQ2Zg1iqSUNWzopTUoffM/QvYjYEqJwwDiWeXU8GfFYIMBrMJFnnBKeoQ4DsjvOUihF50Zb2
K4B6E8GeAB/f47N3O2Ybk1eNG47lrUUBeoIC0G7qwbgxeEmcUHF3b7fNnUNu5v9l6TyWI9e1JfpF
jKAnOFV5X/JSTxjq0930BnQg+PVvse6bMCSdaJ1SFQls7J258skWRkUMZBbvH6+VJAu5i11H8aFj
iMM0Edr9XY+3FmIkRMmZeE4ZgGuswQBMkhClXK/Cti/vXaOQy4pzDWKY5KoAAVsAUUiPCoh5ba0w
rUpycrCEeZ0xXyO/Ma+eyaiNZuYv0x7NdWo2PWMJoz7Fla2Pqi7/DBM8N/JLttIVzRFJ7TCKFyzA
7U74jbEKRwnCoBPGPqE7tcmWzxpEGR3MHEhbPPFLg2JyzmlDWncfjscijy0wPF1/qzz9Wyu3PVfZ
fNFDbO7sKh+If7XwiTxR1eXE5sbeuyLwFr+AEHuoky64OEcCUiVTY6Czoj24NHkR/bag6HufWWte
MG1UL0C+7k1Z+cSOkBFgB+xLaWpmL03IEunjpFtkwRTnlWu8t3reR0tuRlyM8DrgiFwS82ZJpX6U
X8UIqibrVJYi3g4GU782j5ZpOxc0WCF+2yeDzNOLRwv35k3yPTUF6UfSw7kkR2YUdHB3aWtFuHBB
/TeA6+5JrbZYznEV67x88sYGWm3md/exjhCPjXV8M0LyfgtiiFfYVn/XI6aQ2sJ8zRMOTGF5LlTe
xmt76L8FmIVzEocuKiZYhhRU8vfEcL0zaU3DpAqP45KljRWiOkxes3gyBEHbeRFcImReyLP77E/A
iACKk/XjZgeWCbutIdXXMEJLlLCk0BGoGnu4dacseG1Ug9EmT249AMXXuPeeMVR5q7BJhlORk9Aw
Mn7BABVdisKxCNLp6pswo+VxG0xyR7UBaTc88Yt/0tIdP4ENP7m+WVyMaBJbqCLlps6C9xBvxL1v
IMYptXYnOOJo/zHAWnN86KIOYUch+ZkuvmInbfbjDJ3TtQxE7gErhKgWgJFcIAk4Pc6jTb5ynH/O
cdo+lwwJ00eE+6C1AXDiL0Vm+qzDtjpFDVPCFvVKOJXkWg8NA4o82+D0DG8GAkdwsEO6LrtOEbfk
MiPEBbsGXRSQzJZ/NbagPdsWx0QV6hLpoGRqstc6rJ+RkTPt44OYIAXZFopJlkQOnaOPAzZwtgY8
yJ9G+O8Tw+d9W6vpMnQ2hk0EjbgXFQ4ob1t2zngiEnP3+GIMwaPHmXJ3j1/swX9PJ/O7BYGwM3Lx
nREfu+HVo0ByGrUmSG485SWxmO5sB1t8RCXnRCs72Ngx0h4hNEc9XC4i+Odpu8HSJxZ3RicBEURY
DwLyXKzsL3ffVok4htjdkMQej8ViwSuvpReIVTEP5XMHwzbNX/C8lYFC4lXUb/My4A2B6u36NP6J
lnJm8jToISEx73XYTrxgwobPROOqEHjZrbJurRN5cKsgoUhran/rJD2oYUcbujo2tWFtVZtAIzOK
Yq9Erk8qJBgE2Yk+xtAiTllB6gelXTDsLM/NDz5+zLYI6/McTYC6fMc+MjWznw/dEj/nwhHt5iQ9
JkEib9CaAioyZCZTvvEKnqiAm5HSOnthmqVhE6f2KgtbhyDZsDz0hbKQ8MMkTqT9kqhmPNQNsuxg
bNOtNaUw2dy5+Bg0qU/9NPlrCFF/GpRa517i4Rg86NxQ0KyNk8Xkm0YwjzyQixvHWraVhiP9sI9H
4mj7oOQ9bnpgpk50WOD9t6KqkRBF+IV6AGePEEX4Hs9khfdfqVE8+/0QkOnpVYcGJsDVFnj6lFtk
rzj2sEz4HnuC5nNpHDu8TZW5I4elP8wGrl5bRvfYFmuSWP1dZYEZUrr/T1u9uE65oa4KX5LMCHsd
0vlkWxYOHlnszdl2X3Q3O/xdOFMCYymxapOde+zOynRmhANZuyJIqjpTf5zpDMDOXS5zR9pIOWM8
FFPBJN8hOaxGGZQgQrNhh6B2liTjlv8PqtZRsE+qYTckgE/ngqH/IKR3dklnpXad3XWyGAgNn4vu
nfSc92ZLstzyPeSElSAo8Wb3tnhuwvKnKMbmxPGHBWPMfhGovvYGXLzkj83n9MlJPqesrNCRoAOq
PWlBls3MEpQyXz5+mBJtmvblEZU7r3hSbcuj4053G9SBHc0ndIbTKvHG8TAZoMYsKZg/MbYiq/Nz
DNs7GUvVnQBml+PFlOFxCb9SUIQfTMObU9yGyH39C0mP487HYkyVD6b10WN59Fyq1MOa9fjy8UMe
t21q0WjCf5egVxfG01DCZc6IpMZ8j/+U8w1U9QQ7j0FQzHuZWsO6r5znRCqov9DZ8mJD5AmQD0W1
ClUJuT0Ru1C4Xjvpsc9kWGa3RELMq5L993VU3RV3pnN9BNrMPlbqprb2SeBg2Wiz/v64hLooL8iQ
oPF7/d2c4vzCSRuxWwP2vpkHwte5PL6C0bJhYoXLL9f6h5gknMJh7LxjPfRPtsQZ/vjWJwx7PXUW
FJKyvFJmJstjvBCEq5EYqPptlP50R/PKYNQVN6CBDXS3FElfCAAjNR2y6EN6j0UVz0tObeQdGmlu
YQh1N5fH9Fpl69QmArGPvfAwTObXo4ZUYX2idM2hBVJR9rb7XueqggPEPl8NGlSfVZzaKnafzYzj
FkmQKET7MP0SEhuIJ9v40hdLSFhd3/upnHajH6LdRFPyDAIVw3hG87OLO84qYY5iR2ECsMn1RZIC
/Hj8cttEvbr2/EeG5bFDL7piej/sDEvrUxE1egUxcsCZy+TcJd/pMHT+bYrx98+D+08I8OzlFMq3
EYfRMbMbKKfhs2krxpq9wzjX8jsUT82ALBSLylaE7TJLLUS5ydAKHTTh4cOQ//WUiE5+bVmrVBbl
RpOOuPZ6hWi/KZfkEMDEGbsPMRDB6VHzZ4mZ7vBnGCfhvYVBnb9rk6iLQJhEltace5zWrs41YWPr
VorNYwwtGiPek01hbrKA36MY+G8Mrfvvzu+2ckR0XOkEwGADb9XPknHbB2D6Dbfk1ILqrEBv3Lun
ZEzBHkcaofhQNd+Pr+Ih7E6+B8uMaGJ/R18g2iLa/0lzc9gPxUAGEnnsq76qjBWuqeyzHLDdTRmZ
9KaNTrdriwrOVh4ZW2dQ+c4Bw7T6zKFMfbVT059DIuZWnk7g7CN8RvNJNkOE4OcteLyfQtTOsi68
50kVfGN6DNYiMICrZO7Z6EznQmFaHFQ72KdHVKOqqN8tj1yrZMB7XABieu8mimMbmuOzyivqLfd3
qZPo2g4gx2FGIP+KmZu3svjmEfjKYrLvglHUGyxTMJTDMYZInKSbmCfiNFH/7LU/RhsDmh9PBPqk
wjR7ZsA5ABl/CH8lYvxKYaW9xD6tg86aKIdqdM0ww6GbNVt3kOtK1uM7OAAPg3AZ75DorSoiLk9l
NwRX7eM0mCoaNSTdcXxYCoHIyRH88+n1Sd/frKlqNuBLvRejqxyI8/Er+88Nird9I1IUcsZiKYn9
lRo4BLt9Kz7iIvoXOqa6cmyNX8suQ/KTvyOcHo8iTZJ7yKONh6a+SFFpRggu7oAoPxc2whGMsIeu
ifUpNAgpAEAeniHi3s2sdb/aeSLF5b/eEjNMGVugNWzG+lp72By1ZybHZPLjHYeJblf2RXluEjBu
2ZSlJ5gXBF06VvsGAL7Z9fm4Gi20EirtkzP4akCXGedyavXmM0J1UE57LEY8q0tTou8CsafxSVVc
JV8S+SQrCauMLGu5w0EN3WX51iI0MgKBd4tTE5myHuaDVDOW5EgjAOrCt8TBt5LaUXGUEkJ7CZdl
Hq3yRo0wb0KN1B4Irdh7TDPWOayaG6cqol4dLyA0VT4NAvWIjL2EXcM09l7dfOKkLS5ey+bc8n9G
aUwHKPtnzJl3bZfUL5LQ5KGVwIL9xomAQHO8FW6EmH0JLOOtQD3o6Bdk2vkC68txDCfFCfntFBJr
G4+NRPQV19w4yLVZOApPAFNOhvp1oEwuolp+uNgDtk4gF0okujGVUOISXmJcHhddCeNCxap3/oTD
0PToKXREZ4RmuA1UnzOCaKYflB09oFV+m9Voxr+c6igZs+KtAowFPTahy8M6ivIP87jRHnp7nvHQ
7rsCcYkxKcRVnMyOj0s569cxwSWE0R0hZa/N787944e0PmbR78xcFCenHiHNLXdisiTiGAteJHIh
4hTtMZAuPRI6mvVl+RarETVncbDMMMZ5S0+hqJMfxwLb2BANvjddYZ3GzvmhQEfoFydrPRQxzjkH
alNUXyVuq/sc4a1O/RjZfxzpO3dQ8+7xZ12Iu98lrJrItk8ib8WP7LMRmWKRsm2X9jWhcF5JOzva
kcieXXTgIG4UslYP2xRawmCLrY83pwZYEjHv0nRePql1XumgRTcDpuXjQK98g6JShmpbFEmxMlQ3
/epxW+6w590dNYFgoixhszSrdw/zgu7+FDb9BldIDAHWuyP64LnncLqqU9oupIADk+pequodEJN6
sqd4WrceVqhyJkUzsca7tsevpAjGbapG8+yG3R0GRo1ojGhyIm2/SsP5KTJj/mOmbFMThwNAv71l
bkYzkPc4GcZXKBH9BsGiv4GINnDISv5hGHbuxM13nHZDEJORYxxrhJ3wKweXZXEK/8v7LDsA4IS+
UdZn4hnqswxEde5SrA85hzqyjLth/CXHIdzTU59PY1vg9Fi+8rlDVnEte8z1S7pCm9pbPkPnmHqw
iwwtUekm81xthTTeWewQEvfdtOnIQ988FooiwGs2xI1FW3X8Nwl8vEHZWjfyAhokagG3oh5xPxmt
sZknHkPLJl2nmmh053Shz45SkqNM72/QLrc/XX6IS/MH5DxpIO0orvhD15lhxrTanPhlcNh9OfcQ
A8qJYgmfKijUbi5D1R2GIB7iyVUxSy+Lak+t24/ZCxmS7VZMHb3/khG/zK2XBrbiNozki0crEuZx
gI9sjk6P7GTE2DuLQeZZ0n+6kG1pX+wJR2e7NCU7N62Jc4nPcezhtVtEZOgG5kPgAjROM1wfpmXq
PdLa4C7b0DoQL33r3TyftpWm6Yj70iRNm2NulsfhoRGJc0b19jshN+PVbijcDJ7vNXiv/GyHx1C1
W9NI7JMuPBfV15ed58Uer596B1jwXLtwrXKkcy/hOF9yYZ2Dlgrf8YbkxA6VjJ5xGp26hMklI0rF
FUQludHgrHeZn4uPnt0QKxKsB/IGqpdadT+tEt7J01P6RdEhu9Em/aEnZITZxovPYX0FI1YwsfXp
uX5mIZufNMpdmNVIYpPklPna5s1osw2kMiYfVpFtg77Z9y1sqTkVtKztuz3D/asnTfpwMjR7ENhw
YIK2/CyNjKM07uNkslvAGMRrTqF5jKCCgTwmlwc0ID4vmNWnwsFF3oDZ/VgW055ScR3GZbFuGbu9
I/Wz9x1QCLZxOJgxveUa0XxAhujVSs8VgUZ1O0ASL5PskCY+/CZe31qPiNfbXjTb0HCsTaT8V7qh
HnKA0PxIAjHs/cXxbGDYddJ0MwIc3MZz669R+RWbWJk/icE86rExZrHz7HcjSVZIc5oQPLfBYHxl
Nh1q2QmeTIXVB6da7q8MfzLWpokfTBTJUclObEyXM1FSA5QJogb8DJbzDDrSHadduY1xbV3nPEZV
vTwDgzKxlxhUfkYc0yMyP/xKuPto+WNbIfWR0vNHihn9bJgmby7JxwtwHDYSeW4b14LhNfjJdiJg
Dt+uGzObKZp7mYZiD1hNPpnt/A9mDRAtnHtLyA/8frt6JveHwDftdUeJIdHPbEBqdGOfRJh3tCz9
rzr+jUE9J20zsA7SqaNTqidawYE5nhmgBTtzjl7BXoPMru21TDPnPXEsdu78oAQ7SQxOCWeWQqNu
dzwFvnsL0vnP1BfNgfE9WTNtDbaqEUCjMFtuB93xr5dBZi57/6Wh62nxeiw7ZBhG1PVX3lb6rOmo
NaGguV0B004nhe+n7I9tzDEHrF2+JnDLf205uQEHKRUmyQSVJYxV4uxcBmHNlU0a30RB1ks3IFUs
dVmfulNVMNoPi6o/SdoZG7AVR054hLcFg/eSpwF/ShAsAJyCyDL2knNEVifzLzqDg16rhSPaAJrd
kmwObQZXwTtRtsWW8HkPxtV/omnt84DaYMmXLrdyKQ0scx7WgemlOxIeQJpmxbhB+lw/xWOIVLyJ
QoHD0qNYZVx2YSCNw9sSnKHoVUFElx8MR4BEEdOS5uV/pU/iiajoO5OH7tDyBe2ye3QPzOE3Endy
naS7V1lbnzMeSBreRK6AtoSW3J6dwPKPSWU59y51bz297eNYCZzDVfMhDXrcsUX3rjOno9t780El
drHTs8l4allUQ/DCNp1k+lU9xM0yOwAwMc+TOfFwyhYy6tQ81Vbf3QAaLEFCQOxIo6reqhbeDvQq
33gRjiqunYHHxUiG9sqs9wnC7bDKWFi+a9O75tg8foYRJ0hg01bIpafXZNlyMIQkhfk+aN/F4AO9
FTnuZK9ZPZY8HQ+43lV3+t97Ciq9vCa5wTobUVu5w85z/WGNo7ne2X4JbWdAYtNUM4Bgk1bwRF8Q
Bz2mTFdE39Yw2C/2f3z6ZGsZlTrZDlWu2VunoSw2XolopK1A8JJCx1Cq+FXEqbt203E6UfpkuyFj
DuC2tvHm5LTth2SeMAXDU50Z9nyEJbXQTMvQlO7FsYIP7qt7HtKqm5Jar3m71Gbkr8Paz+TGdu3d
KJ3kldBZb2OQuUBlJ05NY/1I3LAbT2hENUJab2kaQo2fS+sgID52kfNH8dpZbBrrnJgAKPqY6KnH
0DKl32TnMoLflrm4QR395pTsqnOV/kpLa1x5A0kqKqDnj3iTqaD/t89jeh1ze8wgJe1hwv8hu6p7
4t0qX/IcGxX0C3tnBHb01AxmfUU2890n3X9YUeSqtoP8bvchb5YLmN33BjxaEWjRJiZNuk0s+X4Q
vv5pctaUvpeKbJWm20yTN26NAn+AERnDyaj1CMCdiIPImHcgXdmqMXPeaIEwuEaztTPUyCRRKGzn
Jr4rwp9ES03q+KR/BQFC/LRK1kFqeW+aA+7Z7T67pCABq+ue/dZqn1vl/YqqebzPYDZpxdok55m1
YOnQ2WsJGY171ihfDTOw9z4Doh/ohOaWkgisNDS5UNW07gidIW2AHn0r3V+d8r7penV0WPxq1wC1
9NvU+ezmkOPhaDkXnqR/pciBKHS1e2Nc0NzScqKMDeDde0bvvY69wAZKGvqZzcu6OYPzhap94/lh
dfcClx6Fm/vJLpvtcGsE3m9GefjHLKASxIN/xmENXN+R1qoq0+JzcDwQUKn17DvhQeImP7ZUWMfc
yMgV72JYGWEid7Od+1e1UcIy3+upJfwJ6ClzOhI7M6IjaOvhHC8j8gxz9+rIOdgrm3E9rpEcQQKZ
BJgdcT2lf5zMJYquh9egAdgFS6rCCEJiUykHv0TrZxtlEUw159Ybe153UlXMdpp8kcP+zA5HNDnp
nrFK4xWg+GHjjTGjDzsniGO5x5rOeusDGoskEhXrR1WaBdXBb6IlgiE4PIozb+5Bp05YsbOQUjjR
TflGpxeXZu0dTKOL7xlhetuG+v5UcnpB4iefE5Mc1qTTl6QPm5NFI4ABxPyma+kfxlhYh6kIyQlB
NzL1uOIj6TD8ZcDnFNNIe6TRe7Y2D+hF2G59nwPxEx5wZ1taycJ3mN17G9FrS7NeXwl1oXE85f2u
gMh1YW2RF8G5hBVDFBu3nH/oerQIGLHThPX4JmA7Nj0TahiLgtSzTrVP2gSYHkjb2lKxRs/KQbwW
2832f70IDo3h3mwDCn+d/sXRZG6fihkHgcM4vPCgynJMLlcWfRes8hZBmpPyjoRtN295VB3I/ys8
T79Uy8WsFKWb480bj/XjioWbSgai3D529K+QTvwzlQlJA0XZv8buK5EGILJtEW2DGIRTT0FyrgcQ
/UltD6dsuZTd3you9rq2yxtTFs4fQ/LsOFA+4+5vkov6WsnIPmVISpZCInvn8Kuvmc8wJXRX0PGM
WwpX6BYvF8dnwgsbKNxqZvE0W8jY8zgBXumE9myfJiypsKCdm7nFEw22+r2N52lTjmFIHznPT5Od
niphrRwezrOV1y/z5DKoDe39zKf1FOtqvAtMqU8mTcs9ksBhBxqTCN4iPY7g4/6/2eL/zgpC3RtC
OvazF36UqfcDdTG/CyJPri6FESyEZ+jGEH3BRrHcod0AUmde1DFtOd3FnBK/i9T96CFFEIb5t4xI
hk+tt7bxk+uEEZK+4oa8hm/y6sbnPNb1ofV2HpKk3dRbxgcIb4KIjGOQlsW9iDrjtARKra3ptUSc
tLjddJaOuzgp6EIZZl9yYOjsat8tzaKh1s7RgVgCThXKWNN9BeAuj1OH1FUt31acF4gx9uszWjHj
Q1BnKZtO2FNuXLqhZOwdUbdqCmZQoKJ5Ui3vFsyk5Fva36Uk5tzrBxMTvCoJkvWT76b+rpcfh26w
80mAKNDI78nZ8TGVhe1zozR9c4kGKBKS1MGm/xiCjFFaFamrR8YqhkzPCc600J90+Ek6n3M0x4bw
6Rw8aTUmEbl11KW9ouVkdWP85I7Zwcji+N/yhZeM5bZrGT6E04JHeLSWWjpLfBSHR1z2RODFsRMe
R7UEW5Zh/iqtIVs3JihNp66ck7YZ+NgqqLa1W9jPIxOq53jpyrGfbqRbykPfZe3HEjsXBXVy0VHG
Rhb0wWXIU3GBvRzidWXuaobhn8hX1nMe0PvvoqHdT/wfbuA3/jmjaa4b0XHnMFlbyjKEAMyI8Exe
im74O2WmcbTQkuyGMbgJ1/6alhaia2X/f4kwI5N7OO8nf8ERgW5gbRCQNRh/D02LzMbQyVOXevXd
TbD0Ok5+GFpQLrl1CvsKrY9T7uo2Mv/LnYp/ImZ1gffHPxmnej8EmPBI+XU+FQNPi5xkmtp0phuj
nyFKZ5CfBGKNgciwnZResHFl22+9uHZ3Goz7nppbXFT4Ba7G2phjDgQ8SrBiD/Qx3C4fMX/XySuv
vk65TUofGBWcU2qxvIpWtgPP3PSss1N42Y/TtdUrCYIF2J4EhLmuiZscwF9OES1wp0zAcDFNv6Fa
+DbGKHtSuTN/c5bjBUP576LpUJRhsG96DdAJuM/Oy4puP0t72DAcsNalSygh71t1D0OZ7dL4H071
p7lthl3qWMOvYa3iWv9aDJY7t83Vune9L9X2+ixr+PNs5f1uTjrj5srLRFj1xqR/eJ6ZWp+J5rEW
crT8GHz5HQ8NwS59WR+qIZ1WLQrSi7DS9JYidl+Rkw2rwGn1cahcQe2s/tBnYRdHp5mNafeiWFI7
o2nfWKVBLPfGfBjBtNgq/uAEs6DX+5eUv/1QtqbNyt/59LCICDOmTS0sIsB1nrzM2oGH9xKPac1K
oOpdaLXdSvpg00ZrNvb+aKC/6tyXDJbgznIA2CmG1GhFkt9jGqSrvktyWkIFzW1iao9MKInDKoxr
J2dnR+tnPEbcsedKYqpDPTu8agW4BqVLe4ESTWUqA7l3TRrT5WCNb+R6iAuPx4fD4fktodW7Zw8v
V0bYbUvXRZU3k2wfdZD9jEwyWqhGa5PqDvuinycw2L1kV3NXD7BrZaow1GXz+BZxc6/VqMWzz40Q
lzEwHMv6Zy2ixc7Jt8D+SFdoZ73xLPEzMF1nkg6Hpj7VSOZ3DTX5tvKD4Z505ErVmolUVjurHJ/k
NmEO+cRxkjlCXoEg8p2PpKaJo4N+laSqoTFAXg2x0uX6UVao9u8YUksjdFrhIk/Zfc2nBKPDG177
bvs/IV0qq6t02y1yqWph91ngWpi3cRK720nICV/Hn7wR4Rlj7in2EcpV+blG/HM2MnVre/AwUy1Q
dIT2cPVgeeQ8NiBx6t8oWeKzGBGtCj89xoNrvqTgRShoXLHTrgfV15zL0+NSg1VX+Mzf7aPonU2Y
xOq/ImpfCG5ZF2OafpEdT6BK4QMtEll+NTptP60BJEx3KIMwCIiYzkcFesaB+J/WcPFkFb9nGToq
bIakisj+rioy7aq8AfP1OBmDi2xXqba6Q0f8IcE6dFBN3a85Y+iz5dnOgdlFvOKQU18pD77o6/tL
suMhqgvv7qPCRjHU/AJGE11Sbo9j4XL/hDGfkmQasfPt+q8nRj5qcwH6zR6MG9RpXqisE0ITE4tv
n3xnM2Vl3fP00t1VZxs4Tdt6hwIJwpvDurAbwvYJDDPwx8qrPiut9pPbBzeI0UwOllhtMzKzU2+n
E6bkMqc42Tlxq7/wkyCS1NaJFvbNYWp5dgszuzC2klfHc7xXKYKVP9JRiWpUClbFIcVpoD+Eadud
GNQ/TXnLSj5OBZLg9tVTjXyZjLDeM2OML4nNiHpYor8iiVs8rww+1Nq/z4b1twSHvCsaG/EPUIzN
VFkIb61gJFwAVuxsT/pV6l7DlaTNlesmIsbDELhgB3UcPVLFfLqderpLgqpAbh70nBDXslzQcqor
urTwVBkdtUtprQVBDITpTO969KbXHMXDzY9dXhEJ1d+uh/rUnIjsdjp4XSskm/2GW9naZdqcgN/j
SGco+2Qw4PsQPSwiwwew7BeMO1PPWpKJ5vIV+HInwj0kqvR32n5YdoVHlxY8c8folKTYyIvear7T
pkKURODI1SL+aWkzdDu/I/CBZWPJPCv7q8eaf0AWFWw7OhZQlZ1wC2yFwL6cptPU1kD0hLGOdDiv
eJrnc0y4NRwGN3wLIk+tZ4NKkMHjMaV/+6SnAn56XKszgAB1RgUQcVTtx31OgUorYJJXmbfllQ7X
yu9nGiX1Kp1aoGPKAQ7ImYk2U32pUcyccRykm8ddPyVQDguiyM5WAJPAyYbpI/FoZYmFtJ74GX+7
UBdNnQ8lbQCc0sr64tXBm4hRToXV7NOvMKc7AdNvginus08csUUHGjz+3hw/uw7/8VS0eseugaua
hN6DLnvKnNTfJ/bidh+7dOu0qAr85YggIXTuzBaMrmUGv2LTHN4aWl12PYUkh7RoGZQkHTn0ttyy
tKQ73Ep6jrxTRCDi05zPcvtQVMy9d0lq/+qx4WzbOachM2Y3HN/VOZ8TdFphIQ6j2RMB1jRkY1vO
rp3BbNtOYRMcl80n3TKUa/x7pid5qDvGMyA34xOLqn2c6u1g2umXF6ID68KZgBy1ipdefw3StJMF
vFLbak/A5MedZdvzcWaieMLUwVDIR61ainEfOW65t73ewTVURnR+PYJbGvSIMpcKkP3Q0Mu19Jfh
hKAul6ZOz8jgjEDywySbZDC5/SWuayXdgvOMNg5mORJoncofBBPFYRAnk27Y25xCD2kMBq4o4MDm
joJKyo0/R8EBFwl++2K37fAk59a4hrwJx56nVFrKO1VJae0ZtQE4K+ura1ViBborWD9OohlEWd4g
9Un4LTW76auTS57NnvkQCp9gdD5bXZmbGsaRdtoznK5l49TA7Kqc6cZM9J+ToNImlq480h8gutUM
9OsEufosnQEN8AIlGwJSKWfulk3oTsk5B/L5v4uxfNugi8NO4eLazyDpjkR3rx6oCUaofwzXrXfj
AD9iRpTC9CIoNnMOH6ixLqZC7Tvxez+nxmDlsYt3xs8eeXFzfcpHl+xuxA8noPzEoGZ/Des7GoHA
1UVbINqJCrJWuvozIrxgr5oUTcDyrTKCr9i0WHpI5kVckEy3qe3UbcgdddNqmNdiBh71+A+Pnz0u
ToM6ELA89pyABqI5yfBtFH6O+g1WrheG4q3q0WdNifNtL/+xKIkBtMyqODGhDeG2vNbhLF7HGRoc
kOL6+PgZR7x0X0TCXwVeimevzAFBNJspzKutZcxqHYCkhRczPD/0nTRkg3UWdURGLjpSSYjk1Ryy
y2RQUo/cvWsaKf3J6At4BiJ+z2v7IHo7+s7TBTlT05ZKNXENJM8sQafE7kzGkRyT6aUBuHNYZi70
zfx9BtJ4bVcIb+f8OHmf/pKA26fD+AEq/YKSNH0vIpB1VUo6gkX/GxnftBZTRQPFhqsPeGsVFkoR
CDMnBwlHajdnPqJZzdnQWHJBwpomJUwu5o5US6xo3Hua1hxTu+hidyw/obEqwwHmGqquU0k4Ml2F
6m+2QHSK2Bk/U2c+Rj4k6D6Dm9LN9RJF1pGD2OXECk+ztcuRdpyqnmi8sRxpPFrDmZkCDxS4JhWn
1SoBWSlqglnJV3mVZiv3YYde5XGZwwmNUNuvilwEuw6+07PddyibEwBGPRvrZsjjcS8dcpAYCOR7
N+VwzlCAumFpdpZL2zMgGAEBISB525t+5Rxc13kEyCEKc/vSkvDyRNyksefYTCEjyJUEHGU8Ob0v
0e9gOjGiPGSnK58jjlFbF7wZrca5AoPBgDmw6SwL1UXb2RDOxZm8cA8055XbZlXavfptet3vHOTd
E4pP/2zn2fKZhAhEjelqI+9wOmBc/GYGK/vaZ5DCEwEqU4X/R9iZLbetbNn2ixCBBBLdK/ueFCWr
8QvC9rYTfd9/fQ1gn1O7TsWNWy8IkZZtUSQyc60155g9moNZbzwaqMF8d7Dnhv0XiNDxmFoAMd2i
d7flLLkwOAdd4/qoY7yDT9GBWl03yDNzTjHkrCc/6t4pNin3s2iFc568z0RHUeOlpb8vbPEn1a1m
F6Udmuew+jTq3AIP72H8LGzwtWQBr5eZUidr0vqyWt2nKbjhBEvfREQWUw5VRVNVcRV5caN2cs56
Gr57eQBZizT1vkZYETXBeC1lThUwcNJW04qzavQ06j7fBQ2JZZwy5NZhdjsfW52XwOHw1QwROEyC
2jlGhZ96ActKw/d78jgbVhTbtKy9ezQfaMzJ3sC13I+c4d8XBUiJ+GxH4gDvQqVQ5eG9erXSkcy7
HvOXbdGbERNA3vnHdFmn/cZNv4XBmJxTOy8B2Qbxd4I7P9mbglNq1D/GwBwetgEGdpw/lGQc7JOY
X8hY9uKGHJTaNNlZVVOf3LnQrZLIXOcALSl3NG9Voaxc0wHkndFKeWg8GaGpRRA5zqONgiNV0hqM
J4GwIT72sheTTnWkXmxbmn/yPLt9ccIQb8EMZraQcFt9qMPHM9CJ2eTf9Fr1SEsmmZGN+k9kZ1RN
Lh+fBMS35r6x7Jrf4pK4B/ZRWvuNHRPxZoEwrwoyZK26eiHPKTgqz5029fAGlbP6RexCDiKYPC8r
rQ7GYnirphQwMfahpQSn4m16hDYBO+beMOkN/vtpx+u7FcctTp4F/OXWqNVnK7t6jTQxe41iq9iG
daPdptr/Ycn0u03q8WWI0buqAE9xHyTGTh9GY4d4tJwm97JccEgd6fETSWmm/bmq5s4cCYnHWKQQ
DZ3grcBtjeZLWOcZqUl0gXus55CZYPJMjhp8RW2J5y4ho5om/0on5vUeIza+E1cWbpMehm9RUQtn
5Bp3g0zOUZ8ygei7f12M+ascmWiFHWTdy2+hF7SPfig/osYe1iiMxX25GAbhPHKkeE1ty3l0efQY
5xFVrwntbGb0tmKv9k6NY7fHYWoJHkQp+FJ5kIRVqT/xapUP6l+nFW+O6v+0fW/tjdDPMVRlxcWc
L76fmnuyDhADQQheeQnjsW56tvrgnbHfQvTBXH2QDFlveip3Q3vvtDT6q5vIk+0NqJme1XcXA7Hf
SZL9sCrcod3UE3hXZHLIZRhTaucGf0m0cRMA+35SvWcB4EwA0QmHXe8nu4l50mQlTxNzOUY485co
Gx6ul/V3Ra2PpcnLTjIJwq9jYZfRF7nc2Qn6aw8lOmtvZU7WgJfEx7Jzyp+6AUYwIx0AYxwu95mu
s1yI13RPmVT9xquScm0X7m9X8wSqiSq6CyGiu3M1zYYZCprhvHmaOi69NqrqrZAqJNfYOxncb8UQ
U0cxk89YCFbDxKSw9sFslSYNSaQa8QGgZb8aAQt+GR5Ix6ItHs5U94cmtu2jUETGtfTtLh3pN6J3
62frcH9HOrz3ZaW2ZZtscnqKaxsX9SXurbn3a5moFluD9PO8QlXDXzPEsKMDrR5lGv6wU6/bWjli
waynIJM0Xl5i8Whwvu0ELIJ3l9Zvh/48GH+qqnr/4k2E5tyasBNd4mIil8gTfJ3oy5L+aykQfcar
60pZc8K0nWwyXyQ/KjHwgWgDJPjptMt84LlG6E34b2qJ5NeQl1Br63VmMsD06bZAeQffpD4qan/g
0w6eF8xlLS7qrWw6+1KyFB0Tr5+Oy3qkbCY2xG0TWw6BdT7R1pTCcBEQwJPQ9KV6w2CIjEw5r9UM
pXbtV7yvoOAjB1C4H1104daHaOi7V6MnXEKQ5Py0Z4OVz0azK8ow/CaHqSJ73Vh3haOuustKmbcf
qilntC9tjpHt+sOdK1tLviZxw5agTy9wHjgvjo5zcJEEIwTOtO+iAabM/P9A/zp9SkJbNksDj25L
9CFnNU0ev5sTxktBkKbZK4PplRzOaKyIaXO6o/KT7gAR9bvZYzvG2C0PoBCJ9tSQEJBk5258bI+b
pTWOx+C3UjFBH5rFK9MI0FgjClObuPawnCbNM22H5tk44LjtXqK6NSn2B0mlw+gpXTehEZz7QCO1
TOXh2YpILOxac1rLtufcjSnjrIVudnRa3L8aSkLUWU11zUPqdr8sw306j7902Lx0Yswn8WWQYXUQ
HPBXbEqouWzFp/k1GOJ9hoDO9WFyz7RoXCOXM+FY6fGOAR4uYrZghZK0S/bRjExLosncNCnBmFnB
Lljo1WHqzerspIlxW57SXMc6OAUi7Ji3/EVHkY9wPejXYsRbJz2CYTDSGQMrPCMb+uls2rG0bzZc
YcMKUZMG3xdvczciyy14VDoGjpaRU1A5GuoJsnvu403ZnpFR8AzRXHIC9dCVesHRsPipWoz4m0ha
7IwVGREkPHYb24xuNnO7x1TwmSULQL9aVW2cdWphfv1T9z5gsQZHWm0sCcK6i9z00dEUQ7GcnhBp
Z/s8tjPacqQ7FL65t5IMU2BTOesAAOWnGs6lwtk9IVnf23qmHwVfMtcc975ejp+2jPxtpHWvIH/t
8yKHdpR1Cvzkk8S4ca9NbfLU/bJ7cSKqRDt5Ls/QFTePLr6j1fLQS3+PXeW+MEI6h4HuftYSMYqD
sHobFO9ZVmJ/SrDXBtU7lVn108HptundhryTSus3rgEovi479UbuwLoKedXSqdSjMLvX5RGScpwg
nMFXTqGFh8r1wt2g9OZBydgxpyPMxuvypyjifo/be6P7Pn6iuDavtRHtGkObdumc1RU0459lYQpd
XN/J3AqKhiE8Bnr6jSOU/hzdrru2YIk7+bYcEJeLS4KsZdEuB3hOOsqIRJmZYYyhrJL7pjdQgtbp
js5Qf9darI6w28pd3iBWQV36FKmxJkJK0D0XayXMzF9lPofDkp0vD3JmkJoa3gsneokiyOjFwCl7
GU+5ulOepYO/vNIkfrC22sVuXBwn/K8JCkN331eJdYwH372ocPRY58dz47lA0Oen6Kp5l26+LF8V
uUpol/XjNil1h10YFxabiHPTRejczoFdiXoVUKFegqZFvSxRYfh1822CB4P07oOxhXebSMw6o5S4
e+2I5Vh5zo2FxrmFS9BuYVcvbps8mobJTAQj8CprG4il07DutkmybpVKGH+jBpsVGElaf+hOi/4L
4/G+Fsx6Y71yz3k3yVVKS+CuG+VVb532m1Ewpa4IE94Bo8h+xI/sJl+GX3mqMWdXtXpJDaVeMOhe
TGRwwDSaAuxPs148PWZpx2uNVWSrTZK8bZDZQe7Yl6bxNq6OwQY389rUTOdqV8zV/mYTgHFHCOml
/taN6YKS3oTtrPPkwZud/EbqPJvWii8Z78CqLDtrQ3z2eNY8WP5Vp7e7cu7Qdq4UP+14JBnL9s/J
CM7bytLhqmb9V1O7Dmkj1hptSfILiRKpmLiRiEUIAwQz8DuLYkpXtdPQdGEBYDqXR2DTiXocR2iM
QNWzrD82C9awbSNSHyYfsyDMgy1dOv+Me9p788d5V5GvpXmoSx6L2TKF62VWUmrUYfPI1C/R6QgX
0DatRjqzqigvifTUtQf/iBMHsxCjIqEZ27Bz6xvHeu4xIBQiTsIPGqX6Gdk4v3DlEB+oRHgskD68
KuKNc35unDI96FTaY6cixT/eds8ZBsLS0U76joxJ6gtfxm+wmY8Uq/anHunenps62Mk8xOTDbOug
l7XH4YL7o+mzPwwDkl3g0NpiMTcu5lKooumMH1PLoM/QTHnxKdPI9ey163LpcUCvqhxrPIaJ/ps/
1SR6DdGvzPOGR5rL96Tk3LlqDMCQRB2cC/zC5KpJDTdRTrjCIgMci2JnG/yyUNzgaIcRJQJlPien
5xfb+d9UlAJJxDNqOT09vBH6fYJZ6cgPP761gf1XhKiF+qgu9lBae1oSEVOb2GgvzbWyO3XSRW6d
YWno+z5DRYWyqvjA0JysDKDUNnK9bR0HzdYqveC1mhEqlub5JyPEJwWL/SOJK7C4CCFWett9YMum
2RoTxo5eCSq0HVUfZhpFB79O1E5ExsuU1Qe3UyiajOJfF35ShOhpl5ziQKz+/sOh5ENqkRkd6sAL
QAUXBWIoLstXiete6auGR7IlhytqJfeIrfW8PNLYtWMzMPZ9hE1huSzq438eKpMMu2QqmUubAKFS
sJcugahDsAK7satzbBDKVOqkBThinhiTjW9tAnozwf22CyuSl5Swy3+VkiEJu9SZo3Ut2gkew1TG
TGYVnOr5v//nfx5Yg46ViYasQPr0tB49B/4N8t7+Be1bvgKWIbV1nU76OR+ysVzZvXewA7RcMmk/
vMqqLq1MTKaqKODL2P+xPOpi+mBVhJrD9N7tKe3eRkZ7TOADYh951HqMj8Fy9edlFslR65XbLT5i
DTuhQm6OWiDZzpTVOJflYsFBQGMerwyr8M/OBFZDTtgeYyozwabgfvqDaR+WmxKvKTbeMSDmcaxY
SbtI5YBIwy3DtPBphXi0oZvzoqA8xOvIaoK1T4zgISmS8JlqffhsGJ37Bpk/bt3CMSg6bqRlLiqj
7FoWhDXp//nwnz9dvlnMQtn6v7+Zex8JQFJDW51DSiHdDLeIOcja6wNJRz0fbv/8wfKnaeVtgngK
CUH7919YnpcdxrtOnBEy1udl/dJERk6ewmeAu5YVq7bVC4VkSNrt1B3wkiSc5FKcEe4w7qh2updU
xZtmILS+NZoOhT32laA3oP6FtbfDm66/O5pCm9e7XwnRuUvpHhSAiDPPxoPRGneRpgwCrVgeLMvw
b6303V1Qdfmr3UGLyVg+/yISaW1YZnjGCO6xq/3SGif4WWAn2oiGpgfGEeswRXFLiDZOcXRCHPT8
+uxg7r31U8qip1GURZHJhNjt9kkW1McyY4G0YcUend6WEFGK/CoF7coym2MsjCQ92SZtwmIu0VtL
ZXe7J0gltcK3qt3TKYN9AhFkI1KrekGK9xs43UeBiedS090+mZ60ds3Q1vc+xGxjzD0nZ8j6taNN
+ldcor9gFP7wQjPFkqzN6TnViwwHAEY+M7F0Nkd08Q5dURpAn0hm2oOm1Udip427A1loQ5GrtgnK
9VUK5ppdHFBGHlvYtNH57pBzdVuj0v2TG/S4tu1Y7TjLtLQWaVX+s36zFfzytfq3GZTpNbGogIch
U5uBIdO+tnpS/UrL3xZ1KfEIDfVuUS175GtgsUvdN9AXsIniqXmRiDj2Ef1O1zOrRzS5v5sKWYmR
vJi528wdQXrqnqbfw1ctQ7WdVRkqHjKmP9IcRVpCK5JxvgczXJDTnoaK8Jl5FBRPOWnERmRtJ+NV
x15xH4lPZZUnodXgRKkjwPuutdyfkzVAeIhspCRtsofKDk4IfDdCfPTigUGQXZ2N4pWX8uZqU/Dl
C/F3dRZxmvemjiYeClamDpZpHtqalgvzKGOb5XXyIqrB3HRFmLzGoe2s+ybHIyVMiL1aJ170oWvf
1OD/ce20fQyTF1yDQRystP0rKUb1BVC62WosoISzBTcXqMOV1dVa+yTKbmZjacHIilKOLJNSM0Pi
VbhgFR3uJVEtfoNNUsnSXYU4mba4fRXogjAidonL8r1Qbw5WqKGQmf/m8nylV8VhEkxRlu9Fh0c4
Ofmoa8sE6ZEPaQs8aiQvR4zlmhzb4FwKLfwggoqNNIteLKY33+r6c3nW11CrsnO/ceQgBXbod3j8
3VPUk4hk9bGzKWstf0MLp120YPppWVXxtjxVRxdf2tUrNAzAMKNN93euVa2Wmoux788GBfHAuI1y
dpFvlhbKf+7yueD8Sw9K80cf+AoNLOosCAn9U4XmbxZy44cobEz9JKLdo5zWh+Oerd4PzrVjYsKJ
AtqBsnDJsdV7hZsk83di7mljCruTT1C/hU2IOYsssMNUdvWbw8PtNBk0uzkfLCWeObO1/cJCN5gR
zaf6CVPF2G6Zh3bkyhLRlGMC24SZjoPCisRjuVguS2AGKXE/t2ZW+F9J6ZyLheVStEJcaG7bhedz
3sewlPh4srhjug0dppL5JYJQPLH5iVY5sd1/uxzwI+/aKHQYqAzaB+erH/pkVk8gQhWf2QR6Bjy+
sx/n5iupiyGpQOa2mVEpfu54OzdIilVmw8pDoYXnuHSJWAzIeokt8zFY/XMqUnVPZQX9BX/fJorC
2MftMozHOEvevQD5dxZZxrYkffikiYFLqPoT57VFgFd0BJCSgBjtlsP+osyjdK+3tPyqXZda+77W
gh9xjwWyz5HOq5JwTcds6jNQhvrcKYsA0cy+L0ttMFhfUVsy0Ic74+oXrDzROfDgTrHKbUAEdsUh
JmjSxqm1LU2abFAqJzKM+OcMx6jPbS5vXU9bqpCUYktT1sgAlFBvuJvlYYYGaKPOi1rImLL0Qm70
rp6sz5LM+h8mJSi6hK5CP4DjStQBcZXCoOZVKlsj/3Eug3CAzVfxucmB2o1VwRocxfV5uQhcAEch
kSKs6gJUxqjcK51REyZK4p3cXHFcdr2PKhlfiTAvt4KD786xpv7Ta/dm1x76vnNeR3p3t1QhDyiG
xPrMeuVubKwZR6vCU1uFFTISAuXxXAwJkmhFvLwpiMrrGON2NGc9IxBfY1mhGBuz4LJcJgeuV4Ca
DhGARlK3aws4LxQRhS/Kbdbln8iWmO9FtQ0nfyqRimviAAIAJoWpx/DZuTA+bI69KqBPjcEmLUjr
cqOpID1lhIIUITAmqsc4EEoFfUj3zENj6HI7GLOGP7PJh5gwBJmIAaDme4zsOkFLBVbWzyykZ8y+
+pk3GFqJEM6QY9Xxm5yCT7zA5SkaMghAWkRcggpxPTUGiZecFCTxskX43ST6ljLJkI/BDHByjMFF
y8t861WivxEUPh4YLHpHV7mUqAmMQceygycZX9PaUd7AtonsvJ7d1QheAppXOmkEQ0YHFY/AKq7V
+Eg6pHXEe/8qc+m+UK3tmqUSJVAKwBAq7bCcWxpNGV+C7JdwtF2rMK0tH7qAeLB13FavWSGCixAT
uWnQ+K8KCqBvNfKlygkldMbmFY8f6a4lKkezh+6Q2Fm8qS3MYMyK3GtQ0w0gohC/Mj4LY+q+01XW
twUuZDrwTv6BLQIsRKy+5h0N1sPsXrHqR1S7l3rs7b8vQT1+tzuwXnYiwNfWHwNBZQcphSJLcPyD
g1deOa7QKhP1VWd+zaTbw76Vp3N/VTe/OXPPi1iHzjQZvEdojEyXKr4LonyXaI5xZEBsMfsMq1U8
6vW+C9Jo60ITOplDjk5+Nj+1ITAXlGJnq6uGXe9xP8uQITcBaZtyTLo1XMRq77gNETTk82GGyE4d
gW/PKfI3HNoIhCkGcyfnqs3ye0Q+YZzsW1V+eaVhH12f78/RiFebyAT11TOuRqobYeVCqla20X1M
pKChlGOk8SXNF0kerDmaGFknnx0sK1CIwpeLr8sZ3MjhFaa0Mhk8pfJom415XObXQR6KFaiFZG9W
pv3a5dlrhcCnnINBFrWIFcNXivQEmSY80r+0rp6bVRFwtHzwLVT+vdrgQJXnSUQ42f34T2wO16DS
hi9nAgclzCR+0ICfsM6glTIr/Rb4OQyCADnX0TeZdSLVyHAwqlUKeSEUzvDDCXIOxC48FL+XwcZm
PDyDAmCMZilCiPm8ObXMWPVo5nfY45l+aflNy4hdHu3iqs0XxG9kEafRn6WHPHm9vhvqiUZ/MLFo
muXF8omcGlP5lc8ycwYtfwZh+efFuUYBB5iqkAhLreZZtmH8TQibiN9E/Zj6tN7QaNevWapxTOkM
5kxwjwrX0L57ev69a0bzSV6Ida5aKGhd17+VJjey1tsko7a9vMVIII42R9qDluFUsyV1il103svU
6ycjZ+TmJelwaXTbfKtp7/ESy0+v61cVHzk4aFHxjtyM3oAKSYaxjJxeYQOkxs/eHC+O+dwxb3PC
5mjPs0sfI9YaQSyZ6I6LCEiyzdZzQ6HLITcCAEHCZfOmL/MpmfTrkTPO1prrU6TaPE8sxqmbKueo
WtoLavM3tbEnNZHP6Xi0RDsyyxT9lrWZNBLS5A5911R7zy15t7D4YBbRhl1o29UtD6fvTcnYJoUV
4efIQ123nV4jZCZ1qc6qLRGMQli6gYnw8EPF/i0Snr/zW9s5FoZZ0QFCbd3EhvZYOCmJPT4GmnQP
fllMSjoS3luZ38lT7a+0Q55ZTLO14E2Tq3yk0QGCbquyOniP64EFPpLfbTC9m8xL+xO8UV4ksy4m
8cSk/N32cz1B77FKf9nziKhIhg0i9eg7dMc3PyoB3wVau6MvnT18LKmbNPc/jIgTK03v4TEhv5hb
qO7WMob6YrMZrDlnIbMsw5ZQ0Djc/f8ZpobzvwmmSMEN9miHDzGpHCbU4/8J8nVxxCVGBPJKa6S9
p1miM7lH0iONL35cqNqKmzVFKYIPcnTJjZUfLYG8yK41MhH7CL8py/kx0rW9wIp3xTs+rUYjzneS
bJPtIjAIZXMKpdYfXBMDoyiIZJLNa1yTwYI/Tv6fWNb/x0tyTNMVwuKXzZ77ny+JWEGfiNmKhG5F
I1PHDv10NGaKTYRXvwEtVgAmCtOOQJ5KPY0pPZaCOshUP0qTmSxlbnYurORL2hqWk3a6ZBpxQzCt
GG5aDCJ6LVnpJVVuZ5XMeGbCSa8z8BrjGZyjo4HVYKOnWZ8fuY3gMTBkOWtjLHc+++um5DB9LJg5
ngmiQmwwiCtRyhhGDCdZx05FymNKh9ZOiG7P+WweWAwAI9ql3P4f7z3k6v8kHDsz0Fo3PFc3TRgs
xn/+oly0IKbfi3iPHPAb7ePpe9hBZfP1hLw02zyytq2SVsnHcgEstQaImHwO0T2YSI9cwqFCq0/W
YZDb+xrDxDZsC+eGjFH5WOBkip6OvkBp0EUKLBKJ68D0/w8UNdDp+TP6P0nNwrUl6lVH5+VYwvvf
ryPJIZ95hQVwLppwgEZd/WL03s+ysI+jO5rX1JZnL439I6bcU9023zzGIVQY0tory8+IhidTq2Ek
sjKkM+wDjZxx/ruXqWkPC4bbi8fpOvV/MPibwKlSFtzQqYCp5GSXD8jC6XTHHD6vSKt2UwBQImqp
g7HBbaVvN1tdYjkVkx1CL0E50iSQp+qw7s5kU/n7yG/NdZbAACFf+ycHXp8uQG2z3ipkuoF9+Ee/
ykglwekfshQVGPmSmiMJKwWTUD4rffFDClglTHCLNXqs5EBr293aYwGGtTKmvWwnxqUdfB8RVI/l
cFOW5BB6ClKDaJz6PGD5QbWPLIXxYkOy9TeS62rWuN+V0Py77vhrNVKtLYcB0GK7wazExbKaazlU
SNZiKc7aJP6KpRsfBOXkiQj4YmON0bZLFIaAeRQE1PCXmKWD9LlJlSzsd4av2OQJziuLyTssczSn
a+ob/LGTIoX1WUn8DB3S/G3Ssj0GbvjSwPIk8dY9pnmkQYyB3ORDet4sWM4ixsdCI7jCy0brwo4r
YjYLzs992smdppk22JE1ooZsozxE1yiLPuoZtYXyyjwxc36t0UgTOm7StUDOdTDsgtZyIml4h/ld
971fKsI1DFCs0XLgcU0cvxWMyUGTkq/qlN9jPpFYBczygcHmt+WrvywYTbd+0F/dTJcb2jLZI6Xr
e0oD7N8IkwEz0tB9TqZiCg+EGQMbgqUgKdstFYK6o/HLT40x2oh9gC2cnEBtirGBrpiX5utAcsLK
TZzw8I8XrpSbjC7fjEZaLgsaCZ/kM7BdQu6SsDrYY9PcQKMMWw4W+lxmJtnZE256tmSboSfh4XJp
rUadhUOdzngynC90ODn0+F264WVufHpSD/6n8RHJhizYOYh3ee6fP0jCO2AT/R5YfJfjvFGbmoCQ
Xs1MM+59rRt3vYjOdROayIr+/VSbhNY1xkgo/vupTATgZFk3d/GQ42bQ7A87j3R3DWrrXxMFwcGO
gLisQjQ0BfcE7o/fM1pR6XsTDMxmGpu2e9uKXYmvigxxlZ7aWJwGyBkdiVxxaZIGroE/XePfDQBF
1O3Ji7Sd0ozimsdRcZ2C5l+X5bkSbcdeItAmIDx+5pTsx9yknZyn8c0Be/T3JcrA0JFryG9fF/al
Er//KQ/MQj+ZNQ2G3Mbmx8ijvivGalgFYjQLduBsgl6Ze3MeYNgsXZjTT31P4QdeOdwOtcnNJkpi
uFlydk7IfG5BmFphC8d0Hi32kW9uVWcSLJOV+6GW5kHMbQR3biiY81fLw0CwxqDl6y5VUAdrHHPN
rZkMeRedNszHZ/97gCIaigBSl97SDmXfZa+D2UerJg9gxGE04eM4+sdmlneHIgP8ZYfeJWxivkoQ
4diGQz6jndnIi2hat7SGCNioUm4NgFC1FaJ3GZHIrT3jdRy14EmTOH01a/iNCaQZsCUAO2VJs2eZ
H/09VKJhp+jXk2icFrVzhQ7FDdE3Eb39srxagZMPq0Tq5TWQ8e/ajmfaQ8jxMbeUf5kiUt7TIEwu
jhU9KpGPR4EOghZ/CebDc8V1GDU5rpYvlwuyqp0i1m2zQC90UXarMYzCS9341y7xxKPSsfeX+hjj
Uy3UOdTrNSEr2apB/3TzioYw73YmewSGG1xqOile26Tv/KXwiK433CK6/klNoXA095Vcp3Sdt7Zb
mau+GUKwUpD4Uq35ltBUWtfJWO2i6AeIqf4t0/0/bSGa86h5SEByOGlT2sbPIsClA83M3tawdVa5
H01bswQo2o+QVV0Dyq0RWAQCgk/43uEZaLXuqkboh+hyrlM0S3BnO2kzZNmGuLrhPg6s21VOuGXT
gbJTrY5rsM4OyZigVFTfspiPdD8w6xgK497NkkKvsFFkGdu+kRvDIix0KCvyUyF/yosKTHVmLxU3
X/C+DUZiHNPA0R6i98w9EJ0Oe35NpGyfkBWgNeGq6IwB2F8G/GHmPlTITTduZwLszNHw1dbdIuL3
EM6IUoh/+Bcd2iT9lOu7gKkYVfr4lemF/0gjttAuSe+YiZN7h/ph09Y1Wejzw9LGrNGEiPvJGGKk
OxqGOiN5fFMT+Y7C1xkLM3Z+wRiUXbhZsQmE1FFKeoTSTpDwICIxLQisrGdYETLKyZrwpVAUR3bx
s5yhoXVFIrjbkg+ZwSXeykKLCKbV54kjOYAervo5GpJPjMXDv3GMQkHun5BYZJ76FmrmRg5UqYkD
uD+MEn/fGNW4iprEep0iuW5laT0yRe5OWk4uWHTXpEO/daou/GvSIOH64fgCJGg6SRhNyEeHFPSN
lmI5gCJ6NZz+G+vI1Q5c7b1j6o06QSs20ujfkZ/npAT65XW5NPlIm5vODf+TxFSoqfCI6i2+aFWE
2QmEQbtaviwhHpAUyi85V82En5Xvae2T7rX+h1tln5nV9Mh1JWyLSccbxDYTx/HKMitAEnB4rmiK
wLro5XCUHUoJB5vmYmrX4JLswE3iCVAx6Y+aUKvEKfUDyqdvKvBsCi8uve3gzaXneTZssBRKJvg6
Zxt5HP4CRxU8Ose2NsKliJwPZ7SFhthk5jPbU8KxAGMSQrA1DdmdPfi7R9HKm+owEyy5Bcu7OjDL
QNClx/uaUx/OFffiNBbcOTc4jVYGtDk1dO/Iee2RztjDzr4DwxpPtaaJF9Ho4oX42hPSBn7x0uWN
p3t3qPrKOSFa+JXh3q39V1FkGdiK8TW+6Z3T/C27qFkiVkGTOnzgHO8i5ks4C3yWS5CDCYNsoO1o
fwMfbh1GR3RBLug27GNSDSdtaHHL+MMzpAt81dMB9ENTWvkZU8Ar0+byQ1js/vR+5KW0U9xV3sDo
L+4hDqCGSzTvQUM+fBspu4bIWmUGBK7FRTah3ctE08MRTNV5aOx+tTiPEeuihdCtfqs3undaLiUo
a+YP7g2Wo/WRxtJc25ljHpfCI87Bb4SxFeyYygDuDrxoS7oU029R9tvF37E4PYQNeMo1B7EVeaDd
7LnZmRaz7jmgLN7gsW5hjCbAN6LcM1dlR/yGV1TsjZyrDrUjSSctsgOZEewh7Mm5NYsHbIrXdVt3
sOjLqr4vF7eZiXsOJfsQwk9KpvBXA/PepRamGqC0CxA3Ne5q0khOtX0wGQRVKN2YdvaEms5093Hd
cEMhEr8PmIqKgKY8t3I38+Lhb8SqwTWwSLoiiwRjJrtRJF8F+v5V4qO7d3s7ODLLSbfWmNIn5OTj
hkN7lm3OiTKzyOUIrIcnQO7mxMBQA8fXzLB+YkNmiW4y1MqOUR6NEs+8IsoWpB+zrlraeB4Ilx5k
3H0MiST3uvbLXWmYpNsiOjlhss7XOHzqgxgH5+k4OluD2e4MWq2XFufeWrEkm54JLlbjfJ1oNU7U
+SFDYc7cxegyRZ4f4l/uXe800PH8gSzo2EBZfOZTLVZlnfMmY0fBFMh9hAGWVIpEu5vZ3NU3nDtM
T4fOaQWYQL85yOjPNkExN13zPyvZa/u60O2L7Ah8R/0WbIegba8qRsSaOyM93Q6dwb6qnGfk5c2D
mHKTWPla7Ye8sQ7j0IW3Ni2OUTTCGbcsGvMJnpmD0abbEscMcENUYFXYl7vYafW1m6NZ7DpYqWbi
bjqb+XVm/O70GgFcnGUPzk75lcb4f9F1XstxK2uTfSJEFEzB3Lb3bCca3SAkUoL3Hk//L4D7P/vM
TMwNorspQ9NEVeWXufJRcK/yaf1+YQ8DeM+OQ9zObrYUlaYcRWfeB8jaLyKzLkaLU40w1ioqO/3k
hwEIwKZxXnxAgEIk2V2DzEwUHEMX0bKSm24Ep5Eg8U0KWpfZwmzh444vXTg8ixbBxwrV3840oG3F
FzaP8xC4EaRgI11Z0z3u34uukXkl1J7V1cLGvfxDqO3NyHPektMl9fDfj6p3+PcluA9bIzDaNz1m
VenV4FcKE2ZRR3X0KuIcSbCw9BtWpWApCq+nuzwo1t4wlM9ade0jUn/CMGiYfOYTt57EZ2NhacUg
1ew5gjKINH8HQUUpjiVeNFdC3fOd+GgBU8qgL/FwvthT0mu+Cfz/P+z8+3dwACd7p61BAv7vvzA/
Mhl9/D//bFAYnFcZGFZ7NYE4NrXhzhevIUBE3JjnZNVe4sxLVpHwPmLId34MppCwkHX2TNCCneYk
zMHU5uK37j3OrW4/P4Nl31wAVzQX3aGIyavWmkoWDFJd8iYc8xD7dvbDqHZmVSXbkJDGrS6jcVea
GoZt2noRofUP8NkgGGg73nqiEqsB2WKbOGpxKzEPhG2rX2RXZNxzSZk7gRZd2rYobm2fkwUnAh/U
Q8melVFfZCsNlRX/eT4/KsSvUdX9Tca0a4lRg8Schdi/YExurtvSY59rxSzn80UwVe7ZcWquPvxO
bHWdWtaRr2g3jhHx0Q7XSGj2VHQ0VksnSN0BGeMD/15InmgNXm5a2c02A1oQ2CHh0/mFWE3Z54+C
CZWTR+co8KLz/Iibob3x2HUtMLzpO0ybP9E5fbmSusd31kWTCE0oPsygm0vZtw8hRXMb+/o1i+ru
oWrPdhjDa9YMcp+a/ceMOnRrtz1lNbZzl4DuyrJs59p27rBiYl9x2817fA0oYkXXYNUcc6bTY5wf
Qx8GXBEJcdf/xogsv5rQeivdUuspwTDUQw0GQACKPgscxadG1HutREZGocs/0I5gHxSdffTzji+m
Hbz1bJxi6r/zlb7GsoFvyrHNHc7d5gbLSvsxfaxmr7MQdHUcPWApW7DpOcGMkeMf1lTyuHF8x5+k
LiuDzmwFrtylKl3solUI54ayDwYKhbvCvE9NkSz633r7169JiXcKbtceBRb7BPcAQk+LMIF0jaSB
P4WgGAsR9RT5R+gWyaWutbsWK8R5J9ROq2XRYZzOLhy3mx0oCu+ElRUCYFR+wdirVgogtK0XZPGj
CFnNBa1lK4qx0BdLUR2oq//TTG9ULVFuIdbvXccnvWF6351wNSGdtva9R+hRDZDhqtYbOAawQ1PS
nd+we8KTsvsfvOV453tq74HWbW6lT3bU1XWH07HEQ9fYJ631SSZHsAVcH/Z67TrxUss7kvGNTzuM
vw7bsX/zGbNJZpsv5uBREam/BeCqr1kSF1dFbOf/k66E+qLb3boQY36bLyZg5M2Qm5RSVCEWbNQX
whHcrYMp7hXLkikVLEFv1eiAmlhGOAoFef1Eq3/LVKob0lQ95SRT/RA0mJ5zls/js+E56ceA1dsM
3eQXxP1+3eldu1bxuy28zBSnrANEhXu4uBg63C+NYpTrEHfZ2uw97z50qGVtWioPbtz9sgDBsmf0
Nq0GNgmMNqnOHXfo8/x0wG6vhJHFKsEHrdxV1olkiIFZqDkbad+c487cW5Pt0h0L2XNI5AONWkEn
xO69cUbp7sfaYkBYJwvS/9kPLEek4WPtEU4MZ3iK/S0kgDMTnbH5VE9bPfgNcb5lCTuvKXN3m8U1
G66pV9zTnXHN4qgvWJH0I9LCwh8NkHiRbZZ7zfAt6m+q6mbHjrtPDk6a0jQf+QUxfnWT6AWDjVz2
e7Cq3a0qNHXhjRx0IvibGOa1p2AceOlHV+y8ps6ncADmoiaoDwVDAVoszPp9bJEcRK39akRyIiNP
KKNo3/MK1SzIWvwCzThupOWi+jMwWrZTOsdhBB6Mzj00zHdCwcWL4trjq5+aS9UGQGwFtBe0fsZh
JpHnAqLneaCwx3HYH2uYR84pg2MncvtHQ6YpHAFCTP7ZMlS6Q2GoUDpr2JGIx+fScBZ4yeTeGsq1
sGpjnbMggyEDjIVqH11SEfAOmozl/oAuhV+8cPSbDA1t3aRkYk03cncWvq9VMdFHOyMmq9S2u1kJ
8fXmnJWj2OcTXXl+yQk6Z2G6tb8BjdjTF0EoC58zLKuGeg4lis4cev55lEHOpReiJ6DIMV0L/eyg
u8opLxLuGbIODjOuzlUF6UJD3SddwHxh1D8j1IsQnlXk6a8SU/PNVlpcK4ny0iiuu+/MsbvM6K/5
UxhtzacfSVkBsdYlvSR86UkGiYsuJ4ehYg8bnmQy16zl4DwqLB7zH4pDVsdFR3kQBBX/xVX76lll
VM7ATPK2ucR/VU4Xrze070dGCKh3gWR26PWG5olWnLl/LJPM5v43gG+bX5ovbs8p3mdDAJVoTM7G
ZE2cHznTU9gM3arr3PG/PuokHKAygedo/uxA8BcrZgT1av5hzq/Nl/nL173ghyyhmX1/JbxbNzom
u0WnZ91BbfruMD/S//MIAB6/8KWO6w0C/b737G2SpxFBF1iD8z+SDtgwe+jd03lpfJkvCpExtwfg
MD9rjZ+OzVRYgQKmDnTwojF0U+Yl+8MpUpg4cbvcu3S846/EOsUOj+raU1rnEBfYzDlss5pKC0gg
ex5cVMpDm9a3sH/I4Zr4DDjMiUvRtRwi7IY8V9mEpnfIKtCKtc0NcO4NdQilK8umeJ9bBsFXH8tO
UxYaMYODZQj7lCOLFUSmDq7wkYF1D/epVXQLmpYGQAQ1bpCw86vzERStuh6zriWCz06/x8DhCI+f
jq92C6PIs51hCf0krPySS1uhbCeCwDUVQOGw+UwycYZDsvECzSC6JHdoWXIHVlJhlXR14O8MAlAV
eFi3SXwYU/o2x8g/SNNLd3y1Hw7NVyx3OTpvRPJufmpDab6BtEIM7M6BpWobPHjEqzhXrKEhNvC6
2cKzZSuYVDFtyGtfgyjjUsRG7XWmmsDUiGT942pn57nRtIIewmB47xqsJD69zRE+frSnNn0tcRip
xKuSZxCyiywtmhUSZ1AQMSKPeZiL6ZpVrosic5cmfFJhq1gheESKnlRP3E1dq7dl2HLYIpQgjsiS
CAmqAa5ufGXR/4OA41C5k3DbltPUfLShd1Ycp9dzWk1XTojd9Q7YZQXJuOgvfeo6KzXJCKLYVNKh
3fwmfYkrPerIMMTJTR12uTt6Z96UA42zQ7PyEif/UIj8L1V6NWdcyHxpw9usag5S/8lkNrv1ylOL
VOsgqvxkTnCaxGyXYVki1RaR4hwVmxtTm6Mq1XOLR8UyAaqNSBdTxeioBeM7/nfrAAbqppEZPOvM
uwgbO7u5UTWzuIkB92MnT44GT3h2iJOpTwyQDcJjhnvQWQeFKA5jUjirQpbVTgsad9lqmraPbDLM
1mhoK8UswxOrm/FSWNTNgAU8uMBM9jGl1sf5AtiGIrAkzNZUyYTHUnOYJJlhhLtqtDaFG2xdGDYj
DQAkbXR9FU5oAl3LXpo6tlaS5MWmx47Gz6QJbUgFQYhGwWxQG2PzXkfKjuWmWkSjJjGnRNbJjoNw
FeKQvmgQFvNR2PbC8NK3IDyNJKAO1CdxIg5Tm0RQYDBGL6n7stgS69JkiDClpbJqmwbIHSB1Zq5O
7wKHlmmlPevOLFa5U4j15B7bxBYb6ijrj0Oh578zATNFH+ksiSAPoQt4yR5OBJuDbnRu8wWQ183m
Uz15cFyups2R3x3qo54P1VFOFz/J3+qOEZjiZ/mDNsBNRBJ5CfrF37DhzddV1uQ/Rg7nOJBkwjoU
lmuovWwAurwzTpKiAXcz02TnCyCP6JRQ0HP69+n8aH7NM+x11rIvcqHg9mLoV52fDBdphT/0Xvdg
OKzC6bfRk3DNoZkYa8ZiDbjXxLt9CxamoyhLL7XYNXr1V5OKhxwt/KNwnZYWGkizmCIxNpY5+udE
eyocAdhMq1XoqV7AGh4W1erbdSsBJK/6SPzqFNf88pRm6wCjnW+cCm3ssGwJcImCoVsSHElQ6Zs8
d5rlc7BjNrIJBa6Mnf/4o4zXCYoXSmHET00aQuM3BgrYqIKWIgv6Kd0gIhFk/zYNkTOoDCraPuvm
ddQzVmTYFmaeqUe4cvkb6al9iGy7i0yTTb46fBNL08LezcNngmPwmovcuBQY79EgM3y0QQfcM4JC
rAZiE9pRRK542KHjVJfQTwqwkW+68GtSJLxS5Xp1KbuYs49KB1AG9hJ+W2JtC9ikr2CRXwrV0Q+I
DkQuXJauJG4qjg9EOxvUod62CNgb3Nna0fKu1ZD4VzO4BLH9GycFDFbDFju7Vnvqe7r2Ydvrku0j
OKQD7yhKocivPFNdRrQgtNmmM5VxXeImPELjODpd6LwrCoxcopH6pZZZ9VDN7iTrWFuXoeav5kZQ
r6xucdH+xpKd/HBg7BbZeGYJb540c/wWGJU/NVtua6umD0TAEGg0tDgHntSviEId1Ta4I7qgCDwN
ioYVq+IYm2AlZ4hzREqaygDNYNM4GKsIX/AuEsjUs4BlhdqGwhBj73uGvxtQnU6c/znLYa2ghZwJ
+ldAnoyFoU0mR0Zy5HCvA6Jr2k0YxBoIDYucYlY/NZY26HsWs53p9SKmzrxhN7HXKJ94Z96zZDam
c+PCYWyn9QvjIWttpyjuLZs1uhjat4rTBSdbCAKpkegfOD0/mDeat7a+JyXFdxpOc7VJ+keRVMEi
G+v+s8e9q1Ha8Taq1HtRIrKJGRffR7TvQZeQU6zxMt+GGAUq68AFggrGLsmWgPtxD2h7RWFCIhsn
fgktY9Ibh6fDKHkv/PITP5oOAIbKXpSRauWCVfplsDGB3at+OsnwWhQEt9l3F6ukT6rbaNV4BgRJ
bwyeRCHH4gMU9p55pveJzl84DTGjX55TmZ9B0r34d30IbZ/bsrpz0kT9DNXsqyql9Y4zhHdzWXdP
25FY0FV8wpbajS+eHY8v8yOjiPKlqONyg+l1axn6ZcCux0y8pKPMI5uceupjkJmxjoMiP0dKpuwZ
5qewocFBekPUr5rI3zVEIw6l7qdPn8Q0h6LqXdLvtw+HFFVEt8r3wJkwf7QxLuhHKdblFETUwCc2
hWE9Ee/zGzEWyp5dojWcfVU/aa8V4zaKkCw4jY7ZXOeLF8NEmJeACMsMuwJclm0B5WecejxKGfor
akHavemV6qsqk3Lhxklynj8qB5i7bj4ia4Xi9X1+rehKOACZyR2VpPGK1Le5yhXFWgE66yES4BgF
ncZ4HY7eo97TymYNa9tXr4T9eGtHgxzp8jVDssJ9vsvthAi/Img0SOkl0sl4P0MHbT+iI8LLpDzU
/DjvKSJn2GfJs4/dX05a1sekROsgGFhftapZ9+VIztNgo671TMadangmEV3KvRXfvUyMl0Eryova
iU+Fadjv2orxSRPESEdDfKcxmJUQFvfCl39f7106fwayS1u1ZOPkqR5s10rG+7oc4k3uu+3NFSLc
QiyFIIXVLFiyVzK3mlcjdsBthpVkebs2K9R7bqX6wjHcK/I4xAwF1F2AHPnu5fozdNO/aBPFzp3m
lK3VbBKnX7N81cwZGtqf8oBJU9vdmG37l65s3WWlD6CmrOhJPrlZawETyvnbEzXG8CLi6OgoHJaE
hS+JkX27JY6rHUos2kwQM1K9BrD+qjPdXZrbOTK3CaTMyutFZCXmiS+U2K3f/Ei8RtKaODJxsDv1
2pW0ZM7tGJULN6TH2Jgrcbut1x7zmzeK4NRLp4mA0HXQvnWGo2yDrCfcMT114LotoSg5h/lpqqOl
+fXVHDriBHwns5FYaWZFhzQph6eO31BOOgyDM1qyR5vTtduqVw/FjO092Qua7kvYD1Jc27JLzjWB
7uU0uHaMNLulIyUbRR75+6YdzFuChL6Qo/flod8evMLrNvWDHYOpRVghZPVKh8+COeCwt6Px2Tb0
+iRUpJ2oFNbOYDQ2NGbgv0IfsqeqbEA0IZ5fdhK63ZSr2rIHhl3GcKG6+lFPeAgYwsl1CCfS6t6j
MeKuRzYeiSG+ImenDK5QYCz2N3uXecMiArj+G6n0ooAWvDV5xSfjGfWtEcOvtrU4alRtfTBzb1ML
T34Nmv0mFG84UwKgQSSz202Omrdg7xO8RHbY0lsCZbjDo4YiHJE9Tlz3nMOx5TaAiq44Tv6auMLm
XtupHI15WmV0ZmeR9oU1aHzI0OH8XRXu16D/1cMy+Oxxfywj2Wt0RdvBXo3ojFFK2d7Ru9WFYUn3
y+e9Ia32y7SJNOCivjIMTrdNCcNYD3OmVEwr0GLxohDk/5tjy4ituvnyBg5myYjj254MGq3iDueu
6IAasG0xOzxaM8nc7OofjaZGj9EoApo28F/V9MHI5ffAvm+MpdSmyGdLFaWsh4Jaiok8Y3sfbUJT
tokz7vu0ppbquGkSlyYkI9XrpcasJG1L7B1hWFEca7/VVboeAcvuxaS4pphKK6v+TTzgg6THEwgt
0NJ8GC5FEOHDKDLam6RXT1V9d+Gp+QG+39Uu3PHikBffYbdu1rqZs7XHa7u2g8G7tSm6WDhoO94N
+rKDFbmUuPB2jeGAD6Cc7WADr6zQpeEQYE3EuEl0S4irF1bgmf77gRExhuvylw4D3EPjbUjhAPIL
oh5TAsM794VqbjBQwJHr89xmtnHxcjv+dCv7JWv39ZCnWAEL+gzKYpuCy1nYgLx+arJYFEOg/i6q
9CsiqA2kIqxuWELkurjPeahK+vGpYsar9sUFbIHY/xvqkiHL57wBdqT1p82paASF0J4CrC5gZk9o
KulPS80/09wiiaYr7i5uCMHErrz2+BI+SFBRpiusVTWk5i1gK/HUjhn0gDuIOaYYmdrvJBrvkQPW
QZ1Cu1S5wxC3qhe7pYNK+omJtTg1QXW2uPPVUL5GLjDPPEytg2J18lXx1PcwhQY6fzAE9KAEsfdj
DPrxLozXurAPFR1IDxYwjQ4cukTSciTWrj7peqh3nR5f5wKDBEvXosRgDoTKMAjIB9Uqd23BrijA
79UqMdSbFJl09GjYEKAGVOpm/Hao2fyRQXVhsK2dJIAJk5f+g+PkM0KTOw42i33OzrXNue8KGRe/
WYY2acbA1mrbdwbGtHWPREwl9Ue2vuylW38xHb10aTB8UzJ06G2n3ghxtmX6XyGAejJ78fnRvnku
ndbc+Vlloxiqr8FaRx3SAaT2eGB7sfC8zPvLeXVPxL7O9rKuICGGffKs4uxMC4s4OwFtKjaTS6Wo
aE8Mxa8gB65FOH+njvR6EByhlBjUAb5VC+2JAQ33CHvYMn6H3MjExdg6Wucu697rfg5e8Fozv7z3
BppcJspXezIJ1wrsokFpbyPFfstRN5WjGUTGmwIi1+/alZaV8tBPJwoIdlQQzw8zrcbShyW0C6ry
qFJAR4UjI4vRqf7EvWke50tihdZRbw1qQByFhPT/+QEI1SnfHKWiJNDYFb4+vKcqzuEyAmM379CL
SjIVkGREdR1sMzx775RMT92xDtfFQAcI7rscFmalw6nkkDudQfn2fFlRWD1HVY4rXDDWjjt59GYA
EFk0Um48D9wrS06M/kmlwlRLzc45QXbIgWrpLOcatUEraorMo+K59tkSA6SYIiLkRR1Gouo3Z2pA
M6LMPTSh0E5Z1ttrtk/20TTbZs00o6c03frJwcX5WRHZXpLy0s51YA+08ui0ZXFuBojauziVke7V
6RKX9Sd2JNY6c9AXFFH+8aY+y2R0f+Y5SR5snOU112E+Ia9cMeBW3AWZ80eBfKX4bulhk/ndUlm7
rEr6dEarCdhlcun/8yjw4wAblBGc3ZiID2XOUHOn1/QIF7iWgsI3g3bkaK6Ka6TIGgcfrEuDsTw5
C/1qWJpKCKNwqegLg0cP/Pbh5LlxLKaX/JpSYPoR13anj9sqbupLIuO/vDWD3cyV465E+1DH7G/Z
2DYZvH+xuQMgY+k1u7CrR5h0xfioW2PazqYJXYwBhLhuYgQiNFCemjoaOO2JD6jn9Mo6ie7s5nus
TYvYonCIdHlODt7crhUdErQ0iLpZ5j6zCekapv9QwNYdJrDAwtQbOCPTa6Ddvv/LEkgK9+jqbBUx
SiurTXEeMD85+rXQMuNKxmyrUDW2pIooYwamW5f54hlju837LFjMNnOGmLB80/De5462HLKC1rmp
IEWAjVi1kY5ty0/Hbg0YjOEP/OJlGOPkBUpA8q3u+56YrRqvbV0k27w1v2wksJchUbI1jqHskJWT
j6cheiTnLwHaysYh/rnSwqTzl610JsQVHfXME1/zsX0bRq34oymIyCInRWmV/cIo4/6TE/8CrV9Z
jJ4/7KGFyEdDHpFvFrKZNI+Ccbz01PQ+X7gHWlubCcJS6ejxJghGgTDyAkY1d6t72FXRkdMTkI0Y
AHbwYeMKf+lUfJp++pjfs/PbeL44QYkyBr2yj8L2TwYLcNPGRbeZ+QmV6YfArvP/any3vJGSJ2n9
c2n7aPx+WjcAjxK9zX4ofKeOuJAnZS1HfKVtZmewIJKJfKisabRUMIHqM6Y5RlivyL99cfrmBJko
/XW+qALEaBMbe1FjZRXa1A/uDOW9TDyaax1aXWxRMqWlUQMayvADac6jfpdzbWASlLYEpPNscqVD
/xFFcc0tpOmkp7tFierqyh29unptV+8jDS5u21bdS0dSKzSGZKWn/SnJemp6iEGf1OkSVN0/lwgN
nlgSx5wc0wzk3am7wDYVHkZZiGtbuoA8p02EaCaUH64FZi5GiY3lf1/T8xjzyBQ/+f7A9Ofm15wC
Ph/uoIh2aqV9ZuCUOSeb92JqlJAZ/aE/xWj37whRv2IxxgxKaKTuI4CuulGuwY6QXw2Sx+z9ViTm
6Rq4OBagNY1J0S5ShPMytFo6dS7Xbwm35UYHOJrTK0AG9wXiVX5j+pvfuq5ZBZZkZxgTMEqak0XB
6pudInArufKsK89i4urnK4QtgY86AvwqM/U8XzgepKucL2hFcVnDOzGDRufic1p+P68mtkGV4s+M
tOJG8KJkUIjYrWfsvx2sIc/IcPRoJRj/n6rYDY9REIdsGPz1CGLw1k38PBEm7zqFLpf5WZgFJoau
2oAl1P2NmvBvjffyOWartlLkU9Xzr5hTE2MFQn6pg1SjMLh8MztSqF7haKew8D4daLcVVt3zfKkr
SnkNeB9L9K5/XtMVzVsFQwLhZe6Fy3tooEPl/mHOlZ0YtWZryIFi9W/QZ36kEUltdDaO7kT0Covx
PVIaHM6adxq6wL0ibgRnJhvavWtp4fvexSZq+oke+5kizW0a10pPpBaKXZFKvgxNre5MOjFn2kF4
8wtid/4khkdeNQU5Av/iIrfeSutcmrUA+1JkJy8t5bHLsXZWxgb4oYr1qrE+wDSxzUohK0QJvGVC
UqveBtvaKDCEorjf9FM0qo51Fn4iyNs2xhys1d240Yqq5zdBOG+uVz4JgTF4FStdBU7quF64waKr
E1Ko7eM4tYspIP6P30+Jr/QjCar/63VZDf6eCqXhWpXOLRMCGaGaItTSynd9Eqk3w0Ysk0oYM/Yi
smRUTngzGqo0B7aLTKzDjkQ2+NbN2LfactZXOx8uBeCc5DhMv6lFGxjLUTqMtmt312t6fZsHLAir
Oy2t6luJbB27gv6lseBdTesvrjUyK4LjOP6KUezmp/MlH23Qn6YscTUE8ZtV5Y9GmoyvIaUTNO6H
OyaZHyQ0rQ+p/SJ3S2iTkgNYLSAxOOzHm5Q+YE5+PfT+MnrUni3XNUGKY1m9x6EtX3N+RBdnUD8z
nQpDxe/2KRC/Y5SNPaxqrD+VCdu01ARB+ZBynTQoMdh4VvnD04HckPrgV7bI6YCfkh3QRCNlGZvl
Qo2q4W4O8V2zMhXmCEQ+rca8Z2FmpknbDPE3Di+DMKP3BNvCTugdp2y2lQs96J7x9DmYZu+vyplm
raFLeiwxq8hUn7W7tHGLApLhnL8ogS2uG1L7K3RRnoe6a206jK+rwDaZGeEfEqzKZb40NNnuRUSQ
lRI5kEO4lyeTuqGNGALS0Qc7a3evHB3oMsascPencJFWoDPyhms7ZWXhT3ml6Im2gV7Un41trTkJ
alO6Y4LFd8ZnEza/Q2Iv57migMgEfgtGaSfuHuwFgFDvZs4JOaezPnTd3aABySJj9dCUP5lRR9u8
GCErOo16jGSrkCETySEaFJb3It0FLoZptrjifeEPTXSAxNcv1WmQ6tgNxSuw92d8dhmEbLj1QN1p
rddeUVPFPuiav6Q+2mvYVckuaeVfe7LFybFBztB9HTaJwOnTx7wN8p5dAFTpI7+wwA1UMCPClzvq
juwbLa5QLAr1uVOMsiLFXdm3GmrMIZkOydyhmAOhnXoKha2d1WknC9vPTW3cRTi5QAggGefAMH66
eRLv1Mhg0Gb3sFjTBAz89MH5j0Wos712cxVnWTgeXmdDM26wLIiBjkW3K2ipXmJc1NbKEFSX+VJO
UxSgGt4+MZNP3TbTux21Kc6y9CfKZbJr3fzm66XyMYSE/lvlJ+os2QDeizt8Rv6bnRT6Re07yEPT
RZT9ybJ1jb5sK76RW45vZhz8xG1nHgCK8d9n4VrGtrULzWGkHgFkizWNgTrAyhbJ/0vaYzarhjA6
0hRGvitOzi5BJnzPuPY63dbWZokYgt4kWpovbtzjwX9o/atSd/2RPbc52QpoulTMaOU2cXcQkHwW
+OjaaFlT8oiC3O4qWK1G0rbn+UJmuD2P02VIw32o9AQF+m6qVx7eEUQZZjTpsOqJSBW6CRtY66oX
P2E8VXYbSE+UKsRevx0c17xEAWXFpZ/Qc2ulr4rdt39r56npVPBYeRZegk7H241NWJ57kixvSq1Q
0KZWE2yFXkl/shfEsVXteqtqcS6Fj4jgN3gfZoiC+g38VXp75SVYsWpMBpmTWYX7aZHLxMY1jIfU
FJp3INApH67X0jGS5r8UQHRMsxpr3w8tyVSr+MKJ8gFVTvmBv3grS718CRA1t6UIBDR7We+T7ooM
Lh5swgempqZGO0Je98ap7fx6Q2dFs1Atsz26HmbPtOktWvmcB9AApk10ir9Eona31GOLg9Oq0JWI
0G+Aa73kUR/jfd1EgUHoWsWgEOuSEowW1+5cXGM1X/1QQ4uOZXDnlkZdkKfssebpd6VEPRiqYJer
OYYlQPfbZBC0RhFO/t64m2yYYWNV+7FnvbETJsu9qqknQ6TPkXK/VWBkyYsx1s+gnHZpYYhtsIEY
8g3B4F51UEjcSRctHD2swXhu/MnUZLwGChl5yt2uqUFFeNWU/lowqab+QovZv7vtJjIXTVH0V24f
ycbGg7h1mPiRWpLt5dtsUGb+cHUt+09KdUPj08FT00G/9lNwIKmW0XJiqKtGQkAUpJMpRMUpQP4c
XpnodpJYLoFmj2jx6PPH/E8rDswTfSTKmU91UTblgfqkcutWMjlBRg139WT30pStnW5gQR7TKdiE
XaS6qkkeblLqjKnzQBnvAuuoESO7YzN7S7nP3RVR/egsM3gb4btbafyidEmAllDBNqpjB0BhY4i7
NiEUjb4aTjVQ0LsIMDQquKdGs8f9VUTjq0PGfgDLu8A97u9t48NJAw1EpfmLoI150AT1cm58CQ1y
b33wnhushIHWZDt3ZPJcSWMiJlbn1s8T8veUClp/28fM/Z4vtB4mS8Mju9CT3u1IRm7sIB/2uqbW
kM1zFr1R/yUrbqUbazrLuXn+EFFsc8oAt6FLSUI0gJGkhnRZTp9noWBQ6YwErZIMMbWRpUU1uPZQ
DIzNeaMR6oag0h7n58NkdHZIK+3ZEa3mExKqR4PMKjkCTrBZ4PrRggLDaEHxXYjiGjns+qF8BX7y
PgZFRVwXs4JKHeMuMBy0OyUdaCav10091W4bjTjBtFiP2JwWuXj1g8kRMF3cgBFP2vvxZv6hxGAO
FgpemJObOuI0P2pkmK5aw0qWLlVYZF3wR2gdn4ue8LnkiRh/ZK5xjZgv5MxtjQkhmroMFSb3M7Ba
hWEv4famtlEz3bh6wdJSLVq6JfDilbQC8HbdmGYXbMuoShYCqBJmldE/6UKUG9FjIoXTpR3apI7X
YBAXrlKoB32KmQMy36ewAA5lp+SbgjptlAh+H2Iv/yMR5TZzHTRwan6EtdTXgR8Mh5m89o1fs7Ub
x9pmDwlOhp3x0vdGsJVghTlMcIYlzd+fNcw3J6X4PSPx55f1sTp0iTlsMmzZl/niF6ZzscpgoTN8
8SDpHOwpUIsHnZ2VhmoA6fyeWXq+lwb8EoIr8Cgii/CiChzF0EcVOcVCsmDmguqrXoPBTzf4NG7z
PA0bq7aUIVYqaYzUuQsnOkt+qLuYr6Af7YEAVRV5OzMkmeVYLYXxgVLSqhS4KyutrYOZdpQpyelh
EriLjqMPOX/ZM3O1PEq4aEU2Q3zSTD6zN5/iJi2gn7GL4XjM2XvQQZ+j7X721AifA6e9kikw7jQQ
qHuqGUpwBDo+9BzfzuzpapQOzgKaVZxKnZ9QnG7GVL4VLdVlHlLwd3Hq/xB1XjtuI+0WfSICzOGW
IpXVrY52+4ZwJIs5FIvh6c+i5gfOjTD2DDxWi6r6wt5rMzXJQ5vn4gChfbzUXvUPc5J/Z3iV8qNo
NWz9iJDGjk0OVmZKe01EjyQw2ekCLXjefbU6YgIxZshYoE29AJmEN+IRdQMElfjXxv6eEFiH9yh1
juh5cSaL9PdYSeZJ24tW4+BXqlsOJQlx2JknyJOAk0ioNpsnYGZEipAq8Sj0CMq9gVMyIlz27C9k
YUT95vuS24uZg/1Cw37LHe3z4U2T/yFC3cuSI0PwUU7FHhbPE/l+7TerZgLXw95r4F/GemIT8FBi
keFg3vV6rd/xPL3Q6xCV3a3ze10gXHeG9PW//fNapBPGbLUwWGRKN1UFpjxhyKtutsCwDvY6fbF6
Yr21jbkl2tqWiuEy9G2A/AM1VZfowe3xYvB7u2IhmOz/vxb5Ui74azuWnmDSbWLqxG4lsTxUsmZp
CN31Xi3kJU+VqX3iDCPSdyadGJ/Nw2I+BN7vfEica5+700dGAEM6uIqZXM8pDTyPFTHzy2HV2y/V
Fp95tnykpdjnZlHf7eW9BMhCNHDXXWdc1wOYo1alBmKOhXVvQp4VUQE6lLLM/oBHy7vI5d3bGF29
hngWTs59+NcxOyWo+Ih++BslPgo6CwjIrrfTN2LoUuidZJY/YNNjwQwj94w6hKLAXnfqA4IjHUne
BjaE+sy5wiB1SFrMcP0vaIBlWHSuTmOwzq8kH5mg35cjpBlUfPVpsjLnzeMdijw9PaIQBmggd5Zy
/3EdHr8lbRMBT1czQuG2fgqsyFrHeYjWmQzoaXXuapnyQ2BnX5OkqfqPKGT38nMq6S0eU6XR0IwI
+aEWL4xoQwt/Kc7QoUbp6aLjFDXEmYm7luacLE7UWmeXUfYVCxINr20ezbbLLr5BbdNkBWIJ6FMX
okiQ1JfCfAGnVsSTWt7VugbPXo7qtxyz10BiWWgGXAeeg6IUvI3Vk1WzyO8lX53lnzdq3MelFs80
j0gCg/Lb0hnI2Dbl2Ob9lzMIuR5r3TnHdAmRCKBOg7/fIamsDoiQ7Dd5e7IJ3bHAOrdkUgnt213b
2PCEkUKJ33jxi2Zi3Zv1j2Vx/MtgeZ9EiBBDXK7NwdPqLnqkpGQ1MD6DSmDnubiBWh8Rm9mlH5S5
zCzzcW9gI92P9twfc7sw9z5KDuAhwmfI0adsNj8njFdnYriXsBqn8YklPn4/dgA4FSeekQkpaO11
WbQgRA0tVQVhAR/ErJGiGYy1X7AYfdUrxjjdM/cWQ0i+mmLdP0wzNtQ7MrO2/KQi+JXPZrN36rX/
MRYfUunOzzkDdsggeVdsuRQN0/IiTY76Ou6mPK+fH4ohz17X0FAYxiTu15BTGYBTrypQ87gHHkVw
MgG2cBNn/e+Xdo1uvOxXfffg6vobkBgf+wts3T7SPaeZI9mioHCcCp1YquHURHxXZ8Z6E2D8wlLn
Ss3LTuwzNRKHNegsrJhIHfoZD/qQJd4ODN4IGgWwdDaiCOfO6g+Pv0rfTPMtKZxXTsuUgdaQHusS
CxL83diaZfElGv3vWHK1UPLyDd1y0JfE2rWGQo7PxuzZw/2ID78+zIDW6W3L9G72W3DbgucRNJxq
w3ny+st///hwqD1+3awpk1tZr6chZVVh1T284Alftyq8/Da28/9eEi0j18TErNuW9bVlbS0A3UbW
MBsnarqSnSH69MfauGMFlumLiB5bDbMN3LtOVgDxXrBQIjLWgzs9/PJuBhwvKB+LS+2m+gu5C7sH
ATX1A7VHhvN3mewe1fh0QZzVoN+t6SXNrPmeEDNn3xygpjF5vilqKsukITLldVD5/16QnuD03l5S
I2igvLtm+Pg9r1gPAUsEhsaN0V/mbWRgy82fSu76mNUNCUt68jR16wgogfQVUefBM4vQaseSrD5n
SGwhiOifts/AkArZPCYYGA6P/yxPPdo77xlXprevNAcjPHJKWEF9ASKuGhlBWetd9sq6qVmHo45N
OBZyFSy2AdcGMp+fHi8sZOenxOP40ZBt0eTwL6Rv2TdLXO0FI/3iWgs7rAqRN5rmW9neVDLLKz8a
9tAG/YFrBPo38wGL9tqeE9AyEbwbtdHDde+JNBGqRn3KavRxkPl0aUfM9P2Or9uz141ZNHfwG7vt
RAhGf8eCV7wVbYYOm1hgb7JEWKpyQqy66K8TbPU9hn1rX+dWeUbggjUkDy561b6URvWZdI561TLW
xiB1uuPoMSr+322tCbV7qGmyVM3EqzwVLvsa5ZZ/erN6Bk4e3DOx8rXr5y2Qw3zxt9IOI0B6WQh8
CikKWThY47cSXXwMrVhdg3EyyRjug2NFQBUHj5g4oK4PQL3LBY1avDk2Wb3zxVYAsqp0TeJFZTYE
2MRh8Kb0zKGd0atLHbo5GREbdg8EcMlsHOj4YF+Z45wq02TPZSvzI2h664xIOdstZZvtPZssdiXL
FNwnwZb8qNP3aU93DDuZ1N7WetNG882upuCHPm5WPH9EHo1A6sVDBMRiBQYH51QTV61ID4Y/7Q0v
kHFpc+0C9mXI68r7HOAdM0bp7RfEQjsXeeNLz3Z0BxHcYwS9+luaoxFJLemJH8qDFnIF28THL2VG
BZ371r98sforlPNLoWnZMc/ldB5cYzrbk67J4+MfPXcdj30tDtbD3W/Z96Qjqnj8Sb+4joP7Npnp
cjdyr7wujlvuSVonMncjopK2+rwiIAMGCI8FC+KbPoXgpdVblo3qDTE7Rq6kIIQeB8EbeamY+/hk
ctAkHCfLj57eBIzru9Ka9kkDF7ZiNAhsgBhD2l0cAJaRick+fPwS7oEbO2yJw8e5MQBZjYBSIxrT
xv6aCdVEVSAIZS75hLsWGrQpdiiOEjREtcPFtorTWGfF8+M6nhMRXCYWRUcCgmh7e5H+GOzl6J5R
8jp/Bmu62oDISF6o1N7PzW3ADcAtTkrIxs3MPEha9S1t0O9KFNxRD2e0sjXmlYg16QogBgUwhqxp
oTP1KNMRUP/zGvu9DRjl4mhqTk0vxQHBInF3GvL70hmvJcvpZ1qm9bmYi+qqemDtwS84QM27pVyi
jmoH5tN2Kz6kQY+XDqfETqSIg///X4g5O2rJ9g3S8lfJsU5GiEYvhnAnA3R/mAxQB3bWDLfOKOpI
oDN9HrhwwgB9X0zQuR9RPLhHJoP+PrED8X301r3WIXjr+VZG0rRt0Lndn6actaOt3zjj/mQF2nn8
I/s2AaTXMVTBRJQBDpdPriyzr7ky3T2iyDEKfOf832PCYOJsZd7BsY17ZQz1HXWnR16ynj5Z+pbk
bH66k7feHi+W6SHIe/yjka1tJMCLRLxNYmTVnN7a4MUbUnlua3ri1cROLeA6j3rzBHPciP8bH+XU
Wv9JzgwN/EqKGi3WfSYy/yV1SowIMZ13+yz5zLeg+EOLgvs52YQ9E8Gi5jJcm8L70ho4p4pNFe1R
+fFoybRmeA9MiN/GJIefLTF/FNdGyi5QM95duy/OwsiSZ3UamTU2iZsftJFukD6HDaHKT8aiV589
GORdy6TwrTcHtpgMgG4aaewnLLoFgYr6m+nUfQySaziMq6w/AyQtkZH0xWnFWfaJOoMDBrn0o0oa
SF3eMVxcbpkPZoGV2Q+VGfUm5HfDYOuNJHkoJd0E2SDiedIJIrayNiaVZrlrfvLLX+w7z1aOmnDm
olbbiw9raVdlUKhGkkBDUGjeMUu9GSHSMPziwsWQ1gNOHHpp7gb62WtBAOHGYF1J1ADXUOphBfpu
nywbiCx3X1tXJMdEBQCo1nI8+mnMGdFFztYxLkH6RdNICraOVtEYPjoSjPKluopgqZADUSCWmCis
HjFxqRuHoC7hUnZLsnPKZNiZPUIeO/XKOzyiaaaWA2RgZ4SIkyRPnGdD+26V+fM6shDm0JqocJfk
mDvibdHL8jC4pLPOlvLvPTP8u9QBWEOhg3TX7hqPXmZ1rMMwSnHvV9EysgQKOq61jN081yJIgX97
+nmyGiIkig2yuWx9Wn2vPza8VXA9nHW9lz+zNRMi7X5IxvjCIaRUR+04T/M3UQ/DOR/buFMJwEmw
RtmQFqcBHT9PPXuQUe+2xYm3JXODYWgUrJ9h/qgyGJY5YpELs1tgppgjQ3v6XhYemIAJdqVQNqkc
TfVptv1yNWb5a0wWP85Tszk7ZGY5ox6NQGl3QJ1KUDms28ahfu4FThWaForKdvnGpf2cmnBSgoI4
Nd+Q8hJkPIBrEnQxakk31Ig8OAryeutEqGutiMfd2hiC1d19oJEjWA2SoRtYk+O8ZtaVrcWxtwvj
YKr5p+VnN9nbL36a5LsCll2D++cOkmBBNBi3o70+jS6Nj4DrHHuOhX2lNk5zwExmUdnM3xN52VSN
H4gcpkM9m9pWburntHf3Mtkckfngosrym8hegRH1HeJ5ZrQQsogyoguW2YU57IHcvfyYVUiuquWP
tJI/vllfAA6nBMAxw1c5ybmUr4jVUhu0csrotSO1cuJeDbKcmHvfehmcloiAKYW2j7aSkEiwEcvI
QcjXRMRDPSS7rmICKBH8vtjOj95w2v3svJB1wpeIxQvqmPbkgtJhYurd2Ip8CLcCr4mkIMo1YM2m
+elnehe7BlqmdQpuNUK9mn71PbXmmaJlLi4TohysD86lCgAnE1QSe4DHQiPQ3LMF7zBOWcbtCH/5
aXMWhIHL2LvJca+CSWGB2/7uM12hu+GaSlnx1AwOD7ahsGAm4oP9yUjQpp29uzUEEBzV4tuA9ly7
UVHlxzltSP+V3sVO+t/FJnpiPCsxeRNBK3r3LchQrLqqPbe2RYs7vEJ88lnqSx+kIJ+O3muQSsus
Yuk9fZH8N8eWNpHvWvLGLEaG4YLUPNHZMVkF65K0cqcnU2guwBwDeVXKpH55gVikbtWYiDtMaTSS
ReV8MYlLEmCAliD5qknxV9jSdhAmkk1hMU4NqYL+Fi3q5hSOqyis4TSrgJ/mwkEC9UcdczbqIDyB
FU39aXbZxNsNwzVfkNPjLF4FU6p8Q2FyoCBpLoNQaGNrNv6TAI4y6mcnmcm9BBf6tCYG0+JAHoop
/ek5TvGyWgALF0a7wC7rv6tTZJfS8+6pmf5jN4GxeHzJWgwMVtskX27uhwPqgWhw/ZzCwm5DxdEM
W1f8Qf9ugmp9T3ymYOmk13ypOvipeU8FmntM8INgt7LMJtIT8pCulxfdr0NTPJMtY0W9TqCTHBkC
PdhD9JzOeenSXeIxqMtsecYkiN5GrKBFUHuhBEbLAoqoJ8Z52OLX157Qi9F1Q2v7HyFXXgiXs3+6
Btn0HjNQlpcOzm7A071W0GlAtlqqAPtM3pARHXjeIdE4dsmcG6LBsj1GEJnFN52pJUomfrZ888NG
jv2BRArIL32k4bA5YJ6YasiqzvwimmG8Cb1Gs6t7r4nUyjhYC0XQ2VOKtxTd4nwuOtM/2TzyYDcZ
ozhvoEuRFBaYu6VMz4xX973wWJ1Vr6xqJTC99st1ioERtRucOgWAT4OqEqkAG/92BeKoKF+NTKJC
E5Tw1jcPL6vljXBmnbZBZYHbfpBbvEfAgE9vl+moO/37mHoTuSmlfrGxwCSivmm2+NN6Qju26eyC
WbRJMsv1Z6YMBtOjzg5XHU58w/J557Ro9yrNuIwJDmw2jaHvqKvneiPbnKQ5P150jy+bQkrFxv+O
KAOFri2iNIEhajm52HXQGmLW4JfOS5IYEcNOc/TkBHr8VzWq4wjs5TouwV/D1mgg+vJ1Tfvu+fGC
WB9RBjvHimDJZ9fi2LH8brlsj5CpOV9y0bznzG5+IbMSu35xiWYzMPC4nfbbnho3dNyO5ITa2buG
Cg7odwnSzUgD6Ul+8q2edLae7wH2gzadiqtRFeeh6nSSZAh2WErUAQYE4JFiEJvuvQb+tNNNQMej
0ToHz2RY8AAbmu70XUJ8pLoy32Ys8M+JvKKhZeutIJyUDs4+wep7nJ0tQheFlT/SHHfBq5n05cWE
sR/6KIsOukCIxyj9ky2dmPJTkGSRgcwltLd0Z2MLe9aZrRDrFGeDaR0QYz6yXtFM3iq0cZe6c7IX
QpBawG2ULYDWxn3TOb/F7GcxSAj+OJNF4agaa18sgXdSmRenTDEO29f0kcNCSfrks/UlMuVst85y
U533jdFje2kLxJIK3czO093gGb3i77osGNTpsbA1D3OyxylgZeS3jZv2XVfWqdERT6OBa/ZgBowz
+8RbkltnF7D4tVPZFM3iN4uL7C2Znx/qVDnSaHfkpwJ1nMcw4dgYPVf/0PVsDhNMhq+647+ZhZvz
LGoxWRiIvFzE1bVv/KrsTDu31Xim2FbRaqokHv9hWDcvkzQaNOdwojZeDtk2Zr+fNhCPPeDdIOb4
DEUMia7OIelWXhsjruOk7M0lNF3GNTnWutwMptAR0GsZWHyQ/UtOBwTRUeuXs4GzhsL4kEmBBEhb
ZsbuKIInaS5x5w7Q/EtLC42VT0YX3xYAXtxGJJ9CyOxAX6ZIouomgj5FXm/JCsjmKdoTvicuiWdH
yLi7W4GeYc5aWpBEpQeX2PCdqzOfHhRVsiDYnWLdwU7XSWaE7701Dd8bo/gyPds+RcTnsNVdz73u
QARgjBgY2/YWIoC3ytcmKHijHKz+KafQboiex2qkhUE+Pc1cmgdXafguxw48h6rVMehsxgZpXpH8
Q/jpbHU/LIiUF9fzO8Zm6UuVye+ZthLSXKcYKhSG8LP21+/T9CITHxlVic6QDGPn08mXT9+hFoed
HtuLd7dx8tNlcbh2gMQXHZ1DXSK6kpVaSdUBxVhay35ayxLJ7bbfLX/4o0Ewn4xlDufWG+3f2qz4
xNfuD0aO2zLtzalCXFkpM64WnN6N6W8Xg3gqBiXQ00w/LTbM79SdXH+O/s+ZUw1Kn74ZJPN/jjlr
hx7nUmVX3tGRxCsGpbpZNWlkmlkil/aEATSLgaWbTk2kzy4pKsZiHYrOIPCkdo5NX/3jbYPNqJI6
smZ/Oij4Wwevrc4LU/CbRrGoBIhYYTTFSVM6MKB0+db56ksWw4kCKXgq0aiihGkvk9I/TFr4kyjH
MzJS90ZSIvAgotr8d8VSmKtYAxAkXqpxBC5hCv1ISXquULm/9WsXa5bxrx4ndXOKIhIdoXHUmV4o
p4DgeMJpGWBpY2RnT2gG+jP/kRPB5edS3njWqhQrYjboj3hGjRut9FgMPxkF6CevtNF8BIEZt5YT
B7ZnXFbHnW6I/eebbjs8sH6HHZhVAXm99kGfUKUGc+nFhUs6nGZP0SP3mBG/f6ylemv9tLmYGCWY
phVvql+XG9nAVdyZWThOaEXg5cHg7MfpLIiAzYauODcePX1nTvbBA9YbIrIDOKGBuDgCjzklK9P4
lOEDI8vxK9H7itNpJiBlden/7QX4ecAlvwEojAFMZNMPPKilx+Kjmcdjlzhnli97Z6Q00REuoldE
CjKYjKinRN9P2YSdjQw6n3TlOA169h2oSKC1IPDm5kGHn1TvjeaYR44afM1Doe+hRVTaCLwsm0C8
axq7ZbNsuc5a9wJ55rnCN47YvHHvfG0YVTDkVlr+hII4bEkwe53o8GFCD0SA+MVTXrr/7HxW313T
LHaLaYgby7hXMRN4x6DuoDx4rdgt9V0DHWXpGHg5y0pS79A4B90Y9HAd4KogwKb6PtC9HwIYa/O8
rsd67tMnLAHaLRiFF84d6qhOzdwJb1aTg7CYDPw/Neq/RPF8DP2SPgOCx2Xnxnraqb3KistQT3wN
2d6HZYXmc3DHUGROKCpHg0yb/BBQEoA/rrEncn1jVL3nXKJG8aPOfVBPM+FHY362e5IATMicSFMo
jsphohcPbMYXvLFgDsYoM7wGX4Nw90Nv/UOeHdrEk54sPf2LYo2GtGxRshdXxxh6LA2oLjxwZodK
T34mJdosD5gC8xU+Z+AsDC4kJF6Y3/auTKkQTCf9gd/KRN1k8sGylNCrAAtK6fo7j/hBhC3JxWgS
KmJE57uMU+DUzQg1dcQv/LEj1hw/iK0STeCQbJSTQX4FdnCaHb1knEIeKLNjBp2GwGECpagAwtUh
vt+JlS2ZgHB0cSyj4azgXvQCBM62Q1ymayReuEmK/DbTrgHLK6o70omkbl0NtuJPObJybZAMqdcA
WWXLEGCgfnPzhWqY4VY4OC7APJxmo861lI6+GUqoBsrAYEC1QESsskOWTpjtYVYnGdRXO3FI0c1v
+A8MFO92XBBus5sYJ+2ggLO6WBiFqw4f8zJyZzh189ttzT1/zfk4skYLLcqzuDF4Zoyxsc6TL97R
WkAgAijLuAurryJHkVHDuAMbpRAvLsXR4ml7Kg3c91jiEb/KlqAqc9n7pBXu2I0Zsdt4H9QWVlQb
9FTJ3DJWMLIbcomXgMlTXCrBYmQlUWqW2o42DDcvq9+3QavLp5dhxq1c1n9g5jYHitPT4w/Wg1nf
OQZh3VqWvvbQP0LPzv/arsxveZd/5Z5/B7vJI7n6KMVk4e96Zm3X2uYZN1+9YNweDlxmZvqEvGTu
fTpb6ZbHGZ2vjh0lDIpxeunE9GwJtzizIvvdSWJkKFjGgUqa2b179DuM9nwFeOzWAqhDquXomLJ/
RtLNJMVrCukZRTsplqlkoubYhAFiSuFy+8GocrmUIjk17DqE5l1w7y9nvXLCAaVa7HcmUdSGdypa
Qw+Hwn0ZuSquScrHb5VPdpcKvK7sOtuGoGGLL1rRBvL2eDGtORqqzDxyqro2kW6CfnHXaijR2bGK
2E21Z74ryXOGSCD4HlirFfcBmgTpVrEpzComIxE6DY6WSC+3GDINTeDi12fX8d0DtveXoEzR5i2h
coOFK35LEJqMI3SrHnkxlAAigw0EfxTdQ3HTXI00Lk3d3FVzon5hjpeVMfu26pYLAqw51gc0ZJNA
38cEIF9Fuesb4P5BQ6qtm5AlLkwI/ZZIYxK+cfxNoG7HH0wDxoOywchISNbENBEp4Ad/+9HxowGz
1SGAlf3BemiMSyIYO7lCIlpNC/P7eucmirj9FIAhLDHWzCZCVGN9wBQSOq1jnrcet4Zk1qc5cGJX
XxiIohHvtxbEdIHP4dr/rvG1qj0WOnpqeahpjF+lZX7wWR8yTJhnEtkY83bwAnpTdfFGldvVEBUX
ywp3HT6cS2IEhM9NZhMZpf5HjoOzf/D97ROol78mGIN9ttKt0q4f6wDufu8FzlPbyachYbiGeBB1
BhmiVUYvEoww3CtM19kS1+RUYkFfOBBn9UVl/qtqeNp84sCx/mG/IMQSkL7tI4vifDoW7blHgYR5
l1At3yQ8heye9ChnDOwek9YkpDJV+oKBNw0OddnUDF+7HRL+iGZnZXmD76XnzkrFWMQIQ34vOWLC
EajhPhlM4whXpA3Nkm0TIoONJ+LPV7/5pousuzkCseJS5KibFDmxmo9qC8ZKNZGJxSAxB+SY96cM
JQNlDqvFsy4ZPADj2Zd5Ou4tMkqkx8AQwkIHd2UJro7gPMbwC0nMFsM5WxbODh3Flh9ca794QbA0
fyMLAbkOblgW94MAi8ffjHiLhLujz7y9m5ZkqTTDEBEvvJ4XhR1L5Ph6AdagyYag0FBg9KdJrypi
UTiMpyF4UVqfncpiZdiZlPuFK2E3aCNsUgYkdT77Z5ud0uSScaGQumI3YPLgYVisC/Pi+8ldppW+
q3wHVCnL18ogkir5iekMwrcvPrESW3EyMNYblMvppdNv0DQUUaPCdUm85zJvM8Ay9CINUQKTuAUd
Tges6/9yQb2Xo1zS08GGw6f0U1MXPw0r927OnwddkfmVhg+r+WAZ89schX7dbDKQzEBIsme8+Wue
xmBe05PruYeScfpZYvFe3MneI1CQe26075VNPcrW5nvCtuZIvgWo1qJCIhGMzCck/rO8odEa7Qoa
mwdXcQXZrfKMGjb/tvhJf/YlEJPCrG/VtCJPA/FygC/EXk9HHYt7WOMc/OiaKjk/Xha71Xdz2U6R
YzSofHTMD4DZmHbYgQ9+g1TrKfX4UBZiJmrrIvqcYq3Pn7HWREz3vPf1DNVgA7lP/R7DohpN/zb3
FnAKtOyKFLEb+/kfg4DkUoHMRuGLE1+hBQ58xokVd33dIIjXVyYC2jx8rPX4s87sb7j+RKtvC5j6
VCMeKLTlo5pQDtad1PeNVv1g5pPukD7iGUt9yG3esE/tj96RXpRY2TmA50pp3u5JB7gkVZJHFs5n
DJbTW1Dm3SltujvLl48lMekU7OR3Msk0xKuIcsoVmFWCIcXm1d/HrkkPiJBOgqTCnY8BHokGWl8A
EMwLyU6vauPizfpfwIGRCSD/JbV08GCuS3od0Q7wR+Kgc6NO+M3F+8CHAjzpS9OC/mpVZHVowgKo
uPnLvVw7k8dLj8zZF6yMlvW0jdEzIGqwbWYU/OEhTcMH0zvvJGwsPXn9VqUIcMFWvimGQlHrAJhJ
UryCwfKSD9OI8slt93kHXgQtJryVAHksPjYabrRnjszubQpXGqlwWBVl8javTRYVU/UZrGQoJZZP
iqwDYB9YgclFAIclz5AjuDhDRFu/dGUDbKViIjMkVTzgSYnQL8euX1phMszBuVh799Uox5ONU6FB
YjJQF9p4ZpusO/EoE+nKZkBbRwOvg+advevjfKPfdQFLFmM028QNjUDAZgXHl4xEClKi7TPJbNHf
+NyIS7ZrNz0iOZPcuH+l3/zzhhzIFsvXqJwsl6UBxUNJ5tyE4e2iu+ubzuDqkFOIAjPf1b7dsXjW
SP6W3/w5243ASuzBfrVcyBiV8Nhb4xxFQLCcHd0gQCO3qOncoGYuRgPpiLbbS5ws2EiXH8qrxH5g
4d1SpDExekcsTW6umW4bmuqzq8aVLRg/TrKxtEiUNCA6oyi3FwEF1PIM+YO2pVKYm7jeg0VANLG8
1x63Udwhyy2lsaDKpq7FEPxOGqRBeS77J8Zw/d6Q5BEs21dtcvCyN5L9YQf5Q/n5qeyGe0Y1v1+D
5Q3/PfoephStRguHtQPOAFlFta52YkHhZfH8NeCwoOy/I3Te0Wa78eIQPDQn462aV3HM1Ulp9YUu
frkwybPXxSU4CUimvU3HS+g7bpF8H0hIOC82paCoqfJJdRvvzKHXEnx1tlosLSf4IV5BIE6fhLKg
l4Kyn+1LCN+hnSaffca5WsCaypHCNnjwrhxUqBkH/6oyJCtyVB65JjjhkVqfN3yBVPsUdyddNB7q
2Xtekknb1RoG97SVB4FczzKeZA+BJGD9GizE0jRBaCXzZ9MR7oL05yat/kenplMpFbNtEEd7a+S9
wIcI7Aq/yvKO0JnJ4LrylvQjk9W/mQdLynKYqFlOhdIgYwbjBnKfu08BJeqxM81nu5bN1uFG7FNe
QLM6YRGs9q1jXjMI4ysn7ifzQGzOC2Vwag3hQmNHR76hqsimiXWLbgYryNmOvBaUgV7e6aApEukQ
9kk78MXwA7xojn4knOqGisa8jUalwgYn9GIVh2Rl6tAWJu35RvG3+y8buQlyf6IcO1/MJ67kcGa9
f59dPglq5JaFhPqlNCPYaQxCY24eeN/teFxs4z0NgEFmUv8DE5uuUNhnv3SZ0TwPNmV77xQf+lCn
gMMIiszF8cvabkZtAjQmfHJr7U9Jxbi3807GXqcpqu5CHMQMIMNpNA21m18d0e5NZN18Oq6m9suo
EfZtSbbs9h+rt38hQvLPJj37bZbU3wEzsxqihinkz8LW9JDIBpZxczi0AmUjTes1nvrpMhGQffaF
8RZ0WXvRUIWCPsmCvbEkZwO6D2cCTHNCwc1cWFfK7r+Jy+TSy6o/jmp3LnmnxFqY1sWtlpcdiIy/
/kwBXGSMMSQtPhjbgop9ZKSYQV3pxqtWt0Ns6xgpJxY+RoMRoSTxoLcYXJn2t5H2O3QBG50T9vJX
oPVvWO0IkMhI1cn6jy4LnkzX/qgHcuFtbAN7Ixk1qN7nuRjKuBfrL8nEu5kYOPQ5iyUzRaI7anLX
bcjunjkFSQ/NHwyu9j4wjJbnSBQHH+MVvjnYZbN8k0DUDoZgLiOaPjsoLRu4dTRS4wfGD8aq5MGz
shGCWOaHhgHOzGVHMamctqsq2TgEPrErLqsvJfVfpRQsAqYEZ4hr7IpM/Gr17nWY/BevdNI9kNF/
2OZ/FzmqfpYdkigOAG/tZq0p8zmC8BhPdWVRBEwwh5Dob0PYnnvEXY2WuTtAIzUEF2HqxzVbmLcg
XOZd2yIcOAeUWdhxvh1wyLaaU68H7L8cjWeOatZpdfJ5fB4LTMD4R51Fi4zC5IeLXDodHFIiAeCj
GR3jDBatMVXGuV24kLM60h0JkttBngMHq6BKVt+yTP3TXJ7J3NNRslrGoUsaonRcde8IFIiYdhER
Yam/UP1rmDVIWLvlX+W4zWkcrX884OsRfjprWIv5W675MoahyAPPxwGdX8a914Eid9ziae7YtfVE
mQuPdW3WeeG0n9zBuJZDCsm8vlgGiYHAE+GzTM5viSWAqMT1wtFLeyY8IkaTn0TiLk3PWykzLvUR
mg3mJESmLR/X8IvJC6IKX1sjX5gcoq576imOjtXoBm8GGxh3fCpLfPPpjJm3cr45ukjDeQv2EOm6
HjL48YxG0EYyMQ07Bmj/x9iZLLeNtVv2VW7cOaLQ46DiVg0IsKcoyeo9QciyjfagO+if/i4w8/9d
lVGDGiSDpOS0TKH5mr3Xfl5BreYnsdbPBWEdbM0U9/3qkxHMZZ7da+8wiqnACuzjpPoRq0mHp23e
15xxZqsRTOR4ayGVxxd34GIFatl5JUPsOTWwE5W0vVwmDYpimpsQ7MsxmRUhRILQ7SyfB2ztE+th
wRYuawvO8Avb4fQMi4Rhkc74jszXtGdW2kQlMVH142ScIg2UUFk+W3oO/W7WfYA2dEh+NEmcOj7k
BqxQVP6wVvPX1jO44UzquSCdb9uXSHBa/0fqL9muJrMIcsOdh4YtqJv2OzsFds6RPPJvpqTzi53n
ospyWEts0jZ5VXr1bmHlDFDzN7uIAoBAuenIHVMfdgDjgXjMh6iFiyYKRsSoatiXTmXYIYuAWD58
FZBmt6lO3lDudNPGSG33XpTfUFaHZV92m8EmEUqRz0D045ZMzC+kzW+Nax4GMonnGoypbtFaoL0+
T1nQQxa7KARVrauKM/rvfWy1XNgzOHRWgfIgXwshBYtUA+FU6PE+16ZPLdG5tRqAtEFwQwDWWMso
G4OxkZDZl6X86yLnB/f8auMX3LLl0B7GnLCJsTgVAP1D02BRoOUX04renGJOwh4Yf+BrCb8Zl1i0
UVkHG7jQ0loO915yEjIvHraCQwi1T1qE+KV3eNudi0nEGzN85zgvapdI550NtDzjwn0bbK4ppDyn
2zrXxzADmFbUJjnoaf+hY5JhcP5ROA6CotyGpJsUdtiJDkZMXSenLgcgEHHD5NqJy5/1IUlJ6fiI
yzBoyjR7garnHRq6KkoF71AvFgFdylahGTv3sb+dfWhrne+ygASc5zsuMqc+pfJpidtrKWkfrWHN
tDCBgOrfSzQ65kIAfI/TJ0qK763JiGUhNjlSVn5ISv1nDANqW1qZZF5fNKcmni/+hGaTEG4iYI1x
t0ojUndE2zirLDANC/Kj7LYDMq9j7Rkn28HJ69qIljqkmH1YplYBds+kDqZmnWVzL0CHEUg7yy3R
LMs6RNCfShG/9tSDPXjfxwjUDuFc5LcIASQfHDHDiPqgzeYS6nHEVLY1+uMkvecisk+Z0ZPbY8/f
E6P/WvQItPrB4JICJecXO0AW6Gn1WGUUN+xhDyMAxR94JDcUqG/xNIofJavUxhwI+OjsZ8n6btcP
jjp5C4LJwYBUVPfR/Spg2lYSIXTDBHTLxf4cidTa+b3dfdMTyi4jCjzyYXeoYz+RXwL/K+2CIKJJ
fCnKP3xDRVTFj46MyeCCu7NdWobMBmQMc2QyN/WGeQ9VDBCWHxga6LeJwUPQjmxcJrHgRMD9yNpM
y47SGJEG9PtqMOodHMLXhojoqW6zoLGi6GwS2EPVRITpEB2cuv1sDeicrXDvKxwcTHPyTcfQ5H5c
0JyOCC18tJUXE44C7CKLTZKLRtXRURh4rklKapvCdxqIfLDKR2+UT1W5/MZ8Tlc7F5/pNCBysp54
LJziW+LMzn7u65EBI1q8vhTl/VCwd2pH/4K2hjtC9tIxKw4S25eELE0vyL7RKQoGnPgo6Gwir6Mp
s356Dluf3mFi6ET5dJKuRuJdy+bXOCKOh95w1hkxBiABfis7zoIhuZV4nRdInAQYf19lHT9YTqEF
wPHDKBfLPhqQjRiWFu+mAo1+GVVfRCKbAcXjpxAm8vbGfR8ncIYJKqU0WolK+NVaSSO9lHN5H32r
PVftTWm1r4kartFctu/couKr882YUyh2HhswFDxNiHr4YZzWnwmQ8MZOpbFfioaUzDn/YbQEvjAJ
aXddMrSbWpo6mxu7D1h/rskeznz2PCJvdBQ1e61M4avozRV8254M0S4YsYqGRiv9J0Fg215qHvIB
HIQTZf9dU/AJMzplWedfXZk9m558IKGjONLFnPs0vYjOzjYL+zUuhDQuEYERBdLl2eKqvij1qjWi
/uxk+iMf7WMjFvXQYuo24wVPKUyrvWZzQberYsBHhBW3z+NNbsVACUccy8RmntCgDOcl8p4Ms2sP
CVPdvekY0Xkcc40ImBWoW0zBUqAWN4FmAgDz2cmWDUEeI1H3WflQKoaHFOMR0HI32/UT+WjuYCAC
0Oli/bKHe+a0XHb7FvD/UoDBq/LDXGXMyzMq57TKyTJm2i4GbztO+f08mx3Wq/JbW4GOJTcq7OvY
+obD7ayNTD19Vph3UdMiwgfhik81gxpflm/TejYu2k/0BTsXgzUzPXZLEfqXFKqMjNgYY2UNWReG
uo1wF+c9y3Axy0eNnYO9VhM4VivG/HaAM4rZvVNeZ/0MHqBg0IWjamwIiyEVsQzdBcN+yy+6E9oG
dUF5GfwMMlf5aCbNDPKvf1pUhcRTWx7Rvi3AaRPnOJW4AjiAuKvkrKanFA5xdx4N4pLRlk9PbTF8
Je2THyMdSxUHoNc0JYjEMn1exlc8BXQz2WBe0j7sZJY8FWZxKN2m3TI06Pd1B3tVc4prjXLNmPtX
pZYWRx2ws2W0jrpaLniAG65TVG0EwGr7kkEpe1v3AxP5fJg1fjD2GPdzvby5kTr1/fg9m5cXU/p3
Vmf2D1AAjA0mi98LFNgLKPZHCyLIwbIFS3NuyDOXmN3UkA+i93Ay3Y45UeFx8npYtPwuuXQu2PvY
HPNtbWGooZGwMQcdyT9CYpu7Mzxq2Na42NCfYi/1BjYAxKB3pDskU81gqy2+dxkUMHtwgJlraILx
a4TTwrbcVigcU5bXqOem48A6B+aMTg61TuqDxm1M68Vmslz75AKvOphFQVySy0dp6WN1ztLliSUE
yicq8Wul829YuDhnRtocBUaYXYcnLGg8qJLCyB6ojCAs0XvoJRLAxe1JV+BK6eayvadBL1HXsxio
zf5kymG6Mkj9PTTDVU0WUD+tv2vL+vcAS+xVaz2GXtyQpqnJD6bpoZTF5ct6Olo2BRTbfMbsUSRU
K/C99w34+cfR/kUyODWq9Ty3mviwa+3QbUWcoQYrIT/51VDtaaWZIWncwdy84LfWz/uEXc/WyTtv
Y/kuQ2l8eaM/4lNOmqB8u2UfziLb+mpB4F3g5kN4xE/XK7JT+kmIwOwOke9BeYUg3hvz+Dx095ad
j8EwEVRRSRAfff3bZS4TYAAKkYRQRkDGXCBEMQa2+nu6lauQNjZgsXJ6loUMBzPdoIysNnJQzilx
sqdUxDVsYASyJvFJm5ykz1ldjUr6W0rPLtBb1GWLN3o7p6Drx1IUssoft45nn5we7rUaHR/6fH2M
rd8mYnnu31YW+kw3zt1czWFtNMw0TeY+1QhKw3Lxx2kLWXhmGbt3oyE4tCasBaoBtqNHA0vsPtsa
1N1l6rAbmwsVohiBGqZTweOO7bPo2rkckoscx4MouQdN+OoINEl3iz1KlD75fL9mex/aAWFzjAfB
ZeW+AXUQh2bNs86g80kyGFZtRDGC9IH8FWPM9zCKzhp4tY1J5jqT2A6jnb4wqe9w8o4yELn+BjBC
7nIlrgx8kcQj9GWRFjkH4qKsXV9MtGxdQg89llBs7YPf5/p2IcAs/OkhirKY2r559NTB6Er4ag4F
o5gIyujeR4d/tDbJJ4hfGOWqmb3aPEFTzj/koAs8QtYmcczhWHEZf8nMCgO/9rv1TDKAcpxmiyr8
XQz/jHDWb0UFR2N0ZLOZV6YmMh4z++baLMWA8S3ZUiGPtsjky7PfY29cncmwQoa4DRfYjFV3hUli
Zo8akLc2hutQaN8kCEtKYz7Xnbv3R78/K4yFQa0bh6aq272J0Y/PU70JrZ3YXlDFjR6J02VHo9HF
3dahVw4KQLM4qzBL6DYZMwl2DQuwlKF2Y1TGW02tBoC5PtPgJkHV8yuCcYAUxGfC1JBKSQoG74OR
O4KAY+QQzx4NGgNpjzEUC14taLWGgRfKEo8aaSgJgkzSxj/6AtJQYfl7JHsI6I0wQ+h4cVxk6brJ
6FX1JlxfAyXENHwH1H4p0ycE7Ru7bL8mjVPTBqpiNKSIEILKJKCRlxitspsSE6d96W5zaRuT8BKg
EpvJs4kIaEcuNMWHaOk2SxtkJ5SHH7mVuS8a9RCOEpEAiM1iauLad3rc65j80JwUBLRtjIGTrFgU
JGwUx5wKG1nmX3ygLMONluwMLg1xvhRHB7Yh9VltcYmcSaxx0F0FOfOzQGREeemUS6nFepj1sr21
G365bYfXxFsoInCyfCCXdwIj19hJUlfbVk62ioRvPdoYV8XyAejqk5BAdShNJbfzQXP5dbjozTML
wEui7WLEFmjBvOo41MuFybiOjoGLuJEStkLABIfUhMCWGcaTy9E+ZWS69V20jkhC3AnqKj0c9z0s
vgIJRClL4vAsNPquqb4344zAX7X5zqsW5D8ofUdO7GAUFYFdgw+WzcFMvCj3ShZy9kA4Eqh/JFY8
ovzmc0T6MW7Ycb/gnuPSUHOhMHHNb2xPR9NNq6677gx0ZUIxgLaS1tDfGrPrh13DWeylTBq7Ojmw
sMdtNGSndLGBoPpKQY+LDwpK9JX/+0XQ6pnFWlZM3ach7UfqR3e/yG7cJlYnA84d5l3mdRIKqLIV
L4Ep7ScMl3zkY22EnvuS1G0OKcT5TX0B9QJg0B6ENaf8yLwbghyfKe1hyZ1B40uE9j76s2lBcYnR
MmGmDYvum2F5ZMURzIVhALcTZobENGk8BuMgufnvF66oUU6yPBmMhybmNpw/zgN3f38CWoho2tWm
eTtNq+QCtVNQUYOpcoIGbVffrBJ9tyyXg8fl0qMIPpDgLGPZXyHcHtnHC3LKBSDfebmIfGXMa9n3
su1/lI2LfT2ZwWZy42QQbWUXRH4bwync44IV2TOZxGu68Z1g7R/kHzls7hXVBIPgqC6fbTnlwJXy
75jBVABp635mpnZysY2wqiY5OLm6LJLYCU2fom0eZZFsxVirj9gVv7j1MoeLyHdsaBRvXbzPtDEC
nDtnpgdNDZ+DaHD5w4bb61bFTFGo0PKZuSGEoC5UitzdshUbGnSCudCqMWfVHgzfOESJ/rtlnL3z
HZRmjqRPHO2G+n+xcOkrKyD2++A4HQzBMonOqMOqXVf1v7RR6rt6oqLuy+pTM19SOXrfjPUoLAqi
mXqwrRWLy4hkNgqrYYPGmmmkXlBaDllIoDWxId50RJ5TXLjhMrw1y0NWd90bEG7A0N5bYQ7eY4nH
cY2fSru3tMWCOMj8zbKGq8lUcGN0UO21gitiZW1M5vW7eCh+IBhKdpOCptEpHRF83Tx6GOlBwdrf
MtR4m9preiZJCxQ1I2TsaVPhVEswxaTEy3kQuO/lT8Z+hMRQzIeA8MgPchO5dxuBNozJs1iEHaR9
G4WQmdHWtBKmf0ormUi0hrL70LA6kQwJeqNYs5umISZwtGGCV8raDVzHpK11fXK4E2kRTbwAvpk/
AMKtvck8oH92n5nT0zWYigy/HHnHwnnIUnHnMSqGUyBfurxFbZ6zRK7oyrPxOUUcsC0k3bc5/BQQ
k+/8Sf3Q2YCF81xguZurfNM4WXGHyyexvLM04em1DiDxGU2fthTsBWXy3FUZeYWRFW+8uMe4gLDa
E5o8JDbrggnbE/O0Brl3vNfqRG48KQWGojoUDrHcAzKCjgyVfasdmjy3+YD0+Jzk9h5Z/nGhJeIP
OFFgZgV9OGD3LRf+hOgOmFGpUyNom/KDDTdqC64nyNPIvyZK7L25mriZoiEAPaVODociRroeNSrO
e2TVJi166NFDhVqcnWSnv3n4od8nqEVZxEC4iFzoHrNLwlBp7Rc/m7ixVg/sgPJtEdgwqDZ+j4rE
HLRr3ScfXU2PwdC/D9XkQMJR47sC/L+h0XuKsiN2xTsXnWvgjLu+j7jgmjQuyCEQteQwmHLRb1MN
npE0Ffglt1I7EUEpK+sC4X49MaqOHlyizuCQim7XdN3Psc32thAPuMBJQWh5cC1Q9NnoPKJj3C1N
Lw7UV2FcSueMc4U2rei/cc/CrWA9lkbymbTqRbiqug7u9LOPY//Y2uVr5AE1R/33VMztAYPyBTCK
Rh3to2x3632nZkKWp+Jnt45a4obxqymXt1Lo5nbyNUxEq415GRZGxKy9rUWSi4kK5Non9lGhmd4v
Fjj/tvY2C7aEXRHrQWRRUWY1wuCxcC8NG5+UpDQkhSI6NDqA3Kqjy/MhV/varrYG+1uH0HyAzkIp
UB6s2Dh548SAt0Y4MpHVFuAS+aw9IK8opvQFeSQ2KWYEGKJRBPdPRKtSPaO4CUHf68yGh+ysZZxd
WYrKWs5PrR0DIpn0Zzg7T5wQBQIbjPONCcKnSy0ov/B/Ascp1bbA2Uw6ov+kL5h3WqZiZBmYQvN2
mJjtlyhJXnu1kJ5tDzYhVaju8bYXzNwQKAMNlK7+qdfyOltQm6pKO3iyICezsQPLnLVN2nWkmXnW
mVRhohdRytDuospgm3QvBw+BNA7mTsFfqCvMlkjd7TDzSELNiD1jB2gCe93haaXe8LcZzuejM6kv
vR7uqbaL+7Sc3hfAcdv5DX+9dTA9O6cG0q9CV0OI6HE+0A5xo+4gPaMYxVGlmF4yUHYScWhdl78H
jRpUSmOfuQAbmKU57HsxOZDG5gHCFebC2i8b/V0FZxzbBkEL+YzupdUz4zDR+GNxBfOijSg8HaOA
rQa9c5YT1xDWX52fcFPq27uukg+mEg1QpuSFy2+6BQY13SsPCCqwq6BB9HbHyiDaDipBuwlXlXXC
O23Es1/oT7rOYTvbHkAqzPDB2PnOnkMPVGcxA8lj4JaohDrcY7nj9+qLxZT6WpRxGj3vYhiO/tZo
pL+5gPB0xBQNaHSrLx6iyIOq3Sc7e1Dvg8mVlir1aNhsaqXuMohJ4Sj1vSLyIIdkji/oe6eN76kz
D0HU2fc06gxo/BDOcMosu3lITZTSwrSjrW7zo0S2iJA8+K9S+dGBuz3cHYMLA0Q5MjcibvpoG7el
mXU7D0lsrzRAC6sLI+qo/RbLgQG7RPvIefAr79dE1MvGa/mM3IbB3Vz57ylTzZ2FTik3KNkbYBMm
RnI0I4eupWMAEk8MQ/aEx+KloZHfZ9My0nxeUzinO5q1BGC3gBXWOJQTCT1HR0cAvP4166rPxsKQ
w1Dts0WMFcCitkKbuN8gldFDKqg2Bp+Wok+7Td2N8JJoke1YGgw0zWe388FOsF4NnVH99Cv1xTeD
yG/oSQqpHVcQsTYIOCsREfR1Uj16VQNkdmjNQ0/JRdPtsn+0+7PHcF7ZDi5AE5gGO7JHgd1KQ4wL
zRIlZ7vmEETJB7ARESB1TY4RwD/d+8jIYgNzjBH1FU5/ue0I/w0IM6J/j3+4o4wv1oiOT0iuz89q
cVnbSYqUsdMPAG++sATiVnHVqa7em7H8SB23pURq3tiZXXqLkCfNuVgW+OYq9b4x95oD22h3jcj4
Cbw6KLKO1Tfr6AEUR4kRaR+R4XvELe1vkhKLtLCKT46DNf7L+Y3KaRpl6OlgIlh4qa1Tz9D3prze
MImvn2xLndf/IgvFLjK6l1bA/4iJ1yqgT2tte6fp/ZPvG3MAc8rdtcWobWphXul1qvvSaQmVLdwz
G9vqCGOLPSfSlHJkL6CPZRyqeqqD3nHdHdrNZFcn7yZ/89yZ7zjpUJVpMKs76d0TB8Tgu8VymzVI
drJ+cE+aZN+gjPLkTCxt8UNvxwTply+xfaxz3DnpzvWovo1W9G50PhcfgoV2udU54RgNJ9Aj38cK
KrurErWji7sOOuTpEZOsIapAWjk2w3lkzZWDm+a4u0+aamdl2kNXOS2+DOpcuFN0d/keIV26H2v7
ipVGbg2LfW8zozwyeyAGBr5b1yO/WGjOozc9ADphpFwhoauH5AuJnQJ37Ty5hoaLIjGobPP8ipVq
DHqAatiaGvuLZKD100l/J3HH9WCg2jYhMzJZLVjmZujI1XfsRB+t6hiC6wrlJ0meSwcNvvKJ5DU8
azcg8R6VOBDXMx58ZZCy6GYsVsXApbWMomCpNSewD4spPwYmIcKjBSzN8Q39FqkUVKabyhdkA87Z
dV5WD2l5ySfUY43yNh7wB3gOALOLAuH9Mvv7RA7U5ZmLvQeS+Il8G7bQ89iFuoZ+zFbGQSAoDjqP
uImO6hkQ0hIyk7C3HnpRyGDaa400GGoqLEqOBnsDx54FIFsE1UBQZtnmW5W1l6pJT3BDgobyJ1cp
eO4iXrZkvosL3mxMssJ0wyQiXcW0422cmecCGVzpDR62CDTkePykM54macfU5fB0G0bgWtunIQ3f
R6sRrsEAh5zYri/2M/uejTkAkOGawiXSpCcUwED3y1JheyYjRZkVDsxIUj7H00dagH3hlHvxs+Kc
5UjG6kjfEIiys/G/MgYCljG15R2xcYzuIJGqRQZknqCrSOCKIcB3pmikmkMRUJfwFTT/oezzctv0
PsKNVyeN9XC1UiKfpSkjf90bujRkUjyOmb3LkuU96kZG+pP4JNvtSdbdcmDNTcKzp/Kdq5xj54/q
IOT0c276h9T4hjcCMJ+cnptpwqGKVxaFEOnSRaPtZRdxY1qIcjfdi+VULE7XdOCu5aJDPFu9wbvF
cLbrP3ML5aWafYaurIVs/ukruY7PXo+0kPXMT2FUHHIYBVvaF4Gb/ASgDIUpN3COVepwyyVZtUSV
vAos52yvmDxvhA8g3al/6anz1Q/Nc4OcJ8j0izcbzQF+JVy454bN9PojUex5w9fAUmjLHASbK7YD
ruDyzTaygjlLOu1R+52rBK/rSJIXoZJgZSuWAAPkSxjHPy3tay7PsZMhKs7Fth3GF0Fi6r4wdjPW
A+r9mAql54NJbSQmjms92KvbiZkWbnh+wYjjvA5FwybFXPUQtwClSj0LoQNV52gRr0wI4qNvkRfk
WIL06cQJEcT8IpXu2oMaYfyczqGcxs/ZmH5LF2M5rCiQjH6Ae8zHIcqISbA5EUaDRUKbYPUr7pCs
Tw7GRGA8er1ksxYq5IotPxuxpqUqtDYd4+3e+10O/otSBFUxhATi24N9s1TiMfqOTyKpvFPtIPgi
rHFTegpjVKzJE6hx4KjJQwtbSqaCnSPwG1Za7ovBobdJjIhWcrBRDMbG41AiS5QsKSxlVXsZj+8Q
a9DgONyC80RfAt1yYXdW6XhGKN2xgvLOBvBdfi9b9F7c6ztBOKOrYxqtdSJDIIFU23XBeELiR7kW
BZGE15COgoQI4jg2GO7Sg8wMdSQhG9ZmANyBRQbAXPxA+bvMJOPPJH6tFhnv0+WDvJEhpBftQ73e
GaOn+HsRraXWnd2MT63hRwRAq3Aeqse2N3Xikjjgutp7J3WBWTYoZc9DdCTADS7EI6u8uDNzGCFG
j1xt1EW2woXdEJMx0tW+qg8w69hCeICjrIHxLtC5hOhHxtJYulilVFvfwSmD8nFTIGeLJ2ExwjZ2
bColQ0+pbV0aQM5ufwmhziOvJDaalkpxB8fs14X3XY+qWo99pvl1cw/pFOLl0O6q2Hq1SR7Myy9c
KA7TTdmHC4CzxHL2i04sqmi46ej7HEl0OI81A9wcZnL3uzB7tpDIfmY0f6HFxopuciR50X3TohLi
uEkp2n9NxbPnad4xJm05GLpJndKZgTQj9yARpb+VUBj2fZLgS5p5qUfqZ5LEMwr2cQrqygK6k259
AWs5KqwvZMqHmZyhuCO7gUTYLbT8gYmaKTbMRt3sroI/OTUWHfXkuEyCHG66E3cW3Sieq7TfadPv
wYwOk5HYJ5Y3p45RUGcwDRtbd9uqUp4MXPP4a+jFBKIyL4sOw0zSrH9kKpHcI6r+WU5Nv9EaihdC
A+5wsHwbIFucsamRGLPctXAR94NDVlizGBO7ZbmzEI+MNlcrp+5X81S+BG6P9CieHNLHpvyncFnE
tUvpvqWa89K2lh5OUfLGXPy7yZUaweNpSAgtBG/LxKfzfs7zeDEWgjod+L8O6mRsiEBEMub5TsfS
z+LExZHHWE5nWGP0FGJQc4apGNZ7xIG8oBMtH1Ij7FSzZ32A7KH5hZLoJtyq6ejLcLEyqFgWmYPL
wCKrIgPOzq/L0OrbXEOgljduMLvDnT+86TYcRCBOcShoAfwFXsYyMD0uMkJzo0/EVZTHOTntrvwY
Tf+hlQ3py7rm4zgfLwxzaBj1EKEQHv0IYAZJlttOZ1KuEnuX8E5SDvFdtDwSpx0dtInoA3/OtiQ/
MehOxAcOis+68cx7wjgfxiL6aU/cntJ0XNOW3vnF4YuxmnmL8OGHLfH6aByJaCaK+p5kM/Q0fenx
ubz8RXHUkRYiYToI96lR4qm37OlgtR/uLLtg6X1Wb/WvZGjwSWsakyCt3Vpo0eGBeYRY61xS0Map
LTSidmNCGyFduf1RcghwWHFOUFjS4mn+V1/TX0cMtPVB6o8jLYbDAGVDxluydQzkkwOTj9CruI6O
sbwikY2wwasX61dcRN3eFwi1pmVG8Rzvi8y65EO0z2z+qbTFacBwINtysxyCDkdsJD3Sz4kvCosC
haxhfkdsy+46ToHS5v4GAAIYQYT0D7oFkGWCS9uU/tkhmTgYYNcHsXMnTEl2rnVfde0QNIKpbAeP
J0ydvmBoifDVqLVsv8BtQAJpfHZp255dhPVn0Mq/7Gw8E8h8W4a5NNi4RpCDVaEGwMHxQUZobYbh
ahWXUxztLbBlxqKeCluSSYFRWk7pY+aXuKwg+yU2Liut7j9jEXOmMzCg+PcuQwq6yNfYF7ixDbvO
qsElpdyZUIo37QkUxd6YSHuKF1KpFpSntDU0MU1zZPesjqMQYwD/kvtg47QnQ9SU731+T1VsXPD6
GZccABYkm+kusdcZ2BS9aXElsSM6j1qWPmi3SZC+Bm6xmcLxpJ0jP3ltCqkTa78GwnH86HVxUH12
NzkqZX1MNtZqPqCUAcuPRMXwEIDqGe4XLnFiqxIwtXkBHcFb0ysqOg9zNqNdjWcWrWeb19Gbj1h7
YVrOyHdCZzL0bMBJ/2tF/tLGY8eWheWJ1498CGpIzmphTo64p9soMy32TBf7nQ7K104K70xKFKl3
5dFv1uBjK/1euytJCqhzRfZPKzB2xEQ0R67/aif346zzeZiJwaCy+QZL+9AotjGWRh4hqYvpFn58
v2W2m987Nfpx5DBsk8hDY9FmiWer/8A604fNSFFIMwQoZKoC1ncWZ4qAl0BNrI99yZT9ribHrx+y
S27r1tmcfnSZ1Zz7donYuBb2vgZmtDM0lt6CJNsyvy/ZUwM+zkjOYMiF0Yjq+c0oXHXxJDIlSBm4
0VYvvqq2YBDwjGfWWbRVfSLLNyyWcQrBmIGVFj3IQhpZ2hODbe38jZ9kCY2ai3/GalovtQuyFjyy
MWNMVVxTFlbYfPDLQ7rHA2s1T8DJ7yaCcKy0H54RGTxyttgM6OjB2C3+6Fx7ucS+PPe2qs/C139E
ncWG13ABWRJZW5ZURK09JtuBDWsA3/5zFqDoSnJZN/WcDzuurVy4iWnXRCKCWmkMqKf0O3so1BSe
vBSWZFTXyr00iGdpTH7uSnkWCcubcSZp0svkdSmnbNctMeogfhtxAi+YAPrtBDZi11bo0c3EZGFe
/5jcur3LcTgWLBZD3M3apiqWo0/JxBh/+anmOjpY3jyGppUy9wPLkZfgcWLQ36ZU77FsP6faAMmD
LZmC9dcyrjDFht+/dMsPz6GKMwu9Pt2epatc1NPoh+aZg6MBJnHqW6qtDBRfaQcD+JkNGU/VCY5q
ecLJ+/ezf7z35+Xt+24P1pouQcLVVUli6LiVsvXL8AJYBZboeAUIFn2OopYEOLNq5lO1wpxyYX01
bO3DXuBl63AWUkPwoNZrxp+X/3jP7LBXiVhw0AFHYTM24QhAgszfQ/w22QfsYrl/QgJfuU9/HvSy
5IP493v5yv37x3u3r/5/vOf8+//y5//3//xjOEA5+5+tCsdFC4OpV2l5uj1gMOeH77Tm79f05aCY
vY435XxYLN889vNSnm7f4aGryRmW/Os1qk2yrZMEtrHqqlO6/lOgilSnPG2xyd7e/POgEP8f7JYC
T9PbU7SCUmybUVPg+rq7w2t5TQxLMQZBxXt79ufhH++1SL/Z1mRHR83NyaRV3A6J/jrGeNXa9Td3
e/bn4fYew0BG3LbzhgWhO+UMnmmPIUSuhx92ur8fbi9vh5wZxwmzqP/7y7dv/PM9t5fTGmSyOvIq
ek4z3zs+2wINFivJ9kP510GcrEfy7eXt4f/48p83//E9t8P7z1dvz27fMmVE0IsGWkrqtn1xfzu2
bx977apf0WyQBW63GHj//dDVK0qybip0R1U0M2eGX2EOdn26PUOeRK+0rG/+9fQfXzfXI/bPt4sc
lz/gbar1lQKl6fzSWCXzm1tf/nlv9lZT3u11rXcwIG7QqGZqnusOqtRYswposCuuF4bbNeH27M+D
7fU4pm+vh8XnJ7w9vV1CnPWK0i8TpnLbfEwtszktHlaybHgySttYtrcP6nYy3j43csxMeeDYPtXj
Sqn79w+a1HUFShTr7Qnz1+0g//NwO9DH9Wj3BZ2LKRACFuwYJfNoHT1A6xdMmTjXxfp7vj0rTfuV
XHbB6NOQJ2+9GszWBAzk9hqXtvf309vrKOUP//Xn1m+/vbx94faQFyTypSaq6tuJpQurXv56WndE
p7Dt5Ez7c87dXiYe0eJ/f0Wv/vX0dg5C6A0jZP/EW9MtwF+5IsFy9hlG5bwttwnDzlPXGw1MIiLH
anM4k/fDmZ0UOrHDyXy6PbQZV80/L1HUfm+BT2wpCIlvR8yHQWRcrejjyVkfbs/mSP397Pben5e3
Z5qWfUq9NreEriJZwudjksTOrAkMRtDYdXO6neYNeWun20sCFO/+8z/+x//+r6/pf8a/qocKY2dV
/kfZy4cqLTv1v/7T/m/SzmNJbiRb06/SxvWgB1qYTd1FaB2RimRyA6PIgtYaTz8fPLIYyazqqjt3
Nm6ugJAA3M/5hfzhX/m1e/vjtw+Gpuqm4+g6Qsb8iiaxCMa/f70PUo/Zyv+CiE+A3sgg7gckXodm
SEFh9iDILJ1Ma9TuZDMxkJz1XtQo+thpqXrJ0H7c9Zb5ADP5Wwge/BlUM0lEvfMW6A1wk02lJ1DU
T6XJejVsQXmh1i1thhJBOpTJ7mQ9huBIBAOTJDCpY4MccxVoKESGrXJUAryHCDguc8/xDhYJZkhV
nxxIEzsckBCMUztz7g8+IssqW6u//z7U6fP+8n1Yls1v4RiWJSu6ar37PiQpUSe72modhXXgz9TK
GbaSkxhHFcO/o1xY/rGx7jR7bB4VRYVngeLtSrh9AMGCtRmcFAm0sWxU+lnX/fwzxiIwT83EXcnK
R+TdwpMD0k+fNRmuNk2tT/pk2hlFMO0+B+mz+/vPY+l/+jyOg7impTkT1xtI8K+/b+fZ0BUrP1pr
Sfo1lyTzERlIm+BFVT9YMH0XSEwoimUezKqFGBbm1jbqw5e4ss7cNaylUGg3jObuaiSdAWI4+yH5
Hivtv2b8eyfhwOrsDhZ+IomKtEBd/vDk2DiNkLEQw5e+Vn2lrCPMAZZaHXlLlGy1xxT9zwT25SwB
On5q21pbcm/aCTBspTgpbmmA/krdlFZS2LFqjqZcYgxgNzCCblsBMwoQiG6aGXZvZEEaF/O4ykEk
D5E4kElujWqGlaGYBsgkdGyyoqn93Jfs3qzGgqrVY6CVk02z+nguBUBwXFNz9xP8xeFn3fha/mIH
VnnnTkXdNMakfOXsWaH5Cg5AQFG0Wj7gVGAcfd/ail/tf/9yWVbiMv2e5QNK7379rvlfjxniXsn/
mY75OefXI/7rGHwvsyr7vf7bWeuX7PQ1eaneT/rlzLz667tbfK2//tJYpjXmHXfNSzncv1RNXP9x
e5lm/ncH//UizvI45C+/ffj6IwmQeK9qYnH1h9eh6Xakwpfhgvt5A5te4XV4+gi/fThlJcpmL1X9
r8eXsgzqrAxeqr84w8vXqv7tg6TI6od/TdOnumb+G7qgoTo6kV7d0JQP/0qn0/32wbL/bVncjy3Z
NHSE520ukiprpiHD+TfXj6nZiqHJlqlY6oc/Pv7r3fX6u/313Vbl5d/cXXTT1oC9QeqTyV6SMuRs
v9xtC6CiGYxS57PPo/vIAwZwp6k+dTApH1SUVNUy1Z4G7o5Wj9LsouiNBWa1/rc+qRdZWuiffa8w
AOLIxqZVreipd7O7II/z9YDt4oo8s3MEBrJ2hqabv/meXz/K2weFqmq/vnfLBgdpa4ph2rIps2Gb
7jRvnhRNJlU58mb1x7rR87lt4klNOiy017W0SmQnOYF/1q2F6UOg99lKkR+PcBUJGndL1PoblOZ8
X3bQUSVCFp+IiJRLNAfDjRzDe3Dq5AVZx+Ks4hzzMe8/iV4wn/ERoR3kuqdjBr0aoX/Ec7No0A7x
pPxBGeCQmE2S/ZAcgpGNV31Jg7YDjEYwz7Ty+lC7uCvJZWt+BnGzrXUl++G5D5onXSon9V9Cc4Sy
M5D6g2+KHrIx/i5l2p3G/vZsZRP7B1/IY/45rZXqiLR134Nipjo0ZXWMpxoKYM8I5+Ov87Nf7c8y
hr3bMtY9jF4QM6ybvPw+qS3iIvi9bguyIYBnz3Lqw7POcJ5Ue9n5qETjBfgQwUsejmhM+dkhzTTW
/PFUNVvp2RvxqhrgWh8Me/Kj72PjobY6PToWHVmX3hhKyEuKvyfDywoUaba4BKPMS7h7lEJcUjL4
G4qmKLywQ3S0HyEc/TqgKG637ko41I3i2udOk4MZ+RDveZS5mWaSQ8wAqePP7sZuycKwRb/zdGJU
kScD5xFVUQDjxOBiGulcp1qFtfN9jINCBUzi9KegAVc6smEXXULQMclUxG3ThsyQ0yXG2tcjsolS
a6xgLqMoFNvmJk5q+97SEbOpQcsqYBXv00pbiVbOKu8uDfPttZXl+mXoMP2ZZjZjGF4SRTuTGED2
LrCUbSFLKN1b2MEnruoTkiF2FWLwtAZ0aZ8sA3C/qLEOTze1jOVgq2nWm4HrPOx1Y0QQD+IAMUP0
16ZcLwDxdgtQFRBCxUiSnhtUf4BeNcrGb6P6Y6wizA0qCGuGqZkr4QtiQ9VJtIrqc6AfUdkFC6Tp
+Gqggof/l9qFzcxogE0D1yOQaw39j1bO+0Pge6+FBMNmy++xQTXA3d2KZEoHiqbBDwNpyWDn6OEw
BlXLMpBxLUGQhXJ5QsBCe/rZCst6RUqefL2p9urW4mpYAMxEz8Briv3oRK+FFpb5oprCWWLAN/x/
WqQZ729FrFsd3VJkTbZV2TbfLWpgW/SxAwDuY5X1+h74aIr0Leg4YNPDY+R28Z2N9Epc69s0jdWN
bnQ2qk4kRfzU+S5aogiSbFyqzWgheg1fH3h1VKzJ9+sztVf0s00c0AHIu9b0AoylqeRgkgx0Wv7+
zqq9eyiw3gRizbKTZxN6Ber7T1M4QZvoROs+IkY4rnCMSD7qbvEZJwXsiTLXBioBNiy0avkecEG2
gPbdnJxOk+DjJliwdtFAXoH1l2NEzqquPX0eJn19crAu26lacwStWSMTkQWLvim7Za1C7ko0ydjL
iq8+egiRTmY+A8ZhDU2jV9cAI0AxTKO5bsv/8PMR5v3T74doA7bGpsxnV3Rz2pS8eZQoqM3Jau04
T4lzgccwInHef54AACvRKnFkJNhNYFs0b32idhsASgXHR3SqEHfRqZDhRMVeBqGWAghRuMC/zV8m
VvHaJwYgHA+oHRTclsfGAx/TKum5Hcty3XUlq8dpNl9+D2KXh7Dr5ODtJrdyLl9lb7eeAzaGIqrX
eRJId3lUmveB536poKsfRIuFdb8nxfIiWk2gmffNgAYCfO87KIj5Incr6SiKZtJIvTZxyCYnoz2N
BqHxsdOGUxDWbwsyYtMdao5OCh71soScX+GY0dqSSKvFk8O7Fo+LzNfGg650/lmOeulEIr3DV5f1
ujxHyL5+MDM0oizHAQCFKpPoEgX0qknbpLqMSvyVF0Y8NUMkYlaJ8lpXWAHsrx2iqhbquujzYlOR
GEWgDGNLXyX+FyHtcdannYGo5QXCw5PgtjDvTI24x/uavkgtJHSrmFsWZXUWo16vX/t72eXDWAP4
QCkJikXQh8GefJl/LYSXy60vQRt+MSBrsG7T4CXA7P2QcVk/4J5kAn4C1Zz5lnVvBXvLwOIA65F7
NVS0fRoVozcPLOIKQ4W/qhiNmia6k8BVzCy2fWtsWeI70Qe3CF09ZJ5WZplAVd96ueWftenLzkl6
137REwOgdet3XAkVFKwF1u8GKg/AodoRSjbqZyuq05NkA7z7zsNhq5BH2xaJHk/CQT354qkIK5RO
ysxAhdxHO+/vb0Om86eLkoWdyuZGlhHG+9NNtc4yLbd1zX5Sh/Z3EZu5hWVuoRoktV7yANEgnnb1
k4zL0n6UUH4RzdyzqkOVw98RTcwZkJNQ2Uz3CpmgwFGegbWNT9owbBU0q7/gtM7F6fbxwkK+r/hW
yYCeIz0q92k5oBJCopQE0AD6UnSWVo1O0DQsCruPGtLESnepJZ5iOimHfQhGdxHWavlVAy5SBgaZ
40bbFqqJlH3pk3gtKwnrcTphBnkg8FLTDLe4MG4Nnv/9rDC9x0ljcoNmVXbUM+JACCYcFJm8E6kR
fyNJMXYR4qc0Rgt0Q9aTpQby3edOcAqCkaJP8YyfauBKnH94XCj6r1t6neeFY9u6qsoO0Ru2TO82
EYo3gD9WdOUJDUmWI6g9bPsYAK9ntcHnwcUZvJRYStidq7IxrokydA23LBhE5bVa5WoKzZKYwd5v
WjJvaZ7PrUGXy5norOPY2YsidsbfvSr08TO10KG00nDZuGn7MOije+l5Aula+xkwfrSQmgRm+5Qd
k7X8ThkgCtUI5p+taa2LKlb2vQLTEcu+8wUi96wgor710fi5uIOaADjs3ZWt5HjO+D1sUr14TAgm
YgsSj5vAcOSDmBuRWZmRwsAF3dK9Y2Kk+i51YJdMLVGU4oe+tSHwAqIhCSeRA64WHcJ0B/lsaF5z
EkUaNOOW8PC99rPrNug1rrnM9OGi2ModRt2KVWYnSH2vhfAsHqPQ4p2j9i9Wr28WsoFLuNA655FS
q2ffwBwsgdLRZ7mxjdom24MZyvZpHWeQEKgNA/fr0LI2lpkP+8Il4tkP0TALNZzJQye4N9EUhe4Y
Ooi7OeXHumjDWdVK2lE0I0U/NjG68lVX1g+ZOZxBQlR7qdbl+6oY0mNsWBeAwMr9EKJBYBkjZqQY
HyK0BVXlEgKlMPvuXE4N0VMGwIOHFqYrBkYIlqG5yLMwT1OcBHqeHbKKiW+hwmprvTw1DpIcf7Ok
xt1gYaHsIXKe8VzAAsoZjf5imu5RyUp2HsTz/iHEJUKUt5Ad14PJvl1VTEUmwqXbxrvrwS073AOL
UX0iVguWfUCQiGhasYs023sYkio6APUDrUdLFN6knJAgsTuOUotquFXvRTGaGBrgYT3UWDBN1duQ
qOld1IDhGtO9PEFQAu071KjHJNekJ7d1DUzHu2ImuwDvGhU9XyRrE+VwrQ4K+zech6+twNKNf9ie
/3kRacqWrhqqhagfSNU/xXETH86oDkCGIPLI5x/wt9RAxcyFbZDStfFechSnv7AR7bcpoAsWw0qK
W6mKUyMAo3XNH/is13DxNa0KHxMV1bOLNcifMymLHmS7Cx/MFkj62Df1TjQbW2v3Bf+LmWiKQgqQ
rHQbu9pbjh0+SKHcsvSu/+FhhRnltMb/5Ve3VO5+hG1M1TZVw3kXqNUhm0fpoLuPUuYR0OuI0xeA
upNrVbSFFKWo5f7I/VskPkVbFPKUB/1/78N91tw0UKEruHkoOrRhvnPxsjC4BR4F6OY6cGs3Gps0
RKWsiayVHMWAqBXiDKKqS/rODVt5+6ZPDIgzRs1oblA4v4iu98fKkMuhVAPd60xkuYIAnECjtDsp
dAuotap+EEX3s3bri5vkSUIkC9TvH9NELZYk/YC21+uhjg5XLG9zAJi/9IumOMC15S+9ZuabPuVs
kZb5M2RTKuRfgtfCQYHuVHXQhR2Q3UD6GBB9oiYmNygKz4n6o4dhuQP2qtw+pti7oQ4INwq3ag1B
RjuHDzu1RJcoxAwxN1OUiDWokqKm9seU22QXYBN6bqjOsgyA7KwXXCGKHkHzR4r2YCH/EC9E1ZUz
bUlm5N72h/YQx56xQkNAu2SdUixspVGealnvYRmWIHEQuFpqIa41K0zaR7RikdjjUfApRBJ7Jdk5
AgS2Wo6rUm3w++gj2OqjJG/ISlX3PmayM74+94hkE4BeZDf2JtG9vT4VovauL/XQYjMlDRD7n+fG
bTKs1XRsKkQw/F5e1LG11bXCYCtIIWqiwOYH3Ydx/J/0kYIecWhX9gjOpHt7iNlyNmBDA9bHcx/1
zH3jqbCOgvCkS/wUUdn1KzuDOdybnna0TJRo5ELb6jGar6ioHVKlhyVZIJTR+5K/R8A12DcxO3Ev
zKqF6LsNjCm5AaWoYCt2sj6TdeTblFGO5LVoG17RLl39m1H20GzQ80UaCZCMeq36g4vspjzdL6KY
J8rSmCZ4ftfv+INuIxuTXN9I7I+Yk6ydieqquyAIDEiUjSfbH3m72slU6xcxKYgMe4u+G6qoPtqK
VWUN28jTnXXPfRiYfaihJlmgrQd8USP8dHENPlmv53elkwBIFX12ia02Um3uqnSVOycKH6sgSe77
VuvOKZQB0dJYQdyjSpYiuY9yYWk31absc9Q9URLH/xFmcNy79qHLM+cwTIVoSpazbCzyv6JfdAnZ
8ZEc/8XLW/eiZiR+CvJvxNYwT2oH3GJQSu3nhWgGhrQF6AmGv4DGUCgNjL2cZ2BR2hS+wp5VVLsR
E7O26h/ySdbUKboKug3Ct5N3BKr1OIsR4kQiF/wRy3sWzU1aAg0wF/3kkAZjMAdX5s2qlLjH1cLc
hTpzUCb4PNkipFso9DTpj0qXsS5ScxyuplHHisyONewfwz9PJbqQGGgn5YpiX9ogudVUN+95sGBB
itzqKSyCZoO3Gcn8+Fgg6SuZ+jnH2hWbB3MLWySEjam6+l4tBt4b/KXOSH4ghbgLEfvaeGDo9mqU
wVsSVfK2uTUXVR+KII4K04TODaeqXrJiNpKJUAFhMagJ8E6XjDFpXwE2JnvWjpgNWv5BiOmLmjQg
qy/VXAPwvxkRbTGcx+7Z8IHlO2L0dsi1XcryofTScCdWpRnSKCfcQovZmJj1+s1KNXVTCTrNWkRj
7Qp4ZqVhmRTG+GAZRWsVM4QfVOQ9fBtBoKlXDLkIOc00a5QnXQgYDz8Hrsfc2rfh6ylEG233uQGv
difOlWl4siJqh3WCxl6lyt0XrIa0QlUucNl+FwbwtqLKK83gqYBiEGZrbaXgKyAr2QLNl+BJLjzk
WCvUXUTTCQbz2KbOF3Qe6oXShzFpZ3TaeAx/0s0+AzRpr/OiGfaSon+KNEVbB+TyHQgrpXnokAE+
5N2A0FrhfxddBaTW4tTZ2l0xIlQvj8lXYgvA1kiKLLCmkTeVLKk7UYyTK8mtqcUO85SpM/CcAfXf
EttkKUffqkeZgpCuJ+OUTXv0HFQXRLvrvZeQG9FKDIhCxUt0hg4luuqNAjkCL9QKNng0sGJFfGZf
Z4B4YezA2esTnNRFp8CEZnSqh7HNJgdPc4v/eX8a8OxFU9QMVq2c9fDCKK4D0yj7ZwI4ZXsQ/dYU
qBc1w8TGgxU/lNjpHFNxO9xMwWmaQWlDS/tlAA0ySM3zACXUvDEbZDEhuK3MfqzWRux9bgcrf5b0
tlmifaavzKDA8asxeXZp5q5SE7IJoio6dcI6KeomjI9XA1H0XJapbef05j4KYrlkY/Ji2cfbJFET
RVt60II0/XZQFPamsgEq725gWT35BUJy6CDkzyPiYvy5UxOQrvN74HQKeD1F24ki+1m79cUxBnyu
mUHLt6rXeWLU6lxtJ/pk13RBr07t68g08db8j31i4K9e813f9ZUa0u4R+mpotBbVThTkWJBxQWL4
2vz/6ROnEieAqQHK6da+nf+/0Ve1WYd6+IDRIquEhagVlZQ9tt2U27R4/BhGmT+W2K2fRz3ei0FR
qJK3Gce6uohWnPoQ4lmFba8zurFew7q+R6MhuPBHwz68R1uAzTb+QcYkmwJdYG9Gub23CnZ6DhIe
U8+tW9SuAAOtZalBAETtt8YY1mc7QDtCDv3zdbiPufqGzm93RJJs4odTVRRxWrS7Go2PaoPJBkO1
njpc8mIaovPv6mK6b+oTdG0aE21xItP1upXc1vfvguCi2Vhq+xr/Fu0i07xlnyJ7K5p/GSh/f4yI
taOgyYnE/Dcx9dfXIDwvarfiOkdMfz1czJnOIdpSziL0+h5EG41odeESqFvZqUXkVyqketFLLPO7
ocWwS7TdJuHGOIWC+e6yBQFcZT6GpobzCQVuB/q1Jpp9mKLlehsWtWTSRH/XdztuGNEINjKsP/5i
2l/13Q69nfPdvHfN27sQ8uyi+T94p+K44Yc3sES9vfRfnk28gduLiTnv3tS75tspP7/D93Nq3D+c
0QMjGmiSf9Bl//eskEfMAGNuv0GjHLQWmYWqNo5SgtxRbQzerm9RS4c/WyxMFRpLG4/fKqVs75R6
HE6GnqjIELX281iOeDo2XXv0ykG7R1ztUfS7SQ2fJEejoM6z5pM/Ssg+cZ4E87U1nmvR+tpUJyE2
LflkewnAQT/H7kNRkuWYsFlwXYkITZi3e1Fzs+G1JvrCHIeXAOq/gZ9iDpOVedZUiJodqzYiAFP7
WhW9uhzkEPCs8nqkGK6sst/1xWfXzKcwKUymqFPZ0E7NpPTygMcAVSsNlAZYEdUyasjpZ+FRGmWC
sKIPVWMMV/0EUJGZZcRjYdvOywg59WtTjITTsJj+5kjRDsH3ExoHxC2ab04pqg4GrLAOIbQuGgjt
M3G228xb880bFsP1UCZbJUTr6vZWrycTwxlridcPINoduf+SJ+cMnzge7DCc9CYaH+M4QfkaHv+P
GJqOAQf2AhgQvVEN4ocOOxtzRxthJXk4iMLsp+1+pe21BqDgu/5b8zYXh7lhFuTk8W6j4iSiaZRy
idb4dHov6fUFEMRofju4turidVgcw1oOuXGcx2TPihYRSm3Z3MbcBkJHchkIZTxUeh2uUfmPFnpC
jtbNpQC5h7wbrRkAl2KXqA1mq91UFe1b8WZErWNpnL+b5E8Q3quOdG077V60rweJXnEm0SlqeVRl
xDinF8LoAmeGGGpxS2B+QQDBhFee4kkiqX63MixZmxde5d2RZ/LuJCMpt2BbUxz/IIfO27wwDmAl
UNebmghvmhfrWPWZsk2At7ExjaOPshEiMtLLHWvKIjixWcBIFV/do2aG41EfS33GgjO9wkvyCWPC
haUuS5Kx89pzjUOnaF+MIErvkjLeNfj0IchUI1Hgw8+YFP4vKcJFs7hyik0zIWZmWjdYOzS0H8Qo
qmbJJUaX5ILxyeu820CbR/ZO6ZrrXEtN1H2WWFuz9cZ9nmvDHpXR4bUm+jQPP1M/r2a30dvk/9w3
HXs7lZinA/WZ91rizG+HiZqv6v7aVuNPDs/xgyjcYZQPrk0sWDRRNPphRLjyii5T8wa0CexiiZgc
waTR+JoWFuQUok77REnUO5Tkk+vAiGXpLERc4Q6K/irkoX3MyY2cSVCNpKZ11N0SFAKB1FqoxmcY
u5vuDMZleJE9HbkoJWFx3tmQmgpJg+HlBuElHNFrcxGqn9Wj7z4XeA/IxJiX6LwGu7p/6rJR/qSo
qLH4lWnN43zwniEsW7MwgciDQu1ZV8oYyRUPqesFS3n+4BbWziKEJorUh2kdELjYpBasW7gJwxfP
6ubKkN8ji5vtGyQ17/NahY+KcJtlGtW9KNIYnTO0vb5gUFvN7UaHVF8H4xFjsAHklYcqr6nL/Cvc
GKrYNHLtFOPt0H/qagjz4hAx2uUBYpS1127YpGNQyibU12uPndOU5HZQpU1aAmJTlzxluUUtQhEf
qvHU7lT1j8nXXq3Q9nyJIIeqwlsWwHnObaZ061RqEac2VHnXoeuNsPxYnaw2GdGMj1BoahCrYq76
CXXRACO4OP/OM3HTNa4xb13/pZ/QXaLwQC/uDTeYsYbMrl2Oj54xfLG1q0fDReRW5Dq5D3kw76/5
ltzxkmXYT5IwCoJjpao3S7jXz3Wt5Z9hv4RrpSwHYCI0jd5+McbeOA88Ix7AJm9FN/IO3TpzPGw3
+7h87ppL1DrDFzUb0pWRLhtE1+4zvfsOAwui19RyIr1Y+U3lr4MmBIwDJxL0eDc8AHye3K6y+oeJ
k4NlNWv47/2SPbl+rMtWO1YmBHdrsOtF1xja0TEGe19VsOkJ0CFsH638qrKP4RRKrnKtOomapDUY
xgNaF13XqeWIAaBXHTQdaMYAadpI++ZYZWlzzFKLCNPPpqiF6EhM+QHADMwQXe+mxUn32ASES6Ky
nHedHCPIrLCJrovfh6mFZ653advwyBYkeQo9P3gIYfqJMZxM4ic3emjVj60C+6DX9W+FQZQv0nL5
rPB0PNQ5MkhRW0XfEL8TEyw9LtCNQNTDr529DprngNT+cETmeBaEjuRCRjTDM/owu5SM2HZ6FJyK
QDG+aiE30DHy7g094ybuDNZR1HyEWK61nCcgLM605PHLlNtArKbtRuuRnHHLbNNHknTfZlLw0OGr
CCcv/xR1AahBFck2Uvb5J82zB+Ce7dZWi6WXEaYBdpXyMG/RMdeqLtpFLg7T/PGzI+rzkPLBxIP+
9jEsyFyr+yYXcP+73ikf+xaLkEwazD0S2M1hGJG0KZoXxPmcs7ixOTJQh7BBr14mf7UM3VaDMmXl
x5IUZzCp4rZWXBzlOk+Rt476KaioagpG34jeiKF6GheHvGtqxYIgonMQY2KWkTmcRbR7Veear1vl
II0aaWZsNtR6G6LLhX7FlNiUSnlNRg+P8SleCKi1PKAoskaBoePfQMFToJvhBleuHGQGjB2SKC3p
RFT3utTvj3jcdISXJj8g0akkJr48hslfAz7AUGj5N1gb3RwJmeSEh7A0GS7JbIeS4pvfY9Njj/Vn
J4eEG5r4x7TRp0BttT3kC4xTNFfHPvDWlgu4gG6KegPOc9oltmv2QYAVUJtCIGxWkwXbF0ZxB1UJ
XSGudO0ySKvYmgM2Q+2i6wgbdDEOP8oUcYnzKNpp5Vk30M4QxVimNeiLn21RU39tymDEpk/IMW5o
MB0+HQY0Y7RtuwgPkYoAziHtUDT1LX5kxC/Sg+h7MwxhA9qt6MUhe9lZeKJEMVK9aqwRBg6nR0zA
SgiVxwYcQRfhRBsZ5GDaZ9VvraeIlYbk+uoRgXTlWgxYM8wCO/LWA8jna18q/O1Fu8ahPam9bj/h
oo+3KaIphVIHmY5ExjQIVgmd+cohaeaU0to2jB7iISqJQWAY3Inj6g79NiiuTT58wd8ynwOwanDK
ipRzbLfLrs6be63InUNZIntsZBkCi+jCATJLFC4Sc4KZ1bNGMjVeRoE6Pq1tWjsa9iNwcNCf5XOa
o28qaVjq5ugpY8E4fIaMgW42sj+o+BnJXexnl1oxsdyqApgYVqUg3qRVCmsmXWvmg1wiRcnVYG/h
Fa3g0S+9QJU2CEkBPGhdqHLox0IMDXRt+abKXbjdRYYCoO5NtbUt5JgGop8Jt0rcKSjI3ltTkIBg
qUxcco4WFgierEOfTC7dL45nfc/HAbNRkgAHPI0RTPRN90sNvE3DXOO7pxYvfVC4TwGU/SUJV+Pg
liRfcI5XV1DkTWydsQbMchv3HtGO4t8zm0TVmy4xRRRixqj7vztkvdMyxGG2BlCtAf3ZYXuOmrfr
GA+iT0mfq05v73ulNx5GOdwgcPO9z0t5X/Vp/qkvu+0kenYPGJyQIvjwCSsShxihNpKCjP6EGint
AfJIYwZYMETIOclEhbZxkp/JWNlzTAKcgxNlDQpDWfutlNoH3AKCp9py601Qafj4Ju4hAvkc5Zjy
IuSgoHVQRNUKw4FhXpdhfTGbpr5AK4uwDgaDVRqsK8PuhDt8iXp10y9yr6pP9fQgNWX/teapwL+B
WafrW5+YZ2rs+XO24zB52a43brCD0xHKyOn1x9hRgh2PvgIhKqW1V8YfU8pxRAQ60KAWSaOnwPEH
hUGCfONOS2JpWg1L02pYNI2GRb9huwTJT1Kr/5CUVj2l9bRlDTM9X0Y5bsSlHCGv2mEcgnyAqZ40
1rG2lgCO5+FqIbSnVauB3NdMHC2mqA2Et5npZYeiRd31TZ9MEG6tSIi1if98D1FRc30cX2Oylftb
YbpluDcluONzURUjftmskKmwN4Mr1fuQZxsBwKmKeHmzF7VbYRpYoaOmsbt1/ce5746/njlwcKvo
Gpt0uJdvza7VznllamdRG/XaXVlK7/IIoe82AAsMgrktp6vrPNOXMGbznRMKeOH+Nq/Dx+k0+lhb
ihnX06dttYkHZNFEs7dQxxg6Q+brNaJFnZr9ugt9Z9fgsQ5dHslCRB7NNSKo8l03FdUkB6SkcQSb
mWZq9PKdYQ/TlQCU4GdXXk/bEYD4oqsqOxxix29dnTyqbR3tcq3n7cbpa6EX1QOAJRJyv/bHA1A+
AG5oGbwb6EjhhGR8K1VH2tec0iM6u1HJNw/KlOO5NTG8qNjy1HfNNChmiELMEHNvTRViGqYqNQL1
0+TbSazO38itZmxgEXc6QlRGtdSkJJ8hm9HsIc6Y+cw31WYfTsX79siSJl0NWZcv/h7SOfEV36Nk
dEWDvqQgPKib/OXfkXZKhIV19GC8T9xuy0WQ4ugyM/y2n5MxniWKna8IiySPCL8E+4rkLkxNr563
KlhoMx7Sy5i4sHuCfjm4MCakVALrUhT4vHVZsqpRe9o0eU8AAHmJg59hxNplWbiLkKaItME72kXi
H73EW4Y+3NrWCHDMCVUe8kn0rHT9Mu9wG8oy03hI/M4+F1m62eaum3xmfShvbFKopMSL8FlTwllZ
m/PUI6MsxYF+SoMMQS3u+nBwgB8GbrnScEWZBb7UnrypEDUVk929hfiRUufdSWu1cl+V7iZDTP4O
KUI2EXg6165T3g2ebu5Me3gCT2nMpcEarjsSyAxonYvNSdnGuDRXuFn0TXW27e/E/9FL7KAihqjn
RWWYHkpDthAR9z+X05xmZJGGRCWMe0VF/dbUsXDTTf+BbSjC6aqOBaWjBveoTAAEZnsMLSvZEhxb
R0PqH2Pd8Y5DkGyzCE/XxIKosbC7L7mkF89FNmbP8vCgshFfEePztv7oG4+YYz20BpLBfZAZ2zEJ
hovrOy2+3EjLGappLmK7amZJMtY7W4+0uVjkw3rplhinIUhfY9WKdxUepd2ExAAeNiDrZXTqWmvR
/tWTEt1iu6ihwfoVcZEwx98n1R+Dgdudr/vyMi+DdjvYKBNFVYN5AmID+wbJloVZad6u69EWxbDC
Oo5I4EAJbYp7PUBBKxi5KRAUVU1cSYPqEMhKfm5XgoBaTehwQTQ1nCI/q+tbx7V27XXciESDmRTP
ds/VRCq8P7kejBbXrElwDt/YbZZH8MSflQCxWDfQvkF9zS+m1+n3bSof29J11ng34QaCL/hJJcJc
uffYrgPkmwqMzZWZXBBlwXDRX2BukK10gtZoOSFRd8VIZm7JWsor8UBD0BoGaTqZ0LV5uSCpXN6l
isUPgbHjOmzxg5P18YsAgYhCxvn+ghbyCDo+sNe3gS4qEUVC6lR01RE6P5oBxGIcY1AJNuYYO3cq
HCxHr7WihtbeV0OKFodnbmqtSR41BFQ2xehHcyKIbBSnb3Vo3WjN3SN/lk29344sC9Zw3pDo9Tvp
MWz8BIPvKpjzDXtPehyyp+7772yWePHWwMYHFsIRFpB1FLVgQB1h7BI+o+WVTwXo9jJuhy/uKR71
7jGLtZ4sTFEsc6tRHgdcYnCUBYDSSQCAfLMLcN/p/Qe1r5EVE0/oqsnH/0vYee3GzTRh+ooIMIfT
yXmULfmEkBNzjs2r34c9/jz+jcXuSaMDSdnSTLOr6g2oyyuef7HLQ1Jn9jcgrN7Scor2AmNTORIs
ZmvQRcHeBPm87siZ5zjHHIPAjbaN9ukFSXbpNYVSk5V9DpyfV/iE9ChQqQX+iGlaIDae5w9JIZCG
GczspL0jXdSd9S7lP6LqWXyaHdY4fcTK0cvbXwJH0LWp40TWUlTfwSz1k3Xffhkm3AtuTKrcQDKp
nybv6g04fo4uAvhlr0y7kXdzg/vDUB69xngkTas8GLGev47sM8jjALnwhbtyBGIaA7WDOK3JwAWw
zEeUwjEKcIBqZnzfOFGqlg83GrcOtNGQWUM3ovg6ZvU6AIP1ww/iZtY5vIywlte8mAXim9jl4P9l
C21VYgP2XMTfPYFz9CTaA7B1cw9XTiRf4pE9QuYRnLTHNkWP83cz67/oAyk0uRcSB5LDg9i0Ij7U
z0g9j8ugS92VDI7YOfSzDLbuwyDQnwytmvXqlGWpKhl6C9TxZaPOxf4O/L6fqc2KMr27GYwQamOp
CcjzcbQeBV/YEBGelzAq+6diMJHALsfrYHa/RFWlazVSw2+oIGmBrp4zNdEHhFfjfgX8qltpFk5D
pZpAvvHVp7KrSAx2ao70smKilVpnaycHntsj+r9MK3Uxmg5/eFTyf5mF9T03A3tTsIurG/YNMnFN
nR8G00fufkBOZ27U3gqXOoHDMa5QwbO08mNAo/BGmkdljo/1vJfLpkDv9Sz399bW34EOwlf0nQdj
cpU3cg3hBgMVjlij+s0EcQFBITLAaQjzuVHV6lvsilXgq/Wr3iVfPVm0UuZTBq5y/VHYBZJp5MX9
Iyp8WJImVXGxLdwQOgB4iHX0L1ruZYskadqfefmQUtf4oZTo7Iqs8xeNU7qw5ZSB2hwIC1IdfaC2
D6NsVKvdmV1ELsor2ge5oMZs2UiIeAiy8F7mOPxczZybadC/TKaKoqqnJA9WJ9aI6DuXAEebNoCc
JEdeJxzcumlyoylWILu1lRwm/Q/PCYCt92FPmOlz0MiG+sVvwwmfqkRfFC2efIiiTdmI5RpfHbFQ
s5krNPMaZRMr5W+GI5LNOoJjqDMfAvdiJiaWaU2oHwOy7NjRUJOzjak/QGfWIDMiFjDKknSjTCg8
pt2BP7iz7FHDvxiiIHqTXb1qv+Nlters3n7tDSSDJq6AQA/w3h6QJMBuz6iCdAcnt31BvO4Th3D3
GbrC2Rvc4IxtpbkmSaUihlusGipjlynpPFTnSX3V2cCeGanf1doZXlXP2oTxlH03YsdaOI1trRud
nC1/Zt5MhReSEwH+QrmxXcrcyL0x0GA8xW2QnziFaNPG9GIHS2XLA6Eyp1K8sQYHb7bphs0wvIRG
HKFNQW+iatg3lXr8a96ABcGXcy///4hHfA0M8m8uamNL8mbtHolUf6vblthOfYwTb466RVk7SOAB
TN5AaRAc6Gfer6PVPzmMp4SHOGhCbCo2bHrhh+8SKws9H/Yurhjrwe6QpptQSitsQyzCCWDEBt5V
grZbgsuYHDcwUTFm5ushuRgOavUOfoW8ptkbtTkCn/TyWzGo7qwRVm+mRERX2QvGnF6EHrJtxl9g
YWhPcaGG0O+U9rMp7V0dkBHTrG1vhtU+IgChTkYwC9VtmyfYmDfRVF/02sRI1c5+dL6OYnAcIuxr
Jq6x0OoM52rkkhpuEdD0FDN2lrcx6rn1xdC/GDHFj7GzR3ZlEfxM7LzaouM0nhMvxGw85aSONfh4
VvLiOuKyQKw1judS08RxjLzyomtFt8uN8SG0LY3iyn8UGD0ugMz64UOfjulmiLExoTJPmC0pNJ1u
bUGZ2ifJu5k1/x/8NETWvArzpbyCAuXeyyu86BNdveAEMuxy0/9u+jDxFnJu0Gv1kmIfjruV9SPo
FP3Rso1orWei3gR+FC2NrCx3mTW+UG0Kv/VzlJlZUEqpLn/phAWrsjWcfs0pVF0gOamW5EzHqPVg
LuSucka9HPmousLhBi5Mr9pHk/z1zjSCEobFPFcn039dPGiqA76eKASTO9ChbZ977+xokQVgbp7y
58apCaMj24rwkDRYQVZJv8gGfwisOuGnydFUDT/QGSn2skamBu3OihRxkiPZQF2sdhZGjIgnAtc3
0O551JrwC9u49kqaw9mMQbrWEWpdJZ3uP0Zzo5vxY9ew88kpLa2W6KX4Rwlnjb8NTlWdPYPEyFC8
xonSPkgdFM3NA4DhOd4+8aST62ngtmW5wO4pdl5CULiLxO/GtQVzP8cpAe73rcsTlrD84MOSuxsJ
hbJubJ/8JDaPfA+/9nPBTU4hcLhrEDid4iLYVfrwJj9FdTcceEt0+9rXyZCn7d9NEKNJqJEDbuPH
9n/XkbxRYGDamLKg+X31wTuubRA+S/CxXrcqUu8VD5uOygxBxUX1jYlKD0JSGpo4xjwl5+VQNlXo
LkzVVjgxtbscWOZBJEhBL1rdt5GQRKlzHNAuWv61BEfzv6ucBEslG5D2rDfhbfsBe8tedcQzwWf0
jOC9HNgGru5IWgVD1gWoQ1jtFnOzx8TJsHMFaYl0v5KvkC4nnygn/+qC181PfrXLSJOvEv6yGyEK
DYMGs1j3RTmhXKNpLxRYHQxecRjzLcTb6iG+NooFihpHe23vDfnbbdgSyKHv7NRLQm1XOdbgyQ8w
kSHLyW4lysfeImiMwq82Ys/vZVFmW8USLSG8kb2rE2cFMEvF1emm/qVxoSFRy1yWqBlRktT1RRV2
YoNwOJ5PiIFd5hjk1pQI3oxjHB/vU7I3xmV2ssgb3Oeh43QXP4x+Cr2oMTQEGirRxAZs7lVUje7S
CRH8AK3anKtM0a6tGoGdG9J6SQ78u+Ya4QbPo/CMYye6EH09LBW7Kb5oUfbVs1DRk7xl2fiJR2Ja
GzBZmSm2fRTv/FR8Etp7hwImGL5ducGZcB6P+Bgd7ita4+ywfkwOqjM6i7zCOdlJHbPd2pHnH2rd
nS2cMqonkbWVP0v+CNlL6+hdsRzUhKAuHVQTYQTTJVeSFCTd3TD3DrInGyXx3YM3N2pG6v2GT659
9zEA6D2jc8LsWE4lHpthn8UHU/3Jado/dLMag+xpnjELbPwZy0mcqhZ621r7Xrd3xdRnOwzr42Pd
+xHwGM6aclhklbIrzH7tEavj4+En3SmIUUEf4J6mjjXs5FSuFSWQbrxuekJUbxMZHTm6vEFfqcqO
mCDsh2DGJpkZ1X3MzsiaS8yjLhBFtWNvrwfGzxgXiJMVqFACgjD/0HLM9ILBb88NdsEvOBUfKKHn
Hy3K19tqyBCUwCTwhEY3p41AOYfZ0DwI++eQIG/ZlAEli3kLl72i7gpQ6X/GctLDOjSstf6U1CS2
9bZQkLVOSBbibGMvrDp90iCzU4dgTuYpMYnQLkb3KgdFqSWnQlTHAk2H5/StHFButqkEvTQGstF+
BuhFzlkW0l1Nr4brglh5LbRcg88KR0aSYiQ9Rg5vc1GDl6Ru2ssmxj5StQvrPGm5tWbTMp8ClYqL
PaHcktQwfJQqsh6rWGebcSNEooIkxn8Y90VPqx4KnvI4JgP5bkO1t5TJZ0VqrX8OhyhBuMbqn1zC
5CUcwvB7tNEBZH1Pp4watG2pZ6Gq/SUtMLXNyhwWU59q66gOFG3hk2dvqQzCA9HQ5hnNTj110D9P
KE7gOdy5z3LKFbBlephGIakktErnYATdCyISp3pI1VZszcRjL8zG91Lj0zbIE8o0JL+ozwUbuJN2
fSqMnroGtah2aE+ak1vPfpi74BHcVd7Fp9oPlb3bhuT+bNJesRcDvGlUyvtzo3hBvTOV8V1O2cIq
ToLtyesKx4U6mFNoTHYO9tS7EpYLZ/1BQZhBMdc9NS9MO/C/AYCuH4ea3WbKrlIhSbfR6qmnEB/g
0p6tHBBRCklRfTNQ7R0VGyeGCNFsez4Tl46bnzSzRVhHjt0MhXDHNNSl0aD5Z2N3iFJGUJyh4kAV
ld3bOCMvVQRPk1lap9zdeL0breLaQ3QYy8THNimsx7JVakpPw7iXc7LRRHCafEyV4CnowOT8d4lw
kU0KPWhFHSW+QV+0OFZ2ZgtrG9Ewt3hTBA6FroUV4vybmxuh/0i0fHjIgV8uhTlGyFQr8VNs57g2
eD6gCSfCERiHziBJ2wOOfQlpLCC1Wk/J0J7L/9GMCxggMm2anEAgHQCKdDECbU406mcbfwiB34mr
nYsg18+O4p8CrdXhRrk7paue0xwTTpgHX4Xagtuwa8QdAAIeKXKP6M6L4UvaBQ+ocRDIhdPz6BbW
WwTLRRWcsHt3FO96CKaiqdb5r7v4g0o4sKWoPix41TenuPRXksQgmQ6SySCHsqm8aYkfGNq+djKe
dVuhjqkEJBbNxkGTQa+3EXyEl7a0xksz8QcR2SDYMBzjMJbpxRFa8uxpqQEBEYtkqWvUpX2PxAS+
uxBc4001OjrnJrDpcEorLJL6pz6DILOwCNTQhsT8uJza+uxgkpBuXUz49pXjkVLDLXwhV2yHT7HM
YJWV4T2pBcZmkvCTau1+wHsDXOSsB43SN1lXN7+AYCsuTQCYNR1MbEnmYUk+bW26WCOmfPtOgzsE
J9m7N5T606OvPN5nZE81ePvEup0lm9Ygs+QHpMaQ73bf8CZ9uSWhCr9aBEEZIzxfi+HY41xxDMkt
4Ew5dwO1rEnjEfcH8DCeGkTGW3vqgFYY6VoMZn3qla4+ccxsV5mOQ6ecg3H/e0GuyjnFNw9Ivp9z
w1auta2Q3xPTwTZ75VrOU7mlpse+dq9yCn0rH+eaXAQ4VmjjOo/VX7/556EwN1Glxg+94/6Qv07e
8+mG8yt6xwL9in00dlctqwhroDc/BMSGqVtSkMfTuyfpKvXWdE5np8GBDyUF1+Swm4dmYOGZhI3k
WZjFo+tQ1BvrSjyEEVy9gDT1qq195XD7x6SpFkN3Bc/R8a1d9eB3VnLoG93eHy2/XnNcNU+uqmNv
meNcUs3IHKTm3LWia7OcTNmd7HLqTkbropg3NJeq7fXjfV4NBtJcU0a4SfZZ1RT4wXysZC66nfd2
pzW+Uq/DZzjIh5NsOHatEGfDgwJrvMdbU1hPqWk8+IEZbyWeUqIoo4E6jY/aiCPK7GAJDpCCKvGi
TMPkrDWB/2bn2paCd71uRjwUm7mkscEYIUAqL8eg4T9Vqbug1H0uYhMNSfZsaqfGvnHs/Q+zwvVj
7NyVT6ytrXyz25HbI7HfI9luY6a9kUNVg29xk03AnB6tgkDltwS8ilOaAdoGlqBdluLdQ1JpTa7c
2/pt5u+rsW3W4xwFYYfiHqyRs69R2XxeimnETU34/x/OvWZps7TA/5LQbUjEKO+iiOeamvqPkNGg
6SjHJX79xl8bQCW4tTYY0SA3ffVZlIbDWa8mISyE+iybXrCzCMA+/Dpz6i8dXnF5TqFkEGJhIvBw
jmxOikjSEMBCBBnQFVh0E5J4polQRc0/ZWlrefFWeIWJp3AZku1mVVVVkHIhh85BxZt08rOdhVXo
uZ8LEEpbJLuiNXpU3BXvbM6NamkGbtgBdi5jNexuQ7ncliVaDWpXbEAl6JhWJK26kiuySbQXHUAR
8DUuw2PkqeFf/WAnPtA9s4bDi9spdcXmZ6FWvwBkxl8yi/w6BxYsmUlAblor2YKbEJtCM923wZ+Z
PrHXHyyK/m+QTz8ENpJXuWgEn3kddK8puaVHd4qOSWN+U8fM3nZ1qh5t0SvL2HGrZZu409H1SZwt
Ok9MRzm2OUse0/itLpXhEXvk15i4/92AhbrJUKzYun1uvGONfkXMbHgyfMu7dgi5LGJTD77E5eM/
VPd8yPDMnCB9LyZ8N9fE5BGONn9o85Isf+fDm+lPuDvq8T6dyBvkuBMGtuaBvch4Ly1dMyjXhPX1
ZahzEkay69mBWJQ4o2+woIuROJnXHYG/HsS8nRwJwNN4XDPvuy0ppcBnC+WNL6ey0A0BEzblrgt8
jLP9LnzU7Co6cRpvKQQDNLaGcIUJrfHuUrHboqlW7yB15pWKkEJkf7Hhl8ei+uAD4OwUzn3rcR5m
SfpFuKO76mZpP+CEur6vqljboN5PpmgkQSlvc1XzudCb+ikeExdjb2rLlsiBkWRRgkBNouwjTRVr
6Kb1p2a8CjXyP0YFd9AEAO8G+sLJNJMvFLDrFxU9nxdl+BIEafwsB12LT6k25MZRDjPdbtdkvYvN
bQgZ+kA0iXnJfGebwULhNbSSo8abOLaa2EOXWb3Ffy1epewaz7Nz0bOqPHdjMG2inlxf69ecXcnC
PBsRpkSOwTlIMbPiMPHJ2sGMMU7DBGSdg/4laTW8MzykoD2lgsUfonN0QHlqImakbEKufj2UfXFJ
MFvuTZQASUxOx3FuZM8AB18tNNnKiSL3mEBs7PcFyjDD1xrUerqYty0FuV4AjJWEZdlQXwKQpweP
QAHSw5Cb322li16xjsO+GXr43pyHvDv9lYmHAvxXFJopDfqb2BDpOtGdflch5LJw6gj3hVBBXrA2
VXyXMzUl7dBMACjyNAY42U7qsdZ+agXEaNPtxaUnwCyWOuY6yyGcyM66sb9yI6O8qk3nbtXIdA78
r7VjZncYkZPfrPGF87GaDgxXLHmPzxZ6Oo5tJVC1NBHjS08asKh08bXKVYHuDPMeqg2x6yBJPYeL
94b6He53iNUtIYV8x+WHcnONMNhSpTAQZEnywO/VfRxMHqmnGcKQuvsop/iflXvF6SndOgMWU2CB
1fVoTjakmfkBpAxC0tthtlPd8dXNinxfaXh2cD4GiMr5WLS1KbAzDNxjoFVrUBDDh1m+haYZv5ui
yw7TZGsrPcuGD1IAPwfBfz/x83oZoyR+lc2gR8beGbLXStF+T1VwnkzATD/zJLfO90tlz9W0ElMU
FQHzP8+Qt9Zl0K2Lmej8z0IRlN2+pQbbja5hUaoIu2vrusYOBepwEdlIRq0rLYh2nc6jS45YFlU0
LlJiyJQ4kE0LQMncKSepltloKwvvNpRPkwt+5eSb3sIb7a9HsClp2B6QSJPX4AxGzJY59WrAaWdG
c0IvG6I2PBWZMR4LcyMH92k5dBs1axaye7sWalPYp/WxhE+Tjb53tbXidxN6AJ/cGbcka6/3hcoK
ONrHTba/L6QFv9/5Ie1cp73Py4e0bY4r0P8u3B9yezCA8HWX8z7Xy9Q+Z0mPOXhKTlsOnba3z7IH
NuJ3r9CSR+zh8v0/8/JaH6uoXVyxDyJQQiq8Us1dZU3Pd2CjRC2CzbsqAdqhjtHPUJwZ8fhX15qx
kD2qXTcApFz+C/146/55RifTQvInKIm7K2ah9sQY9xQ7KRmMc1lccb1w6Qpg3LJKLnFBdtR3vEqm
fTiivLmQc4lDDdQU4hhZ6IQVc85ZNrU1LDEMTR9uo7yvDo1G0COHceG1T+g4GssIYbdtZUNdGgH8
bUHCuPvWqXGlrK3+pRwT/+pp00E4Tf8SN0H/YuQTpWyhPsopPwRRk9QWQc+82Nl1u/binKKPbT1o
YnBPplfZj1Y27ZxYCS/gjp1HqzKHB0f7lEtI19uPtZ5ABk7c12DoSnaAicx4V1jxUl4Sy0ss8tyU
4FBQmodyoXXQwMuVRuzuj1JMfrDC2fN+axNDKgMuImd6VPzOfARP98f4SQD8RyClNupphecdGvj4
IeElLu/4/Wxs4QZPb7dyWPV4CCZR1R46oPoLIcAUlXEoHoNJGx8RY3x2fMjO96nBx/8caWZUELgA
YR/xaKZ4BmmBdZVTpeKkj5A0QxI+0dIBk4ExbLa6rc1PrrwxPiMhd/prSptKRDKmdzlVz1fVaYw5
qxsgUDD/INl41hjv+hkBk9UoJUYgA/0JfTArqDVSpbNO2kxrkcJhReidSTL7x9vQskAumGaurH6P
/7tFPkDep8ycmD+3yfnb0+db9flWJO1Rb9dbZ11boXE0w9o4zoLVRzm8NRUbvOzJBYvk9bYyp8d/
rpWL3jiNwUpeLFKqlgukYkzsWqmbz5J7PdAiSrf2VkkLcs2LAhzgsiMGX3Wkp45p5cGjKnDYxbWs
2DqW+ObPb9lMvnDduRvqJJrkpOxVZjT/hTkU/rNwv1guqFmu7Ec33Ualrq/DaeZKzlpOsgn+9HLY
tnxnFIQzPRfm1m0M4ptZqyD6Zbq9NtWokz8xklMaKBYiIEn1MZLXWYYjZoqBlj5asyqLmrt8AjBH
r2YlFtVyom2P8tGTU/xU1SgNF5YptkVtKT8Kr34yc83/9IhfFpUm4o+IM9TCV0X7hrPLsCTn5T5P
8MBX1ApfxlL4uK3r/0ldyAzQNItcUK8RZ3vUgnVnVv0RQpH50Cmw4awO4H+pgm5KlexBpgOsGL/3
kIMGpRD1JSZyo1qSDt/IYW1dApW1WRtii51FvtQi9EHAlvuPzdywkV3VMHYOsVkh5bL07NB8lakh
mSTStM7+4VUO3r/UdTZFbKUrnPKc9RyfPshGFKAop4STmFaapsKBIdNBaakfcnWWBn4gv1heE59s
pxwR0aLYE1gPjf6YaIA0AheWJuYGzkPTqcYedry/sYBdvhqe+1VegRL6RYC1+OIHDqpGcQQWZaIU
74U4rmEb7UxYtA4k1nIxtrfuZGfNafKsBssuL0MilpKZvEYuBPPV96G8Ti7IuVrpgnWRU6P757qo
ShGfu18oey6QTDhdrbFM5Y//9x9xu2nErIJEl2lgTmQhD5Kp38DM2xfDtkqMGVLPWY1YSa7kpF0X
9kU2aTCge98+UED+PSOn5VVTFANfLwFAybl2fpxcKEVkHaAYnu7PkfPyihzzj0WeeukuDQSWVqH2
ZM0wv47I8lAPwSdi5jUasnMzT0VR/KmDqwyXfuIk2yAPnggXX2UZtwLojDdkM77kWE4d5JxSJgdE
R4bdXdRK9rpI/y1+dVuYzK9ky8JtmOIXrzfQXdGhqFYq5Yz5T8a5HD+BYdOFerqQkyBTrZPsxQWm
gCNpW6SeLd4zWlyfp8CtjgZ4mPuU7MkG0gOpy6SrPkDO+ls5V1r971vv1/kG7j+mYoBHmJ95X7gP
Eairj4Fr/vVz2o43PuTefl1SeaewRmV2Ibv3Jgk6/TCgonaQc3Ioe9lgFxRaRLIwZyFDfW6wXtPx
SR+y9Eh05iwwE61WclnO9bnHshz7SOD/7k6wVIpFj3/e8db99wJ5rxOmsOsiHPW2/qycEvoChJBK
5CF7GDH87lHX4Btzn7xfgxoBdBnF48ZbV150u17e76ndWsundG8hBIC1tetwbtI5PMHOLJVlZ2Oo
19uKvupICHsnbQ55KpHF3ikb1Zc6yOJthoeYsqxRWyZFHpHEm7QDenY6EjNzVzNKut3867x1/7qg
siqN/wwFsYXsyqX/x3pfsLOFY/+uT8FPI0Uevw1J6S2MoEZxbLToKkY7HTRXWY9NgJ94ZwtnA1/8
m9JX6aUQVvug4FFxVspxa80sFdlQPxkB06vZpYgsEIdqOr3/0xszFRjgjGjTAgVRwRY4jFK5/t4p
y3ILtCd5xh0Y0X50v35iHQjxy/sxy74v9Kze1RI8mumwEpzAmZ39wv658ksQDknBtwdA4xMc8IVV
TdV+bKNyH/pAXF0o8xtRlc2T2rXjEhNcsQDLFpxqQxN4ZOJAZBld+Cwb6l9bVXX7ax5Ya1cElIhZ
IzZMglU8TvE5CZMf1QQuqZibNoQx0XTKk5wy4HcT2FN4ON0vibCfbinopckWqYElROH3fj72jnMT
vipmU7xMUKnQfzUBn4sMJ1z0wtcDHLMfXdt8Ep2lM5NpcuzmES7w0k0s81lOBWlQL1rbQ5Upxg4z
y1FgWYaT+4zZmQFy3YhXXmNm1JYtaw2ASd3WCNSfNJtfAdl0TtYeUGfhOMkxIGcADsUlVKlTHCjG
/M2rYmVPpiRCEdpAT9YU4Y6ySUqA8meuiR6moZku8gKXkgZy7ZNzxnjxdo8B35WvOK93XugqPpAY
dSnOsJeCHP8Ie9wVP+5KHnKuG59iPQJAMqMZW2zTV1M5aGg+gzQCWj9CizU/yZa5f7E25bwkaN5I
nLXzSa3O2eYGSgutYrbPTbNvaiX6ofR1jC2aNj5oTXsaSxWTIY5DT2BQ1UWSI3kc2Bxf20L9Odpk
3jKo0Vc/9AdSOIb9ETfoSvehp28xHWnWKCqfTEX3P0n1q9soLLtDheDBqsFg9SPE2x2L80uVus5z
52r6lj+wQ6omi56EgaLYwpla/RUV+Xo/YHuz1HscZVLw2Xu3IazKmibfOmoGTigDMCJcqulJZhdf
+CPDE2qUawal95SkSbDEnrf/lnbaQQEZ9wVvEsBurvh0AmKKehbPJvk4rWoNfLsmUWagiGzUDGew
bOQSEGVaJY0S6jNuk9pb4VsHI1etR90Zmjfro3dCZyVqKF2o2KqoFGikP3XyK5vK9NzrbdIyrGUk
knJbNcbXWIfXmnag/hfj4FOuEm1mUNaaZzFh3jXxtJdFbkUrXu0Um+x2rpTIKVnubqKvgUtS/nUM
42qf+cPMwBU/+tp7b0rH+fCtljRUr4pX4dsxb1YOXAX5CccZfnlI7i1KNtQNouFWvYjM/BNOL6cv
LW4eBRZ6Ky+PlLU1iJeqVAUuPK56IsCr9z60PsockPyiJG5WDrm/s9+kxRnlhXjLV844q66/cEEf
vus4j+xCjG03Uhzhz3wQKF8cACyAsqtaX6rJV6Npxs+hRh8iJuV70kJXu3g9R/E2Rz4WBcyKt2Q5
uIvaVgFLk8yC+jh9ArsNrCn4BPaZbHzHyFZpnWR8m4Pu1YyCc6959adlk8ZwyAOd2WWmB1BLDT65
q9sGCnU9fC4SUz9h3Peh2HWzx/MsW2KmW6/UxmhgdCBOYZd26vMlJmNEtR2lJwwAEBDBwfgxMtWP
Se2DX3zMi5rs9iLrK473IWkAKLG9qVEQitpyh2ZpRe27qg61Fy6M2Ed/x1EmCwUIEtlrFe2xapva
EcpdMwFOVdGYtlLNXqCzBW1NVbQ1mhrl1iDWO9TaUMNWnuUvAywyZY/Cfv3XUC7IuX+uu9/7f3uU
V1d4bd+fen9MVGKYHcH6RoCZV0SQ19dRa6yz5P34tWntukyLb+8POYd42bWydOtsJ5pxQvn0KaSC
ezVi43k0guig2nZ+vTfU1dESTTCWrnhNBGu10sslBG1E0QsnJxQqwKTmSb128+qn/MzJRn4E8TrE
6FWOVa16qYgEdn/N3T+mkSaardPnP+9T8i7svtOG6F/p9encVcYAPyFYia6hYjo3cr5stFYsRJk7
u7zxnuScXL0tyLHuWePGaYhEegi4SCJV+iEEYfcymhz1gdm2h2amrJQ94FQL9ApolTx/MZS4PBOr
fhSUtptlgv1z0gCsFd2vvC6OLqmUr2rVFEtg4NFTH+UKxDolPWplZmDO+pLEkVauzNyNllreeyts
H9RylRHzn1C4Mk6pWhknfThxrti16Bk6CayTufEFZdVpULNtZOkok9W1CT1IR/HGbxPqvGwlxIhr
DVWB77k+GovaU7JHUOn+vpjJG6VRWm9loF35LYnvIvR+5X5wSdGIOyQoOpADB9iV++kHFU8+1hNR
RJ402UcxAILLkvplmpzmzF7iw8uysw/RFAJEkK0cMbnK3jgbr+T1SWp0fO2ghFuVOFvj5DxoueLu
9ED9FlC35vRbBcHx3pgFZbJ/hkYEgtjAX+Svi9s/tyllEOz+30xFXZ2d2f6nlOrNPj4Eqxj72J7l
SaPKvzxhRJPHqGHHxkuM79O5BfP46gHIKvy8eJYjq7GptYzas0ei8VWbkkUB8+4FwrT1OrovIBHG
l2getPk+TuAuyZVcXWRR2776s5WRAkua51bKxMsCzOZ8tRo19kuHr8o8mCyXepH1VT6ngw32rLuc
luabnJw/e9ihXaAbZn5NQvs6+Yk41OivXrERyK+WYk571WIr7vof4RRQRUs3ZWfNhq05CDh9LPea
Z8LFmIf3Ri2a01jglM0ReDUkBE+LoIKvYFDwgG0penUtx7JR6jxJFzHIJMIL2Q8bQM11Bzfhfpfs
3S4yAdyR6Y+gB2bTJ9yqaqlYfnbJM9O7oDKBFJQuXkyte7Wd2HnyRR4tkNXVvuFf91FhD/FixyXM
VjOOt9bkNldDhPwOSn+PkhKMWccwHrQoNh+qQCkBxij+2kGyBrE14FXRLFxzV6+Rw3AEzjfG7R7g
k3UMhuBNZffaism3jrm1vKE4EBuI93pKwmrhNnwOVaSc10Y1bKcZbGYjx7TvYmNY5OOE0D0YvIe2
0cXJ7WtKA/N/VFCKj0ESJRWycwCd8LhAVxgujY2tirPH3geO4uzqPkza8d6ogEACDz3h1qmu0k3N
6oat0VKj6eqkaUA6qq+Fr0c7vdSCpa82+NzNvBfdVcqN42EIIhkwnI/Dq4kD+Z0U03KKn4zxGxwd
3mODHeNlacRkjXvgIRSCk1OH9/kJgb4lEh72SxPiu+43YXZu8rx69XV17ZiF9x6qDRrieZXuMhH6
F9lgd4VssNNu3LITq8YDEQBWZFPWTXwKLdc5uNo0bc26yx9s2wAK5obm25jBydVro/3BZg42JTPW
xZiRzG8H5QxKEGBxkqi3YQgO+5yMhrYPEsNc27bVX8y5kb1qUGLCYDKdcohH74CWWpWt7YhicwD/
+NBCmXvP0LjK/w9l57HcONK16XuZPSLgzWI29EaUSirfG0R1VzW897j6eTKhLujjqL9/ZpORDgAB
kkDinNfUQw3k2Q9uXs9riuznYr9Om+Zy39WAgSy3d/G4ozA096DFbgze1/qnCze6ese052Hg3lnb
QXLGRr34lBj919Dwyz8rH9CXGfcvqJJit6Hmn/H+PQRM/x7qYXMExm0e5Pq6gPab9kbyqdHj01yU
0dZKH/tYix+xHuPmL4qqTkGFglL5ZGNjuMd/LD9njeJ8m5GHHRvnu4d27cky46dSkj/b1NfRhlGa
q2u0rwU+LtjTVOlwnPKApIajZLtc86o/KsM5hCYmzwUuqVOifM8UlM1JSCrneK7qrz5QuVGflO/k
1oMjWgnd0asxugBdQKT0NxzUSDOISgKGPYg+OQDasDlVo5Jv0ITI9pZjx4fZAJI3BYbgTlaPzahN
H2VXPse/mr6zzlrHmzjBIES5RGGm3Btt7wkACSZZ6A0cSZLCK4itAG4Dbvea15aXukMhXPcIDHQ6
sg281eonu3abbSz0ZMIeDo0BaqTSC24Uheddo1L70MIQ3XBS8UUeCSZFvlP0VgiGYPyHS+5w0WND
e9ARoztYLvrcjhP9bci7glGHPNVTpxr/6JrqaLjlnzINpHRJ8ombvkwaNbxnobjM3SWIecEG28S7
9jzMl2DGCTqWb9mleCcHLMjIMilOqgcAUD954AaozKfc1CqFVxiRPQpI+OxYqk172ScLrUQGzwMr
c1r7Orf/oIz9ucnx/wG2i9APaWRKJfT9B7/AUcjz4rOj/uCN6EtsQrFmXTvhNiMCM2UTq0jUZ5aK
dAS4BWMUXriYf+0s2yLIJdgVLGomZNs1uEWdpv5LZ6wPzVMoCrmNnN3q2r7mPWWDBzJqWbPPDVRW
ZQFMp31oRCGbdld+ixWtPr6ZJ6dAjfxnO9meUjTNLS24yM2gms7HzNU+gvUEh90EFelx8BUbT3e6
U+w1ACPnH/WEkYjrTc1HbbKH06xUzXbIkHaSfYlhg4jqm2eE8ZuPmLLEeywccW0UG8wueoJmCKGy
TL6UQunG91XngAodBnjiThNP2MGUTvPMDqtnc8q+yO7UdpxDKWapvAs9l54ablKIrEoL4CU2WfSF
VR8ehLDvYzcW/RE0g4EwAimhtAnbgz77f1kiX7T2y8GWF+oNK8GMZwrcm8gtPlZYF36GMwmqXumO
Q8crCaymFC+Lojvj3gQSd05uNrjl/jIHsHUgxvWw0USnKCaN0MJuyhPIyvwcD65bBS9dEUUfOpN7
tGjJLt73lHNgENZ0iDkk26r2BeC5CPdL22yaYUOMEUZDrijPnhueXQf7CCGHNgNDHVlGwaXU4uBg
leocPLXitc1LCF4gjCanTeMkYHjG5J34uT7OXVzuQn+EEz6leknGIwWkkvYNKqBlN18hKjYErUS1
ClSo79Z3AaQ+j36rv3Aj0p7mcN4D1NVfOlGoSAHuq8Ec3/SVfbkbStw65YwOjfcMIDyudYAu1gLW
cngNJmW/QJYHoQSoAwTelhVGRxb5/rRoXoIOD6QWFcsj9wz0F3rkuvi5EKKaB7856KSIQJDhtbAW
UMW93TgQB1gmyhGixkThTRTW14lh2EHaAQiWWyeH9e6jkn7LCck+udgX3+JuUHDfCxNBv093kv0r
CztNfszDOC0yDzyVO93TSRazdK2tvRMqzqUamugaC8u7tZB9vnDAKwbvhHFZvEP4L9uiuq4kezAZ
vBxMjn9A7b9Sm22HwfatzXT9c4726CZP+hAxs175hoaYfkWLfbzN7RkApfaJR+WvoO2Vh0R5rIbS
+NzXzS8FDTqw4qkNsklztrFVsGsnqbfdNCs+0YEiuJqWa5Ep8ZMXj3/UUcN98qJkc36bs6ndj1HY
fg6HOd30OFRugKdNNy0wekTsDf9UW53ype4t1rN+q9zMEAJ00PtbO1PzTxkiUy8emnROiW9uWpDB
mR0YnZLWKQmeYf8zrYLotrI9ZU3OYszt9fCmI181iUSLNjRVeIjCBtlcO0frYzspVnSt4qIiLyGq
haJBrA6077brfQnGoP0qlMl83jNhH7YqeoZmDu1F/IUFUFPWWiNjESqrjs6vwI/U9GCI4XWOmjv4
eGrBZrJSlaQ7VqKJXtlHfCDDp5y/oAlRNOOZqYJjdVEl0Jx2eK4ds/tC+C41S+UzysTmS9chAaDt
Eg+jxTpE+v/Qqcp08trpRPKwuMmi4cF9s6rQvgy49SiSvyD7ltEsYp3Rqv7BFH9/a0r+Vue+Oyal
1y7/d9lfajqCoGmP11cw98ledq5z5I2hlneHZPyVxJO1q2DSmOXUBTtp/SBdHlDzMa6ytvYtJhAN
npV7c2Ixl4GOJQfQf0XGojw6WY+YrWhmrQH+QC+s62D0yYdWaJ3ZAVphcYLSP3+6dr88WuwKQJGs
Lg8YhLSMU600J/7ukKpFEercrqIGiodsrgOyqdikTmxF+yhbKct2lfcoM7+WWPpyO/RuNpImgKfL
q2w5ZgV6VvT3ne7eIgixcB4LKOa/B+ToJKbokDkefOOl8LOvsVV5x0HcnTcgYo0HBdnWchf3rMty
Y3J5DeiNBzlCVCTa2JXRXgB06FdP4cEZAjn9lPLHeHGATWU2wlfb2h+e/dabxEK1/cSqWd/OoTkT
0GEu757q0QwJz8lRlejIrW2TH3WJ0BwMh43Jze/ZakycRQx9PseQ2QCD0MesPaIr8ZMuWrCt60cC
/Uc51heu/2zrIT/5CiaK9iVJTec2Nsbg7SrP8zYusokH+UpS6frry4nCC8+xbrBqrYvSMjZDBW4e
dGa6SQ3+KYOPX5Ot9xB3wv5pCpv+CUpZD8CvuqIt8dol+5Wpcs96oX6R84coty44WYQw/PSEXEVe
3dLs7whRzecCo1MSKHVynidSILLQ0G1B9bvq3/TNbYqHAcEHWDOTfcoYvQDE6C/FoMMoJr13ndVv
tTVVf2UzXNLQrd0PKPUopwHefEmAvfpTLc3HrtWByDT+6PAdwDQNEEfGDNoi9MqK3dwtUiYV6uA7
SVkJyICgP6r+soQ+L3mV4Wz18a+WXB2uoxfW8meiCfUJ6b4So+1s3+ttj4ifH+8VV4WCIZr1TC73
YUK8/wqf68J/zSPryvMJ+QNeSy1H/zDjugieBg3DEgyI3X+x68j46tRNfxoVdiabUwF7zYSReW3h
Knwtxnwfan3zydL6kVB6/Gh31a2v7LLdusq4N3uWTlk8Vp/aGPyrGg/xRTZDR1UPiaFHeyh41Scj
0QW6ACcwXDaqT41aJZ/sJzkkp1fN+MtGFeRBtubMJcan9Z918nxHM+jIpc2V/R0S67ZKHPVPO7Zw
cwqs+JEn/nQLeaSBPok3puGTIcmzmOfDCB4dWaGX2Gz+guoJTV+0Qs0pPsB42cCouwRVMXzsVLNA
y84Yd8hD2DfXRzjE6ep4V4y2dQAJ3b4gy9K8pFji+gOMEsMGbACy92LOU/R1ctQtXs3Od5Rc06Pv
9cXREFr1elVsYfjqOz3AR5foHkidFacqa7Ef+Edb8z5KCapQnSeWtTB/5yK2z8GofXuNeMfo0Ncp
Dtt+1yebSE/A4SXRoayy8rZ1fFZwUvzRhBJ3lTU9TpyjkSjPGRonj5Fnf84htZ9lSxaq8sCiV7mO
Rk2CJNeRTm/Pk51qD7Lw/d7eNcMfRqTl9cb2Leu6FtocbofWzy4IZth8rjiCRjIjP86fuILw/2eC
nuRuzlDkwQ/PuOZKSDIyJB1rhj/MICIJkDXBw1pMXR41S6cxaW9H5BzL17bTi9FWJ+Lq0x8FqVC+
3TS6VE3pfc6G7jSn6QjlKX7yuqyHYgNSaVPh8PTgo0F9NcYX2ZjCoceroPpn8E1bKXHWIl7wbGNG
R/b9Q4jNwcdUuESi8xZsXfyUT7IvjtTpFjvqIgUv9eDlDCSyNTAz8cPI3fWzVZbovdSz/pOwEtmw
9Kcajd+k9tEMwNaYs/hrGpJlBnNt7F2EXh+X2wf/bsCPaGFdxoB1n6wFovmmz7UHHnt5jamdO4K8
1QyBcjUJVjgi8tupBJU2HqZh1yDpsytGghlBrdbF/C21ARfM/SkLLH07oPLwyW9y9dCPro9NeHhG
AsZ5xkTJeVZMZSCZBiEwFn3KWObPUT91e3RL8n3Ofa3g/WyfVAh9pTUC0wDNP0qb21Aza0RzSgxw
UTBBcvhnL+qyY1Yb4hpFTMxr9sbyO/wYbp49dOiCONsmcc3s1ptRfpM1R5goRuHYbaMgQJDn90DS
jOHJCawXHzbYxQka9SJrd00Jub/re28e73Gmw0tO6bJWbgGhP85FhyVMY+6DAlqRLR/Jo648uEaj
PBRu47HGF214iTbqHCRe5Ygs5AABfrdfOsM4I7Vrj9/vpiy7ee007HM96ad4RoIArCd51VoD7Vm5
gX1xATyZvDlSTfOcGEuQWttEc6tbhjKiNrjYBk7B16BIh3PmKPljVZjagfj+tLEVD8XMILfPYd+5
LOPsud/lFtZIhenkwigNMewgT/tbnXCiSofUJsI2uH3LEa1L1GPWpT9LKOzDzq9D96GNTzIrToBC
wXY8eY60qLYI6fFNFlr2HMhmrNf2PsYKXI2Cv+QSYGh8HveyqrbhbkoyA/tqsQSQfaEv1FeMFCBK
iZjHIMRsAxQK9w7GfSTP8OglNJ5jaw/cHhOe9lGN61ffXjmKNgsGBDMrjnCqCdMYfOBBqy2ki1U4
cxgkQIh6U5Wcd9nOeMASDfS+FMWcnMLWfyljVwc45TmdADMPxBIIeewqnhhb7vG8jc4WikD4cXf7
NHTnxxls3dmwpq8YvEz2Dhzc/NhYfbK1497fZ/M4P8p5siYLTT3aFZBy3tzxuir63t7EYe3hi67y
/ZvzUy4K2DnzUwgw/1LqxZe7/t5R7IODLt+mSmJ1mSs3QACNPOxsEUhGKeakNipWm203bHrfr5+x
t8fs0BhN/BLT6TtphR28UufPyiB3VsaF/6i5ycziMxxI5anes6fZ38cpR2tlyJNzIZzO09BRPjQm
JDpXwWgs+93H1SkOSpJ727Vv4nXtrOltuZGbyYGQb4PgdnFd9qSnQbD9yTPd/yA7ZGFqeMm5hk78
jaM5WvJHELvTyRD40josfvi98GSMG4MYSDgewiDUAKb06sXMUa+By30NBQSwESC/tRhankOur4Ot
/8/RTCFirbtY2qCuhysCxLitxLLWwGZx5yOshizYq42DNG9AAw3SVh8U+9SNE5J6UFSFbu+nPiaj
47bzj84iG4u0WnpVq24bV5l1kYVU56vS3lrU+dYBoNWvU4pJTbjLu/hlQEnWsgtKmnKLpWvdw9Lu
pjNWkl6bwsj1woZF4VIP7fKzr9XOUUrt+uIEZMF6uoe5MeXLqOyTU8weUMguz0rr6GLoeGhUWMOb
UkWkWYo2L+0sT7eE6NKz5loNsJLfms6yts5WY9Nynt7fh5xVB7zHLJrQzoDG1V72hrxiTSe5L7Pg
/Wdsy2p/dxCzwN9qSBp43njEfrTNEhaqJSQ1HFHMblJD0/rdNuV4wOv4HiJvuOhsLBvJSVJ3Y2kv
U9dNh8FG8RQqW+WrAh6lBntbKclVY2i/fp2zWUUYn4ovcPnuZHX5duTXWivpr4AI0n4ZEBOXUdl+
890q6s5S2vEK9Fq5KrPpXyvhpiJrd33EojdNO3QXOZgbnnKA5PZranUFqfgweDJqw33sD7JDFvmU
k0GLe15y4gHHNdk5iPnLHK1T9gEIy61s1rEVnrRQ/4G+pHuRRadbr7W7vlJD/Hrz3pyu5mGAVMRf
67YYXPwzeZJVObRU73YhVz7AzNCSlCNvqm82vT+6ZrToPkwEq//tk9/vd/1wxDr+1iyrPra5PzwS
rSluJph13x0Bpsu+RngktiFAbjMnoir70AhFX0AUffAy+lwvJSXFhGmxV52HiXcH4e4oi1BYPHoD
mkf/X33dAHZfK8db3mRIcLZQsQyj03dG2aePvlKpp1hxvymmnTyOg95jOYue6zVHuGxKGk1F8ydN
H2URqyjavqo7qhF+DaAhMzvplcfIeOpcC40rtPgytCW79jYa00e0rFTUfc32NohiHHOn38XCI6D0
fAx2oRnhl4DjDky1ytxLgIcslEJH1gAfkDd9UU9iciOH65HErF/q+VE234zIdjE6D4EwBZlTw9Yi
hAWaEuUSLTqic1yeFM0Zv6S+e57r0fgx8fK7hRXdgG8u1afCE9Q1MVBE2dfOTOyPemKFF5auw84j
TTMh7friw0h91D0yo0MQ5ei5QHRo7d44KJWdPNhG4hP2x3d1dVxdXFlZZR+KwPi59q/TZF9S6P8Y
tS7V3C/2aI2YZz1SoU3qP0aNlEfhoHzqWMSwCGC0h0o0a+iYwFi6x5y4+KexLqxN3esIlyu5jTqz
4e6axIuPQ6QJEenOIm+KxNIG+fWM3F4QkvWQ7bJOkKcskdCc0uh5UoMeLB1ieI2m6NsM2OxOxk+x
Vq6MnewET6/sojqpjmUHFM4WmCUdXutBLYJqh7eX9yHlNmvAuM6xeFFc/l7ChzUddrzuA74aA7O+
hYZ1CNz0z06f2qMvbmB2WSE6L02hanEvk0VOSn3zSu0nU8RLdKXegN6qN1lzdGjdXsfK93eX7Mcc
WuUbVpnrm/EJdOAf3sgrjo6NB6RiKEaNcCOWvsSyBtK1uG/eTVm201H03Rpq02zvtivQi0UT/n/e
j5wiNw4bBRmD3Ap23ZhgLaeOuMzJqixknGZttiKCszatphsOlp7+cTdNzribu+6OABWmdXdzSntE
WVvFeOG9fb35WDKIJPf97n6cEpGGpIZG/d7x1z65mze7XU9q6awdzd3C6q636zbLAde23Mfdeaz7
CQh8leROu2w7aykSfkX7sa240wcEbK/dpHY1Tmi/q5o9OlfZljVZRPb4OOeasmyy9stalyV2uLvb
Im6s8jgBtr/r54WsrzfrHu7bWYgeaIVG1n6dI2vrft58YjlSwT0C5BYDWIl1khQIDoIb154iy1Sf
AOpot74otlnXvXbJfnTJctRO0p+xN4VnRa9hrOhB8Jzxt/4QhCUWb4b3KB3gZJetel/azgmvclYq
pjqR7W0gquzapA7J9XnqrUD7+9ySgIb7aSc8BEvnMWpB9iBS2v/po6zDzvJLqEfOvhGGzTOKML9S
69Ft1eZDq8y851c28NDatJ+SVphDTr3xnAYoAGIjbnyEWqNuPeDOiJqj3K/hIsEdtzytwG4PJ7UN
fCd9JxHfEtjNIgiQfls1nyqz2DZTJJyq80LgWr2fylD8cNxCJyCtszzXx/ZCoLW99EENL8ZG3CLF
3LQ3MBNq7NcxUtTa4b+D2AxL+08Mm4gyea6jaZrrWiqZrzs5ENAc/lCHxvA5gGy8r2r8xsOpuKD1
HDzIInQGwl6ymgg9H1kLSvu1xqOASKJTfTEhsG0iI+2PZTVmH5VBbS6IPpE6KNLso+oO0E7rlzIi
rqMPxY0kSP4gC6/CFoOX46DFXbdHw1/9wwqKFriJmv9AvOBoZ0F4BuuDES76OlhdslywRSFra1/P
DfCi97tV0KUVci/Rqvyyir6Q2N01Tpy/6KhD24HefSwDEEu19YFtoPQ5QfsMp+AqW4UNWStXzSfI
MgAPsBSS9s7z79p7fU08Ydws56zDlex800aBZBOw0CCV3rbXtYhsvb1m89An/E0G56y6wVaOmvMI
4/1uomy6JX9+v2oSf9jmoRGcQNa3wGKCdn4gPabu/KGqdn3p7s3SSZ5whCfM3GoFWJX8s5v0+Qu2
DPlLZeNglVjD9xHtdvsSWHW1RWYXmjfqaD+xC/pie6BCmhjRyI2habh7ebkF0ScGB12TghEFkpnR
pqyq5rDkvAScQmIqZJFV3Xwcx4g/G3J9Fqo7TtHmw0GKQA3ilydrgNLDBhJD/2i1s32Ka5ZtCk8g
H4gYtmkZGgiyKosIwibG1NNx7ZI1IABf83j2HiqbLKbB//dBF2yDECg8wlg0VdH086bcmL2FbE9S
HNK6cM78/TFbEOrLsuZ3NTmkqCiO5lTgMaP0+aJ3pRZEeoMYZH0UqfHL1Kd/KUafY6NEq24Q93Qm
UheWFRfA8bHqi8dZCHsifc+qxIGLSAxuipW/U5Y++zpzYZk1VqBf8rnUL0k7vdYc3zSRwf7drsbR
Qsbkm6I6FTpmLSfgC+yKbLvqr6wqi8v9ILIWdcnHSOrrUpWb+I15C4PEQqQFCwclNJStyUfYeX3e
Nag2j+ENfEQ6bADhNbxSw/GSM9+MkxkJSbi0NkGxHpnchoxt5rskusQugwFVCpbNUCkWbT6y7w+5
WPnJIov+kMJ9s+heZsh+L8kqQMJiXmWoyUMLs6cFoyF7rKoFaokUEd8qStjYX4Anse1qzw2MCwKe
6+gH3Tm2ynremEJDTg/6+qgnar8ZRVLQdcMBjFT5XICa5RkUu09zphMIdxzlWyBzivaQAYgy7GcV
JTBnAjI4eUZ6bga3/tCJwvSAo3sQmlrUqtEAPuo5tx8MRC0eJ5W38bSkW3hjkjyWI+oeqbzGyn5H
+8IzLfsAH6K8TlX/dTG6AslB5rYsTiPvZWhwHZHwnL5GgdIcM6xmTv3s9EAXk2JL/rq54ifUXOeF
a0yk+hC647fUL4laiSIJcBNZm6Y/dzsZ1C4GhGzHHleOAH8lryZWaQl/JdnshpCUHK/8Wzkg++Ro
qaOyBNbf26DBYSESDY1jY+EpdEgc33jUELbehWUNXl3gIHVRyJqHjcdmMsJmjwGj+4BNHjHanEwS
iXpc4gDBv4TxVTOC5qMHV+yjVxCdMwYf0zrRN5RefVNcRNicBuyV6AIhgXjsmD799ycij7z/64no
wdwwLbCghuup9t0TET+22rbMtP0MoXEfITJzcfLWueh18lpr1NhAPkO036+mAdjqTVu10QFCzK8w
ChKhXICvccZy0MWmYdjITj/T41so72SRoL0qmWPsZefUIG4SVNY3e05rYxd8qcB7PRpEkgx0SPjW
PSwpk8C6cu2r05r1Qk5GxcXN+0Ck/FVUSipLBbM3kP/tz3f9nVClWgWo5FzZt9R+K1OtfWmDLWPJ
q91Z2mHoPr+UqUYLUjbTEJI3YhXIUAAYxnf3oRTsiIM6dN1DKMReM8TcHgyjsZIbwQti0fa8kcrO
UuM5d9w9N67+bDnufEwChA/FPY1H5GvR9vg38MLSbifBaIrHaHrykOJkhSuiXv80zR4TZwMHwn4T
ESn+2kxHi4dvuJlHH1evLPyLO0u6MZWMAH41VPvUQnuj9aJv4LybC7eLEC8W0Wyxo/OzYGNMSbIz
QlX/bA4VjDaPRCfRt59GUdkbBFWmYxW7xpOe6oQ6fDf67LKA2YBGJCmpesHB7mL3Iou2hhVdi8Iw
Y+JLa3sdlrXeah8US2dN9J/buji64eokOiOh8Xs3LHctdyoHZK0a/E+VgZp35w+YSUzDE0EZ4IxZ
cJ4HCCCbCk5MGXaYMswlerKxgkjEjLhxFFpAz0WW719TfZqIXcnRJkGRxxj1czkkybDp/CK55Glz
xIGaEJUd4ggkjII6d4hJoyXmdEKp8mkUbmSySMSqh0cpEoa/+2StF80u4T8x24PwarVPZJEPMLim
i7BEvcjaWqx9plpYgMJrL/2FUzA0LJ2QDBkmDrQWg9h9hr4jBFyUlO4G1qasyclv+u52KIenCtOQ
uqsP67x1M1cs9d7dlfhU6zxTcMRLxRt3oSAPZqWhHT27+CCphLKQ/WuTHFu2w8462EcN1IdRSayd
RBjbaZYjgIsVlOm4Z+wT5rMF1/bYhcrzQNjrwRnT+CFvzRg7MZoxmSseraK9VPURkInHGlSJ3K7Z
yOlyZpeXtGVVTl9HnBQLqggjO7WoblWN82RpIUQPf9DGzMoIUJbiH7tv7UgRyrk/sn4vNAjiWM2v
UnBAFm7c8GjRNXU7CUePsAn8Xcpfdy+xPW4TE6euE2gL4H4Qy6sW3I+DMqEhHjhxbe+csEURVxFM
RvTzfhnT3B8lPEyCwgq3TshI4GsrAGVr/31T+YOfWfWg8dTDeFogyVp8E1XVD4CzDQ3sn6S9qY3d
3IIetRQ1L1ACFU3U5ZubP+IWbLRmuseEGBrJjDKGKxQXq37E6a4IO6xxv8EYJ3ImCrsejyPeAc+y
xQoz3lTQik5T3p4ttJ4xyuvd6lB5+Q/NV+Or6+P8J+3+7prQV0kQza697YQhCNo+qMSVbXGEoY9d
J/y07TzX5s7XPNSVjQihykWVtsxNXGlBU+5cXiAPagCctq7UcV+RX39QUe8heWN50HHnPntEj+t5
RFztl07EDfTHJQLVf/JxxMSqNCREd+gR8tytACuZTQWW7B2Lbv5kd3iTJxDPrrKwiNZeue2/bboW
lpTePCkb7G2aJ22u+DEaFzfX01cJzsTD5SuO3G07BS4o68a5lRPybi43LzjjmPFCXM1NI3xIiHN/
DaryMIeD/hG7xvgly9uHwqwn9N358agCtZmVan7p0OZEY0O4qFTjpyDRzMdoRC9nGrtTY7QuiimB
heT5EO8SrezIVsalth0C+Oa+oTkbPw565SOkp5uJDgHkNPQ0TiXeZSwfdbh3XOyzg0HC5yhrb3Xv
zj/Mzui3sIT0wMMst1F0lJM09cFSCVhLPmMa87CqbbzrfhMjcXxsLxa4fQfPYAj44reeZX59+R/W
RvfBAk2F7UagwCUboAMFs1k6vSW8ZVmQTYWnfwrhchG8ccHvHqVou1GCG+f9HUl3HLv0I7CDT7N4
5suu+ylEjIHsi8lNG0Mrn1XexkWzSEN2EypZc1bCsUgOubRdUX39RRdkFEdwU/oe+Z+NDaf4gqsP
WAf9cbSjduuHlbqXTeS6gQjohlvfyjDZyD5ZwB1joClByepgCOEhWOX5v18k4PfCobBI8ZfNzz//
9/8yXaxoLF01PXJMLGtt3fvPy8Q9IUFcujI/ICFKGLpplGTTkIG94KkM7mSpN2aJafVSR7Ig2KTw
qfacVDpvFXDIFWSqAem/Ju06AC/XZvKjMwpC1jXsLPPqJ4O51O76estGVRBYFkom/0xet7jrk811
V3Jeow/qgev5465/3XQdWPvkpkrLJ8MNDx1J7I1l19q/NmXtvUO/2V07wK3twQD9zyfx3iEGEy2U
sLCDvfxM67HX/f3rWciBGEH5fT8Dslu3lQPrDtaB944x9XjdYLB5ee847/XJ3d0dQnX/hteoXu4O
IKfKD7LuaO1bd4Q2/A+s0lCP/X0V7w4g58rivUOgnaltHXIs2/eO817femx5SIBj0wGp5j/v+tfD
/uux5fZlZw8XC00YOe3uLO76ZPO903PS8JL1yXS6O0W5u/9+EnKfTskjIVf9aL8e4r1j3+1+nRJN
qU/mCvls2bcO/PeDr6ebQOs4QTlZ/vDvHee9vrvz69UfmDkYl7vu9Sjyc713AeVAr2R/FAkpx/Uc
ZO3uyOvu1pNb+uJm3gZJaMFI/uf+tU7+1z45Re6qwBbgEHrxX3Lu2i+ba9+6p7u+QOMhGUIBe+8U
785i3XQ9C9lXuZh9Qcg//eth3tu7nCwPAfWK5SPO1ctvaR2QtbW4O731QiVYju7QDkd7TjwB1gG5
7Xt9d8fAKaM8tbb1ZtP1HNfdvde3HqJzvpgIo17WD/z/egHlEYq5/m6xvji8d5S1Tz7yVETHpqli
GYfSzORv5kzb2ondPzpKBU5cFFMwORsTFV1kjmjKAS1WoIzoqBdWlqIt8zSbNbpfpcu0tZ+c82PY
T+EDeDPThxiJfscI7fywTlGLwTplnVaDyuosfBaRMXjCD3JpycNqcfY3JtH2a18+NAitImS0W/eS
EH255EP3RW6wbNtnuPZhtfso++RcpUGJQ8lG97huSmadRXTYsuCGHfVBDhQdfoUeap/racuaMTvE
Vfv8YZ1apoq9VVUjXc5JDlgFhsWp7iDgJy6b3KU5Iqlpw5iXV0J2IbDzkyhgcFk/TDjwA0Zvg3TX
7y/B1EP9AgL223pQOVg2OuR8fLHX/oIlCg4eWYhULN+NHKjrQEdvsOu3civ5HVaKA3gV7+P1yLI/
qsxrbQUsNeWnjPFB3haYux3WTzMbrB0A/CH79PtyIT8xPlnl1/WHI/cbefqfcYRn7Nrf6iwcRie1
d8t3RNCd5Ug+f5cbLH2Cph+w2kYH5ffvi4TixidoTWZQ/EhSzMcP/tSgv/j7Ahtxjzym5b7+SuTG
TWmScMMyYP0EjeerWz/HnG+9HF3cVae+Rqdk+QSdk1ZPrvf3chXkeWa+90cC+VVIer/+OfC/9naJ
ZXvLdyUP2GlJTXoh/SEPuGyf+b9Y+QlZl39Oh78qr0KtV53Wa1hEfXtozUZb/lZyoEB0+WEiRLqe
peyHZHx2ERB9WHdpKf4I3oDQzTrXNLX0ZJtAStd5DloKTzFWHuuR5QaDVX9H82G8rP0x/P2dDbd6
LzeXA2Te4Nqm7p9yo/WqFtEXTZ2m5RyXXdhavwkU2HbrBwKGVB7gZpnb1ysbJ7wczg5v2eJbXSYm
9qkkRXJbpmAfz0vbrOqH9WBoygWnLsNGbf0URjW5j50gX//+QciP0drmVzTn9eUSyn1gyAQpwyrT
5bzkBrybKee+V3/K1nLotH0EmWQ9rXvEHr3l5YeH1Pph8hrLEQO58ze3DxTGswfsrm5y03VuU7lH
H+HwN/1hBezWzXAKXL8jLO2w9VUG683JjEUghOWzrdzb8gG7Kf+CgLj35v5hgbkhjIPp3Po91nON
zsXQ/b2cqbzUWX9SjSFY7t5ylwGUF1KCuf3m1hEDTzuQ5/Pf/M2ItqN8F2WP8vMuH8RE3xXPx+62
noNjtwi0+41yyJvU9jd1EhhH9LOd//jh4R83aMabX7zcAcS1T7z9Qcj8fRNL5xCeqGk16If/c0dF
t0o7l0WFbOzvf5asgW2bTSNf7rty/lTk0OZ8+J+yuRQe1ishuZfdeql6+LRXJGLe/o7FvlO7PAxh
rUIOEj/UxFCzbRYp8ZvHIrZRE8Sf2d8s18TIGhT+oXjJgy19bl597LEJhcb3z01EUcx6xxNpePOF
Za3en3szQaZQzFu2zf/Uh6BfHsHLLqEBsXg2krNsLl9ihR6H1vISvl6ScjKxx7Dm5bteL6neT/uE
LM3yY5T70DO0rb0oLN88xwdCp0dvRnRAHkHOm8cqRDjV3YVeXWK2kPrPWkeEe72QDhGqXVQN6pt7
RxVG1TnAHWmzbCY/ynI/l711hpG53L8cqQYXkRMDXMdy0avZ6K5D7D6vRxESipvWUl+KTG3mPZng
7MIS0pu2SxWT6/gJv/L8UohCdo4hMMWT7FyqcihSkioTqeTsMva1A2ZHbnW/26yy7dexYN1Czs3s
PLT+kjuT7en/cHZmy5EqUXT9IiJIZl6h5lFTt1p6IXpkSOYZvt4L1L66vnbYEX4hKhOkltRVkHnO
3muX6Xe9U8eLFTmQaoJZoyaV1K90iAcsGWBY0qCoXlEVXKd0dB4dFX5R4EZbp9SqV/LXxgs/iQE5
ZO72GmmvJBg0Q73paHf6eldPm0HPgvamuEmyiwbWGqC6v/Sl0Z8c05SPFDfko5u3vp2O4V2kafox
FaksYcCFXMycRNjcVnqfvaiiUnMkYdTsm2BfWkgU9/RubxAMzf7J1fd6FUsslIm6VV1Znfuwq87t
cliH/59zxIdFG5zYmrVXg3TaOGayDRePI53+Mfiy+B7JAUsOKR5D0m9ceV5frQcHAs9/5/5zndHW
T0JowJar8BjwZ5CvqWJQo4Vlr9emgWIjTdVjTWb0vpLq11UfMf0jkviUSzRh7ngJXXsx6fJ5LOrZ
VzXN2Q9HfZjUywr6k4aVbF2d2qmqtMVVj+UiGgazrE96sJVGlx0NGXytB+z0iulasKwARKxciHU4
Rlp2TDubNKBVHWI2WFPhxiESxxQElqExXwYrzO5Gb98dkVov6DR+K7qr0aQn1zsK5l+6rZtHm9IY
NE/N/YEIZ1fNnXybERCoA0FcafwaQy4+J0ZY7DOBUQYdjRMOG9kU0QV2J2nQHcBlxRiji9r1bbJx
FP3bXye6Q5bBvByKHOplXv2qTVJiVMUdKBpm2pztNdCO9fmpE0ugIOuBft7abZjdGqniHiKYwlOJ
l7vkiWN+RYxwJRW9XOy42l1mYscfs/Mc8jEuFVrSBzXU31IZnG0XCXsUtIBqotTepr3RbckzYzi1
0z12rAOV9+5Jy29FGyeEZnHoBlEe57F+clXyZM3UiD/m11ehwAje7hLRonJf+UtNB4ryE42yklLM
yb44TvOKBHdGoVy8Q+7Irp8HAlX+PdT5GQAxRflOX61s64VtFW+7HlTmGuhtVfLJGPFKoVxwP+K9
h95wz7VCt3EJ+05c85cSzK51CrRcg+gkDqKJuy9an1tPKDj8dWSgBXkR6q0yWpMlX0MEGiphY3If
lVx1ToPaO5DLQyK3mx7xr8r/w1uLwqRIW/O70C2ib9ysg64V6PtEHZ6xNiIvsGbq78FTomj2WXeD
DXct5as65x3BxVTS12EbRqknTGo2/VRDI0idHTb8/Enl7fRUjla7L6yOUsQyZ4YifwrNEltoGES+
MFLlQGorTQzf3EofDpU4twtKBWumVe/iBa2yjmdT/xvfhwlP2eA7D/dOUffnjDIPPzWhQE0MNp3u
NybfqCnc3VB3vwm6xm6oAFbA8fpj1rJz12b0XPruxj0AjFmZi41KpOXvtjJe1FZ/Nqr6S1w66UVX
KQLPZDaSZNI3T1lDEmaNnuS7jSvP6XTly0D0n5eGgfIVWuPkNWDr4N8zpGZ/iKRWe0OgPURV2D8W
OoClZElUIteGL1JD+RQVTca9ynA30yTN75r+WypOtfmI3RsbS254F+PpXDu9SVLycvV8ihTYPtkm
zWY9E02jiaBDow8mSeFavNuVA2ygLN0JNJyrv2pRCRt/bp6jfC+mONwSyCKeGinUpwpaxNzV7p2/
onVq48plY4fRG13ibye2f45xaX+ZnF7fotFB+F6LxjOjrH2u6bqMSKq+4wWAJ1sUEHqRhJ5cizIA
f/78xQaw7MUm/3RiTciFdPcbFQV2unSKAMg4vV92wtnGaQ1CJ0Eo1MEIPdcWTPcFGgbPvScAWhBW
SY+TBl/iwH4e+u2a65aSj+KFmh6w3hiDZ4yOx3W+GUxyOelYHVblQFE1X3Ryde//jALwUHfNBfTH
suPjnNZG7q4SSOdxpBc3rbCm3VAt5eyuK7dqLwYfgvp0+zwYqGaJlRwK6ikhPnTyYoKqLVjiab/J
VrO3fVeRPx0bY7eNKhIrGtA5G4NIyTPAc7zr0nPrNC+Q08BpSUobcX68YFzWcTCN0Znk5uLveTkS
zllmqBBXM1uyONpgnX3PMgRF3SIRbxctOWGUSPUaarc8+6ePE7SV+3Pjqlgl1tP2qgX/vPxfp+YB
GVwGzhZU2ms3gMfSNPqKUSP756BLAY05FBbUqUbGq7LWwP9YnxPC2s+JKpvz53B9NSxn/+9z0ZiE
Wzhdvbde3AwLpNXQv0cx0mkaeMm3XgNgElhNt5+jMv4mgvl9sHBvaCg0G54508/AnZRrGOvaVTjh
l0/Iy8p3UTDb7LUhIr9osTespob1xDr8z9kq1Yrb53XrWZ3Gkvd5Yjb5X2A7SY9T3BV0Vx3RCFd1
GVHBEnezifQL/a1dGTiwZte5ktXrQUZq4QVFzuR6Nc9HPBbSaDYf16yXl+E4e6mmjPuPa6pl4WwC
Fw8QbZFfpO9lE3WvRBrlwEFseVuHkbl3xSi+gkev76zKfq6znS7nQ19VlCCMrnudwT/5cTtEp/Ws
5c4POMTKx6yK2xenHTaIkl+UKG2v8+J9mRRcF+aw/NmXYStq7bG0H9cBaR6FFkW3AmiOfGAhHWyK
eSLwltT1zaTU9fsoCMDU+uIBq3zojeosbhi7xQ2yerYZ+4HI+So6pIVzCwFBfjVwtm+LMMVaspB+
dJvcF1G2QB+Xs+FEgrIyx3Cp8+I0pB3qdyNUf6KwZhkcZV/L8VesRMmmHIPmm6OOL3UyTn8C/kZ5
n7e/ZJwgpQ5a40XowYwOV0bYQyzjFGXYmFK3sx+LqEK4ro3W+zwQt6hn5m7oc8oTI/8/ZZ5pR+F2
wavhpqeWlL1nFAvpI414lARO8OpAGTuMul0SSMxVg9Er9BXVDjQaw745a5IHpqvALjecpvNU+Gq3
vC9/hknMk0k0R9vUAum3qhbukQs7/qoJdjrMNVASJtDcrbaNu9b2gSfPtlc0rXMP1fFHmFTzcR2t
BxRy8C6MGJIiS4bPecRfZFJTEnEbx+tTW6b71FCrK6yB/hK1D4NOq8TQMyTBeag+a03QnVRVGVB2
5vNzBXziWcXKSmFtflinlBrGnNJPw47HZuGxIKU2v6Svr9HoxhT6IX3b6zqyslo9Rvx19kQE53pl
P6bLIVaK4IyP9YuRPOlDt+mHOHkysm5RBfD0kPwLELGYs5Y5K5aAeBHrH9Y5XXakDJsYFVuyXEl1
DcY3HWwn7+r6S9kmCmnU3Hkz8dA0L7yVjfs8p/ZDXLvOQRiQGdMhiHdN1w5vaaL5edb3P6bJJO9C
9NaWXdQfBQW+6fXmYoAT+HuJkCR/Zx0XA0BqOO1yS6B04/M2LJHthB1GMG3Mxp2iml9ys6v3AX4W
9UiWyRKAhE9s0LuKd6KVkfSW2srH16SdG+/knBOJtmTkrodpWZB/Du2INOlqgP4gFKhXnyf+c926
jv+cs9Ew+lLWf7/i88R/rvv8fp3d//2KsevmbW5q8mSTnPWcu7j+tWZ8xUZWnZt0rn2cMONrgad+
C3jb3a9DMkEibCJ8XHg4tpdYF28diT7nNf+kHKb6kSSLtzzqeLQtozUqZZlqlqvWqJR1fvnCdYo0
veQKruegsP69rIfYzqwL9pT2gqV6nXH/OedgsTlpSjv7pkJcVsJtbReUce2rgVNemspdPhlG9j3I
WsB8sf6lLvjwNVoYbC2VGwl58ohFGsLZukifH4blkJZqdgyEmnpdXfWBZ9v1/GCFT6YVz/f1ivXa
uLdMbjLIu5JQ7QIvSp1xXy62mUAnPVx2EbJ/O3yZ7YSINMd6pKYbvuhayT4jaUj3qDHoGcSwHBC6
L4jebPzdpeI1ltEMm2BE3t/HxkGOY8pXBADmBguI/codWc+GmnZwJvJYutiu/CY36ke1jqEgSXjr
udnUj/1A+KUip3w3IlI7xE3RbNNZ01/dpsj8suZ+uw67GKtk67VjmKB6gyeTS4u6TFbYe2uJmu5X
TRPr4bMZFTvKkwXwU+ZBYUTHIjKzbBOlSuAb7XAruji5j/Hc+mxVs5/cFDHYGMq7KWWwofA9bQPD
/bOa/z58gK5rvvMpLveAQQYQBmYJa2NBzyNe3ZqSrf84Kb8NK872Y00k7ERARQMucoov68FcNHVQ
MK5GXdQHXak4W0gnvlTL4V/XUR86kDVzJm8c9ZjUCj8N4gh/M8N1TsC/ua6HdS6D0rxvItLyOmiT
S9h73XycXq8BBaVfVKJB/pmOJ8B93ud3ieLkTTRzeFi/3aRG32PW/fuVt7YeVvwafIRx506s8/5z
4nO4vhoa50LMcs0/iAWZt2Zx/cS3rXPx8p2U5Tv954SIBGs4w1J51ozajsBzjAcrwms5KF3BrXMm
/KFxuz3BNDmf8oxHbiTEz0ird8OQ5MD4yacnilr9PTfFm5kG7jduFISWBWb8jK5ThSGb+bLS56Ms
J/JFEvG4EnpifQlEV43xvM438fwIlGt6ny2C59d53dJ7rJ95j37YGq3DENvqk86m9wiJflE3Mpz0
qd9VIE5O0JGTnZ4Z8xbSCMEnvYbAt6BPOdUHHhKw9TuQeSvKyB6JXRZzF59aORmbUY3lbW5tudNh
IKRmPj1QWiAVxXaPMTeeh6pSj8FQToeWIsYzDZ5zsQBE1XqID1nb8JxYwqWpUcfeYmYdtSG4VEWt
3MORfcmKfcpHyHyNkiWXDP3nsznV26z+UeaWKdBKLtySXnQ3OyejcYqsd2qA3e1zfh3S/pRb9HY4
4Jaz83Lo+pRvINhVkDUeTLt1cj29Hj6+KQU4M0uJ2lm+4nO+kcq7Qnr5IQpOkdtVtzgKyLpbX1az
S6i4O26nJTF4WA7r/DqEtBWgSXY/5tep9eR6mRB82kZR/Vyn1kOKDvTvl5fS5ek2E6MjXsqyaX+n
Da6KcQ5+NCVR39QoCB9EaZgYAu/nVCQ/4lzCmHLa37Njf4e9k31N0tDxgN2o55gNx2098MAsdrpr
u3hrCDHyPs80I3p5vZrtvTMULw7gvUdQW/ZGn3nP6Nxnn3PNeZmGTn5vbWISx2kcr2TbIXbFlEjc
LNcSAB1uQ0VPFH+lz5Q4NbVAZC92mACwa6b8XY2GJ2nrYKtaMgVs7FcVdbZt40jsPgORBP5QDsjq
RVQiJW2aR6etvV6OIUXouQ+PpSRqJlrSmz70pU6tvwcK6/mS7shVUeuA7UCxkXANr+sUVmEbBlil
Togcg36HQ8DZdRrtmU/Y6fpqBsFyLQ9VyKJrnSiWV2EABsic0miTjgnYx2lW4RYZgEFIGnYqt750
IaxzIVhkBhRJLqWrLNuAhKSVNswvTprw10GmmCFedm25SSO/GRXD7+y5upDTSQheGv8p0zj63qZV
gOhv0G+WqhX3KiCqdj1BdHVCwrjJA8ruv5oQ0LzMIL0J100R3cAURLcxrAh+FPMlJheIUe36chT5
Xx8T4A4M9jor6co1kyehOe6tHCloLiPdNGpP9oZ2iaZsCbMvHtXImZ4pKu2npNRfCTXWT/GsvY4w
zgoIWOwb0skvgznkb8zBasy82UQyl7ui1B9ng/uaaXQmdRIn2Ka5Vlw1vRRHQU8QAzpdxMOkY1ou
5Dx6602uKnTVMyn43RujHe+EMYwLenB6X09kbp3fA7E8cQZ+kbJ2OmL23CttkvnMXr0HH5KKA6gj
5yhspCebdorkRgHz7q+00LjPo12jgfYm2MDahFnjPKqt+u9XjnDdC0QRfgdIj+YT29JTmyfBExHO
DuS34Lb+LcIuHwiyUjBYCelNrft1LrRxp+tl0/EoZ6NysIor7/JqLyIDrC75Gjcn6Qd6SPXwqg7t
N1ermj9K/31KBtXr47k8kINT3D5WMVWEhjpUkdDXU34g5WjYQ317GljHRuQnX2tBJm8qYvuB6Dtn
x8YEh4nb2g/rXOFk3+MyedSyKn8Yoe8+FCLZ9osBLUSneyzSUbzAsGx3UH7ASs9kziNWDrxKd1+0
HoNhOBXvah+3t3UUM8rZcX+MYKxS6053+FBpX+TxkN3Snoc4wCTk2QGfyRWyGcXtRnHL8ZwQNPVZ
B/5ga8NRuf0zH9Gh2cF97AlvrJQ76dgb+KqQXAuh3Ncper/dATMfD/csDB/WuY8DWB6ebELbL5mQ
cZuBo7bEI8Go0tfd3t7baicecyPVHk1npB6BzPG0XrIeciBwbVsayy6XitVg/lw/CuuhaGm0ca8J
NkP8VVGE9U3XgHpXij7f2iE2YMSr2rc+kDxK9Om9JUgdFeyTWYbyri1G08iCXWONccvzjrmm7juS
7YWLwaNWyZ4I7LMIMkywRfU9kaG2pUYQoLgniHvEkgX7qg/PkdJzVyFtRWTzA/XcLehE87leDjyx
KUfDaqLwhZa7NfHtr9lMo9GpF5Vdj8xSZTPBWt2uRIyAmGCRjf44Uy9M1FmHbZzaL02amKeMnG1v
jGsDbl0Q7U21rx+VP0VMfIJj2YSsj+PPtfBntE14+2dk/c+RquOs66beoXAcKGcXx89nbmFp9oBD
eZRerVZld4p9+miRM7HV6A1femR+F1nPclva/AYqP5Y7CgTtTr4LojC490oxbAkDyB8dm3jvCVu1
Fwz6rzajwZG0Q36BWDRR4MgIVSQw9l6Riytq53lqVfeEurw+zDWZUEPtntYpkUcQ86L8DVt1XMzi
1cKa4sElmRrwIKhD7M4+doEavbFvds0p+xZOkwuOTcabWJP2Dr6+sqfoyWLfnp07jRTnVmej8fcu
tpzIgsK5K+7/csKOIqJj4DTfiZVzbrLDk8x9a/IyaX9toSlfBrODPsvzF+usFNw054hg7oAG0QZs
erGd83ATtwbiF1P/kgF13rrlXG+LtAge6kKb98RBhP6acLoeWGT158KVz0XKZ6RdigHFBJBDSzJl
N1LHeuyXQwgchSSMvDl1+mw+riT+yBp2gxsJFNLjphtq44zfGIv5clBtlz4664fteiJsw6T21ped
kgXhBt7uCfa/c5CZ4gju1DrW7MrwMMakOJ8BISy8sSXG1gpw0gwG78Uy6PHFTRkUXSwTr2m/61Ut
/tZbBIBIx8p2uZsC/mwX2LBtzc8zFOmTm5vmeT1ocz+eZEG2QUNpA1vIYh0RtH13tVrmgOGMR0PL
7F9U2DCZD54zEEvS1jql5Vhpj6kTYeSRVcqCI0siKKtVOLzo+fBOSFYHPxsqcuhYm2jQ5ut6mBZk
yucQpmuJBbb8pv6v85+X2aljblN2mdxo+CYtybB0j2waB1ap7Wcro/gul79OxuOqp3oA44K/0DiC
7fNkQDFLdjGcNUqbBJzXV3xs9ZJcUvigJqGBTlN9LXqKqokVsc9ar3H1sNw3oRZ+DHlIuem+KZx9
RLTwohiv430r03DrYpw7qGqb4SElBDKkFMfzkbbmeoC8WILsKR7XUR2V/aYrEhzlsoXMGmX4x8Ne
39gNjCv8i4Czu1Z9CiAaec1QZT/R6NyAAc5fMyKKdktv8ygqJAbYo/9ekWTBv65APQiUV4bi6qLU
OnZ9aLz0pcCgKHoF8DZDTSGYwahbuS/dmUwjC4RAB/dssw77LEgudUIls2INs0mredwQIJnVnrlw
V/XMulY0sRV26ceVNxrKpr/E6fQtXgsFNhbmDwrPMOcABd2BzPVMvWhwU7dtYMsveUKiiKG2JsnI
TeKXvN1u2ZCGV63WKFtoKgbCWtzW+USEI8lZOLVfDKFrO0tRYZpThr+HcMf9OCvHbbwM2UPrW/pi
hU9ETHOlDIMZKwaaF/SLZGMZ2gC4Ru/j5TArO36f69oU0kieskvXva59Ioqm2iEMsmkfhTamLenO
PFCi4PwxtHpVv2nNfbKheMzaeF8fHDjpaYsplADXRwi3J/WynnAqCMxR2ZbXZgTnsHqpy7BFHeq6
40PQOMm9tro/rRk3f9w3aILJHyVzsJkXwvhSVznSUlIbnZpy0ZIvMPGwgaO5vFwPjYYEQ0z9OdVm
Umii6NhhlRwfBbvVrTuaEE+Qq/bEVfIDfdB1lwzCdaiGaXkcze66RiStYUlm7zp+wC1qtw4dmfvR
pBjP3RlHV/01C9T0if3YAdHV+JWYj3QBSYbegOH+EIoJVi411wRH0vfCzWDB1oncqxLRriy4aypk
w2zWB7DtlPIhIxtlHa2HoFf+xJqaXKogsrezxvo7t43wuh5kSZLwHEqoR//MrSdSAccog6p1MOQI
I7AfG99eK9vY/0JfE0Z3WCvb5VjVsKeJregAabMMji30ETzqNpYKqrBs29NkSuAuH/HMtmsCnoS+
yD7f3H/ODSQHbBy9G/2wz0lFWw51H8RnvRv+PUxM7je27sw7taTMtbExENGVjcdt7lBaBx4b8Hlz
in7jRtTj2PcRpFP0+SkxDVdSQcBE9P8af1yq69RncSYaHouRb3SQHeiAzUA6Cwf1n1frsJ7pXXif
p8dcDidTiL9Xfw5J8Av/XrieDppW2XdyXBxnJp1hUnVsbTb36cwyMKimPxbZU1uJadLw17kWlEru
rS+7aAHxrS8/D0aPlbjWA78p06/tiGyExrq2GXIq5uEweXYgdS9m060asW8EEhlZ/6Jxq/GrUswk
0qGTy0rWybbdx5SAtCdzzttNFROs8Quck+I1GZmf6AQWbBhWMxg9P4ue6EndxqYIhO4LD90/LbKW
M50Oz+mHU5HphVebCxuuRzqVQcPPTdvdWIqzGztdIx5c8YpOiGPAImSDvznpJUoW65Ggi2ATmMau
ylmCZfWupNPwlcowYYf5uOmbBsbhSPJkrBo+NOFSLcjepO9Wz9PVsIZrWMcxOaP9V/WnRjqWR0pW
5o2VCUM5Z+3NnvkqVNnSkm+fxjzB10zVewIqCZgFUDEr22nbJAOQ7+YV8fcAV6S4k+RjHAd6vqJ0
99bgxBuokSSgEOQuzMyh/lz72L9i3ynU12JC0SiQK9MYeVZoOmzRg5EjW7hvRtleQwuocFpANU8p
7kv2hB72+fNMZSDri9Okp37m8IGrLKU/FNX4LaZ0Sygz2MdqQvoCbG6I8u3QkS4ZdxHe/6n+Ho/y
WJbtBX5L+ECg8SZBlb+3ixi9gVpe7cI+2LFR0YFC82LMKlnn+gN3Gdc3Mi3as37f5SVfYQ3BPhg0
wzc144fh9gJtGnT9Cq6vO43oI+sg2ze2+sI6gp5Hw/2odOV7N3Vvc2q+N8SXbcw663y70Q9drvwg
JMN3Lav2pxjeeFMlm1Qnj1gY0S0WNgvbkpKsoGAQVvCWowl8J5CO0jBYvJr83+I0fe4K3saW7RY7
ijalUxm72DFP+ALam1WNLNTJsmkGy6vKtt+McMBpM0GVh97uJND3AgD7alVeA1NVT+6ClM5ctmlg
dMTouPlBKUnhi9eoPW3J4vt42X4k9Dl9p27XK9bDx+z6Mm9bCqXrS5qVgBHWl8MA6v+8vgw/v7ZA
bIdFcfmH/vVPrC/1z5/hX9/842dQ6vBHY+n6to+kfiK262cxyGEbh0AGxqb992Gdi035v80ltom2
Zz3z+XUfk/3/4Vus37bRe/dYV5t5KlT1jLGX/PAZ1JWjRAK6gT/S0gLRk1EPTcE8iLEuTzyCx1JK
AtQHwF9yynyLbFmWlcTN6mp3bAgOPkniHGWTn3ShHvPeKDe6wqair8jmbQMHiRi0m7FQxQlhxCFa
fhtBb8BTSZnbDoiNj6n6XUSs49nAfjdaRIuaOZm72m7vo1G7x4jN7lDgm6+D4DZXiTzziftGermk
SFVAKSB+YMMK7EDf/6wJdjU6D/gCbkofmI2fYZg9TZG9L3SCcKfwDb0oKry2UY7EknhOghxGDiid
G6iVgI2wFQSLBMKK456S1+zmkBD1hLbv11A+IuJKrqUyHihBOZs0oJs0sGmEHzF5rHYGryYhE94+
rUjdqkhXwcyrGfeQZV3YPcVORUNV+ZmWpCub4SEp4TnX8ZkEZQE6ncVaryO3N7RYbFW0vQrpAlnf
PQIpf+kVZT9o8Z++Mn/JIQVjFYIM18wa94erbe3KvsF6K7aBC5lm4dK0wZsuBv1sTDWiK3eAa1Hd
jAJHdsOSdBMaR1fAXypGBJVtisNCALLxrHLe62PzA7kHkYQ9S4qqyf6I2DC2KfgSbYCpWseQv5J+
VwzcxZbWg1UYCeKpaRcb7pfYFA8FmpRSgfcIsuChXXYShFmY2zmlkz672Vtdzalv2iTWxTXgxQSf
ryKUr4pGoopEtW+n1NhE8240eb0j+H2L9d/2R/ZT6HvYeMAzcw9dVz1lBXfVrCfaWrTlN2mxplfJ
JHCqPvVbRxn8kNRhjOMIr9zSN57VaAYFqxkPdp2kR50u8zVM+C26JESb4KSb3HCQ6VELG5YWy9K0
9BsWVtgFrJW3gXlIGeGxR+QrW1S0s7LTdk1UNY8UZK55O9RbloxKv2zoidxGssUtMleKM3XqX1Sh
CfeAzNY46SlO5WHdK1JhT0aHAkHaboNg/oM2QG5ZD3ajhdRhmM4BgbsUaqnRJmkSHqMCuUOLLC1y
9lZUmpswil8poBNhNJ66tFM3wwDhpa2cnVmQJRVLq95GIj4HwoTkP4yCdELFEz236aUQugUxEPls
+ZJKhccFPJSwgfkACzYm4Sc6s6Ss98g+/xDtQtPZHY7k5sWHYhQRlfM8JSdjOguNe28jowdkvdqe
/YPhRQ1LDlPJX+kmmLvE0IDWGsVRju6zQ29+bykQexSLsG1Cs3gz2e9xpfhd4o7nPqfRE9M/6Ci6
V73cZ+pYnuEc6IaR3rvErKmzJxpqR+CSpvwp0oKI3ybL/YBkn1KxnqheOyTG1NTxi/QhdL8knVvh
zjEDwlYMa5dr5cXO6XCh8yUtRmrxeSzsm4IIeGv1YYxMPqlY3spNKC3My+nw5mqldbQyWu5nFkfZ
zkHByNuxuxeYynYTgcZ+00Y8Jlkd8oNqF71lz4+D52p38OdINV4kcy/mWKWblqW1V4Qda5mIO7Fo
m2McK39CMPknN7PuLrIoaMVsbigIjt6sWm8SAkOhDeBUrqZum3Sg7G/J2nr/2RB6Uee6vW1J3IC8
625pnKReq5bv+tHCcLoB+eN4cT4fyrGneGJwl+uoiVkShYXD5pG7deaMBTf57kRkh31Acf1VZoA6
Is15pzJ5j4i/vRW30YUVOBNXxDJlUxvV14zuBaDGnqqNivYK5JKSjOnGLunMBxrm8XTmNhvK+KkR
hBZU2aKPRu7nzZMh/DCgISgbzRdqu9WMTN1a0vgR91m+JfJs9OccqJwb1QMtehgCfdEme9lS+cxF
qngutgWntvZzTNiL3apvUZWfR0I6vI598raWs2dpuXHpChK1DDqbSBXzCeOturdb0Dt5nM0w0FjS
yhBcBCaAQ2kbFzJH6NcrzRsZVKepMRVP69yMbAPAMQ25G6WKBtbRy1tb1cbWgLrME4SYd83lYxQo
93imX9+WeUd1FJgV/Xb2+olvVcG8L+ou9nsWvND6TwnqyUPYF3CiBXX22OqGTQJEMMrmyVNC+1DY
wWOokhLSkZYdhQIwj+pbHXDHLGQh5aghkbGsgQhQYM8FRU85da0ZsednXec25ltoFjc6QR06Tbjj
tfXFdNpsZ/Rxgeol+hOyjz6DiCHUNIYKXFXtAcnkCXTFb2O0YRtLmsr0O35UUXvpM+MPdQT3iJvz
pPBw8mbon6chB8wq5A7jwq+ugpZCHdKv8m4JpqoeCprKm0ZpLaTNzgMB12NFAk0ie19BcHpW93NW
A6Or7XfyEaEZ23zWcnYlachGfpAuq8XG0rj/Z7diArCCsI4uPh+vdvC5yb4lBbhUa+h2y7fzmwAs
YWw+t1qX7TQrvqeNSSNKyEtP4ZcFGDYXws2Jb/qpTSxrR8di/RzwPx3hdKy4F+lTWPo6LTC2n3es
MsVGc5rr3Bv3JJc3K4u20cCNGDrqIdPad1MFKE6F6Ndk2PURkbEnFUiawxx5iqEfBit+DcvhZ2uQ
QyTd8dQ2bsoSu2cnVWkVP6f+WpKkmpgtjxcKEc0kO9i/kOFFRq0GaOvZ2BS6lvhU79l5xfWPARHR
0Ry77z0mEZOltQ9dw/FoervopxNyezTnyZGOvo0V7UFWBLia5a+6sfU9KQcF2n/iOF0CZOgvhvVv
qt+RXy6+wWBwfdGZ7kmbmyOtLnWTu81LkCHHbqNW4zkSRCwJFtMvzU5atgFCvC73u+p1GJVfWYxR
lzxJb3TS+J7ovXVgH8mfysBtizb0T5UZFWxJwkFNbiiXqZw3Bl2KWYuAXcWd9InujC55NO0IQqw8
EcbSzwJDYXVqwTiFoVmxHBFx8UBP42djBG8CyCAVK3JUTRLUsqhi12k9QlQF8Vb+1GrRPayHxqwD
L0/Q5iTkbaMmD7JmxxJxU4r2HkZ9s+FHQ6QQssgRYKM6rbxVZfUQpRPa+hm7F86bA+yfaVtGlddl
3bNRGu9aOPOmmVt46+OziXbGK+fqf3B0VkuyIlsYfiIicLlFSluqXW6Itg1J4prw9PPV3JyIMzHT
VpC51q8dj1pnxEJZnz66NDQCAXFsvJOF2XJK+8YQj1w8u3F2mAmcj3UL+MUq9wH8emeaqNml5KNP
57U8zP4M0G29o9D4UMBxptbdbN32s3Sk97rl8+Zyy3bDHEmQXLw52bcjocQa+8slOJ5S3DRlCM+Y
6srqUFBlEmnM1qHfFncbN5GwwSgrV0HuLECuCFND7BrLTtBpKyvefFNvyBqlZzrSmpG0OwcVc6PX
XYy3LU00KC+auvU/o9pnWeUmU9r9tjoHeiGpqEJY+9O4yOh7ab3qQnRRl+ffg03rX2tTGiNRNiat
7IE4bbkz7eWkhFtgovR5PQnUVuXbyHsR9lrOIXDHSPXKq7ijN+f1ymBEi1kTS//LKYfl9YpR0hYc
FfhJjuOp9MZnb7aMhH6nGO2QRwlNALJq3Y6phPbIaA7Kqn0+ZWMcIF6OKsL1zFWbQiiNm5S8Sl/b
F00bD9CeETq/S8pgEaZO/9fYJUkezFjQ75EnsGy5rPyGo+X70UECF1h/UKE54N71r5M5D15/WWZE
EW12qfPXccvvi67+Q7UOyJHvigXfFmr+6Cp3SRwgNWSFAQWwYsc5N4WlLe/0quBS1bNd0/RI+MjA
MRp66bojN61+ykbIcyQj+/qqGmDIcTURjVPexqodd2hqyAToxjFuNF9ExYo9g/Qx5q7YCFyVUG0+
JHrJg8QzlOSivI7TqD0UqUvyOtqvTqKUiW6gkgjRU2K0JmN8MNcl3Yk5iEbggZ3K6rfWxeExTkuH
0/ve5kqj1XrbGewkoQtPLTD8XBWWqIiyRK6kXHqhPm1EVwo79iYdAtYGPyrz5uLkwe3oSgZpqy2i
urbjwb9S81bm8pC2PTleB4+Otr5aX0m1S0966RxnnhfuI2GHHEO3i65wsrK/p8oZUXwEp9mYbwrp
P3QUq/Wa+oUM28waXNtASOEUNmTkQzng26NAEy62TR8zz/1nw2DvDLf/8ktiB5q04XWb8YYRx1vi
ldZdK7F7ozsEq/3i0bzUi/W93JBgeEt9XIbiD0lGn3h587K4nyQtYeAalkRq1rwzl+nFD1oSufKD
3z2MOZM6rOqlqd3LRkjLOBKrBrcW2UH9T83NRz6D1dEICcFkTvf+ZvXn3pxvpXRUbHPw8EPfw+Q4
JEAYt4y3mKvH5rVAdgxKUbmQPkP2BGLHaeCZD55lfzkjgcuNLo+2EmB8V/GSaRJIt/lXNeCXiVsJ
M3a962077AOvZphn1/ezb0+XwLUNs/eyjWSzI3tfMuNpnZ7IiTajwdZ8qJWUi2y6s8Cr5q0B0RpR
ZXimlgTuuz0Dk+oGddWEUUK988NaGYYzwyUQbnGcLgReKh/IBGvX9Y4czYo28qWOGznFRYOY1JWo
gWz7VomFLm6jNsIKp6QCSYk6lX1t9XxnaviV8IWdDYkQvjS/VZ/jDUP3Pj7rWfqCcDbMVCvArZw8
RqP6QA89mwLdUHPpJvhnqshWMqFrDHitzN970vD5NvOh9Q0/5hzBXV7PQQIX0IEuY47PesDPjXRy
b0Cd2jbjk1d5xbGd5o/t+jWLRRzrXh92jsd55fRlnHnDsbZEd+I5+VhLWlvzsnuoc6Wd9Xx+ZqTW
9kZRvKDGKaN0ophtweGgYNKOgygUHX07keWwxUR+T8Cgpu/vrP87npf7uuBynhdQfl0iD2AoX3Mu
faaX3mIP1ystQBRA7io76br1MYECgkmAijFSQyPf1z9bOanz6H3VlO+xZg03V2VGlM8PFbnacd5y
2eh2/8+qjFNmy4Cau3WLmsI5rFkp46JVr9N0J+jsDu0g+1LLhyDFNe6D6bNMqzSW1FTVnpk966s6
a33uhJaWrvzRiT4sPXWQo3fd49xj1dt8coXrJ7PB89LDsFKD1bxZurnddNdgb7nwO2rFkhPYzKlJ
Mqm6LVNMZKubLwlhdttNAWI1hVO3LPsSe31qy/WCQBExjaAs4GovF1OmTgPPQsOnxBaM6ty9rzbP
io2J3q1a6JegNcA+cT3e5pOFCYXDyXOpE+16bI9gY2WE6k2LR3/8zZutfs/s5WvLSCssKwPBTvU+
yyU904SJAhr7yR7aNKKbktqMmc3RLptsP5rmXw2bGTH1wdsWJPV4/dAlU7XYJ4QERMRp7CeGX/jJ
qGxaPK9t8M7mssWI7bG7ljIHZS2eDO41EcBABNZ2kLzVWBZx+NlIXncLWuGCHs4TcIsXSXvx9rq1
LWGVDc5OK/Lu1HBHnyr+fRD3Q2uZwX3Gy504a9DtzNEl1qxd1YFk4s8JHy3TfQqct0Aht4uBfnLW
aaLMQAONVcuJpAvK88L+EwWUBaDpz24arynfOsMD1zOuZeX2MUfFd/P//5BDQaSPdxpb+qiM2rL2
3rE32/51oBx52Zq3QDNup7I/9cTtHQIxfiA23NN4xiowgbXXXGOP1IJ392xi3HPcCGvjW3GuDSwK
0p/IN838k4MOW24ZPI3tTTTQ9zTQZFIeaEWfw87EndMjjQi1jQu+d44T4u2QX5pXwXDGQ3+NBSFJ
wrlg4qtjGpJyqnHVc0CNz9ewrUTkkBEZFwP+IoZDDO2L8y7Bas5VwfiDCGW9MyGHTtPsPVZmZtNo
N5ELnaEYsdeyOm1DUD2R+aOhq8GtucmRMRXdSWdVIK1y+tVN9H4Bjd1UhuCK0FczO6Ld6RLlr8gh
uWJ3xJoboHZ2BkY3UREp13/r1r3ovXlJ3ZoyUUyYEQhwEAnLEkk9Fb/12gwoF7gJWYWOmD4Y/130
YjhdU3Jqs6/ufyOok3O65r11bjIK3JZSMkQJvKOEdaOwr5gDROu+NRXt46tYytigEC9sVvNB4mhD
K0JvWS+IFHay3Qw3wng+I2rS+VqNYD7pQVBNWbbR6ouDYak3jc0i3bQSa4usY8RPoa5IZWvM+Wub
AWdoc/W2sji0o1RhUZAgMar1z2/re14/VKCDL/amF3q6ljSao6HxB1xRrJBhn9Z3WUtwyVqlDww+
b1XJ7FP99pj40JcZvJey+aj89WSsI6CG53wWQtz0ppkMJpNDVZR/aHLY/enzxD73ry5eYfqykBJV
AiWGJiyMlvJAA8PUqP06PP18YBB3fir/QIJvNH95bPLNBu1iza+6+ReWyKGOPfRmRemyK8iKafW9
82FPdZfkGWIEHRzCsvOzjoM6tJopFJ3xlIHZMfBT8kxt7le7dk/t39jivs31B63HE2OY1iUrt33X
V/fZ8OgX3Od4Nu2QoblaEJwxUNSN2KcFx1zubVgsyZXXLUfEmmapaLJ3UCRMcTZgDEtVEbYTTvea
3lE8cCsctvaBHncna/1CBw0Ll3OXyxfTGPeEh2KCFvdZ5bwbIruQiHeq7OJJLJZ3yPAwz63GKKCx
oUpd/i0k1prlSPg4M0qeZT9edV8ME1GgkF36Airv2fUft1swm29ODn7lCjqAhUVO3w2CuPvalx7L
hAQ8t26UBL2su+fU4ZPKv4UsYDiq4Ddji2UMXaKJLxjk/BQe3cphI7y/4Yy0kn9oDd++zL436pIn
e/625+2eve+zq/IPL+tuFvtfQVhrmGEbNdiUwn6FsFZBJkM9b5+EviJL6RbW4J44FJWD7BEhMrSK
zluMgMIMTunqfzazeJkm7yIbYsv95t6e4Ajb4bFSOluiPMLjnvSuQRCGmM93gfCnDQzID21mRsIg
NvK9KgACi2eQ9XrV+a2oFFMPbdt+BZZ+EVeAe3XoXjH6/IFw63+OsBLppveS2G9cZib7gsbd3zEi
KCDmsGx5AC1rvsoEBMLeVg/CrWxBVV3kvJP14qXLX1XAJSs7T+ocBhTRE6xdTlpyYCOEH2R7Kizr
Uy3oCIC22hFdsmMa6IDhbeqZBym12ygtQQL44JcIv9sz5x9swTDJ0F2CfVBqzh5aN2xQcpSOeTdW
2Wma8OgH05eflXHQND+hsSLa1mcSmC2LAkIPraGro08lLRW4xegwQxll4uT+1dd99Ig65qKjNhij
GYYw+royFk+rot2U9eTebA3gOf+Bgvfr7mC6DEU+45xvfnu/crTveglWXvMJqi3/qqzpqGnpUd9c
nHxXIZBdO30kyuAacLfeDKclSD9Tt8Cu6/66w5NVBcctLx8Le8vjbjOPBUzc0vwTsxE3rvdZFtZ3
7W9Hc5p6BntkZDRKEhLRMO8P+hhlwmBZwQqnrpsKUc7kzXb5aSVhgu5i7xpp0XP3QDy1DQhXgclw
tkj2WnZEut/0cj1Wbf+1kp7kLpJ3jDeg7q1fQ2EtIRydhho+f5/9vFgfLJu/zoa6EKN+V0eFsYhI
tShTR0uDrWbS0pm7hH+lz6qcPWTL/unz6yYb7MMWZFduXsR813nlgcpjTOXOHsL0kX1T4BA61Kso
DhayOuR56FmAi/kA0mqXW0e1ohNYfSiuKf9hWtHCZcr+Jnu6AJ7eGXbxRwv1GuK43RE7kdhL/t0V
xkcZOPdtRwTQ2iS5jnAla88uAUAoJuZ326eAPNcnUBg3iEyRx7w3XBOcO4TaM8OYTLVBUL/0uJmb
xk3mct3xTv9rWv0ZITUoa/4onfLD8Bc29Ol+Sw2OQeproQ2iRdwMbcUSh04BNeWL688fhaadPVbN
Sfk3fZB9gtyiXAf8AsWa9paT3qEoPTvMs1FmVTH1oRV41vg0SUghi9oOZqjt6GXyC0cdxeVDfze0
QWJZ69s6lj9ep2omxP6u15Dkz4mNoN9unRtDN1/qzX5qFjcLJ21C5dc092xwfqymFnxvuqllZaIM
AsNwQ9A/2j5WvrcnFABP8KIquM+CKIq0nx8rWh6cTnuu2/ERW9F9w5nUuShRdV88+FtPRJ8IKw+R
/Gg6f9aYvudXRwQLy6ayfQZ7QkgdLvzJPbX+ukYyyC30A9oNdQnLDrQBFnxdWRIxA5l5eac11asH
YYmgwiZipLpso0d+RdfSi6WfCyMnDs1peHWxIEUmlNHQmfzZxyr2PTKjKd8l02EuzdAuHGCa7d4Q
P8uI4ymfP+nDRkk0jfdTR0PiNeUHi77PzcFZftCn+pNIZuS4A2J+Rg9Ma9mK4lGScRUvnjryDNSE
ViPP45hJGWpUdxWeckIErLlW2x1b3+uvU/R7pYFmZPmtMSMr13IsSO5XMHBotAunmCfPnrm8XFeP
zO5usLREBs+MKPX7jbrqmalJFerl/9tdlQa5QMUU6eJqCQiml0xDykL3tJ2an7PmnZuqeivb6YrR
7C2L040Fjkts/mW9eKp5gbSRNi1HutdK+gfmR55as/tXbjI7GrQo1zM1gaoeGZwaulicZtp51/wL
H+iFoT825ulJ6/Vo0rs/epAfG896aUV74wYaxjAXvfBShbq7/ZluhbXxp2jgBw032LUyA80bgM6c
oD5R4pZF09o+12t31wpfi/As9IS7sfdnf6i7K44q3Q7deUTqVD3i86ADrFR3a6nee9m8UkT4LzXt
vSX3mCiROXMmVa1XR6PWPEoNHyy1InP/wmJD53ZRnpQJEEmCu6Td+rV1wcrTsjwZHiCsbjWf5SxE
hH0VLEKT9/7/sdkjd42TPjBFvc+9+fxE1g2LHaedoeBmqAior16ZGSigHoEtzHS8NWv86pOZQN87
3f0SiLfcKhhQlLvntgOTY/Av0M4yxc1FJJEeVZxIsF09xFJ+75baj1c4yWgG2CgM75BO4NyVzhNY
Vh0aFFk9WXxKqIgQp9GuBOXZ/dSrf9az5d6h3S1US017mmoPdDPnieHZzOz2PucpEIV85lg4DYKk
E6wbd86tayiAD7Vrt/QLIJ7D19QftmG4dLiGqRP/EsiXNs1BVVGTN2EVDAN8LhEPKrQFRhVbqTzh
8YK5D4BkAPRVM/z6+ogQYjWZV8qLPdgfE2xII/ovq17P21Kee2N8Tm3rRUziPdWm+5H4wtzp8HpL
emCymRj+8c0i0Ylv/tiMGdmyxcuYsm9hb8LjZFeKS6MLzUA9TIP7NbfNxcrTUM9eGGzgUsbv1Pmm
yuZ28Ujl11INBS+HhQyYHxwWBqqq+NMN9OU47Uuge29DlnEcWawFlhc8Lt7JQ7c2sJ5Iy7Ii0cuf
0sk/3AEJJyzmoamaA6LQj8I1v4N6+FlWgyGbnVPXf7TJgUNj2iSLNCJ8pY9qYu0By3EONWfR95hq
gkdjmg+DFiMK5R4s73Jv/clR54SEhe1dkZ5nt2XzdO27jPbOsHQUqlpUCHmByJXDMp5V81inKGDs
7HXq5zd2sg/RVxep89NtZFRo9fNQo7zqhf3meKKI+rR5AaDeg/I8o348tGi8qP0IyrCqTSQdM5of
DrRcL/5wr9XMuL+O7T1v3HSDpd0oB9RgK0hlQZavZgqIh6ctzT8UUTzsBfqDUekfdcpmWBvevq7I
oQn66g9u/rdfFBLG7rz59LAN/Smz0sdu5DStlPxHYOA/0AgIG3v+G1zsjilnAFmjijwjZCiFL06m
a1JZOCN7bUSyOeT3aUWydv19vQVG2OOSS+iqQJssh8SXINyIX/HaZE6CEfs0zjwuOk6I0JrxpaGw
E056bVass2gQy3lF1kCwGDIW3R1v9B6GWF3Jnbb8drAORxvC1o2lKbY664kQgqOWgk3Neq3FunMK
bPnZL96bci+Zb/yhikTanEsgRPslDzLeCuO28Y8BLHDosO9HdbbsjQbuQWRsTRQCygi9lZ8hMmmn
YEua4NHFm5tkvnoHl3MDLu1ayFcfrWTYKP8Ah/Sw3tBrrddYr5tjPiqKdI2Xymkh5bNbkU77RtC+
RpPIj6nZrCMD1IXvfqvFxKXmfirqH7i6yQU51/18yjJ4swJH9gJXohDHeC02a1SXrXJlZKTDM+GJ
P2VPoKDxazv0rSNc/FejZE6JnjNl9a+bgQ6rljdYnukb7dPhInIiiifDxlyp7mw7f/Xm/L3QXIu9
zTrLSmLzkG+iJD/GmWJXtFtiTMWR+qIdmrkfmwCwUBu/Z6OiPwumy0jdR6ufj6PtPelLSlQEEP2U
rw9V0P4MeY6kiH61XAdxE2day8KiOnGwctStoNn5jIZDDssLbV+7ZZO/VcakgCK7zXM/KjFbRS5q
tRCw6izVv4HxV/YN0zU7daPch7w2iXEjS89ktSCU4DWAD86N4kF0q4gtfyDMsq7vV80sI/SbInw1
JMdXucx7Z14+txrjDt65cPICcPyiiijQAC9gkYuvqrKpu0YLdsmwFJ+LYlTzNJ18P+V4SHZPaFR5
o5o+YHrUIulOO2eeWDPUp95r78Acn6ueiBHaI8jUH28duVbo3daKX0hLTQ+uL0d1rpETOgVGDBtN
XkAdBYP7OkB0BovVX011SNZ0gxlunPfDlIUDccLkvPWx4yKElZ3LYXGNMJScaDndwKmpyDwx1rdc
s5+92pU7t7tC6KAkHC8nh6bkIjcyTpf1UbzC4vjhupDMgiEl7JwpypvOC8XMCrs62vNS+qdZJ+wK
g0Adgl7I8NbcmltNcW4PvaLqoz46s6bvWneTcTNDxjBCrbVNixMroj1PL+TLnnV9eNgy+9GqkZGQ
bX6e1izjELSg6EztafIcODP278KHY6ra5smZFYK9sjw7NFxFs1VxX9CGHCJLHxvt1Rn744rhuDSR
fIBJ8Tg44xKiCK7gbaNKL8iDGOt7iI1nep2RhYzYv6GqCJLSsJCjJFzd5VLX9ZeFXscFY+1r9UZy
JGkj21NRp89DhwJcd2WXrO21TlMwgVGt+Jk56cxajART24ryULuo3YCrgg37d9u+ZUQYZpYiTar5
HEwvCNvM3aIB3F34KJ4az+4ivdDwUMr9AoJLmTSQPIRCWC/YCB330Pbjp5+n796U4/Ij30+4bhQ0
zB7LuJ0thZnh/6zJ1Lgd1vZWp4cn7HRbxsDXddRvJWpO98YxgZNU6yWpw8xtuQhhRE/fIbhI4hbP
zTRqu8K76XrI8yJ1uGqy4SL9hSRWHULcRVEZxKxNXuKLzEqUaWFDQggP77if9emf3sCstsZZyPnX
KHN42+w0L+UFq8jF3GqacGsCMIqnUQZvuVu8NTwSXCM8zZDPUUrJokYuADICHa6JZWR46d0uriZk
3taiCih5yevI57btiy4zwkGVfuQTQRIG/LvF3KgoCAiEBI++28RyWUg9vqq4y2tiySoM4pKGpFcV
0Pa1SNJE6ucaBhqrVTy3ehlvfsk0JO0Xp1xuHCAx19BvxyDBcPbL+QUROH6atPYSbjIkLNfEV3V/
5eS+Fp56c+yreuu9DhhjaKs3DmN/yGxgjSINUHYSGpwbeVRvfh3BEAJj9gkqTxfVDXG3xoxsQiel
TBrXLBwvh7lg7vED59woxXloIZncNjIAHcVYYQUFVBDM5tIEJyfwzmjYXubW0ZF5oBKsaFtHh8KU
bL1Q5QyGgEgyN20mOPnNCo1ek3S5jc+xzkAJMoQJNqnT4QaU7TbvbilEOJXlhyswItQdwjJCcAHD
5i/T0r5xYUauPzw13tgkyKvqhNbui929CU+woa/gv1M7feiQizYmH15FnHKTCdhnY6tFhbenMbiN
+iXcmpxfW4K6Tx7wx2BsSbeQXz9XZou6q6pCKnefihFhatc4zaHMYYdBZvC74J9X9aLvUZ9hHUTl
g4fxDlsmcEfOMb0SIKSm4m2YtHfXzA3YautL5IZKtgms0OzaH90rBsyn4nVssiKylA4JG8B3FOcG
wNdVyG2rYpjZIzdab8Zhl3bwLWcxANkECxSDtRVfa5XzEznZK7l8MEHiYtXZhQjMKtmIqsAggWy5
2RAvoYr+kG16ZKu2Disud39pQX0ZGDWYv9qH29PW9MUcAj7wPouQ3IxxnuNh37AOwX6UkXH0umo4
de3eXheCv2kQjqAK9issfkRifhefW7qcIg4jNHjwlGyIAVgRD4TZvHmLwgQtge42fK50XOOKtDqG
DNM9lyL7HXsY8PX/EzjVflwH5MJcZ2IvSouzg/MbLuJFH2CaKNrlC2aIcAf+bExmpPhf0q4uI7lQ
XM2OFpWsEKGGSTlcyE4rmniexV/fsw6122vQKSIvnfx51GdSZaDI0I44N7O/PjQBa8uCZ5j9wAlr
u37I06WKnbFmImiaWyTnaDLEk65p8DOLxfGnb/ugdvH2Dw+ktHXUaDvfEFqBkz0u827xuViNwFti
ygHGcNucf2kOHA+ceOmG9qfMg0OedTJStYHMXvvbFO7ItbLOudM/kQscsj7fGpsdByrlWgAWWiQv
uKVut1x/143xBJZoxdM8aGER6AdgFRDt1PmZXfeum7pXQamXV393EO74gRFhooHd4XH+0SrAUFG9
kpr1OU8xAjE3LqBqcDQzllkWDN98yRTmVFLseR8Hvm1eZa+Wyp+pKXobS4uNrxSc4XmiYfOZsF8i
VSThdyqYyC3mVtUPl5TQTiSt+QQD7ZJH0dVeTOgFBEc3QKX5HlGjup4MlJOHDhWtoanqxLOnLzsX
J/I8sDHVrdoZQ5Xk1+qNFiFhAcQUZS7dtHhDPvwf/BTQlw5jUuk99VP6N3VzYuryu82L/WZPZ2NR
a1zn11DRBvts2bxOQfnicfL37itpQP/Igfra/PHW9dTjNk9ulD9XaYljh7Q8bOH9ydXUY1p7YPJE
GITp2H5tbXE7dcFP0wJkBGv1tdHp2jYd3Y01vLau6U9Sz7HS8sFC9IdlwJtPEuZztVTfvVGBoZn7
eQhYH9r8IfXo8rSW4QOJQDQ5Rn8IOhRDSIffQaRS3TNe5KjeF3u8U0pebLbDSBRdGmVGeiB4451o
33/kNRO7h8y/zO6MasX0z4fgstDitPeiji6tSK7Ug3eN8TvyxNRVX+Fi7UVSENvvK90ALABStKll
W7Qn7oosKjZoKLuqEgzr6KIoyOIaxyQ+1fcVVz0s9z+npkQ0w7+I8BfRBisI0qwasTEBK/PmRLo7
EE0gjpQuvNoagkDmgxj4XSXNwBJIIyepFvLCJUq1hXIpkxalH7q3ZAT29IeizyGJ46/WsifmisPo
ENCCggVYyxZz6NdQNV02nUnuQUaN7qJ3DJj3MrglhepYIu+PugwZAP6s7wpBG8x+xro9xb65nNCI
15y7q404x32lGrQI8Sj0+hT3fIVI6YDOU9Kn2FiUU7v3dVu/1RKlkj2vVYzV4cbK9PZhqIwkc3rC
nPoxZIw5rUFDulJKfqjWLd+1VIfCYdiuKoCYVOjfvtbsR881cG5Je5c2J4Qf0CDN9tEQthhfCasq
pyKPED90InRcCGHxuXaVE1kf6OoGwtDWOiZbLMrHguzCZS/XtEbAdG/yJWMJcwV7SBoPEq0m/t+c
qmmtmYCl9hMv1XWUP5uMduY8ertgXkfk1KXBmO2KeEYEurao7NK2vb6oPhkY6qOHNY56g1AcxxCP
xcJaxGZPthQ6sFHH5Zbroe1OIHNogeMt7RwgkJpzFLKX/1v+mWnd7JqJfnDRioSof3+fjcuNatDQ
VbL+9FjhgI5WrMyI86K8t/VoRE+GYoE9RxrIX1K4pLZcT1tv/5EVHcTO1EDq4q41AY6pqp4/B+i/
2IEMkS0kgdeTn6l8/sAzYzx5AD48xA+EXh5ZVqOHzhjgXWx1/pOBxkVremtTGGmLpY9deo29oq13
eafhk64SJ7iyHy3KIoTW31ozGCc7BU1KSU9iP5R+YgXuzmZS68tsvjM4mAX9KmQekULgaOg9UdRr
UrkRzu3bFfHaOTB7h9Ofdfj6m/kzhhfrDSVM99R7ROWS74zfVbQJSrE43YY0CWxC8+cup8bah8Af
1ulxLrU18VydAzd3njuCWIi+ni9EG/X73sMLOudxSvsossjlz5tkgKIC5UnmPGslEFcjhlsI+TfO
pb1eLQG13/kunaszLxoiPCeTh16BqCGkgh0l1XsPKXKziSxIzHq7Im9NXGqlOgg9e12J/YwyRfa6
j1UM1mQukpYj8VoBhrgPoXLgo8Sn94TBBMgxKzpAGECdyVEoC+1mAceZYxyJBRMsPDgpuCeBSSkC
PnfivuSLycC/OMsUoN7M9J2+Zuy91h4DVbPPZQtS1/UnqZCGcU93KAlwKrr2L28D8qby5GJziMsB
riBfrCAqJeZQLVvbZMzIayCjibXnquFGw9ryYAsrhpP8aVdEAIV/b+e2cbv4KS3kuseHar5Ptfds
tV6RYIUEYkaw3YMWbE1lnt2qXYAWssS7dozm4P6OOXkHurFnwgpiUp69EM4l8eT8YOvLpybLm2HJ
RWSVNp0ogyT4oaXru8Zf0rLsDZm757t8ech947z3QU1WYti9JVI9ImAuBoqbTVGG9AlZSXlN6VIh
BqIithHGZuoXLbPAVUqwfTk8uU75gFzzzSdne08FEPsnwo81pXTC8ugn6cVFE3vSM/ydDFK2NzoW
6wHenvyCo7IYb4Ylu7FrEjmaiRVybcRdWYJaWD6ULlOC0X51GjSyKMuo9cfPfPDuHSQ1rj391pbW
R14OVG0O7QdbLD7Y+1TN3Y3wTpu6xiXBbydDZbk7UkWeVnhA1NbR4MM4FV51Hui7DIdhdMmuLkrE
xu3zMtNVF3xSVkZPa0/08FwGR5++He4HGaKo/NMM4s6XYsRiaBuXQjCmt1mVrAXhHWn1Q32ISzaF
hWh1M1n00q8OKI1tw9N3gFn8EzH8lXbATa179a7Am4ZFrLCOvWvttRQXhsy+6vRtA1s+BAwoUSu7
G8K36PB2ttgnI6RxlR8F5UZCRlDEyuP4spFXZmtOmrT0Il6AjjZaxyRqf3qxWqkfEKEdaHyiY2BO
Sa9zEX1NaVTwHnNQO8bONxHpuoTCHNGn3MAylEmpoY/fSIbUkViP6WDsck+Yh9SzD5gkvuhu5w/A
9UJBJnRwve3ayl6OKeFNTo/9ZCJBcAAo5IZ1ONjc/qwXsKpdI9gbp/GBgNCn3GoM1krxfAWmu9Qi
qppP1LUoxM3+Wddaa1ZwQrWlfb3howGhz6Esi7sFKGjFfoac1e4G72j19wtREKdF1EwoM35S0mZG
n8HmqpAC2yawCGzRK2xJvB1LaQXgwzjXhbNpkHfLMDBWcJFo1il8AhtUgmWFfPafmWDeyM4HbIvV
FXAv7QQyBUvRyFFKqA3My1NhZhetVfd9MU2ngYBQiOn2Q/dAwLi42ZcztLdac937fCxRZUYpru74
//5j7Mya21bSbPtXKs47qjEmEh1d9SDOMzXaOi8I2ZYxj4n5198F6nR7qI6uG+FQmCJIQgSQyPy+
vdd2CVrndlDpd2k6MoQqTpzMhVqkuU2Jsi957F2+P0sBlFORvjQFZGAK2HPTcHhQOFDAwzBxr0Bc
FkvRFLBDabWu9KrOQJ1UC83ugo1JixOJq8etCtclrhjcZQnDQ6j0M7172hSNgaKgeHC9Vi4LM6hX
xIhc2jZu7uwmf0u6GHO8F118038VlQ06zptARYLlk1bz2LTCXZhp8dRGyyzq+ju/bmHRyNdJ74aV
o5cWPhcXZZz4no36F8Tmjd9/w7s1AYSQ5d6Zf9z+V4rqGe4GPLM5VKUyJPkqmmiw205z4Mrtx8fj
9scGP217++/tqd+3/3ivWqtoBf7PW922/PEactz5vI8tb099/OL235/24mODHy+7vd+Pd/6Xvf7p
rX7aC+sWHvPbHpRTp69GPf2zi9rq4ytJ2hQtZG5WCzOmHqFfDdIAEN5i2caKUuzzwkj25unm/bY9
7OYfPvLbf2HoxismtpRW56+rywouwdueSiFUtr3t+Y9dQIwF5/f2+OP5H3/UbUsjwY+tAwUf7h2H
8lGVwYLgNmtxqOZo3dv/fvwItX5bVqonoIpv/fa21ehUOLc//fbl/fTl/vTf2ytuH/zb5rffdYW3
dCc/2+a9ke1//PAj/+eH1Cc6zEjRl6KaA3lu21ExzJiZlc3ix8tu//vx2tGiEcEM+5f3QrWYbcux
U1XtP9cD6x9zKPboWov97X8+3cEV9Pq3jz94nPJ9P/+4Pbz9MOiAfTz88UT763a/Pbxtd/ud4UQA
BkNokbIYyfG8fWTBOItesBQLf0aUMDX/7yMCXiPf335JYYBf/ngMyijfWHLYAw5MuW9Sods3RdaB
6OhTz+vn4j0/bm91ewPgPy8lJpbVzeDfmx3WjBLnS5oVBCjh9PnrC799XT8efjx9+2J/2vKn3962
xxnCRfe/b3XbgFiEBvr0fJQ/tr39NmpbOS5+3+C2FRox3MrQa5fEjjN03L7526n8cVzmS8FhfvrX
M7fT7PYNf2z+4/Htf7fXfGx+e/yxkRFhxAbvtr09/fG7j40+fv78m4//07DhKHSJDCZ0CJwVH782
w5xy4ceL3NtO/fRZv+357aFPZ2F5i8v+j6/DfwbvxbW4xWKrf/4Xj6kijPWsyv/t4T+fiox//zW/
5n+2+fUV/zxFX+tCFd+b/3OrzXtxfsve1e8b/fLOfPpfe7d8a95+ebBCEduM9+17PT68qzZtbnvB
3zFv+f/75N/eb+/yNJbv//jjDfsfFQXV1NHX5o+/nppTwgkft4lX/4+fP+Gvp+c/4R9/nIvu7W+P
X0kDevtfXvf+ppp//EHm0t+FbUhL6q4FecIWRI3377enhPi7rYOOsIWjS5fuP2HtdM2akIRy9++m
yezOE9JgMWdLAswVnYn5KevvtkFFHTUm5UlXGuYf/72HvxzLH8f2b3kL7RK/l+KP+jUJ3bFMXXrC
FLpteNBOhSn/+CUwviyg4I/4nTdZywJnamwMrbMZyCOdy2lOfRcEp6TvjV0v+qPhZi+dsrMlDUoE
cR73b8s5jdRczbIdKVg37tnO+6ckZSEnXMNeTJnun1zHX1ta8WUEMXz30zf+19/z8/4bDvv3ccrO
x4j9N02P24mD+ckwoe/9Fnif9oBvB20YNmYxpcext/Bkx/c5DaiVkiOi0QJgtw96jA7XStfLhvkY
rr1Co0I3SibHeoiOsaMp8+/2zLL+5bs1HdPgmJs236xnyN++WxANow9qADK2kEjkbMxKo2+QjFOB
YUqwSy4KPVKLOGiiTaqQFSM8i5gbhRELTo9SiSf0dV3Z5DiFNAWLuE5WfuHhSjTBncejQQu3V/x9
ZbumeU2ZQfNR9OHJXIxD66DlNVYm4tGdYdRgMP38WENeXbpOF1AmzfMrRocOuYHaUEucIKDcVCmk
e9FkjrGKn6cU0S+AMwC6tKwjAtWsInx0KV+bA8vLSLe2YQbNuM1o3LcVTRZv2GmunAlarbWaRmoU
6YgIwp1YqwWAPc+KRa3jUhIhAi9cmNLtt3hVCTgyhjdUvtx6yvCbDOBX1nH5BWAAnoHEwRIHxLtR
OghVW+4YyAm66GjXeChDdp5NvpNrqoOlE/cJau9IWhkVNTODwQI84E5UKcpx4kYRzTY4Ksd1ehzC
3LomZvnkmRI2vkVfq0ZZQadCh9DWfbacOtihihzuHLS02JfFIaAiGSVe+qkmAwnRsu71+tnXI2uX
yeZSW3pydKm/YrnvKUPYCQWYgRW/VQOjUy+JNjYo3J7y3pVHV/TRxta8dqXFmDtK0VXr1GzJ5xXy
qugR7wtiiuguABkwW83eQ8R/x/dScMGJfOM5vQMlW4clnbrZIjda94gy/s1pEaMboXMcjVjdJ1qA
LX8wk1WfOETeUuXZ9ga15oqPv6soIhI/AsYQIt4DGpdmUad6gh8jQ71cK+iykRkFn4rmYUru8Wni
s64fsIE3CzuD4ATfHBlW4d1TLnVXkEg4iYdmk6YiXNWl0a6sKc2oKmZ0CIcQjq9XUa/Hw5fa28oq
90aZCmwsXnGwbOxlI6SHCx2L+6nxjp5HP67oaN94Tot7CFLBofE5S7qq2xO+taob57WtJiTpo/Me
VpRa835d46fgbKGvB8RD4Rg36EtGqC+joh5OpiiAsqOYUi20BxyTwxXlt9cFDXRmivwpqJyVTdLs
YkrNt0lHGd5r6HtIUsglYmPq9eYuwpijgPVKcpGOfZFnl3QUbyza382ZrNe7/lOruq0/SbWdvKF8
zRB+7quiH06dxqkXtgSQxQIqGi3UBbCo4ZgOs1A0Mr5j1yR1KcWxX2G4nozeBRsWYKJnUHNR44A0
KA4oW1AYWSDJvB6dje/tY7dxT5by1TYBa5BuaLkwyGnJdRzwhMSt5aFZRQgw+DrCyeaVLr52yYp1
xfQMNghauqZEt11hDRcFAVGdVl+smnpYYESXoYkHDJMBJeyLDo/nLtScbT8O3irv6JXEwbfelsDY
yyrZJA4+cwzDyb4VCvRVNi06aT97tT48JOW3yYV1oLLmwe/sWRdsUfgZt5OAVRZ7GI4E2j6dNQNH
LwRtK1OcJrALVwH3p/XU9wmQLU4tWCp4a1SKla/MHxHKjNsgdq54RDWQSeWhK5NxNbpUSYJSaYs+
byHcRCxciRLZ4F0og55YMiTpyFpR9xOttfQiwwZGwhWNuGx6tBRXB5Et393QbLdNpF/SWEVz6RMV
Q4W6LBw6IBG0kIvcOyXmoTWRn9ySUW65KUEL/ZzcEZfJt4kjD+GevcbMrJZJNa2UgOtcVzWIEzss
XygjL/zZT4NaAf5vi3AMtGcitGsaj/55MBERtN64c6QZn0OrgV4kzBkhW67G2VVmeJ17MiqJRVNm
z7pXnRVY4aOepkCP64A/MKobCoLGDL9nRIF9lNEgiv5kWEcPhIpz6yho4Ni6n2K/xVLrw82WHfoU
obSWkgL2hkROHEsfJHHuQQS1M/eZpUq56Ecz/tJN5zDloqHl96anLpWeynNPjO7NGgSQtYoHxTeW
5HvSN+J1POJa0MsjcPhwX4ZttW4KkB+NgGVIA6TbdytCWKsD8JajFYd4LZQX34+VE95XO8yLXzU6
NF9IsGNoKAOArVGgdnH/bIynkeRVlQnrydQd7350v2ZhsGlF01zwgoD3YIy9m7h+nsqomx409dDX
T77I4GC0g3HwqtqguBicCBcTx7ZRzSUqXq10fO1BWaOC6tGBAPem16z6Q7hNouyuQz62I0OJvmWw
MjXX4SawMCpiCxNBZ9nEFj4Mhomoze4vBY49Lohdyqedy65DeSyToyyNeNN2IbgGqeSiqBh7S8WT
E92XCdHap54wYCSmpG8UPpXAesIUVUwIczK9re9TlxJio3atdNutGouX3swIjUsxuAyCfvtooEsI
vDTZ0PQpY+2TU9hEvw31UTlct61rnLrGCHaNIafuzozjJ5PeyNKM3WKlMBJuafE76yCoXydZvjlW
NVxzC2JuXmmrLkmBV1XvYT0c8xG64+hYf3K5Hm9ge+qj5rIeM2fj9t3B6wr3AvXMpmwfZhc9gwNt
m91Ln2FVKtDZPkztW5QwsYmsCGNSM+qvWULxV+T+HnkZQKfBQ/wg8pwITp84uSFd5SATd1TQ82Pn
4KDlxvUVgOt3vQzHQ9Ro4zGHYgIK5i33OvGZE9kbvRkMEH4LXK/faip/SjSPzIjU3+GL/+767fA8
NRbdxwxSx9R1O6gDkK+HK5Q41u8PpfU9Bzj45kjWl0SFtyfNGcu7HEv0zvd1HAxhehU9u4sHWZw7
WmI7UcDTUNW75qEDsepqgyEupQpZYUuW2BcR0O36SE4nOSBblS25hZbhVNs8jg20Y4rfDQClQnfd
t3H31rks8mvPds9dV3dnr2rShRKiODaxKJbKg4pd6+UzYLFxq/dFuLG6tniUXnVNmBPqs3JqCjJz
L1sksVC22FUAIJSyK/NYFFN/pGVTrnKfiTu4lLesKtCmtwJu5NQXR2Gm6cZLkhcw6Z9wIRv3EZO2
htv80gkH44ofGtFwo4g4cdUbylq8yHMGXtZ49qqukSPGLXcPu5LGSjN1fTs0UX71R+374IpsU5O/
g5RBfrLzCztUPc6MafyepbVtJjQeMvCypULsTuk5X6V4zcgmqTdTjT2xbAiTaryQprwBeKSUybkc
MapkNE9XedUBBoD5cG69uNlhGWemk2ONojQpvFdsS2AcwvrqhTo3AG1EptYZCxvriydGeYHEwSCF
6fYIKYy+vfra+TGKpIiiMyrxegvwIl7n0MoKDrDClbFTmYxWQV5d3BbcOVKuYZ+mYYNIBnQQXWEU
8OaR2dG4r4MwWzACg+mvm9c8ir5bVekdIRWZd2OIDN5yM9pQvgA12tNij6bYY6RrnzrP/4QVx14P
CntPpDntGsdItKs6c8A1BvoqnM4tmXyMQEt/NNpryxR2zLl5JmasrVo011uzR4LoyAU5JvXdNBRs
bHD38srkRCCSvTUbo0AcnD0nVbTrE2vYVH0dbB3ydvdmAvbAJd4dvmJ4NH2kjUZHlsJUgF6m696q
tgJKAMS1gLA5qnZL/sY35RZy6dBUwpDWcPVg3930NeWSRJAhnHdYaWmAjfhRxvq+ltlOpdkuyAdx
JEkhW6ItqFagmA9jC+yKzNh9wrgYIIa8goVZhBnhS2VWXNyE0j8r2SG+GzOjOASVImMGXT2wOP7c
hrth7OXwOXSYAi4+O+WxFTjTaJPZCDvJL/0SIN3AktAtkBpsCeUjeTl2vwYoTVWWpl9n0Fti7ps6
aD5NdclqEm4pFlrmvEpa3DNpXW4gDTKTz0frOqbcRJDU1Wu4r1TgleOsJDf/sWncg5em61aG5sHP
q/ScJOyA768LJ4Od3Ar9mWrFl1Jr1JUZ/cZnkQfENW42QOusRdDn+OIrFlOk24o7SyQRFoxumQSW
A7ihUadQr92FC8fJ0kLJUkPGy7YOQBnT9j52U4UGK2PBE0gIZkrETO06z7oa5BXpYUtLI8DP5c1x
0ZPpkvKStubWRNsoSIca5gmFttdJ29uMgb2lAKou9Ih7BFgK7Tp9qmUNIWxl9sz3tMB4dZyHPCsA
Puiyp8rAeB9OLt6i3neWsy7vqOKUDLasWZp+6awLGyBv7qT559oEatMhyigNSZQuJKjwyRtdSrV5
CeBgbGH2GoPzCKwOSUoxeitMlAgIY6/ed7gX7hBdYKBCdY/upoVH4YNsQKBxg8LT3wfIplADY/YG
wqT7rPLi7o4QseRIM5aLSX5CUhHfuyQgNzaMnJTo8YXQpvXtxsjxLDnVuQ2m8jqYDNM9YaBLrGyr
wrnn0uoOtom2CC3kuTc30aBOlixPWXe5DRid6RcLGAvXuc+7qcLxgthCbfpQghdRjrnuDWdVtJ65
KQ33m+u08hTKaVnZ80RuYBEx9O19HYtgPd2kZnayU6rAQdH59YvAHDwWaHdHWtdFG39trErfJzUi
7noa1G7IMJlkjoBqFHwZlCeeQ/Ati9ouPtPSjfeiKot10CQJUIiRYSnOxBrFNcFZNqDiwLfDT06D
lsXywOqkLX5zzWSkUPhVmGhL8SyLqobE6V7QfVtr/NUG+ERTkjrWx+vUn/wDyclLzY29ozrN5qiy
VzQ5iDolC6Jw91q100ksueSmEW7sIn2qmEItYy+G7lQOu7opx3MNNkrzWCplDQHqPXDDteVThB4h
ni88FKaF62YnEQ+vFLObdQ+rcz92XMueOMWhpfaDyxpV5BZ6ULQ8ldsVh24OvLOTTVhKE7GaV+6R
4hr70LA2ESJhBiGd2X2Tf5+M5J6aL6sWajWYFOJFBawcdVqT3vdxfPH0mhp5PfjrvBuZV5BH0skD
aP7isa2ydi3QshBDxgmFu8hajd7wYrYWF6zFCtYYRbu0e2vd56b2OVDjSzOiDyobrhi/N5plnluf
h5o7eulF5BaFwxVFB6Z91rgYZEDBXxLHRbyoGU9Ga5tLq+V2EzXAbqizXHUI+zukttWLBVVJU261
L0U4rcO2LV+rFBl2biMR9ICdZL4RkbWOsWFwOrUZ4R3ThAt03oxPH5twTeW7/NMfgBUoa5cSI7Oh
M0IXfWAucKvsDInlX0TDaSTT+r6wsUP5fgX8BLQ+lKMKQVLi6hsYmX+aFXFQMRB2WpLgGYF51WfK
RKtgaIZVYNd0LyWArAadg9Ol/T7U8A8Rvfolsmt5rwE0IF+i7U84TrZ0mLWZ0RMfQH1YtGqdM1DT
6nOPFA13CvGD+TF1472c/OIQWgmLx6L+OoJJ3cohf9Arae18txqvRVZfSb/9ngEMfAa8NzFCCcYK
OD3mUlAyPXS4NdaDBYGvcfruJMbc20ofr73fgC0puy+tVRQHm/tCStjokZDL9s5JmfpIoZIHqIh3
/H30gvoUKWWJwdK2jXitnCnA1t98V90mKm1IAe1jVxt0+utpk8o+XnroAM+VaSxq5SGPNX37FMnu
1TJZ4asobD51oXnRwWyOZfUQa/I6drTuRdf0j/i9PVxHMnoLNHHQncC+x2VpLGLrKY1l8qyg194Z
CtOv19CGH5sXN+nbIz3DEIKorc5qeCTz4T4rkSS2OeNtx/In9ZDBVDgERjRua/ROWCWMWqwJHclX
2oT7hhnfS1tZiNqUdt9ncidhVx0lvOdF4dZbt2nuO1emVBdshZXFnBBoGtYuED1F3dHbWGYtjrcf
Qcu8RZ9van3LDZ441nRfASJgVeJU3NxFsgKWpHPgA0JjJDEWKV30RNDTug392BcXZVbua8M+CMSI
TEJY3uk4oeBnDOWKTCAIbMROAYVwH2QUwm93WvJgtgJ/ge96zSMz/6vviG8VCcNxhVwuyL2VrJzv
RZ6+Rr2VLKbqYWJecyYYUVsFATr5woHDpxmFXMVuPi2JJslXBsgtV7eCJ1PD4cEwywG3vzSaJMZm
LL01QsQq6cpXmIGFfo98b3phXt+sg6JYumgKH8pGsuwS1O1giOA5LmAjIgochEyJ9ojqg5pTLXwT
yFzrtRfdRV4HQk9gYlt1qNdX2kCiA7RPIJQM4UuEvneRz+RxAjHPDIx4sVhLAxTvXopAMYUKLUJj
1lUG+xLUGMiaaIl4f0QmTEwa/dI9eU/eVigJR4ZKNCXO/IVrcV3JDpsR9EC3H5dVicPICSFNOlWk
rfVbog2WnGyhQ6PdwFwE5l8ofZON1Jpqb8q2ySfELXChZ6PKqJ+jpkeEwzLmMCbY2YYhq/bEkHj3
LSQxKMjG2kt8udfmH4pak63gpxOOZ0y9e2gGt7wrbMQk+BtGmkbRYnK9M+aAx1GzkiV/z54ZAbV8
ViWfEJjzxjs0b8nKMIaBS9/47Osjgq4+a86QosEoOzSYx1h8KTJa4jaDwyciNO5Mg5nY2MwCGcvI
V/+mJ/Jb34FeiHCF6VoeLF7DdF3z157OHKsSualpcfYpb+MkY0qQzYvv4hwJ28x5zQQT9ijH1pSA
l2at3XSnrgO3A6/IocZ6/2/2h67Zzz2aeX+kIbhkXC5d4di/9UHsBKFQZ1mIjUjHvptCPn3orq3S
grXVkIs1dcaOvCxzVRaQxHv9JCcko//3TrCO+NevhfHKcwTtNmgy7NOvX4sYMFhWVo77WFn3gcOE
dtK1S+dqEUFN0xe/j+olHIknW3nlXRfyfchu8lD69EQDRtQLHaCVkLEkWJRZ60qGc+s/C8d/SgMc
spafU/NpR5fOt/oUdlibM6/6rpWhJLad0aoSg37O7rZxoqeLwvJXFqZ6ihAzRTceyk3hQ+q5kS60
pLw2WMpBPSzNwbAvkFufpi7QVtBl3915hWJLkIV1hM/Ejymy2eZQrQimoNauCQp5RrQl6gHHS08Z
Ky+tvddahzLVWKgNCLFkSUQd64oxMg5Eud1lKsN3h8VxqbUMP7CWjXXaT+YS6/RZeE9piux6QDE5
VJZ5cbq9QJh1AIf01Yggy+g+JQhq7ttCccGbxL3XGJQ8zQz27OxEQWtRNmG6nSIKLu5wdaDeL4NW
6kCq5XeR43rBdx6tTKLbF1pcPBuNGK69Nj55+QS3O5ZH4MvQuXKvXWzbpG4AETryLjbxNPYlu6I7
1aqyn/pBDzi8DRXi0X5HIFohAg3JTWgmQlel+20yqPYrI3tOFS5MTMDmSrqDu6X+XqKot4ztpPdM
HsiOF7pYDfBzPJpniG1Czlx99EA0pkxowhsWU27nZcyRMiC1BJ+5qR/SB6upZUGOQb03VjCQ51tv
LxGq2eohnxzaZrz6LvWldS6McJVRtjiFcHLgp9Jl8F3UtlPv7XIR7RM3LfYuyDDgUClXpt9bF73D
GUQ5P/MiRawVYVZBrS+TPpaPolGrzAvdbT4Ta+zkW8KqbRPODia/aalSMStYaTpGT/hzPZRCs33F
t+MuSDH0DrKaqTZ90ONkXg2xGJ7MtgMblU4E7qTr0Cs3txOoS0bj3NUAMBwbGLGYO1n0v/QDUSPB
NooLDSaHY59GTrKyNvYqqxfKsu+dNq4OiTtuRSmCg0LdGINclH21zZwJUf9oWfjJWYVg5tpT835o
M1TzYWseTUPLz5aMDOhZggp6ZTETqKmZuIPvn+bMgEVGyWdlS7OicdVIfDCOiSlPnjyKU3HRP4yB
6S/jmk51Q3NlYwuDoFaZc0JHmP0aWkNRWryH7ryaqO5AJMY30IVlyudZTA/xIEeZRMdLpKFxdZSO
TaXRlxHFg0e7UJ+34+jjompYbo2Dm25k4gj0kcnFj7JmoU1zE8oovmSNZF8xpARB9dnviS4QTKKo
hyPccnSufobJnWlWrOpqXnfrEubcwtcRcNCkZDpi0xllmCxWJsEV9HCAobi+tgvDWeAdwsX33V7C
+J2pdRlrQk+LvveClZI1EAvhD4QrgBaMNpVGcyTg9GWBY8LVMd3uHD12Rrv069Db3I7qkNGpLLzg
pZbAP7RpCTNyNsOk371hPn6Uh/EFMDJmQXM0zakjKZaPZIqNBDmkTH3rwMjYfqtGzqrcJ5Czbyfq
+nW3pgy4DKMh3QdIEle3o0JgPemiYJUJzsA1mrhHb24E++7j1BNyf/tR6cOOkSbcdgZhK2XJMgTB
/1nX5GP4rQvxMbbDDNOEZbIAQrG30tw/m5ikNR+6EUL5bdRBYcn6ZqReMKBRbnpW11m0oa6QYZRl
xcX6BdG1mf45uN8EsahA48r3quyIuc46fEUJR7mbE3WdbPrcOZNPfBVBfkHvo2bHSw2+znyPLPBW
st3kgiCZrAbtQ0cpdvAKZ8QnLTEo4r94srFzIeeeIyRKPAj6wBrG0Ek68Ys1bjsO9/DcNp220FiU
ypaSgsPifjkafXGIHVyE9Cq3U05mjmvTZ4BzEVguNvwgu5KhV29vNZCO8tsjsGgQhHLOksAZXLXh
KYDZ4s/rbWzQV9ljfadimHKR42CLlbnqsOMbbfuNvBwSyWxu3yV1VZGiUO6skK9P7+0NGFa4mUru
5ub8YZQg6SlnXvrk063v5yoKXr2pllrtvHQU+bYZFaJIp47T2cHFjiQZ8TrqWqts620rvxFp0W4M
u3ntm9Q8lX4ll2NNLLDnlmtu0AZNd+0cCAGPtOh2KB4B/wcY76HcL1tNpOiYmQDmEMLwVwPYnyix
M7CP9g6yGhcnSmNdPpYWgZ09n01VtqbOlnxRykKfLK30GBQxNdJw8D+TSJlS/SJ+LfKYNePt0oL2
mgaTttKiOgKjAGIqmMruU4slbBPNOG7KNu5T2iuoSaiLi7KTFLxZJDROe5gi7UnLlIBGGjG5Fh6i
YZf5IQlI44YoThscOsHF4LZ1TmAmlNbIglJbMHsfkFYHcg86AMKgX5WvoqGlmeH/8wsfo0hjMb/w
p/7Oiop+HfgcT0y5VH+SQx9Xq1QFwzFuneLEknVZaeMiwm96cTxyqkIu4FuLA5aMs3E0FEAw4rZa
ByZoZDOSo5J07eApO+v5pO4cpxfz+pvExBBvXWGb6WfP+dPL8RjbdpZc+v6e2ld20uh/BkVqX1QE
ojJE/ThZU7QOXHtaajl2HjNpVtyMc0Sl8A70+Nz1Y3TwMCFzjXAi3YLIhSCwQ3Xlg+2UEjG8o+20
xH6hKGKs66EDd53rn2sbjTBZIee+pZY8NutUVKwd0fYg2CAlEfdwABSEnt8A06eItWnv24coH6gg
kWa3dZ3me+qWPSYY43MZ0nLImiFczAp7qn765qaAF7U1PE5RvGdou1TtkDK/lsEqwtFHak9RrStj
OKdAQphSmMNCN4Wx1yi6rct8lmFgO4dVIvCqufct4M8loYN7zc2ihWHFDx3EsY2saOth6YvW9Ryq
xZxnAQIlAYDheygpvUOb4FyM+daxC1dPEyhYFNh+sqT140AAafZiErx7IHYYKeGZYDGh91tkwAqI
gMQ6iFTa7SfyVBmvImgZawPRqs6+PST4IArd7k/uyIF3yGJZYORpdrR24mVuwNLWbf0qxKhttcB8
EV+yQsOO4FBhEfM01iyn862609ZQysH5Oosyx9c19to3unbJzlOQE7C6I8KnP7fAtDKs9aL5TKch
OOpNTIMinq4B+o4BwmHBUfc0OnFTZH9jtlI/dVT+7nIvv0+pEINPL4djYtiz+IUFegBUv4rQIJDP
sWzDifRCh3Zb5Iz+QiPekbmK/S5rVR6cSECj82S/Jmn0iTKMfswLM16aiXmlTHdfQCGFqRDS8q0B
qAVl+O605SVyHQsdy8wAYQhXRkQehdsyrjGjAZfJioBeQ9oG9hXb+h3FOM0tRtYE4MFKhWOumLSN
KLb1FHePJaD5DKgY3eiq2bc5C11dx3DUpvYuKxLyPOaCBVoS5wythWRN6MqmM3UblgDWQbE0YcJV
mkdvDDlTMNJkbmZdPAq0SrTvIX6ZJciUaNNaVOR8SWRMzZ2WScyws0JToe6ogLJM+aZPXHtlVfeJ
LOLnHGm+28VXQ+VkpSrVL0ffulquZlxsVOV4jl3C4QzSCCBGc2vvexDtDcyyzPwyiMy5Vk3+zaK7
tTIcDE9p3x+5G5XeCZTR8K0wnVNhG8Yq5ZuABIOAK09ofTR5RA0IGhYzlTo/tLX1UOIQOdq1zhsV
lERb5oUtSsOgtPSXxsLbl5knBmIfqVFCJ3Runt1u/JXWXKtY2kQjE7Jn40CFq80k0TLEqvRHwibG
2l0ahv6QhNSDu9qheRFLd03LFd2BA0CFb5+1GmyFyCfevME+5kmEWY1QW93FTYpVfhnPM9y+T8U+
C9e30dMWsLYHz6Y2A0zDru8bAMBhUhVEExsbW8/d3Shil3RCqtIg3gk20cZ4K2ngs+fZ8JUs0SFm
Khcyn99yR/OBPDBHTOwjaA6SvKcl4cFMI1gW7dK8bR5Mpb73WX5UTUS5r1VbZg8PUTWhcpH5lfav
udENC6fqqH1tb83IuIXWBM3KabvimpnYluoMaYrf4NvUTWOkDwVDC34EafaA4U56WWzJpX5NnfZT
OIXaDuIZkk9bEwv6of4m6kyi1DF33bUDNa60YzmGjCs9K3xLYeJVl66Esi9DImPryGPFn04DFRdt
fmVxl3cJkXpIQcyGrFozww6EpOEhIBb5bIRzYpLZ8n15b01F1lLvRqSeTe5Jh3ERa4ma58JyV9Ij
tAPSeMuZh9v29otoc7xlup7d9Z7Vr8HtUBYyvKM/YukdNOL70HKM3EHnqSptws4Pv1v5q2fbz4HV
l2ckuC+mZ4kdPY/inBkNgpUIpaOkCUt5MHiCrf5ZB4VKDLBdLPrGogigOW9jGFI/i+OAwlF171Rq
OYu26rjJN1kZ+Ovg7TYz9oI7zxXltbMTuu5D90nDxLoVFiTTJJbxiqtIMv4XwdKAJkQoNOy1wTf6
7aSid+AR0SloYT8j8yi3fVrh4nQCxlplhYcuDQDrxe24rRsfvCps3Um/L+fim4ayNLGz7yjjvgEY
me7Gbj5fU//gqKZDhYJ40MyL174glhPqlUTvQ5mwGoZg7ZkegNXckRvMorSEMFtNDrAZa9TUTlFD
k2mbnTUyyWvW2mmeZUvqmVRO4Cw/utK9wmX3ULDFLiu5dKbZxZ/CyHA3JcYeoJJnsv8ks8z8Mwdz
uEovvhBZam/81nG2sa9VS/Jf9AVpWsv/x955LDmOpNn6Xe560OYQDrG4GwpQi5AZmRtYSmjAocXT
zwdmTVdXXbs9NvvZ0EhGZGQESQDu5z/nO32ebdk4PNdIcbtE6O8TEsBttAPAscKm8tOxAn8Gk8Ew
Mhn8xwtuJIH1lEZHIugeGeqxPNnSfSE13V/dTGaX8aeiE349wHY7asI7G2YbbkK0o3M4OMZJEvZN
K8rAphDv0FDyEF0cshRboMdi1kxBnEboFFRmVFAc91phII/m+S/HYNrCnO6iZVb3Yg2b1phc0OU0
3ZdN91r3XO6dQrEHG2gsKG21L93wKi0VfgrRN1aJGtKLkRvhNVicBSSV801Hcv2hjMDTYRqZ4Duq
0SiI4nuzoR8De+numPjLgLM/bJfKfpJF0267VsT7biA/X8xCYnViXVQrCDEVLsY29K69XiqfI+xT
LGv2vh40Y8EYekU7zHi2h1cRRdPdwPtIlVZAek+8M3E+AsJ4CgBl7E2Z5bupY1BmmN4u7ExfDsgr
j6tapqjJjNGVN0NAUljvBYw/WEs7E3T/LZiYECesTjbtEC3r6x7piMYcZSOQtnTOEH+rOd1aExG3
+lNlgYAIqf5ea0KO16HmZF9/8jrFBNTx5EalFnvZkBubvpVd1+k/TSOSB1szv0NBHy+lNtq+bQ6Y
OWYMaiT1eW07QFSPBZmYnVNGpL4Fzmwb1bM+uQw4EfJJ1pThefag1QkXM0uWVZuJIeSRfi+uaN5R
td4mwoK8c6as3kdLZr3Jcd6wnwnjtQnDbWcK4JBdVeF4UfXeEAhOg03Pwrt+J3LNEqgCPjjXzYbr
K/FR0VfvnBI025mORk9leta5C/iDj0xtP+vyR8ZI6HlwDfb9pTgpctPoFuz9kWGGfe7qexwRT7+d
1AwDqlGM564K8m3rNBAdJbNmiuf19TwIqlvG7KZbnKVb08kg9FKqOUyJAVcwgAgDgiUZWWASu30f
C6bzI+QJj613gBb2XEUNDGCn9O3ONi+mHUP/xCu5j7HwrTXQRHcqyA5eovMf0tF0MwmNej2FgpK+
e2XQ3jpEur7z4EwcKVO3/c4ARz63wdqI5+EJ7eJ9jrlw523oJ2KOd2VKAwLc42anRXZ/7U3Ad/My
pTNck5Wrqw6lkzk/WtV84ASkRcLJV93KMez5KdGT+QkCc4NfnjYtYXickhLD9DsvZnuJC2+SnMn7
2G439lgIH8Ks2liFl+BVJDa0XPobrvnrpFbQnnPkBDgrEsffRiXK9G1HU59xU3BBxHSxgsAUslS3
gp/Ys+KwDg6VyX6AcBmVvqKajw+XcR0ZEyouChNJTHRRgFsnnF4gBHIBNQZmyb4a2mPCaetsL1H4
ElblvgRZ1itMyqptSZB+aDMmVFrGqpXWsKN7WBPTNjWB9WbNrWnZt3I2TeP64/EZMsr2sz21g6/K
YmtXzZew1KprO8pLx5B76xQj3QPA+8yXsYpC/n23dnGLHrpljMSgY7rn7sDyDQIVkoP9nEiK1PQk
rvYZnZpYNo2alPiiXY8Gi74wBxQ3GdZpyPQnfBbY4eGZGKHW7CeZB+vcXVP9F7yXi8qJzTkysnjN
acHaj4DKt4NmYkyuwHJHgBu2VZOzmkahx1JiQsJP03a5ABGA1+h4wWa0gwEBBcwQykM0xh/h4WCE
25JhkAuowujYiBLBDiN2nWxD9LCXQKWA/qcpvMEiByNQ2BNU+mIYTrhFiR6HrzmAnTKCkdu1SzAu
T5Mr2QGcUtmqUmZzDVg8XeMSImsbz9UmUFG4qjz25EVjGWjqkpJlTPIkgPDJNOkvhG7A/3XMqx4h
JKeXvEOYyydWz7Y/q0acjcF9I4BfQY9HAirL/uc4ecG2V9WwVqpzWfgHrLETVgLZRKjD0lA3Gob+
oUDF7IpQ+UHWftQz3uIwmj4oewiwbsbhhvbYJ1iI+NZS3sA4MfN1N5pLK7WyqDlgi7Py0oQmtCbD
WkHbcV6jF5b54qvEYTvi/zfo+fFzzWUwMoNxWNqnssIcLnyGzYPTOc9VLjROrm5NpAgiA51ex4ae
F8ynVvb7xoCVeHD4xR/PW0P/x/M6xFDUO4pYJrSWeshB68jRD/BCsmPGqA85qf1qj0PsS8bqBy0k
CcG56Ec7FckhCHtQOdQqbFyvo0mn6ZMDudQvE9+/lDkA1zCS6Vm2MrqY9Afl+g1KpvuMGxBqQFeW
fjRSTD2kPStZeFhrO+xQNRlNLDsowxvowV22V5gnyh2JItBC4cLodWJ0D+b7MsGR5i1Z2byL/Lyg
ZtDSMf9Po0mDSWG8UPgJu8XKnE3CsGCHxpRv6sTtz4OGPsCVpt/XpepWoWX095I3dUeh6USLxvxR
hnl0go9J160GAIpxaQg0uqppAeGzU7T0WnUUiyVZbPj1DaPzG85YmEK59RE404sO5XvbKBaIbs7Z
iDiVQDsiOW6x6V+zA6DelZdlMy27axJlEOXQSHCtyurSjRDM6Ko4B/mtCQO1sXUUqWYydm2M7Zj1
1toT6QV0YXkqtPLuSNhx7iBzn3GE58/MA9grzhrbfwY2aZKsMwJdW+LhsOkWJ00KqS8qOC1YrIXD
1WNTHQ/S9PE0pUcrrQ9116NSz3BslYP00Qd5iq0nA4HM6fNiTQmVhpr10ui4101RyIOqOu8IiIal
sdlEB04KPVlx9mOVS7kP0X/aIlFmOyM+REMyruMYOZAVv73LtaLeTh0k8HfTzuZXqoHkLo7Kgax/
qrEzpbddEz+nqaFuiCsQrJZkM3UGgDc7FrtBGZe5Hcxjmk9A5YAL7G0axc0SQYm1TM8nPnFPnLnh
eZRHCXnuTfS43IIQREU5d788u3Cu9E1KxDFw1N7MNqfVoZiEtsq3JZDIfZnA4u4rT13wmBe35aPB
WLGJvkXafC1VZLyNrOToVVUbilOo8hWtfX3cGFQKCebBx3CmnzFWKa7TnprPspPw1+3JOHA5ZbRD
R6IZ2s1z3IKqjEctQW626INdHlpyWKdY/46owPW5So2vXhdGu8rEXpg6ZHDkUpAVaw2my9CvxgBD
VqCgf4GIQDTMDIDEzNHr/NS1VQupFSLIro5chvlUhe0DSr/vOjaqfewgTAA2dn0jw6ohibY8ycSo
b3pe78LZeo5cMZy8Ie62dDBRIxw7C1oMF9iE5n8yS5b0DEuj9aBV7aUAt4FtPDiVjppJRMuXqK9+
dDXjsUjLlY+UHcLTcH81Eh3BOTYNyUCUaXDQDCKml7Cq5kPD8QyjBntPGCcGrokC77tIP+wp9z03
KreVxBnHRmg3DxF10oV8G23rc+qZP9wcMD/kB9pvx1dGgvOuyabp/vsjH1a84mCCAOkEWnBuxHzS
Y/PaUnu4j6yIbdcMGtnNgQMSXIe0aXbFm7DFs56zHidSl928BFfImOBpY/h3Kio1nkKzKti1EVMQ
dHAw9xs723d1NkrxDLPHQ3ncaE1WXuahcw9UWu7xIicQUrjBDB9THmac5z54i+UIf7kDeIfonJ3o
ku82rZPV27ZW6Tk1m+LuIsZdNGqRmNnmd+ysjDEiyDAg6JDQRQ4I2usT4M3WJyMQ5q3SZ8HRG1o+
G5VNHFbqAnpabml2hcWTNXDDk1Q7p5Mf1PCmBW7f5wBaCjImswSqt729tKJLec54efZ53evXug6H
fWjr75VN84nwUKSjhYm/OGar2box+hnu2HmsqL/EhdM9cfB4Z8uSFRzRbvIfMpxJ2cjZGRxtU4PB
htFeZpe2Hl61jtDRwgGqgxi+rLKumb0gVc2i8BlwVdSh0JwQTdolqEZ/UoN16PIpPxO87texmKdt
nEThXnEKxO5qbzxDbMSoEVJ1UMRbMnzr2aZm3Ag8i6QPF2OBAreeWtqVFGzBjZkMagcl3uZ6zRS4
L3IwJ0tjI6+1ZEVKE1flNBdivaTopC5ARzWfgqQ3n/TmJLutTGDFPG6q2VbnhNOvH44D288JPmTk
/KyGvnipddYH0rjpek2DhaZnWOUZDQWd964p1l7BNN+yoQjP3sCmJIvx9mdByjwytH5yNDTbAYDl
CmY4I/q6uTQwRdasnCixSWdxSHo8AJWenITjMkqAtWMFl3wklzK1xzT+DpuaSKQK952HsSBOO/fm
KqKjWGBNEdFsHcUlDtINMUZW1GAxO1zdbNbSwS8Lo/PHmb5zy3uxTKmeLDqZrMUjZlXhzlbMiswQ
E1xpVw4/aBqBuOTVvuIsBiRmYLQFaHErxxJI3FLVDupnPnVRKy+eod6D1pk2QYmRRiCENQFTOgaS
6KY2gqJLS5ufhIaLezRjEtTM7qnRjJ9OlBt3a3b3YU9TgV0znrOtiY0XoRwcGSlHu1Xoa3jtpT+U
VGQGOYOEwqBBtnVUsHVc0e90fRAHILlHVq3dsaqSAM/RLD/cGDQw+I86VeZbmvbCLxL9TsoKhpfW
H1tS2WVeoKlXXzxMxGfbaoo1QBf1uYhM6ipwU+068F4bsxhR3uBl5rzb0kK7e0ykwmI3oobuGpiD
xzmsrz1Eoducx9rWbkz73ld6eqpbmgdYo96dKlbvokLbiDWHRkHhec/pBGUhCZP8+/IdTErJleI8
OOLP4lxvkw54WCy1lg+ZGTVcOolbZSnnh4nJMuPzY6u15QsVHAOqxyMYFJRAIEFgF0QyyIDhdO99
GqMoC4raClxWUz+pLkDsW/Yanb15nIw0Wb5xRPT+1Eh9Jzm2iL+VxdoiBXEWnZW9WBVYKXcxkFlN
lm0wvBbMs+OVXRDRjbDsw1KktKOUjIfNyXY2u0LRwcAHfs3waP1IPfF6njhuees6mMgK++pqHvIt
BtPpg53vHVvKoJzqzRTBD5TzlaP38plg3wQnPaRcuRVkcZDl7sGyvRo6CJCZLY6RkSdPUV1NYA65
EvIrUGMDYq1THPpZyOoiiWDRoT1ojhczAyDLmLzbmqp/zHaPq50Zf1OAfm+Q5UXVBYeHpJIEw2sn
G3NTDFcT0OJG2v1rWGVPXe/6g9kTq2dGcVrSionH2c1AtNkgjcmTHeZibWkfGKO0I+V112TWzEtY
ZG9zPC4bbrJRvjDqX4Njmvd6oNYwt11/LoYDu6N253TTF2o1tnH/UzBSwT6QPaH+EZEf1XTp+uZF
6xroYIS59Xh4b/uh3MKG168Bk63tMPWvvbuNbBiDbRvTqNgYyo+NpSZ7OdY5+5ikbeTOwF73LCb1
qQIfH1phcAgyQt4JJ/oNAAbtFC9nsce9oWE0KDl5+Y8oCVCyyQnBRnfj1S6VvMZLwnhR98VAToBB
/cEAap7q7XycSnISKh+YAKFpYvBJ3feELhvkNlqaLdD4oZRXiUUjrIaGX4zBx0NLsPvhWg8tDZlJ
PZPldGh3d8zGn7IY/SwmvsGozvs+2sU9HzLtmITSZ6DW7ZkpU6jOVsTvlfNSjqyoHzeWrtTveww7
ecdN7zwOOnnDOdSv0viE/2K6kOpwN3MssYN7E24LTWlHUIUarhsyK7Ug2KsVBXkD2vrYt4bFjdf0
RXR4O92GQ6SVFaUD7YCI3JPInSbypo5BuGEuMf87Idhz3JTuhtQjsWlIBOemtGDfLvcSwuLHNmmx
esbTTcbtdBMtP9PWBOjVOIuuYrK3s3KptEFT89xMvVBT0Fw9yeYJ3nsopuiCnvzDKfPz3Kj6MsDM
09kIvdK6w8yKHUrZtAcLxMuTsdxoQ2buswl4Yj/pGlvJ/hKxhT6B6tGRzLHeP84Pzjj5kkCI7hHj
m4NCu/TDmyba4Ar4EFhs3bfHKuPkiDUcFa0nVFM0+Uca4R3JEB8IRTd+ZGnUjhc4eh2b0pos18QN
Jehcl/Uh6BUqjDZBKC4kPFsTSIxM5KWR8aVZRiRJEOOYDnDN9eZb0DfRzoYNvwpJemx6JyOYkw7m
hUAmVXLjzzlgDVGWJM2IgVFfKetfVAoP56HN/cc/eUSfMe2Na4z107ohJ9jGr3PLf5IiXKyiCSZ1
AHxiL/Soou1HA8GK8svFLyLWrJ8bxwEnUfXMbYpsq0lKmkCN+VgiqptViI1eA1iw9OxGasHb2qYB
a9ABZNbHvyJs5wuC1Nso7CsU6TjEAb5ZM/GXIMzHk/S+VvouINPJuAln7ExPh1iAp0M5XzLTAKKQ
V89NBExIs0kugb4Cd+8ob9cT4+xLpQ6hsl8j1FBUKp2pUzj5QiE9VUqfF8AsrgIrk3yGA/K+mKjd
wmC37uLNF80RZquzaie39TUvCdiIBtUFDRtubxmfIGuqs6whbDsa45gltjMMctdMPS1siXJJcrTf
p3bcxU2VfJWxs8xsdG/VmGAlyyjrsEZl7FiL0uGYz/M7FT7QnXV2KkkFtDnov4ygCE9awppST03q
ZnBGhbBg0OoksDeZOOy0SHNsdah6e3SQZCEa1C/uSJEQTMpD3LW0PzfnmLgZiw/ZPBO8ljvTwLTQ
zPiO06XdOkwKSexJ/LRUgO3LJYiN1vbDhhH0aaBIa9UIUW4GU1grfVbpsfIoqLQ8kb8WLuhXG6OC
IWp33xt9s0drXXWyLk+yzc9j0BrPNWQEOBtvaHPWno/neC+jQlBuy4VSjOS9gDbqPnD/fuPOINjz
5eAJy/C7DXD5NWGm42fzBKcrEPx7hmXbKkTNa2nckKm+9IbQJ2MqaDSl4dTbLitpxiBNPxIEwyTU
VU19B5i8NTGWvdZDlsCdqd9gmVqXILT7iyw91J+ofgoyr/niIhMYKfwJUXFmcdw98aseerYNMtMl
twjrtX/OWq5vrbKCXR+Zr5ZnhLe5m8c3p9K+sKKgHEzAfPaiOH1j7Ug/gql/ZDUwhibMUZIGlSNC
twLPsEGxy2BFG1bSzbXY2UbP4T3d0VUxQLbtG8wC+WrkvzSZfQ7ZkR2j0jo6Y6lvx4FeVdQh3Ho6
nvdaazFucuGzO7zxA0fjqu5YaE406vnl4EU7QyvnvXIm5OYmunMO6dYJEVnfBsvM6p8/NA4PBWdV
5U7GseGDVzb7KOpuedH3QGiB7ByHevg2yXBmPffD4PU4jhqe3R4nimZH1jZd4ud1iI+rxr1u2ThA
gZx+KtP4ILGRHRxa13aVE/6M0+BUo/oeMmE558z1aoqR+pfaRL6oejCwFSa2U5cNr7Yl3HOkaUSR
FmfiY1wXlwawhtoj9TFol7mzT9My3hsNpGkrY9cXcrDt45ZRR2Vq1KbHDYbOyRk/uFylLGIEzmSO
/Tr8SJdCx9AoXh6nrawSM29Fjoug1d0drYjik+mmv9LGyG91Gn5yRC5vKfOxPM4+xXUAzLUtMP6T
j20N9xPuNOpLVV9flEmKgNgdddfuSxWLYxO2L02K4ztvmhtpAvsbLvdvaWnkXzxSxisBtfJTNlBR
H7KUVKJJgTVjy2dDkOzs0M7ZZ43WuiUr+cHZ4oN1qfeLl+1zFUrGWmxiX8m8z5QVBV+A9I9H5BGS
BHXqbSeDdWYzesbLREvJTrUgM7S8JnkkNEpq0oIQiTVXH3pB55EFJ4BxvXpuGn1HbU/hW24bn1JL
/qQQuctM1l8aJQ3WyN7E0voPJbFx5swES89Mnw2gp5QFERKeLpaX+nmLW36wEZ9wJ8KWzLL7ECb0
xDlwRjWn3zphU16csrirMOpOkw7xKOohtbV6Ti87f4Eoii0yf37MaGYJMhRobUJpb2pbv1VW8I0j
Kjp20rt4re0RhpfnXBAGxVrNgEq+aGI8jR1cugJS5i6euOPZB2nwiShq+uRSJ+/OzYxg7Oq/zMEe
3lA7z3OiIlrFuLhREzSec63f6Iv3Rnfs7tVDh/PtPgfUIe16Rd1sdxXuoAHwoIG7Mz8iwz7M8cQ4
gSKye8/YBsfhqa1RO3sxJyAyOipNg9qPxzk90rXHGR/VNJWduGPt+sHw8VlXibMzpoARR5Q9aVFy
YxofkzcD51uxu93VWUl1YgAleCzwi0gRGjCZLYZF3tKVErIP81LvbqnZfna4JOWjziClnj4adLgQ
KYpJNtKhawNwXsamxLQwRNKvvH0MhcWE2R6dmJx4uZXgILeVKPSdasxi3YjSoDaDZcveIrCypjBV
bJWi0AIsEdxnM2PdEvfrmljoJmgAV7eETDLKmL1gOjFTWMHuMI9yopwoiEB/NLy0oU0AYkGS75aL
QPxC8wHX67aPqYV3i3eHIsLwyXGbYc/mERZyzuunVzaJApU5e03MC8gqD/dCQ9EPZDpeio7/aWSG
7HOB82CsZECWKPJezaDN8aoJtlUPV3rCNpyhz6K8mBh3WEyuxrj9VHiZ9YRy9+Ky3agZ3h2t6ocE
Wx+ZnbM1MLowlxxAKVRHwc7c10ykSp2sxLoY6zXSd+ELJ3ry4A5tSX6wHancTw9BCtJBx7ArszZB
zooQTsUl+dxEYOcbd2SdZcry1HbmjiJRcJp3z02fZel8L+Z6aQrixWqscbpUGiZ8vVgWbkIbjg1g
Q+TFoPnI2ub7RKJ1N3Mcblgz5ftxWpZXabCJ2mGA8tr/rEfRHwjB5vuKZqtDniU1zefQBdkiZQf6
KtjeRl56CrWerrgyvS4Lj7rU5ZXFHaqUh7BoaoO2FXnxE0rX4hA3d0zFB1oknCwiYxl9UKaRUnQG
u1U32VqGljP7vRud3c5kDFHi1BjF4EcugehajpWfpwHLB1oRV9j09imfxJ3HEXGk2/NsaPJ7YBGO
TZm7rCwdIR2M+cqOKmubSChhxVSMJ8ZxP3OHIEBdhJyLC/402gF3RTiX8OhVuo9V3Z6jyAE0o3OO
QEX7XAjt2lazPKZ9JY+hKxkDT5CZEngRG+ZU0ToJAv635fIqtY5lY56ApWCeAlNoCoiVES1nZZcO
nL7aAeKPoKooVF2/TcxA95kQtevMNZNNI132UCbgNKHr49m1sCiQWDh4Gq5uyx4gcvXly7+PNEH6
+1uuyuQzwSKEXIPHRdoQfw00EcXTOhhkxq5JaC5iGp0BWsPy1wniO6Zef2WhEpIpiNdNVn+3s858
n/HnlK1+/fe/ibNEp/6Fwid1iyJd/AG2id9ASPG332SgWEsfO/yXE6i91qpZpAwdwt+cMEhjvE3i
jcaxNQmm6uDhSbixcPpeSvHhjr18T4XzanCSXwFdVscuttoXI3U/9xh8vsINoAooctI70wjrlEKH
OQ2QDF9C07wVfZd+8Sh72PShTI41ufZNU9nd0SlOiRdN74gBlHMXAs2lDi9VQ04H+nh6Y77n7KY5
fFE4cxS/0OnPm1atqYrD5asDDXjclEsjTdAw3mZ9B+mKX7RHLrTL+gJbndBxMX9OYwF2K4YxaTvt
LY01CB0Kch/0dfhJg9B3o9P0r/CS8bqPcJZHnCRrS9S7NHXH00B14fVx46Qa3So2UAdWpcMpk/XX
TgtaHxy14Yynxpvmk9Kn6vjv30L9/3kLDWkIx9ZdXboS2XlJz33/+hzDnv6//0f/D5AReHdwve9w
EGa+QacPSO/pi5UMgEWSfscFDmdVqn/kS8bDZjUdOd1PNze6T1U4a+soGt27Z39k2m6qwpZSRVWv
H7/j/5JIX/8bEim5Sd6u/z+JFB7qt5/f/wIh/f1P/gtC6vxDcBbXHaHbttClzZnkDwip4/3DwVDl
6CahSJvTCOHNPyCktvEP2yBH6epCJ3QNxvRPCKn1Dw9TpHQMi6AhG0TnfwIhNeVyfviX84eJsuVa
aESQTqXrYcj964ePQJNHPQ2KPyM6ENdZbT1F6IlPraVdkrbym7E69xxF2L4d3IzxkH7DdNAcbL30
qLqbvVsdY41njrQv8SPtROTZz/3QMnvEVDwPynrWiznZL5aETajyYFc2ydeZpumvJJZ/31meKcVY
PTlUqXEa7wg358XX3pTaRg8jC2KnabzQ8/QWgxTLxOS8phG+RiAi0zNJ0GKHN0+ROiNDQnq58I0J
wEZjqgupNesk3JLQc84GzYqcm3F3poAmH69hFDlKYO76lMc++eallA4YRrzAy1DwDdpILHPLxDA+
OJldfBDYW3lM9L6QHqP0LM91vF1u/gUJQTT9jIvzDGtI3ZzlpakUjSthpMXXMiwmGpHHGF5PkcV7
mI/Bmws/Khg89S2xc2flRkNw81Bc+kGHFKRT1aAlzby352Z6ih/OqTIOQRg4S87gv54TaXqPItGd
oW1nrP9ClAZjyp8Cb35KVO+dHo/CqsifPCBYOcrmUS3f8Hg+t9CJbFzF+8dDYVb9hVTDvq/oexjK
gFoM5QFC4axHrUbJTc1saAzjbPd4+PjC41s6vXiTepAeMa5hwnh81aBEKQpa6/L7uYzACSo7s9Hl
ZwKqnGCvArKIK12eHjecbYsaMST44zEMrXxnD8Xb/M+nzIFE6SZmM74SNK1spdu754A9yLKjcM+y
XTJYthn4dC+FVEgvT1K0wIsfBODbrZZlBvs2HreNrTGHpSf28bmYZ2o80jx5U1NSFWTi6bVMUN/8
fhyju22YzkYwvV87pQpPQxWGJytXNLT9+bgspj++8niuHdkl4MLAT6CvtUZ9ZW800ZOSZK3fKEFB
NbWKt1bIzqb/jVTZODvV9vFkUVnzbchwl1WJNGlDbKhuHrzXx80Y/Koz2bw8HtAB8iS1PLw9Hnlz
SxsaRK+T1XveazFGtL6ynN0by8NmsEc6Y5Ju28kkWrsKumwns/qG51idQASRkHKqmzlizYd2yeTZ
jM3d74ePrziw1Om8UftpiC806Hq3CKn19w2jbFpjZ2Pe/PkFU6Pd3cN/57cYaauxli+PG6BAbyJq
uwuB0PyK/eG1aUdBRrlNTp0w4g/SpWsvjcy3iTHJFeco79HyvKWKmmzRnO8eD9EJ4Oj0HfN+tz5E
nvNSWG3+WToNHjAGj/vHQ09yQW8yc90lItwCUEvPRjayJ6s8ce6VEUGkCePL4x71T2qXS/nj8VRT
jmf8o+IqZM6ioi8Y71fBqx6i+WvxPWzs7Fro/Vvh5sEJP9jPsKZwIXXZyITuvjOS4c6LXLHWyI1z
HtHiwKbe2tlU2PEx6swXK53LndFR0V3XLm8a4KO9pPAyCI09cd3wPais4o618PZ4JKVNXaJhHHqn
rfZNKL6TKux0RnaV8BNEFvr6nNjaqFjgJUTuYzbgUB1B9oHj3D13sh/7lbccLPpyXDye1AUonDgV
34zlWx5PUXrG8fH7q//8Pqau7DOUD8InPz1GNI+bsa4C39FVSuEkBgSMivm1Izzk8PqjcFphtBnp
sl23ywhiQMU8P+51/7xnBTKG+QLCdsizUx6Oc7kaezZIaUorOwZhZl/RbOY+8Izq94rmL2j1v+Cr
/77sgr9ts252WcGD+fbE3/nbeQDqL7QdawdOiqa7su75axZpjA5x/OhzAlMsT37ZSfmp76R5YYby
x40B1+1C88Mr85N7nRf2SS03nV6BuSpyh9zkdXby9s2rGJA5DKKRzVcM8AYUL3O4DXXDPY8sNSUt
if/74fIFx+x2g0iY62u1IAwQouJLHb9zV7+IgSgb/DW8IPnSZo9W7QWvj2esGRyIHojnx5c8ictX
K4b742tT0X0ymdYh5QX2VoSCS3smk3sOb4OkEDHEPFQtn4/ySaRJgNNGI3ZTLjOsFjfQRu8jZnPY
vahw9xJiVdwb4SWQhFfR1iod/Q5WBvNjYCbfI3MiE2/2H6OF/4724S+Kgfu6WnCKjZbRM5q62gZ2
M2CCyZGfA5uyyTYOoaqYzX4E6kG0KwgZX6UZM+vmlVJh9RIyOORaj7Qp6a01afe51tGUPKXLZLao
vZvq5vj851OocczRzfApHnMG8gaIGCEy9kUQtFvyZbdU7/64ITE2kH/vboxJl/1kYD7bkT3j6veC
p46L2KYL5mWyiWNddz1edXTD0f+XFeP992LrLx9FsNbLMutflmEWmpDrOtDKWRBC5/z7hhIybIvu
XSYkrHHUcgn+o7riUR/y50Nt6bT4s9gixCmKBfaf3/23L3PBjw5kK1ePup56jr0jnwvI4I/HTVF+
i+Q3p+JNZvPOLBsIdplnxnG2IgLZ5TIliN7SVpF4aNUXQU9pyquRLXE5lDCmbjPxEO4S4HujBVVB
nR3N45DY5hGqDZ2YXoFsVh2CNEafinpjrQ01nAJsLLFMNKyiLj+hrNU6Sbpr7dU3AzrlqiElup7g
Lqw99KZ1r0NkVeVxNJN0G435kz0IiJeCVN2UHuqazDfs5vydiDz+0eU3ADJtM0o8TO0bEtMIEHkY
jyg73BObrIogHS2lHI8ODU/Ho/G4V2u0OXaTgjVsU8qzGYaoP2JSZkBAodXve73svzP3f41y4ISV
SHkFKksRzMsYUwFFZN0o6qM1DORh4vT6mBzXhLaOj5sgLvF7ZcSXRNqAfpwOMuYPe7x/ulW9I0cH
23YpZXm0iyx0eC3rjw1p6oMFL6ywdTprO6eJiYED57ZENx11l7o85i1fTEwm20IkU70vaE7wWcq8
h8tOGm7StVxeWGvUTnZCHqWbdqnjObvHHxbZJvKaypO1TmXxMa4Yq8sWblSm2b6zVABRuFQdY506
PyfBfCsKVtfBNOBMVsQllpfpjx/Ey/S4RznhH8+lblYTbQC/BSstWzW1QWIUwPo6F/VMaFI+mSVK
chZ6tKdqUXN83Liiao5dGum7qeZsOEgqAxkQUq/dNkeKpr5wBnqqK9qcVFi168TQN1pUEVMhiBEQ
apLjMYzz56RaThwd9tM+rI/VAhjQOevU/8nXeSzJyXRd94qIIPFMy7uurmrfmhBSS8KbBBJ39f8C
6Xv0jv5JBlDVUpsiyTxn77UdLXhIhm5at0lxpw09nFsIjyHiaDBb/Rk9FElgrHTXkYNIExRDtHHU
JUz19kmmqE4dau4rWE/NjmI0ZcnUFSjSLGudxDsrHqI3NED5rsvqZMP2C462LTGTx5hD+T/gXlfc
cGi2i8D7nmoeQE6nfcZYNuAdCz2+xA/WtWEQ5jK10D/M+cDqnyOUlNth7D7tqQi3CLiZTm0n29Wu
R6uH3HctcAE/ww9ekeFX7lrb2JL7nO+atEpXPgvLDTeVv0q82j64XQuO0UegabOA2kZ+dIZifSeI
iCxsvQeyDcLlQOHn0Q8hCNAOITtNbEgyGPbF7AsFUWjMKhBrfkTDRacUHpbgqlLQNeGgortdq0Me
3DCKRgSy+tqencNtwKxw8Jz24gSgztKoOkLXJ/8vwDGUJ2yYUpiATgD0JHOA49QBgogapOlWM7Tq
gknpCvy5WgNPpDpOG3qLO3PAyp+92WGgbx16DLtEkxRth9C5x1G27RGPUTMBME/Cy1tuqQalV70K
3RYTU+M8cg/V5yLqdsrtLnmAFNBV/qfOwh/9h/TXBTVGJF5jDZDHJSpOiG+dl+toX+ro5AXd2q4d
VOZpkx0IIU63riJ51A8ljyhUWPQWmAWtx67J8LCUvnWg9YDSqWk+fYWNhvtTrlVT3g3i7QwEewgN
iApwPNjNmdPRkcTY1BDuvJIDwYNh7pztKObvqiXJ02TykTPM41TTtw0bkyryKC8N1h3wQkN5FGZ3
CaKOwAc8geyhCRsD/WGv4VCSxlCbe3uwKHPp8e9kVDBRuyA4xZ2FAoNg90K3gm2gO/nJK+l6zakO
o98/4uF0CbuYYP5CHb9k6tZMgoUSboVDO6Y/7YoNFIRQEzozTuo6j3/7KGwR7dSvtKPOuEtHOAbk
XPaQTRIS+lZg12mk+g8Q4spZ1OOfbIFWthJgJfFmkk2opdfWfxhCMHidEcXPtHKDvTWzdD2tczcE
dtkrDzIRARXWxgFgQrnFPwmiEOuIjDfWScFDBndmxZNXXaWstcdpZkcndDBKOZ40hAN7S6u+laWA
jOiF9a3vX8tsjjXss2ovRlds5VD0tF/Q8WWRfbAhBYKOq7/oAsgVWuvgzNPommQ2lsXhkTwAVk1t
L/e17SZnJ9NRk0cPrt81G+TWF1xpHtpY2v9m3Sb7tjcAGYQWnxEiZR8k+WwkwiCfS3tr9m2HAJS7
HIOZn6MBUuacrY26f6h8uD3SfYo1KdYiJwfbp5rAg9teqxRFk+wyAuYk6ifUqhvacvXGytiZG+wC
+abA2nfFjd0yzqUwYKNpYC5hX0/6L8UsGGXUHDTpAuahs0WiOL0KB4ze7AGkK7bKIuqShmclAJa6
zVT5+EJJvIh0eomwOXa9I76h2jPpoQmP54dRHssqzh4JIEdkYToIigaqqzzkZ1kOKr7ZyttaBF32
dgc6tHeHU88KzgihDec8nh9zn4zXwo6ByMZBdAvD8jVMnQsEh6sKkAtBHB4PSPB9AVAi8Dr/btnd
Pht5/shcmltHh/JQyzh/HDXMAT5ybH6eDIandMZdrZfPWdM1W8+UakNo7fe0yNud4xFPHee+QL7a
uNDAiU836cpDsiGtQJgu0TCgq1Z4MdJ1XWHqafCpNKkHi9nSXvxEu6VVd6YF5DwQ09HtDJ3E58Rp
elSf7c5LK3GO5jPVxv3Vyc0epk5onxxU8n1a8I6YJTjW7Wqd9R/TlGu0233jGkeTcc01VJiISfz1
csqkfRrGpLnZJcmgYqIFHUIkXbWVbD6qChSaMpX6GBq+Sx/3M64WCxwek/0HvGwKI3o2fVATUMQk
Kp329QhrKrXEhz/R+R+KzvxoFKTa+QP9QWh0u4rb2v0QKT1K29W9D5YfDQZF2KhDK4aja6F1qTSv
/CgCkmc05KrvFLaAbZlW9N6hYFyxo+jeqgixPu1S77UmE25NKGZfK/nqFMR5tXprv0QQwtaYgquX
OGdWHkEerl0/KA5D08Bt6R37CavQxFbJCu+heDCSPN6KunNv0K7Fdqpd49F3erkLDX+6Ao0O90Nc
jw9+Elt7yjLjBeRlT++1n86doFeCVxNtYNQRblZ19tEjbPLchV5w0MYsurROklEKkeYJ9Gq+zXOH
TY7tHocagaowrRklw7TYF6R6YPJBzhSrezbq+5L4i1tToxZFxBdQ/LHsq9YWL3UaRdtkqt7LkO6+
M476GhriKisAYsbWpYukwJQovmgIvnVt/btwCCnPWfzrhjymrB8Gw8lhxMXOacDLhWkiOU8Ya/4M
XaqdCr4X/D0u0IXZLWex2FqLKAWfOZ/apmKdjXYMj6vV8Qj3MEuEvqGwSls1GCcHQLLbxmvDt27m
o42s/fpnQBoF04WAiWvcjONdTkT5wpUb90yFX4YKiLau3eHuOt1wb4ro1olMEcLD2XKdfvyudc36
3JM14iXlJ+kUzq3pnKdWy/XnOC8EraeimAmQ07c+t+8sku1nVt79OaVyvm6Hd4vl8kcy+0FMH+L1
jBKOPA3SGw/Ey1iKbznWsoOAW8VvAD/OKYJSfQqVg7QuGTCxB03PU49hLNK/R6lKbCDqQFMr2j5R
YO10Wr8HasflyVAtv/mKNvwmq6hkRkZ7wlvYnjqR/j36d215IarydMNdB2uBxBpapJrbnMIhQquu
qh9Aq+1TM3dLlyG3AJB5MWo83bjJQjMDa8tt++njn1pD09jYxIadXS//gAFKUdgqHweXvI46GWD5
xLPCs4/iVZ6k4NNi5w7BmHgL03m1hro55qZ0Hnoj32v9iKokIZ7cGvqTk6vkCWfrU0ot88Jefdg3
cQiav9PIHAxahBFjQa0cSqlkut+1Y7NubKL82u7oOelnRd1g3dLV19WvSbnD1vHin2lifXp6dS6g
5RPEc8sIXl8Dgj34ia9jVfUeVaTYY9QEIKlPS/lHpPhYjroEH4b/YSnvi480Rl4LgG+a+kdkXkcx
abdcYDUWgDJcW39y6LqerPiO/DKndjjNVD2rgnCsjJ0S9g+i5DUCCwY8aazp46GiUGrbI0gNc59W
zXOhkA/32IbhNlAcbLaLp7SP3d+kHQRDBCIiDsUmR0jl9/07W9DskAagKTTtrVGNvmoSk+DWgpDr
ro7fPfTQqrCnfR0774oWO0IIHs9+6e9goUyrBAshBBGD4GpERFmuVmoYa+h4Dbbqtpk7JeVzlQ/e
vXeqa3MOGkhW/IwkwFu7qs1NKmOklMBL+PKK8TOBMtAycbblUSVZdM4lrJHAR6E/CtFtethMaImQ
tiMHJEIl1a8a5uiTUc0SwtpgnwoRjgSSg9fwk0JzbHbp5BO43GBOr4t8N9qQBKvQ3XMDnPpe+Wfq
K/55JP+FvRG2u7RHNJWIQIan2BzfWzNrka2ew7JxbjH5HCeW+JL2/w3eJpYqcJjtrCiD3jHtyL+w
nnTktHGJbhS5hrmfIB28+ew9VcDCk13UD2f2ffNMee9DQxwGc07sUlQobEEytSeMY2s8t1jxH5UL
i8T9ZsWO3EG0C0kBGPU7lbUHpPbHgTU0Tw5U87rjBoQxWO67S6US+Gfz0+lh13nKOyFJeIQ1Xuyl
XfV3mafuvkcdg8AcIeil+G8IgppYCSjCTZDopxJijBFG0zk3xvNo8JvUjMI8i6AL35k8H0ZHA/c5
hJ8p5aSscBs8yNOtb/LkmYd9SLVUPIZz5hfNOHVuvSJdK/+qQtA2tT2Kg/BDSuJmMzs4PNxYCaqa
Udn65xwkO5nhZ+uk7ZFVbYkIuBCfdYhrmj/JSsbcsfyAulp5bYYwXpMV2nq3hWecxd+I3zJOGVvL
2zKEtT9rqaKO2j9LrUav5V5NbnhrTExDKWjQ5Ux3019BnHp7jNbJ1eIDvxSx9WrCPw9qFLvK13Ly
57KkMWO65N+JyHiGvAqAL+wjEPemgoZqaQDYs9qESQgnWAQP1TDvEeJYwTOLaFHMKTylNHAtBDHe
ajLwOjl2R4gnOVFJQiLmFqmzg8oS3V0FYdp1vHkR5ucvZu7cpDljZFT3LGtPtTMH3UI5lb2Ituta
MEnELgBXpIY0xxeEefmFbRnAFVXS55FV3w4/k70hnORp9MLsQm6H8VQI0hJM190YrHyoZ3rhQyms
ewbn5DCiiyFpxCWaQSVRBhNHypsbIyTO+LUdYahUt2VIQpfqnIwpJfx3jVqb2ictuwE/K7SjTi45
nhyv3CC1gK6VCRIGIHXsAhs9HpXt7p30DzKqB5T5YyyDVVvjIzVpOZSl9taVnv3Axpkl2CzMBCMV
7wiPUnvUUAS60Bde1enU3JoG9iCLhWatpP2UWivbKdPXDE/fLh9M88SetNlAx5Jrt3Hv2mxsd+Rb
7icuTV8jA/BWsskPU1MA3e//7wgD5t9ry6u2+gA4XTwVpoL4mOgKWYYXf+unj2oEW503k9yX/cwT
y6YD3z0yPcddSZtWhkuX47Plj0KjyXzutEo8+HpGJFhnys+qHHlKGUOGXlbFx7gsi72WkiOOUSe7
UmijSkRUXXa1xy47dpb2vLzw59L8FknY7pUe9s9C6z8F+8sTBYj0qbYcOliDZf1QUfqMIaV9zVvw
kbk55McOCJ9FsiZIgMDNmsvog6n0YpNFAslJmcW+WtrDeOHft7b2ZAYvDvKoVZr34y8toGpqyF9O
shXEPeDojNoz8ILyDTs6lT1ZOw/LKbf3I13s7jaxfgEiLTd+m7XPbmUEr2wVl/fUTeI+lRG2TcNN
2R9N92hOY7GYUw62bFEmj0bO45L+zPJC6XY3u7LK83JpefHfe/+8w5fAQ3jEkzSMudqsOhYcc38o
RL5yqWU7HLCP3pa+63I9cpYW69xa+nNotwF1WoIMlpc1maVrD8njxpFlUqxYmlrUYY24gN/D4YQS
dRMkFpt1+jTZpuym5IRmgcYdBBM60ey5aAFbq6LF3p6SqARscza6/zfUTo17TvaiW+m9k1IKMdor
KzzFqjZUV3dAFxsIisN6SI5aPgFUF+6cWTkPntk2FKLeWBtp5wXa9G9IZF4gSnQF5ggW1csQZDXG
suUQGhVCtMh/9VARqksyN7H+5z1m4AKjqTCwUIvUH0pWVJqexvdynqcmrY3u+SWOXO/276ryqP2E
cfOQz+9Z3ijb/qfIKnVkosArWFmGt7WDNrnpgZXcqjR76Jk2z8ulZQjZGx70Hhsa6kxAFcv78gJT
9hSM0fF/3qgx++qD+fjnfcsL0ELIk5NMLv/eN2h5eQ0VWjzH/YDfEz3Yvu+9dJ37gkkGc2ikVxjk
AlIpDP2AFPAr6oHB7cOg/j4R8wR5DwhGFZmwpexBYY2y6rvEiwOMR/5Vwv93ury42AjnS5Nmxxsf
B/5GzQG3IHrdazsPWVD+agt7OECn+BUh5zguX5g3IDhTjwgCxyWmL0oJklGBPt3ztlHbMhK05kJS
vZZrYH9DKnUOJqQu1O9+AaJkEkD1kfdGZ2ilfmt02zZxKUYOvnypFdFdmkIUlycDvb+YmIsx1NfL
i1HeXzVm0EsGymalKoKtyuBg6zGgWEwrBIKqeCf6QTsahI3sDWN0niajYtnoWuURgFb4sAwoM2+d
3xgPqRs8T9SFrlZtaC+9SFk4FjqK0FnqjZYk2UzlKA/LqxqblV02kt7h1oa5waQdbEuvrm9uhLSv
LzGaLqdaYNS3btCTfZciPGDZTI8uyE5l0Yy3ODdYL/VR+tSG4Xtj2RhTS7ymJHACDJiHaUTdEeZJ
f6jaIcHE1X6jJg6vCWXwCgkyjWsrGMP12BXdujJc4Gvzy+aMDXB8pW9c+EJAeXDXLobNOhxug0zC
F6EogkvwMC5y+C7ZmhEOx6EuUMdQN+tas/kwC+ZbQ7gaezLRvuC7flOpwdYJkNrKrsfyjnkFJ14X
J8y3xCYNA+m7pfk776vsM1PKoP5slvsJHM03bToqAk++BV5KNdgJxMGk9kQxNsi2ka29gmJqf0kY
SU6kh98Hk6JbqprwZtFmOYaxFx56I7TurWaHa1f65ZfQ8cPOX0QhApG776avUVXysM0C/Ux2TvJg
45KgMoaBmJIwypF+ok7IInczxoHN5JOlcGRksPfd3n6bLO/M439NBVKek/fPebNUjDXlz8IcdxZV
wN8EJyC67O2fRC888shsv4LktfW6UzEvlBS/3w1L7/Hc03J8nmi/Zn56BxeV/ygCAaMxpB3LZpjN
7riJykhOdBHrzzIi03P5scqmqf7/P1brTFDwJpCGhR1elQyNcwcJOKNfSHOXHyDJEdXEE7fhlE/f
Xf95HJ4NXwTvrmEP3zoJ8UsGmr7yI1TpLWE1lL2OkZqKWyiT+zAEWOFcse66JHsMHCt95JHxVhWZ
z29A946jR3jVhPL1tbDKH67Ky5+4Ts7ZkFHzag25dez8tadusu95fl6ERjxYXrvFG7zU78sfy8KC
xdo2/MGmtiFsQ1i3OoNDPwbxcIi4kR8nF5y274Grnyb3Uxsxhw3E7B1qrzknSLCvRYQZPbXbGNGJ
xfakp1IelHTYqI5/eLiToZ1o3wwLhr8ZshEzmkai846GRzX3+73Uwl4S2ScjGy9ZbmSPy/08CW0f
zQ3sxKy0F9W6PzsqL+Av+qPTAHhahkQSI1A7eQ2MseQGm18ou4Q438ip93oH8CHqQARUEz1jdE7g
f2RNYBLd0+BmxOz/UUe8T9oumePGvOKnCmr1KPVWI2pBJvWqY/F+8HXf2ynbyraNN6cD9ZY8BUno
3VF2EDkL5epHEI9PrTTzkyPBZws3+ZZ0xvRdIiJfVZLI8jJ3nt2sC7DaWgGJvJBLltNlyOnM1T6g
Ri2bXVWF5j2SKxRuBwytz5Tc+7UBmniv0X15IJeVbVVVXVKbdIK1RtPhnjsEs6Ylldi88rw9UYX+
46JNLDV+yxQNl5PlMnMxKw+P4L4od1aaX+pEiuAFI/Qp2GgetuMCfBf5QMG7dO0dQhTzF63jp8GJ
4w9YdHSdq6q4NvNdrOoi2Quf6noi+0sZmdWxj3PrkJcxHn0SDFjtaNiXdWA7LfTFHPfOLaBB9AQg
3jt7anpfzjxckushaeGguUTyxHVZvMZQCDcmSSG3vEJOP8AjJAZHdw6uVOqFSes9QdZ5xMZr8cfO
7dMy1LpJdqTBElwwr9Aqsr8sGy8klfzouXAPYeDbz1YgExxuMf9gGSUw+az05Lc8aAGMZqRi0kQr
t4sIJh4C75LOQ0TC5anXrS9wbj9yyxo/pOFXO7PCKNIN6XNEqhcmcrZlaWiTEow+2dRxdBRj/uXi
sVjFYWc8oamDsCURZk74Fh7YrYbboontNxgH34Wlab9MWa3yxrfJd6S4rlAWPGOSt3eBnofnBI3e
Qzx7S4uGe9jQ2p90KcPf5Ga1Sdf+1EokLi5gvmdldP2Ozlh9To2A7XKWoa/MU+2sZ2g9xqkb3+1R
e+wbt/9J7fjZLgv/TbX6AOid2WicRmrSGK+2uO9smiqSjMxCwFfRx09awelpueRIfy+GYFy7fQuA
QdevkfsElV++uvWLSPUEqZhuPg2ttnEQ7gi3VS/tpJXz3bxqXEu92ZLmGfKjG0T3Fela9ruGAGEn
aRGRJqvVZIok2kECJVJIjd70OhEXkfNRcCgUflDAAlwfNOlZtGP/YX5FKdyIpNfhxZTawWOn8DvM
MKRXZc5cywPEko5+E4lWHJICKmCDnOKxwA2WR8Apm74yX7Oo0o+VSV8c8ZHxP6fVQNbBaKhv4MlO
bCpAqBrGCekwinrZ04tGMjKpZ1W204Ow+/RFkqlEGZyZJPS017FSGHf5cj11qDDFg3qmla1vUTi1
FjuonihLvPhKEVFv/T3qpHZrHAflSTxpDzxhnt0ka941+IdHbTAjoi85rWzopAMNz8NyKrzxt202
2pWUzoYPYc2jwp2uY6mcazm7VKli4SUYWA/J+dTGa38K3fIeFAUJWnxem6w61jQOP2w/AijUfKB4
01rYzRSWXIOk0Mo9TSpwVzlGu1e29igG4G1cuqzrXiebsgPZTPbGNinMUgBZ52TB/rZ9cc1q6XzS
tgZ0pZJ+PxrIQWXZ0TXUIu1cp9Zv9ob1bkEJEnZ11PAMbK2MeoWIE+tWIC94NJqnel4701lo7hZU
J2wOJPF2xGm5RqndK5F9+ap29iASJdR8eqB8TP3TcjTNHJtinntL19sTQN6dJ43il20nYjPNs8gy
pFP2Lc/SpzwAAwQIrE7OywDVEgOHn6RzQoF6VFiydMqscY1Mw3NviafEBWLbuao78wA41nkwc7qQ
Zs1+bKEZUj0m90DxLDWFR922djviQVoCUQY7qLdJW+I5H3NgNmDtBhIUmFr1RtvhfLNW3khnocgQ
JuLefgabVj+70hrWHVj7bRsG5qWUukl8LnVnRZt4Y456hK4rsvaFqZdvWEcPum0ZxLP4TPq0AU+u
OXbIB/47ByL2O2q4h0xEEeukCsOvOIr+BEpQzfnux1bzhohGbmPbCYCTCVSlc95FkQ3mtUOUvo6S
Kf+K/B/S7fGAEgR1DBPPeUDhQZa2U06vznCYeg12wjzQIIouLq6lMBJPbtV2KHka4Kh2gYmpjXlw
xZio6aJRx3F4EiPu+OFnbXR1a1Hfjc4It6LPIDKiLF9ja6kROJMPUQov+uEa+ptVyJw4BDPeMk8e
+9IL7lHPHcEcBuogN+JHmu5ESfSjDmxQfbMk3HjfPbAtwHHGPuJU5rF6AYHS8TOSlEop9Q1KsvkI
ePDNz4fwxY8hzds4ZL0ByxaLc/1tIETtkNalT+SL9wEWNNjnvV7B0GDIepazmZtd/l0KU4yfRmPX
axlKonaXV2ZAaHIsOiuv4fPWPky/1Dz4bSvgDcNUT9lZf1f5s8cSER97f4y0Smcn74MK9ntzOmsO
EiVgIaulWqn0KLzGRr1ezmwVeueozcDzVDTVdJs5qUWfNrl1eW3LbhtqkzgXVRCiFk/Mn3qYIECD
g/PQATyk2F1RYRhcRY4DuzOPyYUFIE24JaIVo5HaSBboOMfLNt13jYPlrR+/9b41PFv19MqSUPXF
z6bW+Y2JTdIqeo042le18OInpkXIshlSINPU3fWfe6N3uu/kxYwrPw/0fTtUtDJJpbLGzL3Q1Hr3
Dad8bzz9UupthR1qp/XAjFeO8amo/f2Ok+o1qWzOJkFf1xpetSqCDjG19UMOtu3P4NYIIjqpO0eK
JGwJe+prc6t1Y0UUnYHAqfMyUOL5e1SOAxrSVhMOkAE695rMy4t0veKSRaFLMyLcFYYVkyRSyn4l
hbvF0jmcRlfBiJpfWI78sq+hOE2NdeFRRxIYe6W2NQ6VCB9jozPPLJY1tslYMc7LudL1W6OV5sHO
cSykRfh3aDNyEwwQ8qh29f99YXnLcs03s2ATOE2zNpTlsWftCTNh3d9sOscszssAY/Pv0f9ca/kP
+YDsU3AzJ8SAxTmfnWtBwh7K0+nimXkJUml5pSL35rwc/bkIdalkZSTyI9KfQ48g7/uQz77tJoLv
VuQfedlBaLHTGiYt2PtEGdyp85DGo7adA6U3yzWvs7+KMQgPLgaYyzJkvXsWo5Yd9cb7e+nfi5gX
3sfMdFFngG7L+2Q/RrBwljOfEERC1JEXA58PxDr2iuewHU0APCVE8zbFqxNhoScDI4J7gfKvjtUp
MwDxCD+lzaMj3uCdwcSwHJEFn5Yr5DJql0e5hzxInAZR628BYoW9omKxTrqmOi2kBEpUxLG02QXi
5fAkbZbxvR6zdige9Mz3aXkF/QZpD4sn3zR2iD299UjVcaUJ2hU63AEyHomiiOMpvorSVGdM9n/O
usqPrwhj4qsusjuoHcmciz1bk6iFMAMe/2nbwf21zAmpe8WmATbK6yUVwwzGKFSro9M2kLIz88fY
BDWpa2xSK3Pi+yhZ0y1QH9qE7iHR23xfOpN1scMaLSAqoBd37Hg66pkBmpXlctXXP2k65jc+oauu
Cbv1GELvb8XIZFPrCTfRFFZnPrXfgcfHm7YB1OXLsvkk5UiuJtAiZCiJTyZmd2vSLH+VffpTd4d+
Wzoe+qf5q5d/QuQuvcLlsGxB2K41Spt1dv5z3R+CYl3oDkmpOlkiRRi/em0EstEmZO9a1Qm2w8Z/
QwTl8eydRjaD6apN64KaBdkhlTQ7xGN2BHgyHvu/h8t5ixQN5wNP7uV0ebvudgggTNCebOcQzEGr
YDTz6lHUjTgiKY2uqepYtNLzXWmTLkDiOBV//HmgBxOcBgnXMd2pCvTsxOrbD9ip1IN8Thz+SqjI
o3U3tvz6CEC6kh2cIR2U03bUs/y8DGUCbokd+0CAcZAezEGXiGJGw0GLl0Bu86S7jYOMLE/aSAgK
m/COXgyHpn7LGkGb2QjD+6CGB7S1zWU5K42uWAWWLk4dc56dieleav3w7NSTv64aY0+9GyRlaViX
fh4SFngobObDOKHXukoHQTSZNR6ikTkPqjDd2iwn9RvoUgmCVhbnce6jIZpoN02+clc9HObNiILn
rfDrX2nUOE9+CjQ2iTQdbieTqz9a6WXMwxHZSfNSso550gwjfK6GE/d98WR53Du2TWavSBFp8HR3
MIwh+YXWbF6MuQRpRMG9I4r6kM+1yIoypKOy+OJ5dBO4hfemabivgDdpy2q6eSwdld+TWLtRNgrf
aprlG10fICaZmfhRY33zZyj2spw1veZ31RECEre4yLzMWS+zW0CE5gobNysbOkkHJod6nTaYGCxR
PiBCwPevUSz2Qu3gm7SYgtpCrkM46N/BxZDS+/0Ab5hrulNJlunjJZz5UgCl5HloKTlGtVGsE8sk
yqIcGrnT/YitVQHYt3FDH+V63q2L2EvvRoZsciw87QEjwd+Bzs7eC/sZMgQ+1XTK/KZhH2Apjw2B
aNvn2hXVk1K/7X7c4oZHAuXz1CS9fufyCL4uA6Tdd2Q+DW3C5Hc60qrF1Qa5fNCCg6iQ7mrVIK5l
l25joyheq1K6G+79bk2dzl9VXSg+ow4NqoFpmrVU9T2uMBiubOkIPIwYmdHDvHi51sMVq3oejaCO
3Vj0WyX0XwYFtxffG35J3w0uQzzn14BQ2dp+um+r2vrQJBBEZXqrQdcB/EZad12OIOHsW/h85wQd
sqFGE8xG1j6ltfsGSSm/iAjK0ERAAEYrh9hCX/3E8vUjpnT1UUfR3w2C8IgorkiBZpfVxR8GNK2w
B8RkBQXGcTKJz3pnijO4+kcMTv7aJ4NwsXclJvrVGF3FBnjQhcRYbWfZGm18mn9n/hgD+rqHsUvb
hyDBdTRW1tH1sFvFvZOs2CuZ+4IZ++rybN/npQ/aPNGDa8K/wJ0QvugIZF56uKuE42k/q6SH5Gcm
zbG0Enbvysz2dluIDWag+gVdGLnyAhnABJ6lCnMfR4+JeqQkefsj6oL4TbqF98yWYQ3iescfYFN0
APV2QoNi7U/No4FpfZ+IbLg0+W8rQHTelVI8TV9w3aG9WmjlhwCWVSw+B0Iv6D8SGeWWsE/q2CPL
z0P+0EYkDjkz2HdENED6UzbDJySdmTg4xAT9bDIfVW5uatqD34u/A5a9vQ8rDZXtXDpWwvwSblST
PuMruY08T0cv4pbXGm6vnf3Iii9niICp+QXfgSTNgFLJ3QClvlZoyM5UPIJXd2BxAFL/UyIbZu3b
nbKuTkn2QbSKepXGpA70NW1JClyCH2ohjTX9oZLSOZ/2VAOczlLykEb9+KNRGI0quhDUn6BV1UGq
LssQtUN66qCNDkYzYJYiibtI+RVM86liUfjodObwmFQEDHYqCmg3dTYmjfAdxr9P8WIT4KR5U0Q/
PLF7PAhZEP9eSrlFLCDRRuAZRl+2nMSNzEnsouruEUi3J3uMbZ1iC9GIYDoNmbeeUtR8TfwSxr13
6W2dHLVcil9OlxbIr+V4sygDnDGFPGCKG28q11BKzAMb8EdMM/p5AfdTi823VYYgUSvHi1rS/2pu
eumNX3rrTbS1nfw1JqZlBXC7Ondx02ITCPXdaOgfUtGr0ib0WHLSMuDR5JqBPefHM+0aPH+W7X3l
vy1lhT/XbBoQuLXcR/Lg0+ui3OwFP2uade4epd5cGJ4kD8t+/CL4PT0wmWTMpcHazMY5fMwW8zSM
prEeAV8t03Pk0BmCnWoQdUl1kFL8bRLRcLCiFufgJOSdrK6EDj46tL4ZxVufy9sY2xtJnOZPGkKI
5XvtGwHrRziTP4PW89gJiA8zpoFEMox5ibJI7Z2Z7RVe9db60ftw/i3ygHmWGdsM4NAMxa0MQrzT
74tsz4LR+kfA58xH/06Xo3/Xmqq/2L2M9o2yqlMBFp6CYPYNKf94WoYmQQ7+73SMMn1NpFK9zioo
ix4ifoXLD5GBXZ+yumAnmvBrmOCTe+k1KJV/0GxnOuhDsxmbtjwldsrASplol/mQLLP/O/zzUmj8
fZMkjpk3zefCMykdLYeY1+K1R5F4zYb7/xF2ZkuOKlmU/SLMmIdXBs0xz/mCRUZkMI8OOPD1vdCt
riwrK+t+uDJJEZmpK8Dxc87ea1en68NiWf961kitOv19ef0pEEai5v55WrR24SsZ4v/r62Ss3Ij6
+PX659zN+HR91i5EPHhkDvkkM3N2xAZp6UBQ52Be4LRP28O4uZL+PpReqHoCvVfbwi1aOZAYd3jo
aPPuJzZssTJr1SHe/o003z7AZriyHE0lRL59qldbHpdsRCKgqw8glHDXlbAfje1Bn/v21PcCT/v1
qVy9//v0+vr6QJjQv35TK7L01JSBhrVoz+bweb5+EHWzFf/zwRwCA/1EM/71Ga9vXsEif9+btyw3
ryBgXXcmPsfE6QFYmn/i3y+vz4SR81nY2ranf57+18+LhpZwh84hGNuVPT6Vx3j6+6AsGvJJW/y5
HnxAc/Upt/sRdnin5ZFXG/Ctrs607Xu7fnnXh8w1/vPl//oVxzI9KAz//nPX31H+/Xf98+O+QA9s
Ttz6p4TTLEk4F69Pi+0fMDcv2vXl34frezEtE0x//+N3rj8mpISlcQKEt0lgiaZ9c3AaRvwTOOF6
pfuPh7/vcYN/NVxvQxkvGAjFmB8Fd4JsO0rXh3Ujmfx9+V/voWW8RSZo7yxzIhJMAUjIKYf1zoKa
jYg9PVwvv78PJamh/7oGrxfW9SdlCth9IpU1uJ7Z1xPdrSRf5N/XquHB5B8PmTPQxhPbZTAJFG7X
33AShTevr/95s7d1Py/6p6WXOPbtvbsiF/77APm9/Y+X1x/Y//9f+V9/7PpeuS0X/++/Hn8JIwMT
Oc/1Wr9ejHQn5jUqmpIPr442wywL1vR2vIQm+9P12d+H/3pvFFQstjNqFCfaFzlvJlPB6/qZnaux
qJhcstBdz+0ut4kDJ8ESrYHUCbwUt/125l3Py78P19P7enpd37u+vD77r/f6nDYdCE1MT2seEwpk
X92THbx6VKYiuK4Jf5eQ67OxLz8I3ZojRd18JcUfkHZUqZBKCcrsP41KvKd1B6bVTVH6MPkxsik0
nYXUsKWND3mvf8+LTjCLqh6LkWi3WcgiRIkBgQ8ALg2234ga2bCreKqkYu6gk0YKRNH70YNOL9bk
AkILImRekZnVLAfR+3KG69iixI1KFi962n21L4zquM7NZVloO5Zz9qsTKOASL3WxRaArtpi5oIiZ
ds1WC9km6lfkQJ/5ivl1GoFhkDLAJg2wbUKhTeq6wXriqb8nk+DN1CPqwTbXC6rR35jbIdfFBGD3
SfZgZuP0vAj3YfWyG6ThjFmAroyKjP1uwOgxVzUpv+W30/WIUGvlInM+t942x0GzViB06mPCUh90
HrGSozvetA5VfrVKEOAjiY59057aHCHsiIBlEYLpIky72mmSk4ErRy1tcZFm+Za37DQMFzByt3Gy
HL+ui7sGqUUIkLYzSHyWNKH3yFU3WaXREYHwuzRV41zZ6cVTyUUotxCFOkhxWvsKQ7YuA2ECFww3
gjWRZMPRoP4YQ3P8QDDrPgtFJSlInzmZW0/Q8ChJkimcMVI1K4O83+FtUZiNiNw+DHP3uOqpFs5k
TWC5uktj23tN1gQNvHtBOnnssEsMuT2FnpH9irtlCb36aEJK5LdLmnR6GfRwRaBhbPwUBTTDsHbw
RIkUPdeNavlC9KRK6MZwqIv6BTUk3QQd9w0NpJ2xwQYZMUeKpsdvWh8OKRIi2MNEzlB1Tt64F+5g
EZJjaAwAUIipRVeG1qQsF7IT7116xx2UvbArgdoPtpk9FVV5o1RzeWgIJHb6DMzgpF7Guni1G/LW
MLz7pTsNEGsWlNp5dg+h8qHPJnpdcfLOoK32O3jBrrIw2zAa/dJmigbov7qzmH7s583Ky2HRAykQ
+ub1hPHA6o8atppzXTLa6jGNYM4jL0En0qE/ZZaPkXI66Otinzo3sU8t6Q3BCJiUkZlzcTnLfDmh
CO9d+ZmYdQa3d6IMly4xM8WDNiYAvUy6rJYinvQlZL2nKOgUmvdWcQQTTaqPsUSNkTdE/qxsVUe0
GxNVSGjl8jzY0x/HtIvzmPX9uW+1T9WcifxtlXzP1ZIHuTUyio1jExDrMAUmtqVAIftVJ8MgtXBU
qBZn2oKsuqvpXy3GQTP6UJUokLF0VzurLDx/Svgmc1x0afk5L+WIuiSf2XMQ3jX2K7g6QuphVeRR
YThZoNSeCd+Omj03LtJJ4KYtUewmXpSW8bA3/4yeeBHCjneEPt/WYkz9tSbB3tRmZtJWnLLAkAM8
5zZG4Ep9UASEodYyQ7N1vnqQtSxLuoeidcU5KJvfccnYkhMFY/FSCHJVc8MvR+jGAFNRDFBlRF0X
nzUNCrc+VX+M2t11VQYYx3vXYzkf7E3pYT8JOuQHfFeh1VNOLOmLM9YOTRcMSO1StneJBNBtwtwO
UpH/TnQAmc24mOFqdO8d1qC9KRFNjs53mjM0mqR+F6/OZ7ZYH5yTnS+qIYcCaAVFBZ50bB6ymtjU
DJfMJsodVXINWP5IW9reyacmLBjIh4NFaT4yI1HgRVcdSmXdu8cN8BEnJCy7ThGqs/OpKcmzIHHF
p7O984im4/6ZhEW9LsGcvaFJvyGggPwJQeI6mRKRZha3a0+qUO2sU+Da2q0iMlxCbsUYaJN2s24b
q1kdMqF9aGWzp/Iiql5xTi3FQr4oEHkqxlyiYP1L2+XFjmeky4bHEUvvZY7bdoDZ6JcWG9QG/TeR
g/eQfC+lbn733BEDh2ohJPfKiAemU13zC/7nW9cb9L4U66Vba/vNscs6kHPxrUirPLGbI7iiLNbA
3HCKE+FNZA00SH2qXbtq83m0iPnqppHhqVKuN0bOeWaJc5X3j2PcEq9iN0dQdDgDvfrb7Ib0zm7d
Y189Va7jHVpPTQ4Gd1zsYSFY2xKiQGlHae7iTDSiTChHif39xITjEM8/Cd0GdcqfM2mSUt5oWG7L
xd4POjrLxqaPmGU3DNOWhRZV7LIP89xINkPtz5srAUcWt9kvlwHUhTzvqGmMu0Fhyp6kCTkfsfhu
FjJyaZ50YQmmbZ+4vOTs1iANuv44zIIIhY4dkqM4R1k+L8rvGs82YdEisBzjzXYHeY8PiQtLqGGj
oojXx8pfh5+Oc2qVxA+KPE9DsUO8KAPG865faJO1n+pwoo4N09WBC1B/GX32ZWrq69h1u6LL5yPb
Fpqhlg3YAEHxKXfWAaN9xVlHHAzZGKWrHibpraHFIAG6V6VE+HerMIPsrUiXyJHcjCROCW6a2MPB
QcBaBy+MClpxinRnThK0uWshUU4cxrEjybUzwzrMtXDcZhUXic59PtATwqVUkd8o6vRe5rYTGEQn
toZ1BltugVJ03i06EowtdRU6T/NQEVTcaQRyJtX4lA03FWqsQJWOIDtgB7tjDKECTPyPf9CGokNh
ei86zQk/NdN3SU6dz20kDtqAddYLy1wTxxVcxcFAxOrDZp1DrxrVU1xCh4ciEXcUeozQolpGZas+
9Dbr7Di4oOMVyU6I0AcsM3trss5trg8hwb3TWaUdE2L5WIO21flGFfLr9WV4R6vV7CsdYoTCOtIp
y8M2/WN+gLvRmlCS2pr5AssSDSf+V6C8UOUdwHFiOiQg6U4YNDF7Q+Nni9a+0Jpk79wpR2f20JNV
2NczoW+Rxfi688p5qVTzZ/6hr6QFC38XmVvyex6m8aIwkvZb3XZ2ZmsdWDFwUikzRb5GwgYTVEYC
s+vLwvD2cpEeErgTKR3YWDX+ull+1hMA4CmriUlMrFvQRZgJ0s2S4t7FhkD7MTLyV1b3NUUbeG7U
nD54Tqy9GPR72flu6wyHXo+J5yl77Pwr/ivbNvDPWxqDu44bTpyQGwcM0K+0nZf0wKEn+aIULmR5
r9st8clUvmrH+pbofRnGGlAXarwb9K6J6IhPxszQKcvmvaXl5W4dijf0e9NJenRQkH9C2quGL1rd
lW9ThETpYx1DGwdu3h0y9dLS6Auqtnl2hf4F2f6PW3h/8GLH8EPIBpGuFqpAtG33ICcCgUyHNAGD
6t33PMehhgGg2w6p75F72oj0u1JjLNNUIGfSlzYfXM3uayEonekeDrb+Mylm2OVu3/qth1mmcluP
rzpvQXVgvWVsvq+H2O9Lvpg8rW7cLG6ifp4lcUHz87AFQeZ0c7uREOX1e6bXf+hc++g5otjVUw+3
pR3WA+HNT+PsfiqDhOqeru8z39RuNHy2WRliKVjJS7m3M9g3JXKScKze+tH7aUbO8EnxMIKSz12S
80aCuzwp6hjlqXnR0K+G+AGrgF6eY+t6qK3lTUfwaNC4JnfR3NlNGltibiIX5tVnZuAveRmDsEvm
D2L88nDQm/mOLd6TujZUatow7EfNwz9qtfFez4nt6WQOIWDQyv3AyhIIhSGZtLOPRIyMzjIzqhd3
y1426YBbfLbiOTYbI3QUTq7WJNZhVM+S3XI0kIGAqdgObYjkhLPN7sUtkzUqRUbcV0OIx2oGteiy
EwkbBm5I83noqpt+WR1CPfXXHpkAwHQIW/AYwYv0yiuomIJPBLC4NIkXX8ousKQ6h8VA1SYT9cAu
YI68DkklKdw5SRVCOVUFVQVSKYZiZe+BQONOzbAjcj0Cw7bxIGJX/JlNVl/s5g6r+i0Vs3hwXaR6
/J1l1Hfjm6orNW1aLLc64LmD2irk9HIeB5M7YWaL6zywdFuGk4KcWFreoZ+UUI4ZwTFbCSZQZB2N
kY2QKr6EGLobWWYfM3mwXptFKR0tvc7IpBzRGAybyqRslD9idJIdnNGvrC5PY5ip3HOQz92aqYb8
UVMqJtPWk6aiqOqm9GtuZqSnBGJHrbgvty2848idHlsvxjghHZIj8tKlQMcpvSqayVRz6d3vkVzv
+xFd35ZRmJayPzu5d4+MdZcljHZm0wunhSDn2ihyRCz0T2brRaoS9a80bx2Rip1JQD2sgfijGcaT
WzVWSMLUuEs1jDxN6753UjwSA82aDR6iQig4pwQkzy6UvnnAeiE0lHlsGpkQ26eiI06uJY08bC06
UVZj3aECZbLbrYJbsf5ucFl74/syuKR+qqmzU6HeB+oAq6cvt2Bab5PIMdau8bEfvdI+08AFxFcu
zR0K7VtRSgVPrmfvmEouQaKNT4nob8SoG8RX/lHgj2Lhn19iw55uUBiet//sxWqfHCJ9KSAXksn7
FnKEyg3cnWUVuohnrZ/FZKfLJfeZ1XOyz6rZ8wEVVcem79y9HGkuC++caiw6Ooh/23GSowmkwBlq
kgBi89GkJI4axbroVUOZ04O3rt9QPPeASeqPpnlvXZuGmUQK2YxfhRxU7MNU9qtdvD5hgZm5dZBH
askqubTL50S3naYu/X1HdUiAemaDziVv60cNeTuSkDY20iPZpW7AevwBctyMJpKAE7DFIdXAyR7U
h2nIUQqYjBw2w1tjmePZGSkxcKZEExaAA4O4YovtfgDfo4Zbu223yPyx1b0jOtzG51xbiXITX7YU
37Wk3+Aw+g71Xn9ORiZRKO3mXTNILpqSOPYVrKq7mcChCSG9K4inbYGTrlts6px/9oaiEavWfLJX
JSVObyM99Y5zxwwHVDoQdAe1KB0vXDxcyolBvV813b4c+pe8Lp9gKoaAn7SQRND1sCzZ3dphqYXV
pONaxT+T7ebGe7e6OSdAbuPW2OiU3cb541n3ubrGe6Yvp4pDztyR+9kklOXgdsO+0fNhx7SZgROF
2DKbAxdoTAJlQlqPzml5cAoy/UyS1TSTyYmnA9zJ9cYJvL67xziVUcrHTJ27MxzNuxT74rbyvlvC
+NUtJI1Mo8ijMZPI81TbDNlnFWHvoEPXwVizm3mfNz1xPMef+VDfLxY4bgRYe6c59Mqm4MX/9IY1
7qICuphsT3zFo/ia0K74Gek/QayYI+Ck5YzkD3SYVdj70ZXYC5QEXYIJlybt9adK15+9onlf2f2Q
UZueNhQOoFM53OhILoLeGX8yEc+YzJossuv0BYxYdy8YpWORuBEebqna4Pab5OzaHXSOXe2WWy7i
Qwzfj3jHgctXzTVipLQ84ITC36QJUjhzkm09fU2xzBDMTRahb6tVtZPkThsmPLDG0piSAgNCtEPQ
U+oemNP4zMUYzXj4dxmfoURxX3RFW6h9BK0bV73FjlVgU+6Mw/qmtqMe5fX8rjZLecdFemfP4gvP
vDgKdnkdQhCW43ondPMNe2PmjAUDasrrpsGxKwTeTsE6fqTkYwmMcZPQOqzllAfwLEagl9Z54dpn
J8bdaCqtwK1K0szxvh42XavWVrdJbascPoTkKzadprxToKUFujlBdBfw+JQ0fZUxm1YD3gVWYW7A
1AhP2vo7X72nalCJvLEIhbRWiPtjZsBJ7zAXz63RnulelXRMiqe8X54ZWCd+n0r6fxmKjJx0AW3K
z4psCJtqsoIc177hnjU+NYihw8Er8P2XDQ2Y3i8lOcsMI3/RQ3ECdNRNwPCI8Xminewurw8yb+7H
mpqSucpjSpDIAitCjoQKUZ5Gg67Gh87warYwyGNkaV+yVmPVBEjScvwmxP7oKZDxGzo0MNVlpE9O
rle22m2/4W/AQTGhn9Y7sZhJKNntE2qu6hE337eURNBwNJOcVLDsGyoOvdGZQJwGX8qyDsoZP+PF
ooWju/PwpDjqrTDr1ylJYE3Y87dni+Y268XLmiu/FCLPH7h/TGs5PuYcfQXhwllyrCdRuYdWuDtP
FtaDZTQMhZ2RgRIPWy84Kdi26t23arFTRd49B6io7rOC9Vmt2/IEyAbkEvufWhfqAQl5vSPIjlZk
oQdaSSDG7JJtOSKkjky5Q/TOdm/Nb2LnQMcDpqUD2ioe3vvZcn3HwiYq2mkKPCV+j1fv1vLKJbDG
rS8bGFh2IjjK9yqNpwhi2561pDpXsV3cMKdmG5xgW+t0470e1LckzU+IkgkKWjI9JGZewjCFVk1w
G9KTs9P24mS6bb9DBouyHZlgmcXebT6mbMIsYGjNXBw6G6WBICcy6zkJO0MOkZGXrKGVFQdqB5cQ
FyudQWuPMDtBC1/Q9MLnN83IkyZao64o3ueK1OsKXWFfY4mhl0NZ4Pr0dZLDkNAKMlp6LHjH0DOz
0ZUZanWkC9pGcnxyVnAMg6mRDgoOCzOFcZsZDih/0Ap5eeMtTeGv9KV2tFy4Mc3it9eVy40xfVeV
V6EeIpmikM9508rAKGhl9JmGg6l4cSdW2qzOsX3LqC1gjpS6aLg1C3Bysf1sV+YUZWWV0dhVP+JU
4/fgHKxyM+54Nly5eLADb6SZqjU1QbwmmWKNR4y9Aw2P+mX6UNBSh16cFb6WFy+rAbotH/HaequL
4q5EJtn1EIfgAO5JCeISXmnzavZowsupvgGPI1hMupamYoOtYxxNn/1OOMh13+Em2hWUvtT6pfno
etPOa7sHeCajX5oEGKlGttulU/mbcD+Nwt7wt0gJyyaYoxrYI5vGdCur4i3tzS7ytnAXKH4coUKf
nAdFsd/cyt0BnB/e1rQ9UIT0vj2U1QWz4VEMjhm5hOoSMGoc4Qjn3GHAM27BemuTUZaNxPeW6K9U
uuRpJZ3HWH8Z6uazmZE+OJycOyuZ/+iF2eyyOo3PpkVTNo/Vg7uRovJkNYLJ7HyzMohzsFAKXqk1
YBx+VI+bSYy6z26Fja1NeW4LeCq1O0kUzz1TZ4/dRuuKUF298T6tY31fuDgkS2zBc647R0+NT5wZ
2ql08qjquLDUsVT3GSBA8hj+sP0XH3WZRtzIH9xC/bQXOCtLk97Kck8UkhutgD1OGmmu2QxGB+rB
L9JzixB11zMW/jboaEWkaHDCooh/55X5y9UN8qzAcutWaR9zyFBuZ4Dfc9lzwUypoa+l+T5X5G8s
nr8ETN27alkvlu4O0GVyN5Smcqxp2Ny6SKqgyvE1sW+o14NZK4uvmrgvdKzDsmTs0JP1zQYcv0dq
LlFpeUrAhisbqQnj4qFN1idhGN7BK8T3gguJ+J95jxZWOxREVBLI2Nghnn4AK8E8YRZOrUfy4zjt
9ZJ2mOkaNGWzB7T4IA4F3SZzGgKcasMh4yLCVuGLMrP3hmDCqDvWD+EyiBiGFwZPWugOLmMmKCJL
yRMCZVIAWESdN5XPza0K1GqQUcx0Zq9X5oOYh0/O7fkJPX4k9OkytHl9qxB2sHqIwLOY+URtV/nJ
stSd46XpgVCpfUo/CbWd7YVCcp+X9gqGnbNQs6HWr0ibAJ1t2U9IKMeCEtASbPuUYXgZzFL6cog9
jh2x6tizsQMNt0ml5PeqsG+lpbd7mVhTkJDOEkrF8IJ09oDRruQciL7Y9XLp6Y+IX5mRdvT86vFY
kZkq6GkzM6uJpWaEujXrh9g5LnlM590ycAglT3KucSzGGLX0bEEwzhZhB3Je9WXLaZA6zRHFGHfC
VAFqH/84bOwxM9HWBOABwCxvStIOc/MTIu8HRRz4O4JXLKMAAYxsNdAL6qOksYKqVD8U/OVhXcL5
MpmHbFMn0oKMafOjoF/INfUIvJMQKbBRYOHA04Yup4dfYjcJG+TIR3ap8Kp7BwIIvRMmfV9TzfzH
mgCwr6iep5YzYWv3DH1YkVEYDn3MdNA2Ma1Dy0A5XWc3/bGA9vBC/fG7MZFRqlOj0C3OP9CBSPDB
JkF0dNlER0Wg2d0lrZUvodrkfZHP1lWXTndOemfVIQxeCHgOW1Bv+Ep6LDTZEy3dyzhPv/B+zLuB
BDpNxy1k2/h1CtjuF1iUodAXvg5adKgTD1nWsWMAV+y7CJWsfEnuaErsgGAS7ekgWBJe84PNAyiZ
Mnr7VtGT41pBUhy6mIPszVQlHA6GAnRTWhD909Kek6FjHLTilGzX3Vo5XzgY29cEgR4UqyKyYOjy
FTEBTrMxWp2mvPCFErSUUel6dMFDLPVvxkw9wxi232uJcSgqsmEsrZrOOAP2PbaZrKPyzLjf7PGf
y9AexyWQ+JpJMeYLlY6GpyZxDGZGxu1a5D/JSjvTKF3itPRLpiQ0g83ysQxXrcxBOHYdHQMt3slk
ASeGXr0R3i5DdYLrUadZofwUepPAqW+Kl8zSp2MJTLae8AIy4vjAl8aWiDF51qRegCPvSaqChch5
n4kQu1cbTvfZrp7dTMfRGIv5zTXd4I+asj9G76dG5H0cnFXWl3rgOyTakB6Mg62hruxDJ9hRyooy
vRTubW71OPwK9c3ToM5o5XCuDHW9Uyxubwugtdxio5yI6dzqRrFPZ9bLLoYQnOQcIqHZWhQXwvFz
shvDzOCZYlPGKNJ5aKwiPlQYTe+QrQO5VvOdl1W052qGpUsl5UHYVgV8OL5NR/LIFugBLgW2bXYC
Q7rnBJZFZ3tiDAggVUJfh4LN/DMLJ/YwWp3YN/FKiZzbjPkSqLPAjydgfuaIPZ2U7jCd8wwzvpuj
EM3XKKkTxALd0c0Vj+MLoR/b6clhOxOxQWloAhdcL9LZrb1LQDMTLw5BxZCxWMTtRoVmWx7HKrck
F2MWcU9P5SSs04CnzZ87nUtiXRkWjKS2VuZKuYsotcumO0UF6my3xasj0/o1nuKwQw7LIKH9aSvk
8XMvDiZiwEAOd5O2yGfYKqTCXheHg95zAlTkdLDSOhD6qn0LBkBwc5zdPMq8Zriv3rqBdp+uA3Be
1PWmH9xjiTXLT0bLjXJz3S9WA7slreowibPcn0G37OeKrZU7iuIy7xIjOXbT4NH7eCmHkXZx8wNC
0XqY22yf9pYMC3a8wMbTP2wiwTgOpQzZtpb+MnfFgfo8SAQrhyTE/FXU7U+sjDfDbMxPsptukdz+
GNU033otoevpih1UZRDnFFV/12I/ULnWCJtzZOCWzPE2RDCJQPl97yQ/LD5j4E3bKq5l3VHV8xC3
CthlxeWO0os0Aq3wZKqSlEGbZBmjxGTuZI17WFgnyb5yfex9A6BWFUZW03MjQF/AcGQmBLyH1WyJ
5WFZaY8oRPspjMqZoDBuz8sqcPvylxYPI9s8hwgT5gWTGoDks+lIwEtFjuzDD1lu+4IiQ+YxmE/m
H5pn7ppxo1z06JCHzkgv68CwVlEo8+wBuN6oXyQyR4IAZ6LgSXvRmYycsSJsKIz5gctAXKCq/Uyt
jvVu0EfQtB6m7/VF94Zf9tCfMEu8NUN/R2fDDInlWw6Tbn9UtTL7JNEq+04yOqEE6YJVrJdplcZR
YWntxdrfqMv42rj0X7gR3uKO8bnxjXvYtzit9fKAqDp9Yl4n8kknNFvM4SJfJ6vOnmnrICsRWH3d
hECQpH8CDfLVLewrJo2IWDGc2dBHokDaU+p8MKifdpA7qXXMFFiDpbI+LBRRPsLEJ1oLi4/P6WH0
cuQWU31hA+rnPakd1jrtUppw4URNhBOz1sNKLUoiRc+AH28rq6IDA1m28kqmvaWGUHOj6LkE+gDh
YiZpTs5hxczWri59oyouSAGEFeRR98wYBhQ6UKusduqqfHsxJLylfYNZwOXbsqWmQ25CFJvFTUy5
ziQbS1GbGI+pjoyma5jjyfYRYfrgk7MComFyIngQeVMkIZUJ61ZDJxeQHxrieS2DZqRpbPVYeuqR
RjCp6kyU4+w8esvASpkUO90hob13QceQHMDoiZlZDFfnxp6UU2xOEG8VuvdQSigs4x6uWKEcDWKG
zllWjQB0hv6gxs6TpWfTOWmXUy5zUr+NxH6o2m3BS+DFNliGE4vOnawN4mwSxggisy+9C/SsJEeO
4L7fCVmKn6oQr6vBXCgrG76BlMi5WPFVix6jOiBpH7LsAtHmbLPHO1Kp39uifKa2vG2VvmZlytme
YmCTbFFLxZGhQ+TFXu0r74lLGK1sWTPJHvW9OorbpEEGrw1KuXcdNkwV4/Zz0jV0ANBNBF3FnQ3u
bE8dROIN7po0apfit1pyAloZuvW2BqyGQ7o6lFp2z78GF6yHfqBSo+/NxyYncIfY9P49E9OtURk9
/gQbtOSjSprjnai4CTnEfuSxax1RqhJWbQ97u7PfHVfPwtZ1PoHq60G/9l+DsriBjrFjp0zgMZn/
rXsc7YSKl0yp2uR+zV4JWrce63Vw+NR8pn7rtSi1+rOKrITyXJ8159HzjsQ7sdcm2pgO7nyaLHZJ
rtXa52wwvvMYPZQp7YYEPMWLxjIBHJDNL5lJ+T0yfKKbnOUv/0D9LpA6caqSlXdnYOMN15GyPLMW
i91k/dgPkaI/pfOENnspP+mjJ+w59R9XVshSjPqhaMigJw850JmWBZ6FQstdbXfnUCeyFjuR247y
kslC4C437/BV9ndyJTJI1vqZsd5dpy0lY9v+08K+z//u/KZti7MRx2dPbL09APh0x15NxWl3SzLu
S00+atQAR7YzLMPu2p87CUxAkusVqIoD/rDISXxtjnLU9DtNKtONuq0/Pdu4LOnmyKySLZe2SR6g
jYW9PFoc/i+rdeiErCgICBD6tCvOFjUO6HWA9hvN4dHb2vMEAtLoMME4VVlzmMquRWoT340aBZy9
qkB9J0ucSmMudqrJuA2Ze1Cl06MipfsbR+LbAk10mslVXieDKGDCTOkQNQ9tN9zVf9RkJvttaQ5k
pEZMTb7iFjy+BeKylTZgEe8Zs/p4XJOYi3shIEqb2oO6KXsBSqFzRK8VeYQeDcWwPGyRrdhqXwmF
Up9YrIA+ElYWOewignapujupN68m1zH9gTIaoymm0HRtM/GlHL7LwTiNyxIfG2o9jXEqPSmRk+Ag
Db/LU6aGrtyVGo2pEgS3ra+4odCf5zSVfGWr45Na/fawSbBzwy7e6TXN+/KXbBDY0UQLe5KC21X9
NelnfVLkgQFW/CABN/iM9KhdEFHRP90c+7X5xekDHd6NmM7fqQLvVwMC8Anb7qElG45tUsKzmlMa
TEmgpPIhBYBysLuy3Hmdm6EGUuuwoQ49oesjBi0l1nYoTAe3jdXsOjF+rIyoEdB/oImZd8YSvwFE
ZdlBHRutKbfWym7frEyvwPs777Y5QHG1raPWqDtGQ9YF5tAug8VO75TEg8xJ0AF5/LGlN6xDM6Nu
pdF+qLwlaq1OO3FGcK3kDFII5XgfVioNZrCpAn3DTRjUEctbVVN/iEvUng4+4Dq2fmfYAyk16L8W
grSLTnGPMYz7TaQO/zNTUX/O6qeRo2szxox88oW+CE0izeznqMN0j6XYZgaS7lHMl2dyXl6H2hhQ
oAaWmVnn1SCKuNWHvbPqe1ptBxWe0SCqr77Eeq6qv1ZdZYo9sqqndLFZHNTMtO9IoKCjpDYtEShp
EdEo/QIZQX2d0EaZ2HhDRoFUl1iQ9u0DI6yJ68uedq8qAfDHuB18InLIP3bJilfT/j3v01c7oRs8
gbmPlrTeQfFTI6BTWIPYlHn28AsBp0DcAdjPqxBL2fnOUZTfccFM2iXUQxrj88TUeDd41atpTU+J
qlRBoyjPaWpU4ZhBY9rM2r4OcjCo6uc4hrYzwFLSHmx3TPfpiAtWNw49W0rfIPWZcCg3O6tApfIe
MKaj0GND6ZoVTHdiVs3A82CfKrl1TOEhhvO2m6iwp/qp5to77f9wdR7LcTNRk30iRBRQBbdt75ue
IjcIkZLgvSvg6eeA3z8mZsMQRYZMswHcynsyMzBfMHbYb/aAIiyjNLwUtjtgsTBIuuXkU9rWnfOl
2NPy9lXwFtp3NltbNos3WscuSVj+zp2ZGvslEjkZX1LrN+J4BT320i6MSR7V1q5jaojCed6PgqlN
CUS3zH43xpQzG1zgOgq7m43qTdncswypoXZq+0hqT7fh3D9v3ApIZBjbLziFNxU12wpRjV0m9Rp1
MxabOj1VMvxSsXvNQTJB0OdzK2OKHEb7G984K1czYqKVSwNtdCL0HH517xMbPjm8N2uDVUKteZwA
hd4QS/lXZ1m3VZA2yNLhW8wkvg3zRfJJhmqlKMA+DL38VxCeyqs9/cNj+CAUE2coh7+9kSwrbD1Q
9jI8EIkQXYB197Erim1jcnCMo+FfooZ3MWXpTloGptN+IV4pwsTZd4cjNQkuobrJkP2WbRKrsZAO
obzNMbqqV1R/NCRME6ulrmClKnh0IsnEigQl5mJBWhF7mWOsKJxjSFdb0bJQjkmLWmy+xEhNGHOI
b4TuZ5otsrU9m/ReDRiuc1ucBop10jHZUCMhUTw9rFil3pi1hUGc+KBwoIE3SWxIt6T6TvLwn5PZ
IXKW91iK+imJ4q8iwAswjMErxsD6re/EF9mO841j/cD5IrQ5Z5C5xGjlUABaPyHdeIDFUb8W89Dt
k1aNyMDgarTHtdARTbQXMT0YLXWGEF3Ds2HIlaiDgcSUKt1XPmL8RM7SbnDqP7QP9/uKdvkrcvO6
V4AaZBxzdlvSvwjOP/Gz/+p8nW11cOLIaGxDHSW7pvaNE/Gfr7Ef3Pqqe3XLiEddPa4HJ3r2VRRc
bBsOo8vhx5cl4MT8QFFLyfEH0Ulh4mK8YMmC4gAwcnHdCNRg6s8hFpNN7xb7jIyFDRmzcCST+3fn
5tOj1JY8uyiJO2eo1r0b5X8MrjgZZX9lEssLCRalVzdnBL5FpQwI5418DrL85IM6qs5+bD5rBPuT
ptj8qoHBUT1jvUHAhB7GAgOUjmLY/a6bhsOd6P50oINBpczrYGrvRCrx11j8jaYFicLIt3YcY9gV
0xuRB5ytZkY8hzvTJtEdX4Nq3EsbjQJjZLe1o1DurOw9SxKsWL5N7ZVtXlj40zmFlXNFCm14LKLi
1ZtMekKDe9t4z6HdAIPiKQk78Ye+9WSvlfnCoNIfetens9US294w/bWTD18FOPuZjEWbC2NqCcZl
6542+jgrtpMSWxnlgxhTu3ZVkg65DgQRPjWTtkJko0eRt1odyWuVJldli0Ps+f2dFDlyY0l03jlL
VbueaF1MrVuJAtmTNdHKVdhUchvVGgkb4m8VRmjxnZ40Vy95Dqg0npYfDjtcwZxzJfbLXqmMWS1z
NnbRYa61AJj7bDqk3B4dv9uV+KzZd+Q7Dqjx1g+J72Vp/1d7h9Kz4BILsnGtCYiKbHhv4t3vhx+l
Ryirbkw2uBy4o5IwLpXIa0hpUlKJN+LPffC36QYB0zY13piJLdcCIVegCEZI+CvNk2Lw76TT7Mu5
Zoc/QbNS3BflGLAiWrILEmfQk511nAYXJn/jNDZWdRkofhE9gKbqy1fVhO/ctPlZOmW0q/yU0Yf/
DA99iNzUPIB2tOtibMMtxKdtD/3DFEw14uaUngicNo6T5f6KspD7JexRhqy0DVXlnJjFk6yfzqNR
kPF7LPRMUS4DIeWocs8Pztnq3FkHsfGsRl+gq+p7TJgRQC6YFhGIBcxUbaTI+MsdzpXiIvzpGZU0
3eV1+5DyC4SPfD3WzabMEuMcJ0R+2F0WrjFnNxieabmYNDHgQ5S8zJx8V1WEfaJmOpYugDpZH0+L
AXlVVxZuET8ftiM0hWlPd+wT/tpsje9pADwrdc3VkQoeQ9M8w8KWb7Yqyv0kBGFt/QsZotFJyG7X
FJS0xb745BjkXMyZVPtaEM4Q91l5QG1hEsIG8eC2AqKuUxdcPuPODWprW47O0+DysGLvndfde24b
W2g/wpXKjlefjamfZnth6mcVuOM5atjKlxhbbTnhPKjx5Xhtwr3eK//1xt8J4gr7P9W/GnTDj/yM
QxmIZbpIntbQTTtOr692LQp27sapcQPGlnxwVp7r6QsVuylKehJScZCFnGiSXq1Rb2uCVpR/6g4Q
wf7dJr8g64/Z3DhPRqt9Ap5hL9kXUXenGvbnwF9ZPsJYlt1qqqrH2oWjC2Jebo31oKh5OdOZZVNO
FvmBYHDquOySd30XbfJeB8+MYyhQlOX6SkUPU5RvrCVnNTWAcsFD1TqtxYPnOBUm5rGnRePRCBWQ
HEtEOFsWkV4kni0cD0SEPceJjSkd1u6o/fA1yYHoZpOCtaYEtlHkgm9p6rvzzFwWU3JtKJBCOx2Y
PgxWl6RW7ULCj0n4Uh8um5JfEHbVufphY4ctLz/URBFSzGpYr/3sFY+NnyP6wJl1o3kmnxf4QSdP
qYujx2/MdQKLyiotOA51SQSEah5svLfc0QM2MGXugoODKtkq+J4Dq98UQDZRWT9AUNdHM5ueGw4n
QHZJSoUH6BrDa1ADJhiS44XdMccrSpZdMHxiPXMPL1mXJuG6MvLPZs4FBBG7vMyYXmeSMyrQ+yMn
0y01X3PnvIui/x1O7asJjgV9X4Al58TjFVlYM0el72GuvqyYS81LkuRo9/JzJrv5WmqJVBsSeTSH
/rVPDi46BYg2HHbBZib1XjJSdqh7SO5ovGRmjvJcgbtHSXwUuQ3rs3Rsh9oMcNIrk8gbYj+zoR85
NUPVOUva6M8Hq3sVjjYugwAksB2Hg0HXVPtsnElasoqrxwZ+g17WnMYpeVdDQknXbH/ZHS4R3sm4
7JKSA2ZDGF6Z+f2JYtocb7veB5Ahh6YTv3LLFldh6F/0VXWcrkagXre9I113JxcLqNGw6vHnJNy6
5nidcrRNXOnJhjOPuCRafKdx+ZqwJDxFZqeuzh8ITueKReI3JSGYDnWuNlHNRQ2cskMJ+hfUXbA2
qGGu9IVWv2gVRX3EqFZ5d3oL2calNPgVi7PXCbcGMSfrMsZ40Xrxm0Qp3Ru/C5QHeLPm0I9GgFxY
Czzm4eNMxFbqg5tmU04IGR5H7WCzoryQ1prSO5k4wrmas6d6nmpO1uiLdcXrFSTRUdUu9jA4ITW7
7Gm6mlRaYsOxonfuUqWXYfaZB8qYSJAsBs3SqK5HRMqSOqIARoFStBsim0WzhS62pZmcnGZX+OH0
zsTxqFgGXqoOxcAFXOigTlqHXCh/Qj2UjutfRMoRqXVlijVR460EUCHTDmghcMix1dlp5uyTvI1F
0hynOSLZgBrvsxyoM/apAxpi785uC6tgHIQ7M47qq1++/9zf+JfJraUHoouYiFf51JvY2oN2NzM8
Mkta3yzf0m07twfwy2jb2DAkEfenhDiSMiuLaxHxxBWD4Hi7stayNq9cWsskModUIabdWVeE2UrD
I2CrOkV+MB44NhDInI7upjRB7vw+wBJSxsHRXfymuR4+HDeZ1qVPScIQTUvC8t5M9EuQhruk7Q9c
/uExRZ04lHXH4cW3b7lfhedawHLOaXwxySrYyX76C3yBvg3p2to7kYk/ESILW+KYDWNKxjdClytX
c/U4BkR+Sfj8bVlUxq4xTH6yYm457lMjGtqv4ay+xEQaFTBSSI8jCTfK+SUdVIeWOLEHCCDejY6g
WTNM0IcT4ksrrBnMtKekXvpfzGJPQUq6yge3XOWNYgoAIqfM/iGZLfnedEsCROxi3DH7bWCY4WuH
WkuUg+1tmOT+UmHnbpjmqZppOOUCyu3Zj3wanr5aRXFQMTOJhVXGDbD5B/A2K94ecpvO6JSTg8ui
7EdsB6zfV1ySZJw4Zn5l7t62MBrcwp1NofS18WDFBzxrV+15w5an9GRTuhUGujnMnnUYI6DNJCIU
MQrw5mSwBq58tG2PO4HG7x8lBuY+tszoUfAWdldveg8Wt3KLLdwiU7yc5XYc/V8xvSxecMdjfoeo
oc2swPrEjhErjsgknO+qIbuVN+O0aYlLuv58mN1h01V1fCRWj0knwhOlspsRTujpWCAuXeo8As4J
tkMmIEttHbrcUFszZ2jI++kUdqV3VsOFDKSjEczT2a3lp+W69Mwau7FgbA9SJGOjJfXNGPZWQKtB
EkX/KlxEu5YMyS1WbOSF2nA3sD/OIbciA8OW31CEsjcr83sWcXYiG/luC3t8bF2AG9MyWSvFCNp5
pk7LD6++cWVE8Pg9ZU7WEwXiHLDs4tIVFQBzk2pcsg11wk7wIFX2oUyZXOWY/y1UzrpKdOFTp/2b
6WtapmQLv8DkGRBGvA+y4k+nh/enziiy24uHFWZHeQrDEstutpMXQqS9TZW7IwbE5tEumugqWZWS
gwSVFsJOOYZ6HStHbH/+4I5YTCiqCpd3hepmat7Eo9neQMvTQxXqgfOzQVakJs0YeGMVNTI7KY0e
McbZS1TRVlyGCordcYet5ec4TqNGg8LIne/V3/iVclYrZbedSktdDLOqt0B57TqVtcPS1ia0DNLS
MbNrmLEfGjTXtXDRYkpwogFxMnJJb/TYwVSUwI5SWZxYgC782oGic+hb7FCZpxoqtmUQPyVVeiTK
XxzdUOOjlt6B93NBOJx9aWGgd9T4Fluf0fgCpbADaHZX6NV4kJcSySTMWMF4fnl0uKmgchNg5QQ0
/rZEIFcdeUaVnT43eeqccRnVB9+xcSmXBlaZ4UM40j25sc/zzIrpLzB4c+Dg4saQylVXjfaxMClY
1H6qd96YGWcPVNrE1LdmSwiR6xFaUmTmYexr62hVwUfVEd4yylRhF2uqXeZ7iHzBACq5+J1gIocl
C4uHYUXOH8/cJXKvAVg+9zzjN+Y4NuvE9//YwCNH2qwhLeS/CUvGLqZLZB9ov0eIIgTXV7xkLYZ5
0cIqywDWLEyQZwPnaA+i2M92n7xr68PAUVFkEnYhoTTCnbfEqPOCpsFnwgDPPYM9GULFSs/zbzKi
AOkSZn0S7s9mWA87XmEk72rXNbAlxiDalVH05jnj3bZXZUKDWfjcDKwNarc9BH3MDyaVBpNWEy4H
mxmo130PF9teuTilm3ZjpAePyOdVzQEUZ09vwyXX5Qb3FfXd/M9GLnugT3Of6N7A8mfjgTfjq2tZ
6dqmP/kX98R/7UzyTbJoebqdN7U9Bk81ukwHGnmDFvDYEm1a8tkfsHDSNBfGULqVc9ZWht/BwPhh
41EGXpfmaR5/pSjfBH5LTpSGbR3wJ72w7QGmpuIWRzGMcMREvPJd4lJyNw9uVOhR+hIIWj9gJzPX
OVAC3SJq8XMOSg5ZgX2Spe4P5M5aoG2sfK0WsbQh+fxsELjXsqk+NpW1gCK63JAhwn117D8iWOJd
XiXNoeqN48wFeRDJACo0FNjCyQZXe2UompwZQk7U516CWI5L+zUYvEZ1cJbFqnLy7dz607UMcMeO
YbvPgqo8JzQhmKHrHTCOTLexArtpW+9U2Q0ZqXXurGzLUPuY0/eOC/PmtSR00rWkrwZNG1csMBZ2
dWeLfC23A7665RIUR8siD4LL2+3Ma1gs95SC4uSfONIlW3ql0tSGxCIpRUY3KnaHTVUvh/Qm9XaO
TTFqLU3CmiPuFz02l2RS/ySB/nmZ5c/8M07aisWBJg3WszEyFZ5eYPdm476Qn9CjeNZXl5HzWlsD
i5jIIkwNYpNDaRXn5AjU1JnZU8fZYfrwGOvCUTTXhCua3Pxp2LEAxXI3Vlevyk+4+nxmAY/UQRqZ
ieYnmKNqKL0AiTzQpXc08TeTrbK41bloN5UofGhqT5AlGVobN02hbny3vzodHcwqd3GxYs63tLEf
6wRTjmh3jmZPhgj0z8L4ASOi6hegvN/0v8YfiU+pWYJxkYWpi3YxWFseLtzKx93kRVcl4+aPm+mz
TN3vCHHouV9iI3jtU6i1z5bnHcHgG54m8L4dWL5N61+eOeg3QqtLxYuOvQlhPc/LrZzch4KFEG71
nFY78TZxs36TvAX3beCBrdPkdnYx9i8yrGlrgCKzc/Kd1Q+/oil+dIyk2btm1505On8aYwKPFvHQ
8GrAKAPC4EBkAV2/muqlzFPO3g70jTN+b5Artza6hujZyTuqyMZKLK3hqWRevdqOfk6r+Wq4XHIm
CesnuOalq0YdKzP9aOXY/sLmRxvUtdB28phkPwcODiMuSvXZHfHk9Kjk+ymqKDDO6a0Eh+OPoy48
1PHZriVNZhn58S3eqk0SFPh/eCxlmso6YxioJUwB1VvzrVJhta0z7giN0+JDAZHcxhOks6LQYxd3
MXWzInH2Wlz7IplOtY62tarTvQjyVzPzCH3LKYeQY09Tpo2xnPJMApxsFkK5W9FwLXnkzhaFMUts
FNYjsin89t/M/LTLJXVFNq6D/bjEYCh/Zvn3XVDSts1c0uoysz2RqxKcknL+6iaeLwRPVxD4xpZC
OvoQhPNsuWb/JFKSo/OwF6+BE97Nru9XhPjLdVWwOfipNsqLO8B/9DzF381AJIWbhenFwHFlWfnV
nWbE/6Ivd5WQBG+IQfIwLJYqaS4twR5rg6zrEuQptmWWPtpoUZ5w/PuI3WldE/Sz4cGKcFq77xTH
TdfMPsFhZIe5k7cJhfsqovRMaxO7mMiliMZ3j8NQouXCOq4k8x1yLwE5VW1/O5HV74oswB5v8JP5
6bHqi6g+szW5NgvigZSHDVru/QFJwKz2PM3Li818dLES+DKMZWy0xuSoIUKG+g286QG5qtxLH1hG
BsTVElj/VHq9xBTQ7ZlKq32cTMlKCh0dAlVFW8fXbCIvpmzDe+HNz7Y1mkfpjL8Mx8nunkUK02BW
9p64lGJXjhAw9XIGkX13mk2bB0/FvDnZ69ZGLBB5ygw2ppe2/zOT13B2ZUMLuCxIH23rwwBi/uia
g7+3QGwZbPCLjGwp3Nr4jgPc1EPIgAdiEbMfa770UHv3fvA+WtqlkoQKHvL4NO+9sLmrMTw5gzed
C2nW958PsmMtqYye8nT/L+/Nikr14RBrtoO2CI4msHDlBsE2HmMkS+qYLJvMB8Mn8Zcajw396MNj
S9DLg9mtmf2rE1RN+d8HaNUePXe4UOE6sS2MvsfcMM+KboAiHTByCaaymrDMlbS1uaWmSNzb0d6a
HNouvlMbGFazP6PTFleZPY1NJs5d6NJCGvYvHnv1Q5Etw7bFo8VoBowV1VjulNuTSNUH61aCDsTu
owU3oi2RPamG6Wj0S6JAERcb1s0bJ3H8o2uDWui5+jAbtm11/kRwvqBStt6VXReetOK46nBrwDNr
Pyf2ddk2pCrwjjzTNMFvUDzGTef9cMn5B20N4T4lgrtrUrb9tbE1cYS4R8d9SO30vkJ5iI1ujz2p
2Vt9yMLTn6u9A4W7igMGzXT2qHrofKYjI6jWLYbyvSAsmPuvT+FgYkc7IuB2ZcvLxvhgr+0QlraO
ukM2ur+VBzxL/k2wLiuUh6U9E6cUDjE3eDMT4DE6EV7VMoMG7L4Sl407N8L+1JsaxAVgFVvlyVXC
u+hRZMCkoPetAMCS8d1kk9gLkZ0DCw1sAha2l79IcqrGYIzU4UWb0mqInrNshy9SQSVH6wRW+Iez
i7NT2NpXrRORc9JMcKCLVaizgo8syzE141qKDVZsVvgvd90HQd7UuZ6Kv3OP61YQCEjMhJ0+ZmP4
G16y4+5Ko21k5KRvQ0fH40nHYb5pC5MtyEheZM9+8WyAW0ZF8twNc34UviORPI2aQJMAc4ZRNEQU
KIQri46edDiMwvdX2YBKTllYe1QNjGPbNbiQ5V8oReYqYh3QPGh4DnFjE3ILmGUEStJIsaL+xP6Q
Emtm0QfxQzeYw3WaHtMhHJj/AJZjNjfU/ow3RZTnhTSw5UdqrhULe5Q9nZ4Vr/Y6DQfN6n78MDIk
ZLMxCsgn7WwIZwal82hBnHT7lGFeqZcEyUqgco7ec0GXEqdfENmEE/GVm9h30rl43gkvsluFvHlv
ued6zRS/OyNSVRYkL1mCKZX8g+w1tOzxmoTNuF++NnVqvg+1PeBL/WYXiwF4YsvMsFbuGNMmtPrs
dyTQ9RQ5OxwaSaHwJsh06ZT1NmBpxV3NPusGsokIo3PZKlhho3BeuIT3eh4JsDUB/iJRb7PIfiOO
aVcqn7fERFt56yzcVe9eUeF3ZuZXR49OS07a6TrLnlrunjvb/uz7NH1sWD7jAabAqGlowNI9Ldaq
JFLfthN7248hfJ9dkYHjyUePcgyIBqYRhzr6ySjKQ2ja51SgbwOac1iNrX6V0yqxT2sSy4bor5VP
f3BMPzV1nBwQcfcgqNFZsxlc8aQnECTixbJnfjqus/gtE6xMfTDyIGucnYhpd3Jla1zirBqBfvvX
wB6HzTxEHJGoHMMHZh2LyU9hGLtyOzgzrsBezbfZIFddUK3IUPaQFc2BciriHBv1SFT7NY/F75q3
0D5Q6WGcI3kJjCE9ZC24kmewCife29lh6XJv+VBd3bEdLpM9XOckSw+xiW1qCny0MZ+VHL7r7kwY
S7sJp9TAXazvqpreA9tD0aGsjrVIcY9TPADFkiXZO7pZj7kQ3DzPcUjyXxdM3lZn45flg3pYU/nm
VPQm24PJhOWD+IzBr7BucOKYVrzHbUhrZsR9JW/1K8HSKAG5QbCwWe4Ci7wnmofmdZe3dGS3Iesy
emKc5Y8ySG0DNW9P06jfCV6dIXjt6NSrWwKe9gnzVDVucmegQDiZiceEmSN2IZpv5dCUpHnY+BHD
zdxkf90kMcirLzqwL4OHdMKbjO1M/FAkNucpb9ltcdsNlwhBiTknjdsHHjreA4nzJRYuHKuFnz4D
TBCe7c/4PJYcA0tmyd3ISkJwhziHYGdhUS85ey4JZdcxymlATeYEJYyxpa+nYO0VWb3By8LWMxh5
/fl9RPFrUhYXVMl4y0/3M4wrSPqUK7zp5IOcrTuHn/QRelGRG7CrcHUhw2MbTLwS6mbgftDF9rMT
Gexxx/5ssrY5qwxzTANnR8wZESKGXncCP0Zbd78d+hMDLQAnJpZIcmlw8Opck5ftzxwLRHnpoXR2
3dLrxdNHnVSDQ62gs2LbjlG274f6HZluW2v7pRkKXoswes5mhNymOAgq21dFjC4CpwIaiqEy9MYv
DSMrLfZ1A5apW6imh7qiQ4qbPFWM+T42J0ARpr6Lmq1i62D52jSWf2lrTAse22NYlUxctU13z9R+
uO4zZmjea716zyhayJk3+jl46DPWlfQHvVF/QyKiak7V5LinqG1IM5KJt5ayem8XdJAbOWlXo6z2
nl/4z17CQj8MjCfLNBh9l+ArDcq5wSa0V1XySeLGOtz6Y4qxh67JUxOq7DokAGeZG8ib2eol6kn+
SjsMhUEhjecm46IByP8e5+JuFFX0p56X+JW4vLcFy7ox8JtHnGW0tGGrPZLF2D1n7vvE4fUmzImq
dqbhaTebw0Bnmf4NzZbFbEE7bazckXMHGaoOpE0jNmoi5qSU2j4SgjwcMkQZTjdZeEJ9eTE5VZ2b
uJj2OBT4y/I0WIMbBBurpNvCDMLhBYvIQ4qUFjsmfj5knU01EVybcJvb6dbteZxY8RarzLChVS4/
R73INtKnWlGmbNSCMrtS+97B6MfjI6d6zsBdMxxwKwcXlfivtybOLUxRJmRegfpPRdKmIajv3Iy4
IDCUPvd13N282rj/fBal9omIWHQo0DHsC+V4Ul2PiXPKMXNhLYIGstWnTIarSiPnRdFCfTKIK9pI
4qk+s1keKqXCtxSZET80duaQQ+knISw0zBXlu27D8OgNubFN4A9k+Qtl/WuuLqQtd2ZC71SRXkWg
wTKG/KjpCTzr3kW6KQeyiXzDw19mFweT7esuR+/ac9ap1zrKt7LAomJMp1iwuI1cQ92kTWAYp1//
RP/zO2o0WVIWijfv9CcTKeeJcL6/uT2G4DPfSVkOK6fUHEYMBVsH3mdWpM6b72yZ5uPIsnqD/ak/
Tln+l56M+EGQRZrDMf6ucgGGkJnIciLx7jZBCmurwiDSZRWKfaqNm2FDkBYhy0gDbYbktaxzKVQm
LMbkgktKeYzd+ol5qNiMTn9J0+ar9YgL8yqkX3sOulMbZO6uzdjBxm3qntJnDMbMew025DqaBYub
8QvEoQSF8L29ObjHJiLcrPei8EBquOpYfLG14Vc9MRpEjc4kqT/6UhJAHHs5rgw2nKEbbmlKsVaq
GNNrgsGCuLF419lxtouKXtLwzjhngW1ymh14iBikjwpR79Xg9Y9sw5A3Et+BkfCfgBq6Z7NMnHUR
edlrOo4b1ZvpSQv2veQKc+SOB0UJHqHafXbpxzR/JGU1fxy7qd22ir1fbvn7rhhjmnUjcSHto30a
MHSyJxnMjQwePJmo/ZzpDegMtpy5+JogiWvhkv+jeVtUbHevRaWx+dYp4GNjj2jEVvms8kVCwfMl
KE49dZ3f3KJ5MUCB9WbBgymc6ZQy53x4iidL3s0tjQQVIY8Ubz96shR3n0nSG3AxOW2Nc87Pfzu2
zp9kkyLDdWIfpWwZLUmtrW21DFIhj/+yd8h198zy3LApIfcw3RG42FBVAIrx00hdSTavfW0Hz8bi
/fQ5wviivEKYhxGaEP5Yigyuxs+nlW1diyaeuHLoDmTgJiAu1isNvLmLvYTHTmz7RChyFjZFNax/
Pi1gad2VW7V/ZAuiTe76n3GQPnMtTrUwG99s9rKbmBoEwNacXNZCpYRg6ggsy3b6JxhZlxrlp8AA
p1Ymm3cW+G4We68OPosDfG3Fo2Pq6CxQ3ckRD72VOH9BQP/wymVMwVQgxUUT3FMqPg5jaV5drBl3
0fPjqWXMt1GL11sxGKX6qzqBUpsibHuRSl4Cy6mgverubBKO+GKx0t/ltA5vf75qdEmGCYszgQIh
7NQ2CkXPQGCF80Mm5DuPMYsQnMG7ifzTyiwW1zaxhnTtfmaOY72xU996ZJdtjFlSglG2x6y08mOE
XfwpQw0HDtVlgOInU/kk43k402axHOn8pl53NcukouOPVveeYIwLpBX/o59fVmZeXX4+GPVMsk0t
/egYWjOS2v/+ws/39ZZ/c+1KbH9EkxEyj8TGHnuurv7TUeinrS69U4tjHnMxacEYjqp9Taw+Q25p
rG1aWdG6GCbvkwFjX83WKgo9Usnm8sgR2DrgLuKiiNpy50Se8caeGnAnMHt6jvhUGRGsXua+EWrt
7oO8DHB2VdNnl+IhH82PFusBJ0D3d9CYLdrfQKhGio+BnLlcWg4DePMc+J39+PPBzPvuoBIcacRP
/s/vNdoBZIsyg/3u//4+K3bzNbGH9t5fvu/nm1sz+4jnvjv/fNvP7ysYfrABdf/5rTGWwS3osm3M
MuJ//j640u3I2oh2V+2eFQPHueocAh+WD/FP9QjoDQxXxu2N2CYyXLs/4ZTNJ7IriaiYShIL02g6
d63RP6b+3D96jX2j0W+6lH1hww6ylCnLNDo6OZ3NInSGpzyd7l7hHEY235R96reO/SGcF0kzHZMA
DUJ4swF9uErpmGspH7kPIy1TKhrcjadZzomg6FhiWhz8Qo9tqrBgmmZfd1f9fz6wOvke2K0wQeXv
/VizQW48DLpO/OJ3IqcSum0fm2R4M0ML4pxYq9eh7qDgS1dfzYHerIFotzWGAt6TlUm/L2mgj079
MNWW8fjzgZsUQkcRl7fK8biAemp/4C9R8uZunabhZ1qnu4rcgjf8SQT7A9NtTFGWnwUEYPc7mjk5
lv4FJdf778O4fFqkrhgWeRdeLO/eePr6+//n+36++vP5iI/DtKbqxcyw3fXNZNwQ00MOFSARuEAk
Fi4E7hU5nty0/PSJrbhaM/wxmaa4fof24rlZezGpcthL4f367zMfeoi54LmYVHBtVUbtcYXU3I7A
+qSL8pudF/vzih/sU+5G078+Nl6CQXqnnH/0Rkx+sRc111GDd/r+3wfBAtIpTHYJUcMB26L5AK/K
VuSELw5w4mTnZvVpXGwmvRlzEM6CmY/Fz8f//2sECeUmb1u++edL//fDz+9RcpZsnHy0NpXvqFds
jJ3rvBqGfsL4KE4QaMQg9HTIkVWCi7Zt7cMyH94yeEEBycQvO8JSrlnzRURedpvMAvXfw0tERudi
QzD5BikMstYMskznNHixCoShwVTWKZLIpHo0F2mVp7LHv1GbvQVAkYWkSoXdwRmgUahm/CNzGPCg
pH6QGmyGhFZuGj+wkRV6zomtMKyT2VOixxF8PJYRwSTzGDyG4e/SHae/yTjTJSW+/TEeLpq/wHBb
76n0Q+8pVlSn5HPOu9rumNNJaNmkvWteg5YWgaDeFYKmmNUU6wxGmnKQCTf1f5/S/uJloJL4ldWq
kR3GejNFDW9Av4ZBqDUXYf7suFRughDd4f5sSsjKiDfa/2LrvHbjVrYt+kUEmMNr56hWK8svhOXA
TBZDMdTX30F6723g4L4UmkFtucUmq9aac0xbfJsq56w1cfZYz9+tiuncIe7B9hH+3t7dhixOTY3e
Qc5PHCBZWPgFhovR2GcUaHfKfi6tNvzyiaRaFzR0bl6Cazgm7fK2DEPU1De3KvAzdbPgD5HRLcsp
1dFYmD2ujbqgQBpWGIgqNEV2+1i3qX8YAEGao3jviF99n9B17tzcBRJQa/eq4rfTB5B0rZmJj7IM
JKA0eO+ZI19K3RDXMiEeB3/Kasr2Hus7aid98WY6stlZPRY9dK6fSjnYyrXHLPMp4HKVP1He1cCu
STBT+kH0WQDjtpVvTQmn3oqaD+RhrPVMurCG0b2MvZjvwgjqO1TMLKJ+hWEqqQ+nHX1/WntwMqM3
X9SPJYWB9egKUBSdcwx90W3hhvQX1eCKweS7x7kBOD1AgRY60S/bDd/J5SHfqgT3k41D/zwQFAaz
cDsNLf3InDWDsgfSZluPEKYZlEgd/1aUxW+zbsYXYv1Modr9RItklXUDAR1VcTI1Mk1YcIoVEVLB
1rU/Xd/SzpYX/O5HnBpO7v0kXK88prnLRNB1YZb61CPl1NggBOzfGhWZn3X9ZrltdqrDkiR6vXqm
HyH3k9bS1tfT4gSvxWTSiq3aGWh2hlFMxTkS34Gyxa2ffREOyKRroMCT4te7ayVKdg2T7FedmZ+l
rdvPRdslc0wPa1UQXEgsKGcVZIsrpqfThNgDnx3lDqT2jz42z12JMGc7uVH1QTj8g2uVIV9xr4Um
GZEtJ9V0bKXK77LS3L1XZK/EBGTXvwPFiOxKZuGRBzwl99R2+xMFuS09Ku9O2F53y6KMSr/bvU2e
XkDumsjQnjc1E1WG5bja2oi77o285WiPeOlBR9lrAl+7CMt+5cPrn5bByB0MJRH1oEzYYQ7cAbWX
1bS35ahza8WIviZGDbge0WasctrWR2zVFtXYodoGRjsdcVa5F364O9RknoNi8K9hM/4zLJs1gLVO
TTwAbYRgbZHzJy9Ie7W1XV1bHTCMwdw22PH30pXjtU71+EAH7tvSeA9UCM7Ts82I+hG+MzMq6AfO
Qx2jvl5Zi5193nYNQk1cfAXLUYmOa+U6fXJphl9u+ZCUUX5jsQyNqyPasUfXfYzQutFX7wdqATNN
3DXN0zLk/72aiEWAoTbfQmkl/nN4qhEVqaHNtvr8D/sD2bWj2Kd9JncsSFiAkbSMeldop3QeKJ9q
B+F6lNAd+wyCjRoqLopq63f4srRAFbDySvsC4bawr7S5mD7Vn4E5bkvU1QcSvIhwi6Zom3V01XKS
qA/cG5/a3NLPbTM8T2lrYDpoA4xvITlFE/Z684zbz3tp02CDb0cCCaHoQH75BsrVldXjbcQ2etEj
whOzPm421H68q4ud0SGr8TPaRQJJnULD+kkVpeF9NeTWQQR6BxGMjDs0EKQ1x2H07FfppenA/kYk
0aMT86YtWbf+RnOfcKWOuFGvuu6NG7ry7a21zB8Z9vJT0GrcDvOI4OIC0IljRkwnI+RnnmSRkuHa
Qkbk/O4VxPEOcUmkWJtMtv8lk9rY9pN0t7puhTvNcokhSjp3P/TC5oGpNeu2cakmS4RQ05Q5hyVE
L2mUuzY6atZ2Ab24qhC48bh/DaEMSlOwxpHBFavDOm3T7EoyEMCD0K7/DFra762EuEc0ss2tCyba
pbNrgF/1FxP1j4hW+px2aaxDQUcmmoONMPQzSTFoB7qJN56R7Y9nI502DZBaOii+ejMTjMEOE4A9
oj9vP1gRTrdpjbgHRUYLAgNzIxYqgKQEvgA9uQAkI8uAJiKF4yM5zMSp0ZBe9UGP69XU8NTSY6Tr
7N3duSJoz0Nf8/QiG1HkVfi4DJ0dho+offBFQKuK22mtAXZGhYRKdEah09lGr9rAGZg8BE5kYYVO
ErxGwKJM/sKnEYg7PRvnEYhEcTGDQDtmVHFW5mAO3+zWgjdb6Nd0MP3HIcHm7GnhM2W2+qRpdH/L
XLMRu8WQuyL3IvsGaaRpqherG9adZoYvRSZwZ0E1n9xGPhYTGPV4YhWIwJI8vfh7JLTwwQNf+FDE
yGP9ypq5rFNzB+SqMMwlJvCrFJ+WP29rKTkwia3duZJ/hZ5NKSk3vFs9MvGopUpPMIFODT7WzK7T
71GjVes4jsZ9R6bqLlJ691Dlbs0UXHUXsiAxqDiDfu3Qtr4WZrO13cn8GCn0Hca4LIkTzc2PVNA2
myvPD65L2F2cmCfCYq0PicRvb9vNk8ez+gajGt9xOB4GP7BowxWkC6SOuwWdoa1MxIcP42jv+e3l
L9Jnnrky+53CS5FRr4iMPZRY49HVDDJTxdHxkawuG3AfiGRpksde/8oIx/im2TRWwKFhqjLGH7FF
y9i0UbGOrLd+JIl3AOPmfpiyarYK5dRZlWV47Gpg0K0vCIdAkXXC8khoqD80nD2KB2497Z+2kGYM
uy6mn4s4TextQM73lKTTu6px42mwp4/L5nJAmtFXIELSP+fTll2tbC4WJJ3rctayH0fEOp7M7rbs
Qo9f3D2xNmRAhV6zsIDE2V62BM8SlecMe7/yiecog5OAgG9sliMFjhXmiXN6WU1Z1Hck6Y2Oru06
KzSued2qvZu5Drc+LPTzxXQuEzs8qC8YS+FpaXfJxIzP/XzDDGRNZYbskcGF5Mnedh4CTFVbowIY
M2/9PfvvD9vdVfWjvW7DSSHqMspjLBQqjQFOwUjB6cPOq4cxa4pfaaZd0Wp1T7WbYg8BRXVK/GQJ
RrMJJDANcy/9UML95+mQwDsnurLjWSq0l2jSHRpGSKasniIdJgOz4ckMXvGSBNa9mLuiE/jsnY6l
AF5thfYrCe9M6ttj0689C32MY0f1GSFyfx2IAru2VmAQOk9kKE8Bf0ULutpgpDK3o8NCglkqfXC4
Y7rLsrAng2RscciqeajQr54ITb6NZoxEqNX2yey+RQEzX3oUvRK6UriNUCYMo3UdZnV4PHtwdT+x
PweyH6BveVzjcfqqzIkVi4hQEtBMJ2OJPD2Myp0aS4pxJIj2OG8vU3ADEzi+OMZ9UKzfwxziAhMK
HigTtMV4/KYUGbu+15JIUxZ3AdjgXrj+0UGqcMz4Np41VHRnmuZi17SYtAdjjO5Bme/MyodNDk91
o4n+rnrqTm2NRJpPI4sKZy1UNV1T3/gJ3P9Y2bl5z+vRvBMrZ5zwLP7y5Ux46it6Xl7en4oQMHae
Knn0KdLixmvueVT6h7aW3ZWJZ7X3+qpYh175yyvii23bI8FqULeUPxKuBtokrNTZK41ny6YLkA+g
VuoxuKjEgjuFx+RoliEVw54uGalsa+QuBGvNvS3iUq9RI8ZDTcAB1JvB22JjR+3FZX3xQ/vkErKy
C/sOirZj5JdlgM6aoOeuzUtdqHdtLJsNvwNTQMd2DjTyXlnAG/u2SbJ1kfnNqzu0A2Xs6IBU0HtA
jcEQtC8qywxIQOz6u5+iQrPrwEivwuW0efh7SmPduBq0K3eHalu1IlvLNkSuYajQOVtgcenhawID
GQjRdZO+1Ngln6t58B16FNoA5cMrB+1ZKQj8QgPIaVdDdEBMQHwZ+U1nK4CJk06i4DaPCa1r23Bf
0ez9YL6QeNNnHDALmy+KvnYBArNCUAKDJinw4hwizE1oOoq4n85Y2b+GuSTLvyKfMHCI9ZQcDARF
Z0unrpR5rrcdGqt47mzxAEIsfRCoKZ8rUitQA9J7TFDDoKdT3g4Re3axDV3b2j2YhKQY8pvOKsHm
nkezJTcJlHSR5t+sLAPYU9VpdGmmZt+NeX5bDiyDR5FuFXmm9miX6WYif2lM+Oqk+aAfmD+zAiyr
8JQ0tYbYtz14EY8K4kd+UnD5GuKm21si+iq6ml4DGLRNT5F8XegCuUedJqu+turHwUmmvdNMw5l7
tAbVOvhNGQdEkC/3OE9QdE7WzxroLmQBYlO9icJ1HfXek0k0UmCmzwqo6nOucXlKielnnDd7Mcup
EOcvB1lJbEtHqLs7lmsi3scnUltRUWTdJ1Y556pmb7Ag/07NjH5ujdjWa1Q6cen9xqnbEl/i/C6V
9mREIImVdJCbOFWNr5yoaq/kqrcK+D+rX1ZqOle9aC9WIowT8lKH4mb7JbKbQe7oYbmXLwPL+Byt
/ayD8CO+35lf77MEAJyejPahSLBswYXHaeI43St/fLltrFl2Gibuts7wyaQukVWlhoRM0pvbZXCF
pmSredpEcFs5vlN8AMhOdc3BfeJkziPx186jkxa/qfAFR3feWvZ3BjQXIo8EfFBOWw70KVAZmXk1
6N02Z+qg4cHIOoJ7Cnt45CNSPdFiTan9clifP3M1L/LV7Tia0Q8kQi+pH3WvVEWtvVKk1ehKl/gA
g08AuZyQaF8TjvznQHXTYSp1uSfeGWAFgiEbWmILOHNKLrBqKEMSBZziEEu5881HypqHLQT/ltKQ
95Zlbkxdg6FHyHgwAxrRyyZatRK8VgLsKiiQ3rLuOOtOMeKQhCSACXeevjIob3pvRD6cmtCeAqo+
pCxLYFNrkUl3U0Fvxa4JTS0VsJncHj/ENJbupYvlLTW74G51pn93uHdSMxujrd7pGGLrIDjxy9iY
oZcdy1BVBVErVmjOBb9/z/p7ePmh//cwPlkAlLFOpTliGU7Gx9ERcXftkz7GL2qWT8SRKXw6tTx2
EjhgRkf1KOOJcOAOXWxT1OXVG5OLp7zxKa1nrjawiEJNv4i6PRtBVN3H3HKuRshKGvPM8E7CcwkD
N0t2yyZ8SW0V04i/LJukU2FLdPqXznGY/WspHUF+yJRFfzSHkLoNopyLkY2/68oyL8bUmTwVLHsn
SChf0Roiv23Z+Xf4eyKTfsLGlF2v//fEXHDpo7EBUyp01Goa1XJUYNq7FmUNhVs729PK1t7h/fzu
c6CFkxr9l4w1IvM4DXIxLTsRaPG+Kf0BNpmeTitswOM1thLiN6buvBzAoIg1bDnlv1eFAg793xmB
nJdMOoiuwWz0h0pFBgjK9HlwUDt63ei6CBMT9yhD6+4xX/5zxnLustkYgngGHwxJaskfk6eMGyLQ
f4YCaAgTTVc//D2gz6fMSxZkhikJy//+AP33+OoQuvN31/JGEwuLgzff4IeidlC+6GCU/aq+GFHo
0ICl6LNs9oHHvoDHF2V/Qocm5TfbEJ04mqQs2ThFN3zKARl06gcjpL48v1et/7XsT0XhUqAiAixD
0XJOrUH880dV8X0QbXNY/rpW1+GDKa2Cv7lZR3twMMEJ/q12XYYW1cuVPMmjb3bDn/3LLlDv2lUE
nTpREDuVQSoe8V6JR5dsywdYimt77BQ3LLcDeFoE1q5z8fSuEJjHl7BILiUtvse/P2Y7BtDSfioP
y7v8GWrKiX7eHFvd2BTdqWCt+4ojZES60q6VKTTyDcbkSQog9fMxWvTGIwT+63JMwVO4jbJ7XY7p
Ib9vachfy7FJRzSjq7ZeLZsDzZ+JGdEJw606F/OwvKL8Z23RTuaIUf89kAzo1Gc1HoUnPz+q2vK3
QD/sb3M6Tdyp8qO06cFJSPK7ZX+qbiHTzE8rnl7L0DCPRLGIqxagYkm4BRzGWnfXxbGYouFtNKd9
T2+ECqtA0ZWaXzncO71G/MO/5p6MHjW7p0r/GeAHNOqJEM4pcSB0UNx9h/NF6ML8apj3JTYm2yyZ
YGs3n0IXT04Q+C92Hfo3n0R0vWm4Bbp6tTfozjym6Gq3Y0m+XVWq+pFpGNZ31ei3Zjwue7rcbPCA
RBJ/TEhUage0jLln+OT01KopITaPukJJLKM0eojyiSXaELlncFLGsUwM9wjghPKZ05J/KVx16oZR
QbP691UyFta+hTgwW2mGG0wK85Q1aEJFMMk3xG8vAfQM5LVoHMzXVOHqST1amvOsbRkavgYTGcFH
J2zSM3SA9NwpnjEpxs4tcih/4015iF09dllGRtUa1fpBk739JHoFx32ClBtV3rRGnTP3mwt10XNS
NSzIWJea+MaIPmxt1EQHSXlfBohs1P0J+WlNfW9PuH0iZKlhmfRMVsg1BOYO+YMmax3AygNBUb8V
9gP9lOg4kf1np1l9yb0J8AL4zKPS8m994uQHtDTDBaorSnRDf+/1OrjXIQuhmIkCMuDh5uCqvPXh
FJ3buHgoyJsA7wWGppznWqOMxabsWAeD1kVEUBUslU4Vqlk0hV5zbkfokqsSTOeuJEWei9R/dH2v
3ksbmHsIEnLvJ3SWAJZ/S3z1U4XGXe/GhroSxhAzyXQc5J2xG0G7WvOSBT1ksw1wxfJV4cGfFMWF
DpS5A6SWgR4BsaO6mvJI2V1U35MF4fzKVH/zw3ZuTWF5xsKlH/2B2qFNN3cbIorZUKkH/kVy7pGQ
FOSFNgtRUZhgZrOyfIyaxCRLwInxvEhrTaG6fqWkZJ8KHKUrM3PFK86XBxw8P8ta3qQNvLPClL21
DcyFgZ2sMUEMSNOMZl37kIZY21bXcOqNsx7a6aMDePcSBQ75ZK5ufAuxolmYeD9mpQX4hFrt4My4
7wS1HLupcG7zhfY20JWXcdE9ySkq3ybIpoVevja5ql5y3mnZq7ndgPe/PS0/UQ9Ui3Q8tcuxtix0
9Kuoyv683SAHuilxTdtjfr9mUOhr8o6a+vyPafIxMwcmZ7F/7MnjpPDc6eGtLrjQ/cQhJGQMgxu6
WFQf80AN7zKADD4v+5dzp9iFNiWa5+Wsv/t5FW3sjA/ofw4Ubr+Faptfl/1/DuYGuPOq/t2o8oB3
bIdXp7rG1cz6COc1+7KN9ybaI21GJ4KRhZC8cmManbkvBNa50q1L0oCjfwamYfVJd4f7sl/1RvHn
YMmTiTZTsq4Kx7NXyw8sp1gB0LlEGtdll9NSXWKluRF9Qoyz179QJADGmkXj1sWSC6g6qm76KMEk
0thr906SnS3CV2PbeDPaVj+G0wiTVa/bk+nYdxOl7LEI5wDNCmGwK5l4xfS9VjYrgJ2twfA1q9mg
kTXgzQ355fods8oCH8lcD4YMwFwJvDzdJC2KTn/6EbXzEE5Gf2nDepg96x6XOnEuTYrWNQgMY3XX
aRQdOjuay92N/cGd0y0fVVOU51aS5rkp6cQilpXlzkOLhiZD6rQikmhCElfmcIFJYbQApr+Y/Jf2
Am0fJbE0fEnMgFXPQAFm2cSCJB6EP8yXzKucwuRprAaCJezuLltsZlpgiV9V/2jrZXzoBiGAY9Em
BXmXvcjiA1GS9SKDl4oyChmE+ia3uu/+1I9vRVNs/2ijZ1Wz1BrSGBIRrJLpJ2TAglTFctgo1hqX
kkzUbRuDJguJRkCRi1rB8wuWLLxglaAdrGZ8jPzmEveGcbAbUi3j2kJHqB+jvDWe0MoJvIkEu5pR
VBBxq38CRXeevcrYCoi2EKDcW5iV31yPGMEhQHVijEN+twMvv0MwWTGL6I/tnPRnFRBai/GDxLXs
iCtHgOwLkq1fjmfcuOu0MvxT3UXtbhhNULmInTHQAQKxE/re3QhFukSw3SNCavC2vFZMrjaKhkdQ
4aCKe4h0Np/eBv1Mfyf+kkakF0F7H+YbtRxzfEikTIaB8xVJsMYdjLWj1M3ko83Fnm5y9GINwENb
zflRTLG174csoQbah+dmHlw//2coYrJ/dPfipzK8qDEzD6VGUjX9bgogjqgvta9FJGP2zZ6yLrES
+DsRN+SSSAVH7ow2Ns9eQjrdUOPl821vOCG9+50ayWnMXJbdFsnUKE77Tzl6b3HZCpJg+3vlMKkD
zvoG37F/D4ooPyYdKt6x7MhzI+4M5aQWwHWErEo7q7lOaQMroUeK3hoTcCByWq+p1RDkUrYHPcMX
083rb1RJtPeqNNxbNo5dVs/dvo1kfdam+IzN0zpQ2kMhOMXbVpQGwGL+Ud0onmhgFGhl8IvDrNGe
o5E7vRXGMcUWP2XulvZAZijsogbaliUJqH2KWTEgdXfr53W6K8vRhSA3QpuLC9RewSuiupLIkLHa
vQ82VQoXikTbaOEt7YkF49M7EolEkIdtvliq4DrQ9AgaGqaLEO/mocmjYZ3qOKOVw3RFiOSiz0Pa
o5nQE+RlfYBWkyHoGxgN2URoh2pZybe4yPjPbUuL6TZJUjO7Mx72Wpny0XgZQAPX7VeOh6V6n2th
+6CNtnph1bMO5qW6yLLvfRJpx9S0XhMo3k8V3X7IRqZ00vM8j8z8+JX+WIVbKXQ/20ruaQvuBbRc
2wzzh2VQHVOLRNBplNMWipd81KqKvl9KYZ2aLeAbVPP4TbRNMTL5xAms70DIeJdior0prSF8L57x
ALoPBsj8VWobWDGMbGMmn+70nvodqYV6U+0UmOGBTtKxUg0hAL1xy9zoag9BtO8TW1+3uZk9gMkB
wd3rx3pMih2opgvTP1T6rthPBJnsZRD98JjoQwlDg9zSytxy0692MplMfDAOjhlSFJt4QJpNH3xP
GeXA5NS26+zYR1hOAwsFSYAuNyJUzqqsABArNvjSOtpaf3SqEtdSnyIFyP0PzU70s2663LZQUUHj
7TYDMpV10vOV0/Aq7OKQSpnbtAWspVo3TnoyPGRhnd2qwH3VyY7dWWVxUEguDj31Cnh6KP+VEyPL
973djD2riEG59Eb1EDfSn4MT671H3x0xfKcRj6IDME5BljcR61ZmEZpsfteEwGOwsHdNhdKsbnR8
JCrUQVyG22wuRw4C5h0i1Q8lM2s9hTk8FD7nteGRfmfXJC8TJQoBOTzSM/EO9lyPtINsOnj0LVdl
GYmbK60zNQ903OObFY3aCSmnt3EJ+71og/1q6MQMe7OVhjbGwxzMk6HQ0Fpdbozap9jdkf5boITa
Ejw7aTQpx9T4NsWBs5PG0Jwmblwud18iGzy5mbCQrGu+SVanC9SxJuEKZFPsvTrbWsxEL5kd/x4p
3++8TPhnGorckO3JmfO7hGz4tpq26R2S+HPEkYDnwl2LPo42vSycY+GD+mzd1NyXguX11FjfIxxH
5wVgMFnmkeemB5qgIN8znFgBMcHNm5Iuu9vXrJuy9BzMphg9gm3ufncT/1vXTz9qB6wvaOc496mt
x4Am6DGRv9rNyRMi8TaJG5E3wd+LrJP0c1TZQ6nb8TqnnngxJV7Izs1oAHYDItGaLrZs3AOeYRQ1
vX+vyeo7xUXY7Gq/SA9jTmA83BhiJbhJdVqEGdA8S1PET5odwk+XsM1NwyIWzfSfmyqp32tMU+tB
Rmh+DEu7VEn+OUiPFoXu3fwExXBLGv1DLVsko5pGdBjfrHXd+eWDl3TgpoRHjQNHWZxQ/0GXSec2
LrAlFubW1FidBQTJcjfGF9jnRKEUKGPocypPvlEVpw1d9jFkoe7YO1b8nieWuOAAJDhD40nv965D
jg/pPU2kz8oJVfGdpDlYyX44ICjEBpN6/YMHvYVOhfN9SIQ61yDaIXg+2tF0kkWDms82fRDYz6EB
VYmIKtI1I5BBxhBexsrnHqNE/24Vs+VFy4dzOGUAfYzeP7bxZwbMyYRqi5zTbUCO608DMq0052PV
RY7mzqG6hSsXtURrhpdB8fgm9PyIJtzEjEBUN0qWTIKrh1vdksIdIsQ3cAyImQhMtGdsAfpMi2vq
EcMhZd5A72rWLporWmjgHlDLlScrGdd5C+fMiFCQ1IrW+ZRQNejUxZuyp7AiPsiBQrdu7PQ9sJ6R
3eXb3hpKUHOJc4aHHpzaRL+C28/2JS3q2+ClfMpWQ3GtjyzIyH1eUpEmxtCps3Brm/FjZ9bad/q1
VzMpu3fwLhkQRQcDBgV0OluA5huLuwdIIVcHL0JyBazabedn+yDij8cj6Q1TawhsiQZ8VzZ7ze1v
Zqe0kyb8vR6IYFNWOd0l5gCreADkUGkxHXGBULRLQu0100W4HkGGP3WmYRCjhK/XF46zb4lWVoQw
rEIBazhzmevDLkZn5HS/bVvD/drEPcFHxrbQfLxPEYrZOkZgrasTBQYodlUjmfT50DsNDC0aBPfP
NDfO3Nbt5wwHBf7hcDPp5jXRHFALgaJv39KAMNoCwE74u7YB08rUftFql5zAYazfaj3EFdn7z4Tk
ceMftw4eg2did/vHgN5HneXds262kgkR2G9rXv4XgVPs4YBCMjimTkbaaKHR+qnzteal+s7Pe3UX
ihTIrI5ZfAGTuwPyKW8xVLumwSiqXKc7WL0zPimtMgjyvEJbo6voZSD+Z6XZejnIrNfbRmY4rkMj
ai5CG+FIgsej4WVQSkemVeufMqmGC2+MUuA3zJCYduWvlFqGRTtzR2PAWhMUjlh0tH8J0jBXvUz9
FZ9Jcy+8Mt7pPfR13w0ePe4/b0MTIxoI0P1oVvLW9Zm68BDqVstmpaU4KCIf+TqBPFZJlIXbDPXN
j/vgTBX8HLfFeABDWiCccdVr1FrhQWL0XqsmUq+tQwPW0Ulx7z7jeVKekB6ddB1UjZLqu6JWT+l2
brwTcJMU4fSikDOBuiqB11/FEKEaQjZu2tFvlk0UhVgPHrwSn+0YmOUa4A8ZDhiuSFEooycd6G83
pMZDkRL4M0GVgdjU3o0i85BQNEzvk9S7GSESFIXq5UAcb39LlEalozeaj4kGLrFj9W9s2Ot29Lof
MA8MnHhqeM4Sv90lrk+qXReFe+r4YsV3q7+XPsGaNDu+i9R/pIXtMo0dn2Kr9p41meVn8ce4Gnvf
ZISYLYjHVzM0QI8TJL+trWL6xJG00pOX2IqrByTKcPMRBpnbHEbtGJtEb+PE3vspzyCq88ZKzYIV
ido4jEi+xKcJrkg8GFnzO/Erd5+PBoDhySXAtPGeg7z+AB6RXzOs3s++nae7usTivBwcCo0oI82+
LefHFN13hU44FBX74OI3ckTRJ+XGTkuU6/O+Dg0LrM95m/5hcAlSiT+4dn8sR//uX15R7eXkSdXG
xYC9/d+bLK8008l3oBtQW1pRCVzi3yH479Wyzw9LxDrLS428p9YGg/s/p+imVZBcLf55F9NwyFmm
uUgqHTSjKhTPKa7fDVkTlk0DNPF3JrkYf1TaiAbcnQJOtRmdqbmYNYtXimv0V8LwZxEwMVyBdPaP
pSifW2FQYBW5d7UhIWx5oMkXUyK0AHrZfVkAZwyECtEKnBv1NZH+iJUBIJzaKiWuIdt2PdqcNM6L
Yx1S0G3GQBGUAmrSQhz7SmIJcS5uO/5oTWPz553aWD9kYtJgXpIzmTtd8uIJi8IBK75rzQP+WORO
c9CKpCPDWaM7Ew7NWwsXccXX1vyZy7m6afM7eSS4Mz8IvuFZwyEPjebqe9DFphLGK/zUh9EM/YOm
u+7Za8Qv1osuqik1rGTvBe+WSr9YIlFlda1zoWEECTEerqrB0S/LJm2R2RtTqeuy6cTFNwrX0Mvt
usFFDw9n4qu8ARlnfJn2T0LSiRRovnfYpDZC676Y9kPUhFeFFyA6FrUdrNMCnXrf5m8tf457XxbH
ZSsSbXej2vO6bMVmVyLOiegDZiHLMk9P9qxMuMLEa4k5/2STEob7CJ2z0dTPsCxgRLdnKaLsG+ZM
Lr4ezimzwY1hAJoAPC6eZOu3Z6uyv1oVkgGfHUXjdivdcfynMVJzFxmwZ07t/y77Ilnjg/go0kpC
SMe8A9cPxj5Gne2InYJvmT/ux8HnwpWVdec++ytwLfNkCVJB16Et9zGVlYflYBTW+V2F22VjGYTx
mdJRWavO01+jvpGrBIe45/YHv3RYEIRuspOgUl5gd1AHCztxBGRYvlQNhSTT1EFWzkfH0Kkf4h5M
wby17Cqp+Zks49MhGqAN5FSWag9ry38DgFSKGmFyqEm/Ww34d695DFE6pFJBnfaxD1qMTTQn1+RS
yJv13+DapDkjVk+37mBKapl0d5ejRCgwLbIzb/t33/JKEdJJPgsluuU8uxl3+UxrDRdBa2RpcMRc
uTXz0P7jjVFpme2I9CP6c9S4gfVY5M4u+ODFKfNnH/Tzq98j6l320ZUOWQrLtMGJTYsqjQiSMARS
u5TirKRM+4qeOL/rZnBQqIhf26lzniAcwMjjmJ+3w0uC9G4+hOVWvlLJHa1UvSx7PP5EVjpfHvOh
ivpS4Y3VfTnmdsEtg9N0oxKtoc70xm1YBvqFTEoYaEHHrGjepKL1FgTp3FsyNgBrrAtpP8VtMZd0
bl3crGD8rGVYH5dd7iRtGIUtAb5tj8RvOfnPTkW3dBPquCKWMx2jVNdEUeFNM/NmaYRLQeonYUI4
xs3t54WuSSOBoouOwcyp2F4OVdLcm2nbgjn3Po3AJPTGq+9uSlCoAoxQDMg5l12+2/cPsGq2y1aK
dxG1qLAfKhT4zTiIW5Lk3Ud9KQkk2qAWgVZcxA2mI659X3UfNLS3GBH9c9OY/d2+GUMmDuNQ4jrw
9ew9t1l88r8hK5ji0KqCdFDk+J66ONfp7Xnxrm/0EBER0UxuROZgoBv4OjIzekw0bvpmaaNaRRsY
jGFztJg4A16jCh2I/qQqh0vbatOjPc25k0HyXZIXdBjhrKHEEqhdKeSTWIgVSkVMpfvy5DEZywpX
2yNqhdWEE7ltHjustH7HB+13rb9u27wHPEX6q0kMGGV0Y+PIUuwjEsTgSvIIogF3TUWinfKsBH/p
tofSyFDsqGeyCj4RmdT/x9l5NTeObVf4r0z1s3EN4OAguDz3gWBOEpW7X1BSS0LOGb/eH9hjT8/M
rbHLD60SmxQDCJyw91rf2mQtM2OWG8O5xG6yzEdMVaMhQMYrhHyS0+RHcXWpBfqNXGMtXDXGKe2z
Fzrh+FKQGBEgm8C8Vj/SzIB9apDwMGQq0QYyJUg37+RRsdOvWWoAl/eqfgm7t16ifV0UA+WJWhvQ
0gysj63BYMxpYrEri0S9KTxyygOyg0Y7dAtVdGzVx+6ONvx2RCqnSPUWKUhFKLcH8rtAXURUEGqe
gVdF1mvBxFBKMnM4GXq0u89+1b1X+DC2Gd2R9SiGldP247nOLkOD4D/IUN2qdXgKTZT0hjr37HIL
7bxtAK2XpGo6XWtuiAckq3HWHdEDuoXvVxFpIe/mAk2mC/qZvr4oybrCG+QVZ5m30dIhIKPpmS2V
nnJCi6t/0WqyP08dodtVlVxELh/svNYvTuxPK6/J8IvoNYRo9ONuleGPJM+Noq31wImziZr+rFdI
hNhvIZGxCaTrtc8ZNbgNVB9Va6HSfu/jjZlb3/AeJMvOmnZx/oFaDv5TrIn7zMv2YUmb/vqDjb4H
3bCZv+miPdCOhiws7satEvlyKZQQRofwH3sW8DvZlg8WD1s5cWdtlVp7LCOCmYcis4+TOX5oicJ2
bfTwXkUPhsaymc3Ba+pUqBHICkd/UbSzohvKIhA0mxpmUTqRS4SZuoJCQ1+RhcBgOghd+3rajuF0
qnsCtVELfNLClUiCRtrkFNzw1zOJCsoWvYhWjkcVQ05pcPAt5bX1y/GA7lucbeBxlLnClKCYKNl6
IcAs6rHqzQB5xnV6sm4nkoNsZukbqWTlJs+0N0PvRlzvESD8Hrp0mlhLctAepz4odpUethfOhuE4
FebZgxJ3W+Tj93Yq39rsUWeSOFx/dJ791Z+sN9Uo7lEfgG4Ly9htRK+ug67OsQUET2kQnSxzgKlP
DMIyBLW0oBMz5232B9O3U8gHWKsC9n6ixs5CYORvP6ZMnRZxHWjLXqFaS6OPiymaAhQJurVQ9ebU
TnMyBlFuhMgNZLPj9nImi8DabsWOxMWcDNTa7smTN+uFJJoMoGaNhYDYnH00+RPbAtSmEdU0lkvM
gNgLAnSs1E/AVGI2f0wNAXHaS5+tkNJqbtD+SbFb7DBbR1ukOTYbNkYzqpTxbRISgdBqOIMcaD90
mi2XIBTILEC6h8hcD37LmKWo+drHo3rsK+IBskrf5yXtL98Qp6Cpw63HzALUGM9cE5J9DdAT+Ow5
f/HxKRwtG0BfYccPvbBUF+b9XTC2warjK8BjtSSacgJ7TXOAwiKp1rKjCT1WE37GIdxTXC7cIurZ
OdTyyQGl+C0oxseRMt1S1/0HbxZig3gjFMSZVDAwOC+Xagn2V6ki+sh6Dzqxip9UAn+DlqM7YikK
rVuikNaGSkiNkMWOgkvzkApkQlWUEas4hYilHSzzKjTvQMP514qigaVSH1RTYefvXZNVwQW3jcG0
nQGRZLV9107Bh2i1YBcV1nPZZjcUDN0M9M8tclliw1qhkQvhB9CeUyyhMFRVPYt3eUJYh0la104j
apo1KEFSkVe8WEz5GEledBx8BvkPdgegtoytjkTQXj2r8496OjEvpzOLJwJnpiPK1KjsjkKlkB+Y
iwnO3AFUxcGE/LVi40YGNoDi/TSH8XmW5dIKYB5kHIEYLIAqta/MLftrj2MgX8nth76Ck2tp2K5w
p2QtTjI1RXkRYkYZ1JpGmNdAK54BQ0NB2zMVZLYGNORvYUcts0iRxwBZztpT4g/FIFlDHVPYuoQj
QVEOlkAlHqYi/eCzyb3pOA9+Q2nAz3Hm0+K0z3EJTTqXLWu92DRfTGOAcKa950LD8dT6SyVqkrVZ
MuaSiLLJiHIGlDlRUTXoqnYVop1eDPbh+iMNnWNvWvWRix5uFEagfZRqj0Wi52cnZRbrayIL+lHZ
dlX5YkXeXRGqKwSB9KtZ56FxyLFkYaGwBpIRNSDVsxu0W0TOFO6ZOovVLIteo3qvHxEKpmst6uCd
woq/T+ogcinLWHjDYI92GLI5z3KMUFVL2o9swN/RyqmtPdAXAmlsoaJ/bz57wmE51rnCCkRwvsFM
3icVdUr8me2mRJJ2M/elWJYte29PlDBtcex9STHvOesQTJpAeT9qlMnHPN3SGFy1tjmt9CraatiB
KX/BSjNNYk8Mh4WxblF1bKD2hp4HEl77agSA1e2oYD2RslvM7jjJzHcyV0kvDnGjNrIgirwEmidM
Dr1asAtrTJakBuKM18IuHswYqDtO0kWAOeG7FkTYsfr8FbeaSu+mjy8jRI0FF2kPA44f198S4oPR
8nb3yA4m1yyjnsM1qHvHgrcr36wqk4dOqsaBqsyrIXFqshv/bCRtqEITWxgZzgLuRofHLPhU9ckg
mqUdAW5LeUBO4y3AubAxrQDsZFc8dQv/ySN7jiK7s+LkLi6aCSWoTBFHCgabeNJPbWFreDgQInTk
mG0yLAOqCtSwG9gFG+NzbkT3ZRzPhxKNUNLp8b6JWhhHIEIo3Gkj52eJV7CEykUylRsHwjg2fdId
0hIdVZtk+TeR5LcGbfYdNQB/5QEsOVx/UF0ND5FTR1tyfG8DSmv32A3z+yxo3Aq79eV6C3I0FlpI
RKvrTclZSKFKl+s0EsMhcZrhEM+/YaiE0taHN2YQvZE/7691llUIbaZdMMyhxpHUF2ZJuZKrgN6t
yY5gaH0YK7Rfwd1ABF2EqCXYn4/VU39sObmeiD+z7uJiJtor1VMHiP4Gn8rj9SEgIdN9TXVuUSbW
vTXJfQ/f8NagnH6UbX326vKUjrZ2qdVhD+wS33nmt18Tx2PIpo8S5ml1SIOC9uP8/7JQaLxDKLqh
jH+fDHTIG90qV2HbonVVNXnrN6W8VQgd0arsqxg3wJHGZ0rxxomIELx4RWVv8hbtTZ4Qnx3ptA/D
RlcwxlbxjWlR08ZfRsxpn95kuj2d07DzHwyH9oEZ9/Za5UpLgNNZtQqdsBnbM4YTomuqvnuDIAmw
uO6puFkDwX4kzXijpW1hlb07eTSdBnv6lqnSeIjm9WlFeTqsHb9D6kYgqhUrt0VF9mcqwFfaCldJ
2o3B2mkkerEsehgKB4d0UjY7fbDCB/pT4bbQSse93ms4nnnTok673lmlXfgwsmJ32NqdYfcUdE0N
m+ujv20RYX2YpEtEKlU3VQF6QaX6Hva/4foBrb3aCu+FKqqlMgYkkeTjfcqQDSglUXed05LrQoYX
DMlHUGD1SdgEUlLXj2G90OkpoM8sGtuhQwv9r6NjBtLdWI3R92n0mZccU38nrzFj4f1ujaiEgjA+
6tTyd0lJysZkAsu0so6mLvD6I+a1y9RIUFctsd2OYElmVKfCGxgDh+LW0wx7jdVZXzgRGBNi0onX
UnosusVw6iXRMtebrZMRwWBhELJa21nAg3IusYnxBP1rjH+b6OLSoUbtJ0J7RRBKWDVqGkelpSKF
/8TugGarjlUZr4Y8tpiRV5Sl/Oc4i54KLSs+EotcP3GjAapAymGFN2KG711/o3iDowra5Ob3/ysF
y8esqu56wiaJDdd8QBudeK5zyFxd+EI/qz8i7VFAJ3Ozm+xwRfdAoELhpsj6cxE1+d2UGuplCLVL
kmnfLN/pMaSCrEGsS4DckNmXoseiMt+qDa84yCHHGVQVey3H470oaNnsoRjqVKf+9L9Oo5Pjc31A
bdjF/nr/Xx5KOQP7wk+PCng/SOt5het/alrd5dvfb//0LLo6Zya32fb3p7/+yY+/u76966Ovd2ea
qs6l3/9+I5jY2t/eXTV/BqSVvO6f//7Hu7s+wB9abXKvv06/P/dPR+HHr9dX/PHk1xf78QyEVPDH
12f/6dff381Pr/7jAzI5tYff3/2P+6+3f/p0P57792f56eBeH/XjbVzf8vX2T69y/c8ff//jfUfh
vNqkg+Z2uGkIZKcSue9GgfwimIZmXzWDgX+fnRqkVOWcO3kDuI47fGRSKMdGfr3evt4DiVNhxDJc
JRnI6AaTvabbSkaHrfQbLr6QHOeacGKfzlxsW7eYBT8EyQMbPKqQgjHVfTM5lxczSj/UvR3KA2MF
pQtPtQjSO9Qxx8jGlyMmssojI9iaTUw6vG6yxJLBu25qQKu1JFzrE402dNqrFhrHnt6cAZxHmvss
CAj1ox7qCgt426SjWshMWa7S+jkpbfrPbFT2c/I2oqpjkSXoWaoUFYwE7GFKTGWj/5gYmYUrBvse
C8SVFYasdRUWxb0r6xQAe+aH61mjgGoGB6i6wwX6JCdbZS9TyEWFoKNMZXarRdmwJHXoZqid4eSX
rbzxswuOCX1FKjSUhFZUG5k6Abhp8DxxxcJMC3VJmxtgqy3pZ1amLjZa2eO4M7pkG9UZpjObOjbj
Cu3/sF71mjcheoKE31cZMNRn5nB1LyQRQGox3hCs8CyVUmVZrWZb4st8QkUefNlVS121TiKR02pg
p/3ihdqZyA9/yIPdhCedYpKCj1ErP2TTsj0wqvIhsEHZIhyXfii26FNS10aBB1iAJAtRfOZJsAoM
P9hpCWIKe7KnbeP4tyTcsc5MUbC077pWggLtxUahPrSMw27Y1jGlVDsBBmHpQb7ze5J2MB9Fq7wz
vuZ+grETdeMjYuZnNRhdX03z7wYIU9fGt0e0BMNtOVTy3u/fMfD5y0Za49qokbD15KmWDjRJyL+0
7sBmRlFQbCsRZaueBQubTGfRlrDLKi17QvEDJVLX330tBBFcd1DfjOg1DWqOGyHbi7zLvqHP2xU+
KljHMiK3zGzThSUKGnHS3nlMfkhr+75pgo5zSY3cXvXzlZrESA6BV+cZMN9WUJiaaIa6ODmrFbBd
NN8nEoluWj8jqatIezeLIkACPlj3Kcl3NfFwWw388SFjTWA6BK9hBGYaDZVNkVfRbHRno+Z4AC1L
4H2iRRbVG7uI4xrONIIhtQif0AB9l+QntaTKLcI5Fk9HOI4nG+2eTkzZaE89qrDOdyPIvvtaR9cv
nZY9GT6HuImyuykcbFJLCUDqB+UFCicytMKgejL623bIsXB2tI/JLAKI5B9BjrCqw8VWodagoVAq
m5Kv7JbDqB3jytj1VlZsEUYTLV1XpLbF3XNrWoDHvK0a5NY5C9gfUoOkuVWK6hDJbFfX7YMEr7PS
M3Jn/Dw505ckcFp5zvShXSbKJlUCtLbY3TF6qtO9DxuHJ/w0Qu2V5Up8T/SDsWqpvc1dNPMw0hAq
e+Qvquq067YNZtb4wWfMC1s7oX0bWI+xrW3wI9uXXrbWY5bWK5FyILoKZhU44fsW6etZkviDSSq/
0VBKu5QvgSD3FPSLKihXrVbvUkuRF9sPW1zlKE4QYSzxE1K2Mdt+S64fkeJVg1CmJxwxL19HRk6q
oKSJw1MMFiTS5BvB/tktDEWFsMeTIhgIs7Z4HvHl46OHZ5B3+jdqEtat1dEwSZVDQVf/gqPZa+EI
jSqQQ22S57Y0QQUN1blr5wRUTmDiyIx3hcE7Lasj56NFBMtMMQyfzLSN7tQeS7Fp9vZGKbEwe9Rv
N3rc3TCwq29qD+kyp7gkiBpcicbUUeqxlWKr+GGrNm6B0YLZx3qMYMnkFnc8GHGtTZci1z8Uto8L
ROJW3dEGiPUXxN+SSs2jls/0QoVu9whjprAefZU2AtA9mLwlZ5tZLK3O5xKkvKRMSXwz4J6sqMDc
5BpnmmPUqgtPMCSi/rGS+lqF07qJ6C1ayiBQ2AkI8wEMI9vXz8SHiK1Xb9OOUEAtNT98k9lFWnQR
yiJqlxAO2T5oAESHs6hrY2UGYUvZvHhhnjHITG6MNa5SMobRPQuIhp6uJUwwrm9S/G+QCqCMsQF2
eoCgzOZraBPBCR16jZbRdgM9XnvNVLpWU3/1EK3Sv6DHOkwuPn3lTi0YbwOSlmzEDDLgKgt80P5o
xJqFZPW992Vd7uOB0azWMZBAC7WLqjgI+Bx+HQ2IR3ISvfBqUY2sz4UmUZwKCn0A9mES+QCIo9Bh
JjAkrQ7RH5hs8bNlXb8j/UhDs4drlZpQ4Bqhbe2VPMy3VVU/0StGFgmulastT3Zq+1nAS57trL4d
PAQGawTiNck1tXONnAMPgsNQrOq60I8mtQnhk53CNokdRFNmx8Y3vlk4o1S7JSM4qmG2RdkTbEm5
YAGzQ9fc8xmDkwPI9sBCnMA1ghmWMJ1tlNaCvwFUF48pVN6qvlfJY9jacCw4NRhZTDaqC0diOUKW
QSQXEIVZY2J1We72Ch7BgS0kYq1aHJKJnCNHvUnQJ77M+TEo0ukRQ9N6gv+HhppsOyz96V6m+UHT
o/ZuaJ0jmiZxcAxC/AAcjsQzkOQZoY61Y/oZQU/yY2e2/mGqYwyZCR5HXMw3Ig1ALzdZuvDSgag3
ZB9gggA20ZNfDnTiVy/jYEUuPgkwaLE4hZDRt2mrfDMQ3HJ5zQbTKqa05q20osIJNusmxwiDnY0D
Xqv8TaYArOrCOWlpCs5xHB0hDAe3dKXnqO0Re5TZ6FuWABVW7Hy4RbYzHdpMHHXPYh9saXfNAArP
4CJadRgyppaLu2jEN/DCUPNYoRcx4O7GiKh2PukkUW0ppXgIgjNyIBJgZn3tnHoqV5GP+Jcp96DE
vbHxYq6PoE39cxzoYIDVfGs5ZChj9jkUAQGDEQpdTpEYP2u4DX273nMeQMa70RnZ142RYfSjDH8w
OzhpQIpp2cU1KiuCqJtCf4Vb1W0QLNd0Nnf56zg4zksVh58khpeuijBzEfeAC9nj1YdaJRfXombT
Vz3dldzYglVrj1Za9etq1N59J7P3sIaRaibtKoXLdVQiDHqcBPGKxgpXe1MSzzIL3DmDWJDa0E57
qCQEM1fEdDefeog8clBVgMhoy+3q1sOO2mSYw/vm1pG+eqdBxNipIBkIiGQG8klA8tqiRK9obrUW
tg7bN/KjBwdyFw+vi+ews+vzKErv6Gjlws9grk8muupEmwLIoYp5qXWEh0ZFlxHLkXm5/oBDqawN
iVi2T0icjRN5CUUvLyV1WhSNRbyOSlteftxh+t8T1vGFkWa0C3CxKTTr1MHaeSrb5Ey1lSP9uyUW
rGXZ+fFrOLzjonwY8dY89QJlrK1nHel4WrmsNYUwxjpqXNu3+z3M1WydfJge6xZDSHWVVSaCYnX8
hqK0fOSQ+LesrU6xRpZFy/BN8gC1w6bxkmVVFB9KW7ZLYferUDSrSVGTXVc7UNBNALpCRs6ZFA1z
h1xbgzmko2LHwioJesMmWnZnh2hyNu7tWY2qFoIjLQt7NFcIImlWaWTkel15qAif2GWtk9ArFSzG
uuA4BjFta9HV26u8BAdOiySc7vOYIuFEeN0edToZnHLeRws1hgnGKtl/8gPjYLJE47kYoYfRJCya
fYk2HjyNs+WkjbdSQdttwIpYmXHZomU2v6o8wNIzFCLB/Zdf/v2f//nv34f/8D/y2zwZ/Tyr//mf
3P6eF2MV+rRb/njznw/4BfP0+jf/85g/PeREblJe55/N3z5q85GfX9OP+s8Pmt/N/zwzr/7bu1u+
Nq9/uDH7JZvx0n5U490HAebN9V3wOeZH/l/v/OXj+iwPY/Hx65fXd6gN1+Zb+L358ttdu/dfv+im
pRrXQ/XjSM2v8Nvd80f49cstNPnvH7+s3vvX6v2XXZ28Zu//4gk+Xuvm1y+Kqf2D0DzLsIWExaQS
wfPll/7jx13GPwxNmpbjENiJ2E2XX35hRdoEv34xrH+o0tKkY+jC1m1tvgsXxvUu+Q/HsCzJWlOT
UreE8eW/D8YfvtTfv+Rfsja9zRHt1r9+EeLLL8WP737+sFLwpkzemWoLMeffzB+9+P56hzWNR2v/
RvQWiniGPlgvKOhtvwbEKvZBBaqCkZGyICQ4JPo1KNZFa0SPgaW+T7PSFPXVVjrk5BlW5To+DQYF
bboekGbrlEudFbUF+I4Ar2Pmlyj/Leecx+pDh0N4DPzvMkWOWSm3lV/saToTdaQpq3H03n76an77
vD9/PudffTzBMaSbwcG0zD9+PFh8QiGW0tnEQXQISQRdUMo4Em7xBKLCjR2Ah7SluaocZfn3r6yp
f31pdDuYJISpmpKp6Y8vPWkK5csgdzZoQfzS6Le96Kh1aay1StZONDRc886G+bfRgtD9+xe3/+Vr
24DZJF8pZ9cfXztVABtVZeZspr49UVqnv67s80BS8W3349jeyVbd/D9eUpcaZ61us4qYD8dPJ5IZ
OGMejMBLMc3f6sWAsCB71Zv7wJOnssJe6DjD+u9f0vqXH5NTmHWiJS0O9B9fsxVhrJcpH1MM3Vts
iPdp7EnahbXW7XInsdeI240FtppdGcDCw4S3qkeRrONJWQ3GTcHmYBVrXbC0io3maCaJ84yrZt51
C3/OkQnUC7Z+vJjeYKzphJlukMzJXISJSG0VD5RXgLCRe82yxrooJLkAZ3PD0CsWZpTcBjHMTgdg
/ULeeqF1NKA/04umYjNBkMmJSiIatTsPXjrh4DXPPYSUpaWWILtabMsDua5BFN0EAU5+7HiLkNg6
UvbyhZmylWOmSrNgX1jaOSvKUwTh2zVmtUBVNKyS5EUd5VuC4WYZdwjdhAjJGQ5RQETm91J/tXYN
b6JQm3FtqeOrQjkYe5b98Pdf0V+/IUvaju3wk+W00P90IpqpETTC0u1NWVUvlcoChAU1nlTyDYyh
/hxA1SxyO/xfTgxt/uL/OKrZUGQlWmrk9KQhz2/rp5MRtLQsYcnJDWLXm4rGsUIWU9Iy0ysdyGAn
25qO+jCppxn9xjcf0U1sd5OvrBo/eoKlSYupPv39ofjrUGRbqmoZlqNzgah/fk8M9yGOQNvYaF5C
E5IwkDnvQHjpqq7mvCobaxTiq53ehou/f2Vd2tZfD4hDM5+vAVAgO40/XSlZ69cgltDfYCkadHoR
kVm82AblWDuoXFmFGP0jo1gNjBF9Tm9XI+HKBX69xP/cUhqukY4GUIFsKlpIZ1hMt0AXc/2xF5S3
0jbA9jPxQ3qUxLDjPDuWn6LoGrdR5HEVVBjEovBtkMpRxemW1RuNPUDZ9EfHiPUl+gjiZFo6bA4A
tjAnvhH/6k1ex/rK01KdOt5cK4xdsuCfQg0yRlSZqNkHb92jR0Iv2iZ4qBC5Zz316IjKX1+jSes7
6HMIBGV6bp1mj7VzPRQo3JESU37GjjquZxVLQ9PfTC9T2Bw931q3jaRJ9B0UylwEgEPUrHKbSqSB
RGzXx4+l2uyKEuksMATwqgAkCNjjWoewdPai5nhKlPZYtcUiZMcvMBA1IlpzTiwq/Uxvbe1V6mY0
pg1bOjz2lGcRpLWyoz/OcypUnr1m3ZcXFJCn0DHXYkgudYSBKr3EVX8sTMIr+tjVp3rFqLgG+c8e
oHtJqSWSgfUo4E4kZbqEW42o+SkT0xK1aTZ8hmG4JNrxMEH6XvQmIRZh/Th/MA7DxiKNEfvefVk1
uzZrdg6fg6Qu9AEMdr04s1Y/qFV5GCLrKQwJ7vLlRkvZIKMhguV06YJoTWaqm47GMiNHvPLMdRDn
lJDILeNdljX8gioE1BmBZv0IQyK91Ho/6Q1xrwhK8vP8XzmqsQ5hmKWSej7UKx1xAcAcOOrROpK8
kgJBeh6xWEabkUt/7xwolMu71MXXghjCREJBnxGIjtM0u16v4XcSGavQVeSDXb8TgJzCIuwdM0AY
xBRQ+mOkPUYeB4bmY0PepDokeJblujbrlY+5PvRfLPsNy2PfTRtLt9Z6OLkdJ0mBB98eKaCiYkGn
2W9hKdTgliGMw4Jcd4DKI58ajdMcadzO2NGHXg9d3arZjeff/Ce801tplpdR5Jeoidb4l8jEQ9tH
bd/gswssZcq7T6N4ds8Jzh0txOQKn8seAvrDk9uDwdP7EV5huB6T2eSTruWEML0PZ2n150Ruko/Z
IPfidT/HAibTruWwDex3QBUgNogESstexZBlx889zgCXPB4DJYy49BR+VL95kyrxY2igiEZHKDak
9WdKEM8Ck7uyzkqxp/axKMtyXSvYynUfNmOgDHPcmf5uW9/rsIeaK6jXoMHUl04Q3aqtQrElWOoy
XLY8U4Gdi/BJhmHMaHVJiUS49uE10M1l6qEUIa4JJwJWWrfGRwa/5STIfcL/jchgdCOQejHglmhV
wmqPlNvIIFrAfLOwZRHOQMdYJU8PxHRBjjh4Zb8C3Vjgg2neGviy2kDJjYk9Hp5jHZVXADwk+JTE
gPYESbU9craRTakbA+RTitLFv4rAiA1h5ayK4WiERBbl9s2EdBKw8JkMGrT73rLgfJ72tqjXUM9O
oSd3FoXt0IfqE4pLXtQWfdvqrRtRiMrmYrR1utKWfl1cMk/JUN7bdKtCxlWHIc2Px/cEaYMe80UY
Ok4RFRpjX2kJ3APDPCfGXSW/abPduZcjWXHzb6X8RiTcOtTtdYQ/z9XndOSBWHihX3iJfJkQajY6
8rWqG6I1Q/gBWvfmICpbRmgS+xksY5NUi3MhWujJcIOS+IOzpXMB6V+ILmHBgbu3RmZbWgktOhac
paNeuo6qXFN+bQqqYWWhPqNtWNG4IVYw5MwkcbTY6vUhnwI6W5x8iT8eyz62FviP2VFRVvXxnttQ
GHBCfpSlzfwQG5g2Ulc62jsY360A+wwJS2xr3fhWixqhUgGSIbcvsU5Qr0/yso0BLvOdrSKzR6Xx
PnzQAAocBBIay5aKdu4zCN4mzhSAxHcE9yVwUUviFD1WX63BZoG1IclOBEQ1fEn2oB6Z298nQ1zU
104+kVVMdpm1nkeEgGFtGNFPAgt1DKgBwTHUu3WFBJPEuGPPenv+Rz8RHygRLaV0IWMYfr3vkIZi
FnYNJ7tUCnzHwUCHGc3NNb094F/dkEe+nPx4OQ/V87DdU/kYHYbtyMVZsnBsuQ6JnBpIXZ+nqpE9
xphO7ljZa8T8bgaPiHagyxy99HVES95SEfVOgyADtXXdTP22q5nAgnCN7XhFisIYMg+lZI/DPJpi
9aQx7GEuWKtMHqirYBBgXsp5A3O8mz+dCloFNlylmqfSJnUjJdODvjXD9ujrPfZx0oUfU904a1Qp
yas/4ce9u/4Bulriq8gaAoLltp13A3d72QPUvc4P0Sw0Yij1Nx6OPlqm36NGxRLNEfhKVWKFaWhD
Pt0yR/ktSsY+0gFtpIJRu0/ROavqpn5m1wMMKkKsSC8l4uhwZCYju7TELM5vAyEAobHagvHM5Y2i
tdio41ziUl1SIIdVl70QxxyPeDpJ33spzPwzDcZqIZLMZ/DVRrI0FCy/xhkYI1EkSSzXjqAkXeZP
aoLgqQ/Nz/kalwqXSMZmzU1PSob4BCPhRQmlfmCIjqCyqTceFvflpK0pHdFy4VMQVsk40tBMUJz1
NKSHzuSqJYaRorWefgTIwEnas6wdWQY3qf+VXLVlgvs8Hjf1lOwYaStqzLP1vO3RgSuTpMdBTnSU
ds6SsqyxCAL0LtSdd5NnHJHqH8aIaS2PPqtweGyiW0cAxvWnamPgPTCDHP/72L6H4SUMnK+EFuur
IgjeLZ0Se2Vg9NEakJwo77f0wg36g5a6ReJKsjL4moXsdv0iKumtzIOCFsnQlfN6jZr8oeiVz+ty
DwDZzGBj7KFE/rVJkKSKBnZfRuByONDrVx6rxiG6zAqJn55gaciJuAf84E/llD+xdm9yddWm9SFQ
u69awHx7XZ4aMatGRCmYO4R9m0n9A1T4eNAF7B/aIAFdxOeqeAA4wtvrTe8YJBSDexz8HVVGNlM3
cXPnV0SDgGLd26RQe4nmY1FRvM2IavUu9gWbPwvM0BQk9zXRMDs74tyT6kFkwxnzw3vpMwpbw5vd
RzrTjkZzxKg3uUk5cKTrMLAPwPTWbG2gOQJBWzw2WF7CjehBSnozTS1lwK8IebUzZgsvo2luOWBf
62BngBNz9czaC6m9yCl3G9pqvRd82o7+ghG9pJTLonHoH3vNopjTdI+6+pTY47sWXivtxnujWaso
LgB9xgi5WARZ8JhpfKT6guTBFx/mxAJwVr+oTI0UwFnBqRNzUPRcelm8V8tuAwzlNA1TDYzM6bhm
VWxGzphu+CizGJshSOuKN3Im2XIRZLF0AOyQNUYsRbMrdUIGJqbqtn+8xjrK4pGEJLqKQFvcMcBd
D/hfER8T1N0Fjc4OxvlSy6TlavAGFskclRyJBPobTjFErhk27M7fxgqOVAWAK44mpBzChnyI4nuZ
JQYqTYRUehSRsewLHAtDd9/4fIW1D1Chm+N5bFLgvdTbeErlb/E/HZX4vmws7A7BuU0IezHgI7pc
8ozENbzfru+/FgRYE3HBCkmWb4FSvoUdmV4Nan6zWtgaSGETj7qHiqJ1yDoyizcJPpLIkvZu/gvj
pJfjA8J03/U7/abJiW6M4kBxrVJZaCr4a/1V032G09ZwsTKfjKLK2DDxzSW9+RKGxstoBoxhAv0H
Z0RWtI+WDX88jHlmckcic59CsOxCC/blXDWnboNVP4JpKfe56B+tAFaBrqg3WraNxfBsaxNYlu5u
yuSenfVLzTic00y32vZxwmpNwrC4d4xvnfA/cwpqItRYaZQCxjAMKXf+RrVAOcKLJ0bRX86bpgAg
q5LXmMQdgzf/zfOSjEugAmhIu8uoraUsnRALuR1gMuk5jepXvttnjwkewBpULnXKhVvUR3YDoDnu
5sfgPV4g/i1SGn5o8NuB9N4O1odY0Z10+4oZM0pXrXoXad7eo8euVP0mS5EI+CfRtG5HGUBpGqTy
yoW28z7lHMrTbtGJvbOvekGkNfOTp27furBcSrN3kxImTyOWrJxxLCKTsBJzCypsocIzJP8H5ECA
xMNcpU22MkpjZZnh1nYQwSwjgkyIOl+kLbALalPSowxQyAOMhxsw6hAXJBzk+oRoQ1VuaeEs5w2W
3fVrJuS7IJB0i4t1mt7jv5gl1nCACeVDL6wb3X+xd2ZbjWPbtv0inaa1VL+6NsbGYDBBvKhBAKrr
Wl9/u0TuJDN2cc+5rZ23+5DOUGVjW5bWmnOMPpbUAVZ6DSica6aEdMUpS802B8SVKfGyirhYWCkA
PbMkHWkKB3PU/NbK+GENBVMaVMjixsQwKcGkV8LjNsdctqfktqBFe0+k3LPFnAVx6g8R6ZccGkNm
/CDd4SEmdQC15EEv71SFNO6GTrHree+5zn0/2DO8W4c9Y1El3vd2tovwiTJfWQY5cxKY+53inTMa
lo46bnIfLx37mKK68bITevZtQYgwhbZtigZh2kU1k32kQKdAFdEAgeqD99HnWYnmZkC9RTm9hdaz
1GDpWWa6GwaEpkm8V4phMwSvbqoSu1ptSa14IDqNSTz5oYHOFSdMD2UELcc1FnQS31RSY+uyO5Ly
DRMyO8hJKGBkS7XODm6THQgKGCv7VJt3qk9YV6T8sghKr/uU8od8SIoc5so+FdB4DRBjskKmUa+c
7q5uiRezTVyk4oHsvXUehmuPwrvs0zctNKF4Pctomsbee0bOFPcHqop1VMDacoy9u0JrBmcHe8t6
+ugcR6eAg67JIP8SX3RCP43KPHH0xlFXmhWl742MQTmU8X76yGmO0oXtyXewULI/93WK5q/cdj4J
831xa+hohGKxFIqxzi331wBIu5bJYfr4dWhiYW1CmvfXSl9ufcahrcGcwGygBiibzK62DhhDomyL
D1Go75ZfKyutTbYI6PHV2x7d0I5hT9T570yFQRsOTE/lCUHN2gjTZcwdJNNvHVzkykA845jde421
gfW+dkP7Q7VxsyEl4ddJ2YpIFjLTCufBzJsLtl570Yt8X8FPQ9HGbIVELE5iGVKiZSk1On2jeu27
Dv6sjWCsVcYlrl3GEKF3TqV+hWGMgSB6VFMGeqVpeVTB1pN0pBUoHgnLTJufNlEDZE8Vu7jLtmVf
byMjOXqqRaUzXGOn6haoVTa4pXZVjgPMx667gF64dIJgj8bormkI1fCESfJ0jxTfiY9DJa5B58GC
6JufA9dff9qam9rVjOolLDBOh4Uqah+ThLHCZHeejoyb7JJ45r5jvFf0NWB3sa57jVjT6Q+cpo1o
INCtBWeRlbuqbHcYtBaa2e6RLF1Fx05alRwBx18wT76P0j02vP3eQYeXG3z5HcI15lpKC3mU68+5
ycUVN+mjrXBxTqod+hRoGwkfn80N3JH8ehwymjeO7OjH6+pF9xRiZ2xPnTD8AT74mBN3KOnXYo5c
+IxHKSai0vGdhNmc02OM6OVycIKz2qnXsuqoZThQWBD72E167IW4oR16CZLo3CYduclQla2y3Ohx
s4PcAssYkC8hIrlE4DVwmtM/xWGG4MpLLqWuvsfRIxnnN6YWnx2lBMO17xWxzZGyOXG/ToL+LU9S
lyFJ9w6WiXedoX1VtX2ana3hrS30vRP177IvL/zQn60xfJBqfAbUenCLEzEAfNLpcfq/18DEDMNz
yfV+0RFM7JtoOadaytjnRKvpxatp6z/LmkmBdKnSN0HqUE3CSOj65H65B2llGOcY8wHPPUEEeZ27
EK5NJyklOlKjeNiP9CxUzk4jl2iYxwi4Ivd2LoaWiW5c74OMdB08QqriLFwx3msiJVbdGV5Ss8yX
dnepVSq7sUIlVj25yDKXoS6fTGIY1jZBpnXjPamBoi78zOcmoG2T2tiFpQ+mokd6nhJVsKjcwGDY
LR/BXi7iqRjctcfEHgnqNrxTEsvnzlaObhodUkKJfGLYyKUxFmOWUHrLtk51rsBpLvVUuTcMbjHw
yfdup9ympXdrOdqPLElvwl6+Mg3/JTqgzBaG7FAPb2IFpiJJaVi41Pxt1FG4YvO/UyYlpnlftnaM
/Ii4xb4Q96Dbf0a1uMYFPyuz7B5MXVtNE5HOjtJNQzTOUp1nC+ktDfyPggboVgLrdmjfr5jU6zeh
TqEtQGJP2Ao+Ayqelpu/dW3/i4QynAEW0REJwL+Fo1TYo3r9mUBiqnBE2wRWBUtZEeYKZeRURCuj
BvbbzpNo00Zm/e3ov3LB1umUqlQIvQ+roWiq2O8i0ryTYTRUkfsPUm0YapHVGFqojgTDtunDpclJ
BS9jmjVNMroazsMA+RSLsn5RBsjsUpfntjJ+5KQLLNCCbYIYfQcaS5T8OIkT5hqRWUFyTiUXGoo6
kim4oWbcp4w3MFzhKhoY74yWBpDNpT3gaS49Mnc8KcFA/rnGHGv62wvscAtEK8DK0mKjjuReCqq5
PqG5nUFIilJQ80qOqgbNvzzlrqXtqwJzSYEzX7akPFlJ+x4x6laVEhxZdaOMZBw7KfJQbSeLYpto
2QY/WZxjTrXiWwYRt1VfbOtxQ3Wcy5L6WuQORmw++tJurnqHjCeDM0VfImZMVBBiQOcug6S4iPLo
bCHuWEKdN5edxQQ5b8/Z4G29XqKHKZmButZUyqTl3WYp90J6giXSFgW2wSrIXUS1Kqg+TRw8E2om
fWZYy3kZHJvyUg00C/QuQY4bDgu6Vfgiu2UbVDtTq4icwYqi4/byJn5i5H1EZCeRl/JCUApAwlC1
VyYxV3hiwR9EQm6yOvgoanw2rUyUZavlv9zJS4b+mLOCWBtzmkZzE0k3XmU+EurR5yV28pA2iE94
LdG0Ihvue9oki7m61U7/Cpp+Lxr8Zy6tELVYFEzPiCPnciIGvtGpzpVVQGMkzQonQcvIeRWFub/K
ci79vv7sohIGm5TF3G8ZPA91cYexLl2qZQv91ydds63NZ1r+yLMrSK8VdbcoZ9Yf+s4VxtUP4BnX
SuPGZSjJJr/QIWPa6fDaMOu2ahtezALx1lzQTGEpRn784KResm6JjWid7lGhHBeS67GM+RWMHm2p
+c+fK6bAxbCW8iWW9jTWUTVSzfgWp2GeGfO+hjaiYKiow8r5LGP1Ujs9xjsDoVIaGlRVyal3I2qw
hhoc5tVWwZUpSDOLYnmV7C29PXoEU3CrvLh0jqAyaBaJDfbNfCkhUxJmhDnSaPAINjQrzI2pnf6C
YPEgW/JmTaqXuCNvFYXxcsb0Qxn4zF1eXyG8AUoi9IAuPNZQw+60WD1ZcU4OM4ys6e10cS9Xwgxf
zJ63Mh9qU50vfThECYxdBZPU0gu4LNiCC0GICs5B/GmEP9GcxOvKYiUy3re0bZb0LYCP8wbanmfu
UyZJNCrFutDrn2FT3EVYGJaZ9tFolFKK6cgZa5MLZ0/PfB8PlFSMKj43KeUB1H9MWu3ioNbBlghy
kpAlSX1e2ZAGqjwnBGLxZfGp1FXP7chOf3Y9NkSya5+EJh5sU9/6IReY2tOwYgThSup6j100XkdU
H9bCCT+TJF0nCdl3nv9JXDjAt3qgbGWdfKN2F3ldESKX+CSiJhdPbR40K77EDFiYHwfxjlbJIbbv
gEwy5wzDT73JwMfGXCYSu3/QJgd5I/nTW8wwiL7rKcla23T0foRW7uqA8JEwU9DB28B+kazTTTwp
1XAw0/ZctbW3Kpz2ld8ZpPNQBguhjETSGLfMK49OYopNqgSvgyN23POvVA/Bh5gtBTfUCBXU1kpm
1apv65ta8ONRtKvqFbcY23amIjDbMc0r6+BTUdLPMOsetBEr5cA1tM/F0dNePEd8quHwMGbqdczY
FuXY1mNfvSrFk427sKZR0KvDVYmUU5Jmm6FRSaPp0TgxOVAUmnJ8dqpBIoJv7Kb/pgJ7YvFMtZUX
zH2D16lJU5v9Yfq0rItqVPe2PQB5Citq3SKjocMnCFoOtWKzCkeMfDZAZdXrHlCRcTYyxy8pttC8
OAUlc9A6H64iHq64KLCzdiezr14tR907wHAdf7hCU35wJPSIISEyoYo+wzj6LIr2oS8ZlGqj+rMw
JuxkTahwySWMLZZinrRG35Utrz4qw2F6yxj0qNSARU2TV4Tqrw2FMYa5nt8enbo7ZF17rVzjNLTG
qeO/6U8Cv7ltaspmMScR5+jYiDXKIT6MwbqJj9mYfAZN+xCnwyHS3pTOPLU9Mw69x7uhYKGXGloR
/pa+6jsq/CR6WCEAALMLtvMqRfIpudZb6FIBT8er0YSfdF3lslEodrR0SyJjeqrAQZTFhYvvsa3w
qM4fuKfyUXCJ25Kvjl9rNH5pjXYja4CgVlgf/ZyQmJo4z1ZxaaJEP0pt3JKLBesaXoCU1yjljShB
vqJT8QxlwVvoBiGp8w/GaT5HmjFmIS5KDbwloVuAw4oLSqU/B4l9k6jSYHyFfgTZ5R6QxzqcOoU5
qOCFsLt9KMYN8yex6kfaZUpLZ9jPJ81sQPRWBpm/QU45780HEazj4poaseR6heGdUbCljO8VV0Ym
4B9GwqjGr4AhFbcyjPYw9XadIuikQzVNwR0s1bDzF7ltAmgZuN7lPne22p5KBCORYOA5aNgFzjHP
xm1TKp8MejW+RnWbpvEH0YfQIXoFH7ZF4BpDTi4gadfAt0mwMGD+sgqiDjyLXNHWpxKsWZsoCJDr
+Bl0YobttJ+wu1SoNlHngolgfBMG2KbgTyHKpt/I2H9BHtu6ojOTBiQiqTVDpxQwEsZ9JKtwTFxC
6Kq2vEdgvq4COuAoiu4LIEfLtkW361rRG7bUVdWTfM5lmp9EuXQTZVwWCW9YRfW4kAUzvsjMzWWa
MfYN/Pahow8QkIvdVuklEdT2kP8xctKsw1TWtBOZn5K8XCqBfHejejcgZH/MbPU2aEZ4SUZBwTXZ
uzXX4lhKwpi6Fy+EwZOV2Brm7y60qawy/+od6IPIW+K1Zol3u78NETXB0DyXTbVyIfR9yUe6XH2L
aX8hMGBsnI6busherU5QFKc5pSf17h5IJgVwUuKBlAZgkBnTgOgEew/NhRm0c8giKnYRXKVWPNc2
f3jIoJN4C7kKRcLQJnSXRmOdEiqPJ82ycuyM+xYx7kLTODVzif/q2teYCiCSUAtvleP83UrudFbQ
FQvKH92mRzLnGejllan0xVx/WVtOvlYM8Zh5VNT6LDv4huPvyDieqpxZZQBSHO5jh2+jmjq2EMoZ
UKX8rK30BbKFOhWr6SElDB3cMr/43BUcX3uHlmSuiVBh9gdTa9X4P8KOcZSHPh/NP3FzNdKWPGlu
Isc9BSMLszanllePiJeqpTxaSwY9oKZuhE0lDsTL1lA4yQaFGhXqjWmAhLPGm8pQnKyMgcs62xpl
IVdeV5AxOdAJn1qwc+9h1LiVz7MYywHRnZk/u7zBiZvvuVQHxOfREg2z/GcfcnGyCNJe5SI8ugpF
XAQMDSro+sfYi4Uw1GdDwDVteVdjwLBxPmG4zb6UI92PhMnYNF2wpjNyirXUn2elXqQW06x943rN
HtII8bDUBszMPlv2ItApP3b1pao1Svi0T5vhAU7AQxDV6K0Zt+f7pmwvTCBOapZ8ii7ed9PEoKA6
OtWPgARZbz35fyhZPyjwrFP8PhbCuuAnjV/Gh/q5Geq3sVmYnnOfFjhgpj88iNFDWDYjn5Bc1owG
aBVWe/VTt07cjm8cN4YnnTO9l4b1pKnlOiFQpnQDxtpFtirHk6iU+3mCNCa41pHTynR4yRqGea5L
1TR1Xqu8IFrW4vzhHJ0/LW903gxK4av57A8GR0eoFl0dkkYXuhUcPUIBKDNbezWdOIcFag2+6KMI
9pbMe6g1r2rPd2q1E84of8XvqOERXFlWtZMgWmgpaXdVO5DwO9xqXphuZjEBKDC6icVwcZW7MAre
KnLtosE4ExYebsreDFcAavatx883rrjIhjF3HomrP8m6d6vh+/Rrj7lDKbZRWCIwsNdlJe7nUeWU
jsSMAC45hg85Of0TyfOQhUP3b3qyotSeQ+aFSzciWNYkj5LBFNbz6ZZSR3hL9eajYLqFkYIrktYg
IJOUFW2l2kRG/wqdYDpzQ57IafmFkuNoak4zsfEOniOvUwN26uFPFw0/M5+NwBVrC9HvWMcUco3X
YDTOppffl5Y28rnQHzGpQHJL7QyaRPDFqOeNwbgBZ5Ns4JPYi06AsskEAZmKy73PMK+FRM3oKPVH
M1SfscUcKNIN1uiEFPd+9dypztI3J1JmRbtp5H001EC0+G2eUket4zD6JjfDjxTcwwRC6uxS9dra
NVKxcl8AIviZXDLbBsvL7Zta77ZRwpfKr2/6IXrrh+YmyxnnGIO7GPrwqmrhS+3C27J7GNkNEjyj
PKXRL+n3J+hZ29j4oL8RATr1reQqjYEJU7DF7X+mdnpqAQGUiglqPrLOsV5yXhzzMdybdnMKG3tn
lcLiRkkuz9B8gGy7dUbzrXduFIGfqeTa3cDeFP5IxT2qPtCHvXlmwqWua0+FWSL1H3a2Vn50KZIQ
UEILo6TCmhCjEJ8JHqX4qr3UZfDS+vbZ7pqT73anAfMSrOd1r9uPzvig5MkN/r6PUOzoum2s3jg4
Qr/BsPQR4rkZYoKvE4tyYFff2IpFfc3tL1033FqtiNaZBVqNmylfN3Ma38tPtk6IYxE/wgVn2OcW
TP6k8lhnMUobXTyiuRgW3aTiViwV2khJ6iHlp1gZ3skHeNOzijqPwRxaySuGEAb905GUk/marQVE
KJUTd5mBPFdUiHZTmWzAk73wOOMHqd4P9Sv1s/epi40EwduZ1WtFUOtCqgMoPFujL6vo5yTyjhZP
sOyV8aPyyzfJnGKp4XglSuEJ2LTB/GsAEuhF2krTT0MDP0dIRi+x1m7sPlnGTShXY97Wm+ji2/LZ
w9VtWLKn58LIKjA8zhO6h1NNVsYE4I7IVtRnRQz0c2V8U6qUFeqgv2Ktfu5D7MbJ4GyRV9I3lxTS
2uAkEJIsRxUM/qQe9byo4qw1bHKk6HBXGgPNXIkAfWkpQ8eP/6x2/WedLcYIrra2bktNo+eBFPYv
2l/H1rhwUMjaphOmMY8R0kkI+VZ5U1GtiJtgo8E+M2D6/+fX1XBy/CY6/vsL49n46wu7jTvWtCTl
Fk31Tmd+7gtn41sBTYt6P4kzx1hdwo0OlE8HS9R0nQiuOgBKtfrIa7HQVPKBjHYnFXNj5e+1bG97
B2UBAhVadDWzCUPGq0ZGqynzjL6xB3ejBZz5n9/HP0u2//42fpMKc8lWUs/mbVCoWk9qTSPYxIG+
1mL84925p7Pxn19QTN/I39XavKLJ949a26AQ89srOtIo85Dgmi3f3HL6oHIdnIRf772h2cc4pkwv
pkiG/ijVVoGqHgMjonqhrapcuZ3/lv/vevq/uJ50qU4GFQxi/8b1dGrS17ap/2p0+uOYb6MTNiZT
OLalUdqyLU7/P4xOQqr/hRRfmLYwhG0YOur0P4xOtvZfQlMdZzJdCdhKpvzT6GTgnJIGxii861IV
wpL/E6OTYxq/XxgwOfFX2TgCMAbY/+RF8Lu0TB2lgFDHlOC5IKpiBQsqOQJubo+SASznWJy+2cY5
dET3Cw7nZOrts7sE797BBFK09rSxfCmh1+lG0v0i+Vel7942905dmXvGYuMmjQdxtWvv6znajig/
O+rNSw5LCuo8yVrd0Edgf833yOyZabVAHolkcKpN6LoYQkqTcf8Uhu0XwjhgkkBSHStPhuJlw8YM
2oPRO4Q9W2PETK344aCHOo75QI0yFMTh0e99KooccB8eIKYdqnyat34vir/v/G+PVf/FU30fq8ES
+nqhf/W6vx37/VfNO//bY8WU6Df/zd9vYT72X/2R36/72xv8bxw7fxq//ZHz6/4vv8F/9br/e2/w
P3/7//Zb+Fd/5P/jh+ML7QlQckvArp2va+klGHQ9297MK9t5WfNJnB17i5b7vNyjF7yV/OK+Fp1c
b+Aj45MlWJ6ikfTvexXifpa8lsRXaKPobzSHDoNJzv2lVa3hUkHHtMAanuclkZN3gh0o2+jTHr3S
xmQ2UQL+c3/bdt/COqpv5/2lXoEqQgd+W9AwbSnOMPQs6/P8gO89X4WObNbf64JsbEm2S28QDDZf
u80b9cy7L4ZwJO3XS/etUgTXxCvSpdv7400/LaJvwmCux8Etlfrg6rX4wyKuh8eAFKprwofnhn1x
N280CMqAok9qxXQkmgxqUJrH22Ep1k9lKL2nsW59RJun+YDBD/1Li+Bu3iUjSeIec8xh3tb0SXkn
w/FpfiFyWcVRk8y1v15JZQiJx4huhIVYngS38UUNQe8oWJTukqyN7jOVBtS0vi0ccONqld4URmA9
53TI5vVMv5MdNcN4My/CqDsYcKEfDXe0biE7TpINDk9aeG56UfonQbTFQ2z7lzAfh5fcaJu14bS4
pKfd3HVM9NlLTQNnTz+RWORpLTFaj4Xrtg8qap1Tn0/FiengeqCRKNJYksMQlY+wSQ7zeotphN9d
aDJ7Kz5l7S//KuPI/1pX//mv3/ZTRA2UDMUo/Hy/vSRJC5UjiOEUeE17kVAwbn3dfJk3ekB1L0mE
7h2Z2e28JLu+RxqiQT+dNpYBAGHzNP/7t+eLE5PtRc0wVU+hpyMIqZyGsO0CKLo1PURonk+BDyjO
VzR8DqOOQd1VMNRMG76OKC1zPS/OD/Nh8xFAhVff60N1yp1pE3rJU8Z2l1XNEWkJeTLdal7zvdpE
dpr32fZ7jQ2DnXTuRGpXIRXlgeQ4iOPkTDxSWk02SAgH0noT7+j1Ub72u268Rk1AS6kdP3CQ0ujT
yzeKZ8CwQ4XqJzzPneZ4xDTooX3HYBFdmts0P2MN8GtH4W2sECS62SR1LAz1QZBOx7g6czYeoAbK
9fZpxoTWNVLjpqnVB6ejKpTQfP3aw/a9u6orkl+/7QG/+FwpHtRKLGz3OVPae3RZ5opUkGStWibX
HbuO/K2HDm05b9ZABe36XqHB6QBRKqCkIIqfdgQwaG1AgPtf6IpB7bzTDLHopn9VksI3WDNB2NC8
IfXRVUyMCy219V07tOiXWZp3nnchC0aUJiEPXbUv7aq+Mzri0ehmVC/hGB4dCFk/8Z0jDRyTbpVP
VP0GOvy99BNt/b3OqPLqXrEV+bUujrHaQUpYRyQmwSCwESCLXOwtu8yNo3RUri5TCp3Mmb3rAGV2
vhG2/teyOS2D42WZSzs8xhr9FuZcwr/LsrklqCRblA4nuZ+BAHIM0nwSLRrvHVdHFV8Y5bsoL0gP
nTcwDLAG4YjdxV0NR0xjShq3LYW0Jv0RmPRfIuy9W+aLCDbcXp50EiYfqnx4iOKoeEGp46x7zSgn
6oa4devmWqRRdzJMgxJDQ6xABzfbriz9ljEhIQN/PphJqOxTVb2b9593/T7IDZot8H2TyAQ1eUzM
6L7QlBYgkp8+JsTc8suAeeyAabowoHSXjlD8Z9mDEKEL9tlFJ7Jdog8RIdL3m155HBXgax1v8xZy
oH8AbedslKTtH2TgIYe1Wwojkzaobx/zXB2eKlTX9P4s/+JEVrJFMRPdQH+nvUTox6oWonlxcYaE
fdh86Lo8ZYyEfviNSFZYzNxUpGe6jbsU+9GtSIr0PK/SSJxbhwqhA+kCRGm7jPTkUaMZ8t4E5tmM
zfQ5VonSMnu1PcQ4805m6sB6AtP8WmCxypyifKftXi+EppsPRdxHO5pnWOnq0SZJxvjRurm58uGA
wMsp37u2qjaebWXLslHJBZkeZFRkJ70Y0lVOQsrqe0NlmSgQ5i0Fiemrece2aZEl4bBr10U1viiq
kZ0l7KrRz4MfWEVqVPEEpJZkr/xA0kkfAnHIyYri8KrRJZnXi0yRey365bU1mLnCyzfh2A0/gw4I
MoL0H1omxh2RDX9Zb/UyOtejg2rFkhAJMuo+00OKZDfF0H0/L4V+myw4/0h6jYR4FB6AmJxqz1YL
tPAC9qTYNz3mn59mpa50TW2vKT4GETrNj7gP+11mQ/PxgIb8/HO9qWM/sXvLWulAexyB6CyYZBF2
IIxHfmPWDiEihmHhm4+lht1t6Oj0zFt1ijD30dhR54oyvlrqMylBWLvYL9SNaocDMHiR4fDyQnWZ
A+AlozOJbpvGiG5br+8rPmZWxsIiu7TPjF/d1LosCuLT0CZPNYpyUWSNcxtkVnbNGZeUSNDu5qUy
abadWhcP85KV3RiFVz+5XeleIiXC18kRLeaOs2p7TFSy/NrrVXZiivIxb9Oj3ITTxM07Je9909Z6
j8C3re6HKLpCv28O5RQ69vdVqgir+3l93CQAfu0/9ppXuVp2lS6RB0Fn3MWSjpZvOsdIpQVKXHge
QdXiejmvnB9iRWFLwzVq5zrIY10v1c5OOmhnA3XOMW8wWkyrvte3TXUak8zDLPyP9Uhs4A4rSD6/
12m+QwqsoWGYqtV40yVevfZIwrQ8TkHEc6jMocapjNx+GrRSanLUMbFhdFXT7BahM4IkcD3PLhlL
68qxmx053e6z7aNVQdR23zd5xCWCVOBpL9yDBuJqjTvBtFdNE3lZIdi6USB4o3jvvCXpLPkdWYYO
vmn6jta0OD8E3ZhzY9G1ZewkyD1LiTgLro68G9LQMW98pP5L1424KeCNWEsVyR/Id3U/lMVwbny1
P8Nc14JSnrvp5iP6KmPIJgiHnG8b2rRsjniOiAvgtjEvz9uJmxiRdjfufpyy3qOSlpaio08WUInt
BSJEd6/W+eu81ZzQTd/7uYhzbGI8nlWDrO2kb39Vfk/WQjLWD2XpoJHGw865GehPQOof5z00Tb6O
aTw+Imu31k7cgPSWo4EAybC36HRABU86Lb02258FYCKvjfJPf3CxHcXuzyk+chk0dX2fcb3dmkkQ
3KA+lbd1dPSDMThFWuwcNWJDsuA0P3S5E5zGzMrVRQNbvXDbZD/vqXvqZ6RqBhp5iF7D0PsLvVOh
E6XeZ9WLp0TD8SagYGKu7pGDuc3eEEZ8+lpC9ItC1qyAUnoNqSWOk1qnRibJoc/cfVQ75inlWewV
hWyfyQwMxa/lrh5GhFUp6DEjG2GTlMkmFuR1IDyzTvOBdjNYJ0o9xspIUKh9HRcbqbnLO+cZA0qN
NuNo6pmFSQ8m3Pyvr3Udjt5OccrV9wZCDfEGh0XXc5NgrsNR877l9CSN/8s0GdMkqqnoP+McHpNT
WyAgEwWPfgbjOfMD6GYGZHgylUPGxH3t3nOmu/ftEH/ocQFyfloSI/ZeVXZPI8mQpIDU5Y2diidg
40gt53Uix06dhRRxgoEZYGq11A/t4C0IMOj2yGXIj50eXPMf/5oWXZ3QDs/gIWlcgG3zco0/yC9r
oPyFajzg24SGmTXja2Pku4Qr2WdjGVsmXDo0SU9B/Kc5D4katRuGs9ahFJkOtF3tN3aVGQ+oG72l
yuxKoKp4Gqler3ildK9bXv5cNfUrl/T+zjAM54qBaEy9+iGg+byy09I/WrX/1wel/YEZONmreeLd
DdPD/C9OrJ5hUJtuHWkpp9ru/tjQZHW5SYAikBv9tw2AOhjIWaQ+/LnvvMf8dGAR7ye6A4pGXsFQ
hmrnEeu21BuotVdPJMFDZhT+iAEWuZqpqP1qaIqWtGQZPkTtW2eULl4GBRy3S+ofjlHZXphYaQc1
KR7zhK6fq3KVCGo45WXOpw7orrp3Aqu8n9dZE5ssqtQb6SbRgcbDhD1znfAwL8//+n5w3DY6zIvV
947ohP9Yqcv6jPor2ZaORRDKvCPx4f94xq9j5t0hDDVrnaLYqqPUuUB/kT0ib0n4CWbqSaIt3Rky
U/YF+vpbD04aXzfKt7Qk3d2zJAiWpMpunW4cngaVEV6oOOJQJ/X4pDaMsrnXRId5qzd5NZ2OIsG8
WDfwIT3cuV+LEqTSUmowLUQZPISIBh+bKo+3qmPxORdKwEiFMbDttOd5ad5DVeydC1z0LkQT+qgV
8JtaoyKIdjoc7UK+R2+ExW46vNDIjAZR4inKvgHd+ElmxM73Zb8GxA9HIq4Y0+W5gTbULbcMpCEK
WVZ/rLyO25SVmU8hnVKceSL69O/mZ4g05bPQx/jaDE2wzorCOnbI826aUg5b+Mxo5JQi3iD9Ni6N
NjU5ApiU8yLFm/xAmh+gzyAyLzjYyKAkG6ktyQmb9+hUm6TQwTFx1LLRqqVNF7SpFzKhjbwMK8RU
ZWB97ZzWMbdFcnd3886yntLuzQB/wnTs/HzC/eAyTbKgOWyYlDk3nSlkugCDhxMbfElnNDGqWFEE
5IT3EvGF4t8CtPEJUybSV9F1ki7thHtOc9DIZYRi1SVPQpRvSVbqpCOxrfQDdWHoRnmYNw5pfpWh
3KEUPWODK1+koYhloDBq0vpO3TpqXKIqdcsJ/9+uu4J5lWvVtGdiO1uRJ1CsO4pe2dpRtqLrid1t
xvA8Pww2AQ1hK0lBJ2bma928wevbvazSih5T1xDI2zD8oetIkNvf9+sC9ZfjWirsOo5vNecjMMk6
w4AX31nvmhtXd57sqrtgepjXRm/fK+btf6xta6u6m1d8r7Xe533/aW3XAcgiNonnTKDCRaikMT3X
W4+25XOCFgRfTG4dYTw1z7Z7UMmXugZc3O+c3P417+Qwm9yZEsJTjAXo2Uaqirqcz1ErcY4XusUH
50oy06aH+V/fi36ZgG1u7D2K0u5QmkpQLOat8/L3fv92XVVGb8BZvZ0fm5J8mPiPhxLy51Ljsrs2
BM5v7Bj4v6RbQ9lFgjLCkMP6UBMOZNfEHHk61QKwQaydn2J+sqTNOO8IPNAqbqYM9iwABGWGj20+
fN4xCwCoRpF5U1iDuMTlAEcZLPCmK8f655i/Wrnw31LQuiul60k1sh2SgEgEsgTRRjTjplDARD3N
6+aHcdpqZDWAbcKg5lXzHl5lESbUugH0d0FtpR8kOCX2nbdmrorYNxnV9bzfb89ZkGrn53B55qO+
ni7yJ0I5ZZTvJ5n/NR/feeUTV15C5rAS7vvKCeKj45TWHs6avUieG0Jx70qykO5wKMo7uyHvhpTs
/0PXeS3HjWtr+IlYxQzytrM6q5V1w7I9M8w58+nPR7TH8vbe5wZFLICU1GqSwFp/ePkjnuk8alrH
bJZ/DKixigdmhq5KbX7z8KZi3z8F1x717EUZV+VHoo7qCoRpvPeCUXtn9VVg67eyi6pcWzo4DNXR
XzQU3c5zr/zVE/RM5Ki4Z7FiGrJQ7VBdSGDA+Wg+sdRyrccCK9BVDWJuXSX4hqbxh6GSClONMV3r
Gl7Suh7/Veuo2bji03H6aSNEXe9C4JHvCaJO9hxvy0rlm1XhxKLVZJstsWMXLT4LG4SezQYlyeHv
qsrw0StN8BhoYcB61wYIWIdr2QscM8Z/p/peYvyA8TQT5NSmwR7e4hlXeP4OTSJcYRxDAx5k+B/1
rHem8CtfWEHpNyTmrjLO4nXaOGR2trKbNsG+sXjBVNqkYp6sUQ1cmF3HKx6B6UR3Qfw5I1v+CofP
GqLlIwjsDk3NF32uNTXk7wMneNHmstS/I9Pc8bv7CNqDfPwaCgfZu1lq7b7ShSYWrjbG60lnyzfO
a0N1brDGcS9OKW6ItB6zQsUascoRzI7sg7T5UTtsKBcaJi61gi50kVfjmYrmz6bzwbdCGwVhVZf5
zGNjxNS08ZwHPkaviZbh1kPMB2xP1QFAvRdUrH0wM0kFpn/Az4bdqJVIF9TqdNKr9EnxMegKVNRE
2MePn31/UhHP/sCoAOZ5W/0MT+kJOKFxjKjDrsKOPGfUauIv2EJy3Zm57lPkD9o72UJeRZFSX4Mw
qMDIODhAljrSqUmIDmDWvVjsoPd9YqRLw7XCHW7bPux0D0y4kyiHNJm8g9XzZJWNjIVKgShX7eob
UE38m6hWrDIeJEc3TuZETRbUe1Tcs8fYjWp8GyiqOs3gHD2EmlGkEOEqtWP7R+UnfGKqPjw2ZopM
X5QE2zRU25dQuG9JAdDRK21lCan+IRkC91vIPx+xAjh7peeiItOq2slSHPXBSRFyQuMlxMceKgw3
9E5+N+AJCjabY7+R346vrvx+VH0r1gWs7438VuGEjeOA0/7wAnRrRT9pBxUu1wGhPB2tul99eSSb
cuy3+VQ3Z80kAVhUD9iuFLdwds4qMvyuGjIpazmW5hiRtsXw2CWgqtpWtdaGUNTXMsXZdOINv9Pm
bphn+qLy9YxsAqSA+YRsmLqrHDSq50nnuTvVoKUKFONXWHAhVEVd+MA/bhHrk4uc078hXOk+rHqa
dsgFVt6mSbJkVXqJtSR75hxNp3MgTXOk16bC7WBEK2V2iVKDPjp07NUPX119jpGIb5AamefIYTlR
V1tBcgzPBdmN0cLK8Z4YsmA4fTXhmCagpczAg8eqTms/rwbe1y5goq7D8y+ttCeTW0ivMuPF+Y+e
GabUgsArDZPKP6WCg9tCI1YsBaSy2b3ptaIsM6/AOaRWkULU3OqQZBA7ggpFoaKyokde9wgtROmT
HoTFAU2N8r1BQMjtU1CGrjh6PZTSKcuq9yqNUZixRPUgu0OO9vHYV88QY+OL8Gz4Y/PZQTZrlyFG
vB3ms/TaujVprT+iuDI+anb/JM+uAxa0eKEBxZpnwdaLFmhXZpci9w+milOj4fOEcJEdPJbCyY5B
oOD4OebeGscmRmTwt0nKPLOYvKemS9OLnZTFQ9ilASJoufvet0ATh8ApL1lmGrfBVi8yzhfKheBs
+Fs7apz3prHPolacWxsP6UWM0PMKz3beI23wUMHDIx4JonbUwOuJdB33KSocGqwLRa9uo4/mUeka
b0USiIdUSfGmZuf85lQqKsvdTAGaRzU7PrKN7G6Wk0f8L7RvamsiijT44Sci6Sy8cGqtMLd7SA0v
JtVNvClw6FNt5wkEH5+GMxpLGR8SMJN5ZOjXMBsVFkYYkaY6hSPDr9moloZ1aqm03ETlIpLPwtZI
UuQk3PqC0iREt04lDZsr2LvmWmjg+90aj0HImq9C9hPAJjHZuADkZyx3sfWQLYXZZKgx8j1qhOW3
9XOOGL19CiXvMAH+LWMDEojneadJ1dNLW4RYwSGl/U2I7hWHZvspH9yEd5w/IOcQqd/aeFeasK1Q
bS/WiO95RzUoQadOUfGZsENE2cu1r9UEINLLBD7K9lB8wroi+18OfPmaMr6yOMTdrdbyT8yGU9xl
huGET5PzqCvON3mlSWfb0WWoWLGaMJ4KT7vKeED+btVrjbov0Mh8Kexmd4/H9rg2/al8yITQ0QhP
l938Gw0RAJPesaKdN9biA6fdfv6fwFaId5XtiSvcEvWgu9MjuBVxZXkrrvIIndWCx8SV97i4yplG
WXwYrqntRVqWD4HSF8ByrehGheHW2n13lD03NuxLME1LzQqQM8xTxd1lfvAiUgvPRZTO1OwF1Izx
ApiSfEP+one2/iLGpTJ31LkDPI6FsoZIyxA9OOTDT1GrBIjNB68CAsXpHjJG/2TiEdZjnMEUsyv/
AtIan5E/cEOAueshM0kAd3MCeLKGK697f2PhW+t+Om3zHMaOdwxjtbnZ86vcKPJmRxWwuckmCNcl
lU+S7vp4rZQqW6GBMu20+dcLw+Fnt3FehPU5Nln8ST4LHP74KYw+2Ta4qGxl2EYFrHPHT99gM69l
qLf5nv7Nb7FX8iGf742x128VaN5TGuln2fP1mOVWXhYrG/Dlxm60kyJ0BaMIrzvCWu2OFMaRm5N9
u57GfYx8erZOWkesSZPiIePaGJgEQwYANdX6B/JNyWNGinwSWCXIRuOWXiCun+P8Sswm74HDRILf
/dztMOd+VNFEMUi5rfTaiw/hEI6XEjyjVZotWZx/u5lVV495CMAntc3ye6zDLKwRSpSfrPwoyYO8
acoQYR7Mp6s5o75pijHZwO9LHlONEpExVukPu+h2mjcU72U2hps4Tqt9YLn/c4brOpRxQY/rDTbB
lScyvPBG9WOuNrpD3T9TXyTRFXlwg/tW+/Aw/V10WoeYV+WbfBL5B7yJBxuV7mMda+pt1JNubftR
tdb8QLvJmDqEW1NrEhh8zMCoyHiwElxn2ylBVpvHxwN08GsWBdi5aYn9jE2MCSGlMPZ5X1vPdqqJ
FbL5yVZ2q8EwtzgXIfw0jwpqdYd6wsYVu61trOgC6ts0IdWI7+MqLlV/M2YoJKBGNpFimiVYYyvo
oh3P+voRd+BVEDrmuRcj5EUzhi3d1vhOt/ZOi61/cj9uLjKUJzpOsXYVL/vc8R4pWcGkF369Qu1k
/saO+GNDHQl3lQtJX87pEgfunBqfetso933LgkM2dmWnh3hM0FJVMR6KwA49gRWfOSaxyrYTJ6py
OCdZRfo+NrP1KNLxUTbFVLis/BD4/Iohz6dA6mqxH2YNdJ/HvzWFzaNju42Ox0YksQtsma26Nm/m
5VEZ+8NhHGuKteMOv6LKWDVUup2RB11rGSfZ6ENkQtbujBNcxGYH8/3tj/hXV69gXc3avguzqgFd
NOhNIYp1aSvTv9h+gDRQW4yfQ11i6joPsCsOQJO7OkwgR7s2HhansEnEQTaDX5/yHELqV+ge72Ln
PuOP7vQ1MLvpKp4FNcZTmnWhGxfK3xCibT9/b/Xo76TO7EtiCvEkcLISQ5K9U4VrHowGX8J7t5wQ
Ekrd8shjgFFYwk6CSNjUHKuuDSkcWfaKck62jE2jmDmwFH6jqE6xXWnGs2z8+WiM1PKMMpyMiB5f
2aKurZ2sz8We+FDA9SAYQzlPluaa1vpoVeP3UMosGfoq8/2aJUO/riVnAQOuz6WuGReTgqwRtcOr
8DDapOz0oSv+8OpW3Xhwa9VdyMEh6VE8wZp5JUdJ7bqI8KGZKkeNkXennWGkrvTmGU0hZy1YGp+b
HH+6sM7c75V2qisl/Mst2a0J1dWvgUWZwuARuhHaSIqQnesSjdJhURlq/tSi97FN0CfYU0BUz45S
lqumt9MPHfpFMJfs1VA/dRPrMltk7cqKanWHC9iFNa32mPm2gwFX0K9kVzZOG0SrgNzZJjWQJsI2
2EA1hVTRLhkq/ZEXvPZoZNk7ztjtQfZkXAVYjtUeBKR5gueqSB5GqxYtgAfkY/5CtZl1hizF9Lh7
PEQlltO/CjsgLtx9CJdtViQZlmnk5G/YzM6mRlELu4cuaprs6iYUxeRogh8xnC4kE5S86C9e8TLa
UXgu684UK1BiA2SvNkA2FcfaJJqpGDkYeMPEOMedX8rO/LqWR2nfI1FS2Mc+0fEvrhxy2/OrJjVU
cRhS5ODQoTMOTeQX0T9WU/9DPq9+5AEDhGjyPu3GhKDqq8pWnZWGbHaUPAdK75B47GkTitum0YCk
neOZ56PHJgdqbfr3UA7JIPT9fms26ocVkQ3Bs9S8yCPF7tG6oB605YUeIaA4DwdjuYbXFZ5kz1Um
b1UZtXYwZ0vXoTNfLdQgH/QxH9dyi1/h9pTHyWeHt8uxDC33kqaVd3Bycx/O6Yl71WrOVqAJRtZ8
gBr+x0Df5bdRWL+fQLHwfg290vtlnpUP+IIjBs07t13VOgTOEHjcMQRhhCt2iZKhW9YV7ofFs5Jq
xRWdAu/1CPFQeeVTz651YT3LngdCeg/iAjpH640nyyYlP6lO99jhzBQUBvta3QtPbFNAT87dzgIW
FDYIMRuwUSbdoHY7N74Z5lcgMoe2VKMj3+j8Hs+5O5BCNILl11w5WnveFuKcfVwg0Vvk+v6+WHBH
89KGw0r2ZNOFybACbDMssia4fBXIfJ44JwRp/RNF+mJdeJN/yuZGHumU7vkmU9k54ZONMEsV8lCd
h+0apj+COwbKn4n1NACyNnQ/u8heClQNWc6q2TixZWJzMLrHurc+5GA0z2+T+EASMlijRo5dImJx
pyYs/U1Yon0ku6lprVJAamCeg2AFugb6sZJO1aHs3NsgDON6jyVYENYGZdnMwAcOtfFmkwHFOZdm
Dd5S9NZr7iHrC/vTWspuVdpM8YJuM6E7/Ir5mrlsnTjYY387PTtdgxRFWS4LIajgzAsFuVqox/Rn
TNbaZNVNzvN0tdqSTYn2wG9bAfeTVJy9Rw3hHADzW5i17m7vv6rW5c2mdpG3lL+/HkbmNS90/2hV
DQvuX3+SAg5RcwBL3U9Dexh+IFYpWzlHNvdLBdoBnhuv+3njJhskqeyVWnfDmqroz1g7GyZMqqVQ
Nfo3Vo3Wd31wvb08S8ZVQ9+4IFZwOONqrTn4j5GxK2ADs2CPnCVwNJt/7LcAHtzasUs0RDMb3GiL
iLRvZdQuXe8KEX94mUQd78YooCaEJzrZ2eBiav3vjWPxhGnCmLXhf8Sh5geXHNXJPpyGgxxsumk6
RA2l0BnLacIgX7kmfyTbT0ustDbwz6Z6UEH+OduqRY2IwpaNHgsVIHWYuMPqEAnFIk+9PfSgHmnh
pOPPnvtO6br3IzRc0BLCqUvvYvw1feUlTR18jLAXusBuwx7Oyw613cDGa4PY2HetwmGWCX2fQp3c
G9mIVWTVeQvZVUOYkP91WPyaLq/xX5dLmibZjWHWbbtaN17SznqMo1S7xNTksQjRWwPnzDYtF0jm
DYcJZMvDaOCGqAoYeTLW9aPnoY7CcKqDiZZHCaSKQ+/poPHkIWjvLYoAAnE2BmQj592vLfv3Q7U0
AEAEwbhg92Te+PnlqqoHNh5VYN2KvjBv3slFCexskOJwGzd8D9ETCBQIzkMTnSI8SRf3sJW26AeS
8pNdf0hufjCNj1VudgczsY9mZQyPJqJ2i15Jo7/UocNmt7S/+QVC46KwsnMZhs4htfEwRIDXuA6N
9mBB1UYei+/lFObBjUKHfxt8fVgm8VRvE6NCOrXqbDwuSGrJUbg08dXEcfDrBLKw9kOBThLs//mE
RC2y9aBEJCXm67npBJwzvtS4Sq3tMtFOeZZHuLr2Yhs7lnptZ7FA37K89zQeb6ONIj6Ou9bKzVz1
aBkmnOkMNntSBAg1j9O/MTksGzFPlEejaf3VUlDbfIV+u4o8lFf4mle3TxWqfTu3TEYWEbJtY9cg
oRp/d5q+Pt1jejNAciVxEp3QFy66tD7dQwMq/qeI8uoy1kxuDSsXZHhoXG0Qe81V7L0XWQ3qIHPQ
SVH5oMj699eUdtJw1P1tjhySJ8pLgNTE6NslETljentRfiK/UO96LYb4L2NekASYQgoUs+GoLouc
ouqijLTuGGN1QeWlAL0D8m9d9yCQ/IHCXDmNzVNcCG3J9tV7wbfERqkSoCcyuGiMjHn/Tek6BJAw
VKsMsUOTOtyIrjVXVAWiE9uZGt32NBs3s9bP4reg3wUNuOV5VpDVCRAhjGOMoIUOpU5ueKoLPkJ5
5Ouo+RuGm2z+57CdVKcGZ58HOTmtVNSYy+yATErarEZkDY6t8iNKtAZ/N2R6TkgXK5vJmR0H5u4U
OCk6O2ww1o1qo8ziZBTOinE8u607nJ3ACnaA8pDummNy9KuZuiBYljqFhcKudqFl9qcxS+d/LF9O
ClXhk9fGBnTi1voBUg/NDF/5O5j0b149qK8699eat3Z/0qLu50m5Pm4alEx8gxIVenbbTtXD9wwu
NgZ8cMOauYu0GRTORiEdPncjT0G91jZeShEFJ4BOPR6DQM0y05nObQgAfe7pMN+ej/JQNlin3lCp
0M65aLVnvp63zh6dhaIExpLSWKxuFcHisdZS9iDGzHP0eyc8upU5fnMyXBSbuPuMBlwK/cp3YA1b
4VZpp+DQOsV0rJvv8aA71I3V4dVkD7a2Bsvd6OR46PZiCZxQf5Cj6YDOqrA9/yRHrcQFQN+Kqxzs
i9ciIwPn6Z67VxtklkglhUdPaNRe+ERCxHzj8Fh3U0UpxcS90VQAYskgHMGiXuQW2Kza206JeeiA
2x4wSoDVMx/91kWqEt2N/zGcz0/3AdQpFJL29eu0P+bizJnUaXH2bf9RZQH43ApV26dhc8tqvX0H
ax0JJfkAlDM+TCSo0MKiWychQE+7zchaZsmjj3eCjGc9ei+x6J2dkaflin2axTZvwJkxNhBcgpq0
jpPGp9Cnsm3z+mSvh0EK813wSAtV6m1IB0JKCooXx0QERBHCuwUaJYyu/acWWnHzC8UEv8n3qPWx
LzctMC+IC9Z7c7b+q4bKepIx5rthWSDm5DgnYWlX3ro5WTvITLBzNfRwMFpA+dxcVjG2ILIrB4oM
q13hZ7icxiZCW16rv1XJ1B3kFNm0jb8VSKQivMdFZFO8VbnRPN6vUON3a6vqWvDY2QWeIPmk2/5x
rNFm/R834yggIRt9MCzlnSvvUrLS/oPvWW+Wnubnmio+8mKott2/4EVn/oXnTBBTQ6SiWJ6GbjBO
scMquJns9If6VnCp73J8UmrcraL8b7A6Znwy8/F+L5WjcHaRDafa4oMFOp9PJ7VHJWG+56ZUqZ9K
50XeYjKS2MXRt9VnUzTdLQIxu8ib2nlN5iORKOIVLyEXlMcgMNpBJbHs7J6aSO+hu4j5btKVLRKA
wptWqTogoOgX4uY7ln7D1dFTxW2YG9Tbsk2sp+bqPl/0+TqNPQeLYaZbJWtGN0uapZwsTzNG76ZM
XQjlixmRSyat7diJBuj5NG73EPUFUDhM1IyHWfmO1JLsW37/YKZVeGki54RMsrXv0QnEHjrzk4sj
fJDOIRJFba8lFxmTDcuicRUjG8ZGknmyMXh9XrqoQ1uxmnUq5wEZywbtO0wQY6dUgDxOFKDUcyDx
HjPAo7cTbaazuGt3lvFCce9n7GuKaQ+3gsTbg5wrZ8hBXeNOhcPH6rIBAmB0Uxb9o5A8QblKQx03
r/3yIJugw95UmT1OZRdOAb43yDqt3DC46XHdbXXPNA4h250Kh5POOORK5YFtnQ9LeRhiJrHpsuLb
vesaRYe+MM7GdjwbI5V60++RLUGStxEnjMi5B3W4F6cRRteJ4hhVMbWlKj53vwaCMqyPnbBPZlIk
9TH2SlTbsVcIkAiKQrytPEtbkbVWT3YvJpR9A3uPttLGIH07QuOfWzmiY9C2zTrtuzpl8x7DZnl7
H7E9flMfE+nl/aT7hFTt1JNnYDbqmBhb3IP3CffrgUqrTLNYTKYJhWsuMcoSojySZcev7lfMh06x
50O6lx9lXLe7nyXKr2l/nAqpj3986P38OXKenCJ/TpuFwa6YTWyChBoGNeD47zh5o0Bp/tO46ctA
Tve9x4B4RUkpg9kxncQ4/BAehI0Z+trbwXQwepuEdD/lb4XhV5vGV62NHK0US1AXQZ65noKbYZY4
mYWI/EyOqT15ZvkPyafsh9m2zwg6Di+Uh/otNSRwJ/8xodH65wGH+50KNmFZm6p9chDMHhK2fdQg
x+Ei0J3cW7WJNrkzXGRomo+U2KcKMcu8/jYZbclyEzsduOX53K/G1wBnWm6IVUnH2mKtmE28HON0
2HzNkUeJD3Qy1gZ9509VirjU/LOqnqSSMmUHOeX+8/QIs5oujc9fF0jU0j7FrPxl6H6+/PXT3P5t
mrxkkPDr82SdnTbm3zQD2kqKqPxe+tm5nhJ08+3uFoZqdBtMJbq1fNabWLEpOeisrJZolplUzCok
wGQ/iRDubMiCydn/eQF5FRerjajzxBbdn0M1Wcb5qzFG3FOGDOeH0g+djRyQMXlkx6QahrC+n/UV
l4OqYENbz2d5YQwLdr5w2KCvTqGl5UlqdBdk1a+Wb5cvNd6J1OvjrZ435YtlD9ZTYPwth8Q8jkma
pSndsxxmd7EWU5Hd5JBQmhOFqeh+oTZIP03DiM5yzIgmnjgtlA15KU1DxCKph2EvrxP6CHEWZaXs
5GhnjdaqyrVhCy4BZ41yKenfWpcUrJ7dbC+J1s5sNS67crQdLDwARnDp8+NcNh40Vbx1im2d+JSi
50bGZTeaHroYxtrX9MYu04tl6Ce/K+39H9ORUMbEQ7MM9LW4vln12hmThKIJozOgaOVhwG4LS7rw
LEPyyEAgTl3gVcCigV3APGgnZngem7ZSyWGJV4TVrd19mjmPGBlpf1PVdwp0jl7Lsn2TKsOdPNI0
jrtOAtvDowguiRxw0fXjwVluZEioakZubGaChArA4XlaOPiAt+p8WzemepxqBIqVikVIO3cxUVKP
TRhqxwb32aAawl2mD8abCbVRi/zxmZRyde0c5y2Zw8CC2l09OPFadpVxqJb6CIJXx1T9LVDt//ck
xdRjBGUV462JsBHrx63SiAScdMlqJyyFdmnMXizyhpJQFfTiyCImAobgBN9FX676qrffbc8xN4Kd
xM73y+ilyicgCkyQZ6bzmcD40NLv2WyFY4BV3tz0PCaXdkQeTHZZ9lDkskYnR2Me47Naguk0sKH3
6Qo5dBcfrynApmRVQRuf7hg8+FgVCq82nPyFUECWSkgOmU0qXFr2YJWV/yDL2TL0NUOeYDf1zxNk
15m7X5Pl6FdXnmtlqvHyxw+TXc8o8SzoK/ALcJZYAQ3ICLZBeENX9G0gR/ehNT2GrcjzPoDObt4d
+yrDZuDiw6M3u0RAYUNSTf+ny6FBaHPyXKbMXZbU7D/ZT82ZdQWkNY8hWAuIY+pzoV4thfJbV//V
taYGTCES5w9ychybzlkNVKu7tSVCx+QM02uvbLisenHbfNapU9LzKFlTk+LyyFjwHutnTzB70UA/
3/CUpX7jzZBgYOjq0Ru1JcRx7SxD8siRgzivrYBBG3AqGbW1GQYsD8mhk0GzTr+FSN1j6VklJUU9
LiynKcYMJObZuPcLPzjIy5ft4OzDIi53ZV8Ao2zgLKTj8FjNWNVZ/6s3FdCiY3lM49o7y6YtjE3e
hcqBgqt3ruZGxl0fhlmj2DkVSGJ1XuDBMYqie2CD+fpbTB4mkQ7oNrMO3Y+mbG2xEiagsLpVmqWP
c4qz1RxA/WHN/ZoiqoUYWNFvo9RV1CtmROpC6KhMuxmP2qD1jGtAevHUV67Gdx2f4T5PriVUyGfR
KuGexGWzlvEQN7/cxi3M80IuN+FjVg6T9U6ZbQGIL/sWGu4PxS5PSCmAa0FJ8tGLi+9253t7GYL3
0Kz7wAkvShYvNTvtX1Ib9wbh68EiL1L3LRjSGObYVG5k1zSHZmG5vUs+YoAWDMJxnjUmlXrMEhRa
ZFebhh49yHoGXjIaT/rbyHJ5OYSKC+4DmKcVlOkpSDLUlso+o25EcU8O3GN9PUlvCIwFSU6VYKBy
ZxWoijUnRAjKqV+Ng0SN7VdHGQHdExyt9i97Zu+bc1PN5H8sPXDUM41oW6GIfo/JgfvoPM+ep/im
x5T5jK8BeXS/3q+rfF35jx9UdfnvV0FhkweNG7rrsCigbagDRZgprv11gYQ7RqUiRRUYfwwjTn22
T6a10SfuhTrChAkY/UnCZoAm8FBTGmfviMx4hgh7SrRRINIsb0LHycSq76ZXkeaorBdlvIzgDDyF
zdisHX9qzt1kIL9Vp/Eeuml7rAU+bKjDpY+BcNCLiKpvDncg3kkBpkZZBhP7zm3E3jbY6HEMGNae
ygm3WqGfstivF1ruw/rr3fR51EbtZgcBDgHw3ZDRdb+19gBYyUFkXG9da9V2lr1FTxoTsIgK5sLQ
tOhiVA434mSvddDDl69GmwcdNuMTNiNHGZcheSRGBa8+d6XBe7ECR3kNa/Bl6BSSSJu7Sj9VD2PH
749Ojv/mG6j4QtHHtG8etSmRghvo5gy1bRV4IgnrTbU7bY0/RXvowT+ceaCJZR3ipOyl72XsdRcn
qXD/kGXcuQEJEm77GJKojLmd/pEN5VuJOc++9epncyaNRDO3I5ibX3EZkoOVWVjwhCKes40ei6vf
LSW6YhIwOgddVeH6FEALES+fOdQyXDbNDM40ws8J/9AZi1GVWIe69RifAbUrrFT19kFnO3DqEsNa
e0hOPw1IxS1V3Tc+yBQ8Da09vaei/bsFXP/YVN6wMcZpOqY4i+07U1F3wAcyCBvwupKyKp96ygfY
yU3pR647b9wTwVnvkexlW8gf5071pSmGpzSs0z0aGF2w/tVtUhPXzF5o2OM1zYo1a3BOurA6GGoS
kG8Nm0c9UdcVKeUPuy9PqVmWT7WXj+j58WKW8TEVSFiVZokk3zwNJc3Ke+9Kv927ASLE/Caou046
inRVnOxgUdb35Y3XTjhp1oZ5kKudsTHIjQ/+i49HFyBT91OGB8uJ7ye5jeVtUUcNV3o3FAh4RgNc
M6/ADa4L41seniIzxwxq7qBiXR4spcf2DLHpZWf2xpoSY4mhZn80m0L5bOpqryDr/g8siU2cOs13
RVTWQsldvIOKEOWQZnY9CfrqoGt4/lTCym+kSNKlPJ1XzL6KPOSveZMrn1/gkjRuo2vbfpOokXFm
iP8bybKOJEr8cxzwGp6UmtntByOwL5mwrnKZnQvduniU++QaXI7NPTmWzmMFM0lU7ktNKRZpNOvB
zFjYARF8O7GUW2kk9mMxppfQBQeHzwvP8gG9waC1MLerY++ZZf41mNLpW+rhWqRrfJnqgSUFRH2S
PPPAoI/PbULOcQ2OP37hy9ttSG+ae8/0jbPmOeGqGnCecBLLXct7JYDBE7mNibkWleBFkIEUqTMF
hw21EG+53ix7pMM+3SgPN3pei50SG7/FbfA+9/iv+U6RURrKG3PHzqDbk5ajdpLa+VtgeRhi8ott
w7lbhn2DkYrXnLCtwiPNydMNiDIcoupe4N+aTd+qHIxsGMQfQOARCg2aYlfnkfXKHmMnJySeuuxm
/VS+U5RYwQQPRa5CTck+5drOLnVq5FMc7Uu0XN+UnoJ3UGgfipeEkLJxGRlNdetrPcrPRTG+I9fM
5xeoj0PsRdC0JwxAjfFdKWxjo+Q6hrPzLOAwV6j2O7uasqNsTAm//vNQ9tOClWdIIXcyG4W09jRd
vJ4VVdi5xhXv+WiFMai9VmbFANnwTEJtItXaxVfMyvRpW8UKxouZHQ2nIIJUKdxnq+j8BcJ0+bMG
jHgbgj9+aF1Xf9SReyYT0ER/pbOFIqSZbwCFoUZaUbA2uVsXKUIhx6+m8FBKlF0S/up+xNlE9r7i
HUzk5s/TAD9Fm8ytgKHP16vNjDlf53xdP7X8fAnp9VNXMENTOs/H5lBgfofkMBQ3UT1pfnaS8dE2
lE2D6Kdldf6qD9L0ip1oenUc6G4gUBcyFBWpBW8LUfwVudVqjaQoi+l5cqYYIwJAW9nh28O60m7H
hzjVrS3bbW1tzfstkaMmBok2owjRCLS5kwNfg+kCNkF5DXLkp+wUq4PIQ9ynu1bz2w65o+KQ+X66
tOdJqtb+4yPWN7z0Kj4oLcmWY7FT5hImkJE6gkM+VzjzaQ7z9eMYUd/7+l+x4l3fuTPEo4oPRY6m
aWyhSZ90anyQA/Loq5Exy6txopBBK1TzHdIHoFUGfClhyICUQnu3fMA6YTrhUqTD7Kh1Bda5XsXH
wdLVUw0waxeafba1R9N/dWv7MYWd80MtsI8UQk2ekG91duRxW61+NCteffMfKsZKO0yW8JeV1Sqv
LaLD23qECSNHPROZL9iE7kPXeJfIAk5X1SwQwBeI7Sjq7pnCIvDZEXsL2WW5q2E4UbzLXjRzB+qx
qreOUrEtKV1ULvoYm43AOsmQPAIrY51yJ263qtIBLAvA46OIoltQYv+daOr/x9d5LbmtJN36iRAB
b27pTbO9WuYGIW1J8N7j6c+HZG+xRzPn10VFVVbCUE0CVZkr10IWM7IjIHR/bLeDKeREiQ0Y4Bp+
qtHjBz815yAr3xsVjNyHIWH0CP76/LOddQBvkuwf6HaI1Lhq9Qw0ZziqLaDplKDUm4kH/F7hV2Cc
hM8oGXoJLFZ0t14cau+28E9PZuPWg/eD8p4UCv6Nyd6fmnko76+7bzL3wWbuwF/Jl0q+Qj7FzaeQ
arcPpuWrJd+1q8cyvM7+6yv22wGKm2l3RL2hoDFN6FBb50wV9alnyZJsFVZqO57exToLmyWjqQzu
qi+HeBO0WX0k7j1cpOmXih3pjTO5Rsssyg1ZVPdOXVLmbZ3wYC8ssu66zV/Nn71fhKtBV8k0xfRk
2Cd9uJuNS2O2BnzPLJxPGZiP03WcR4sQ8zKWpk0UnKRrhpTbhWZzltH/3+/DcXzBOVmO5qhVtmQN
yrrcd5XznVe7cZdZqXEnvSq1Pg5hkzLuYLtDJ5R69M3Nb6hqH7GuP8eJY9Jln2JUR/c3e2s4I5qF
8bfMsKpLafUV+4q4pjc+h76mHcQkk1Wn1uNKunrDvn2eVYTSF2ex9VPA9OQ2xgGRta9DiswWj0D9
5NhW82yykniYHUQA1JTKgpIER7esbs1FoaPSj7LSsKr5UpH/fyZSqz2HdgpTUz3tnSGrt/bCCBpW
XsKji+owsDTIMiZa9QZOsz9aedOdUHJOvGa4G9QRKdbI9+8I1pmA/5ycsvbCP/REcI/pMqL4x2AB
+cdRbawf/oxS5t+HibdhUUpB/pLlpTFaNaXavMtQSeIyrlvkm7lBp1aOlEt50aJufnUKiKtslRqF
lEorj36iuc+zg1hOAWhqlfdheUpr9rfEb5CSr4N2vrs1YPIjikl4UL9bF/L8//KKreyoazFUEn+O
Jgz5fgS0w5xXxmMy/q46RNf+8ru6iFH8vB65AD/z9I3Y5Oq3E978Jk0NtmEFdCcATqFnUOSMNUyW
bv2Y5ZW77gpWcGIjX1I/ktkFfN1U5NpxuzWeS/WMmY7G4WaDW8Q/gB/JEBPBubHqp04xXDggkgp9
AgP1paV3a/6yGX3jHC0Qd2K3cnRTISBDGRjpBidTHgItLy56E5roCvbz93QyT5SZQrSkAVZWVcNg
+dkbXxXeOUuwZjsUUXUZpuaFQrj6tfZj+1i1lUVhZTt/9x6BtzXf47xRtlUfTmzBXJPamZ+Bphc/
KYBGdMX+6am85UkCZc+NhsCbYQBfYc9TsvUjSBcF8/AlUdTXHJzxb0P/Sgwo+KUOCAWDrH0pLKPW
H4B13Wnwv8FNEIW7udHL74CF4T6Yv0+Ium5LKyYsm+U9QnZw6MOSbhxd1UdH1HFnhA/KIYRagV9N
oWnzKiKbsoWMWkMIye2pDqO0Uiky6PMH8/cQO2vdLvp/XKhC+ObPzimK4u9Cv1cEgb+wX4SHa4BA
xiAYQbMs3EhCkHT1WQRRLKTpE1W52HWrHySQLeFraZo49PeAZCDpBxzeopaFDOl19ZFBcLxzy764
kMN5b+ArCvYaS+XVXxMm1WgHd9GwGJy+aveTd5hSlF6MYVLvpJfNOiAu0hnrhSnCLKPoy4Dq2qYo
W/PYTs74RVmeRpYFr/5Q30lVFgq6Bqqe16qs0NqZRh9c67WYccMy/CTBU596yo8zujlCZWQU9VH3
qJgr+vjS85/70nlDvQAGbGoR2KSvTWbbVCsPiInZu7FxunM3Jv15b+fTe/dmpLKkv06Lba+DXHoM
qFRcuUuBno6SewxzwPNQ5/kZ7DxEdctmy4XpwIoSRBLgmtsDEi6GYzAOxjHUa/2EZMZ7T2xQp+in
cbFJ7y8/iIY+zhaT9slGABZ8ZtKeU1muzMv6xFzWLNrSuw0z0P3EtBIEVX3UOvwp/GwN0XhHfUgC
bHecvkRdAVArNroTMb7pS+98q2ukU7LQOkksVkKsuZ/n9zEFi39Ct2KWobXgJ2211fd65i4y24N/
NpHVOoM1RdJs2c2V/NtRWO3sGlQoUH9Z/hQJJSJmXD66QRtvVMoeD7qZPMYLhFyaaA7YAxID4oeI
ZPs2LNidUMUQwrrRZk/uHGZPQxwmu8BDRFKGMuGkBbjG2S7WFBmgGDcTVTtMYLBW17FtwikBjA41
0eU88dLMvqmdo6x8kdNI0/lac5mM5Hg789iC0Db8YA0jyvsN+MtdrMTlevaggIbY1PIHsYlj3Ac8
DNKvcWch42V9nYeg+mS4M5yDE3ELE2kFw5nH59ZCvEzyh6zMX9k1yZS2eHdIkntlmL6IKVC9I1oE
9qOMPC98y+ZMuxfPKE+yFaLz2vXESo6ciBXW9kl8k4hEBZy2yVEupFdw+ALmmKF24SpZOnjbyery
ndzi2Nv5vumXPeFyj6PaGuS4wa3LsXNNlf848suX2SZOMzJjGem+5VRar4O/5sPKibX/+LDA4K4f
Vg60lg9Lsl0cxbJ82IqoIilU8h9VD9uoCtfi3FnqVzVw6l0elzBFDLn2NaaudjRz+zPB+eRUGCUf
Z7ETRkR6Z2y3+tDlG6GjdtAHgd83fpEQjBk611FYKNW9C/0LrDsaFewjMHVIezYpJTd3EYV4UBcy
EWgqS4Qetsne0B+I0cGcmD1WRp8/5k5q7sqm/EcijqOHYv0EZcVBIigIok/IqlrsPcQ4C/nMzXNu
FqqkP/HKeOG/caB7QwB3OI014nup2Tp8SU3jcehfZTAlUA7pU2ydQdy/xcu82BMq2Pe+AkRAhqRG
qVYa4bqJX3jsDr/1dPrJ79d+a3vgKYNewIdQIJvupaV9AJMUUjPTI2OYN+SXK+ttVAOFYD5r2esw
qKyDNRlQwfaG9UZZ97AlON+R88bZLXmgwMFbbfO8Q5ur14Jts9Siovd1DCt7/NTZUXXqyX/c7Gbf
jp+Mrq5O/+l/s2dpBcvOUry6nCfwB+2Z91XFMsf5nU1Wevb1nNVyMlS7aKqIHYdFp287LWlPcEw2
J22skQHSjKrXt5biNCdnaa7WWaxiEF/Tdf/4ikGmrmeU7tVBpuQKIDumlLwmZ4z0QlXXH7z6Kovr
g1zyerWrQY5D/5Vyp45IH3TdMQKVfbOPIAxU2EHa4Q4aZFQgYat7DKFZeSwqmC/5Zf5IxGUsgELM
2mtXe7scZbVjMsGSsRMUUwI9UbmSLhV7dP3SOihwvh6l6MRLPPSUjTrYS0nKkFTBpS5RxtjfZuyG
9TxJiEw7RHZ2j8hVdu7/NB3CbedJnd9tCNUWKGX47AEXl5uz16UWpb2+SZxlerI6U/3coVQEOaPz
NdDLfo8Cjr8LNNv5Ok/dRnVH7c0YIQVVEnfcDJ1vfwX2+LWhvPxpgmT8fvaLjLV0p4Coahd+VxbK
dQa54K0xJ+19aGtq2LB0+ncsPkVNpFebtf00g57eyOzVUaYD1l6HyEhPQlcaAd7aG/b06cpweuM1
hWMF1R1iFujWJBAB5eBqRza9YWlpDx54yAerHgper9khS2bkxMQWNq6+N41kpHwJP2liP3CWUMRj
zCoLbkNyNRu+T5AcuZ51butqYYmJWmMz2llxUZ3muS+AfnqOAROgk3b7KY3tN9gLzg4Pph9xmfgs
NGF9pD6NG5gIo8+JX+5V35w2aIVS4qyrts4HD/1109axupexZrjeumpdwsW5+jY2PXW402DfwQ9M
YYFdkLmfw+ZiAmY8iE0acfGNPAUIgaYhwQnrJTGh5+FRtxvCLqtJF4dv3rDPTJV9re5Xl6aYUDGS
rhmU+yGf2hNip3G/ERt028A9tHxeGwHqFWKThgRx1G9gi+UPFPlP4icTH04o4+WsGQHaDUHPbPcX
VuOvYQyb1xamNzR2FziHzAqm4za8LpQXxIc4lxX53JnVY5XtQgvIlKLWPjm2wvDmFQFn5LtTX9mA
DYfY1W/eGxkGEyy39ZTP+9JKeSAXWWzfzyZ8PEHz0BuDuylLDcEdtj4weNhjeNfkEA8so9gux9U4
g18hXD9sqAlp3uAlQIaP0/1sPH/lWiblv3qZoDRqFt/1gTe+k+kNPOC6ulE9q7mblqYgK55tzNGH
c0E1Hi3yk9bnehEsgjWvgDDiX8cgTVv7AstgvUnMpllPKmI5z2Uft3dj3iurvjEcxEUs1frcJvHv
zrMhl12Ozlo26ivDyVDn1NJpZ7GXmYj+lVsj0b8VgFLX3agqa2PKyztrafq0TxZWoygFCit9z3TH
Q5J771Piqkc+CKjF/+p5GxtqeeSdGR9vp5TJq9/17DLlZLF2vfiHg5cz3obS86Px3WaPyXRQeufq
cT3h35e/3rLFTQQLzfntXHLN6+XF6PVVvNJmY97FEJOthSlaDSAEts2segrVYbq4YfY+Afb9fcIN
qh0cHva97uWs2c3u3gt9iA/Kyh/uXGqkZ3SnHpwo2kTw6t8phvmlVhWvhAWq/xLCP3QXjUP/kvO/
vi9N0ycV4vYvUe7rp6nnpVsp2SYp2DcLDrL3ky/DOCgP4GmbN784iXWeXCI4bAk7rTwjvOfcB4Hn
3Lt51EOeNCQ/yqZ3Dl5HCaFMiIueQ+NV2SlCp+J3O25ofw+TOV1uvnJotWA0vKzPt9cTy/RUqlSd
cdmw7m13I7bm3yvKCDXtbqUOVnHsEY84lBrqD5Vphy+W0YUviebcFWib3cso6MElkrYt1zKUpmxg
Tv/jcTuHTMqJ/sc5/s+ryDluVwEyvNZ66xxVubcS2rZ0sILrsMinl5wF2dZL+1ej1rpHN6/em6JO
nlPIms9ikskGLfXd4BEesPJoQZZ7afzgtb9lUvtz+DSnUOEjJrIXm8xm/Hj5dpIJkNPdnC3D3Sls
mC63kyQli2izd31oYP+9mxhuxjtNqQ5anQ5n1y96djld6T0rvtKd/bjsz+7SSE9soMH7821WekEc
Iv5RubA+KyFgFDe0D9SaUj+7NNKTJoEa7jps/cw9kMq9s4tgn1V2dDCpB8iQ8Qugdm6N6XQdS1eM
17Gh+hdwXzAdN9auhdNgPZLFfoQi49/G7r/nUwhnkNmHPC599JCGMbjjpxHn29CCMM+e/GpbQaV9
cDLEWosF+tILNEa6evcTsjuAkgKMEZPiAa6RBnBdshv7eFgVKNK0m1zLJhj6NDgywmdbH8dXiV8Q
jTU/DrSMGhP0j6OLnWifvVSvN6EBYbtfVgbBGPW9iQbfoOrMZXEB7+p2gualdCnFDHqPJ2+0iDzU
A/hpI8zGber4qbbJHLQhKQXK92pLwRnbcWQsCqr2kmGIHlSDb5L0worKbgtkElxNTFixEz04S1N4
A9nyTkdYdRneJiinnfg6+4ebybaVey00wguiyovs/KgfwAWZz5oVWA8u/CZh35vPEwQZz+inptsx
YYf3wQbMOFKAIya0xzFVMgJ1zXDWJ+9eRojaBudWr8jwRw+ayR+We/Ufp6Wx5/k1n+fyrCDYfjVB
ZYPsGwXLe/GQibokYO1YxMTF5i+EQhD1PH0gaIMIDp7+PM3X7MeSYCNTXs8yDJXI/eyyG7/E9Wwf
uzzbWODvg7Q6X811MxTAANXPmobWzNwjNkEJifXWqlQSJxm5CbfXrDdzyF7BHaWPMpn3l6kLrU/A
AN0nM/JOlgW1skVd4dHxWcENbvPMe7p9DrNa2blOqazFVqq2s7Z9iCTh2/HPddH/2yTjjJwHubqk
M+PtbFf2OutLtEZAlryy54tPBrS8XUu5HCxJmzwyv7ZpgZ5vgVRLYZZJvgfljNynEo1bs4i6y6xB
+EFG3AUPFdjoBy6eV6OTxj4sEtrrlLLhZqdy745Oe187vQW3jlV6m4JvyFqMaonm5hQ7JsIMPR8y
dfhyxXb/S+10SNNB1L6k/a9IKyJgIzQRNF9W7WrPYuoC9cnTnJhQMnPuBBubEmr++erf2IgiwZN8
lNluprCJQDOiTooTfrLdhFqUgGSoOJcQIhxtF3URmXX9Sr3rbUIKMoyj2H0o6voivgpUIC/kdCHA
KIY1lCdr0rLas1zFCnWIq5R4UybErz0t7M99HmvbMC7sz4WfX4IQzJMSVj8ovVZeY7eL9lYyTUc3
oiZTmyAUEY85/EpSu/+RJaG7th0daKZdfTxXnWWXpoLOi1dBeHL8THsuo+AX8YPubC2jpu4BsxXV
06CV4HC6yiw2kRWDT0iQeo74fwF0lnvf2qLY9Y6R/9SqZlOEnRNQM+pv68wf/oEGPKfu2K/fIB4g
ns1HfGwys9tTwKxttLpzkMNQL1neGo8GzOlvdd1v2762n2VkRA9mC7Mm9VLO6xy/qkjPvcV6oj0D
md2KizoO0yPFRvcyKuMIjus0/i4j2HKsu2lRhZChX1AQaWkozsvQSVmseF1mrWXomkVyiAfIyPTl
Kl3OHxrhcXObu32K+nVKXYc7s/wc/WoXLl97gBUh0B8gJVo85K+JnmcvHlIFXbawDA7LHm7ZfAfV
8pl9iIHKwD6mlhtAUdvFW6LX+iew3JtqbBVW6EVISrQCiGLnFRyBLm9vQZNTzG1s82YJEqtLQZCq
qT+j9OS6mvYLJqR0FY2p+1q2KHj28NMj3GKYaElQKqEWavZG+uZHPqX6Lwdor5fY0T/E54O1r9TB
MyXR+j42ydt1rp4+8LdDdcLUm68R+dIIktAXq7YQYiFaCgfw0D1aYLAfpzyIVqw1+69alQwbpaWE
Qetn63OW/xbzaKfdIVZ1kD+LV98qD4mTZi+1mziXEtDN9WjQUfW6TBfgWtQZr60Om/ziX00zK8Rq
hNNkGY5sZm1TSRDL4P9lnH0HFXbsegdyRQujAByTQhALDI3pUgQKMMdZNYoWPmh51h4gzA6vw2Ie
IG1XG6NBn+ooHtI4VprD6mD6n/NqaK8TcLFFcN1wEjPw041a9kCBxe925jin6hcWrh56wrC9nfSD
n5mEX24nvV1STto7qrMJRrM96sQxVobehc+epf0QBtQm9sa1UiYKf4c4fM4680e/4KPEntZms+6H
kTrFP9jxLgwrsqlxA2PWv3hywjn2fVdc1QaILYI6n8nf72Kthr5kcbv5GpZHuMcf0KC1HKvtd5qX
6fwWDZStmxyi/dW1H6B1stcD8wsVochyL40ek9K6+kSgT8/InN3gDkqMgs1KxuQIxvfuIF3jDzIi
R21HAwp+rKMAytBOGwClLZCJjme5B5kd6YjrMWL9cNKASGLsuO0BlWWAXdeZGPINyH7l0h98r2ZE
zR+Qnh72/3XCvy9+u7/rkTLOtelz6nXa7vYZr/d7PXq5Uye2nwtoZk6pmxj3ZT4hkTFq3opISfs4
6CU18mGj7qn7ah/FVg8O3EYpNCm6V5rVFhozagSV8k5mxS+tpnHL4jQjsrqca4AP7B7ID+Ct2qqA
dfFsoKKGWG601ysrhHR11IqH0TPUdYFi2LZ0quIhW2wyobejCZ8D60KZkEYmWgUJW/iQynULnaW1
kpk6BhemlKStb47SC5IO6kSv+vaXHVLc4pz4wxkC+/j9JLFj1NRwE9td7kIOkAZOyjs1a9Fuye3q
kFet9xle6E3l6sq3wW2BXDlqeEJHLfkUqC6bLOz6HGcbUJv+uVPd4bm3uu8UNijf8lmBFD3mIasq
FEKNldutZCLRUVviZstH6iqdC9BDClCWI3y1+NbrnQ5207HOWaYUG7FDuXgHlK761Gct5LVO023l
ypajrl3HjL9EaZAf5smwdrYau9+GjUwbYa3v5IMELPvkg4gdueJ6a9behw8iH7DVivcP0iB+e85N
0zYPTd3mG2Um1XdrQrBel9k9B411iTxvdwOua0ORTCsZm3qvnVjP7wTqrmXgMGdoH1fpCHtO1je/
nHFoT27kIHy/NAkm74/JUvv6qc37X8bssZ7XUpOAQN1Q7t2hdLxwB7tmB/fHoP2DDm34IiYFBN2q
UEhNTHbRHMbRmLaGDfeMOXqIgg+h/6tDwWU2g1+j8eoovLG0Kgte3LbSYArsyuOUNtNjFRfEGuDw
/UedPsfkiwAUgiC2q+ndtUOv3Y+J+0gqeKaw90NmGLGqcK8okIVs8mzu185sO1cNwLTuvswmORQf
FQzrFP87tHo1Jo2HMM1drYG+kdJZJ4+PReH2J6mzjW/FtoHqFDv2IdpKjOIsvZvjcmwNIzIpdu47
mYoRDbMkaKcNBFbaVsKaVVnF91rRPNkS5Ky16NDaKmivMnY3Othp9ijD9CX3vY2ht+Un6vcdij6o
9hV741A+gYYMbFmtMq1IRSfbyGm/UA4BGbYxNBQya/m958UnWc9TV2vBfNu2K9ODpdKi6nGdxooV
r8eh7NbOBEm0FSj+UwtlwFPbTs8KMUGQKrP/VCZDeNc1w3dEBKm6z9N+Vw+ttpPhNDes5Rs1vJMh
jNf7JIMC3J3zBCXDIF3ppl/Dq2qBrabeRplc86n04FatGmof+lT9PQAh3gQlZD2aBeJvZzUuBBjX
viP9q6WFoht+IhqK1ldGkDi8IxiVytTba+lWbjvY8Ii34Tl2h9qBQhKHLlRoFqMMr069WvzuoFLe
yuz1OtdriqdYP95DLlfJvfy72RnqjgrB/BD56b3wRwxUgjSrYSGZoDjC6C7w/R400glHmb7agJIv
8Y0kOdudp295+g9oHlCSqHe8rsBR1q/O2Naw7YCh0pDrOecN5Rs6ebmkmspXJFk2Qd6Vn81wdO/s
zgQDslQak354i6FUWTvtYG1LL0g+x6lrwLsXlCd1nuPPSqN9qlmoPrZppb6hzV4vTmHhooLhVt9l
pGeqevRVQHcypLIQiFaaOnsZkmX7FIftL0Vvo60mwel2CUkXS0jaHQiik7h9gz6T2LXYpAlKM9ku
4LsNOMlm79Xls9266tlcmjIdER9rUVs434zSM7qGsqlygs87jsFM4yxu0pRaqp2tNomqJ+mKMWsA
D41Nwf/5cqgconeWUr7JdF8YPWENClBkxm66CAKgylxDRUc+xLXzZ+gF8+ciA0OpkFbc8aNAC47o
9V1B5Pwis2oNdJGqnfN1sjJUfZd2/IdRwjgd3tdKzkxwaI4m974ZTMA3xUkGH5o0J+KQw8I/dRAR
ywTvMvc+Whq16stDb2ohbEicQyakJ7Nl2m6h+i6ID+F7s3uL7lVXoQB6m8iccKuZ/NSdYXqtp/Af
PTPSy3VUUSBE8Ul2kGHSkjpjRMH34htnWX6H5lqyahpveg29rHhGhXEtk9IYTnQaFVibqsUBDmge
+D26NJpnO9A0UeYvZYZ9V24UNbUvMoL5Lnu0KQiFtIaFSAkVHwm+pRwRxfKNMSIfAhtmeq/0ie0/
JyAmbd+Idh4Jnb1SNygk2MHbENbQDTl+/2zDam0a1POkgUkANlSqrQxbt9NWEF11kE535lsSfi2Q
KPtSG1UNlCUY+Jum6bi8eGCEjO2fEiWxlSTc9UEGE88SQilhMlgr8LCeZDZE0yoAVPcgozlyVmh5
zq8+Ii8A/tBVLVN90Qf8XOVVdrGzMlX3hv4Z6bkPozFWM6hAINHdgGmNkUFp01VjO+1qXPDKBQG/
J3dEzHAZ9UuTNvW5VghuiQnITUwoGwhcOfQqTK5BDkM927d04QGUxpIkq3QXFdLr9NRP9d5AoGmF
MMUpUxxU2mL3riIkgH6C4T3DN5F+m+FaW9mZn7xagIG3RCP8+7Ask8NIDfopiGxELlyjPvhJHI6r
plCLS5dUOqSu0LiRVWS42GSin6KRwAhwC9Yi1cHOo2adwDwKESgqNala5+FG9OLjzALYIV2SjRM1
HVBdLtkTbcnMlGN/p8bOfLiZpKcvHtKDP2VKN7AM+1SiwJYlRtAB5H46adNGq09FXr7xkKt2UkAK
l3eIyifDZqknHaEA23kQjZH0zrudMaP4p1RW+QQl8EpJxvYhaccsXF4uGx+xIwTnlmFep/vc6fyL
pmvTOtFb6P36cjpLA0q8rFatGR5VNz27tha+GB1b8q6prbuh6ttTSQB6D0VD+FhSx7yx9CH47PbO
b3Mwg61uBHyeFuj4KjULe922XrxtGpsxeMJw3di6vZsM/Zud6/HPEK6a1iumz21lmtswIq1hDdSk
EMSCWVGrzB/1+MQyaQISHanHq2bsIjnb68Fwsu34DgAs3GQR97k1COysxeWmPqsNZbCd+giYi9tD
ghr15b4yy05fZU0z32cqoOre/zm6QLWuJjJnMwqC6H1VLrJp6AnN8D7+OSJMmrdkMvOjTIiznMkD
33wi8nK6mZrrUXNebIJCHzcfLpKxHrqH/gWupnzjhslGV3tn34DJvJfGILlwrzR6QxVY8oui3PrU
ZQ2pCukGCDCcIBltTrBy9+9GGcvMzQfkBNNi9FWOkd7N58P0Xz7/84r/y+d/XVVst5uQ3v/yk1tK
5Rb/urvrjd1O8deVr5/6r8v8Nfz7E0R97FPJNJEVVJMGZgenhsowYXPd6sECGyRoEMfUaSIIz3wi
U+JVjzpe0r1axUHG0sj55mAsj62CQs///+jr6S2jbVgXLFf6+/Se7e9jZYY/W07y5z7VDkrbtIwo
y1nyA+U0ZjtjmKlUh74uX1dqejDmUbkPlxRCFdnl0ZhJSkh+4XqED3uJEYTO6TpEh/ZiVtE13XA9
yuAnUqSI/F6HGkzHRv90vcDtgnK4eORKdr1ols8b8qtooXY2kNVhqMD06YQIen28aEHrvUyjy+om
qr66euyu/AKOn3waWAz6nvUSO/nw2FbhbtRG60UaOG3iVRCwh5UhuibI+ywH8M6BEN/vyJhHlbIZ
l2qgVvEp8Bl4Jp0I5Yjp1gRDlp5lmCxVQrdhplfNqirBQELrrR/HyOchabT5q6WFaHlPOvVWkdOs
9aZ+aeYcIgxiyTXxjA4qgjt38BQe0jbQfhm3eTzc1dJAUkytCavyxU/s5dR9QxLDPRaLVngCOmit
61q7k2G7IJQdGKvWM5IOu0DUW5EBfR/3y/TtOHU57upzO4+i9gCW4uLsLVIKucubSGvbYS1D30ym
xzyxKUjW66vJM2AUjbQkOsCrNT+2wc/Gqvwn/mb+E89J8zSP3W83ipQnsZOiKXeWWpcbsSFU3W0S
Ar4bf8FBGymLNphgUBxZsNEwWhQXmZBGbE3gOAgiVdukfSwsKhRYdDmXammkRxWMc1HsUYN3obKW
ohjnEmjfs7ipvgRJ/5DFRf5qILh6VhWuXS/wuf+0zwa83uW/9iplp1kUabDpxsg+65HZrey4hCua
Wp0OXbbiGy8iI7k0YWQDmY9na69pIYALSPXmHaRw450qcQjX0Z5a2PgOLjiCYZO4JrJuVYgoYDw4
T03S7ttM1z/JyIPYt4li45PfJ9c5ZfTdM4GweH0D7VyxOUONWK1aFMfbhMB3avQdqWfxUcrLCyrE
IqK5Z3akKzMBiCtN7/nzIfGK480kvRkhnKvHbeJmm60WfenbCawy3lZJv9G7TP/STBp6XqXVHHXH
mV9qa/iBkl33o0emccVObX7Wkj461Yrrb80JSuO0rlA9dKA5mTM0LGPHm7fVsoTM0bTSVsKNIjNz
UKlXqpSr93KIzNqUU61ltotNqgr4nzSKHgZjo6k2Asq70kGHQxNcZ8D1LOSAbCFZfcAU7c8VeryL
EcFUMsrlmE6gqlGyrBf8218ot9hfmxSUncV8RbqJ29+QuJkXApIKbQyP5X+fRWwGIb2wS8sjEpnu
A4FkhEjdgmRM4T2IaR4M+JZM/eIsprJyG/YKUJx2xBjuh0FtdsYYk/wDATvsGygJzzAxs0Bi1puC
TAU06IeLCE94D57lqAbmdOqHf2oyci9JZ2Vn4gYo1yw6bD2iaWegihRnLUpsBAzehzIrzjIrw3Zx
RoXl3fn/PrZAx/HIk+REuuJlsLP2fvrTxL2LIEDiZ7sRnBrlHgxvs+JsDL21FDb4G5kQlzgb23vp
lTDngQCsTehG/rWJn5GyDVRIya4zb1JOteMop9g0YQ7I418ykqZc7NK7uf3ftphE6wTjIZBbIA2y
YpfebeiRmoRTKglIiOGizv5/+d2crwv/21gOJub1fvBtQnp+nBDLsKx5/Rcdp/BqBn7Jalu63hRn
69FDEV4cAZz9N1HnB/fCjKlK1+psdX2g+uQ4ncg+3h6qtwcttcM2PGnIqMrj9TZxcy71/Hp823TT
pR5WQ2cZF2m6pecRyDzYXvj6l/02RNt9WoPHdzZywBQ/6ejiPMNepp6arBtIeEO9WS2Em2XRrSa2
UrsYemvYKPNJ81H1m4x9X0M7A7Oiwi5YVfv7KIRXi6JOsvSGhnD3MhTb1ScqaipHq+E4txpiaE6J
oH0xvpNs1zxjL36GYDBETtnWK2wF9oZ9TCbmrrVs6isiNYR7Jt2Qp3a+hBF56j4u3APVS/DBma1F
SV2Nlpvm9U+8hvQdpQEZZY+pSl1K6O1Tp5wfYEBDpFINZ9h9qBnSkbJgI5kG9pfZ7x5CNcwfS3t8
tNKsOMsog0DmkRdlcODVOq3E5k/Uq8nEYM2PxG66o5O1ADT+AzEpw65M9zPUEufr6D+BlZPBRjJ1
M2djZABZwlmJyT4VSvllrD1iaIB7JO6lOZ1JgGJId9dg2DXyZbkWGw4VCbbrWIkBCtSj1W9q5LLu
wmz4p+OX1qxt64vuJ96z4anZK0vnceU5RJ8T81cFy8+qXlgiATBkMBe1o3+flNvEtLt7sUijD8Zw
LmrzGHbTd58N7WlwoKqXJrUzddNrWbG92UZrbo6xYSQrYyG4h3oO/CfkzZdE1XaTYvVvM4mP4+BA
riIrhMUOBL1/00NDByLvtdtkAcz/8R/UDGDKaN5ZBFZXueKHx1p3yCsqYX+ow4UpPuN/x4RTvtMg
o12B+rXuVZeX3Rhl/4+181iSHMnW86uMzZowQgsaLxehZUakrqoNrFRDa42n5+ceXR3VeWfu5YIb
N/hxB1IEAnA/5xfdUqt8lONFTB5lkYE0n1xXmKbHpTW7fh583IJydUrXcLDq5zRvVERGGrCiZlMu
mxojrQa41E5ONtign1ujf1PaCGp/5SPrppb2Q1CqZxco1VulJeZmNPBwjKKyeRo7FfGaocq+e6F+
JrnpveWuZyAa2P0+o8y7fVVGb93kBntUjNR30xheIMpY1ylo6pdgjvEyJuxhfn1svL0FzjKw+m8G
LJ5LNPnhRRlBOixiUFP2sCFHGy0jPcmvslGNCnDHbBXLUtA+QkEAkQMQt7ZDESonGZ+TMNxTkIe1
JJb5JcgH6gJQn2TXKNsSueXxZ6Yk/NVl21+8WR1YWkQDqCp0jaEhJxtNc623qPYeE6HSAKPtzQLq
++on4cvko3ECLM28PbHkQwlwSrXycQoCOv/rUSaP5ONJHvmsxKzcmvaN2138KQXdmTn8rUWuDtvK
UcHtCi+BoMRBQB4hHJWe0QJc3kMyrqmCXlNQLbGi+JHXGrZl8eB9N4tdURj2j7l6reyKJ8tg1qde
6X5vPsQGF5hT3WFd+tc0Zyq6fWvm+VuhHO1Gt3+4vkMptrXUJw3yOe6Ear5OBBrU0oJDMofFKRIN
/5D8JLvy6EOsSaqYak4FskxMTkIdOfla/fFv3xFh5Dlnp7G8g1Oom0wAFEnasvxCw/OpSqJ2JyyL
lrgI+jvKNNrDaMMzzqm8f877GgtJaDjHqVd9hLG9hV9Vw8HRSvTxxRORwluzVbLSXQTimcn5QNxm
/VLFuOCp5F1xNR3P8AsAlqgBuyjkdECJik0PO9sAKalZXygBYtmaYYaL+7PDGYL+qmKy4Ai7DxmP
1PKH56LUBtVnVxdUYuJMwa1KVYOZX/BtHounmhTjuYCi+2R3KKMGqfq9bxLwQ3re4V5mme62EqNV
NJqPw3iyTNxvwnKqL7at/azs2fvhonUEIBUckaOrsEBj59s4urVIgVoUY/NpVbeNeVHNPWXuYmOX
QfKb6lRgls4KyeRsJXWmZCNlqqbYrHdOY0SL+4A84lMJztGsYXGMYNUUPEWgcK5SDjTBp0xrJ761
QmLU1FAdrNT+lTpafFMdjfTgOerqaDe46IVbI+zIpTwMfbFCkYdlk37Fb1LdzGJ9BEXY2E1VirZ5
xfuqSBSIHBoepnoNR+KvhswZu/nc0jb32BiAe1lofabsRgQQV1MJPdgs1PhldhLr0bfaW0+GYJt/
AU0dgQQkrWphzZPEpMSpL00hPk8U0pp9qQ8xoKM8/9wl9g9/BOqWDHELlQvNhgnc50ujOAX4TWIg
QM1dGk3aPquagjsqVtaBE1lPbA0BSrseRUbddFHJYfPth4Z9sbJsIXfhPLabe+i+O6em7txnlTGG
CGOVjdumqpuL19QnpTfx+hC9e+NH7anq+t/jhRW0l8gof4uTnmguTrUKok69YJbnJ21zxdSiucqj
DmW7JfdDu5Fd2RS8BY+6UlxDMa005ovmChs0wZua+niL6NZ0lj3WNJTb2aBvIJOOZ7Wwz25mdXvZ
kw0LLLRzxomyvBgFjfLn6M1u1sCW2HbLs1K1n1iz9y/Q7/uX8VM7ZQVw3qx/CYvxa4JF1VmO+I7K
0qfBKLdIthPydosGyBla/OzsFm2Jv7KsYNRpXO89iDQrlNCsNx8VsLVftcpGljCo5eIl3lraQY4q
dvlFGRPzrGHmKWTy4NdT8hJN02reshXvgdsWHlFIiDxz8Fnm/C1fpxogD/koYcNDwF+P2N4jxUFJ
QDZoGV0t3bF2M6ijc9cY7rFnfaSJngzpTjK3KxWi55mbelqbFaUfOWzWY3qWA15nYGYFJDH3syOr
UvgFQ+p8jlDDBZkQPNpqGF0qXMEWoNGdz3FT1PzWinuaKTs/u/jNyflgcet1YgzWhu2E85i5s76e
MmTzdLH9mwNbBzDc0GW7/ypHlY6uNGm+j0qT5vu5k4r/OlBUVBOAAh0NkWqQR4Nd6Dgye864dyFc
3UabVMechnWxQHD5ecj7PJ2Nq9tY0YPaZBDexUCZAtS4D0xYCsBR2uDTfaS+gSl24VirsNfVg56U
0eu/iJu/4pLlmJmatULMJFmo6GcsJJq3RSQ1M3mlogT0C9srjvzZ9BGlATsEeCFmz5WEK12rJ4y1
8nGbxqN1aA0o9QMgJdgbQpt+moplbxf+ZyQ41iga5q8CHXhCMpKMcWsa74NuGWuFTfHWtusKRdiR
gkmB1oaaWV/cwA2WYxlkzzNIeuqVnXfqers8gOFQtumceBdyq39YZQ3AR2HH3Fl1egzN/PH2ihMv
O/kCbAekDaY5infyBeiGivFwM13T0eLdpmFZnLWkihAJcMKV7CbkPs/yqEMgi3s5qbzNFBn4nWHu
lFXXWrW1jRfm01HpqxAIaV7jCFCkz7PNi7a2nORTV6Dp6c9fxinQrzrY2ycnMR8lSsOI0mpr+1W/
6QWYQ8yaxSxE6oe11lXTwmnHkCQBuyvJ3knnZucFtf86d1F0sIdhiexavzUtge2l9PTJcvU190r0
bY5A86L+USKmYxSHBF8ePUh/ynuVaqZ91ofqp7yvpZ944uUWdbXZ34Bcm5ZTEwzhkv3s3/pyvDPb
X+P3+abeGicD3fHFUGh4nQvGpVcIQjGMrGuN//TFKvBRGwXH0ijaETHoBKGdOApfMvSW5QlKPc3r
VDNCMKZDv1X0XFvG4psImKcXeRmaeApsKJ7i0IuyjE8cKNHC9ENMfkEeAYW4pW+zXiiQ/K039o+t
ZiObJ8foaYo5bBCDtcxdq2nkvGcnuGaxEbGez9FzEt1uHMOrPBr8SgMf5mhbnr3htRZNUc/Rg+Yl
SxmS0ypk4ReWHajbeq7Uc1uoOO0ogw+jii5+qupZHhUoVqFE3H6y6jh98YaGVT6l2ZWu6Al6b+p0
zg3vjZXd3CxbuLFtnbWP2lwxqJk/jLmKPnkaeil2h7FSlvUKJkETnsOpqX7RuckXk65mj904saTT
8m9k3cNtM8YX07EQ5Je/x+StTPBA4xY8EBWDULGQJSmmpznDTReECMgieLFPsml775zg/4hmKSHE
56ajEUffJzUtsmUZTtQhvbLc3k+o04fOR/euG9GVnWe72cZ5GV/nuniXoJTBSbQ9L22MdoU4ftli
Ze0HcYsZXJ0u+eKjHVAHufFHMTs7rbLLtebbX8K+qqCgIvWhikYeObZAMsxWuC3VJsgeM8Q/nyGD
ovWXLMIgV1PcLENjW8XhwFsNHxXZjONnvBpfIRWx9RDApfZnqXjK22zN/aUbta8Rtav3Xg+z/YBx
DZUhdUhPQETVFyXumnhZOBPazdgBkXUHva0MtfkeN/7XvmrTP/AdxfAChqTnB4+GN9qPRVufZAKT
Wu2zEtfT4Z7T5GWenizwNXKCn8Dx9V7zwQd2xm6gWNnZxGIxA71HbZV3pRrXP3ijpPx3lCTZ8TD9
3nute0rd9tUv6/BZNn31kETWa90kwYtfms0uaXR962hu8mqHw9tNQaxwvn+YgJhZ8ho201uqmslL
7GOylkP4wUhZWdzcexzhgCKDJTAoRAOQjOzG+CiXvrXLhrsGJLKMca1IRGJYXdo1dhxyeK4wXEyH
sMEkIldJXcSmt2xQqH1UsN7cFoaGyp9Ut7z3Wcb4/LvRTy6EwZBy7lQWPp6wRZnG9nk2yVlZjaO9
mAMS1lqhzHs5GAH53kSoVuErhHp9BbFrxLm9HB+G0ThKl0OsebNlDQaKD5l9swKybW/p/FHS9VA2
gb6oG6N9lp3/h/k1rhdj3H2cL39cHfh/Xr8S9CAeIgsVxOqT37jDNrC74OCBRH4ApTSssnOdpctc
987U/pWDqhh+vnCcUskX1kj61hZROQTi2jBIKN/ANwqaOmOc+WuJvjEyhYKZ1qMLI8A7uB4Ml2aO
zg4I245HHqkoL/Kf5OCcq3/omCufZC/GUQvhK7ENI4v5AtTC3CbRXC9FGTIIu/7ZYnNIXatYxCq8
t6Vjw2lR2WrsPCfsn8PB7Y+xrrA5EZNlrMnchziPigc/IISrgrapI09byUF5uRoIuOyxXkBfIAO/
XBXYoapuvdTiOb9EA7Kzy1prbt2yrOFyuYKWlbTTzuO1slQKHIkUK1CfqvgFc5gU6fsMjfKZXe7h
lh/11GmnJ8B9qEzlW2eew31M6nM1sL88lGlafVLyoyZqqiVKs3sFbdR1rPCGKT0TrQ5RabS9uN/o
oLVuXamF9CEmpZEgx+DDmEYsYgX4EJuGfGlBVUI1Eb2pY+HPbUGqsI6PsEDwVtB8FfKJHxKtYeNn
WjgBDy2CLIR5ALA2Ibmz6CY9OkpkLXRrXoNFE99GZSwv+FwVdn4sgzhjJIl91HKUHvPBSoqlvIIn
hiNKXUcFyMpkLhu/1G9uyLMWTQ/drK5VDL+P7EKnh0S6Juv4n+81Xj1yRqmoUAAMs1i3PpIt+Id/
6lrspRojD/d+08QvcZx/toVOgIqI7CJrtBQ6jlIf8EMw1p5G1jY12PjgDd4hiovybBek44LleXeW
3bhaIugVXFrFQfYxK/RTpZjeIe02rijyI0wNA+DWkJyXtjv1wH87EbXWNFDHExCQR31w7XjZj4W6
RWoOsJEY9UQBljdFSNm1nDd2qng7xRfsRkszj1qDZkXQd9zVuW1eTVVD/jxW+2cfJwjAfxbeBX4u
OM4aJj9pVq7AFaJffhcoD8xI2ZZe/WnApL1d3UTO5TBfYazUbRjwUhJdxn4bbrMhwYnn8y1UQiY9
4kGAgTXLB9lU4qgfkT92jP4gQ4inqqj4sbaQ3aA1WcyFl3tETpBjMhbaeoQ4UPwoQ7KRV713AQxG
OEGDQpQndD4Ow0ONpBZFCO+cKoqBBgE/wkNLZC9jM0V1ssU1AxNSI+z42xw2xtyqaP1wTl+yc0wL
8BtiipytFM5TlgxofgxK+1TgpVJO5fiWdH1Dgc7+WbEOfEMIx0Uegy9Np+vjW4tV+haqbLiWo/Og
QKlUcSiSo248jMhMjDstJb8n8gszQiYbNRnVpcwtyCyDjDkGS747RkDGAgWwba8r16BWTCThU6Rn
5j594qYbFy4+Nz/GQV8aTRR+9UZMhvU21s+m2x7B/ip7qa1bC4eiLHapoAFflyHZ/CbHK6eUYp4c
sZq6xH5mMhYqck0ajHkFK2atujgIpXqO611lU6SkmmxYWLae9ud73OwFPKN1s72MTZXNM0UKjVc5
6THbdnkAGM5hZs/2qbamYh9QMFs5Nl/jAEjs0gk19yhHbfXJNUf7TcFab9O3iHR33FioDE3hypwH
/1E2DfmFpWEhK9GnhROzIzUeY6tAU0pMSXRU0m1fjZbtULDbSsvveR6ES95WxmOgm8GuN8J8b7de
cGWpTJEZbMpXz+qxFkm6n1YVvxXugHWBU/+Rzt0nmZBwVN096A6yibLb9m2yrQWYGSEo+w3aOLcV
iIS9HIUxBcaoTduz2+A3lKvtFcn1auuAQl9KZLlsGhsxlzTDsWBuKtYp9lxvo6pfVyFI1RClpkvj
6PYF9jZJ68h9lSElEKBYC2ldOehlqrmqx1EFWvHrBMuv7ctkmWhLA6isxDXk3FZJvbPTxUvZk/Nr
R1nxWMo6ZCbnzjm2dvPUVn3zefZca21N2biD7t58VkFnuuEwv/spim1kgajKi2mVn+T4p1X6JQnL
fOtjuMlSNzBAbx5iVJFOsiMbrJQIuzYcF3kYpNita239YOfOFxesjs2C+tzVIySCwcEZrDaBQPMh
bQygvqw4ImCtEffsypvYROt1cOmkU7iRDsqK9UULKQs38XsDQ5ZNSDa7u6h2EW31AE3nKJndTptZ
f+xNN/1y68rTBpsCpNrimZKMoI9s26pWCEPa67nBSUKvRs1aOO7QwuZu+zWGBbxMRVfGkjRrL5o6
JWu9zBCwtpFWXsighXrbynabYxkqWNBtyropT7OoE1TSjiGf6+bWH3m8Id9bfcNB6rmsutHKcEIP
0uWUG5RTRMJL5r/uTd1VqDpOWS3kk4bfRuVkmSfLlGxYOAFmXx8ucM+i3ad8SK/dL/rbFOFlcaOk
3C8oh++/x33gfkH5q+IDeE1RXl3K2sJvBQZ5CMWc9HapIN0csjKTMduq/XVv8bKIF2VMZupedYRH
3O/wnUTSTlQi4UDD35CHFmhhXstk8HpklqxkeO/q+S1o++wlJIO6B4dSboousj+nWDv2qFEcLWea
YVMN0wN7/0vcxtFB9nh3T/inEg+LzjrUroOACOCUxVxr07obxGc9xPkuZgN0E+FwwDqdYwp7dppj
XJt0B1ep9KstmtpERGZoW2WljyiTLFxFLw6Iv3yVU0pLwaoHyNFVNb/0ESUrw7ajYxMo3yPPgLNj
YlJdc9t/giCdLvWpjsGn6dGnzj4oJNbfc4ErnweMpGS4HRN13Q8dQpli1mwULxTi88dBhVWumf3t
5IytWD0oW3Do9ZW1JtIF1bGUWKpG7+JFBFd3rSl1sesRpZSOwh+8hmWXegKMAf0xrcbwWTalOZ0z
x48f+n5ahSXS16qhNE+dhU5uZpePsicbL/GLta8K5brcYr+cG+qlVAGky9FJq8ojloYoaHBjLSIX
0SDJMyldV113eTBt5R4+sxOYxwkpJzkKvH+pagDZ+iIq92Ppo96riORK1sdPrMv44mSx893phnXV
zt7n2B59sKNde5qt3gexViJvzIL6W198TdLS+zRWpb8d1DTgtd1YL8CU+gc2Si+yB/dieC7LN57X
9p+RSttlms32XMzGJJPXEW++bWvFwzq2cbjPNVInief7i64EF6R2wUXGFDtKN7OpO9swNruTnidC
XaB2T1Gm6bsBpv3ptwF5KJvasBEOidUjFid2u5AxORt4BMQRMAJxnNzghhTd0GYdob/4Zsx+5t6/
10Fsww7WHsr1axmTyxk5rxPn3fJc9/M0lywwInjVFmm0WblC0g0wNAheHFHPHLrmVLuD9ilCxm+V
YeOJuJcbnkiu4jr/a2rhpM6P2UQhU/X/nIp97wIitoEbJGDwoaNuIx9c8sHy4TljJzH6T2LKhwHZ
laeZ3Q9qv8bjLBbT+chethIMVtnNCnZhpluTxbIykOEDiwsPS7+Thpw0DtPKKi4nfTfGpfEeusOr
YYFUAISfvCSTz5aXMG/85Gjm5bCU3ftJth6mryDsd/WI/MtkV8ccZpWzqihEY89RwwN3ErhEYzXs
/N4CK1b04UNIjusBQ6cubvTzh7CcYJrRD31EvMwV59xnuDWc1rzprbcSFToSZEXBvneszn1rR6s2
CKxvaJD2gJS/NhDI12Tv1aMFhPrq2pm36OLR/OanOHiZnvHOlhasRWZU+yaw02dkdYLbjL5oPztF
3SyjHjQ9d8p+Dor43Gha9EiiLCLDaf+0Gza9sifjk2OEy7RnL6QCyXiUMXJK46rN02Et58kmErvb
OLIfw8p9dw0yZ3qtHNswYT0PdIL1PPotC0t5jpu4fzKLDnJ327zInhI4/RNSFJPAGmL6RNUNUgj3
zipU0m6JTmiebP0IGYwSeEFRdo/+XHQPrXAWMvqoXM2FireE6DZJ3+2bmoVspfvtnnJ7s0EYPFxa
cT4gGimeVkAa+rSOnlpPQ0fSwT/ZiymQIwsLjk/OuJ+RglQ9k8S94gWfPPhd81zEOg5GE3gJq8nr
R3fIQcMq/JOqlPSAS7NgEdxee9EgKM/XJeLLHHlFi1kbMfzl9QfTQmBZhBLUFrwFroX87CnVtpoO
bn0yvGIxjx4qwMZct0/gfsLxtXbWoXBvk80kOPYlii8Rop/4mP+Km5ZV7pHP/GkYyg6TuAZJX5IP
+uy6RyvUnm4pbdlVDZVde7+utRFz1rnAkyyvNXeDlqYq/hHpqfEnfzcneX6VTRnVznIydXdd2HDp
e4xf5evFMpB7WETviOD22LlhHuFCQu8WbssydSGnZEr+jJukvs1D5z2bZjJ3EVKtZ/bu4anKTEA4
2YQwnhbA+jPhR1OkL/c8+Ud/g8Ovix3Y2Fxq9J5iv0QpKTXmCJ+KgayhX2dPg2ZkT37hVUuokPb2
Noc8L6aYY3iRUzrWg1ghRojWc4IMVR2gyVAP+1XRTxZWPRB3Fmri+Huz0EUCOI6AY6CtU7A3vSrR
nB0mdMA2EUiSVz8c36QeSpaoj45XOW8wX2L0/KylowNR6VGrw64kv+S2nV2CFE+J3EqMQ6CrD7+F
xKBRAOMIsIQYMsvG6mQAGbHg3bEMeic+y8m32KQOz0FuhgcZS8W58kjpxdtx0uzNgOJaUrpHWzSl
rTi/NffYnMVDjXA4KP+hHVioiYmqoxGUhzG68wcUyGEleImZb2SlYsyGaOmMrreRtQwZcwv+LDU5
y8699pG1mbdWstREzO5XPSTUoDl76N4Au0lfoW/9NPTM+ZGju14MqvalTZuYJ0WoPzi1g9x6PHab
+9SZ0sWYQk+25zR5wg6oWJMpLFnqi71Y2CXRonA1lXQbTGDZyInyCNvtGeZdFYEoD2EN38++z/5X
V7hf5v/nFW6/cS1WUPIvsEXlAJRG4s+sannAHcep8m/dDzHU14d90vrrD3HZ/VcxeTk5IE8dS++3
U2X8/rP0JnO4J/762QhiRXueV7veyfp1ais8NWPYGAevxm0AkMB00kZAelELuA42JIopIqYqU1ms
9CYvd6EOlcKdqkOIFqU0P4ilLYI8vJksFKp/82EYqJpY+PPJsJzg/TV2nxqRXkyNodjLwQ9z79MC
o/+q18c4cOsdMNH5kohGHpGrh7aQqkcSVG28pgbUjZLSMF9ib8I6JyOl4xfhQc7up1g4bdT6wNsh
w7pDXCdIMM6KmuY5RWHgigl7vfRxOtuUvp96IIeV9JTC/pCjmcdrOwvtEmxfjI2I2ye7+8Dgs5tI
/ZBdDVeSDTnj8lqa2feizRCyQzdwxs3rUJRzCBQDSbWD7MtGm0OC936XUN9a3+b7fYDIeTaY/PO7
Z16w3nJUWmoGqZc+koWZl7NXq5/Dsr20UWD9wcpq6QXV/FTAsbhv9sKSauk48Gq/x7DpCdgn/GqA
Z/aHf/7jf/6f//19/F/Bz+JapFNQ5P/Iu+xaRHnb/Mc/Ncv+5z/KW3z/4z/+CUBXBflh8YU1bBN0
lqsy/v3rE97rYvr/6KY5xp0B9ajEfKEi3L+TYW7WQ4n/oU8+492IMTbwo0l/8Gerfjc2cpKf68MD
MGHgIOKcIQ3cLXTHfn0bDZxu6ZY/vYk6QTj3K6PVnTNKMM65mwL3dhTkUX02BvSZCLuB0qz+1BFU
UUaGKqXrO1NDWNusm/CzUwXfqXAYV8Tzg0e+DNx1hI1q0taU74ad9IIai2YVhyxcjKnNMHtvhPX6
qD12HTJ6LWVIBdzIk2wWGbzEJ9dS9Kce39Lt4PfhSo74IhY59SP1YuT7xBmh5ohUR+bwvey2A4r6
FynmLRuX99bJpYr6Ia7lZXZiVbANhZq3HvKE7yilrjEfy17KTlM2TZSaK9kNQ288IzHznnll/uJH
ZbbkF+r3RnJsJM8m7ewX0fF74xU+c7qAMhVuPkgAukUJssgJsoUcKLsZfYm7ViDvSm2hem22yTpK
a0PQoTCBdeNDW88Ij0zJuZJcVRmr8kcjr/dzrgUvsundcOMESHzJHhoH+tIz6maHAnT44id1vU9D
ysNy1G+7+ElhaSN7LbftQvF5oCIMrgJEQzNCrpRkM9fD77FbZljErGScVhMQVqqy2Rt1ErjHcTYc
rcquX7062WkCymAmVgE/uM53N5Fo1OqGFHOlpEjwdnfGtQw7JPg69Kb/6y+Pbmre3749poOuHFou
KhtOzTJ13RHfrt++PTGy9LUVJMZzhn0Om3x/REcRWswh8nL3YFjDn00P2tJCJIP+bZIckv37JH5V
Tpf9uoO1hT0s4iNKgQ1Y3XvcgH8jOn3oSorTv41h2h2zjdZQ8/qLUPVh8ofuv7rev/1d/tVkla32
rlGNLTlZ7lwvIencezqtIwKpZyd7zW9XchiRouQ4ytHbnNt8OSan36JymmxuQTVY1B4oZYlshb1f
IY5dz+sb3HUE9b4jNwmCUwLsW8Qv4zx+1OqdOYz+cykq1l6jvjWlHT6YokrtGmwp064t8EBikFTM
yZoL9IcHf4JA0lbJSXofqVrgrRDJQxnw7x/K/R+BIwgYMlSRuPfZXqzjPGUL8d9Mv58uT1Sh+kAq
Uz9NAqsqm2T0hxVL/hgvwl8xJ7TfJ31yjjIEWWQClZYuZC/FI/dJQE73aFYASPaiAcqn8+P+k+TR
vZG/YZCjPoR7yht5kBRvH62GPRKwExeq7jJmNbPJqlsM+5hGUBAVSvBp2RskcsWhK6MfD2UfyeJm
P2nWUvbGUtGc26G8nAzKH3S7mpNkuxGq67V4q4RZyBA1Ebn/+Ke0DlHs2kU0lj2iiwB3WKnH2fZQ
OzLHlJyIXUB1IVHo7lCc29+6v420ShefysSN/mwaSo6ulRxk6HYd/n9Psz+V5742c4wKOn/DQ7J4
rUpP20RoAqAl2BavY+WUu8jN8pUcjfs4PWjViOaqGM2EFwYl8grZCM6NSr170JL8XfYCK/Ou8UgK
QYxlTlM8+Xg3a5raLIwWdTkgeO7BVVPgSu0MQH4II2i5zVBTbqU8ni+AOv06/G3ux8P/NFdeQc5C
CY4yg9OBuRaXUs16H6tNscckxTyFU2Oe5NEguvJINpatIMFvJe2GouOf83Kyvv3ifoqK3OFJ06in
M+PD5aJ4jvqFDJombzOqG81tojwfXjXojjR/n2F7W03T/+gMnocGdb5nxzCx2M79Aq9qQKROiLKD
F9fDD+WimFrxA6AndgDmqF9zNR72kYsDjOup4UvYDxhPJ7lJIqPVTg6vt/irVWf2Om6ncWNjpLpk
h0pOse+10yyQTCxPrHULYn19A9KmZva56QPsakXVIbaCgAyshVJwkWwUxzZOsYWWIpBfe5tUaXK1
QR6uysCJ35sw/SMyZ5VFieLvbUGSHKd03ngl2BjZzUbfu8ij3NSvTaOED+hfIiiCtMTSaSp/HzVB
/6J1GTrgatyt5eiAPM5RrUiHyNGgNyfI1sZKDkoJkq6rDnqWBVejajd50ZTJ2tTjnUSsQuhdIm42
v+cz1vNFC9cV95+XURUQNhTd1skY259LrePmsLPvDsKvy8gYlUsdI1nBRS+NaVV70H84IQACSI6y
6bHmWOZj1C7xCPwzZihhehu1qJTjMxIsc8Q8fJS+4ugIAlXTDDXfqDmUpsZ7xu2EDbGVQ3/pbf21
sDGikd0p8cA2o+qwTXSKZU6PttYt6coe2PhPfU+M6+RU1ywzvaXMkshGJlAwZQz2PbJscDqVfaar
oF89R8WQEQKabCghn+ByBQfZMzIvWSH3kY6PppGb+xvOUUIeJfgx5Qa5ISB/g0VGIa8hB0eGqAJ2
3qkoPUsrvth3S8rfTrCTXTkQhE9zqFePMmKJRzfGLZDlXAt0YNpa2yZR4ZghRS8EdhvwgVRpHjJs
HG6NM+I/oLI5WhbfJgOVWomrmfE9Ab4FO0ByEdW2H/YZnzj5tRJzBuNzPOJ3yyfPtumDOQPJXO/o
2PXNqiEWo3f6dlQZ7SqeQRS0FV+FojEUUCD4csxqSA5Z9mM724UN8m1yihzV5GgmZmchLFEfDCB+
Y8OXIUUOkD9IfSrHRjv5uK2axQD3JEYaeeUbWYwpNxXLMICJlmkq6Aocxc/BmIH+JOkje/cmFoNR
3SAKqNXksujJppkmdQLBw/l+TMq1cuyfmVVo5yhIvptVF27x+wHtoeEZM1nQ/qqWFcA8B8kmVB1I
f1lkbT2LNaVMyNxRphE6XAuYK6QEBQ5VjtpT2550NLFlOiewR30JqAhZAflQl4/g25P9/qT/+PTu
+fAhMYx7wF7i6a++tOYQz2+A1L/J7xsGOM0+SbSlpeS/vojG/VDOkd8/VKiQ5UxIntXhhBmcl8UH
U4lOsndvUkcTgmBzSNUs9fe9PbFw8ngtLDyv522L/C2sA9tHB7tEtDVRny0yEz/92MMv3R6/kDFz
lrnZa5eWbMWercJWR3h4gZgNHA8tReqn10zaaCjGdGUVlmDaDM5aThB0vkVip9EBA93hUNrduDKH
Di9mM/3h1jioZWbEl77upm1hcas3gd6CH8Z/aityPMtMdarHTORjSa05W4qk4ZI/v3gwbGXD+6W/
mDpPoKQwnivP0Z/DzvzDi73oBEDtK0JF+qHIKheRVXXYK5XmgHoAZG7p7vi90QoqVUrweSK3ty6H
ujnqOEZeLOVAThWEgW7kV6swzHVgoIyXC4YX1bXiKo8ifKPwXn+WP9pAIm6Z5365tzDIeg6Vxtx7
nuGg8fvrF2v891xR/Y02IXhnSBWqsnSeyDfXoPH5g+a/tAVkt2udZw2H9NtgoiMmuJBTYBK8uK2S
3Abk3FSqFiSZ9qo2gAlLrB7bfRbV2mOfeCpa3Dl7Vr8y3ieyNKURvKAB9uDBQkUmvG9eZlaND6Pf
XUM3al5k41e1uLc+pxQLtrOvj2BNMu9F0WLjNOpgn414bJdeMSprq1O7A7V+4RXKUZE7hXELkh2N
uI/vUTlBTpXBezfUuUcWhaFYq8ouLNTEleJlAB+hUad8HVEBf4pnfSV7Uw8F1dG9nZnp7a4opxat
ptG+tF6VXVB1IsNtX/TS5QMURyDOYsFqbRaxmCWnyqNJBQeLYiq6f38fKGe0IRJqpjO4HTyH1fH6
f/k6ryXHcaXdPhEjaEB3K8pL5VSuq24Y1Y7eez79WYRmRr3n32fPBYJIQOopSQSBzM+Aphsf8UiI
Nm6t6WsZm+pqetTQndJnE9MePf6hsqffllluneql0Re/H9koo9DwtlY7L8pCdzU7w/QM4tPc2KaS
3c0qybNYazNofOr0EJlOvx7Disd+PWzJCo7FLkI75g7l3+Ua0yV0BVVgIp1jX7p4UFZFqOlfbR/s
LTMQv+ulyuYglh0kGuifJA78Bz709Ads9D0syeFJ8meaYt434zw8wQXGHq+0z20LjCOOEe2foiK8
hK0TXNIlCVz32nhMjDpJPKV5GGMlfJKD1Jei86SUr9exsQqtrZKj/FK7cJ3HOutXRpebd0ru7HEj
mp5kE5auenLRHa+H3hM8DQ5gz9eB0uN0sDRYff51dYsNZuhfR/MB7DWkoH01F/CltF++2o3neLFO
8Dml3smw7Eb9MOxCCzMWOZAG9eCVXUz+xooGngGc5vZAIuBBTzC1Paezj4A81XtrsRiZVPtkQ39T
0ZzA+i5HuaKa6l1bxNbJ8k3z2mR4c684qJVHAfiO7Y3db5WKgqIZwIRatJnuqgV06ZgYwhj1+6R0
0X3h9sglaF3ymk6+j2y1mIPfdl/Uz77EWpjsh2QX3h6YyDx6VGe1fpahDHoMNQ9hHZPGqZ7jAQNu
xalwX4/vKaK7L/aA1TzIx2uvbCNyVMFeDskmRiZ3In34ONuD+zIPVAEmvRBnlKRfB03Y902drOT/
86wp/RnFFOfaVabJ2pRWuZyrs9nDs6zeCdctPpXOK9rA/KwNzQYhPIeLFKD7TUN6xQD0+lnWVrYq
zeJrRiPNKloAHS0MgTwtk/ssUI9p3rWXWCn3jlIW/IKd9KlU+d+SHHg2TPg0FIV+JwecEdZI1dlY
f7JjM8ckqlliB3GK0L1Zz3EBKGbpypgPDfp6JWO3rrzyW1OcOgC7RWv6Z7CDHOXQo713nBzBO3X+
KgP9uQha82wUZkMqvP6tWMm8JsnfrEdq/K9FNBzjUnm3B6t5DNUG6LdqrTN9NN5Li4dJHHXpauZn
ox9Qi/EKPMD2gTkOuC8ZWK6YTYern62TlW0tOESgf1zHnz7jqty5UVK9uchMHMKgbzYy3o/Wtsfe
8m00WsxdyILWSEsDrA7EPerg40Z35v4C41F4msimlZEM1SY2OZ0jhfNiLURGO47PoyPmBxnKew0c
ygLlB6KsHpOo4fS/8Dt9pXoD8GcfpI2VDLVLPNSLa7yc+mdb2CjoLXdCpQ1/NjLWNR21K1APEIdS
sqypb5zSof+ZRM7amOrsh4bKk1cWGBGOcI6bsWseglgoJyPkzh5ryou47i2wiqC09rGvaR+V43Rr
JbDArdhVe8L+jDJYYSWc6Pk7ghKvEG9MXE/vg+Kh89X5aTCi8Kmvt4gEqE8yApJP82rggVuFsu2j
4tbuoz0lq9y22wcZQu7AZbNnfPkG7teyJ+M52Q1yudCZbrG0ijj0uTnkizFVMflTm/Go2gIVa95E
vnk45ONDhujyDG87WBDJQP7BD5RjjMGzG93JbrvEJlKQq7Qzq+1tIOjDdljJOTIY9em5KqL6cJsi
r/71ftZ6XooN8nU5y9PaVQIsdXvDuFfRJhlTHUx1HvJLLPhvE7ZWsU0XWUG0Lof7Mkx+6EZGLn7p
OW083surNB/1uwm0xhI2VQSBCq2N1nK5xK/+ly0iA9kgTJp4EMxHF4nHlTYgAeMhvPPLXEbl3D9G
5cI76fmvImz+z2itqvWZCs03nnrFYwCbQyDveenJv1yS3DF3aZ5Csl5isqlaBBrBRCYH2R2XefXG
HN3s+ppmykCmo50MLWQM85P0JJoiNM8ga+FM1CzYPKR+30MldHaD4mbbPJ96GHVIL8gmqUsy8U6a
3Gv+MB1uA/0yJcPX9hgMQzI+KZk1KM82fmubREpsSrb59TJa1HlkX1so6NdgzH1+YuMjB7UeSdyi
sSgMWRTuxzDEOWK5onr111UQqulbEQDuZL/dfDRF9okwU/va+Ig1/euqMPiYeiNvX80qbP/rqEp9
41XOK4LK3xmVgy8HBYEOmK+mY/Vm2qcZ8v+9S9pgU0W69pJgjAFQrRq/N0q+68WweNXVHQob5ndI
2zlgQpoirdKVWOhnExqz+yxN442+dHuz3Wt4BK4KtRL3aaXVeBJiUKVqQ/sVjj8jkKFAAkGlxon2
1wR4ImJd6uCPApZi6GA65hWDPT7CKAV9jYLDJin8CM8KtAWXRSZDw6kJqs/K7apPtQy+wdNrf/oa
av+JhRMFaDjdHkcMNHDgy0Rt/hKp+lS2Has/HoisXZ3+3htqgY6ZGb9oUzOvTZXc/hC4YBAyY+Gx
Kh+WDUNVd3sL85eWbgI/f7a/WSMerJ1dapsBWe+PMqhOcEPUF2q79mngm/LqQKhrZ8JBusVXy0Np
XMfOF6Ico9hi+D1SKzjvtMnk2ZyaVpAh+dUvJFrJmr0SZiNWto0NiAVLZai0CtWo5DopCMttW0/T
Ub5E7fUagSI73GtUQ0i7xAV5rsF+jNvceYyR8N8pnUZN08SEcwVMC+3C0mCHG4jH7jca4+VB7dLk
jdoXzDwjtY8a9kNvmKwt/2POcJbdohA/tMQuIVgxiN0L0Ho3f5Q9lBd3czaUF9lr2fnUQulfoqjt
Xmsk/5ZXpOqYPYugX8t/q3Hs6Akq9kmOdUaMgHnFQ7jBvNFzF5vuNMeUutHdV9TFzD2WopAoJjP8
bPQPOZ5hLwi41piPRlblz3pafzoiVr8GwzJWLsSbB3gzPSx73rAY6mdOH4h6meoiMVyEEVW+uF4b
BYplKwAI4iFUJgowKK/sXUREgFGgXpssev6t3+abYdB88tQ1zF7LjLRVaw8iuUvGuvWuHgBSlK9s
lBKxcXuAfeQMd3AO/3YMkH0lMdNVqLnPCf6766kd60d1afygrO91J/dAPHTuSsbGDgcdJQzLnW4U
S9DMEAtOrDc5KpupdhGN5bC/lY6Fg50n+9BPH/+rs+LN6fBqiZgDbprxfMdk7m+rRgi+rReoePKK
pQw2LrmOoYiy9HGurHWnWNY+KSIgF9YCMxFmf2iHJjrJhjRCdELx4K+ujGnRCO7nFpRzbi+RA7eY
oWZUbEodgYt/3uZfrzU6p4IfbDTbKBHQbqsWhOkIAk2Zoua+tpoRhT+/ae4dw04PRVC/XuchNNfc
yzmsZf1WHXUDbM8yO1lmyxE9nksEeThTGKRyV6HfZq8uFZWT4QbdX90hB4noV9/kYJgPziM+AIdr
b0L9U+m+CmQHXmUkLeOVPZTTs+yZc3AcYtLdsldM6kczD++ohyJStwjXzGiRzmhX5ij7ogHhFVEz
4DSyDN2auTRhsib2KZ3Hbq0ZTbFWlBRJIB3Brh1VCqT7FkmgWzOFVn927XhzC93EgdJAO40GIBA5
eIubHZ6MbsIuTA6MLrsZXXcnL+tYMSTKN4W1uG1cHjrJEpMDCFbM59qPeAS25a6L7WGHGEx+jhf9
npwUQAOGmL6R9O9Ki9aZ7MnGitBd1wOku1N/LH6rPkaeiQ+sYeCoEm5AX8FO5GtaJUkO89o2Ph11
4ljLIrqC5TBuZDd1C5t3R+OLzECyxVpZVOtUN/M92NxnOUXkLod86mHIgEUcDfMEprY6O5SuIVgs
z3eDU5kkuaFH5s1F4j/IXqgACO/95iR70cKCSwQZmWw8Vm7uY3lChD/Kf4JNOq87qwFeJGctTeci
cYukRH6U1LlGcT/RCDAP8FEnqiClubn+obd+rsXNvlCaXxUGMmdbzwVIXodqzBxP83Ho+PqxTeoX
bz9G5KWciTyAgAGHAE7TRkdbVI1OElPD2V1ss2mc72JXSe5lRMvg6YEgbjmQGSogq5bSXKNSAzPm
3FnHC5g4Esq8NwTWhEpbuuhpmsFT6dvdnak3ysVy+uagCcgimYlGntWE4qjGJbS3VHnRy0l5Gfhg
SZ5XFxkyo+INmVjWumWsiMkg9m7pHmUXqkm9rs1E2cluZ/jdtoK1tokjntIkQl+DNgF+q4b22VV4
pzYiXU7S61vPtvVg17qJYpGNZii/WhRu+vx+NLv+xRTICSzxNrVb2LXBvJGvsowW3XY/0B/6PLQu
9tjfy2m1U7a7iaTZVnaL0nz3qbJg2BKgiuHo72IqAMiqbbHpMWfbxnnt7PzMDPDFTkltkkzzZ7u4
i5CSWsl4qgjB5izqTyPJsGNbzCX2f86AX4fVcWa3jEfZuHqgbJo6AkbxT6yYa3MHLxUZKuzZhZH6
d2NmJMd6HFS0chyMGmzIG23WzJ9K1BypdTS/k67YN9lYfKV4rSPl1ndPDtwpFRRsb83Vdkjj+Kt7
j1u9/iqAbm91hCEOjd7Or33bnH03ab5Cy7I8/GgdJHE/mhihQTwT1gIj0ZeIb/WcQO5f6UtXmYR2
qUsqukvPLE1z7cRlvoWdCp4qyX6EJnAhJ68FvwItO5hqpeBTEDhPcR15U5D47rcsmH9LtuCS9t47
MIx2jmKK56D1kb5cFNXGrtqXYBBeMVfzxLLKyaauXJ6QHeIkt1iIBMmD3mdwDnTnj7lQ8fYAI/Vt
pbDNRU3kOAa2+gHEodq6fhrtg6gkf02RpfJz991JognBuuA+wexpg2rJ9En+/MDZUHsNhJ8fb3HX
QQBwiUf/GV/mT6Vd7DI1Qr4MQSMPH1jlBQY3GsiNliG0BZO8xcD9NStKihigfF4h64LdJWfzmg1A
0SzEqxbl3sxzlSZ5YxDCXT9Ub9hEcCeMj1K2psnZj4f6ZD3qognu9biMvUXXZkSC7Wlkr7S1ucuP
LUocD7roOyp/bbcrkj7cW0G0mZoQWywfJTCwug34eW1e+QPLxmCO3qCGn7MSsPIqmKvck9ZXyR2S
RI9fatXRX5ce7uTxixhzai5xhPdRZ/wk36991xvnB3Dz6TmwguxAxUZse6XBxnoCR4h24SnE4VI7
qQ5lMlwExAXZpa5024vsOJgbb9lQg4ZdxtzJNS5Uos9N36u/OmoTc9BpP4Kg+gbHuzyny8MIYwKe
UvX8WMaGftIHqzwJxBj495unoZvUlRtExi4YhQom2bRXBUzjc4h80Xmaq9TrhFtjCe7MJ9lYA2i3
lbwsM/vQxgjCBJm9UUm3PLVJYT4FbBiO1At/CTjdsC4idMqLlpty6F/arKvY2NbGLsvM9FnXtRiZ
PWVAzzsKn6skqx4Glo8+oyBiWaLE0sqsOiqbQP8zz2eLuOLft/eSNC8Z8TLG88Dejz4SgHnec1hb
iOopNupeZ/Z7gyWL9SlL7moXNJcN1hCSB8+KJNmEtTnusQUnE7hIBHfzTIVb1zpsvDgr/XNXyTtI
AKraBZGNOPNtoH+rcQjjgY/rrGZRqakm9kwesqOO17Lobu1K/9QTG5PyFNKzCqgSR/MSbQhggn6x
RSNTqX8oCMPixWStVGoSG4dncsK7IkSCfbot+gfIMF9tgXawCWxEN3S4q+n4NbNz9cKgfc3twCNf
+t6734eYo0+iPKIYVh4sIJ/A7K01ac7fYMirfVCo39i6G+veHYxVMIedRxrf2ejFPuYsVaP4p2Ec
nNsP04KkV5rql2aQhxo5p/t+XaxMP3rO6va3+AEauz0a0bBVRPc8tTkGGvBdugnZM10JHqeo5QE1
f4xT5npx/5x2IHIyHLk0Ozu02W9y+u9zicNUSVpfS9z4rAvwgSbvkfg52cyo47NT7gE5lfdORzG6
s5+iIfzSusKAgzIhNq0Lr6+h9eNiB0H0TiEvsbeTFd5myDNjVOyvw5HMfAwtbG2I8hsbKnhtmMd3
iu+hUv7eqMohQvh95XSIskV4xIEdNZ8a7JpVoqGdb4oeujaPjHKFY8pwZ2FdbmgHx4n8dRZ2q9pu
qzUbuGy0SDTF5PJ0/RynQDaiglORoz6OCK1MvvAqEh9bKih3/bvuJJ+OZrjrECIE5VcbgMfBrFli
HeOn1rUbd7DxT1dDhNWnTTvNK3ztLuz6HrPA+k3m5Ng76he4B4/qz37Sq5+T6LeDBtHV18sXfrvm
uqzdwFP6+uz0+mtcIHgWTPtRzy7BjGcaTMuvfE7YPifF1tA4bVZm/mvqlGbfxq8UYT7ivvkU4c9o
Bg9hRipe17PyME/lKRbWL11poJ7Zb904r5xCewh/awHPtJqyvzfB0nWs1stSHlV+Xx1QDr3UTv5m
uBCWo0Thl+ToDtwUfr0Z2AK/CakUAwtemTa3Be/XkWFR4Z3NT6Snq9RtT6k+zAe7ifMHwxA0mUP+
MRYPWHjmD1pZ4Raa6wi01qH5qiHa2KLy8ryQPF8b83MynfolXjqtfZ6jxrp2zHZdKnPxKl/ke+6i
0o2yRvuKrrecHSVY3TYcaJaX+vCZXwbn+tJ8UKIXFV0MrEXN14VN/Czgh8t3yv28eHaQm5K9KHMH
5LEMmCp1A8iy0JxjsjSyqyc8iBC1Y8S03P5Q6+oKOwCVbUuusjd2x+za75eg79gHRXE4wgfjuUeQ
Eh6He68uHk+yqXFXuXds/bcYe2Rxl95tMHe7dpv03AC3mHw9fJX6fugQfON95IvK5ZXzkrca5/DS
thFosVk8t2NqfC9np8Ddx48us2InRwtozsoM3LtRY4NvmeAEysh0oX3AQJJNO5FhxgiWv81GsBej
gOguiKwN3mJVRhoBWbw6wE9MvgzQNXPAFn+zKm5NneK4TQG2Ns4Oej7Xl6iJCYTNTUOsrSE2XedA
EHnLXBDzt38dmGVzFum8v74s18tyoyYzYPX5l1rCqETA5TzgYov8k5+cM1dQOb315bBs7LoKDo5Z
H24hOa1FAL75422Q7mi8LEa/I1genk6B9tWhafk1qUPboHmkV9l1qAlNW4MNxFA451Q9fMFCj8MQ
vIQ2d61q202tv8Vjz74zzKJcD5oGgqcyEZq9BhXDvpNX+pPIA+MOK++/x/g739UcLVuJeEH1Pe7X
ArVZLOCC09XT4OpdcEXExOiikBbz19fgdYIccuEd7g19eJN+BzJUqXp4AFH4CkBaXHzVPqt+GFyt
TAKjjo9lI/hkl0GEjcVlsNwOT0I9uFqZsNjE94laneGqILsyWNlB5UF07HT13XcjfEgCv26RWosu
QZ/kJ9lrMSJ81Jy23Eb1pHqhPYHOtzRuXt/9LvfTvVm++/kYvM4Z2y0gH9W+SJL6eULyg6JZZr9o
PpqE2jiPD12Aelfvl9EJqmV3SmsONz7UAvAOgLfDsIh2MOssfJYSf4vGv7sPVCN9CfPmAyHB8buS
UkSp2qK/TFU1biJTA3bD7XK92+CgeaiOhJtbTF7FJPAhd7mPKOb+NVfee3JwzBtEkqB9y8FbPEzH
eV1WJadAeWNzJgbsILRsenGSsNo6o9VvFKdwzv8bJK5Z/8KIO6rlCtOyNLB/mgt11/lPjHgPVw8F
eRE/9+P4jICYfQwWcLi88gPTPmTV9yLzZ3QmzfiYJta0jhQKpLpbXprcbJ9HEVbnCMFur7aG79iu
TttwViOQp9H8keFp7Zqp9cNiN7iaIr++UPF193GYjLuqNceXelR/yBmhHz/wgR8nNXOOdq3V7Nz9
9ImvVmoK4tiNage2ZmWdBU9ZaCuPRmRjepn5NU9nurIZBcuhabBNxxTsr3nTDEJMcdrrDBmfjDDY
qZBsVlYgzKNsSiewrldt2pvHW/e/TbnFxPIGKvdyvkoDfVyFSgJtZIHV5BWl36iH+iil5EVfXCYD
d0ekYYGrTQvDypBkqyBiV4xDqe9Vvc4+Ug4F2bRuWB7vpEZLklDHlEItVz2XRculFsZOhm5xG+kX
qQGjTqP7mDbUTVjRauV5rHvFy0iFY9VGowlDOxpLc4tZZfGS2oDX2PYq61qFJT8Ew2l2k+raNEFX
nThzluVKBpXI+ftS9k++ZZenbpkl+/+eL/ulrV7mfELVbRZsr/GyNU7KIPQTSsvGyWzNYpdW9vMt
ziOBzKec8sdLgPgMKGYmigLLnISgAs17Z1LBxol6hp+dz6CwSpPhttNe89HJPqsobtc9CLrF8Gcl
uWWNai7uxD1S134jlPW1/wdFreh7TAdFgPxwMHTKlb0mCWZ+HHPAVBr8uUfL3v3v29LR/5O5AeFJ
FbYGdJ1HOJtT8S/eE0rDCJIh8PjK8/BBq5XqGHES+KO5xWCscPq99ccIOG1uYiWH6h6v+ePy9h63
6deYfI/bsLy6zZlsM1whFaJ7OgblBz+L7B2K1P2lZL1fDcgx/FqzpYh+hYjIQI6bYSq3wt6lupsd
7D7rHmEBt54KLeh7sKiE1475kWsA4yoNzyOe92QiQ0G5uEITs0pwzCqWRtM48y628B8LbPUgB+wx
U3A5YVSda0CZQlW86zwZdPhIj45dnG+TJyv30Ujyu2NmAn6VA9dYVSAFAw4r31z/FyYqEPvRKL9n
bmoqu5Az5jRE3Z2t28p9HYfvFFqmwvX+95dtLl/mjeQm+LL5uvm2DduF7obu2n8uwaRArXoi9/VK
0ewJ98DypKJbcQrZzFwbJfv7SsYSG3WklbzE/y7yKFOj7V5WCTtrvXojt4nq31JVqqO4fmMzqO3j
YGjXUzLUb6qvqltqSfh6KWa3FmzNkS/SBZizBghIazZvmkbRx2CviGUeyVHZhP9cialTT0OIaw+w
I7Gy61is5RQ5EOsaSdTr5fKSf73u9l69Yz617Hrnt//9abr/54mmabowDO4dbh6H/Oxyb/3BesL4
KkXmt2lf3L7/AC0wPDY9gv8dFgrj0svd/mHoZlRUBVbftmxiynZKhO0BnMWZ4vhojhhDp7/AjmXH
/4qZNnzR7vFRqcBTWCrcGXQOLkYYxRvHiuaN7C4Wlcjvp48AzeM7Z+mByszZlc8vsZiAzyvOwu1h
5x+gcsY5Uu85zpjZvdXaYleQ88734Fk0D5sGyvNliUNnzdZ8jY6P/VdwGQksFT4bZUKyt0gEcsYm
CKt42jo2uL9skXYZXqmUPHaGujLFnNxB1U/u5FXjln9fob+FTk2Oiv4yehtwEqvdtA3elXAbeJ5J
aLrvZJAQWsPnDfVwA44dXEzjz29lcjIV1foxKCkCZaSZHoQTiGNGDnIr6jy5XD+2nHTP6mZvKa8U
bZqubpf/rQtGEwO3haSVL6n+8p/GWmoE1lIOkFdxhOVjClnKMCf9OFrOOah/tj3ZusZCNjz185eG
Os+74pc7X8UTt6sg705jPazlHxV3ub4e4Ql5foA+GRSLYV+m3T2gyeHs4p1zlvHBKZ1NkOrqttWz
ahVhAHMKpqy85E6/ccCZ6nVuvIoO3VAF701reCSFDhbUtKH9pKF132u6eW0MZalypvkxz4G+2dX0
YFHKmWaIJxHaQUVmNAeyE2lByn0qyel334KFuAkbm+xvOo4ARIcR+W/KNJ6OMONGEnMre4UHgHGW
HdId4R98XYtM96kELB7Ms3kcnJCGNCXs4rye2aA1lJ7QA5ONtlyRTABbmyV1v8r9kVMdmIW1k+Ep
7YjKvQN97t5Z/1xpLkcunbxEvoh+NKaVrxO4I8jkRSFODflw1JODoeXoVcNYPc1Lo9U6Kp6inJqT
q+qISVnm4UZdkISFm6JzxOK9R95nq1m2e46i6c/mFsPscDjn2lpOuIWrSPmkvqNug76sTg7CnSW6
jVzKxob+fnKXRnZ7EBBrasP2dYocKAsXZyTSULU3oGRy1IBv3SHMItaFVowr0TbNnd/55grkJH/1
8kuwiwiZyH+69QANWFHvy6poEVfSqou6Cf0xu0uoonFPNSPpIEf74Fj3SJErfUbecLyrHT7T1kyA
lzvOxEYuKC6hw65niJ5kx2TvfKxYWleyKyjTXgbhrFS9vrPfjdRIL9kCTkzK0dm7Y4C55sVQl7SM
ENM37nl/XWXpPiVZzVI6bVRzbL+GZOOUWvh9cDZp6s47zayxqWtIl4+rKl1+AmYE8gMbWcNwo2+F
44/rKunADKdm/VQDfF5pEAG/XGMMVyZF0csc27hwC0TgKOK8WTG4qnsnGN/0Sim+1GAfsVv8jIzI
2Drw7PecBcL30ob3t4xnSP2tRZdNpzRS+oumdD9kHMQgNMDQwVJZG3oIJ/jQm4moUEFFPax3huBh
XnyPwOb1dvAgA7Lplm4N03yVxoiT3QZ6sM0PYx2it1RbrvevAW2sqmOl5I8yXoAZASzZHlsUBE4c
jxvWN72cT3/05SX6Z8FuomQizKqtgKoyR07k6Glu0ct99+OyP1FJ6k/ySgEbfL36V0wO9KXyrchx
//j/TrNzS90HfnbntAgmtzYAqBEfIK/JUn29wH234ZJGr0X7c4r0gSNbycZ5ssdvbRjV6zAh/SPK
cvpWmSDOg2h6s+2iPQxd4Ik2F/cg46Z9rMU/raVXRjPF1Cbfshq1G2yTzS/1HcRQ+B2fqHxj95Q9
k2iAM5qUycqaxYeoUBqDv1Tv1Ko0X0fHv8C/y34AKAwhCzXtcyjIWQe24+VQObcCeOWrOYkP9BmT
dY1iyLHvcC1ze93aDZNdfnQL6LtOwjc0zpzTUCiqJ+OZYZ+yMD5mlqt/z5EbJVsvfo9+eaqosK3J
xXxPpjy8Gl+LEWm26y2uiBdQuuIELVGc5NWtaU31rxjaDoLMd07S9T/ndUtXxhxUzYVPkWio/074
XXN/Mg0oE4LXIdnHvUAgdZmZpAlLiPAj69ZmYWol0zxeZANmcN42mluub7GyoVCgaf25QJL4kXXO
axpjeAjwmpm6sAvBfDbjg13DYhnsr7jzxbFZpLThAlzDudnUT6i49psZBYkt7hzRmbLa97iOo+eu
MsLneNIQXnDZW+jT5+iahgcrbjrbmobWpjE/OkaDenHkZ7umVcaLbOLwkirh8ITA+XQJrXEkXwfF
JGZ3vK3iIVrLxSqb+fH57MD2sitXMVx0ye7Y3aM6wEDl9QNQr7D2ymrXRYbFQaS2LlObJFt14Hkp
u3Igj61NhEAxEknM6NkSQvPqPiYb2F5nDDtWkkuYGs7p1jh94F67iVPO9eo2Iq/k8JydIivA4iKl
Qg1NLNgqoxWiiEzjVmmFjrizSRyjO2l6gVT2omudZVb/TLrsfuZvuBei/EQnNtnKVMeQzsqptqJL
ZRjpfnKKzkOa6rF3O+PbaFfFOnVJjWg8MlvHmB5cu8of4O9aUUudeYnIqzofMAb/neiZ6vlG1+1L
DjTP6KyKw1RBq5rM6MhWUUXk0/f3jtZhCD7VwVtVx29lEAyYviG7F8LhOqnW/Gk4Vn5xkj6/NDYJ
Vdufqo22xOSA0JWPzk6P5Drd3S3ZUpmquXJCN9zLfIwccHIewFpX1RsZ8zXrIw776dSx2/GoAUQ7
bREYhJmxud5uENvCXZiCkp2Lw9i4+rulu+FZDf2K42G26XWAIKH05I1J4AcTSjMZwHD5mI06Z9li
++Y57pCRVBDb3Q1OZm6UMkYosGuR/oKO+6oNSMQhFtpcOO5Zd2VcnPuF+ph1Y3sZt8omxJ9gjYxn
g2xF078IfdL2VYO0hMJz6WJZKXv/WGO7rWikTLYFrDn48AuftjLnE4aL/RYMXfusga5f2WpB7U+H
aODO2SoJtMtNkcOOcIAvjUNBxtFcFbG5NajklJTbG82r8ik4hUpAonJKEgBLLgpoZLfQ0nH0fodk
Bkq0VVZCn+SpPk6FggotUpxBpN9BBHPehq7mUT743cFnwYVygPO4WLiu6bjkhFC69Hx00NehZW+E
lrLTmfPos7awV5mV6pL3Q3+XoRvtyXjbKp+oyZ51VcMOMQ33/zI1G/9xNpunJd0da1gkpfNr2Tft
kz0YITIHxvAzzsPA68AnnheQIuSJ5WpwPjUSvDvZa6NIO4+i+2twKmO4keW0D7u4R3++sr+Hjuoh
FOV8TFrI1mlsxTGgLv/UO/3eNYE0YEgAhwKMoTZlO9krFwbwmFWdN2fpU6ea2nMQrRuRpi9lYyYv
SGOlq7jOHTwQoy/EZtXxHiC+ww6ROr8IEh1ZLr75B3vktnYEgr5D5iOHruN6gmf9B6Jh1GnrElsl
HZIcELQ7GVczO9oWoiVVn0fjR1mAGsBIhtNcO+7GQUsfZGOMPkwBFoJVa0H8ImX9rkMSRxEXMazn
QcWlWWanhoE/cpVnmn0Q6MvkgU+9EabtSmvsL3PU2n04wRqYndbBBVrnxqPG5nFWU/glVqW4N5dG
14wVhGH/KAaUOeckOg+tEZ3zAAngISpLCO/LpezLJvSbX1msDKiF/T0vNz2rs0n/5659roP2Xf2H
1pNozu8JrsnJ7KEBsXPZ2WI6lVPxM6jC/K0RGH/505DdGTNwz6lSHtPOWasLm9rQffUS09OXnrb0
VAQAMNf2DCs2753Kz3wAuibraNevM7dBWRlJDbZaaoED3XKZ1mBIowh/ocZc4DOcLLru/zF2Xkty
29oafiJWkWC+7ZwmaqSRdMOSLZs5Zz79+YCW1aOxt30uhEIiu9XDAKz1hw4pbIquSbpHNuT7yMUL
KjJd/GN4u7vSoKLGaOg+FPG0s6QFjYZlXaCRlnREd0Z8w6yubVKXT0gAzc064UmE0CARjfy+N8BV
E8Ptn5agdcGYvJCpJXTP9f2sPOuK4E/8GPMn1bPEaKJX4xJcoPVbV801Q5v7fVq0H5QCWwklpt9p
vj6hKB7eSzH6B4sH2b7wHIfQI804dCdEAyeS7pMoUIZuMtphVq/7iEW1b+gPrdPPZyUzqAqHtMVu
gOGzVk1I7nejCAFKZlX7AHSrfajY46yI5bRX65EqZdlR2gQiFHRCL1j3BTZhsy6KMCErw/PgFxs8
kMr7MMEYBlHdyX0m6Jez7P9La7/ke1YrXdMQppcq/Kow5bCao5rLDCq3hTLQYOzUj0F8bFq3O4fl
3CGdkVgVogt/tVXNGtP+DF9JVMhPVE+ZLiDQygRGJlMZcVKNxWoONffaxq7JIztvNC8kVNK9TwIG
V8HZOwfQfBuCEVRVu87T5wikMmyZfw9PGSp0+0u0TxCZsixdtx3PMGxh/RqeqsnXEqFy6g8lD+Km
2CyzuXBxdfKT07eF6hO5ZmxawG6r4ueUd5PfNdVZbn3GUK+naclO7/pvp5uRGDsBst+bSCbtMGbT
TraFUoTrdRfUpyyUlIzwfg5AgwW9A0O4HfFltDN0sVRTDRdeL9/EkbOtNbc5XycilR/eq+GqBtHd
6qWz9XW7xV+bbSykSvABCcQ7Y6PObhYIDAvxqo7gtZTuQujbhAEAn1RN96N41+wEzp8khf4aVrV3
c0Yj7U7v+iJbaDCrePKoS8hQF9f1ErvW50T8dbmpK+3a1vVxJolQSfUPLkR1rCOvQdUMRpwXuzK7
TxoEWNBnwgfTKMpPix8k26aJjT1yrzz0QwtZjirsNn2DMot6xomRN+8om+oBqEZNwrRrYuhAF0ME
Q6+qobBrNKktp25d1T/mQJ30xko3t1vcwHYIRi++3dgchRs3qLx1D54CfI1nNFs9QL9EhxyQwP1X
MTMXzYlqo0JqKrjmuF6/g+uHzIYMrukKgKuq7dL9h1SVKd5nIQ2BGoFtIPJm+4SFjXcxW0vEc7wM
xgiM3Phd1yKe7XlRHPArdrYdcjpbx3PShynCNKqwLOKfnsPjBqWJFUiF7EGNssxaiwUKmuoaIrwI
4xyNLUUmN/PO22o6ArCqqYo6Ez9879UoEqg/RkFlWsDjSYn7bTY/T+VGVxqseY5YYxdAdeeidU5N
Xf3Oft4l6lW6dxbw2k0NFWejmmqgkaOqhq0AyKu81FcFhJ9LLeUbVC13o/Qy1r69i/Xmj8Ie6rvR
zeo7NnTxOp1yHJpxDCFGb1TlyfKi4mUSJTrUtbkc+2jSPzl1tRvQStksdkomcx434LyNp8iMhxcU
aiArZ6I46yXuwWkweIeBFOS5NRHJXnpb/+IBdVppoMkfzT7uNyOJir2Y3B0MGdCOkiw9Dl0B7lE/
qNYiSdS15oDQXgqMneQMVZjI5RP/1ZdVNzZ/jiLVFsRcJPJ9CtN9bEYVAZ5AoOJhdyu/W8oHLwnK
hxQ1gAfVLLIHKJveMfBgFQ4DAfB4LIwvcceLUQ+a10UgyY421rwJZX+pT787BMOf8mqqHjI4DSui
oca56AOxqvNAfxhq3tWCgPtBNWd3MR5UrYirfd76/cUPK+MB4pbxUOEnyPMsWasJql/NBzlZHmsv
/36bqmqjn5nbLDVNVD6cYjUJ3YQQZbTmNnSs/tRlzdQekJboT5kNs4JU3LPvb2Os6djPTG6w1Tvd
PxlEU+11CvIVJWJY7SzKkifU4+5Y6Paf5inS7wAsZKwxs/7T5BjTKctDqHCyiW58swXiwLYmj84N
JnD7OCC10ZqYIDpjYWPzid2pzh/iaOCOtC5t0tHGDPvG0Ai0tWlmbRMDxq1I+gl/FMXAF+4R98jh
LuKWXM2d1W/aycc9MgkAmhT9p8iGhib5mzvw3N0nlKGajT+hja1GrdH3pN/JdNajrvskaSFLu0mT
QJv2XcNSEvUfiAU5yYnQSyDI8Z/mdunXycITTe7qJ7MlvlEGr3hcQbHsNOjMwghenaxcCT2IP9m1
ex/k7N4lF1SFtIuCHUwS80tMivZ4i3OPUWOtPLgDW/kmv0vLjTJKVjbKPAzrVer4E8sMtKom+edQ
tdJvBUHwEnmf1bWuumvbwB+oiJN1oFUo8mJ8FE9FffW2zVvnm5tUyGLbaYWkAlc57JP8CzEChIr1
udzpyAVXZlacPcPLzyxaf9RUX5dnv7tenux0fwJypfoMjfiZwRrGSjTi6rKoZCS9I3e+jhaeC6Gp
P/ohGSNIvPM+7AmQNqFL2BzHpkthNvGrMyJ1rSVgz925PiIxE6wqHD82bYjxyfXHX8J6O85Fd4zl
8tZZJoMXrqy2RLF8gJMWnG641WT1vsxoMV9sGbtpcRm4C23v0bB7NqcO+MmgKZw9vCh7XYxpV62N
9LfE77QnRfBHvVnbcHexBRGoGHFtXHK2FhdVyxZBU/ahhtFdVDObjC9jlZb7W9f1qP91KGT1Fse2
cx365n8k40kfsiT7ZckGNMbzhOXrni2QC3ino5iOPeIj+aI9Q62KkbGfelxsKbCbCy5xs7v1qJoq
WqLBd8iG4Otgajtev/PJX2p7wsKcvtuU1oh/N/Bi3Kt+dZQavDUr9mDoYWIxG83jdBLTvEfTuAHX
22bZPixAAUeOn+l7h7/KPhnzZjWEUwmseUFdJa/d8l6NvJl5O5LdWgruXZ5JHTm64stoty9v1tXX
RdF1jR2XUir72jNUpbtuZ61ZWxNJcxyezHgTGrm5NlsAJAYpyTVPxOTe9ERyH6kUpUcicJ+SuOcq
7d2Jq7YuCX0vOzVRFelgRWJDhGWV+z10BBtJUJ2nwaXNdO5gVRWybWNwdlkMcx/wNj0CbpoJUepl
v6rxUO1XalhNHIUl74q03ao+0+uwn5q1Q1BXeP3IQtWiVmvvXP9RYA1w8TGgutO0QMe/Sc5Qg5qr
fUryrEQuiqlqiqqpgnWohiJTnp3Yfa5qYQaNdA83IUBTqJoCsVzxLKodYhi4qZdOl7hHQC6qs8jJ
DiCTgur9f2w93L8BDUzLMz3dsl3PlqCvd1ivyagLE95j+SEDasH9J07c6uKkaqpo28XO5ab/R+dt
uCRTcJ2o+oRo9FXm4Y1u4EPxqI0VfhT8JnqQpI+qCxGjdt80pbtSzdtAWXcfM58LWXX18dBfLCO6
FwFUqmoZHTAguvkBmYhLbtflF2ewxG5c2m6vLYTvrI73f+67GbV8OGodT71s1r77wezdB+kUvUb+
l6iBzTPOCXQqxxpXTmf9Ybjh/LWUfMm0sqo79gw2MMBDSHB1NeBo/1vHwwMC3xytjhZyFqQdYIdn
RSiVAfovKggnDePPRmyiHOohnHgqSSyBU9wA/Y+/xNiE7aYBL043bvMPUTb+UeBO8IpS8CVkgVLO
SfZdVhJ3zr6jp4yYvD7cq/20KsB0YGRDWG2De2crfa6nPizv8oabGaqHju2bM5urBuvwVRUU9T6y
HOOetQMGhe1Q62dkbfdI1GXEPvPlaMhAudUbvNWksxYGWuWzLXOBsKRsJI8nd9tOE0KESSqe82Ve
Ln2Sl0/pRLjSGcBBA+hTykRFS9ANTV7US0WlIYojyBom3xwiLnZXza+TgJRWTLx4BnQH94nAamzB
yD2xuuU33yQmhVCzR6qLWCzSqsmjh8D1HoGo8ozab3f2MajYx6xiH0ey3YOLU2BlZPUDfOOaNB41
1//DT8PoHmXQ+iFzjOYUddlD7PaoZLQogRdw+eZ5LLuNiavp3SBgJ6uaaAwpUs/baU4WaGg+L+33
qmNvlAGVANlND3CKyxZfLFIi//FCcf+22/EEGnhENUxLmGy63t2HXt/3ujNU4fOcxf695hzMxM0e
iVtDUR/98Otc9stp8jsXhnnqPRZj76wH36h2YizaY5yk0ynv/OKcehH/NbU1mQNYlmVmRlc1CjWM
hm2yckx0f1Rxm6LkLOIe2mzfj0c8TUsYF04V7JY4Q1RVNkcvnTEWIWykalFQVX91TjgGrYEsfR7c
WDtodmk5pLREvu6WaNxFlW085OkCgaXx9acaYu5J9anCyq1+Wws9Ao6PBKSEMJhSSkWBGboIpEYb
WJtx0Ppo+7OpZhQqNp5X43WK6lPH3w6Vp7xOkw4vdzWPYUuPEXAEz8S1YZk+KhfCqyCOklhFkX0g
A9H8x15WLQZ+WSwA2XPgOaBdbuosGd6huWYcqJqCA6AdHvLAqI6kZ+ZVJpVuZymKmzRs9JMoLq8a
ufUQInypLBasAWUNSyxg6Agjm3hyNBPZWdzMRAs8gcz6x6EV5sfKCr9niMzcKQLa3Cffy1gE3AuM
5XHwu8Amp9qa0nu+n71uVy62f20OWdJfmyAzzI+DZvwYvTblaOv4GG7i9OWiWKzvuxopKTSmQwIM
R/xnPupphW1f5xA+bcLvJJicz4nrWNuKp4fMNzmfJ+S8groUL3XtoZJl5kAEgXJ8JgrXbAAaYipu
eQ4YgWO5aN7rMNX9eSYdu651cDORG4Q7DNtRcdPmAuD7qJGoZCHTDN7yzQvr36rJ9FmJDc6JzJDx
Xy9J9RJ8+/fj1rR5S6KerSOo6nnv4nOgCqIoCZOQbT87blvy8X2UbAhiUwtEZzmgdGF6q7YqcLf/
0WyM0sZcTs5EGEw7+Qd1qGnNJs/7n9MiI8aDouuSXRim+QUOWH5RNVVA3sgvriygUz30vJQOHv6r
7eo2ej3s1mlicnrO9S/qqHfTAraGazskQ5Lqrv1QlpgyVr1OYl4KyXWTV7jc/ONjEhXBSfVNcsDC
S+mubcKtat36kc7TdtWIp/O7AUhowSrx7XCvPieU8nOq1qIm509BSaBYi/c98rDRZhrgffvKFsae
nnsvxmyh8PGLqfKda1jZQSuH4iTQmE1XDV5klAggnaJAtMdl/Ap/TlyWwp+POfJTQNzdXnLqxCXL
swEKRTczLFV7DRuLQqHGVWeXTzgZqup1/lQcPHvOIHc0zvRc8e+WA+jlKlplA4wF/FXvL8+qZcss
wW2aGjRCcR289avDq4In9s9B6NORgcOdtMGWp/z5eWgffEtDv94jbFldvLqtLi1YiQ5bPNrzIMgK
Fcn92Ghofosp71iV/jpHTUzk7DaBuhdlISLXTLn193b9ffLJbw3SIsBJeuy6Kmd3BY6pp+ikmzWe
FYSifn0wq345982T+Ofxqk+dUtVa6+u/L1stGfv79YZ0PJdMm6WDhLYd+11sMBliQuZ+6D+VGn9M
uIbFXZsh01RCFCDibEaPLsiyTWEGAOVunewjkIkIrLMXZdk5ig0iVsVorisrE0/gKS28Hv1hbYDO
SutJPCFdOm+ySUs3xmzaKLD1Pi44Ea+LGBsbHmF1yA58+VGMZg5FII72JFFZwDYI2Cvr8AF+3Zll
/bgrwC1hUI7nXVvrbABkoWoFoqa7//iNjL//RtA4eN0QETBY3r976RgQcFocKLynIOSdHCZBflKF
a+TFtUbgJz2KNt4sJD4K29A+RV40I2Do6rtAm5ev1rwlBVZ+S2pBmt9H6VPrniEBASdM0kOsISzT
clrRovPv4DtxNvX6R3HrM5oy2OANB3/AmzLEZrz4iQ1odkdGHLpg5ARfRdl89JdFO0RFW5ws0pwE
ZoaX3HP/A1dtOObffhVXt21d19Gj9E37PYo+7+bahGDoPum8ZA5l5VXDSm+tcV3gBAtR37cvgSx8
tj2XxQP4m49YGahmiPUabiKBfQCjjNJGG4htCZkXj1rRbmPWO2TYS8xzBQh2NLvjfYFGA6LaIc6V
XfbYxeTHSt8ROzCKDQ+r4GMYZmg5dxogNo0Xl5f56X3JOn3lSU/dwG2/F5jLwl4Jww55Qnx+iUl8
0wQS8xEC4Pcz5if3OL5/8tFCMbp6OIeVqX8qmvDRGizzsZgjfY+qqVgnjhcdsHXF+VseiBOyvrUr
FvsI6U13ZSUIkofbfAzYath4wB2A8H8xWz95WuIm3hgVCv4wNfF5lsVUdfo2M0GLq+boG9om1EPW
BTiQP+RldpgmfbyYneasWw1fm1z/2JZm8qHtRlxViWQiBgT+uTWrcGXoDdJNAxZ97HindYb0/c7C
1PzElfOwoLNwHzs8G1eq2pnVUw+RiIRUG93Nprdu/S56Qf4VqCsS4yddOoBUWMmuc6s0diyCwUYh
8ZADCiv0bVzoiCzB1oR/GO76bBg+svUN0aiGsVnVxsqeh8/IqJsHQwVLwjop1ilqphtfuruxrCU0
OCCNhToC8u/p4tW7BR4arDApNZJEwREF2f1VgySZzRCh1Dpel7qRHIoWAT9AR9mztvTZ87wgMlnp
lc/jwPnAU8yHouQW2l2NvMedFzSkNruaq0j2IVBp7LNx+Yb/63gurR7dIaPletTscQd7VztBPQ/u
8HoHr63POJahlboLmzm4X2ZUJicWl4A9kKCI/IOdIbQAJD/7CHYj2PL8iPa13WuIXHl//vtz6G8R
BkGEzPVtC5EzwxSm/S5SFrnl1LaV4zwRtDUucaQN96oIZQ1Kvn9oPPEZyda3/WpGhwjRprLTbKNG
ja4a78UTS+f+zqraQap8tN9iHwkWqDEvy5wHR/hyC0Q5v/kmxIsDF+iLEaPW6VZle/DDMHkdmnif
GOVX27dOnRVH1QpSV3nGRS7rC/ZQQcWzXxaq+80M1UYvZxfBEryrOxGfQyP74tYW2DnVjGnmxP9Q
9oc0e741YftfJ19HVdNOyi8KUReJQQqofbPlpiwL511S6eQkpLpg6zs94bDYX9dKHkH2gRj7j2ei
Kf8Av7xMDeIWDigt4cL1IxbE+BtyREf4JBDgD5+s2GFzWM3eU1/Cshyx01EoNd2twi2JOmTUwh7Q
GkKaFhLPdwT0V8aiiwelxGAVIGtRG7IPZTyErPTHo9bk9oOGWPwLwgfJxvCQjkJmY/qoxfk27Nvg
SQsyVMYCGJUrUk/J+VoNcphKTRW52xn78Uvkhm+LylmO/36Nmu7ffgLD1Xmv8VKAKoID8a8/QRtX
nabDG3lqfeLe6onIzqkChTBswrKZ7mJZqP4YvOwO1ZD5EHbhcyo1Y7yk7dblFDl3NjHYh6KKiC3K
gUDz/8g1wHIJiL5zh8b0Ri/9bhMhwNR+6eNyTNZJ3RQ72GdwG5smOAurf1Yt5Sukulyjff5hFiBn
5Kg9Kv95eD7P//478IeXcYa3F4PhIR7uW+x3wCHwonwXh5iruDO8QQueRVEiXDyICAScXeyR2frU
2kg7H1Vf2wCS3Y1B9xrmTrbv5LyyMYP4tfs5+zolRp5kQutWP6JU+ApXf+ON7HJmR+B9pXC10HRR
pvSt6E9EsrCbwrUX4ifeAKBLia1+zaXQ7BDoAuFE94WM94MeacY3dp3nMsLTZrV0n43Fz/704+gL
sjrGZ9OLxzWPQwAykpI+2ka1mYkbIeho+w9khH4Uqa0dgy5KLrd+z231U17UH9SsW//tHIvkthuy
UFN+nkP1k5rDr0G0/d7M9FdQrCCq5Lbam8RrmSIAqVpy7NaSY2pmBezFNotHUSzuJdOJ94xx8Lj8
LLz2QbOz8DF0uh/dwDJfymXBUllOGiJ85KLKHJ/xocNhrU6BNTYgcw+K7QOIsCdoPT+1qYevj73p
Ogmzk5g6VbQ/a6qpRgNH+7REudjnWY37cpikqBkkKHujiXCIU717RvlBshR4WVZbuwgeVBrdcJvy
fpih5rZ2pu1U812SPc+hiocDAEOT/Y9ZiYwktyfwN08qStKDWC47y5PXtdndtQ+75vxO2FVCtBFY
ijWQ5rBxAP7ojyg4qyaor2BeFSHMqcK3v2MbFj0Oixs+ookaPeKqgj2RBdNU9anCR+vy3pF6ZHKa
KsygejTLnL165qNCkgLfyonnp9vJ1b2VGffxfm5shBO9SSdCv+AUQD5jWAe4DG8VUgUsxQ94jKqN
/aDvjSaKV2q0y+roioEpuaUOoob5OCwB/0syeqpASpJFBnu/sjHSYQ8xKUDAo/ltcbEREykw/SIL
sCZF8/PsSU6Kqt2Kd31dy/IMjAQKbooShO4LMLecTOhVZ83Pl30HqbHVBcAiz/zsNprY2cINDmPZ
my9JjZYRpge/GTZoBaQnhsex1LEeKPRps2B48BumDmY7D1+JzeLu2UFqgY1r7qLCJlydJtVdUA3s
9mUz0v18W85lstbwr7jTDD3mqv11YmPmq9yBDK361bzrsXKaaibSH1o4prVWA+r07z7IldHg4PLu
6NtMdWBctfoaFwdkUd99zZ8f5Ue+wTbNun7J2/FvvrkHqAGlHghSt685o4h8tIvo0ZdrvdRisWiQ
ajk6pL3S9Tyei0yrngIvzp5NrKlPsyv+QFcme1ZdGIpUAIUq4JCyTw3M1vwnRlr+KULy7LlM8+4p
So7q9KqHBL19DNIUFGrxUCXL8GK3Wf6hFZ+UKLYqoPw8dyzNkU3v7aciIf0rN7B6ifVJt/TsUWUz
Rkt4D5eTECnC25IOMTr9Z9j+7mvq4VhcLJH1oI1m8yN2M2a/IQs5b10HkxZvKe1PYwl+cvDnr//Q
rwS6XDl/IfICO7/66FswFLPBeqk12/6QRd5a093hEyjd4RIG7FnkXwMLaRvZgzK/NpdIbw44o77c
/iSqpuZCQjvh8S6Oty7Vf7saOBHQM08IHAe5NtWfX01RTV9vpJh7kuymEC+W0iQcVRe22BYha/+p
i4CSqk5V3Ob8zz48K7W9W8X3am7U29b1pLfj43qBTT4UH3uCuEQXIsxhVFEVrjjZbvuj+a7P15Cy
6jv7OA9+eiZjm50F5sJAB39pqoH/R19WW98j1/W36oB/P10WA21dvfu0fzoEWcdMhwcBhqU95+wG
Vg0eOZvRmybgn5Ln96YaYrB5VoUtp6tjVBPoGlxA1VYj0Zz9OJEaVue51hpJGlTVa0EotdZObTQ5
zaWRMVd+5uRs9mNyVs2y/txGYYJOQlMdkg6QijUt4zFbQKRnsumltvVB/x1L+OmD6piYtbYx/j4I
FagfikysOoRVf2Pju1L2xZ5GhF4vEWmcCNIcOpm/UwWJk2/QAs19W+rlXZAmGLUMY/alYYG5oNHd
Fc7OQDTU/HMyDCIBhr1lTfn76GXIxKjQwVVBppBRhKzt/Z2O312HEOJz6DuSyiFSbCST4Ru4YalW
Vn8Z6zTeA8fIDgPQjlfQsLteThjDAL2a0IouuVXMTxm6zSt15FDhSdcUi/mIEoIFKqrA9ErYKNMV
AkKVhaYRuuLBeI/W+F009H61RrEhX9VY1pz7oBg+dGUTHOoR8mOUOvVvWEOySphijWeflu0bNMXv
F5mBXGptvtRz8KyoPVcyj8CNWGTE41Rfpev4CDtRMT3NPKqJTXnufRj67n3Tghua4jPQt4FgVD//
6EfK2cf0eegRkIv/GiG/9ocxIWbbT9Zd2/bdWSVZXQNbM9eFXZ/rxjX5ivhRdgDEzzonN8dTUfLA
VhDMdujHk9NaKeL7jvgIpvttE6+qt82lQGq5zUvBc79Y1oENZjFR9jaVRBlG0guHjcFqnKLBRHzP
xGwIUEx3VkWYVP25U9hy6bJTrQJfGlCqMSsjUDyJaaMmkX3nv8J6AJpj8JJknbPNPL8/eLmovgSF
vpqByb1aYZ8S1eyjTT44rxlOntsIP5ZzOg/gqFR10nHxWXlgzM6qXQIKu9ZU35vha1WNo1EHuzF/
c4Q/oNi4UoOabTpbYlQRBhT7OLahw7eleBpDohq+/BxPzVVVbHn5IoCwo/O1+n6CKw9QnW9GQvl/
UG0kf4YDqPT9m3klRIA6NA+2PjRPYzHY+ypKYhgiOrt01UYpHkwhCA3bLt1roTdFhxjZz7bwNecU
GNOPYcMgG7G+DasRNUf1XYfrEpOawjHYgHDad1OuTfUpt3M7eeiDEIOjOMtktSqSOc7ukpaMa83y
411/JgczlsjjqsrNeOd7OCioztuxqnbr81sXdb5kDraFOu6fJi6Eu9BqiI4Qng+TPz4ifCruEfIG
IA95Fq+Kvjss7G5fygkXuLQ3MbyVozMkt/vM8D6Yy4CyBztcZMeh+XlZo520vGCfFqGSLGxfUnTk
H2DrJmF+QYa1ffbrRLtLmuYsCptNSz0BjbWRtt2oUVVAhvlkahlCg/KAcOquB1Rojj9fz9EFH+0U
Ozi9wwknYA+wsaXjoSqWOAkvgbWsaqlEfuuvy/HHjKRFdsZwC8BcHKTPYzavriWsFPgGIJnUiLsQ
p5kKixCl8zXL0/G5kIWJ1NcGuVhz55damK/t0lyHTX2QoIgk6rzX1oiYoHdIDsJJexo9IlKLLk24
SRuomiq8nsgUih/E7kSPcr8x2R8qVlMr0wvdYxj49ofFdN1DP2r1OpXvpsi34g/YO6oxSPrF2vPt
bjtL1ZBC7hCKui6qlapmsh1XCxYfYzNgZkhzHDyG1fR/POZfxscCnbLBj1/UedXZgJDmPKyQdztX
6nPVOd+Pa1WX7kY9/t6LDoaO5OYAFyEDT9ZkbfE7b94NqClurZF7URNV+92cPIBEC/2kRGDBafaZ
mfjbAcGM18JP8RY0Y3FWzUGfd4OT4Hrje86TGZEnl7PYb1QnCClkAdzveLT0AA/S/iLKpffwun7U
vFA/Vzbx4I0ayGLeEuVs/D7rbb8tcpxWDcnpvzXVS2JZ5h+jVxT/z2YibHcNmXxZpeUyXSw4wBBm
7PKSI4h3aOwReSw18qY66dV0cQxIemw97XU0BDyzom9m4Q57pEWiZ1UEIn4YHJJTqsWNoz34SLGq
Fkqs0bPdNOaRx3KL4miI2RX05mzbVHazVXOwOW2O2ohZMcrDDZLy6Gv3bPDZPtI0k9Yzdqqaj/HI
Hn+u+k0hhh/jThS3FzXsAnpAhig2t4sOPRahZyzj/7nqIkC7sUQFtk5CqlxnJGUpFK/xbX2SdMdr
98hqo3D6OLJ5wUl9qbwQd1PwPZds/szNg3uoApa5ikw/XbXYFUo88uRvusZpdiNpbDgwxegjhRp/
yoTbHOISQkrSJbjm6qM23t/aVxBxgxD01qy0ejOj73iBshWBMSqNl8bPy2cjn9ZaYhgvqivLzL0n
XBv13crkXoU12sTlVvNE+IqOY3MsZ4TKmmyYv1b0O1kavenXJTKtTaptjZfHtT8TEUqJcr48j07S
F2VdEt22O84vSGUeRdWXj6qVZKG1yix3Yc/AoI7E3tZotXKnmkColmMH7Hhdt/78QkQjuMeb7HGx
4a6uNfO+7pFoYY8v/69Vw/L7ryLsEChUzfhn7danBgqjw0lFVdGp+4Z3S717N4Ud4od/j1ra9vuk
niEJIia5CTzNbVC578K3czJ7SO94zbPBWnxrSWypkrvhOQi+Z+6REbf9QV+pkWsh4ahND1tUTUwU
wNSZbHOPLDR0/ErK6qihZTbux1wvudNbhzgbr7pVkSYbuObeMUn6HLiMHMFdR/RHX2fnZQ6IncGD
26iBuLE7VtaInh40gstvTqOq9ZyY2Z2qpk6z7NKq/C23TV//pPpCv5UfWKLia7h7LCqTdURW80FH
nv5aINrtIcGCjZ/qu41GPaC+ec4vid6P9wj3jfeu9DjiloF9GOU9Ujb0OZWXiJWaUxpOuvIjjEJv
s1lJQvPNavMUi8VZLyjd3xHTzR7Qdo3XHl5Iv828+J0+2JhNKHB18AzpgGUdhrkHoALge43se0BM
CaFbZ+rzk0ZxH+h1Rpb+s5JytiFkPk26lj6O8+criVuNN+EXNW5a6Pj0bnOapP9QJvL54vff+2b4
4VekugU84zvVV3aLt52WQFIg6QujlKRnvsauvv6y+OKx622PGLrV3rP9X9jw0J8PjbdCM/pjbiC2
+U82e6rPM5xLDMjreLPfs/tSWzeuBZ0riNq7fkJ0gvjwI0i67lpUC9m2UhP64TYASqw/6JL4MgVO
dcjTWJx04PwXDa4x+IJw+AjOiZTCVP2+tEv/sXTd+KEOtA+qFTRB+zibw2VG1GEbZ1YBztr2Lngq
eiRMfBLXAr1cNhyEeNRIX9d0vqlOOmGFppw2b0YiR2AEVXWJf1Ezpyh4GjuYPaql+q9Tbu1yGvLN
VEEKfHPuHjGayTGbu3k20gd3FOgvVGBxgjp9uBVml4er2B4W9A/tiYeWGvZHa60ZZNQjG+K33MCz
EWXRZvkTm8wpTbZIujT2adLhFMyy3Sq/yDqG8RwZGdl1aS/+s5g7nFQKA0EEJVQVJVLHbfI/WFA7
cQyZF/1yHVFwo5/Db/rUHE1qW6kpqtnPYXiAnPdB9V9xS6qqRtW86+T4x8e96ZIfeTvd9Vh1Pvm1
/vepPAmH+vn9bl/lnz7217lv/i9iqAdnp84CDOKDH0HJhWnNN0I4DR0vdaA6989PunXdPvPNcT/n
/c/vcT0zstTa/ucvFhJR3Y1Riz1G2eIupy3pGrsfgY8pBZhxjChclqhLGCXYEfzVp0ZTob84XVud
VD9+4z6vxsbbRu24CyG2/hFXOtyqwPhWLag0a0YrzikyQzuztZBhgjimjzneUohjXJv+UuIJV+TB
1oim5rVycHzp56g5q8kgrY8xzs/PTtUkHwiFHFQ3ZtRwDGrIBRo6M2JspnM0LtalYUuxXRJD/6gL
nFUwLmMHMPjl9d5LAvupRyT1ekep2/V2L13vLVHgL1wXkb2+3YgkYrxtkDRi7UID2I7TiCJEj0iH
UbeAmppq2ril1+HZUTRYAKaAL6v2RRVu3V66cB4eCtnle3g0ucuQHNXg4Kb13l4QFnXQcH6Zqsw8
CWJCup5GK0B2yad6wfu09aXLQTAln9AfIyJSRNVajQZtER07I0rgkzIZzSGxDzQnRBqEZuhK6VLh
wZAR0YNb2BZaCUOWP1h6ijaq5sQH1UyF7yPxoOWHSbPwzexrIudu5iIl71gQ+eZuBzAL5bi0d++G
tNQuAo2g+/9j7Dy2G8e1tn0v/5xrMYfBP1EOliXZriq7J1zl6mrmnHn13wOouuXj7hMmWMQGSMmy
RAJ7v4FVjH7qym+yM1e+iZcYGgajlY47yF+viNzPRwQmUN4QTVB1v47uMcUbviuqpXY/Y7Tzl7LO
q2NcsKixH99mDnmSlVZoI0gTUjQ8Kh9ts1fO5Grrx7xDbwF75rMMyQZbVbwQgJIuPw00dvycumR0
7/HeKiL2E/NFhiho2HurntITis9jsBqCMl2a0aQsU8EOlcTQe/MpZgZ+te+SZnsnkXogHfDZdM01
SbYIGRqLp3du2SwqsW9ZjHj/HeWIbPyUdccteDuU0TGfCnJDARm22+GHaXLCbUhcCleGflVbsM54
a/5zVinJThnQ0ixmw382gDJcvALTPDHYerHynKnWezR0PBNECNRjsEFjr7/N6OJ0OmFf8AUsbIrK
u7LB5To5Sk9wicaXzR2cf0fo3+ehSpNvOze93EPYcO/6Bqa6I4qKsygn2rLaqIvyYw64ihLIw3gr
Q4opQxNwp9YjtvJ4bVyUyTU37CJQ91bQ3unBh+6sYSwfPY/ll8aqg1r0+GPOdP0yJu6Pqi2jA9g8
GzhYAxmxRy5xJUfx+un+C46Dte7fYAyqCqrNtAzN1gycRj6tg33FsV0Vls1T4QLjCF8c0uRLQ0jF
QhupD/JoIguXLmT/b4dyAuJckXo7y6urJl3I6IfDv5324WJy7kBh/D9e4Z8vVkqB2v/tCnIWuCaW
Bxe1DLWDmkWbUUO1IoDpdSrIQaBJT1c2zuhaYA1Ao0O8inZO5/QLq5j1Q6CGOatBoeKmxtZadlOh
0zwg+POoaIh22YaCs5GYgnPKryneXCusucJgVQ8IUu/hUM9LGADuphaSWdM0Lv12WOFkXj+gVO0v
IDAa37AqhQpcWvrW7izrQTVDdwFD7BsMwv464mtx0RLjjxTI2Bv87mINqD3Yyy6OogsvHuyvhe9g
tx36m2nMtDNU8ObaFND2S7BROyRiBhLWrv7YDmGGMdxkP8VZy9vL1GDbh3P7tdK8c6vz/UWRL+MJ
5yCWEo2rdGrreY0Bdr7udFCDLuSZag7fgF3Ze3ueHOACc/3WxcNPLa+0Czz8+mLqPCEwOWjeSPcK
bcwpOvBT0dBn2sjpkPTfJpHKkNKgjd6SvS/4F9j++EsudMbbtljFfqk+gNF+1UY4GYAzDqQFhyMy
ZcGr4ElM7GC/tIM5PXodtTcZTxpQbx4KYpuon+JTOOBDUOV98RTzyNwHKVW9uo8L5MiJwSE0lk5Y
FeBZ/oypPcIL6aw9Ijf5NVREelWIb6fUE4+xaO5dedRIge60Q6A4dHFKvE+UR3KOamGVEwNYWKHG
mzz55gVDsPgKkT9+yrIZXpPbf5e9smYLBhvU3fLxGAiE/vDF5gqQSfo4W6VH5kntVpYNjkrPWvbm
MZL2bf6umT6arqnXvKSqxwJ5RCyGZ2+/n7vO2HmxgToxgJxmo05o43VltAirZg4XGosHZHfz3zFc
ENZRzSuKlPVynO30eaicdl0Yk/qoYMu26822x5qJkpNVBJdMy4BVWma7tQMv2Rpqj5xsOFhro5+i
VWgl06Xw++kyZVZyUnVrK0P3eOuk39Kh0g9KYkTA9JtsVQS9IXKOOmn+YjiqMHICQJSLcAhonRhf
FByQodDVZvpgUeDButkLX/lO4zipBv7Ob11n6+eYCHtC3lW1E+thEg1rUnKKSXIAq5r0Cxm7HcqJ
+B/1Wy2IfrufJo8QU2L2/TJVhwKqo+nqKs/nVaoVIU6UuaYu7JrUCWoS5hNQJ0AjjnXrzQ1iR0U2
sgSzYM9EfW8+zZ3h7sIetlWCQlS+8MPcO5it/aY4erKBJwOVXMaiBhbUUh4Gwaj7sMexhv8QlUNe
lq28vsuuM5ppS2VK622p29laFu/NWc03pQ0SvpVQqjsu/dYPYyffmH0uSIIU90c86XZR3HhPg2fu
JkuP/sgrezeIg4lIjiDxH/8ylPudezaTWsdDqcMhaijLVd4lxrvrobQWZz9aPLmWcMxxZ6zt7MRz
Gku31D5byMsdUzX/2HRglY46MlTraaBUmrQTuq/G8KaNpunDd1U0AFBkPj08zdCu1y8yNKmJvsAF
Mtrd5lk13tas+bulHJZNqsBhhT26w1WdSxXiUlZqPqRFVDzIGZ2GB7ddZA5uY9RfRxX9RBRouSkK
56deNNXsQk7Sh2Frg7peD0alb71hSDC1CcAcjY3zVnra1lKy4UuuVu2xtd1oNXa+/TbnFk6ZGjTS
HjI+GE62U2GtLI1AcfepEsVHML3x0RYNllZgHmVQ89VfI/cubHzs6Afd29job0PCU3mhIIT/0yIC
YAxlLXZuNl+hvnynArcpEkAaJa9To3XwXTOEe1Pn1U9W1n4bI6o5nZVaUNT7mStWAeiaqWthMETR
WrWATE3KiCyS3cXuoZ5s51DXza+jfxsz/5ospzhAnjdYTX+vKyzUS9bgCOLY45dgTOeNkqSPCTCm
C9nH4uKBPt831fCeWug/rbXY/g0cdXjIG7+4lKKxTfTKjApeqzxBnioHSouiqTeTiBfTZDzOoI73
CegTB18+RB3B4sSt5+2tnvQCNpymsnBR93ukjrySVgl3h4Qma1ZKFHaPjjU/Tq7y2PpefY3H2Do2
+vAsQZj3UO1MzxKcOUBivrDnIS9Yn+CgzNtA7X7cLFRkjDp3hO8KyDZvwgX71mW/U4kn5tT99IrC
W3Szj953HXWLGLv3jcutW70FO4EQy6iCrSuemcu6UcPH23DcipyXVmnVO5T5blmLdfE0Ja9WS7Xb
VPIZb3sRs+WhFPWLEYOgsipE/sosTlYjcPxLyPPkIWzQwhY93hXF53oKVto8uFdueg2yiEm6MXPX
veqi4YYPv8Fw44OMyXmjj8mkI/ZzYsZUkD4G+387yXNy7wp2ztyrDgbpvlKp8TLDuWKNPsCMt2yZ
LyfdHw+1h1qkVrL57lPSfzbekfCva/M8YFz4rJbmA4i76TWB8bP1p8Zfj/8wDVVv5I+86bUwhC23
wNe6nl2cByGHJhs3+97GWfcYU+IBnmaQGM2VihSOkEZz6lk9z0pS76R2izzB6/V0RVofIiMM72sQ
HEq7Vy6yEw1p/8j6YdOh4B8tm7YHLViq73LQIoN9LeIh2FlZEy1lzM6d5Nx77qqx4ggmAlI2mdj4
BLwm4owWqgyiC+CCzdPSIZv9LAN13xokMOL80Ildk5s5ZIFt7mK3syHtXaza3ozFqOKlGFg7lXvu
Sx5Y0Cot59o2ivUyjtpPPTfCkxyz1GZe5qQX9o1S2y8tTtlrBdVpalfkJPoQk8mwWnCviX9PDGXN
ePDb3FrGqpwV/6HPGn+F1HK0UThjPZnkVWWSVaZgZfb13q1L5zckk5KdjMM5yNYs1wwWnoAxm7Cr
drGBs1w5xVW+tmzUVzqLXKPdeAlL4zZNTmNPrRoJXe7SjboedR2RLNEUPyqrtA/yWEZTBDepLYmx
+yzZ7Yxe2VCIDpB9Se2X9KsS++NLMTR8MGZ0Nmu9OpOasl6m2dHIhPneQQ7qtmOszMKnMGZ4yD9T
IQQI4C7sqS0fZDfjR9K4GHtnNRKTY+EhM8msIm/NPd4LKZjjAbe3LlFXZC9Q3A7S8RplRnGdhGJS
YtbFhp1DvUqMmiKc64MuNVtv3FEuDp5ko7bm1sMR/VH2fORuH3Vb28qevEhgYbGNCeyJh3621DQt
Puth/asJazs5+EX8VON5ii3yXwO4RyGn+GiI6UNNIg0RPFIjfvhmwYY+aDXLVkM0VYTFGx/CsJPd
wDBi7gaZtbSSsd/ImGwGtYdeXKomRQBOG0jaXctYibcAWOqlPE0O6FFZ7MMWPoqXsbN09fJrjszM
liVmsLO9yELY0T0b9dC/jwnelPqgaxfQTSO64IUCGrFCLIt9hx1TbcNI96CY+tQssilLHspgSB5U
N6YvD++N+efse+g2D4taW9BAllJstgIBFk+ae6kEpmCYJmuvJUO3MCQmATvKflmraMnIyX+dETiB
d5G9+xk9C/lLQXq6E4+TEImDTYA5LgvmGNxDZ1TxxsEF9ldfqRiXfVnsUFib7PxmBo5mKw6QBG2o
UQN5zWvfPchQKRUgHSFVKPuyUY18m5jWK0QGIFcCFz+E4xrTBv2HMufgaUHwfh0au8AOrGsuORa1
2zgoqYqRCF/eQPYG+XAtt1+qckov4PTf6lqhuoDLHkKzkXO1i+rZ6dzsobGsNl5Ch6v4El9Ts3Wu
HS5NJy9SHmRPdVpKCFG9B1NUsXShQCuPenEEUbuGAVus+tjPN1Q+vkeK7qzxIvmpCxaIbDTcbW9H
9y4Vy56ysJjzafh/jVljcmXrFG/lCfdGXg65s48vabonr3iRVTUlqfAeC2pnzf9SPeNg/Kv65pXm
HzOl9n2Fyg0VICR5hETGAySvyWbfXxmnzo6X8iK3WGwiTVO4wW95klMz0mZKexnVxrEzizU0+/hL
W+YBbocIieV6F3/REnM4VnqG5EfMbbiDBL8e+zQ/F7adnXNDfahwKjvKnowjNJKdDe42/MjQ97rH
5BQDj/elF/Ac9YfOMRcy6PQh6bu4WsSmNi6xT8Re0PFc7VQEpFgVCKJkf5NsK2NzW5vTQh5WYjgC
oAsmPDsG3k+zSQH+gFXP4MY1BQLNXd/GEBtDdv6mdqozk/G8ceMFqBZjHY043IE8rrKj7k6I+ofs
y0WP9Ht2nARsQHapQjJP9uWIDMpGnvtPp+TOlOzLTNkoaQ+PgCTxdRbPY7dOfTIBSbjV/LAGdIAb
peuH/taRuoyq964FPFXZXOzJf+Rf/YTULwSs6EFOwP79xzBo/SO/HUplFsv4oke9m//mg4p9agGj
Emk1ND66nSR1hToqmXo/7g29th9iU3+fzbzcyl7QUU+UR8o4QUWtNP+98KJvs4I0HKbYxmo2cA9p
FLt4igbjJ5KS4dqPlB+6B5MzRWvteZhMe9ek+Jbklet8wePwqRmq7DZDz7zqOTALewfjFk0V13tu
7dkW8pET3yLILsj+Tg7WnSALCruuSZvU6WVqzLc4wqVSMuR0lWT04nbcmd24NJVpWkqW3Meh27Hk
yd0ZdLIrm6hD4gnErbuukOw4OjgeH8l3D0dfDYDgi+bTgOzem250+B2Ic++NqepRtUhrfDg0m8+v
REcFBEmDKCTmAmLd35i7pESpRm/LYDt65NwQQ0ieY7tvN7pXuUfdQo7Y7YWDqome16gP3sJQ9OCd
LATGC+VCyxF96GPTP0T16C/MzopWLex2tksp+JtJC35ryQyvs8ENtGURxdj/uKGF9sqnQ9m3k+Z5
yGdUVc26O8iQNgzA32U/q4UtgTwMPHENeXib8PlyvbjAh1cSctK1OdQvs+v+Hqi2cW0LjVvySKVf
IkpE3ABrevX2iNhQyT7emzRTfnX1hk1xMISUWcWU+8A/Tf6nmOdUW+A28f5/OFUL3GRpmBjCU+Ie
UG9u3BegDClribB6HJEc2/fZEO4NYEuPMLjitRp68aIr/WnVOqO1xPPJWKm5C0GWYvLj0E27WzmH
3KC6zqBRPGZqrSHBSC2xb3wLMzIRVFCHeqhdvCRHqvc2GQ44KVZ7qUSjRbWzVKMiANpBVxbyse9U
j2NVnGVPxvO2cLb9hPKxZ/f+eB5R1g6nSX02EZRfl5mprflVq8+QfJxHzSphyGXqs5xBneHnDH79
V8hM++0QjMlKzkjswb8W+OjJqTI0W3zD+TzJPwn57UIsdVKx6AHKkNy6H2KqvkEBctjLkGyiyAJ+
wu8ni5HEKEQT+RraEkb2Xfbu8V4oZcRWakBmNmwyGKj+rXzSGssPwc+TEmNyyZl56VpO8sKuKVfy
wnKm7k+/a3r+h+HrxbYIDbZpI/znsQ6e0sI3Lg00P0uaiRjusNEbO1y0Rqct+nhVFuP0JO+jseWj
ryn0Vm+32cGHJEJ5sa/br2FgzJsS42n+5sB+ySzliZ9phB/2bGK1gGBM3dbqQ9/a2YpkSvjuFxrC
kplHHsHQ1igR2AdDNAGaFuzHUiyF7321N+gPgVpC+xYTqHb9miq7VlsFKy9dxWxsVqNQ9IkiNX5q
dVJJOJ8ouzjWe1B2Kibooe+eb6Nh2eLO3D7LnmxmC7UkeREzADLhAURcV33DvmjuDe0om8FPtEUM
+atB8vekx/lziIDiMy6SwQsVoT1aFuZZ9uIeRGpMxmc7jkUB/8yL0TQZJpXbDv4UB950cEy7Trl1
5dG/jckz5kZ/DCvsGCP8Vsp5hPTKrwoy0ni0xZ08CEqWEL24T8u+PLoF731kxoajHJGN1S4Dp2MP
k/lvMUwISh4+9Osee3qcXXytWBYqJlwjaYFh1YPOVWYSjBLEm/jYWJnAgfzqdMu9YC/2qCF8u/+Q
irkdplC9V8o8u0skPn6Dr21tJHq0/OGmQP/jXKOOw1O0XwzoMa816mv5bYatopCygF8wL9kCzMtO
famQRjk0M3jGmzOVKXgqH/pq6+1RoA13WuZQQK2KkraQ7e24Gpro2At4PU7hYxwdW9VeFKoTLh1D
d5YVkoX+vjfK7sEIRhttXCs5up3u76YmLQ3srRBzy/UnkLD5LqkmbV2K31TX6oAdRr08q6iGPltO
fwDIMOEWwjSn5XYk/Xum3k0WjhKkjwAcQgHlMwXG794MA3Ld9y6rCTCe0CvX98lISPyaImNBUbbc
rkRQjsydle+s2nxO0wJVET0KvhW+R6lNnV6mFqGRqEnMA9JI3ZKnsf3Y+ch8s7Va26pjXWah4IAy
rba06rLb1SBWX3rEgvdx32RLORooQ/DkIQ/oUh/B7mTcyhJuL0u3eKigAhQFx1tx9xaUJV85qY2U
eGWCBwLQ5WzNxklRdiYBdqaiNy1Lo5vXsntv7DbstpaPopAZWBOqypO189DWGxaTP7bYSHhvdjLD
aVGsnTR//tAYQXsYbHw/ojzPX4fyjPUMJTNB0Ij5rbIMzLgJGkWEi4HawrBsIAC02e4/YyQNzfpE
7NY1QHKepzuIexu243ySzBkctSXlX6pX23HHZVaX03Oq4naiTt57oztFtbSthE2/75+w8xqfSfkP
m7kIWLM5yLYomdu9FUPMszfwsosdxSjNetMfMh7Vlbaimp6BYJvz10i/yjClMGPn6olOfomz9XDC
fb7Tn0gqlI9aBOpQxofSnIDO6mzeFQQip7r/7hedd5p8ywXBDPywKeJzEl3mLPFPUWh7p2rAoAKe
xkH2UMk2cMYWA5kzYdkKmmCZKsqfQTkydab1EGrfZacojBaAIGIj6jD3O/I93N6FxJVrDNatyayc
e4Vvz+t7TB6lmUOSU7jqiLkpX1g4zwJrHanrWPTu86s+p6IyjRtdQDAw0gmPEnchu1kZcFe49+WR
UnU5G1wx3YM1vxlNCHKlmZClpjoBgKDpF705ImGIdNixFI2GGuOaRSuilm76Z6z0i/42pwKqsPVG
nE3Ey8sry1e6N2B9/3wjvYByfHhjH4Zub6/5GcSusped27xPV5Rd+VL/OCxPTO5/ed3F52xgN9So
/mST0vkZievfryJPkN3b9W7vSNPLTYId+E6+0i324W3L+bePckixZ0kmrVqn5tDOkGhi56Qr+Kcn
pv1O1SbYob5MfdPLvHYH6/z1PsNO0EZdiXk9mNmdHCBjZBIbKE+IyXxjhxBnM+92qdtrtEZzrQH3
LKl5BguEIfp3nie/j8AZnwcq2vu+C4GgD6Hy2scIVIkJ1YgjV1cqP8qAVLIq+PM6qHDcxTtMKEQ3
K30k7yZxqNl+DER3QuVXkMhkc+eUyfNYPuEnfT9PXmL+6zzZxS11afeGzSaZTZUpnuDyaCibx9IZ
QbALqZl7/D5NDsjuPXbv3k9TjcjdaXCy7oO5eC3ZrXpF3WeYLY+N3WBDNzSnCt73FEzhg1OlE1QA
EdPbceRQI50xzA1Cc6Sgb7Nvk/yRMojv4wVe+G0F1sKeLnZeTUd30CaSWDT9hHxPYQ/s8/+KlU46
C7mRS64H821aXvlIXgysOzEizNgiOJa6CLnyQ5hlH2Ny2AX7/RjhgSUqMjJyD/tibOJPo/gOnkBc
TU6XcdlNhuCh0vXiYOflW+jZ0yafPfWQox7JR9Bk2kE2Mkj+QjvIo1IOU0X/OCwn3mOfuvI8GZOX
mdKGF7hfVo7EpmL9F9FE+2/yY5oF3tgRSiJswv+GRcIFskLk3h+vgNqnN8wpWa13Y/IAvICizuR/
kexwGa+MwKaqH711g26vpceXqw1ozfvldNbKmrubTzXU6tnFCVFrXC7VY1VeXbwl69kyHmWjF4G6
CRtK+fUw1+0iSVGuc2araRdFx0arHzA/MlANChT/bTekQQ5MqEF3c9bbm9Y4xnMrO5raw115vIlq
vV3IfgJygNSMsS8ibIlGr1NZXMOYiRFXuIBjuRqe1Rwmfco3ldsND5ZnGAeVSiyJLl+HThfxZS9b
iJKui20sTZICIvzPz3nN/dvnrqtwfFVTx0NaFYpL/yplk7LYSg3UE6+KgUq2IYXDlCorHjzRSAmx
mA3QJsnYzMguW6c/xcU+TJdDstHz/thQOlvrfoBqcKeN9RG+vv1SA2T45JIaCL9U/FfizVyhbfyX
e+qHeTjKsrV1KQpCgJ8TfM0A/mdrE4L4oVE0KuOj/4xv33Dqo85fcIOt3uIq6ZaeldXsl9vuSwPe
NhwErXmCD2Hn49kocNOtEYE+yK9PXB18XHy/tb4VAbRqkMdPcY7TW8cDU5m5B+jm0+sQHkJsI74p
ntlvvVBbKU2KvIRoavjhJ+3pHpCiAK4QCrjHJvhoSzvxkl8nTvpxEKIPcoYTttC6J9WL/rzO/Wwf
m+NuZfR2zgqjWHfgCJZGk8EFvqOOPvfLsgVlmX+BHoXUjmM1S4FBXMkcq2zkwL37IQUrg0pC4t1H
wNwcw4dbltYTh7J/u4Cq7IbZqI+ygB+PuAzZdjyskjlozrJBhb05VzHKivcBGZOj94FWIADkVeRA
i+5IAltc3ZEgML+hITscZnu0AcmZxjd0wyayMFGBXrscNS91UFRnc4jXpooOCXCr4fF+5KYtBrD/
GruPyiNt0IbHvM3+eZ462NBAU4saVB1mUIPQrBjG0Xm1sEyGcc9C1Zt2Dkml9STtUHL1RBnFfo7G
LDgNENOWMl7pWP7wkEgec+jw/wXN6f5tvU7aWdVVG1aT4bneZ0kqHVmlJmuz7poq6QZbGv+ptJwW
hTw1eTWq6A9lioPfK4zAOs9Bodxu3wutTTEIL+fN7FIDn9PmezC677E4AAD5HiRq852V7+1AzrGS
YF3akb22hfqYbqhnr+rMk+zBobd3ILnipSaz2mK0TWwD3cYJt180zpYN7tcXEx+NtRU09QpDQhzY
rClxHowuwIqGURh64ZbV/4S8h588BCoW0JFoZDfCXXFRu3O0yawxgIHoZI/lMBQHJ3eKRddG7ZM3
683ToHTGsqqrJTSu6YQcsL0aOqP+alZgBUqj8H/GOg72fvgVECkk5AhlQB0da13VD1mPTqAMyYZc
fYh34Z8xiADKTp3Lx3voPvce06a830V99ZT79Y//fMu+uc8XuMYX+f73////4Jvphm07ujQ6Ejfv
TwJs5WBFCAAa+ZWyL7VMM9ZOaAzkywbDbP49rUaKw1JPciBzwx7I9G/xMI3QrP5sMITAbvzf96f4
Va2D+ZBg77t0yg5c21zvXNP392GYRqdEaYth8eFQByRMzYK3E7ZoEgnNl9zwLqlocNCr9qWLZlL5
OsRmC5zaRCaJL4IgzpGdrHCpXGgtdnm2nkY4s2vNaerq5hQnesGdTgn5ZdGVA4VmbWzqKdtQNZWX
ehhU+EdJdtQwov7ihFm6auL47A+2vUryZH6u2mY6khBJUGEZ5uey9GIW1LwZiTOT6DI18+Y1+3N7
qSY4DUdX3TWCdwzrivWsGN0Kq6ZwDcmix6pYiV+rGkcazAYtHu1Fs+lQdlzoFUgCGG/WNgi0V4di
9NlNpmjRlN5I8nJyyC3bPx0tOpGxd1etl6gHDejR2Te738gZD5qRPcV+nT15ZfeGO0awsAZrZwxh
+ow8bPikV/MJ9ZmLDWJuDQ7xxxgnKfTdItn4xrStEkwNSB7r57D7Qxc1dayo8L9wJ9iamMeMjmFc
9Cg2L3xd410TNPrCFN28H+eLiZ/qonTy8ZtG3WdjUGHe2hqOioGZLXxD74LDIJjEMQD+B782q7Xa
lAaljauFpsezV5XBF5NqODbG9XOgsm9KGyPea33jbpAPaJBtHXB6moCsHIFLn/uKHTucwmGBUVVy
Vhv/S0RKnDyUa1E/6cBhZ2b0FabjclSy8RX9V2/fR+jhyW4XWZjZVZTag1CUoEGCOqRaQm9jhmyj
Stfyz52dKGd51FKcWCAEAINFDBSItZW+haRIiYBjEGIjIRs/+POoi1rW7/cRLXFe3LSztxja4MuO
LGF1aoyoXVo8GshaJy+ooOfbvE0RhmyMNNnIw6TvimNr12hGtvBvIOcgieb0xnhWdayT8Ty4+rUy
HGQPpF9uk2y1qZO19SlvuKEv0ClbWHU1XtVgSB+nyLyiyJCfYzeB9zLaE0KydrsMywaJbaBZp/mv
5jashNbRqMHOyYEEvO7CrpJy6zWqwbqExojD4hAELmsQeve47EaDb5xmcPBob6Os6GCpGFEL24IY
KI8Acx5VxGMGZbaOZMeMc5SwK3EKXL5mF7N45BGifYF66VOsoLNSWgqYZHqjGCxrMAr3F9GrbgeC
DzWUgWLS1NbDpuUhgCsMpsGz3MKKJpFqKJMa9EsvrGpEzTS8Y+tgq3bpW291VIpDyskx7npCRVA0
NeyVBcIq0aal4hK7jv1NidVkPxsaDjGDegh1ngTssm/SuFODh5CLZ4NrN66KXYXugggMAhKNIqsb
KmO6tgtH5aNSki0F6WKbZfn27k6QKPV3za/HvWSkLax4MM9BQYo9nxYVz5izkRe/UxxJNlpSubAt
FGtbWe9zH2EjEM52vvKiLgMglnjNhh17sI2yCodztHxOUVOcY5DeT+xapk1dOfhQFl22snQTc8oo
tuCmI/ICDPC7aUPdir0eHc5OHaDrJtkryicC84V2D//LH0PgUWZGbxdvLZHMwk2XvEG5nZJSuVKM
Ro0jZ92d4r/2pdVaa8V3KFrM+Wg+Wm7yfdT88hSVgbFB5zPdgH15SVy9exoVAyrtpHEhpWN7U5HO
lEdtYjgrpTa9ZauN+gbupbapreDZQ6DspqDZq2O60zsS+2jxeeMFFUDyDc6cPCS1aa2dDiTYmPXk
+gsbIi7/MjaCCMFnMPl3rhARyApjPLYTEohm/VC15gqXU/uiREler/uSwl9nBDqyAj1ScEEaLouA
yksYmGfXm5M/ZjT84HBzAxkFdiURIJXG8d/NqMMSIwPIHPv8JDZxVrrANGuA6JaXJmvwYUCyYIdM
WcVGRdpDNFUzblzX+y7FDXStNlctCooGNiNJkUeLTrEEwEqx4/NcVNEpTKmSj963ye95BSSFs+sI
Rf2ce/Fhhgf3DHAXXxQ0QkwLgRhPqMvgsmkf4pFSe5JAoLsN6BpGSAUKeeDGlXXtIp5SGrqHd4yz
CLvSWU3CIVQ6d94NPlvTmhd9ZCprmRVymHzQdNY54kc3ltz5ck3hcZ842UuqOQC/su7cGF32QtFM
PDS5wY4mEgqLQlGUTUV1b9FZevyUc+tdmzbGoI5Wmed4UjAbUUwDYem03GRlGbA05sGuz5O/szT9
InvcFX8960skblynPPIvmNDiwE8kQwk68OutbmCLRlY6+GY+4Yxg7esW/YBxjN2FUsL3c0J15ZQh
1OAR7dFt6Qx7NTTsg8N9/ICgab8A0a6t5AdpGanmrUdXb9f/eakmk+T/ulKz2LCjEGuSsGN9/mml
po4Tt//abK5GhYYZ3ED3MAonWdlELhZ7FEF7cGqOfVbl/cDDCfSqNebWBHALIkvNdo4gEMpGt+sA
1HEO3pNQJaiEWTWdWi2Ojz0guZ2docwSC+X9vEy1jW1h8Nu4E7BiROi/9FphbNRQtfqnMYR7hgZX
aFQ1+rGl+aTzHdomoYL/Vg1XFONtezPUmbbMija4WjjMVJ69csgxngUSvW9K7cLyXb2Yk6qBgLPe
yWDC51BYxMHguPRxWl061vpbbqQuD039Xa2LbDcHYMtmakobTMX5z/MHrG17jFnF7FqSLMGinpMn
bMXxJ8iCYh329nxo9HFmD14P+lIeWl4xHzyrSP5bFuqzMoTOJ22aZEI828Ne57Oc7ZiYvpsGwH8A
1O+dYJ4O90afKjT+ZD+xnOkQieY+/I+x0G0OiRWCu3MdzBzthI2MOfS7dMyih7T2R7LJGubfVqzt
UjvFLood066aFOPYsITdaUjuor8TeLsqcaESzeT4Y9VMMJCeA/Rszak82qxooBGo+VrGTLNK8afR
yvL4uS+DlhhJcekp5ibZ9KxoNr5JjXggWfHYicZNUr4xcsQYl0Fi+RfFE3LnWXh28T+9joofXudQ
e4K+rB6B+YbXgdrFw3/+9Wh83p+LUGxmDbxcDXyOHNX77HJUKYgD5ggfXD3In96E38fc+ovIaZ1T
l0Qu1i4cGSI7r4kG9UxKJ1Z6/BSXM/Qhs9blFLxnpb3Vg9p9iEbffXBM1X0YR2v8P8LOa8ltI23D
V4Qq5HDKnIbDISdJJyhJtpBzxtX/Tze1plfr/bfK1YUOgMYk2OH73gDFT1zmigsCveVAL2omOcoe
pU4uAX9kuyKYoGwYiFcEozVtEWYy3pK49FdWMf2qPnq13tbfZPXRq+jcC2A+jro3HbvtwjSnTwff
gD1IvoOBWjcrvb2Jk7laQwHN3wwM1XbDANK+L9XsralbBPtyiDSy1ycgcMIIM1rI3mwa2+eRtVN2
luCir5mHnbe4U4dD/Tbeb5umNNumk++jXdLDXtvKlEAtZwovB1JAiPqRIJDLgBxBH5L55pOs5LO6
9nQl2/PCacNbqJjtLnLcrVKMxsFMPTQpa7vzssX9WjarXWEcWtn697779b2EUsR+xzCajdTPBnmu
7Ht26oWhNtYhcjiCymrhYRLkAm9Z8Is2dwr+FVcFUXa2gHxEoSBVRXWJooStgU+DcQVxisiwqR21
1LGeMAAo9hHg3Zg4sdpikIapsbsNMPx68TWKqcS23S0TMMNBrEcI+s2niTdpFQXZ3lJdB3KmP/UH
ne2ocnNUsueeKIp0pU+wV4ZGuY22qdxKPl8D3YmLbMKuFDz/NJpb2WmjiHmovAS/JnGDb7PWZ1fZ
ZcSTfosB6e1jv3McQh5gbIhDGScSLubObp1jh3rLwa4KdnDyEka/YixBQJmHjNjzJuiGeoeMPvhu
Cd1uBo3o8hhtZRW/au3JUn8y11WnhMnhXugdniadPqerWvrHyJ77Je8dCYy55kRgZ9rWbti3x3Ds
gCw1f6DXnf1QkRiwAzd/ewzAtsS7ofDyTwOCZkrZtWbvvoM+ZsDciEFPab0hVAUHejvEbXAqPfPr
JFh0aRH2i8KZgd6Qg9lWMwkT5p3m1Qjt/skuYtLkUfMqCzU/Yp873GQlKdpk0bqRcEkWw6MhWUdw
Tjeyl51scFAtC6heG9isrVq+xl8u3XUuaIIGwus1N5gFijzI/7AwmcIrJv0WuzMSKkoTnHkwaVSF
DQdr1aLjtPNc+IEDU25wdtlATqJpXKIS7dh86r1xw22r+QmTallNARKhmTYvsqIwb16Sx6vQ81eT
08ARqDjQg3Ctt06DGDx88hbWn9WtDSzBn11LAwjtIUA2hc1BdyqU8IKyWVUCl9nn2QW30R/sCJKN
MuNnEPpW/K43+S1Wz7HVFMsAzbktIvP1S100zQuz2kiYxwy2mBU3L6OTLjkJwa5jhT+oFTp3aHcj
dQR8salTF+s9MDVuPp0hjHMMhLeOX/JnzMn13iL7gg5WXx4W3+Mg1E4x6ZYOxUmswg1k60EWGQZp
Ko0v9mkQKj3glOCV6RYW3FVeuATsaGyFZI+8SkL4Z5oKZlN6H0Wm82lOrb6TdkoPmyXZCTfoExdD
fSfb774cchy/1S+PuxDXuyZez+xHQg0kq8iOy5y4j7Ta0ensPYaSyWJ2HY0T+BjtkkxL9ykhzoud
1hpnEyv+hkHMphnc9k9Mbd8HbY4+3PnZ8mEGmcKVbh4GeG1odt1MG/yBbCPVau91N3GWZnLBbGV+
t5VI42Nk4lNEiDtKu2pdxN0Sxf3sXHkwxzzdtr6xHLJI6dEfhZsjL51G00ufWtmexFq3HLz60quK
C2C1mtg3KWa9Cu1W34QFAl2hYK5ngqo+GWeRI3kGIOBgfpSCIld8MVaMkIU/6dkljhjBMKcjptSU
IJ3mVYAK/1vRxWvgz8VN0bL+bYhP8FK6d7uOhpdiro6y5rSq/9RAw10oINnfFSN1DkmC0qCs5rql
EDvygDE1Nk51EA0g2xhjuVPSyDyzH+5r3vZYz365xxQW6fQ+Rg9KusfIoo776jDo7R9OS3hq6bSu
d2r94CjvMoQPjZ16zvM0fp3CUhnWdecJNXWoZzpANI5J5c5wAXFXmtKuMiNM3urCymGk+9FSVjsA
ZSddHwmiiV5nKNznPtKeZM3nmHpjvbz3yaakjBeqVWbnJMr2eIQMJ18UXuv3JyLbv65GNuhIlmYY
V/5b+z+NLdxiXmUOILZ/GvzbPyEfYFooCFtmenw8Tl7JsWVg9UuAMkm/JLYV3hKM2xZVz/siuFtQ
/bWFzuL74jtKuGd/NGzzsc9etZKYeWHk0wE5b30pTQzsBmWlCvyMrMliCPtoX+cI2GiRk65Tv032
sGqLc4069aFJx4XaW+bRFzmkupwhP9mguzYwlP6IBe4fLiC27/gZLJum+hmoA2wYIhafRK2skz52
9S3HLW7X8uUvZ6foymUbmovItpuXElz21ozDauWrg7cjTNKvoXVWX0gzf7Bg6vihz93zOKs/9Fhf
tSasPiNU9TfkNr4SOIUjJTwXYPx+kX2P2gB/6q+Rsm9w4xFYGsoNMrDngKoEizIeHxG/NJ2TZFOF
iJHmgYY6pQYxOYSa+KxUyh8aeDxCXTQ92nF7VVcwwRtQZnQgGMmUbncvCID2F7vNxi1BfAhu2Ltc
ZJu8KvPj2GCU+Wju0EMBYumBHxJDZTEmWnlIWv+LrBniiQl+gEsz9spVjNQJQS2mo3U6E3i3XY+0
aCyUhO9dTUU2G/ZRttb6cjqS7sXCsymD6Sjrs2iU1ajt33iDsG4QTY/2QO2vhQ99RpWcgIGsxVEW
97qe1u3GzSyQnPyboSgmoWgsC62CoYe8RLeWHSADxR8rxtwv5aD73/m3P1leyq4iT0lUDUW0SNTw
3WkRB6uFIxYAg/xkykS3vJRFKXpkd9OoJqu4HqHt1BcrR4jz6OYlRvfxAgYhukwwWy8e+MB1acDJ
8jk8cPTyvU2kwWF6jBt8NH2nAfdg2SZvc2zsRdSx2GPzQpYTr/R3dAy87Vzp8VpWq8iN16M6ultZ
NdAYWZLnbI733rr4sIixPstaY1gIcirDa2x67c1UUlScLH+dQBJZS5EBjMhBMxS4XEmRgVQzhUKJ
VW/9KDHPuHNQtKrOES7YdpnPXPzAR1RNi+Ql+LLN33pyzdOPAU5lclyjNjE+E8F2CMtw6/pK9B7Z
+RVptvrHMLU/iT+Yt8nDS6lBxmKbuDYWao52a6VHdJnhB50FGEXf6/JSNiai8R+7dTPEXVr2y+Gu
0nx6bRBv5OhUWFHLq0dRBamNMr/4t/57d6XlzhbBV+MWrDpEfb4xMzhr0mvmHmeO/lVprats13sd
pyzi5OfR6YdzqQMwlR1J7b/ASwXr26nqPnawS50TX/mK3VrQe+2T3CgZvYm696BW9tZK2FncN046
xjdrD+u/ZVQyMszx8+xTlk7pHy4K2Z6Izkeb09eQ+APj8GiqhV/8owpM7WdR6M1W3i7bH8/AXE0I
TxEEneKvNhnRa2u63hUfp2LNaU5ft7ZeLfGEbZa+rnW3fpi+oQvTnWSNG5ByVhNjGTaWXbJgspgq
+tVxwh76UF+turICcibuFAvLUzwV907ZhMEZlO20c473G5S+32l8SkukA8tLMczL+5HSwGVq4dsd
mV5cU9EfB1icOWbwVOkADRaIogQgOKnLwovYTvr6sL/Lr8o2LS4g3WYieiTyu2gdhE8gEOptXwBq
Vtuwf7aCqy6mRVUU8go2NHbEJDe2jzbVnKdVVxfq3q1N3FRB9J/qNNC3RtE2T4E1l2jc694TqlzI
609hfyY9x/IGquM5U5yMcL3WbzpSHjsvHH3CbRNOJH371taG9prZ2yRw2zfZgshOWtfNq9314y7P
YogU6YyKY9ggs6Mto3mwflaK/VnpY/lpgXpd9unUwffvV5lpK/gHFv4u7IzoJRshXSLi1j+VXlhs
q06sIkI9pg/9taqV6ZfA8LV1rJXuoUzz/vLvI8xaHXnPcQQRM/5jUi/qDntnWbdNd8CbJDKX/mQW
i8jDZq5rsQlqI2yCRrPDMEhUZdGIqzR2x31LfEU24TdQkjo91sk4Ryu57w4U1ggbanqzyVwbiJaj
9kgc6/bRQDVeVHy5dRJXnthhPdoMHA6WrVXVT61SHuV5NOlQRa6tzH1RWw1xIiXpN3kY+3sX4NOC
kLN6jjz9rssi50hO2iNirUWLKBFBAynfYkGqdvXoV6Vrsi3ZGmVZGXW79qCSrOuxtm5gEavc7m+y
orko/2SKkuyDUjFvqBJOewvLyoXsZWLhlOeFu9F1I2wdRu1aQtVfMKFnP0YbziGadX8ObvnpJUn2
EaSRsyK6rDz5XtUelAbqro6f/TXvCQSVseJ+x+Bp2qnjZioLD7E7xztFzugg/CTqvjNfW+RIdrNS
1TU0c9rGojQIefV6C32TdzuOpl83amZl+xv4buqmzFMEmWU90iJI3VZYQHQiPBOn31GoQQzEVRJy
jJH6AlcCgZJAS77nfvE96NwazTY8bnNzKQPMlYgys5fYdzPLjtVqaOAEUY9iFe7OshPJNOOqZAQz
Kq/WDp1eaHs9isgnka8/2uNQwXxPQ4iwwVfH6JUX7nKf3MxVFrJ9IN7D4WerCrOtSRQznlIHz51f
QmSinsvI8p6rDqmMcA6QlvByMFVJva68TPwwujlGrGGjNuDDfjV5o7LOhQKB7JTF3PnxxUIlKzGC
DiatuLVNqngXFBYaquIhspjEVtgsOH+Rei4ww6hUMOeOyxcpM0S+r3THuVRHlC589WX63tnK/KcI
tv5JyjXa9DPfG8pJJxQwCPYNMDQrDdEt0iFfJtWf1xaWlQewLM2FZeVvI+pSH3ep3omPfapfImaI
pQe3Z6O5DdaDlmrgZo7tIwlRuOZSsUSOwcepWrS+871qkK83hqQ7VgMSGeg+U783jqNRLixZKvn0
axS+IPMGs/FPOUa2w+adltVgO6thVthZVHijJnnOsXnKLzOSNIu5m4OjlL520NdZ6NhuomSraa+K
WoLwRTNuK3stF/BQAB9iNfQqK2SBtoJU77fccIXOuPcsa7bTDbsMZtZsIlZzd7+zci/HEKd9Mnwy
f0IhpRW6KPJKSqlgKJsfnZxP4t/b78op+KlgIa0bh6R3f44DCpyIwgg9ygJRPlDtxcpP4E37to22
sSigIOZbclczKzfiNkSDyuyA2O/1XkXw13yqjXMaHAjQ1a+ymMzgvQgK96kVTVowkM3F02ErO5mn
NFT6G01E9LBTGMbgeVb1s6wRksZSAeXNaMrUl8KMGdCxu8CfbobrQOdQ+enGbtNhLXsRfJqPqWHD
QRK9kKC8qzr+kA9L3d7ZJRHKJEmWfThx0XyFkserCfH61fG6A0DwfRTN0bkvvehs2EV0ltXc7bql
pmKkYIAjUxwlumkhOkMhMdnvdT+spiZ2vmcm0KrKRRnemuoTe9TvRM+SVWiE7VFBuWUN56H+qCf3
OVGcYBnEXrrLh0CBRo2U5i5Kmq+50uTnKNZok5fo34EnyNJ3PLIuWCRXO9Ma5kXpeWhBmejibkMU
TxZ2lvXp1vSwZMqt4Yt8V6QDhE9qbeVlY7J5tGlxt+9w/jzLppp8IXZmyJ5FvZIQPYu0TdvrnkhE
J++5BorNTcoMFnXwRzGxejXIOL4RT/nWap9peoD8732olf8z6dgNYC7Wbgwt7jf467Fr9zUf61jb
6vkwKcKmD5Z4tFb/IwNp/4dZp6na/EcGxQLzZUozz7+ZdWrIdA7h0DUvRdfnizibvWMzut6xEoW8
kgVCaenGGjkrZUZj1IvWzoeNOXQw8f0OuBD6pSCiM58XYGRzRwD/I0XA2TGbT6tMyIYg9HHrpx/d
OHbf47woVqxR2irRQwhA4tfVi98fpnXMvQOyLn4AyVh22IEmVIzEGA1wTV+Fb1Ffq+9lXWxhSyEt
I9nb98sg8KODV0E/WlRqnVzzGUnFOfMuvXAQcso5XkeeTVZLVHXgms9Fpx7UyC1QS8ocSGqZNr0X
FiIyutATGnPd2LZSkqfPzT+HNtcOhRDvkUXjR7u5mGJ+cG79PwhW1n9+MZZlax7uJQ6y8ob6m/Zm
14qNAOqfL6C32AfnYDVbe/K2FnHEq+GqQCk2hriGmDySD22tLXKuA8gQqrJDNVFsNXOoTfchja9s
BiPYelalXrK66Y92IhjefrSeLLy37ZTjKRtp74RKjAbsvUW1W9ZrhF4O8YTAgZuIDjEmi0vD39Tz
sI29JDhEajZtAfbeJryO2Vt05EA4pBnQQ0+yyYj7NZoTI1ATUAIR1uGH0ag4+4pq7mXRzfKvU69q
207tun3klj90kTAgHvQBm6z8H3hYkoe/5w5NB3ta01FJv2uonP72ARfqbDbsLUv0Z5zuCUjBT4B6
w1YmlX7zaJXVxOp/akgo3kdEBQaush2RvWzRGWVycEEN1JpeX4cqzF+zjKRNqxfdAfH97DXsyJrX
FsQRWU1DpXjqAveLrMkbxO1TFzXXzCUrU4YtYE19YZiq9iPVMSB1/HZ8Ri3IPOAPkTKZ5uZ7OMbX
RGvjP5Qwekc07wwSTmWvGFrreGo5eFf98F7GAJbiudb3LSS896DP2oXjVp7Idgzv2ZBeqrybL7LT
JhOiZ471GnJuunakII61F0ywz31EfjvFJzw5J1BzrVEpF3Zpe6tEFZkAYTHthfaAUPL0KR2mH9bT
j2rWG0DMYb7LptrAlibsKm9hzlDURz/Z+aBnzrKWjEGG2a+7kjXOY/5LprLja00Pq2kxvrDjidyl
Y66tLmRVRUn6DQR/Q9Inmi+x2jmbNBjrkwIs7eBiabdz0txmKUXa2wi98oqIm7ZkiR0PyRyby5gX
gC2/7fyoXWftjkkBbEVVxJTX/mlbxdcOXc/PSXOqpYeZ17UZDX09qEazVUxYdsoQs/g0nv/xX6+U
3lTuvcP/mC9sTWBF/g1LYpmCqAErU4OQ6f4+k0+ZZil+ZnaX1FfJ2oXteTTglLS2GqGR2bRnskMa
MKOcKM6og6WFKzbo2wD0iZ2HOilLcUutqtqiEsNtcIhNDiO26Ozj0DrJYZiwpJmbvHj1Jk7Hedip
bxyfS8zhEJxazvEUL6J8dncClOwsFN9Pz0PNj0DoIKa4GqwTw+XYBu3KWTBTo1jnDcQhI8U76LpI
rUUMERZEWHL7+3y2LYZhUAS4Kjt4noWuiNoE2UuIgHqIjOxzmqT+LWKLAd965n0wvVveEgAOQ8ym
ZGdSN+M+sctwKauWXYQ3uzl1JFPqpZOhuGJGkX2QnRWQpa2Pw9aqN4hrDpEOUjBP402Lfto1mMxu
GVVT+EGsAzFJ4sRAKqQCVKqPl2SOlO1dBUqf0CHvvQ4/4jFJF1UUG28W/8yTMeV/rz56s7mJnpCW
3JD7ehtz0/oDLv3CtgLzZ1tptw7z6M9gVt2lGvMVTtpE1LUscM0p8yoCfmz7u3Soy2zlZr2+9BUd
lW9Zd+SBKiovba72t3m+JEKsTBa9bV+KOnbO8FanV0jy1bJug3aP9M2ESBHKAUOTVGs51hvmdptH
DvycNkC9uCveKhcilMpE9wOq8tpjycTdp4nQr3Dn7xjzjJx6HOM1m/18bSro0FphV+zLwPV22PpO
Z/mk2uMrTpr4pyY8uMwQ1ZVZI4gtar3TJofcRepPwfQ+UCt+yNJ8r2kL+1jP4TYUln2+MOlLpF/f
OA0xP1isq6K6t92V+sVGGvxF2qLXju6uC/QFVlMXcsyR9TaCZfDLRB0n1TJuWd0TMmTkg3Hx0hLM
UsduawI72t9hUlPluYh2xeZKok5hg1bGyrUQblesZ/lFZ6gSxmo+5KexIQfW8Pr1+fxHOag6SiQY
ezV6uJS1XDSZ9bgd08G9DH6uvwKnBuVp44Voz3O3MfSmWE8wm55HpTkOQrCvQFTyptv5i5aG5dnJ
B6AFVaSsAseZNpao9k4EOIhZfSF7Cw3PopL4wtYToUK/Kn8VI9bdgN942wvTTk9xgtICcvv7qWYu
k3DwEO4G5PnKeNaBHAiAuCxwx6kvWrEychjxbmq+JEAh370rTtHqezP49YutQI0WtWx0lVMU1O1C
Vo2wKve1ZrK1F73dAPC8hrmzybpEe5/H5AuqZaehC7IbYa8Z1xRr4uhSNGsX09ZLh7IkVumtek5R
9SfdnBdPVVrHOxshlmNrhWBbCz9jZeS7bwPreZKuylFbtNu285FwjvsY47NRMzkVAhLOR9R+R6Xd
u276MmWTvoQv5R4TLzffhIxhlGvdl3AO620UtJCn87z7YqT9LixH79Vqxv6UR1i1y3ZMVVGBbDiq
hbaS3pANf07E7VFOxB15gmYnq4OeLqw5mj88IwMBGmc+eNy6vUaJVVyGFsk98e7LIq2KGoWh1vhb
W18Z5DzGrjj4jvaK13B+UMsseFbGTDlfJ3Ep648CjHDCtiJLd482WP0KuM1wWjfMJShYRGghK4lZ
HHUbtImFu+RgID4DAUBvDoGbecskruPVRCYPI2wRUUVwEltfazB2WV+dA68TEAQKIwFA86jKq9oy
0SAsutewMn9ELgcyYZf6MiPS4vd+8MUbSgOlMr3d1WSBvvh88xE4vDdLiaaTXY2glcEElqQ69r3Z
Y5Np9PyBrTnvG9XV39K0pkpsy5sd47nzRuDMYkvkoHTp+bH6DbA8IqV2HJ9NU1GOaP+AWiT81sbY
hL6N9dWN2lsFhQMSQn1ItEo7hQKSAP0CfxR5JdoeVTuL17lKjDNSWlSdTY/D/hD7AAVKgNduqKy7
ik/FqUxmGv9fVcNg41J7UY+oYKgvs1hHsgK8/0c/tVs3VdTbqLXZC7Sqq2wueifYA7wwVmnsZ1dA
OBtd6MSw1mIdmXMYIe06q+Yya/J8o6YF6JF/dfd1h6mkHCmLMsnylRMO1VLqakbVsO6Fwpou4BWd
AFHIdll4scviaZXvsj2dS31nQxhZOKjWrxLW3l2U2cVHm8f4lSWZfq4Nc2FFWX8IywnfPbE97ABI
GHoyIIlWz6eG/dhp/utKthkForKhEKH7q11NeuXY9wCWR+b4QxRAZ5ZXujWhXJUTD5wRLCpM9aMy
9OcRyPaLPabtDSrSrrbADgegOFDbJKylVkG/S/zUAL9GGOvRlom2R2ir8PEz0qba3fGrqm/GWJHa
aIZ+bYqqOhvBSwIewJ9FvpmTPaSOLoWMIHpbaBubcmiLpak21WrWcBQhqJCceG8STj3w06qgq48z
QVJI5qQGMObe2FWZfoT5fApHgrm9ie64CnzymuZhvySc2S17GC4rqV0LFchduIoakSDRyvestRdS
uzYcPAX2DB6oIFYISihVsy97HXMUxN5Rna8xMgKf8paQO/Mm/bOZUHriRYQBCR39S++YbxXMvqvd
ucXZaH1joYNOcFzlJ74m7je3HD8zKzZuUUwkHPt6e22oWf6tFzs9+tHbLdb5kBmHQtXnK25bP+OM
l8DAYWfdaEatLj1FrQ+B5tUHeQXcnUSCr1LHTQ3twywHUNcq7UXJwmDnh+WAXmk650vQ75cswK6j
cyb3Gtek2CaUr4EK+u7VUlmJjRY8q2IjVuUCQ51TB5s+UcgrNxp/XWF71WzajgDqbx2PwWOPCHg0
e/GmKVLj6XGvvJJtEXAjNciUZUOkallJtUFXYBQQHVHbpx4hndqN1J3EKMgii7XKe6mUGQFK1cth
nbtK9IH5THiS/Zyu9krZ20SnhHShFanT/zgLmP9xtHVMnDlM3XBd29LV348CZE/SSZ9V7Vmb3M/e
8X8qfa1tfVT05kWX6/YBhuC4ro3C2NVmtveQ/Mf61dH4nTvKc5p1W9IA9othtcYb4pbb2dftF4l6
EH2IsZaLwjM38lx/P9yLY/5sp9r9rF8RrEoRAwazTgBWxtanImmWyshXkjlQBJg46EE8n3hzs3JL
Tn6eULSXRSwV7muzS/b/P2LYdVRBV//7KQnJGtc2wLUbxFSM/zj1dxNmdRHTyLktHTgjVtGjp9m7
WzOvvmW23z3JQrbLK04DPT8+Jz8Uvbl7jHgMkyNc1DROtr15NP82dIKz8RTbxsoASXH8p2EugWmI
htVi6AZVyw4ue9N5SLWLEvoVOSnTPo6FH520kcM/dAHvNk/FBAGntREvBurS1M1PJdRecyPLPwsl
LVapE3XPOHj4u6bWjV2QubCwVIJ2o5fOn9pgXvPc4SajXXa93vzwg1FbJE413TIcFNZWZAGnb5Od
ZenlR6oFLDjtEJ0bhNfRLv5WWyAxc7McwM8aryTuig+nN/291878XsSg0arwFGBPvYMteCgcbP5C
0xtAlwzRW1JYv64U419t/7W37OLoTRBXliT3lWtifWoKVk4Z8QEFghL4bmqqk1rPLTPiMffYd9bk
noBKEO8Dodwv73WE4XWgcZxnHrf89ShNT7apMi7MBkOSEpfCk+rEiDIL6bck9RYjmbAvpuc0Gz20
i/2sRe1rlFZvckDW4+mA7ai9Y1V2V1FhWs9OBXIe5dX6W9oZP+chT65sQQwsHduOECjtZmVtvDDN
PnJERkjLOgD4S9P94vrvsr8eoonsv6bsM/YCr1navCT8Zr6Fbd0tDUIBTzla1U8lBjFHKRPVhJaj
bVCX+pHNmJvHmcI5UfY4CMaQP6BHL33n3oa6CbhJdVQzuBslqErY65feYdkUZOks7yjiqd9a+aQu
Zdu9w3fQ9I7T+CCr5VBB0MwxahECq53QW7WRwTmGUo1VNsq67PnHMbI7DaaSRQL1oPuNj3uypBp2
NvPX1tLHbdS540FBMho7wMAeRLx5fOIDwMNiHlHHoiZ7PSwbMW3mjrpCLaNA79jO2wkMnKM3R6VK
0S1LC23d9wqN9y7HaBsEhf3RQzuNy3ufvETuG9O1MQj3LQFkXiIkIAL8eNYd3IidrLpOtCc37N+S
biYYVyHq+RgWWiHDVGX6bPHDlsMMp1DOtXgaNMOoR8TAWrUzJL1SJGwc6M6nzLDixSASPD4Q2Ns0
bmWfJZI0k29+9dOheJL9STMOK0/BtkuOiH0j2ePX0CxlL6AoLH4aJNrKCq79gPtEwAx5kQ/S+oYU
YYHljhxrjRGs/6xN1rK3KnQcHrQB19EIg2mMhA4Tc9kh7zSU3h912Qjub+WhxL2Lk4mY4X2M7JED
5SMSK+bG+3DxIHklC5gu/+r5x0Z5ezpGmoHUBX/MY1CauM0aizATlKANeAo+zIfuIlJxr1pDfK/W
ra+srLEatlkZn4zBnn6MqfuJ7rHxNaugNOqqFqLlMSkLFGaHNxABNh7eE/kLhMBWnPWdy2i6ACQq
xziHZSkUKDnwermi7di4Y3EfOPWW5P9KLn8jhqsrRXOQuxNJZrnwyQ4w5ORnvT8z08TFC42VxQy+
gsACvtWyYOLsfMCM1DPfJtxaIOBwKAk9+WptbGNDjcERItRn692fvhNFlyj1jWsf52fZLEfZyANt
HAV9saz1iAkIvmQEoeBkt1VyktV0wAZhkSnNO2sDeHIx5DEuzRN7adfqvKtwxOPDbYX8gaN/cKpv
cK5Fns0YEOkGu9CjnvsZhmq07pHR2cleZrrzYPjF1W8n9aXM7Bc1LKPPBKTCzszVZi1vko9OiuSC
8IOx1ushflZzKBoLwOzBwhvJ3hqCDCl7ZNHkqO4BzvRBhcA5e3T4blBvzQ4+oryjl0zKDhDBsbDG
358ih7RJvlRz1MblQwbHwrpyOkiSqCzurtRh6rXoKaMxLTmbsmcoJu+XdbWspwgyLcYBg+oKK5l2
8bfbO2gDwHPwZwrqdLp2pbJMLNCCRm+N14YQ+1638ESUnbLNJhe7MBN8FWTVywfrEur8X4kbZOF4
WF46Hnapj7vUDOPntihPsinSBvc0KCSM/rrJc50Bikpeg/wv8myZGu4y9rVkfv9lfu3EYcdK0hxK
p9NekTPEkDpFPMNTkQwRTcaY/kDVKH+SfVlH4BZ/nHl37wTvtbEBw69lb9eSfuJHgQaDuNUeSDb4
RnNwSCiiuhvkZ4+g69VWv8K6xno+oQBJw7Z+7MqDbFMzHxJJU09LVJ4qJLxhWGlZlV8020VQ1y1M
ghU25yTZiHjWMsiL8IyhU37x1XmC3c1s0ODGsHXmwFtkdRa8pKGjAID10uMUu2+yJtsHK02fEWVc
oJIbvDyGJtW4IpnbnR9Duzn9ZgMgOcgmOd6bIEYEPfCxmpww8gioaK3TSrNWjyfJP8TV+XvTbuxX
Gna1q6ZQiyc2B3vbgr3U1lUBOJ4meYXvJcI/wK/iDaazhFVF96N4DJRtfz3F8nVu68RjHkN8RBj+
9pRHx2/PQ9NozxtjLdPKHFEjNt2rr83KSxQ8uYo15YCodH0dRMR27/WyGcTyEcOLbNwrh918OwJv
XaVRxOiSJJir5/MZcqV79bLa3yF4rCzuvbWeftHyoDrJe3XLdg+9iY7Lryf7PfuTfsiJQ/FoJZlC
Imzj7X4vh0Jc4uOy3slHd3nYPitFtP31ZN9uVloDnVzeK/8XlPLJr9VyWSiZgasb5tTYfA/5kp/8
D4lBeRSZA+9gLpR6/2jzi8Tct9HwQ0JVcCzC6VwgVxSlY/ve5c3+jmERbfALDDkW5nB4inTrM46N
5smr2MDnDTNhFNrOUu8tl1ALnl49sbPvaZEekAgcQ5Lxy6wbQoIsbv8EzVn/llmokaN8G73XupWu
Mg1ZrqmZps0UmOYpy0JtHxO034finwFh9w2lTXwG/4+t89puVOna9RUxRpHhVDk4yNntE4ZXB3Io
Mlz9fij1ave/9nfCoAJIlqVi1pxvaDKHlGXZP3dN+IYTYP/PLPDJbezKfZhjCRluHqet5rj6h1X+
UhOc2s83hhX6Nx2V+/uIIvpaDVBVO4gu1N/QGKecvNzaS4Z1pNWnLrCtJZlJvWYiZzw0wUFrWZ/d
BOEUkg+vdmM4P4KwOmXSKL7ZCyMqBgJ/S7Sln4fEt7cya/vXZaq7TO2SFoAGctgQbsnTL7pqRQao
Sp19NXs54lOn2ohUXGrXyw6qZbOdMnbVn0vsjvRUF73O/ezl1/s5BuQ7kbv3hj3OOUEvig9628Nj
ELktCG5p/zUU6zxIVvAf9NNfp3msA9vGsu73BX0gquOIyAm79MbZotW8ctDSPSZ8qc0Zo65V0yft
jVwOIACavw6qD0e76uALtOqWwesV/5mXm2Qf0IOY/C1WqJJ92RLBq0n/67aFZ4Qb6nH6Wk2x1Zv4
mvjXSzRTNa1sO8V+dHnxrzlGbLUr20ODaO40a9cgFrbF8Nh8HvCZOeUFoUFhO8azhgXxPeRXMLga
rKMeqfTUSp7VVDKlT5ad9XcY3JjProd2kBixqVWDoWYbW9My010eu/MDZdZT4gNYqlPD/aGjWSyr
8mcrUHXHv6d4Qg2v2JdFD/QgmTJqL0A94FtWH3qaHPIMjLXmOkc3AQR8woSHH7LdwmvU0hT5IdUp
6nVrRQQgGQC6BW3xJCyCADEYb0mCO906cQQl8sm/AxHEswnPvK3EyWL3NbdNxZtqqcMy37YK/86y
zb/nm4mTnqsZIhiyK1D67cXoTC6uaOrMXJoiDxmRNS5pauS/7WYkbRmyKdioYTURWbx4PZv2YUB1
89nRbxsS6S//NqDVGH8as5C7tKy6VUyNZ+/JvAZmN9aXwdChC08FNsy0vg595L8LDT+cr6lBXCEq
n7Qot8C0/2uuheB9HoDcqVK2YNFUlCwVcfdgSMpsnhyf8tgcn0IjAdzqihYlZZoGIi4ngnUQPVaQ
y3WZIZTk69lFjYKhxiQVCS++C0yehtK9E5V/vs5NXexDJrPrzmoUNFd3QC+oXydlMj3N3Uiu3qte
2cjvcl30t6lTiIvo0DFqU0Sggwhfx2zU+2BFdTo5utLNWboZ5iOb2fZzMCzWT928twjSIZqGRKJk
xEkTqXbto7bhszO8Xna9dYIhF4aXK3X9dZ7to6SG/+p0VJ3q9qy14U4Kne1lkzTHZGRPOYJRfRTS
mdalnyJGoXXuY40aIDKQ8Ua1PN9xHyu2GBvNxivWUc1lmtPtYg1OhZoQT4g6aBqup8Aj2mLdpyYy
09ipqRdguyAOYzyl664GRh8uNBZS9FjcLSxOLAMCQPBLe4wRK16pXuVIESdxuzUcTKwLZAvttZqq
RnqAQVh6DUKDDBNioNlI+xJqbXIYR8owM94mfEayi+/SJsar1vMBRLf1jeWV7Y3RFYwa2ImvNeF7
O9ufrYuktHcJXCOHixPl66kRfG0MHbC4/4QT8Tm2RPSkW2H8ZLphu9ZmrzyoPgKI4a4Px3NMFQxR
sD+janK1jELivl6vLgBD87+v//MKcN94a39eoTTQUCMQ7C5NO6CkDgzUfAsLidennuZbKLeAw2Y8
WAsvRdrO6MVGn4BIaHPVrkK90v8p0+yAPwFWShJqZTZE874obH8nhzq+J120LtjzRABjaUqak540
D9ao/0r5JM9ZA7hQFsiuK7jQMJbhTVCA19H62G3WzS9uFTypMdlia5TBSTirZkqp93ql18cRqgwO
BB+JjnGWym/EafryD3DP0KATkk7GRvVXkIP2KM2W+BTlF9jw5o54fVhlY5HcqYMZG63A6sWuTpQq
z/8duM4hkKQUc/s1qM4ca+QmlfsYCtT1vwav/csrkIIDtq1hNHt9ma85ossXYyPMD776rnP8Mm4P
g2V9fA183RA13vpUSavEF8bh91wLuzmDcUse/Lm8txNymeQPUSb3xuLnwHpqldYvUG0v5Aqad0dq
IXJPBApNkR/DlNoZMCbCN3Ua9B1uQrj4vOtO2e3Q6uNXHSRMinqTEiAVX8qprb04x7Vuc9aXQ9hN
4R6e2bOS+xdZM/k8DtMWFCLy/+mAHavjyGRd8ZW55G6UbqZZD5DgoakOzPMJb0AGFn/6ePn5pA3T
x3UGOObLnNQgkKPlSRo3F9E8keaV4MGYNLVlyCbebh+KARaIGgBShvd7nA87AFDYv6xrXdfWeAQF
O7eQ3YWkSHfIl2eJaqZI/V1EDWojCquNXYXRnepSg9RL4Jwj37lVTXXgEY+agEzOWdjY/vUm+FX9
gFRjH+3lFdS0OjMB5lZguv+aV6CoaVRnv5ur87xU+I2llo+AE08Vs/uuWqo/MxNBpYFVFpmno5jd
6ZIYnvas9YuMlW/6N0000KxwVkLgwTyq0TL2I9gudYSUEpOtqa/2iQ1R01MCdmYRnYwKgldhTMMT
kcBqattg3wBB2Zd8id7yaTjMixuI5ozUDEUc3qEKgnSoRDG2Hsb4HyoJJ8TgptfKE7+vhN9AMTUn
M1iEGwQUyh9aWAhSk2MOM39KimDdgQm+twe/P1n5QL4hFdZzV1N+jdLA+dH3/kbv0+xTzY3TOLrP
QnsduaG2zZMguwfCk93X7Ffvu16fVhZWEnvVVAM5v6NQY5u8WG85i0eXXZoINKm2NFA1m+LE3eHW
i0ZBJru1vUgkKZ2kVGJ3pw6Z5yH/+99T1VYz1TX/HSbG4qKCml+MK0CW6mcq88ODOhhgCXoKp0iJ
hKxk8bjPZtimqDK105JPCo+zjN/NQsvJNjrJDdX973GKwKNWjx9egfYdP6XwFXOPcAN6ynuoXczW
Jlmidi5EejDHOTon9uSd5hyS0dyTKh8WASnkJeCw4k2WVNeObOIjgN7sPNhphSZLIX6So1rXfYZN
mYO8CB4lw6887R+w+4hvOqOPNupdhstb1QW0XSxRdfiPeqjfB0H3FGgNom9B848i8/M1Dg+AWvpt
1MHtj8ghrbs43kk5gTRfvuTs3YyFOdLtFXTlil9ZBuYQNKWBhvBXP5QZiSqnt7J166DK+V/VfVXs
V32ZG+J35NfO+qvva3ISC+0I4vi20EkYGkN87/VVERDsWOXaxWNvp9kabVzbrFXeJ2Oww3eJaDZn
bUWJ2GRDWfVvmo32UAQLCXfr5CnwwIAs3TbT0DXGxlE1m9qaiWcKc6+asQ/bo69mfTcGbnbdeHeR
lsMQT76pnXZajsm50otX3Mb6Z90ydsKPA6BJtPwU2cpUB6Ud13b/PFAA3ArNCraDF0dPsf5iLgRq
0dThusZNAsA9TU3Lcgu0Hzik3tMw61o6vw4ecAsKAmKvuuwfg5k3L6k3G9sp523qCzWc8oCxBTTo
bHq43WHU9U+j5Y83ae9+qBbuasDvAN9S3EhYZ5kwN1m3T8ccTQ/CrpPrF+SsZ0RD8zbuNn7dFO9Y
ywI6cGbvbJlB/m7rO5w0hjezLrybbEBlTltmyRbVXUpuPupDTvGuDS6F9zl7sjudmJwH5acd7wSC
It8jv0E/yLHmO7ufnXOax3IbAeT5JjJtD8zA+d6kLhxqM3WBICFaXJGD3NuutPda0s6sEwPExyzj
FxaVD7D/2nAV45yQNKyqRdZiSeFon1EZdJDRXfMlT+Z2M7XVBH4NFMTMI4Vy3F3p2AMfkvx9Ni99
mDpjDzLkIfCW8ikwc3PbodH2CC1iXCOw4bxpsYY2r10b31mS93UQE1s7yasb9N7R0TMU0cL+Q9P1
6Y31s9pEACfv/ZSKy5z0/bEua3mHRrO2AUzpveQxWhqOM1Zos8fWBmlCbVOQ4Dh7C1WtcQmfSDnG
/4xd/QNIW/jk++5n0Ar05uQ+Sj3tlZW/vkugP1PBT603G1PyvUxCudMDDzRgMpa3hTOEBGfN/KHO
irQSHwTHfGaO86cv9EAUT/fzZWo990YRUK/81AxBC/yR8TftUepLe3/6IBc7bs25RD0yjKxXawq2
ymhv9NxxK+H/HDsTM1O97OVBD5N+30EGOBG1pbestagxFfb4XBuo5HikTb+bU7OebbGdqUs4Jwt+
oi0rqHeJZrmb2tKOLZiH82iTujBKfEMMIYdT54p0zxuBMZg57koYEM+GBkijgaf7bAKoEGASDpbD
5l5aTvRkKyloS9wZw+Dfqta0zNCov62TKHk1+6w9gYW1AOm6smWvJO6wlkugqy5OTOqQZIV1LnRz
FYDkyfYIdv4eaLHl0dwHH+7T45RX2o0F/WzdZMjc1Jb9j+r3tUlDU4IvkvIIwCoy/GwHFF0KJ4zO
CnBceLaznyjLr0d9tJGoNfoHjQhTtdRBXZD4XXhWkOTGgh6dlHCJ5j790DB6QPTM+YGDwWcudf3F
mj+kO89LjGC61u4rUYjfWH0SjfdmlQX6wfiaFatGS5yDWtwmex42JRkB/FvbD5GOzqfPidvHzief
/gfqRrY68f/tUUPLnLKutY3VmxCvZavdejwb/NkeL951rU7bn96ErgwkwflsyeBHF5US97o++rRl
HUO2cjOCQ3yDK2vNzjt5HfKZvTvYuhz20it46fmhGmbK0LTSabLuJy14JIp+BjI7bwqnhqGCeiD2
OjnbhDLT9aNYwIwGQp3r0TOjnZv0B6CTYb3WcvFLH4v0xvZm91IawY7fp/aS6PkrKgmojczZo4d6
6GuA9eIuc3qDwmSPpXZqwCfz0TuOlkjOXhItrV6LI3EWJIQYVXXVpy/OuwRpZUw5vhCBdUDytdig
i2psETjwgpWftNEx4HcAajmhbeVJeGnyEy7jIYUpZFUegXFNa8u1bALASHRYBQIGstvCumvJd1JB
ze2DPrTj1mvtYK8cb9uq/u75mX4Pt7EBr7BHsC3F8wgmPt7xoxS3iOJU/+gQZ1ehp1lvlunLtegC
nT9D+hsr87T7wEepmDK+cYPfa0W+zXeONho3NylV4L0fF9U9v/Bq69TY4Yo8hYMNNje8rVLCXLBd
WrBaggro6wS2asxYlJwBMoZbL0YQnRKb3+v2awNxcgOvczi6S9PM2wxp1dm9JdVG0x12RT7HT8sn
+TyIcB1AJX7pxr2CpybOdA+0trhV+FWji4Ib020f1JjqcucFvTwk3TYO5t+YVonoe7hc1KJEBSe8
A2+BoeR5IFUKKq83X1QTa3CaC1/uq4nYovNkZekmhgN2nga/uuUnVGypZ9Wv0P+/y3EIfjblT4mV
8I8GDMYqQIDjybBnc5cu17D+VMiAcQ3BxA+U9RzrYMC4m8O0Blfsm29FtASO6cy0OjbfNIq8aRa/
DQJSCtFfSQILvKbbzwhhTbLeqVly9qdVEwbDao4iANB1sMviPj05tt/d58KjINVO5melkVRukSCQ
5GpOTQyeOEcMilh2bzd20Wwyy+d/OKTpQOj/eyRxgoZyLd7y1mL2GnXYu6ozdeisuiJ50C4aLf9n
QI0ayxVfk0cXHeamz45fXers61K9DvPNYAieq7HEvrfFGmBOsye/DLWfGcrG+BLG/xTzyLodaLdj
HYMXWRyebC+Wa3dRn1VNdQDmh1i1Om3gZESEiJhQNQSeW8sHzqmwcErtR8HpVHNaAHEuEENMUJD8
+Rr4mmcqP2DVBvuTrHo9AfJsu+4RPwptFUkTchmI0gfC1o2eDMWz7NHNy9phayySPtA7kC8OiViX
uE21UJ/+q4X/DPXLZtqEAqOxDPpQgybTW+s6UMybuFknC/jV6THznGIMEtRoaiCcl0epdZ08dDgD
jUHyPCcmZmzcQy73AJ1L5IoB0HowzKNedvx8FzkctGrZcjhkWhCCT9ZzTYV1EV3iWBoln1U5SRR/
cEnjH/1Hp0upcBHpIJatTc3+a8BGreXGqtBSWnS6VL/NwwC0X3IH+9q8pFV3N+dkjyrRslakM2jk
Os9afiW+eYmXA4mefutWoXGrJLfYpx0LryzPAunZu6sKly6cs+ahtqLE9mqtqp9TijiHWgLmEq1R
P2tmXd9HYXiLDlv9rLqasdyWU1mhtkAXUn3ozciqPqnLC3NsdlUpUY9fRksnfShd9GTyHtpS3um3
X0/R0e1KIq3yYJaEeUrkzDdnkIpl34LMz3/x8SU/+tA5TV3RvcczHIIgFd65r83H0oKxrLY7wH0p
nsuRWlrNp7hSneRyfsOhZ6+9oYTsHL9g0iJ37tiso9A6R+VNshymxCpuonRst00fA8greeiBbaFT
zVFnaqJqRhH0hzRc1PoWFTmE0W1Q4SXScqr9JTKnzjzkfXYo/qR/qc99TXaHFtZ5ZfC7c/7FPCng
k23Okjx3Uuy7wc+fkdRAcX9s4GMmI4pdTjLvkrGKAS4xKmYKVMFQWgdr8KZ9kcp4hSaTdoskt3ar
zkA9+EBHl6pn7Nz81aWm4HgKM8tIw911HriTgOLXcjPkWWOIQNznOpQBiu0ycVY/7etvmbppPznO
313q5x1mnTXsFI4WjCnFgtpg/V2KGlQqMZPN5r+bahS9B/NFK4W/z/UIHsuqnI1LmFfNOUpTEF6l
IQvjZikCtkCYRCzOEzNWU+HAPcvxkeH9Qt4nHcLKhZHk3+0r/8do7NuiLKpDGU+GXOmWh8GQOq0N
C90Lfwy23jDr52LUEx7QPKVjF4sR/Cv1TYF0zzeEjk+quhml8tXC8TPwuuRq8eP/sQtSjj/p4Ba3
eEgCc0HVAo84mmpAGf98NdUZ9fehd7WbryvV2dcta9OpNnyO/KXKSUhdRVY+O2NatwbQg1hyikKO
Tyn50HW4ACtqGwYrgwFtC39g1YlFxnWK0KC8bvLFM3h2jNGA/q+fGl8DJLv0NUhcnoQTbdm8NPBn
yJUMAf6jYkFqJwFPxI3ZD92h6uWbv2C2r/P8lpTd7ETg39V17YLLDgOcPo2yPMpc4zrW3vg8UTzO
G6c9FYspdmO1JpWX5XTOBZrmauh6ykOyO6l22fk/A72vSR7/e6E6u16t5k2p44m1uieZ1OD3ja4T
VO91wn/nXieom6mh/+9NqLdWYXW1HpBs3uYmMko6hz3iGOBPGmz7wNE41NdogrRryM747UGNEjxo
647d8NHNYu/FW2T6p1IaRzV5GrFAsU2nPs2Rh6Nmbq4a8vebThjNB7yvfRiM2g9i2I/S9v0Xs7K1
bTgKyN+9a97mVSw2ThC4b/5gPeERon1if/wtcpPrieqBn/RNQ9fkVe9Afg+hK76NRZesjMyrLvZs
IFLZRLjpLQNuhb1CGhTlmS9c+gouejtMg/uCDva6I0uJywG5PH/Kx1NUG80RO8V2pckwPUL5dO/0
0EeXvRDmaxUUP/shbn9hSpFIy301cP2IFnvCoAk/jSDAZjPWa3Oj+uYg/tSNHI0P5WpYDVpDuO4h
B2557toXdX+WkS1eh6Bba5lffQN/gVpzqUW7QhvSp2rUqKP4sE7jpNDeMatpZlF90wCPHL3AD7eq
GRn+dxvWkuYAAiltQ3upKXg7TfmWElbehVaXrdIlPAiaoECxCrmBxkAOJzZldNS1Gb/FFCjcWibN
uNVnwQIT5vz7VJs6T3M7sWkPs4HYIhX5BfHz4uK1E9IHOMFbIiluChhn63aw67XXT+JRHUxh//QC
jLZUq9KA/PTecFEt5QeRa4XcyCRqVlVrJ7fkSfcm8jSLuHpxITmZX5rY0neT8zMuB3OVpaO496r8
98GchLMeK2tCxM4V96WHhTDANJQbUkszDmp28ueSwJC7IOz1m6+7OMbAw3qYb00E7ddxMkN70Zq1
4aX1B5Z3OGaYAYxw6r33HfTidY8z8aNjmh9gB18bDySNMQXxaycf1Gdtj5m8M1GBp2hPVNV0bkXQ
wVKjPnovq5JN2XvmUbGUrKz+v7eY0hRMiN5ZOzOfXYRmeRIrV+OBZPZatyZ/M3v4FHmtD0rRIp1I
GfAFgHt7Zw49ARgb7vepjksC70juyzKOgfMm/6ROG1+0MgsPWZbZrJGNcQBwXK9i4Y0XdUhAkV7c
6VV2VXffoml+6C0jwsXFC2/VgWJ7dNu3xmVsfXFoQ/HNT5GM2gkRUvd342oTaGl5Z09xf+hKbM5A
P32oXEemazq0U1e/aRK/fgz96kPlOlS/FVARryJkfYN+7Fio8RK3TSJcD78R1ZI8AjGBo0gCWCVd
yzhvNvY4HQBF2Rsx5uWzlXjZLfaAH24wlc+qCwxP4A/+Y8NWd2XjYXKUC0jVSDL9R2z9RIlv+oUq
8YuJjM771OJGLwHWHN12YCWD83qT6zqpcpm0n8ZsHTPNqF4xc3Sgj1v9jrrv9Bx4xj6KtGmpLJfe
uSI7B93ZKI1DxK95ZaDAuDWzQH8PS7au9pzL+8ge5JNV+2fVH+iFs08KsTEHYbNMdr/zURSvjEDj
U6ADETSyavXcb6VJlth0i/0kALEMmEFPv+f0k1HA2IMKXg0kCeMuutUFMaXt+dpLMVg/Rx3TMKt+
mkfCyAwx43OrYdOiyYLUJj8w9VMLisnb1nlyX2Ei3qzCHwUVxH/SKM031kouesk+9MU7dabX3gav
EShkS7+QLVoQkZzdg+sa31Rf3pClwwjhqDSJ/9IoBuoVnFWUWGXty+zOd4GNkq2X2hhoe8DrNDdr
V9lCtG/kbNxEfmh/KGZln+cUScpyugMJre9tG1r/lcXoz4O+zwO+HKRg6nsg0qyqqL5AEiFIpk77
5ERkRY24fUPuzb1XLZFszE7rXsGuGZeu8B6sZY4nteRseaS7AeYHKfoeEv7Bzpy6Zqe1QfSGUE27
LuvIPanRLJ4ffTcQF0Ov6lfWKdXb9kV/r9fNR4662NtgYQAVxID21aCIHWPrpxnKDMsNYyreK29q
sxs1agTlKWll9Rgm+fBstsP1ogrDt1tbw8Mh6rhoQj/2gES2jo4T7zFMSIoGY0Xtc3lB/NQkdF9C
OzXKFn1TleI7WtDBY1E1wcoBvPpcSbisE8hqHpMt8h+hp9+UIHmPfPu6Y7ikeKowtHcSVPWFqu+M
Wk2lP9sDiCTfs9tvKMR982tP/+HNE5ti/hh0yh/w5CJq1iINIHYbfOajoEjnFgEiRCG4+HzoHoNo
FFtH5P3dgIj5oaCICUK8vkgzeA8tc/poJ8Naa9o84GFgT4/Qyb9VXfW7H2hge9SRfbWL2r30Y3Sc
kjK9zQfDvaguwjud7LuR45jMv3hFJr0hsVZMG5v/8XWOLssF9xBHp7/yG20Of0Zo53QqgJEvGQ91
mAP5AuW72mLgiiBj5g3u2ctQdkNGcxNkqY/iUN17N8rjpUzG+Oy0jz7PmotX5gj+irz7zEN+xrLu
fooyf8/q2H6VNgIGve+SOCli/1yGqQ/CrB1esrb95c7u/Wi7iPxkHbt6KBwgL/S23EddhiEZvA5Q
wyUcsYIauUziAMbr8HOQov/h1RNoYFIUq6LR1qNp2j/SxPxed1r+DkJwIKtekD5ErWCDX9Haq2V+
MHun36gNigXv8zADH9r0VCZfzGD8ParVxZ0dzpBpl2pPXRcfAYr2l3DoCVBYUcKGas8IZ+MwxDLc
Vku1J/J8tDT4Ud/wj+jfpmSvLhYZniKZX8h15QjrrjOANLDNO8oqNldyAQ65CkLUjL90HSCVv7Q6
K/TOvhT/qAnqYCxmXOnQIwuwYJRAeI53XtifvmaIHmK4CcRnr+7hmcHw0BWfX6+B49W8jUL8Kr76
4pz9oTeG0CR5K3HtNHueCN5avSnVFwY24nloiakWBgbDX+9d9eWkkFP+d2d1UZRA3PeM8freVVeS
e8gIusfYRb50NfrTPeIw1TcdyuOuiK3woJpNEG0Gqqbrq/FNR00AEwnjHeJodvCnoVo8JQwyCH6+
d4xq2wF+fUpiez6k5Jz3c+0OcGmb5zZO8+8TorZzIcQTVCrQPMFwkdRSJohThIJ1Mdf7wrR/zlI3
b1kQjJelZWDJ8NUyidCwEI7tDVEq0W1B/vDdy6NXC43ZJ4O9+QUpzD2oEvtJdRVZ/6tHUvxGtaIC
neEWAv/ma/7IDT9xVb4sNfpHrZl5V7qLML07vs9F3aygT3vvWEINVRj8kln2LhG8eY9iqOW6FPmD
nRTp3s8GiZV7ZW6moZZATaHJyS7XXw19CA660dcbIDTi1fCncCeqwdkhyyZeWTustYAuc1SjWsdG
wRSWfauaiKLsZHY3NXK6T8ahf0q6yt06iKdtVXOGRXphtVoEFPonaXj9E1ZP9spPsSKo4tk7DMCw
7tzFZUCdmdM0rYYONFni1bWxUiPF4juAtA/2lPEmx4X9PGkehgJJ15BcR+ZmaakudahbGBMr2BH+
ImbOr5R6HGWSWr9UsmqIhJPxcQonSjSlFd0OfecekU1DsFQzxV1Z2+k2gbjzLNHoWdl5WH1GpnFD
MhHYVzbc6lgr/Uoy7XWSIvrWFSgHtLWNNMng8Txsg4c6t4MHUu7jeiosmARLUw0UVvqcEJrdpK3u
7nMEXFGI1Unn5aA1/GCWh37Ca2eV4Jm5y9EwvQ4DJMwOC7BvMyXTNnMnwo4e7EiL3dRbXUGfSElI
P3gEwTtEhsNbEdugZwHxHAacbC0Sg5tZCfr0hDU3rLQnieLBva2X/r3NpmVTwia9SeP4h9OK8T7K
4/GlI7FnIEv9NoCMczWtv2aow2nCoEFlnK+n+UQOeZJxtjYC3d9bcpo3vpysq2v3WIzJam7RZmdv
2Tx1bXlWbLrGrdJD0d/VyaPuasj1LOsosiLDAXxvdV1lMbkaDn6veWgEZptqzqLsFlA7mMfU77bF
3MMMLIQVgFgHPGc783ibCC/FJgMMSK4lN14c+7uQauClEHq+GedEvjbUzPh6peIfTEGOv+vegjjC
dYBuFv0xl2P0NJjVPRUX51a1yJjZB9D+yTpmJTwF5NY3WGADprTz4opHJLqMz0WNppJCJpY9Em6a
3GSkEk1kgPoENdewuEd78RhkKPYMgWABX2gUNWKZK4BX7uO09MVD9ZnMaYRqBV2ph/hAgO0pHHQG
1VUZiYOVUSTf0t4wH+o0OBXDyAY+j5H8Sop+BbUO3VG7s5/RcB02dV1/jyhx6f3E+tnDqsqGTN+r
JuQXMOrLoYDDk7d9f1ItWbHWqjNY5Ei3hs7t13zUgpB7ztP1f6aS5DhM4B8PWhp4J385ANb1Tqao
O6S37RvVCi1sVbDIY0DNqwJJ2yHHtuaLUCz0g/DONfXwDi+H8E4SyPH/Aryh+tQoGvexWMUSYdex
4wEpxBiJlRrCgYUt8iQ1JHelWJVJou39BSstFnR03ZcWlgXjD9VSh3ZBQvPiD2mJuyplxp05QD5i
U6PbJBmTKtp4Dc4wptujeIZiiqu1oP8rM9uli9R063vD1mwj40bFZLow83szy/WVH+Xzh9niiqCH
1Nkmrfk9QAYPd51Bi2D1ZKHznglj3nzl/vM0Q1InB0ncOibl5SXxPxR84mpKSqS4K7wsxpMQUS9C
xH4Tzfn8mc4UiwMve6dIPuzNObf3wiyMtwwdaDWBC7FpjA+hhNWGNiSCr3U6PVMGjbZ6iiGVarZ8
cw/jTAGe2uH0DCqkuoNGTIrEHJ/VDKQcifwoyixXy7R5JwQ3b1XLndihuU02Hfq+Yr3uQmvfGzaO
eMsBIeeJQvkc+yeL8PjaOTeVTp1GX5dOATRgnN0HR3rOA1JZ7dYtI2KkoHAf6uXQAFZZQ0fLD1bG
f2bt9MVjZPU1CoeMIkObH+Dn6pAG86c8iT3q3FFwpw5F2nDWugv4WgInA363JEno1N1ha9eu+5hY
pndwWix5oPKlb6lJGhlN6vGgmnWLTa60Eu1WNYXjr+CduM/ok1gIb/o31OSTN+Sf+7NGHn0tl3uI
0NF3VoiBcBhN+7Ev05eksJ7L3u0erbZI70h/2ejk2uJbNEGy0i2ImdU0W091496q/mByELd2Ue1s
p3JTkVG/KDS046D8XHLLzRec2rYwbUIJ8aK61AyzleVGXaD6Jh1Do3T4e4YrxO97qBkDM+Jlxter
qHuoQS9zkxW0sfjsJh8jyxD2rb13tl3PubcWlmFboUMCsNY4OUsTLmuxNdNO7NLUxAU3B/5USWHe
5EKaVF6QXs7rscXnl76vgS4Mfk8xQh0g0ghrbAWwDh2CPxers/9cp/oCZz5WVtMdZeAhlROWKIOQ
q30oiuAX73j6kKZGYWUsu1vXqPsHUHG/8qVfi+CLUFc6FFVhbJJOIMA2QeAia1adi+WgzjIMz9Od
Oh3jPq9WszryaVfnzrR1j9fUnIMVUgdbLrrOd3Qc+dSc39P/tK/j5CZvyok9YMhS+xhGgK7UGYW2
/30WdY3zCB/mf4+GFWZDgZbNK4fwDz8jdz312Ri8lKjNrdAhF2c3WLdlGn1MQ6vvXSAIe5WFggna
kK38cPPF/EtoyV4lof6dDYHm92zVjfZiO4U4rPiB2IP6SPc61WESTGB2ucnXbBfFkfekHbL7YQE6
6AuYYcIlWs9BxplLS/WnsODWjW3LXdaCVgbAqoUHTMPNlRpWB/yEqrvaIX79c5nq18rqnlxKfyqs
3N+Wscy2hpfL/8fXeS25rWvt9olYxQSGW+WsVtudfMNy2GbOmU9/BiEvy9t7nf8GRUyAlK0WSWDO
L7wkmLfttImSHVnn6sUsa2XfpkFB8pJRCAyUf4wGIeR5VE2j9oxYzX/koI2/2FV1qptQJ6aGGLaY
bbeVY7GiYd3WozY5j8mQi4Z8646fjTkyKnj1lqJ8lkMiVk5BpCdPjQGCisUtq8xZYf8v2f0KcISy
1HwM1KnD7M2htj8GcA8LKn3GUz0M1bUeybYPFHw+8qDsln1RqSfHD51PfNkXGY+Q4lgPlF32cdgq
77ytvIx1ZFu8Ga1Jfqqjnjf0YJ3JYMyK2jGYFdsv3lTqrKsIMZo1iU8WgNqAq7BvUwvgjXFzVGDu
NiXSpVsKe6cpUfBZHllIXi3laGOHzW0+QfaMeUYuHABcpXkyJ6TmG98Fd++MnxRLP+hxpr77mh3i
gN5Za9nlyRlQTQ7EtWgm53mgimvUYnofMJDctkqcbn6dFXxPVa9+0gszJVOa3dT5Yqiq5NsiyMdN
n/jv6FcZp1ABqe6G5mfNsTI0d2mEE5trZcB+THblgJqoPymrKgcn5p2iKor2NAGcfZyEH4q+c2x2
0qB18mc5DaOQ2fEb5Pj9rHkgBDtqFWl4ldc27UA/sMFAHmB8rynUoiMSRteGKtMnth97GR96s0Y1
LRnXsVAmUqMo9cfI8F4tP13avd2e+xFKyXrulsPwP90cQMAibriLU4137pxgyFOroSwX1vwl53xD
japJURX9uaBC8Rqp32SCgd03z6RQGZfejEHN9D5a9Ub2WsQIAem9uzbD3Lo6TfnrSJtjVeqCZhbF
16FBbkpuQA3g1IaiA72CkPIML/Iiw5YyGlSu4DyT8/yhIfJO4kab3SF0dwUba/joh2RrZ3r0QzN4
uRqB0nzKs3zckou+r8HiVCCmOE2eINmkk5nrLzHp5a1dVsGXPF3J57kVR/G2hQx2D7Ne8yEgr/qh
tCjh+gvTDIs3W0u9s51U+b2LZV2waxBOxE1HuwwN5bgcV/cPv3+R18S7EVXboS83Plu0GlL4uckd
dY1RFxmluYtRXjuxjAI6Y2rtmsde772MNw1ZyIU6taj5wnIcPDB/k4HhLmzG7DIaqYMPrAGOoYHs
O40hf9Gm30iYqvAUHn1IuZ/90Ayutm1EQDDIdg1pI7BHEu3JTV1KDaMCSLod0k/BwHojpTNHZs1i
LUf41aH0sZ2Kvnt7V8O8fUNqS70AMmYXNgcTr/fw9rOatexmHXrTVHeVg+xSpYALT93AKl+0WQhF
IAHE+zMMcLleUldtv+L57qy91hv3YVEqn22s8DpqnF9NNApjDCWtLDlqZW2/1smECF/UjosI7Yqd
Bu90i48OqNzRrc664g8kRMQJp/n8Jnu1fwDcrL1AMxfPpdA3RtQOr3lZ6RcsRr8PYT8eBhtl9VbT
whuIXZcMrWVvu7IMbzJm+KJaARsxUDBjihzo+ao2nsPb3Abi5KNqNjS7UpgIks9z5MTMx/4714e3
gJfAKXJRLXYMp9hYiR1sQGWjDw/Sca1zaw47Z6YOm/B4DoXVTNa6EKWG9u3voaSYgIllWEYB6Qjz
ZRXDWSMXP+CAwpHpkAFaWLKN56gcyoaYaNSPv2YBS33PADtt5DmP+L91ZUyQ09jpWGkqvakfdbuu
fYT+tEWkI8Nn5p1+lAOUiP8ZlUF/nKAey6gcr8o43UH2PcnRXATGUQsCpvxxWTlbjvcZUv4G0H14
7FF1LqamOsujxBDluei6dBtU0ODlQE2KbUCC5r8mtuFbHjnlqUudfwb/mGGOvPjnHLa8nhyg+iwm
F5+WMM0X0DLT7008XsIcnGkIgWHjUq/ZGxCx/m2GiKHjtGNW7dPAHJ+xT/37GnLGvKfYl6VPSv1/
P+X/O6Mv+gtbQ+NVzqjnT5H/DvkpLmjZc6T1HQvmblqglDy7a6r6G3mlqjC1V3OwjAtrXLhc1Aq+
56Vz89XRefVzcnECQZRjYg3hdczafeSO7bZBFoRCddiswmasjkNvV0cIML+OZFcOZFr+00+opeGy
sSiQpH1pqGpcgWJ8T3sK5pi+Jp/h1R2tEqAyau79Qq/a8aWbs02NlrJiKfpy66RiOIq4Vqi6tGJ2
psmvyq6yGu1sQng8V+/sUSCkpGakIXRgaOdcw5yzGqt1m3nlFcU05xpiWnMtrRLkYERpVXYdLTyV
EXnjduS/oQ7PvWanJ9l4DUJIK/592UmbG3dw/4P8R3ka9SQ8BGD7YQiwwxVB36wKa+z2CE1rb3GG
GDqvHHKegXEw+KYX3eSc0EdvP6C1lpuwN8Frcs9/ZHm3hPUjXrtgQEakBm8op/VjVC0KLnJFP2y6
BWb5Ief7upmsSzdvILlxerL3x7D8YFU77h3BllxG89L64jpdfcP3Z7iSvsLIYP5svVGTlc2y7lD6
ZvA2FT4ca7U+gMtizTDYzSXBzOkSg/QXXobCwtyL5kYeFUDIcK2gTPPPzNFKf4158ShQppyetAk5
lFRPNt6kmgeldc1DWKbifvSI+TkohxE6+trwm6heWKPmnyrF80+ACf1Tb1PghSJP2Toayq86ZNxo
9a9zPFShFzVpinWIAuW0l5NkUwKjvTuK4t3mH7rBhIyVRcZwNxP8w2awrsoP38QF6j7HcsPPWVCX
10x3ET9JOnFpQWfhgjp+iB7lSwi5mLMUdXBwvF55C4ofZqD/gHsDBctuUTBtanAshltjKxUlm143
h402oyRI3iRHlg43qSuT6+4tLcxwmeG+fXk0JMigSYVoBFBW+HMgRmjiorkU8a34Pl9G5JlWPQly
9lBpZfcxIK+h4wwNLwP1msosWv0+p3Z67TRp1VJOHh3wkgt5WLQdJtYg0CBxT69Rantbs9F7io5R
DFdhPowCfzgFc6NB6V7qsK5XrNgQLpLBSa1EtpIzvaZVdo1VH2WvV4vh9LjC31f0w/rF1DRoXPOl
7xd8fFQYrWzLTg5Y0XcHYwCNy4rJXGi1m34SNiQ61Lqag+xiA+sdeGRk91EZ88f+TVNLfdWpeXSi
/vc2xVF/tCsLaxvg9rcxs4FTO+Vl6oLPTdJiwleWCOBGk/uhl2hhB3ZcPIEfU6+2qKqFHCgd0oaN
p6onVcdcbhrMbt0VRnd4NLXv93905cD/HWvnM/7vKfIqAnOapZuXHWa5TnML+qG56U3/I9EmbxWh
CFHM7qrfHb02dnPXwToD4SwAevoYnvLYCU/ySDYqKf+/Y3KKMgCTyxI0Geez/m3aX5frykpbA295
09zpFE6KcRuSyrwBwpj2MUU85FKJycYdSn2DTaG7JMGohEu88eoZNB5u5DDopuwU++gfWr3bYK2X
6S8TCWlQJ+nXWLBfaMMoP1lkMW+ofgRUMRnoNVSbw3wEOa+U5YWSTbw04IB8dab4Q+1s4BohCIxE
B08Z2jH7gyLswKx6bYbSTUnyLO60vWuijoKj2bqstWYkL6JPZMTqXw2SN1Db7OIl6gpWmI8BOc/z
EOrQnALd2N9nyIH7tYDXdCs/BTH611UfXaPEPixGpWQtr5Ari6bW/ENMjnBaD+OUHWRz7wOiw/Z5
bmRwGsgIpxTnMWHwUNz2/W5bRZ6zDZQiQk1FF5cxbopjCSK7TGpxsVFhdFZ+PSEyM5TZ9t6nbqXt
x8L7JOcM82lhFYINNPTsh5f6YFT8olnVknFhRiHYArPZ1jPjwmwBBqu8OhCxwrgg+T0KhtG4j1ZB
2WyFCbgpmgpvMdmheSqwUSggCAvjpPKwWYjBGze1AylvIYPs1c2TPMpMBB69RnlKUzQrexUpgkVV
sP+bd0T9UUa1Sv91NKhJtNKcDh/NcRQbDPo+Ev4flZbMQDqhu0stt4ZtCubwUx1W5hJZ81Pn+jbi
VUqhHB5NYdu/uuTMPxVWhdFIOinPE0920JLhe5IN2b7PBG5gc1cl47zM3Mo7RkM0nRvdBRWWkHaZ
vdY8Z2pJ8WX+NUe3/hQnKH4athp+/ZcZgLhmWHhjU5lKso1C4u/z0PDtublR/CdqVyLGzQ/ZumiR
K031AmOMe9BVh1NXoRXqZNNL6WnOPszC/kTNqjtFVvXrSMYcQ7SL3C1MFOv/mYIQbopwXhqyg0bt
D+pGfEKZrN2VqXOyZok/GcdPBLDboy/nhUGPJk9n7qumRETMCOP87JIWBS5dLO8xp1SvXeWrB8X1
k0s3I+Mkg6Yy0CSIFKXZSKpMGk6oqbZlcyfU4JQ3pGP29m8n5WPabpBLYG8bBDHSLBSGm+pbhdTN
tRDJIFj48VH/hJo5LlMdZDkQSSjyiRp/11OzdavXpA3s7ZCYPt8I3ahEhyktemcju2Vix7DsKjzL
5tEc4aJF0AjtKLua6n4Lgny6jJYKcXKqzIXjtskOAHX9OVbKr/IHkDTmO0SguUxmuNuhypJdWej1
56DJEZzP0JoJm3epAV7NauCySQvEwR8x0eXBmuqjuXjE5Lwsjnm6KWTQ2iG0jtA2xRH1gF9Hnmka
M/fkiwwNVrsi2Q+PF79L6XwpyJeaG2c2wWxNhZy9MyHQNQ9rvQ+4dhhwW3Z+4EZbZmsU5+2Fa4ty
a9Vu7CwaqP8XCxmbbrL9JxMlvyORw8MI2StTHtqzRXLX1O1O8evz317J1eyV3HXjRjNFeakjVIqV
pAL0ZIn6mcJeflOcT62aNM8ygtMZHoDdCIVongBcRxyF3wI5hFWZjkmBrmQ+XPDcHC7yCAoFomHB
Vev5txqFTp1fHpLxea7cvNuavMjrdEDuo/dIBCQoO2Z2cpZH2tyNE/sHKwJviUU7/oWqEi7Gb1aN
lwRe0CPYQO5LVLTXod7cxiAOyYeh1RXUfc3DDVks2YzzUdta75UPSTLjcUohv3pL8MTcd4OwqJy1
VHXc8GA3+nAL4Hidswneu+TsQlL6qbrlr7jNVhpwrlOYX6s0XtXsqZIqi9/TWrNJ7PiIFfZGvhVq
HB9NZfRPtmFNG3QRqJRbqnaMENmYzUr0LTeCeG11G/VSEUxH2XUr8Tx1pDxljx2Z5VaQjdRCbKNY
Bxzjpw1qfq15loxRq3asfaiX+ULN6mn4KBVjw8IPMx4hmoWWGYFJnnKWPrAjtjILw/N2Ar4N7AzE
0pEZBejpax9e07x3LuRc4Y8qoiDTtMjneIG241IT3cDrIE22agvkF9ehCl+/tn9xEThaRpVR3iBr
RpCq0mVV+ch0BRCiF7znq30bqMMTVil4ootiXc6UkHGMgxUmPs4OsxX/UoQY0Ls3q8jir0IhGdOD
cdmrweC/AlQ+dOjSfzVVR1miczmeYMMiXGjgOgk6erraAyrT/tAemkSxnnk7KbfCqi+Y/KDOUJbG
OkNFAthpUV878sgUbDnCYANmi2eefHeqr9HoR8CFq4tam9t2vpOaMQ2e5BHYb4Bg9RCsZffeDEPw
1PcxvyBEOGQoNaAmWXGlbPUcd8q+e5/RANCv62QVoyn1AQpERbAOy71hsJxP2WDzOwPFVxa2skHP
D50Gey1RRpWpYitYxQ7md+MEUKhLDlpqTbAILGdDYbW6+yPImKgn5w/rTxkLh9rZtIg2LU2T4vhY
2+ZzVTnblBz1Neg6elGAHLat4uaj5UG2rHQyenqmOAc52euxMEBz+VmZwv0YuFl+ZZGA8hjaC2jf
zlscFw76NpYaH3oZNjttoHSfk0vdmAXS8XcWcx554tIZ1McfzOaSlwM28Fmyl8HE68YnXBl9lFF9
UsEocgIn165Q23nKg3kCneeUwUYGZVMNhX7Vo+kVBEyIqyyTzQ66+dCH+ynx03NFWfDQISWhF3py
lo36+8hu6gTrAabFeGlAow6bpYyNvq1v+LkMi7CqYLhp1puNhovDwx48sFZj32FWutjJDaXcY7p6
GlAAzWDIFtmqrZV4J3Vompai/gTCHylBZGl8Ixe7ljfaUnY9QxFHrWdxcu9OdkFlLH6SmjVIg52N
3G6XTXh28ZR/agtFMxdF1oGBIZmCN3PPm9XwEn7HqlpvZPDenWMhMJprH4LMfQzglpGfBPDS2Ju8
ozScSD0fOj0pi2ZtqnoLtmiiP4w8xuS4nHmfpNepXXEfc2oNtOg+X05CWDTdIp/+3Ye2u2r8Klzf
JdvD3HuvUkryhSLw7xk6fBtriLS/Jd/lUS9ic5eEHh5k1Sz8bkQjTpTCYAlwLTDIhuZs/gSMsujg
Uv9wE6S57aptXtSG16CACIa5l86PVvHmXQ0+fY2ow8/G1NrnUaifrViE9wbJ542P69+TnGBVKKT2
Zot5wjwDBXmxU1vRLWW3CiIbRqW5lr02saaFN/nhpunr8Nh3Hj9EeVigmHfUUb/cGG38JkOyUfTG
tOB7MNvstP865XEe4NZylaUwoGKkYmBXjflZHmlpjcm0ZUTrR6ymErONdV2sW6yIQtIj7+Vk5Adr
wMRGmo5Qdw/Q2tWMk+530UsLzDyuNPOQixbJuHHUYgoMPo4c3ojNtF0mVxnjVZBccxVLvtKK+hVq
Rsk16QVw1izTy60CaHnhiLDcjJSU+AWyvNm35Z5c51eJkJcNgD/uDaO81lnUHh/I+TEXNgZk5EgM
wGqLyHAosJGdOxqou2wszwifW7zcl81gG1/CPjpGNuL9flkpC3kzypvWSKKfUYdvqLxdZegxKO9o
u8c9JUShQw5G8L6XTYKRqzYjB5WkY1UWKN1lUNXuEsZwLhaqGN9A4gV7OXCPpTCZtrbiH6FqPUlT
unR2ptMB4gu311gt14jZ9Yq3SoSLRuE82MUuO3gXSLFXCx1tHJGuWn3Ib3JyWnvGskghFcnJtpIp
exHzPJOjyOhRKYa15Iwk7XsLKSNLqYBXCKU/A/wM1qg6lcs7/UoGM6sYziDoF2CxxZsemF9GYyie
B2sAWQGRb1m2QMF/x7s5jqQu8bqxdp3SWhsw3dGuFyQxCldEaBPSGO2gLQePb9hCk/vZ8P16Gbgo
9MJi5YEWaNmmTy3tJhunrATq8Fa/axODQpnmJV8MULbHe5cH/gbaFi5KaqvdIKX1N/ecmYl+S80G
FzESDwvcfpA61/JqF/fat3tvDtl6Cktmbup5ULHH++AjLo8Uxf9jUC+9Dyo9xbZHBWOjaWhjsOix
z/rc8Ir/dVSN7lcHNt5JKUNxQ9EUM9xkNnkb/RjnN1M5DoNTnHNTB9ozN1ttTqDIQ5P89bkX1lH2
5AVUBI33qjVVCx76ETv8nnc1Mp/h6t6vfCukJO53G3lOYBjpKYv8t0CEVzG20ZOGlOqL7/r3nt5Z
uuzpo4ie1P/q/R4j61EuG1tvV03phLMH3LhG7c4+O7Iu2cwlykqHJhs5FjxEevcBytKI2nYlSu+8
qtwVphSDsnTx5YJDqnX5zeuN6Sjy0N8XgbORvVFjXzh1X3iAoG7J4uBJy2KEN8Cx7lr4E7fGtSMU
JRPvW5IgUdc7zX/yTF0kifWfJk0rxJoNKCOBy9vGbT/lud59Sm1rDRpTeYVxD2UuocI0xuCZUFuG
F5FjZUUDprhsV0aY55uRBediXpuNzfQhF99dEGJ3NOgha1NhngGxpuSNUNihog0oYx6o4wgN2y7/
c8BxguiPMx6XkmfwHv7pOoqxx6ei3Ft1+xLMCmDjvEuJTPYpC5M/37KI+tkKwM/2QSvMbeNCSV9h
vHImNRMehJZ1WzsVCLvmY7zIzcm7lChPvMw27bwMSEsMsThklieo8NLtO6ylgQujZKSq3xGXCNdy
G4VtcL9LZk2dx04rF4W1sOPJQy2bnRZqmSE6owvZyWL9WTNDa4s8lIp4zvxCit06WLmBYt5rwik2
A6pepVfYe8Zrrd2jtTb4ZNkxTpBVYF1T+m2i+OJeIw4FBnKsbIfbNJDhSTKjP8umz4LhrFqA/PDi
/P6Il5CYWR/6p1hPo1vgLLug054yA90k8owjCqyWepZjsoFj8s5KUTnIngJJ7jboYMDL2gehP19C
NlhOGojU4npaBWN0w79TXCMLYkflCPyHZt6dZOChJD5L5z/JNZreas4ujyAEtcZvgfmx7N/JEOSs
oCkLRC0UqNK1m42kW8uGjcXXzJ60rVMgzfaIIxfGRtVR7aWd8VLHuy3aVyTaXhwVJJ6ONipIDrrt
AGiz8TxzK7uWb6RwVotF1dUGmbKo01em6KolZPZdjLHX0WgsHlZWXHoXO1a9ZZ/E4drVVe+Ssc3a
NEqj8RYMgrOTVcFZHnlVtdV0Fdmx33HMQPxzpxozWKc+OT3QGr8a3we/13Zlq1aUe+j2FlIVWTsY
lzJyMjznw10+A1Sayv81TeJS/prmMa0u0BUpGnbEvZdua+qNW6/0h/cCmJyN5iIuZoO/VjoRXEy+
7TXmjx7qWXRlExpReD9KkiA/VEV3LOI8V/+YEs9TUCVZNnFUnB6n6qPDvLqlbmUZ9ntj92Z8VoEq
oeVuPE/Aap7DxD0nk268hRRT9g2qUmjdJmd7lkP8o5mJ6l7geoeky9hf/DOYz9KJj26XIWJNZXk2
0mVAa52fJYI8O5lSsVsHooo/qxuyLZRNO+8NEyxXVwBkMOabB2RMHmXesYQ+m0/9zZrpipoHwk14
7DVGbJzyZQFGPimc7o/RtC3MlSpHWx/6dBa7CILU5GTU5Blpz24/UU4GFZnTnRvAP8Wqr1DEe8Qo
Fd4wmjRJIs3TCuSNfU1dD/M15IUQ6kDn11KS5RRaoG78EpSW9DRTZoO0eJZwUduuQeCOHO9Ch+a4
cX+P/D1H9tvKWdgTZA6/QUgYlfjs0Inwu+ypjm89tX3bcHMuhaohNDxPCsnsYARXbiOrzxGbC7N1
6vjuVTZoa7hXQHoIPZXJySf1daxq7cZmMXkekcSu59yB/TMX7krBBQQx0gaZCGf2/QHHVcMYs9E9
g6lbH7W5UVMHRZ9Z6SiJC9SnnOHYGG36WeN5sc6HXl3LbpU1a2j+JnqWvbP11OGHfIvKd+z97Tq/
VH3n1ess70s0pusAx3Ysdlyg7l3ZfktRjkbRPp7A5JPi8NwFdIwBgq/lFkuRoZCAX7oUFkSEmkLK
EDRb2e3r7ACQ+ylsIHsjXut8Ht24W0dhU5+jJkPPG2j6Nrbq4FooyNaHfAp5D61uScm7Q7boI9Mi
l0+mX3ZZ/FqncNXEcfeOxfiiTwDnwGDRTvBouNGcgVs/77KVpbvloemsEBVLA29YBbJZpqnmSu4w
3FQHTQJSG4lyf3hpnPK+1QhBRO7DxPpzmpnC/h0Mc9wqAxz8FQgB44QqkT5DJ99kL5lDSRMIeyP7
bH0Qf7dKe1nO9QeqyS645+wJUnAyl/OsfqZg6SRUSgjm6y5VJnLvGKPtA9K7kAoTPCaiWtRrKOHT
wnaqQpzlkGzkiCdgDfiJjyvWIyin/wr6iosYcIOP1u/Vp1yRmtiVHiuVJaUk/Cud3x/ZoWxiI8U7
WK5S5ZQ5dp/y+wxzzFnQP9a1sV8jJK/enGJc+uGglCg468hum55pHB/N30Ewm+aRtQd6adQHNnLi
PTafB7GFS6BV8F8Xul/DaES7YUX9/T48zBe6H94/XgYCD26LOo31KqgdpVqIRijHNu58GM5W6FN6
oE96T7MQS3lE7jP+dXJd6M3W9bvPRQqk6o+rUr+wNk2KxuT8dxvk3y0t3OoU4vSw6nAeWsqR+19U
HubzsJwDK2ImL0S5seogki9l8O8Lyb5s5LCmhvg7e124lNd5DNwvFoWI6en6J9BFxbkY7F06+8o8
mqTEoTOr/4joMHJNTAJOj0lFPcKJqgtjl0nTmfkSkYudQ+b5zrqYY3JAzdtxwz2Lee3vT8n6cdqT
3IxJlP7zyQOKm/If41cd0LwhdiCxJN9KDD1nFKp2yZpWu8gjP0HxLvOyq1KZ3RItov6Qu164ROOg
+hZk4qCyoX7ldd9vC8WOdyRCjJcw6q9yQqpQwh+s4Gw6dbSWOjsq+wZw6LPkjoDPfJRHxnwku653
mgRaVuEQhUe3wsAZmfmCcmBYGhzHVvlqu/mwkeMKlz4aGKEfFPKDUvLR/JE5bXyua68aFjjwghj7
LRHZ60m7SH1szR4DQYCtEXDYbZjY9hG7T8ydHdZOCItzCxkh0HYZlMOPOY9uXzfg9XlzUX+x7RUG
cEg71HX8uaqMm9bY3pcRs/sl6zn1JOqSxZNW+wu4dMoXHcfShTG46sVuQn0pTJZrtmeh3aclJaKz
726aJBcZeYQx+l3nZayfZKjP+1/TMzx1hyT+kTVGuHmcI+brlUL7POSzZO/ce1yry4efLZU0JSAJ
jUplLhZycErR7jYTQPd2RX12rfkGWxPrZMdjv9Fn6y3jt9UWMtEI21okTQ2yJ9fmbqbViHHPVuHV
j1ySGJZZqVR51vdBsFrRxcuLz5MOCd5O2nMSmPqwiBw/WvPKibdZ95RMs3QsQnsXLSy0r5k1oZiF
7wovRCj8UZ86N9EryrqPQuvMXlLd+RE7HERoNn4RB2ZA+fojz3FIoOgJKQ5C28Iyo9JdCGiqT+z/
ntzJwMdv7snGRB8BOA8JnUdMXsCC+hvwA7484rBflVVShvrKiGBATsXwU9Kn2hz/NjBuqVZnd101
GQ4UXV3lnYOF9hT8M5Bib/pfU2H/bsdY6yCmocBgmvhf4bVYPCdBXDznqDuvXDibm3ry4mRJcecC
difnu2MU6AY6bGYBdIeeDJWVUeETWUGVlzMExS7hNG/ynrnfUpOj6wBRVt44BEcZl3fV/U579LUW
nfkkCMOlC1D+NjbIE4WxGFaaFvE4HWOMhrDuyjf2PCznRP7kLMIQ2RXVrwHgRJF2gx//I2xccK29
NoIF8fwj/s31Wc5IDLahSJua0E+14pT3yNHYEXUe2XXKujj1KMCd5JHQAS1T/v2nH7tJtBN6/yQn
10acNQs5Ufaj+YL3UxS00cE3YKanDNq0xV7hnHRqfJRN37m/jiBF/k/sr3mPKX+d+1cXUuYfnyM/
olXIvi4e8/7tUoGiwgcA6t4r+E6jhinWPUojHwgYHaIkcT63roseTh/gnzXGykcR9z9tqw1umdGi
lAzWYCHjvc2jWmNncI6rtIFXIF6dRvc+RK1Oq1hTx0PoDM1rpJX360dRCZqtzZStPL3C2LW344/H
v4LbVVnUSo1HXdCpm0jX0j3a2NanNnK/RLHVfmPRHC/YbjfPWe4lBwfsyTpwKDS5YWjgJ8nvH7bF
uNSnKt+gQTFALsjNLXZSlEFCMW4nvR54RlUZSVw/e8un0tlnRTheDQGohvLztLGLZDjJmJwcviaT
Wu5VflJPg1YETwOckeOgd5dHSB51AEGWceZaa9m9NwtxVZEVRHwMeNIyJm+1LOyqQEXF7p/70U2f
WSo6RcomFJMRZ2tk2Cm486Af9P0zqrDZIhJOd5CxOCf74WC4JXvyGtoUBSslMDqIY13wYhTVfjBz
5wNwPMp9NiSZGLe3D3iUURG+9AFoU9xsQLko1r3xbXwfFAOTxdAxUzSSfNxoGjSDbaVNz7KRA49u
p4zjMa7sxV/xR9ehLrgh+YRCnlv+UCpX3xW6DolRMhnnJvJKew3Bolp2tUf2QI7kFPVOnqnyVfDi
WslYqDY/BnA8OMOW75pp1haKSOZ0nVXEq3Kcoe/hRKK/ma4yrmgnLW3FRUZkE7VJi2Zgwh3JJNnI
czoXv3QbwPw6xpVoMSSetUbwKzihF++Fb9lkdVs1XatgY4oyDF/SQB+f7CjExIOekQzl5xbXwbkj
G6zv1iNlspvsUdR/0cibXiylDV8cT4wL0vE1fq7ReYy76tPIUzuzuT8KanYYHo7pqhkd7QN/nmjh
2Ub1ZDtR9KQbiIHpobsd/QnZ1kR4p/Z309Sdd0pj0e6nxjjInhyEu6GcbL+yOqBfTJF978VHfe30
mPW42H1qmRknJbXj/WOKk6eAQLI82iem/anv0JewqIqXUv18gFLT1FHyw0UrTVR5/u6E6GpBVFWe
PTAHKxWYcBaMiB3jvfnhUENbOhgDnf3Gyj+5M9RZ1ulrbUK8fnJ3AnbKYcqnwoDyM9r2Jve6HuIq
tjIQi71PU7VBVan4JCOjogMiB2i1v48lZrpTC3go+Bp6n/BNd/FcStYsHn+dbSX993oalWUoIEVw
P5rK7JD2TfOL6gD7yntybcdlQ09BLQJfzE1G154b1PvjTTA2yhK9aO9c6s3a4W/HgqZoXhM0nvf3
rsQD+Wr3yosWW7GZCOVO4bTWa0QM9AbTZwe5meVo5MEn2ZDq2mhhYlzvvXkGnFyQhPMMIwO04nvI
zpdgh0Cbjv2xwsvHm2J0oueeVsQkNcV8+Ee/Hez++DjlMYy/CL/CYAQqUBvHKkq1ncsT6eS1TXpS
5iM70kmlyEMniTgE5+7sfD8/3LtyJgWq7H6OCTMFTk11bKppPJuaFeyF6jwNhTKc27IYz4irjudU
lEBwQr8R27pMvruWR1cOy4l+EwC919Zd7IUbrUEHC2WI+LPuNSBAe+WHnrjxZxnyWlJ4mTs+y57T
WFSS9ZZU6Dy/A7K97Zp0M6KpvK71gJQl0PviyOMQhaMoQF4+QxO3GnnxN3nEP3XutjoOTpGno841
dxEWcub3w31QhtKqvfw/0s6jSXIkydJ/ZaTPC1lwMrKzB6fhHiQjMqOSXSCZRcA5x6/fD4qoRHR0
Vk+N7AVipqamBsDhIGZP3/PdyH1IPJZJQkNLTgszzC9p/76wO+9DPqM3W/XeSaYaVOur5oBftQGT
3ClKmezFHFhRCs5u6K9Sreuv3QTJExPyL16y9DkYZHqK15gO02ditSXcTxUouFexuEDgyuzy/pp0
SLxoHW9mkGvfsXDKhKrhwXZDTUxSkk0Csusu0SrtrjNzC8mT3N3XRRPepTrz/JmORsPCh3YnNiMy
jQGKAOpi9CGnu5Q2HKxhpaYXWfMxq9rZ+42bXgTksVW3VnG2zaC+RjaA1WiGUiuaZuXgIZTxzVNn
tG/q4TMqYPNZZz9gSsvHz2047V3mSb6R34NSct6xZlHb2tn0h/BONo1bQc1a6AM492mKdgFJFQ2z
ELQPruceINWDvaRtmVppPRCCke7thtBoH5kahwW9GfqL7Ux8yIS+uefFuHosc6u8iQAq7GLudt4u
gqfiMaiB3Lt+dqd7NvlUAxPfwmomGyE5YzIanIHJ8sKu9H1ubuoEo0Y/3pJX6p/4nmV9aeR5llqw
6LAQ8JFJyuSp4/a3zKODJQDBMoHZ6K3DWjdG9ITqwfruom92qXQ/vs0CkBrtnBgk3gz1N1ur7wb0
1wJSid7NbdX/McTNp7Cw/c8AUUhm1ZlnMXO3fShd6OuDebhXcy14zm2Q+aTu5ad+CsNn144haVac
JTWfqtjKAIraYOzvcq0G0pEzITl2anxrBCe3QJqGWaoJpqaY1F8pilEp5mcY96zzFGbmu2lWvwgN
YpMNzQUscAVFHCSJaM2Ve2PS+vvKqGvSKKHrgf82/B6BTq46Y/wCdS0UjCYpkwC8DtUyA5gVY3Gb
B+ELM3ueQQDNt/ULM3te2S+tzeLshWp5ajtPIb+ly2+HtAOMB23Fpfd85cSidvcxNI13knWldHm2
Gyob1U4WgG5TrUeh1SATmP8nujJpYOoP/oSib0PMZIAUBApJgGaa6aVnr02/9arV3622Lo+HO6lD
ywyGjqTP01SH+RlQl82sCCiaY2an9d7SmTefaity+AyOg+OQB6xKTQvKFSDl96Kc0ZsYtM9x6tlg
FErzJihUVn4NlYvLuWuWn6lbNp4F4brmdM2t2Pwp0PlNSYSel9+5KW0IjWoW1rw2fGZxoQaRzFvt
6DFJ0yzQYdPzHuFtyT4qZDmfQ6sPL7lpZQ8o296ZJK5Am4tYXc56+IEnUPvVd2aWozsb2rHh13K2
m180wGEn1l3t5Zutht08tK4bXYUwU8DYew4rzbzd7JNJkkCnFFfhvfITcH88UUm/ik2ffND5tuiN
6suQ9MtvE6u8NNjz2QKj/QXWeJDo+QCRn5eT06eEBx0w0ZeO32c3s9CI5m6VPzlK+V3soTo5h8CD
ks8awJeY47VqmwauzMI7V/w/jloG8r/iCkf+uQ4PM0Cg76ryPs9i59fcNlK4TjUQTEYyXp25zk71
kOmXGm4fpsC7HCndTrmGqKlKja8ayBS1VrPPC4sNi6/GfTT4xr2jMaWkpzWkyCoswgWfZrva0k2+
qmD5rOK70E6CD04WeB/8XmchvC27i1RJxiDrogWn2C1YDYuP+yfS1XbSKBtbbXIwayEP/qW/opfK
KRmt+SDVoNSrdyharY2GGZPDrvkf+gwoYm8rkBAFY/EgE7vbbHGga+WJZGrr1Yzv5teUMIGDKZ52
dlgbt/CRGbdAx/xq18JrcVsvGynlVs7EsDit7RVsJ2aX8Ghy40vcR/5NFd2FegKHy5JFYg4xSU/O
mMZ3UodeNb7bqvA3xiSC+B/MRh0XlraYxKMBnpzNRUrSTQJItdRDvk153TtIAE26bD72EswfzV9a
r0zu62WD/E3Bk4QlWvhdmv66thTpnquJ6UOxWUjSXZrGvZMendWSskUaJ18QKl93WyyvKrLobH7g
O4Z39sllwW5IlbUk1b+0JR2XlrQW4D7yhe3odb831TdhoCma932K3MmbBqm+sb2Kvxa3oTf3GVnd
MVJcEvRYk1qXp2QliozXBDxuT1q5rFlZst1WqsRfqmvL6kV+2p/rWwbqDrtQL9Xj1ul1qNcd1mWw
t51ldNmZ1fdV8V/HXEOMTI5GahSfmzl+MuOkQreNTen5sXaqZ7u8q4Hj3Y1qQnYTaQlLY+aYkXaS
ojSqpQqvpKL792pitTdK1LrpQVqSkkXhtP8Ia5v3zm3BqoxGZ5znhLk4sU16hfDavbYYNivAkeFc
1cvi/D83SAi9QZoMqM8/h5BwMRyit1lHquqIsOx0stX+6ualAnFU1JyTEYols8uMGynVPGVv2jy1
+atSElv7oyR+8KiYt/qeidL+va90R2GL5F7fvXfC4ehYDQQEC9uqusiCdmrmoxe2JFpEE1yDYTcc
urnKAO2EjrOf1Tm75UuONx0pSlOQqcHJQH58Z2rk7ThWDB1tOCn3sply96VUwJ1xXrSOdltD5cXG
LvR5v4+c1rk3FIMNeGu9tsar1MQ+VBbUBpau5iemwrTdKyPP7D/0qtVPXQIXAUm3inMrGzsp3Vs1
8PsLHATHzbR55NGSIjnwrscr2HQNOrCE4yLUJOJNXlvt1BQsiygzGaqn70sTPifxgIrbYn3cePQi
p35KNTN54NP4ZJNBA99nmIaX3gy7G9ZZK3IhA956pjS5btUOROdaNRb9ECvuXrfCMvC6+nf7lpYD
d6gXGndWFPZAwsqvgQNHFvf48Nlkimihx7KqenyOwQbC/1I9SM1U7ZF1K8W/EffYBJed8WA7SHUO
VcAgGumNUrWR73gyoILcorUWQkhcM48Srdfn5yF1PqWKl7IqCNw3XuC+UlIqvdxHI0RlYgsiZ7Dg
acco3mtdmtQQDU0xDpoC1UgPPG+tS6BCSSe4ABenLdwoqGMxboMz9XEP4SkioAuworQKNihJcK1y
VbyyLQ2DM2n33bJRG/2u1TPjIh02u1SzmYyNCkiX1MRfPLZqNINjUsz+982ep+zYoddYgbPjZXV9
GUZn8XxXuOiQu3FrPKD8xIwiExCRt8D902O8kK2NvHv2ddLy7d2191JqlpJUdbgSD6XHUrRUpWFz
Xv1mGCkGL4KDnyCAYDTksZfinF1Ul/z2AMmtvYrc24ewg+tHSup4O7RVcDvzNvZBnVXe+wYtJieI
qu4NwXsTfpROM1WUsTH5gebuUI1ZJLMS7cNQINPVIYG+ujSLX+Hy3CNBD14MaiDd8/0wuT0r6u5w
P42oZK5FqbuuExzczMwP2sBHytqCftZ4vzUr8QxCYLFtDVqjxbczuZSiumlF3XS7lkbezZnFG1ms
xtYJ7e9Ly8wxs2C+K8O0uCoFCEVYeLVzTHqJH3Pvd5eNlBTun2vpZzYUJLxyt/nMhv27G1l6ct+H
5jP6dZfJNvQ7f0kykM00QUrc9Abq1aKmlpK1eG0M/1laFTOZVr+lq6Y49kG1ACX2Lu/lfTaY1y60
zLXkBTYzymIsXJhf96/af7ivLZ7WIxKTA+XpQ8R38w7VSnlq5Q5yHbvZBg0WN1mFchzPM3l21VXu
PdTTe3k8NbqDW+wVA6ITDjzU0dma8vKuKuaJT4ulKHU98sHzL1WxFZYGBJKps5M0yAbgXHknpWJ0
tYPmAKUIk6G5urDzk7ZZt+81A6k3mw+xfW3qfH39sAESJc3GB6m6eEivNESbRaqyMZde7X/ba+xt
eECr44alGS3VnA+2ivZJa1R3r+CrArWBLSVcHqJg8Rd064v3UtQK2G6XLiNKMDfa2L3vWGfmWc7L
n6qGIGLKxiBZ1IIUYi9WqUtJPF0/piVfnIY44f6iLWm7S3dp1niiWfzPibl1lJJ0eWN7NaItcTdP
zSnVEz/tl8aGZQNI6EUWvLcV7m39O83c6BDlRnRYl8fbYlpYUZb1cem4RKhk4fzt8vmP2LAT8jkx
2cWzpyjQ5QYAJJM+usumwvtKLlW41xBk/jCzl6eqVNQ7r0/Va2EPKkubWXEadf25U3MSrJCEv7bL
Rqp6WX3RguQbZC/ZdbCs7ArWzzd/lTqrdhhDu8hupD4ao82idemQmre2OSMM0tKWVjZtYp2khwRL
yZl56bwW127LONIrD/QqfifGfwlrG/N7VhpKnhDwdo0kQD/2sftUzkZ36/K8e7RlAzqBdRtInMRN
Gqqsqi4KLBE7qcpGWgOPSeKjtJRhVF0kqLSEFQgxG/rAg+N3oBvVDurtIvWftpHW0C6kuGMVPryy
z3G4B87dnrc9YFa8PGuZFe/FTzYAR4Rt9Sij6qNp+uDU5sdiMtXbtaq2TIUqpUFSynJs0i1TjeSi
w4+2How0kC3aP2bf105i6cwErGELtGvdfz8bhyPUU/Vh24GuNgs+VKoPa791p1AG17OmeFht8B0x
yRPm03nbgTRiLiQ2lvV5OTV9WAPzZdpPDnc7hWnUvuv80b7d7IGlQrPqWe5x24vA12EiRahptw45
mUb+aMPRv/zK4ialooAeL6kTjbeHPxtMExwYmmj9y49k2fYiN2Q+byNKqdcMzrvdPWz2aYaMvUoC
AzFdzqzsdeQ3Cm+bvBNtw1pG1N0bTvTqt5QggOIfJg31tpdzboD5jnym/7bjb5TcvmHUmkms5RKa
jSF4THuQJUttHWLo/qhmpD63HUsyszianT6tP5Q0xH7uXdsp//gy2LLHcZvtIUPX12OSaI3Ci5/m
82Ky7b+TVc6JmdRmv/2AXoaqY125q9tmn63g3qzc7G7bG10vnH1WJ+lJQoqvZkTaje5B2yB+0uCV
uvUuaV+uGjF1CMU7rqtctp0hBzQ9kk+gH7ZBB9Zcr41tftpOnHRoyeXWq8llUfDPK7/NYMSvgyGA
mwubNPQz5FkqzOr79dwUDQdRJvbqsp7qHPGYMU7al99KQRx7PybNywUrsRQ/G25KW+tffitVXaiS
o4/bQFLiK+r7kj9+3XbWMuDVZc7eWi9YabCceAQNW3+RTutORGW9s6GEfic2OXMW0JIdXHnpzbrv
zN9PJyRBUVFejk98nKJB7qU2X/7G0jC2zjXnRQ3k0XIlNWajoYPVt6/+gHPrVTepEU0vfyo4Gup3
qf/7qwsom9NvrZaQef3j/xRbNkvJSum9uknEilZfU9/7uh3yelTeHy2JWywALfvQ1cx2tUDsb7af
y2Nm/VTDGPpyn0A7R11IsNYB137cCi6sQVnrJSeBvamZwAYg8e1JaBZAWK10ySfbzopip8m7hUlt
jSJHAMDjC+vow3W1kU1qHxodYhHpJrsVRWF2DT39+3bIYjfLTzX5qy/HUmXBgBRw36/XkHTPU6s8
RQtr6XoGK7LeYWUwoVddDl/iRZB8A71T7rZTMCVdv69qZp23s5cMWXgDjQGM99JXbXkRLBBD3w5P
nFFj/GzoEEuKXTahNunwxZrJcd0Lt9YDnsf9b9vxSMkiQ3QMINf88ctCad/uzKJWb7YdmVU+GQsS
p/fiJw1Z2ed3+uy8XFrr0EVwkzOHcb/ubwfxEnm6mr3eEqQvTxfA003J16M8xhAb0B86mMPXLhIG
qZOPMZnN6/FIt3bMmMkf0J7dTlnRktGuxtkf0mnt72eX1raV9XhkP9NOgzCyGKz1N5JoA4TuJzco
Sb6RnQhYqWF+KlgfzeIiMUFYnlWbTzWpiR05+HKPjBH5iT/uNkaiG+cxmJxXz1krsfuHKdP2SGop
Kqv1aGBlE3QINapXl4AkoVsvGcxbKfH3s9aS2EzHsk7oSnzZ7FuHNzZp8JkCWPtL1UBi/to6H7cB
fjbKv7ehp3zLZFF587MBtq4/G0JsTebrEMm0sNgsx7rttbRuVWn92RgNkppHJsCh4f3no9vibYNv
8TYboBLtpnRZ7F92QDZ/d2wJt0aamZVUERbcRt0ivbFtDdvuBF78a+54/elnQ78a5scuvrHBmGtB
odDM+y3mdoibTcb+2YnKk95g0i77Kh7b5s040rCF2/Y29DT4CdRv4rCZt0BS+tnIm02F9DqGiXC9
lt6MvA36l0PUmqbtAFiQWvvjj7LtwDaO2DaX7TzBDBwd7dKBNOqv/nhbwxZAbBI+RePwxk7D9TLY
xtmG2GxbpDc2k0mOgtTY65sRxO3NUWxdtyHsCY3xOphO0n+zvwknDT+z2V1Lulwaa3uJvm3+xtgS
b0x89QTq5tv/aOzt8JpQU6+z+8fPDm6zSelnI4gNQvUrHPfd8srycs/cBpDSthGXLZI0dDOvBxGz
4Mc3DVu8rWGzvRqj4EWhN5e8kR9/2r9xAsV5jZfwvhC0w9tbinjI2G+GfTX2jxFB1O00HQaLN0Nv
Xf/yKKTBitpvvOmpp+0gfja0hNsibQcxktu673g12W+tfzm2PPLilkwZs72F0wIY0X7J0+pBQMnG
iMoC+s4UqqhBefT6eMxv+gaa2rI1gnS3GhC6h7vGKfWDa4HV2QFzA0AlRZ9kpavUpRQGlc8ymGvk
V/hJzfko1gLsNTDXxfWV9U1Xqapx+6sRIDYKMJ/hI5i8rmuRt/r8+qpeZtl07of6xvSi8qovGymN
cbpIdIwxDHowIR1UJvsBHMoWJk3Ah1YzVVfZ9HHaaMfVqo7lUxnU7SkgZ+Dqy8xKpDokSizzKXGR
uqwPLk1IoPjT/l+s4isOiguR3s7Rsvz6qji8DSYRHB39x9fBxCphZCNRxJYsCNLCDNiLsdDnvZ6q
5RXOroyDe1OsIWvgMC2X8yJNwAdu5trbacs5JMMlv7YIKa4lsW1Vae0WFyltzm/83lT/fbctyr/3
85uQ6+Rne/mXe/Qm9JvdelOVwxTbOpJ0fuPzsz3cRt9O1N/otg33ptur0bfQ25FI6K0qpXieODU/
27ltlL/u8pc+b47iTfXvdtt2K5Xd3A7qzYFv1a2LlLZdf7MLb6o/6/bq1Gzxt114E/ovq9LgD6yg
/OM//vf//T+/jv8Z/F48FukUFPl/5F32CMSwbf7rH7qpW//4j3JtuPz2X/9gcdbWdd0wXTR2LdVC
LI/2X7+xahDgr/2vorV7PwkC99EY+vBh9qpuVxWue4aJWHs3xJNmo6LFkpQKWLvsXBUsvwrthuFB
DExm8bumA0cOgvK9YafpwWP1+tuUpjc9uaUf5znrYPwInZM7u9aX1PuOimj/TWm7+hiNVX1toll9
qKPwN0fpvX01TebeHkIfLZyyRht6KpybvpxPvQZt/m6B/DtNNP6GOiFs/UxCffJzRdkbah48sXCo
nFzoEm6jzNH2em2g0D6Z2u1gdEemsIoHW1I1JcsS7KwuDYMTPHd9xSew5l+tEMHSQIk/VFM0PPLB
rn8Mf2eJW/mYVnn4OMfxR2NxsTTwla2dKwcYHElwmeqn3vfqp2Ac3LvFJDWxKyYEjL3Wk6aKA5K6
96bZFXvDcv5QA2V+dupBf+9CG2Ug5/YspnByr9D4KO8CVFmewYtaIDec8Tq06fzemvrmIr+MnPvO
IrFgmMur1LwScO8UeSF6cVV/UYtwZh4IagoIdOarStLFfs6C7pcicaxbuJGHnVQVzYrurSV3fK2m
i/pxNn0ma6ACXl//Cv0gCgWFUn8E7uZdwLXz+ZpN9UdIeNUzUxDpUVrVyNeBw36P9FvPrdrbxGGG
DFTv9GxD1Q3dRzD9XpdXtIyH35qaJGHXNLz3Q6xm58FwmL/XIvUhM/0aeXSQQNXQvZ+NkezXYPKe
i2wYYfvorWxvOzk8eaVq383+gLbtpIcnK/DtO7FtGy81qh4R7gasQehf5hwllDaPL0U0sTdIQKbw
Mmj2foaa7qwuC1ZWVbksOiro5xaT/YxYaxAZyXMQW9azZ2dPQ2woD46W2s9xCeijcbwTAgaPygyb
gmzchWFhng3/iLpZhVIFmWxMOAK/MgCQZKcZAs7bsACPEcUZx+naDcmGj1ZjlPf+WGeP7rJJQqM7
IDeEuOAYZI/S0A2RiyTObrNICXJo+zAZlnmQaliNlsv/9wC4EWUc0h419H3ld50qO9xVjpWxwMxF
MHmI85Vo4C486eTKq8Bavzh6kH+EcT17B8PhH2LVisQ75yTyHKUaxBBU1GZuoJhBn2aEe6Bphucp
zvTHNK9/ASqpffLHmJksl0bx0kfQi5WbDldf8dVPkRbzfqo5UBChUamj2CqdVE0Nr04XwoYTKOon
J0Y0NdGM+iKditR6Mp2ifOqTmOQIdYKWCy/yDHIuNKXlKqGaBXl+VON4PmYFDGp5mgQHtI+WxVMt
d6vT6EwliptwiGoNtwAz4QYxL6WgcvQKofM/61Ja+wSBWR7Mvoq5UP7ss0YWp7XnK1cJL01rENkJ
Ka578sq6hRZjqvTNoTJQWSyH0nxv66p2DXKWkKe2iVDmQXEEtDF/beCJ5vtwtsyH2kwu80QqFoj6
RD1omVdB37i0MlNJKkvfoIpUNGdj4TpAb6x9mGMg9tzvIdbLda7BhKy9g7SsRmnv6qjkYqnbc1/k
eIoR6s/uoeji81AZ7SJeRjB41rSdbjpkD5AYLm5rD3Eeat6B5z79TWrgw3fhaO5Jha+ep7A2T1EJ
6FyqZa6Od7pj/SG1ZPG4dJ1fPvOrVc9qmgJPCgDmS9XJE761eKqhb0eroafBNfB6VKDEmZyYx8kN
T1uoth3vPCNr34lDmbJKDXmafSPj5D0ps3EDC5+0xjXK0E3Z/CI1iTFw7kARTO9zyJqeYRzaFQY3
slgxQWkZHQxkdd+TGfxShEwn6HOg3EvL6hSSx3pUHbjQ8ixq9kHWqGdzHtD+RNnwyXa6Jx+13bu+
AHs6oBX1VOh30iROej+kt+UfGj8oU7rl8sCRTZupOViqF9OwPGIgkcxvldn7ZHEIq9cPkzh0P7x+
xBJ7vcRaOoZWjDiydFpCS6OMJqalk4QQk2Zpj3DmODfgHIBsCyOt4oE52sHwbDNNH69ctKvNC4rh
zimQlTqIZ6V54R42MHutCoktOGKapdi76tesN61TVjdATRb2jsG1XAhS0mnXLyqgSZ6jCWaR4CLo
OYvn7622VJuhfGl901ecI7vqwII3v3khmvSiHTNWJnwm5KScwHyNHwPV7Q46kK0baTWagLeeOHVu
pbUsw0/jABBaGu0uPbiRrn9gHlx/drlUxIzwTfNY8IuIYg3MOyq5IOOwNibDXF+iwEaBCFXjpy4f
z5YGlbVa1tOdlAK0J9eSkXrRLuz18aTHsALsjMXRKI0Y4o2lqCwn0C7IDl1DiNPqusXUuD9fjD6D
coouEI+SFS5DAEYnH2uMoGIp0hBWySSHnQadPvL6o18zbjw3ntG/N+30UIXRdJfMJjTkyPI+REtp
zJ2EDGJu72LTMwe67rVYwqbHnWbzla61AfFp4YLL3hqkBP1Ufh8gOSq1NMsW3u/E9e5Gm/tdDb2s
pXbuMVGAlUuV7Ip3kAa07227Mx6ReSDnbSGhjQP31IeGfRIv2J+/BHOtPSJNNuz7NvkjthwojiF0
0kmI+ctih6Rwhmz1nEPg5I4kleDqBvN0tfygXnCb/01ROsgAfOhDLhygq9S1JlfBsml+lPJyqHc1
co6n0ezUuxbivdVlqxajvZ9S57PZtsdSm1GwtQf7yYUV9EGPx+zZ7bIKspNwOkOKlJ7dWgWZFqAX
qZGYdxfMJWJOnbq3bdN+Do3BetQ760MaGP2nABn1i9EF1UG8MpJjDlYLu6u0ojH1sdPj9L6ctOja
L9ma47JRkrRB4qHTP3aqlZ95bCTNTprB98MANBkepLSG/6teZMmDbAxYwR60CQJBpBzU45sGa2k1
2hotBEfj3X3phiL3pO6kGJhWce7hJV+r4t2SbgwjLowNsEPxT1kiiPPaoEzeOWrma5ZCPWq2xkdU
kzKwY4ZT78QGxByq91mfbjXvGyhKWPAXbr10JilQqvpSNdvmpWrl6uuqtHIhwIWSwWXR5HkBeiuK
jlAPTSPZFEMDn1zW3Esp4435hCYpt4Z2JE1aWqbGfvGx3U69rdNkv3Z2gwpivTjfv3Frfdi3m7m5
/HQM2YWefTiuY8jAq+c4Ti/DI9BzZ5WFf64r7gcq2RjCDRAIIUck29cUHatdXOICpoKpZLVtFuRf
MgIo4PZ79JwEcWWB/wnoL1oadJTgVlMPR+iuLoYXhGDaDd7Vj52jrlWAwky+XERtMixt8zwmlWtf
07rxFpH75mY2IohHy8J5tMfZeZyiGTUw3z8D/+2UtSFqhkNp+tWDeIhvkKRAgNXvMNAWl8Bu/cd5
iPzHQHXSQ7yQrPBC4z1KQ2eEwRmu/Ga/uizOLUIXiHSRGrz0Et+5djty+JZ/YaEHu3kqtOe6QLCR
gfdSQ/hCe9aq4MaPWuNRTCPv8OwHn0GK5jkPbWG8r9Qczcx6NC/yTHADuElqZATu5akS9u2DFcf+
ozRWxgc+d8tfmrpPPngkbIo1S9AgCAIyFQ3XfcpVlqpnFqSneQoQ/C6NT3nSNQd/LKcL17bxaSbm
VHUKxKKx8x4plquNGtqnrVPqWN7H3LwU5FftG10LH3LfAeUyV/VeUsb8bLpy39c+VpXlngflvQIF
+V70jJuwD+71uAAtmS9yx0NnwOHmGMVxNUp7rcMPiyrzn03iuRqlKBsJZ/UAhaT7BKJx2Inxlfub
GIM4SfvqX0LQsvbfAm/RZWekKnESwyuOb/yQ3HAgTFg1c2ADfVHPic0OTUwyvmd9iF9kdVY9HFG8
EaUcyJC1PQit+CC2V3I5IOnR4hGZHL2z/QskVac1kHR8FdPogIk3dWM9lojY7Xyrt2BEhAJ+iJro
mGtu+H3QD02lxE8pqTyoLsNRJpkfslEXCrOtuuV5iG1z1pZuheruIdMa10wTMa1pHf/zUNJjZPJG
z/LxIqH0gNudpcXfNb39qPl+/2kOG+NgNHr6EIYq0/e9UZ0DZK6euoxsgCIYEnJJkWDKW/LmpAqC
IrmTkmyQEkvu0il7bROXN91+1vdnNtRXE76TupfRtoFYP4htNatRtnbrkwvi5D42puA+ipx3Yz6b
N1aiV1clKH/vq+pmUHX9PuNMAtejWhqBcZ9bTf00K0F4Lgfy9ZhjMDvvZgOJr0jvxEV+vW6b6rQB
xAev5/mrRaCbogYIi6DBZcPnhkWLA8HcZJhfN5y5NcFo4VitfrYGZ7hAEhvuOjtEz5O8h70xIsmg
oxeJjIABDBDxMkDs6TDcBRMnW3FIKAOBRp6A0aXf1r/R+r+q/bq9qAE5n8s/e/2/1qhXIHbnXKG2
bO/aajQg2GrB+7j98umVgmdZVvcBdS3FtV1cZcOVXrJM4wWnzSaO0vFVSCmWAKzCiTXRREEdt1W0
BMbCGydc4JP9pL73YlTLa7MC6LRUh6LSoHWsv9s8tW/F1JemQ8JF/iFufPW9mFR/ilECtbyTVKXB
i9eo6eIlUfWiR9hADz3U0if7LoY8Oy9KCPsa3Tzpla5/9yx0UrIwt5+dYsiOiVHmD37TZhdbfayU
LDbVg6+z77o87A2/OCT6nN+OywN/tcGjzVuCW0a8hS/6z+7yvmAvGymtTqneVGTsDPA4IBy54+/l
cZ/mHa7SmUFcdHhtJazuW25tu2FR6YWiejqHrN4dtZAJUo8f4+jEw3V2cuuDbHgt/jr7aGmGveI9
pq392RoXnP0Kuf8Byw9TMrJ386CXN77iPfgjeaRO0Hz2Jz177FXFdXcDL507qzMcWElL6lZalFdm
Ij/HTh4/6MAl5QMRTPX8jveP3fpVaaIL8c5EbJr/lYMGkvYIHYcLxj93dHDziYEQFiXZDEt1syn6
4ijGzWdr/lmXzc9ymtehpdukpVe+XrTzFvP/J9y2A1J6Eyqr64cSBtQd3O/1Q17xhbwyFXRJeow0
w7sRDgIWoU+dz+uFuJkekKvJnEFnF228qAXn+Kl2fCn18RBm9ah+RcdlIFNMn2ENRt7GvHAPykKE
6Q3lsjGzKTG/0i5Mlq1aL6xtgztCdglzLQTUmfVl42+TTqvP6i+EbluoV+1r1CKHyH7UnS+KSqJ9
Y+0bZW4/wUrU3yJvnq/VNFLdY+fq9dk1u+6TNpHwx9ztfC/Og/U17kv/F3ccmPbWlM9i7YCJXuAX
mQ5S9RHxOkBrPlziJuw+eQ4JGUj9PbpNXvxioKsTLmYH5av7AMIBxAad6bHyWYpwmxlscLVorBt5
SNGpR27/ME5qvEtO99Li2ciySwntuvJ2q8KpWa0Nm58mYTafDCA0wpTuHz0aslcJsI4hXWQjYcZs
MFyUb/5pAGlulr2DnDb8UC0b0+uYWHV5PFgLDay6EMK2zNBLTTbpQvs6t3N1qkw7/EAOQv9UwA4r
jWIiDcM8jIvHFsPsI04E/l6KILmaWgqgu7S4ZzK4uOcjxiOFZOqPqy23INWWYqp29jUg60lqfHRz
A1y3YpgSXtkdL+uPOQrqbRyU8R95XQRIjnWOe1ADJvGbqO2PXjc5DzEcmcYuTszpWkJYsvpIC9Km
nwvTSC+Tx+1ziNDamAOI4FV0YGrA+vE4MseJOgDqMlpvfPVRCLoJEYEh+XNxFO9e9ZjNHwHVjBk5
w+cO0pF7c/JuosZFFlhsiVE1R4VlrL102TqvwRTvSt42E+VL0DFojJML48tet0qfvPkkmC5J71hH
U9+HVm1eeZkwr1LyZ8Q0ZeP+KG0Nm00xh2OsmkgE/8TN7pUoh3eGUFt4e7nCtbhz6ubSwmktb7+Q
SV4UV9Mv8pRGCw2R0H+2mVGsN9fOGy4AtvRLujzNV9vi54/tS19d/N7Ytld76fejdR08D/lQisz6
JjMV5cmwkEVtNeUjXIvpXTqQhynVqtbGczzbw1GqWlGlhz6y0aZtWqaceP4tcvNdVN9AEKi8H8o6
/qA0UHMtzzdo0P3bzuAG2NcI2pvG+DjJ12eAhGfpA7+D1jvFF004eVWzy3CANSUITyQthfe6V5Kz
igbGIYHaJkyc7DleNk7/BHVk/EEqbmP1SMeEAX8/2H3dMmxOESqER6lWTq7dWXn0u9T+7J2Gxkvv
2SFXrlfh3hQHy8lfeses5DyWzWBU34t6qPZQIQQ3xkRK5/Yfdhzr4g98HYqJm0NwE0T6i8f6N8XD
UfjTbB4SQxrDLiiZ3c8WMUAy9WXTLhn8P6tODdn0Rq2ff+b2723kb6InD6Lj37tto5YL1YBToOc8
hXqFZO2fe/c3Asw9L2lOraFi88+H8pd9zSV87WvFOe69j9tgb/q/qYpfyCv1bRNdcqtz0WDvURBL
ywhGmoV0KVk2pt+5za6EE3FnF5F/FGPX69N8kmLtli+eozvZV6Xv/h9l57XcOLJs7SdCBLy5pTei
vLo1c4PYbQbeezz9/yHZI/bozNl/nJuKyqwqkKJIoCpz5VpLqS9PtzpwneZXX2beppc8yDcG+OH1
bxe6rrrN7CNtH056fdTlHVzfx3XSta0ogt7buf+HrdYBMlEfb1l61znCLQUf1K83L2/29ytdl3YQ
c1HKRpmFX79CrNK/qkZ1iuFSfRSLzXiw9oeY0+syiGpBtfP1qttCOfagxhpE4khNnbs6Vc9t4s7X
huDtr96/+Yzej/fU+r7KoCyVi9zmli4o4w5e9oKimmsz12h5Urn5fnNJr02MXzOk/GCglNSnmBgJ
so+laDG2yLY12fY2+TbqJu50YDt+vXCtJ8EuyJGqKAyeHcEIT6KWGA/W0BtoEdFTlGggLm6xBf7w
Sc+u/HHjBzGFA/9cYRlFRAGn4xxuKyjM4KIaUIbeaFAv+fsl4qELzqo1Xl8QQtr+kM3+t55a3LO5
bNL70WB/frPjuS53cIl8F1frZh5Sb5QTt+XsXiDe7Y8p5BiHuVSde28ynQ2aMtMbRTgovDbj/H0C
lZa3AzQpPFmp1lTijKhpPaaXXEHJYlQbHnaLqVGNemmMzBggDqIrzjF8g5I9v5sXj7il0dENj6N0
N/pWQzWWGW9Msg5f7SL+YSqz9TNO3vLRgiOC+96D4TbBYzPPIQxR5Vjs9SrxlupidavKDb+3FG/V
NLGzS6tsfoRPlYOL8yiNsfSCQHtBiLFGK5V4YWX7xAt9s6UY1HcoX1x8veMgUJb8Jwym8sXpHGoS
xllde5ZVvPhuWr64LSqfZRM8ieVQArzNraJFao9BWwvUpxzhC7Fkkdvo7rIADMQyw6l8n9P/jKJX
tL1ugjR0Vr2orR7HCiK7JYMl1vwPKxrd38ayJLiHjy4+uw6CzfBh8MDOEEbruoLYhETTxIkAEoE3
GfIgOSW/HYVQOxCSG2VvIPZtucwRs9Xn7BDWQXup2fkd+57kDcqPefcw99p7Ppc66LqKr7Z0pUmQ
qKUoZqktl+5t5DZM1ZR+opCBhb9Nl/FSzxG1KJYao+XqdeYyyStjbaXMDVVPQ2ytHSjTiI0u6YPR
6iAYk3wC6Xh92LWr0FSR2llyD7rCb67ROn/nk55bwXyU3JHpnjY5Gi5ruzSg5ohtF8Z5bmF21M8Q
SfVWufdCBb2XxdRTiFV3dtRBDTjW/hr5t6uISreIVCIEae+6SIs2IpQiTYVgH+HI2GNnj5JKnBn9
Ihp3XdV0YfAwDuaMQJNuZDoils5/0jYlw7I0U+weLTa8D2GiFqgdAT9B0bZeO1Vbw7+n9+nWjZJ9
b3gkhRzdfrD82n6gFD8910b4EJgatIp2qtfbic9po5tF5axkohplf3H4I+qQ5XdGMrtnYWRlowSS
qfOexZLGW47tjtp0qzJjx3AbgDX2Z12Y7a5tXO1kT/PvzSdfZnimDQPl3xNDx42M9ac1RgXDEbAr
LtR0kMSuvTZ4mZXQPcj2zF/CadLr63JRd/GVw6RYEUnyKD6nSyPm/90XcX85zHN5vK1vAFMUq9ul
pHd7DXnJ22wZ+O++uhnIVmTPg1+XL93ShOBKaruZnkAcFC+lWbdbknLGVgaTAMxyY7OPWQalyVx/
XlcmEqOFTbA7GutqXyajcj86SJIE/ZeR5zniLmOmgFZzlPsAVm8wV+NBXNfRjn3+tm7jaS1Lb5Ot
qTbOg2Lv4eT1jFW+XDiqUAk1XH40N9aWLoncy5WqhWfOFi2rdq0pMLwkqDycwIUdf0OoSFcaAb+4
GiSy7lAFm08Dv1AwgnUJS8vYWVX4PVtI29OlKP3WVI3yPqt9cLi5pHeba3RTsvVqtBxvPplSSkF7
T/D1nMbQJX9c+NM8GVA8971Llj2352ZkrrxgrYOtvovd4lczLazTN5+YVv0M61Z3Frd4bvM/+cTM
vOyxQbvjcJsWfrzAv/lcHTnu3vE6dNd5+dGNK9QoliWFM0A3Kl0ZCse43KBb267hbI5XiKYTMP4Q
FiXyMT608S9ZUW5QV71RgPHQirfUBXUfvk4kZoz0KVKc4Hy7ROrV+SnXxq8yQfwiXKpAhrIm2gJ3
j6xcLlQ0ubycTJCpceuvWyrVjvMSH5Gmjo0KAWGjgCducSpxc1f3tbP/zRe40c5tsv4k/6Ra/qNG
NcaXLlv92z/0OqOqqnIV15SZIAiorzVUpMhY2xqg+9hrIRKGnHQwxq7aINXwbACc7Ba2XCNYR9GM
TFDpRffOZMNDgZzlPtTMWl1dW3iWeIrmFMnLJJlOCjO+rlmUdSfoKU+gMKdtFhgQLAWZfm7G0qyA
PaFxIba2OP/NFB8RZZ19yVBuHHWI11ffshayey7TmDzoHacsNnUyI7ik9uV0lsYuYHa2vfiLpprh
oZuHYZ31bX9I/cn50gUOAM56cKAixdQd76hDhPSsJHr+lpXBqksD90tKkdhD7Md/hkpR3OVOR5bC
HdUFeTUf1VZLn81uqvnwQOyWwAgPUxSY947LE9VwOH1PVW8+ujUCQnMEgyRSZu+I/KEzajRWAmN9
Ue6bMU0fBrMeNlbJMsu1kwc9SZCPLHU+7QGynZXMcVooPFbARsxTSmBFJspAtVwhTZzoIV5fZ04W
oWutLI6wjZcInMJzOSTHQTeGbVMP9h+Bod8TpNRfqOV27hQPFjYV2MofbU163US06b72tH3h5e29
6fqv6aKha2ljuvMI6cCIjqn70T4bKv+1Mfh7RuKJK7tdJHXn1FzHUTac47isvkbKXzKd6EF1hDQ3
2orZKrAjDBpZIfbM8CT0VrJt1KK5UMiN8oxRKd/SB2Oqs+/5AIOiqajI4fzv4/pY7TMvdsxDMaLF
mbnpU2Ca7tdoAKXmzaO/8YFwf4WHA7qlNkJaZRk1bMomoKp+K+BYRGoCzR7xp1CU7XM1q3ZielHG
qdQpYVwa4+xr1F/dFE2TCHBrm0xB7X4FAAwfV0KWV49fJcBRGEW7C/0YxVTICl7DjPnGMH6/BkaW
YEmi/6doZwvcLON+bc4rKEC0k0Ra8qbRkCb2YZVdRtXU4LxQNn/K4NUVDSuCz9VztVyLTB5fDoVy
chmsSJvvIiWx+DAZ1aNxvGjm+FUGpZnJvmcDeXCxApgCVnHWBScrU1b/HSWvaeb/AMlbmqmrqm4h
lGZYrvtPkHyWuvowepX5qLlgW7pFc5BDWnFp4Hzfz37/3TPQOEUBRM8veZPOMB709iZUbI1EfDav
Fe6UbxyEiMPN6IOI6bpmfWwN3byaYEszopxIgA+hx2RDDY9lrvvX0QEmp0NemeFGRj3dNw7wkBLp
N1BoL4J9UtnRAYgUAKWPxm9Qcw9amk8+MUvfewr7NNkLN5IwLHmp7iKJ9cGs9Jt97fpxfRl0194P
jvpcKSAhqw66eJ742oOPvPiD9DwXlZcY4p+DmBQYmPYKedaN4UXxRXzSKKOr32V6s7u5pEfMMDxU
ZQc5to5cfNS13VGkpdGD+cNLgoz8FTrUbqEZZ28Iv8vYhCLz80w91dpT9eFwNR03fMxgRRPrusiA
mlc3uZ1fxatnyDoKH3yK5kV7HajwW+sA1MkrX73TFxK4DjqkVaWp6t28MMbdRrXFlNE+qJn8z7Ua
54D/z9dQ1x398/fQcUzbUG1EB6F1cFT1n99DF26nDAY8/0HRCIcH/rmsGvMINeF0GRYe8Hrp3cwo
K3edkzinm78p0uCsuQgDQS2wDpqueiuXHnIm1ZupFN06cdXyjXPQe5m5/UuhTe7esKcArK2ivbtJ
9SOOnOIxggB2nenk5Gbu/YiyRc1dz3GFerE+2Bhtj8qWjHAob+6klw0RcH3pAjqf1umQJcCJWL1k
rO+s7KE1cjXNNnEQpI952cOEic72FWIDbsC5j5z8KTY8goP117rLu1eB2ri58TLNgC+aLmgOUzXa
T8WUPSiVZ3wt66g/akPfbWKOnV/M4iTC2exnfPSbYLsWM01H5ewgMXOV1U5Tb3iATeheBjNCki9e
8q0JB+VVPOBrNmNux88iu10V4VcSXaidaXb/bGnGJm7q6FsQD+9FXbovsV6oAOp6SO0bO/1zRocN
VGK5J4gNlNHpFtoQAARSgFCOdfsMNsAmBgPx3zzoM5EoJGprPcqKNXiDHHBVt4NOI69/VkTEV36i
IzGPiqiOCHfcBccWbP2qi8x7LwlBmWopRG1hm/JA7weXuswUmbEoQCajqZ0QLPcM84iDiiTVAIv0
1XKint14aq5ADAFd2KhD7LXCWbaV6c+qNFAgq7zwRfGK6WSivb26vr9lNITj4gyH5gGeuTlFeLD9
CSlluW0SzfmjCBRiGiqYo6DqTuGYahu4gRx0GKZ3zevDZ6hc0/usSDnkLvOj3EbUOdDMC9JLw52a
pNG6i/lqeVXmPfhRs5CeDaW3mgI9QfkKpzRjmBSAYvOTK/C03P8xuUFNMt+p0VP1f4xtVd9VC8Wd
7zeIifH/J7HiG1Z/NFIlDHewDoXneFGuqgb0uKXnh+FzSiBhJ9acjpO97lEvW2WNpmzKqhuJaziq
jjBVe6rK2v7iUtJwnOK23vhQKn4JlgIZf1Tz/Rz51heqdIq12VrBWUbtufvaw338QPSnQZTA8sj0
GPm+Ab+/C5omf4/cNl4pppM+zIY3vfqasrUMP3s3o9w9Fj47WTEDp4OHummts5iDchjcuvkKN122
heHHXFNC8RhXM9t2ENSPdjrlj3VN0cvgofTtltXBgBJroxrwMYo6fLAwRUpveUhDEgNvt5i58D22
sWdcnTLxqjJ/cwJX39eNlb30SNxRfFN7m4Dv5HuSahNYkfI0Z1F+dDO1He6VBiLXSF6uh4lQCagg
ur7IVab+wymvVLRTtMl8i5hRaqXdMTWbr3UKpm+afetMLct7HTTK8VqhFVbtCYTNT6ij+bWNi+lp
08+yDfbE9vpLGszqY2bn6qOCZo6QhcD/4fPcgpgmNTlxoPLyLGkDxc0eY9NV9ohj/8q2SC9rzf9i
xkNurJJmIDi4LJMVtwu0BEchwV1yGeJsa/TWZgf0i7/QG3ryTF56lvAZim2qEVwl0iVExJO74MG+
pWQAfcdPU8VGhbc8uoizkCgxHqlH/IEqWXQCT2I+Xl3jZG06i7copuHNJjodhnrMMoqHxCeNS9Lp
EVqqSm0V/+pfrmZpbXSSCaFRa0TL8kczyxYeTaS/kz0IzEcLKcZTo4+/mrCnVl18KhHyQ15kO3EZ
09iTXV1Gb5NlHjwxHBX5Qg86gEWu4ygVjkkc1eLwxCFjBUofW7Uyx53rWg+KTlWdFA4sVqdFwaNU
FXxYUjbwYUlNwWK1FD1yM0lgjVqeU/KwkseWsWqWk/vtESY9mXTzTUbbAsFBY5ybetbW29a3vs5V
S2AdFOd0b5fTdN+EFffWoSm34rsOQ7aer1RUncCHh3vL1KMfhKhzvkNl/TKYSnCwAMzzY80Q6ZgX
RH+YxT/mTNu4Q2DvETCjKgqx6B58SG3fhZ1m3xlu+IrMBVquclyWAaK2AfGFvtkHfmZdfI+mtl3u
uSE8PXbgncUlg+K/NnXr7NTaWkJgzJXm0/o0q/7KXV/by6AB+gwwHbEjdAj8LRJQULdPzgvfVxj7
E1N9UNqiuSeAab3YRO/QKLHdrZiB7+gX7nkvhgaExEC1BtoOPjZpoiqvt3GCkEXp5r98MiAfpZG2
74ZeBceg9qeNGbYWCtAIRxcmVMaeFnzzF8tT+ugpNNrhokBNeHP1fus8+n/Kipu3WEShwtC73Pyx
47xHqg030cflUJjSVyqvvR7aBjzrgjCrK7N4LtljLca1MQj/BhpqN/0CYhNfqGZvvTrNd3XV3Y9T
1+/zCdEXaBFhNc6A6t77XrNFNfjPZlL3FCz1r0iVUmmV9+56InHxOti2d4nKBr4kBuMm6F/Hcqu1
mUeWhEiLn1hH7oDzifDTfKryiJ9QIa04KGDk5zeaM25xTGMyn672dbI49EifAYGrwSZRcuf3C8gi
aW6vknppfSS+hYp8BwZPGyvvNbSJmANuHDZiog3mnpJ4NlZi9q4NO50zvogV5VryAkEYsBXDexUX
qc6tlf/RI9jTpP30p56r9aZvTYoquae/emH3yGdiPpZq90wlJdWgha9Uu8Gdi1UWT3Z5TyaKUJLb
IlQ7jlukqjxtXZf5eJqrFNJE6Yazk1IwuniRHfy7+9ssPxjGE5Kuanf47LVHfzjZskqJPWdLfZ51
RyGEuwcHZW4DtDXfO4MdGrV46iUeAv+LNz+KO6I+DC1ZNafYpI7fUc1m4+GhplMAIDfqp7rr+/tG
nzpr0zuwEpNMYfedFq6x7wqKElojHfatl1VbTUEOskq97nRrJr5W/7vpOWl/cpbmtuLmM8rKTa8X
vM3512FXd/6eKReS6TJTzM/D4vw/vbPrW/n0LtQuPMSOMVNuEVqrrM0LbW1ZCErkZpJuQnMkeGis
TSUkyQKf77UBTJmCk/2H7zq6SNPc5v2bT5YlZTWslIZ6XLmUzPt0vf/+GraS872UJbcrfLpM2IAS
b8NI294Grus+XXsOIIJd/dt1br7rHLmQOCvP+lKC+N/9NsAzYMH1fXxM9fJpXF9RnJ/Hb3/x7XWM
ZrhosTLuP13mN1Ou/y8f9P/6aWjy95UwInDnD89GFg+XWxPnBlv7Nuk21lBSmPkxaiNx8tu8xDA8
qkIIslttF04rmXjt9gSTtgPkBdfVnxbKxDR1lG1Yodp2ewHpZSS/plXRqNHKI550vY2Uclux/XZH
EfaL3Bj61CSky/nwJeLOHfpd8cyT2nnlZPonMW39IlZiRdk69yrnSJ2Y82oobYmgTarvxIREPToY
prVtR5TJMnts72JUoA55XD0g4N0i3o1LmnwxxdcQ6qJyfrHjtOzJ/tec5j8mDrBFLHo9fy9cCr7J
wsIoAFFhPO1kRLfYAReJ5r4UgP1O0NFA1+t0Sb0jtO6uiBu+k5qfD22jhvdWoGUq+nh0kbmJNl3d
dEgY+OF9l8J9KwPSUwvSY6Wd/bj54d7+PtpjwCWJMBn2WBGlJrfnfgScZKD3qSqctBje038OOCX1
aXpqhYfbQJChVB8heJ+3I1KJTubfF174rfPB6osl/nIZVNGf30Z6gGZyP7v8uJ1+A17OfARIx/Y4
4f6sKTo5PMN4FH8G7/tSLkoRweJzvUR5uNY2KV4HdzfJXGUCLwpU+xcBf7z0bgNXGn1h1HcJ0G5d
c3bZRDjNgxWHX2unT0/9kpopRgpKEyUIDuwFwkfxjUmpXTIARv2StxGXNOzxwm3j896bZa6hJdNF
jce1MeRFiCAWSY469Ditx2XIMdLtdpo3/bCqlkCAXQPATN1qr/RtQcgGfdZYj4zjTW4opXavqJF+
/M3FVuY+iwDTB1Uybc0IZSgH6sXqG8Ip6gZ1pQx5cTQspAGmmp2jkfpc5Lc+ujJpUlG3aOIYCszZ
+AJ5A4X6fMG0szvMvzfqkoQRXx477EdN7TQF8X9MiyQVyVjVgd+CYqvYNbY3iY8sHDmUEdqFxo3w
D9JhiAsMs/dUL42rqltA09CsL1aGEhg9fxu4+a8JU+dpRw7BNbwMVLwAESVxQVGVCarh74uQhfAB
J6+9U2ikzpfYjr/F0DI/ZEvahqzVaqxV+9VFGhadz9ANL5NFjY9GUHJDTe5a0fiR/pKTp546MGvl
rFNcbiKNq+tLbVdVmsc+D8ZdHFv9aaSckNJB65koRfezT+qD1lj1n4mWe2sIK4YHtbenY67G+j5V
qvIZtBLiolmjfLfql2QEXKpqqHPZbhJtSFMXu5qwxm5KdfAZY9c8tG2/dtyhvhRB0j6Iq+ms+hj6
Y36xbfgyjen+qvkgX2vTvgvQq7mXr7N8iaU3J3C0RxMhNr76t18Cbmv47pW1/qhqefECurvfcodD
sdCcixfVq4sn9ChWMtgurmigqm5Cx4y8NwuodfAvmj09iCUN6qGoeqVDepIFY4OAgrKw0k+qVkLR
bVJD2EXxvfmS+n15P7kO0Q/4Y+JLZH5vKHzU2DAzkKlpea+hUHynhcnGK2zwJwkYjocFPkhS0iHo
PKNEuSBxBJHLzYjowr8M3CrPZHKPlGCbulC3G5QXRup0qvzceZJmRJ2ZQur8wQPm9KSXNbS1nb0h
3IHSU2wgVju1arhSfb2J17UWWbupApZ0u4A+c7agjCPfBjwygRN68VkaCrOSa09MAkm/m9ZifvJ9
WpbFQURI5cen5bLyk89V6rceZdNDFOziOo5eusoIkacoQNHMw7EvFOMIEUhgrCfF4HfbZNqJYk3A
JErak1DKaMQpvVBGbk5Z88m8Xk1Wm+RuVu7EVuF2CVmS1D2cCuL83b69A1Jqxvp24WtvGXZ71eWS
frfpC3+edpRl7wpAyschGtO7EDrpu0YBc3eUrjiJ/xrKrJ/bEerX52omyVuVlVJvHVB0pzHRS3Im
wRidI03/ppNcQOKy51m5GgQhU1t2+0g9PrlocrazBwu/3T+pzqw9IAOtPfRLM7lWtokyiGPEvA1k
DuKDJJDNA6lr/UGWRTYFsr4TvmlWEpBQbINzVwRhsYqWrtgyYkQFesXSTdOJcenm0v1tVTUSOKzn
xHtSYtV6gQQaZJ8SPatL9RF5QGrm3eIHm5pdSiULRAKoFYX8VN6cwRuJLir3Yo2WWr+wTV8lbpMM
a/Rd12Wkzc8yGOrKM8Jy7r2isjBTYNuutXA+y2Cjt87ahmDkIGbqctNAmgOFwCpTdobZNJzsIJC2
LaPtVjUEVZugitKrEzzcfKdFdUeFp6rPvyYVBZCDGmL/1XWRvQzNMksWiJ1NvneYuvSOPwse4kpx
Vl7Rfo+8vNkrU9NQHjvl4aVqRm4LS28snNeOMp2DWCligaD9zXprmyUQBdTM/FOHTN+J49fvzSef
mDL5Nk98OkzdG6DDXxwtebIWzpaAj+ZeXXhfxNSpbN46CcrtqtC3iFMaiAnZaWaasZUl4mv71OIG
qGQvBlxYR9XLKOJMnL2nc4Beq05lbzx+SKsRpcBzm0OAtNODIjpfx0s/gEGhRPEVKVnlJE360eNL
8l98nVmxeVrS9P8yzc+opu/nPP6raYJuSx6O0rSYwKzd53+Z+dQfo9GHxiLKcvXYNMOPaYl1y4y4
H/QtgIL40THiS2BmwQuytfZDBs/Hygjq6T3QXYUq5sDdF6Y5vS/TFMNWnvki2g+pC7hC/CoZIXjM
0gn+eOs5ahCDXUTRFTZc7kqtCL+hcNfvxCm1c0iKV+iRuNtMa3II+EGk+qH7JBvOVmn7oxfNX2wv
Q7FQfDEsTsk4KGex/KD5Hg5leYzM0CFXVh5DSCLv2gU2aC+wQTPv1TNgijuqlwEWRi4b15C0DRC0
v6dIL58iqCPLwuLcUIAnhCR/eAiRgeY+kIflsQS2DyaeOlZperISiD+X+tGpzC5cZ9Q6IhnNnDqN
xofQyDiRWo62M0KjObOpcdy6tC6VEavb1MsG6iOs/o7/JA9Iyz83i4inNyAeuhI9z1KrB7ardjPc
GWYF+ljTu5W3nHMHwTmLNJAFEoLkQY4mxmRor2NnGZfEGUbIJmJn3dW9cRGfThb42hNfzE2TUszi
ePPXVarzOZtwqOjpRU0DZNgz6yVEbIJQKi4X6fF2I92iofy914Ld4AAAWLltk16iMMiPQRzdRZVm
na/b51mz3EU76z236ryGGTRLtrMKo+wUm/ldOofFnfTipXczifNRlmTXp3+bZqMEA9AIbdQxPAsH
Q7Sko6QHAwK/PenmhQ4xgZA66F5yuk1M7OoLScd2331wjdxYR8QnDCMEkVTUkQh+3XzcH5Wt5iDQ
29QVpGsL0kGatkaHLnY90FIfPunJvLLyN2oc9sfaUwsfemo4LGDB4TgRznO+M9JqOMC6ZvXPZTr1
pNhV465cmnBuE04JjbPJ1Mq46wIfCMzSk9HbPPH1/OuisfNBQ7C0Vzk1rz7Nm0pUPOBWvfpDr6BK
TC2egDaS9SQLBpCkaw7hsBxm7Fz73hcBGiVKTbERqMl1ssCDyqxO11FQ8mKq4jxmhn9hh46iRA5+
gGIYOEccd+S846UdCPm/benlapPskzb5JhbRTfA3STGPd791ZSiFBG+u9fAsljmbfr6RrsyWXlsH
IOEnIOViEuYdN2nbmTs3scwXjrGvgxHpFwEb21bpbb2SPYXn9+63DpVbqAKMP/TAb7etG+YU7YWw
vQWoaud+4JwzNevukpwTUYso4Rs8U8mqHAf/5yIDrNjdT2c5bM1J2b5OrZPsCtWwz+0wJyvd8i5T
n7jnZGwgsEnt1j2LfWtSqrbJPITKVnz5x5RPk6PIT/ZTzH5cMuzuMB2jqlA5YrrKaxhQyRwhiUXu
FrMCWrJOVMs8ylyeuOE2HPJofx0lfrbnuOZsxCxMeMESD9KZSA/3ILzS45DNl36evQfDBEqxQpuY
4GnZa5tAzXRnFUbDd9eOjHOhsQsZB1DrivliWAb10wqnuE6Z1aP4qjqPjga64GsZlfkQe/Ee07Wf
zuNFQZXloVM0flZR+5zmHapZrm/szNlKNjnggfWAzja/sh4i3DwnC7r0mh7uTL5j2DA8LfS5S1cm
yfiYU5u9io1wR9q8uTSB617cfN4HQtolZjyq+xsnpbgcf9xf0561Q7HBsuBqBpAB7HJHPcx6Ep+s
mSMf5xvza6UO1UYPMu2IiLXxNbWtS6FWVEte01ht5yibZrbC8Ouco4Dt9F1+kJRLZxvawoFTAcUn
PzOlEZR10s2j4HuuBNNBsjJKPtor36797RXgScDxSzVW+RUV3Iia1Q0OWlsT+XVvRBH4A/Nr9WAL
0z6tGv75QQDtQQRz0kje8a5dbnhaX5Q7zzPz60CzjMoUR6oAZKLYMhHGCvS3l8XikyvMMHqv/BQq
1FLX/XuE4LN9atQjWAdMNvdwHrO1C4kQDZr+Cz7ZAz4biyB7ppCB9ClI2qIJoj3cOsFG4X09S5No
8ysfuX4n1gxzITgAeFWAj/1UJw2kR5iS6MgnamSv9cAlUCfVT35S65BSCFlxxgD46NqEsQSYaUXl
ZgRA+B7Apr3za4hTKbGKdvngtRvgrcMaLBAVN0uPEu5fPaV346tPehNUfeuqoniIIkmg3uHCiwqq
bjGRO7SfxmxcC/qvaeP8HmnKL+jH79XQq1+XePt9G0Fp06cD2KG0KrcFSd1rYXtXzft6HurX3IBo
puZbsQ9j4i3u7GRo16DD7mjItc4tmiNtW6zg2SmRAsJ/bRIT7V8FjcPFVabjOgKcubeaJNJXVag6
0xPp74sVpNXWDv38mDiFdYE4XN0qptm+lEYVgZu0wz/Zwz6pqss5210Vo2n9xT7ZtuadNbf6GzXb
0bPCcU5HfOvN1tLoeRm7We7fM4cmbk52k568xPN3o5Z3xCd6/S2KEmXHPa8DDLpU+3yMNma5dXMN
mkQXds9VrkQ8SjITots2h8Wxyx3S/rMPLW5BlY38fu08vxvg0rrzzYWRD/G9u24x5xJVnImt78aK
s+TBVLRDU7swuOmula6ccdiMUdSDCc2Niw2KZiVoC9SVcrNEDbJrF8W1odPelCApUIrqa84f5f4K
28gHn59SFaJathxIPQJfp1RT7OdWUb27OvZeXH22n8VVq0EH2G6MDuIjv/wUzn6xKxqzAda81ATO
sPeWEN6UCI6LN44pkmgrFX1NsWUIPhO036UL8jWkCBbRpkUXNMiNfo9mergS0yoMg0xZkOsXsXUy
+qDDMnVTLj4ZCIsWELLrqiQNe/vAEao8FG35XYpg0mXb7YaEg2bFDQ++bNQbJSTyBidUKkwWkQoA
KssdiNFKNEB3EchqlCnfxx7YnWnFzn1nI9sNF+f0p2lSxTy0mr/gHu17u+l/DYxzBYcIuj51Yef7
YaF17ITb0SneAo86JnFRdG88zd+vI8twElrauQmz90YrLgoF4Hlho3uLINl9pgwXU2mtF3F1Yf8l
mVDscw1nb8ed+ZarF55y1pdZS5LH2C5fxcrVuUE+HL3z2e2sL6OqDHtgNx3x7GWum6prox62HM9D
BKaXr5kTxvEJouxwdf3a1U4SbzlmefYpGcd5S8FRAD4rO9l6bqLo7LCR9lR7O9bEohu7cssNUXPz
TlU0ChYmIw9WtuOFO83Pt3aiq/e9Xqv31JZq92JOrdFuTLVtNmLKgEy5jhb91gj04M5clorr2niK
vh8SfipV1v0x2Imxq9zAPknTq5CEtaV1UG1/UaxcBoxxKH51p5v3tuZ/jMdRBFbx+ryDmkm7olya
MH9RapBTN8xMUk3QqKGXuW0WHI0MzPOMlkM1DyvPLw4zemVvdu1llG8F3l1nGPFDWM/ZukdWgFhw
d1C7QIOjT1F28IhaoGaL/rVrgq+xZybrqvbC7TAO1K9SfvsN4t6dkWv1+5TU6s6Ah+ZowE32ohTx
f+w66L+1bpqsEp7JzxSj+rtES+sLBP3wrqLm+kdSaE8oZJp/EZSiYC1sfngKGI5Qj6O30BqbrZfF
48VSwM41amnuo9qwHrWgNdetCvo2qK2n0uQAXA9evQ/talMuctnhosItTafwz4YEZl6ri1Kp+AwK
Rdata7wMfFj6UTWzcAdkPVsy+X+2XXYsoYI5ZmADvjrd/+Psy7bjxmFtv0hrUbP4WvPsOI6TdL9o
Jd1pzbNEDV9/NqGKqVQ75/a5L1wgAEKyqqziAOwdfEnLLPnQ9nr2Oa5uIfCyv/hR0t40w42xjTud
vN54SrzQvlLjarWN+0XT2m596Jj+lVRkxC733Y262DpiOOLw8x0NeBjPR3xvje6zGl4d5jrOpK/5
HsjMPxwkycvve/ZpFDrgMAK/3vVVmH+aQo6dDDz1le+aOBvPHLx37TF48rATC0BjjqonHNd7KTd/
lHp61FD+/WdR6P8PPHfPNf+Vqo66Y2C5W67BXY9blrQv8Nx5qjuosCzCJ8ySv1V+G90KpH0xbGFj
n3sSNpJzUyu6xWb80wKsheyA1Ie/zNErGGZzacUkgGuCTY+PjYxAI0jqeQXwQF4eHd/G6jfSsdyd
6io8utkArOAYywPZLKwkMhHBUZnIEzx+4RFQTHulJ2dqlC7phYsUCMwpuVne/8XpH9cGMOTpQbf4
P+Y689clFjxrK/oyOql+62VDEjXcsOJtYaL6VOmUH9OwOxrlgLV4G5WWvX4b4j476DXmhmSosDF0
9CbjygagfFvl2MwNS5uRr3Uc2p0najo934Q5ytBI53bVDcA19pm29UO9wSogwfeb9u2BTOM+N6E2
on4ixvKZ9vozJOoCtTjydjSEfOrG+gfVHFXZXlrdjV7LQq/X1hCA4rKK8P9sdP6mzf1sb2ld9JoL
pN1EvYWCUtmtK788dt40IBMCXeA2RhdQ51VYNWMsAw/aE+DcPkzhyJFFI38Acg3FakiQyi9+i3Qz
SoA3qylbdC3byy7cQa0pJc+TVXUfxoJj8KIbhnGtea4969guqvRQu9FvY1Gy/laIYk82U2IlO8YE
3lIsjVfkwbPgbyFydkuPSTblXwEIj1KIsEkATo8uKyt90xllN1uZgXTNIfVf3DiznoBv+iOSXmM/
mbuxLz2cTab5107nfzWtuQ0jW9LBIEmLTW4ICL4gWtVhgen8MGBXo7eARkbm0sviZxOUKjTCYeZw
mDF0db89Yx/pCbW/2HYUzDl78fCHaXXmRhu97qYjM+yIg/LgYNmJBVbPVl83Tun9keH0aCqn5p/a
yHe1VwTf7dQLkDHmdR91UOZgO9HWTtiUYJjI+3/Q6Sk1dG6qusI0QChf4DyI4fxUHbcGdMhKfjrv
Mbkf3TPwWiRMp+V2Z9f2176N5TEwPevm5JvVLcbJ9HboS6Ditzz62orkFRUW0XMOmB4cZGC1XETR
1yRqEiQhcxtFi0hqyhIkLWD7AEdRwupWo4EzWUNWmZIUu617naLjpGE3htRN2rf4HRDXSu/tc9MC
D3iXxgk4AkvxB+nGPsEq0PcuIzajAUNmFU9d+Oznev4BaL75h34I6nXtD3yXmXZ17VNuHIDT+jGR
PSDBTOwUZdE+qe0OU1oUssxu2JID6EcLRCJ5EsncJr1whqIeoJ7YKzqq/K3O48M+BKIS/tdxIh1E
L5HFwpea49S2tnB16nqWxq+lod+AXpQWQNVssUPgYcFII8iaudONfKnB2vjuocZLD/IXBv/cFzio
1+IyWVGBWQ2cUm1ws8+NW3zkwv6+OHz1RffiiDI7PZy+vunnVAPXa0A72PF9jSzoEzWWTNQliQqI
3tMpl2Zw250W2S/kq/QqHKD+7uF+q1PD3rsiyEni1YANhZPXtsfWKMpnXUL0InEfXxutfKYVnLQ5
MbvbiqGabbSCkzZL2qj3Nk6z8V3tjR8xn5qnwTfwqYPa3jmUoetsmRg9PBmAVI4M5M9Rk/rb1nE9
1GfC0KEcrwOFH8zYrI2iDUqjzF1bBt9mC3mmiRFEGxItt0WmQOUNu6INqyPFoAYJEqA9eBQTvQO2
kEDWoNqGreOi7lAoyttDFsTYB5dFaG+btKg6C4Z507ZPhh8AKa/35MKTGJBdszkfm+4wMh81LVK5
sJMY8ulH0dT13vGNn2Z1mV+vDEzCkxv09rqwQaFRANbzD+Saogwt4Z9ShkJGkMwUa6RgVX8YPZIX
WpzMXf2yFeCLwFnp6JZ/FKbl7wJvAgeI7MrhBZaUu8Dx+dpCaaaz5UHDTimOPE8gSB8kNCpjJ1JS
4zU83WET8zPpZ5fAgYvnonhlpRyddAJkF3mBEAVi3mPvVi9zia2H3arczDa5k6IcSfZon4oyikPW
GsBZGr4pvYPSlo2GrPj1nJkbgBJmA0j4F5SZVNdQM8prUpT9SQvtXVJP+YA8bhjaRLe7TWOJH4UW
tPuMLDRkFjPMg3edifz9hXIh4owIe3A4Fyid6n4ZuhYFJ78cvLdr2/GrDenIOl+V7ofjfuZLLSxN
qf9wgUXv+Jig5qG2cpwGdYdicHucVqMhSXVtZkSAn/nV7NRjf3bwg9LWERIt3oYtYgXAhbuPm0Mo
r8CqsACU134vLOnMujD9dZP+QOK6eRTI3M9WIgRGpCXBHUlSTW6AnlJ1gwCF+rO3UtK4wQviTZVa
wdbss+yzo4fBekB5Aw520E27LEc5Sptf+2HCcqRgr2Zhdk/Ui7hzaIvae55SsECUqF4uO1Mchhro
Tx0KFD6oBgxwoIKL+cUDFhhfZZJKfXRx1IUqOF5goVmHowb0lp/NiFq7udufeBkOV2NaoViwOTPZ
YHMgAloHjs8yveUfhtzCU2dVAIqf+MSBGhmsghLzlSx2fhit82fVevVXrRDTukXW4fPAsw4piDbI
NKLMQvZRWBwIxk81XhJE1+i7UpDEsC7YtU3XY+MusHAEgXkPqntZFtw0C9XQluhD4M6W/R7wWPHK
aAzMlHSgzm6jcCzAEPnW571V7JBBkGNDFz+6Zez3h8JJ0qPwm3pt40G89iiFWxdZN74WTffJTps9
QVYo8AoCtAiT3NrhceBZvKFaiCCxp01S4CCpqbxjj1NrZALLqUeV+BdAyhTbwM6Q7C13cEYr2ZUe
NgELvJuPpNeFi11wIBwlaYkKKTQkUdNEXnFGkR2OgAJRYpGE7mwwwvTeT93pp6jGSJg7II396k7m
iFtsa9eAgmVl3908/JRKcq1ublpAXuGTdOzdg4GcbWR+aanENcI+jD4HsM3Kx75ys6Ig/Tj+4Cbu
h+YSObJId1EegpdnCgFZb9qoJwui/nkAC8H3vLf4Lgcg8JkacEogpw/Aif5UhGe8CWO8lgwjOPe2
DZF8ZpG01Ee64gmJKs7ewLk9MjRTIE4gsS44k1TmIxJLtAA8XiQOSYLAYYV5E5iNSfUwYg7zEIF8
XKfHTagw6gIkhUAbblo+nDr5aw0OiXjbpBrq02W3RoEntvQgobQTP+O/6h66egG8Aqv5h1xppD1p
+JIChGLTNO2w93kEYiVZA2PyIJlmkfpuzgGRbIX6jrrUcFldQ1JYpezC7e/zqMLEyrEB28mgD/aL
X65r5I68CNlJwyZfJy2mywx0HRthZenWGjvrNhptdkqQAVS5nY1DLx84LzOKgIvMts0DNlpnDqgX
rEJsfEtYtAcctDBM7Yvf/V2IrjonTbQDYkp2MIP2n6SoxC0INXEjiRoeT+Vm6pFfLRi7G4Y3yW/4
X22PWT+2gFAS4UTZnoOg5GOZhOla2O7wzfS7fZq7WORYFZ4/qMhw3AXIwBLfrioIUIsLyZbN/11X
yG8ZCtLN3RTbL2o86VV0kv6Dju4iiVm+slyBdNCmCC/U4HsWXjqPgZVHTgsfDKpLEvAms2ZFYmtU
7ACcePk/cQ/16EL9B7OmIc8CCTp8Oxu8btgaOliu0qIWlzICwf0ql2KP/3IQ8OClZ0So9SYd+ZA0
Ylv24jtMXEgiHbZVop0AQshqHvtbx3nIFH5DknC2VwFIcnSkaHt+ou+8LsMdeV53GcJeXLCFiJNn
Dnx3MriM41bJbIgKIjmxzvdOReWsHgaT3+M4JJhlOLJthrUjLzWHWThNY/9qFHFyRN2yf6PjO6Pw
yl0PYIG1aLC+XZFFTHy8uvjtGhyz3/d6l4GWVQRfOA9+eAO2+iMjCr7gsHbldE7x2ngRMPmH+jJI
pFNf0wGs3ntn3xgx4UnEeXANIfP7xLkz2rv0oEMmlkD5vYUU8srPdnbK+ApEiNMetX/6B2rGMKz3
edpE6zLz2awboqq6gQBr05HbUOiAjxL65y4SgG58Gyrc1Nm0WARsOw1IM1pT8k0T4v3VyUagAniW
nKoAqxgp3zMLbK7+y1uNfm8cDdF6o8NboZxWyvk/xCdnCqBu891bAK7Rp05mu6Ze2D8jPSWo8YFQ
0/QiQjJPc3V5e1cVXlYfrVwHQP6bzg7iajcJTPRpFBn0XPfXHqYkq4nVQLH2/S1+b4FAl4M16cZz
ILORsk0xsRtMEPmcSOmPE5IJ/USb3XVRCWeHVz5e6m8NDazlQJ8F5V7Tnb8AMpZteo4cmrj3zWso
m6qbNJQMSHGo6wumKO6ReqrBL7p1mLBqw56KdkF1SStXfV3BsP6TDXWpoW4BBhwQMOEPtZHYwWrM
tziz973Mm9JljhRJ+KqYs4Tpkr5pGJjAHwzkzIrqB6Yp/KnJwK9XW9l0DlLBnrocbIBmMGZ/ZcUE
xPeu+LPGEcnWj2rwQnqfp8AC9sCIag2UHqxZXyYffCsZP5gtH59MVlV/dDhXXvejkT93WRQc4q4H
i4HrxU9AgSw2OZLpw+mrXzX1yRDgIax0c089rjEAxeRWBxpoKZLy/b5LXq70IlcP81+ck771aaiP
zPLZTN24Nbu1K7LvZdN6z6xPV71d40e5b7DHhFQ0/eC6qECpQnyyUaF7p7ZuvFNfGoG9JpEaHkWF
jxNd2GeRtD5+4YFEpZn5sUzb2X0x0o+0cRuDbnCluzpSayoUnJypceVGA0kM9UzYd0+BylCEySfS
0TaEciFdkCMjFd9ia0HB04sas3TdAnUNQWsSaw+R9VAzpMPdPBP45BmgUST8FuCgrJ1DfD4qhLDa
1j6p/myfxo1faqhfXLVBXRyqKDZfbRMwSEkXuofWF+arZRT+amhQPoPXPs6kvBOI8O5SYIF2CwlT
UC5EspM7SRYQufIVcpr4PDwXSNdxSmDZOfJYYKJDPhIt2ScJBN44DyzleeAs/t5OFtUAwwEjqb+I
TH0KR1KTAFgzAHTN7/3MxsWK8vEOHkPSHS/ucGFf3MjD1RM/7AF1EPAX0YXpi9lV2D8F5AnwVWSq
lpZgTwFHwIxhnTOhjmhD1hZ0DTsbGAo7fextjLDHQj8b4Zc46IxT4ANPcFtk6U9RSPxH6qMyCvOR
hQgwjW+8rdwt+WRyjCAf6lM4klL4FU1YIvnY8V5qL/jcCG/6poXMB34BEhr0rg5vDo4i18Jrp2+t
HT/FLiqia8+IV5hpPQEYBIl7BFRCHDA6oZVkNraG7GQAwYiEMCGzbxkjSr+yxt9jb/1D4cbumRrk
atwl6k4ohAJedYQqjPauF28S6X7brUCgsUdawWcVEsS9LQ673gL8dqxeIrdvbEId9KI/76edLAxW
d0qDfV9GVHHk/TLbjk4Pfg/XpO58N+RI94ojkc8qEunV1am7uAVypDBWA3wt0wa4AGDlnB1QZS5t
70RfsqQ81UMoviddH67z3BdPAFKdLqOBUuzIHLvvYfqpZlX4LTTbU6M1xlUXyK6xU2R8ttUrdujN
V52vegdbJxkyoyeQyyzIZBYimVBcdU6T3AUkMhxV0xIfjeqHoyQSmYq1Ui1C+Q7ICuIaFL1IwgPL
TNxir65O7hLpVJekB7/cHiMUp7wNMcCOiCTptzgqhEWWSFrI/J4P6WhI7YnwHkcNUZfRkmnYIAsm
RAIUaqomHRVUs9Sj6krvgn9CPS8PSkUSRzLEHsCJq1FvrC9aEX1DzYn/xMskek0mAxWog/kF0NX6
zvXMTag78X2Bbmcl6j2wuYCWUZvLxVUzYiYKuOpg7cglWtPrKBAhkcwkUTMACrlYLaOQmlbtzO2z
YDd7+FnuHCYfxVgy3kMQ8ibdHEj56PLnt/DB9suYLk4cxdGoBMOfOCTOsCknrTzaqWZ+sd34AIgA
MzSap6aqUUYppa7T7K2dAjeCI9vHXpHFcWu88GIuCQ1e+lgDNKJXdFs/NiNkuZqRfXaHBGLQ2da5
6MsG0DwkIs91YzXANAYmr3UmT3xsdYPjAfTJR1lmqUetae76yF0t43oeR35+i9gkZVqjbaKYDRtu
oXxVq/RpS2AADeaeK2QktdcRRSRfwCZKkAGa46L6CFCJAN7FSd3gIb01anwP+E5YasZy6aoapTOb
FCdY1Hdd1h1zFC2Qn28N4cWTjT98j0SBauEJpaDNFD2FsaWBCiqOyl2pdSh2ZoJd8VFkFSZoJV9j
P6HdzE4OgDpXbcd85A/DCSkZ7Fq4ET8AB8K/Cm/XNyJ8NSXYmqHfOxJMDZ0SZCivhgRa+9kx75Zf
xkyxVz1rTrB1qtK6pa5v3ipMedd1jTMcgHRZN2VIA7cEwBWq9KUexHSasSKXQo4Yx9BFAScCkI4k
RwzlBXD+G+o1CfAhJTwbr9fGYPywhB4hJxogUaoZw7hGIatUOuwHlo7Bae5IXz0aqrtRKSmKH2vI
uSMlCICWAecxztulyD3XA2xb18LFnzOghGzs2M4oGvdTXAlUqNgGMNUAjzl/NKEZVPsRZ/wrpBjj
+ctPIstsc9jovq1vtBjQbWBtT5H9KT8f7oNvxJxcfyt4DP4mUs5i35UfY6RWHeYuL5Ez0kxOin8S
kZ2D5GcTjwFKvKjPo+xuSVMrO4MCFLgdVtzOVjWuqZjjrmkITihRC0zuNDqlaORamX+yfuouSB9u
1pqczlI2IKX/USKg6pqc36qwaY+L1EFy4XEYX5oar8S2xhqFRqgmcXx/ZwBDDADjuXF99CmtCMg6
ThqC7wZmdU2KYIJP/oJEcICCNuuy6/MnlY7dGfUaOXP5k5A0zKR/R/U2sJVe5Cq9KJYz5eNOLwGk
6ugezvVlsTTw1bJzMZV43CRSQxbyQSLvxQ+w+iOV5+j20RpQwOoHKNED9foZH6T2oieWu7NHlL5a
gCx9CXDAfhsCe1uJScLHbeMid8DQPTjh1rLKdYCRV62v26cpCLsnqzAg6f8kyCu6zV4sPiQAWgR9
2GDgTNXT66d+jfRTUHeaLNuGWsnOvhkwQDia0yw96FRX+bW+7m1wXKqvSKcM5Iwqf/eoj8jn14z6
wxACccp9cYHa9IEU1LS9ba47VHoA0bCuZwNWfwlIeb3zg2/RofTJ4pF26ADPxldCt/1NEqMoQp4l
0KECFnLulSR1QBHkFtaFvYsjEmmdwbbpHEKPB/coxyrnCtUyRx4XTuPhtv3kimOUak2nExX+h8Cq
7TbPDVJOriB2QAo8iHL+JAOORFGFFGRCQiZygIuBXMf5KDhOn7E6XScT/950mnehBDWQT8bbwCmH
OV+tQ0bfKWyMcUVWGpk136kzAFQXiGqmWLVycmRJCBuSVENzFdUlFz9PYlSC/TqEZjZK9999/sNV
VViA07trk9kcpRHiT8FKkI3R2sOVUPQF6k/GQ0dLFxJJS00ulymF2frOlvrzKJtZzkbwDBUfyeBk
29SZPgJettp7JseUkb5znvzmzn0NjIrVygUWSYVyZSlPnjbtIjP9k1xn3XvfcofizVHITl9ieTku
L0ejlz6kGD0/Wxsm9nd6w/ZOOBfgyInoEnvuoxyHn3AGhSU02WtpB1CYe0pAnxdBTR5q7GYaK/+M
0iH/7Jof+sROzsObJvFBoEzN/65DFlSa9MnZ5c2Pzvf5Nvcs3IZsSAo0wU+9HfpI44f0H3TKhaQo
ykHy46WfUPz9HefrmBZ0PNx3qZiOrRWHzyB+w8elt/HflfbFaVj/PcOCUMTPHeDOroHp52uk2/KN
QJrdlXQJoEqBTynN1AyYc4S6nxzIBRMwwGPOVufSt7y+UAdEzWG7MbQkAblzVR91O75YAIWqnHKF
7IviBiypAvD9WXGjrm45IQ4hjVfqxbU3rkPPi20LhfDtSxwFydXPjHhuQtl1Cy0Hc5A57sig1Rlu
UzmSTxgZuzAbsPH161jqkm/a4rCRj+2a/JWbgRLvU5l7X2OUgIEF1s7+boGAqfnO320yolrHSMuP
Xt0mB4a33SHQyvI5KSKsOLKKXEckbKQakrQi8HmPK5QkDVdqDB72WxeAiuugqIcrpg3AtSKRzJY0
29IcSXNI5owyz1ye99uqGnD2LqPlJeqL+h7J6YUb9iZyJ0ATUtkaoEcKlAZoFqhZVnqK3yPfYmvk
U7s3I9HA+tGUqN/ORySvDNIxtKWjVafFIfM1FBHYjXf3NEGZ6rYCWx00kK6Q4wR6M/dRZ3oe89g7
9G22BX988ERNJ89OkRAQgCLGz06k88efVuTlJZsGmT4bpSOXGpAHYFdif7qpETxp3hBYKzIY6T+o
0TevGOnswtEqMKfn+PeTTdBn6TkRbNlV1vdccBRytsYmxeFqYIKnpq1vqDUA3SSK6+ZG05sOc1eU
mZCOrMrPLXBuxPD9ANwcRmDf9D6M/ADr8AVvHf+gBqggpoe929DHXf96QYoR92cGxIHrw+UATiou
mYWC87ergTY3Qo5yZWxxnFWdI9H+Ndii/BggNeijngXgEiwme0u6JEzKj43GnhMA/l5I5fVlduOR
dyT/2SHm+g6ljAloZX4GcjgYCrR4TE7koueiefamK2YO0YRnfn+9yzf94iVPb+b5Hb94qdd69m0M
8KPK2ci0tYECk01YIMnX9C0Tc2GkAx8jQ5hA0kDf9PANHlr7SD3UaYJ/t8sj6zz2PkQgroQHYJg8
OVaF5Py2AFIwkIvDvdrgr2KZ/pWaro0sqeCZ9vstQxcj3gOY2nfSe+6/+diUxkWeSG4C6pKKO3sm
LHYomqaDvmOvDhJUSF59FWMXlX+VzMz/1nl7wQFcf7D0PkTlixs+keQyoLXbLc83DwbmItstCfhX
pUeZAwrBkVcl8GN7duvcPpNEDYt8C7sAEzubV6X4reco3ZUfdSkEB1fWqAOW4n8fSr7kYgxpgn02
eUsMvLyrGHkYWzIvLCo+aOKwcFc3T55JJ1GtUY+H4n/clwq+uAIpH26bzNyup11oWN/UsMWVlfIh
NHUL20NZrACNhIZ/KPBW/PJUKPzDMIpXkneVCGDG2MHpvWHqL1z8DSRSBAcZutxBpvGDn+ou7kj9
DRQA95viRwhUJ9RVQX97H4uHbtsMZPNAZZk/svlJPVxA3cRDbBMcOocySOdv2OIpk58apuKpp0ff
zeDynud79026+RlQNPm9HFDuOn8vf/9wHm5iDt0BLiTw6vv3km5B3dgiFlkyVLcHnUQVSv3i6kRF
eQWiVzyszDwX+CWoAPPcOT1Obd/sDrfS88CTjZ5nCQrlpKHMrAEvDkkG1w2JuyXlYmAAKIajq/Hz
YoyKOIdgIMDDWVO8p7tYhI09B0nwRvWVdNSYQKNN9llivbAOoAFzlywV4IB24MjCNkk3Js6ts8CP
kXnhiawqtOpifYb9OzP0V2XvBs4tjFELA9rW83wl+iPVOGzogg/GAkj24s8jcx3E2qUI1zRs8XfO
zzMz6vvzJHsPxJFkH3KRniMnXT5KdWMkdcCPWqUV1h//Cukx4An5FbKXYlSHMIftqLqkAfptuSJx
ri4hPmedWqo0IS3ZqalH40frT+EumOmfB5SpeHaXn9No5WVIo6amAk0sr+Ica8yfqmlMnjoLgMco
Irx7AcXnE7h4xjN5kd7oym/In7ZPpfQilV2iJlwY+FBUsFCgsASgstWRJwKYioFASqMXmuxAQ/CT
cmXJ6B9F1+Bs28XR6zExxictG/vrrCskWjv1g3icjqBIuCjVrBewANjHD06TGZ0WOhKpSU2goNrY
CwHIyj0c6SkUr9NN3WfsuHi6WHyf54fLy6zcgpqi3jgG8OuK0fuCqqb4IEQR7uPS4X+44Uc79rNv
bYpTs8BuhmPrTQKlNOWlmpr8W95lwaYrDXEBnqJ4BlMbCn6kAZR9K4Ydko/YhClfjOJktEnyyQ2t
+BNzUa47ZvgaMKmbgIO4q0Z92M5WH7BFUej8ncvy7AhL9mRAhYQVgX575WImtUtC4IKTUpvEBA7X
DPgwaXmdkCqE4kDprRpsHX/H7KbZY98sqTeLWPpQupsoADyQazEP6UbILkEay9Gx8E2yZINSOy7P
CmRLWmrm/mxrHTM/6wH3dvbgoyY7zc/kQ3qSfqvrRLXNCsEugxu22OBF6UPpOU/YiqzdlY7dEBTB
lqA1aIefysask/Wk+8YO4ARDugXz4xZLigzpDnIMaDSA4uUOH2OwMWDb88+pGYFckBbNUcch6pdM
r7acV+FnEEiutTFsscCX21SgLZhAFFyKbV2ARt3H67A8ksUHRF6JWizYu4DB3wJ26aqIdGAtmY3Q
1nmcTlhhS9EFXNQGO/rJpgYO580KnJWuA9ti1UkEI4A68PXEQbpJ0PwE0o993fbWGs7sofRaYPG1
F2NSTEOt3v+I5B2sahuDrTXwZXy18/4b0zv9R1FmyGk1kB1sT6i2NKv0O8NxNXbmiuxV1zNnk0rU
Thwr0T43EHjiK6C3VkA3iLy9N+ooOJqsChslPpINQ9Ox9kM8YaO5To8GQDmP7wP7oGLa2dp+i5Q0
CfxTDrzd5475CVtU5qmQedoOM5GdrfokUWOR5dG+6NsyiPKncKpL0lQC0nYFxLh8DfB0BnYd5IzP
yjnQwyDqkpMKNLs/9nH4PRzA07utPBaW8lS/QJosmsQv79KDTseEZcdY9o30+JdtNmLK+jUSOYCV
KaEkqJkAlrsG/mC4fTB4tg/c7sx6mYCkJ5D+4EaxtweoJgOCWO7tBtsyjno7uoAMnKIVsaOATTb+
OHjuTKNCqpZl+3Kw/Q9BouufTLtBZqJbTee0DNnlnrkxMis+AfYQKBaodqV9QQCav6QiiW612eaf
9DYRG6AZ1KAQQQFsjg3FI96uwRroAfmnGqTtz0PUzcNd4ejPRQeCCqAUjiD7RDF3L+vAC1kHTt0I
RKddKYA6LY1gbcVWBDey4Gho3lfS2dJAEjVVOjkrbH6IHdLIK5CanvG/KAAACpbKIYqP1AMaG15/
Q4PCtgLo/v76UWxlPh4pU+ZuPeFE88AZwkhZKdrj4Dm6HEhXXJgbeSuZ0bZnf+MIqzvX3MXp5jSG
f061to4AqflX1Yx4Q4nGflIeqJeMVobWlaAKz8uLwONuV0h0KS96VuO41ZusDXVRb15cWBqlLdIC
pNMsS7iPPXLJPi/sHY54V2nAggOYOCWS21ickAiJvGLd6w4BEDxA/mOI594CCu4qCRDRLFDTOfp4
gwCGdM1QJHYhXSsN1K3dCVvc1CfL7FOmr4HeAHVc+s0uZHjwo27pIf8aaCnvRcdr9XvC82LvAQtK
rAyOBAFf4OeXo6hI23Gz0S54k2qo1JNUlA0w5VMHIHQ3u3arbQwI1FU0ao24maDo3TEriu79HC/p
QxfGHwIyjzj4PrnC2HD8AtcvX8LC1gC5YyOzW36AqNH5+e2hb8Lcnz/1pVy2dbKxBpGAHgfD/u1A
3wyyUdyFF1lofInq1vnrqb51D+OW11zKRtvfr08D/n39pfMs0zWiFkvVXF734d5mH7pXdQvAj8+2
QE0c8Yva8JvjhfxmAkixdYHMIDukpiZzMd3O20DMrsGIvL0VMPKGA8rAftgdil9BkmPegxgu9gWt
DMW7Mkqra3AuYw+fKVhTNxSwlVckCZihw8mLQRIkx8+haFxvNc8G4AZO1Bsd1GiYBWaaI0tr0DTL
VzI1STAV50w2embq+14UV6VXbothNEJZSEId9j2eMpDffw3axVmODBTUCzgu8i9WHIRKB4slz345
tVdPNmD8Q55w2YfNNQFCCzQcld7gT8Nk2cMRtUB5M/vgD6N2mLvgeWUHNgZsH0gc7lUDLK+V2fFs
O7Rhiqwimb9QAC+22c1igGczay2UfAHptDDWcR4gOWwIGvu8EMl/oigeM7MtskH7VRB7cJ1DydDz
VSY5dL4BiuLqWrgvSv3zu47LO5MxAomqR54ofS6OTdbuFndMAekCs9Lo81ctm+pdHbrVqf21iYy4
XuiKLvGRqSURXX7R0yjSOSCInQc8uADkqkkBcvjLNRZKGvgw5qGrruK3fX0Ppq46Kx/GqO675veu
qi6j7laFUbr/8LzeC6V0v31WykVdTenSsERVdmsgwTcYwd3BzFdmD+1H2aNUsGHic49Rde/PHuWM
vdmwePuattjci7oKO1Zo7Mpoy6dAc+x11BrArALvCvC20Sgf6gbJAOKdElPvgEfD0c3/IsoO07KG
E0kxsX34ASg9qB+EkEJSkkhKMqvuQwjqKt1M/0HeD2Hfi9XhrXxnG3kMofokUfNe2P9wFRrryCeV
Nlht/DYeGdTDAdcOdkVRHbrpJNmvyIL67LjVjpkA99TYWJcr7ISjJTOYnAfMp6RnAJ6SdMdK4DZW
AE0lnVGW9TnvzS46DjLQPHJkY8RB8oZB+PVHqD4A6apIUSA3X4BMNdjRkWSkjewIhKV12oQ4gvNr
19XXIz7XU+OOUCRcJGC7IWOqA2aZbAsHEmNpiaZKdAfl5BZG3x14Apz+ktdI05RRcax4j7G41CKc
4QP3Za285utT/JxugsQyDXGbj3fV+y2ztuRAEalZXEZFJct8vw/KRXgS1e3Pl1+EI/viptQ15xuZ
HyBp579CB5+Ky73xSGi8vQGsShxSAtO3dTKICtTXzvl3X+9QRaEB3bdyXe1E0uxH/Vmk0XOg/6tr
42nfpwbJ9XTZkW6GxPcjK9jh2fXxT1A3TxZ7rHACK/+OQV6DRj8OWTwAMqlL/P+4v11rEXYh/vYK
dK3/5RGrP0zdlXx26vN5/1NR4xafz8JVRSPJmBp7n2gJilNQl2BW2A4Ufi5eKtfHwQ9I4rAvxMQL
TtS7l0SAbmLK+AfAMImXZgSJuaVXN7CGo0QlBsljYDKcPffTUtIKb6krKmzbeLrO7yjUC+xpEjlh
U9eoON4gwRLAB2UARloyETZ1B/izc8N8gOiScrYrEykLf7R3QAD7SO9AluZ4lchUdWtLTC5E4AJi
bmjHosM/tNKSiUaRbh5K/Yn8yU4NvalJyiyGWknyJ09SirrdGw3emb8vBaE6D2pU7YcfopC/FcFh
lOWtyuMxysOwNkGV0BBEwb8qTx7ieO0V+0j9Oa3NkWEqGYcXzCNNJyoBQ5RiMdrrFtqaZFIblV38
D2VXtSS5rmy/yBFmeLWLoWGgB14cA3vMIIMMX3+X0jWtGp+efc95UUhJUlV3GaTMtS44usx93tn5
ThOmJFPn8X0PNIZjhqe6R8/CUX5hAiAQSbomGwbLR1oHDvKnRURGjVAqN8vFSC+0T1aKWtyyVJwW
XJSA7dfYrAVaBSqJ73UGUrdW6y+V2IJTK8vYgVbvM40KIaKebN6SAekDcIauMy3GNKxinLNHCQiQ
14rXoKRYjP9VxhLVd/mcn+QqqLea9t9lr5/sreW8tRIKR582yQCD0DLlhONLZ2embuYDutzpNq7S
F1dqUhdYPWXfx0j5wDGOUXko20UKNFrSA/cGYAwmx3anhh3Ie31nAVWoU784SAM4thO2PEBgNweh
bebfm0oBOXnu/ARxWenHIYpCDNsBIrAN/l9APViPIMDF26SmZM8VThreTWYH4DE7flCiYXgXFjN2
V0bvB+moSQDVGthAi9sDziVGrpSAZ9Lm8CmO4ZDoDepCDSRQ0pCC0JAUJCPjmQFFz8W7baQ0+o+p
racXxexY7GsGyImK8GjhRBz4WUBuAhrCjOwgFPairlB0czwyXDpdOU5jkRxJ5IXmb0PHsuqbobCh
ONItt6ce1EwiwiCDN78NF/U65LKM11WRepGVItDdKkn1urT1NHdL64v4JJd2F5G61Ax20V4Wze/v
g0YUdbGgT0DjZeGrz6Hoer4vPdRWKT0YvYFOC6ioyYxPRNidlEr8MLXjJcYzINhgw7baJGFrgSMU
xuRBPTJ2UQW80ZD56IPyuDtkWYLAeDyRtzJ505J3zL/KpC/yqI41CK2PQ63H2KNEQz1daZFSxEA3
W/M2RiHnUA7+YuO4QL1vdetjZtXp4U5GXTK3QJ4CQIoEJSxIjojLGh4kW7pkGCL7IM2nWRQWxtf1
LDRuuy9ZlEaXO1fqkofTgO4iNDY06GlR1F2WGndefh5GHgDc/s/JKYLbZEilBakNuaxD0NiZm/nA
tfp5MaEwy/dD3bix+/1g6t9BY9+34uDr9s11bfSrqgGfkzx1VW/sURofXZocKTBx22tbHO3FLUAv
IJyRHnPr0ticNFiSuWgqCyn+TEPW0x/i1fAuyNx6KcCXgE7yVri3ZHexxALBQgDqPTH3neJ1PSRD
xWpy8FL1E9J5ACU8Ao7WNnrggiER8L2lI3MtNNJnEpEFIDynDSlJFiHxHoeC6TOJVjGMXO0v+Huh
auKPEu2uSh4Sjt/SSv5WqbYX2Sj+XlVoe8D0uVWEyxBa5rxrIyPbh+Loy6U07dfGEwmwsTjuUlCk
AQJWb/TJTipouJK5lCa7sqGh6QDQACXrICZFUOkmo5CCbP8q88RacrEW5nipP1uTCqJUUI3dcYt5
fY7SAkLAk9h4i56D+2E79gO2yUcrPwz2NKL0v++euibtnkDZ2T1VRbvR7Dm8kpxEOEmdQMEONEky
I0Xdq9E1NQ3kU8FTykcN5zZOMnsHqRh1PJ94NR99CheOgEjwjbTbKB5yVKKyAmy8VTknzVNsMLbq
uhm83SUrFY95ZuBpo3PyBiRbgnqMiB9UcBTZpR4eQdzlVhtJ99ARNroATZ8ddVewPDyScqjMMX0Q
Mtz4wqNNwOkrN7CRTz1wcvEYiDP7Q92jHrd0SuVCzaCOykVJUo/7rqdHG71wQ5DYQ/imTeyyYSuY
DPyVzRJM0xGntErU0TfxTznBXSwy8aYJmHAl9hbEQlahANWOKGndGGdU4uPJ44+1yiH1kFnX71gf
Rgt2lKvihaKfVNzwV4BS5hsYVIuMcKpsoV7Z3KkJk2qlXssozsrmbijVKDDWN3MIvsYV1BUtYiWj
4ZQ5UVCDkAhFfUWK3Awlw7WALhDYhLvhRhCOAw2bGthB4Gr4jSghbToBMHFTG2wDBBjnIMPchZVC
GTahWSnESk3DJexK7dBVSy6Aekjo9UHn1Z7oMt0q3ZF7unOQ1+vl/iLHZCev6bwd8fiA9xUpv7uD
kPBuTGFUwMQHuMm5qApKbjeoO5u7rowpFtY62DYjEeoU8AQutbxIcI6pphlAovGaHPWAjuwb1zos
79UVa89Oi5puGi7v1XH5MI9986DpyEBe+CardOB7VcBKKU3XXcxGDdzxN74UyQkkyrRAIZnVZbxg
RjUOtzSfDFFfr21m3F020loDTPo5wV1NdVNUV9cRGImGyNjbRtEXP8JsrI94d1+4mRr23dSQ251Z
rC52IB5oUWgAoKPMHkYvyCsdhRoF2IRaAWZRABT0Aly9OxRDAh5cxvOogEE+KsAZUERbpVWNKzXe
a4+GuPRv08jKzyv54tDHD0U5TIc5QiGnqWmHxnFLFJLN5aV+7ZEMZdgKnjyEEOfZ6W4IsStLNv0U
JhvL0LSg08FrZDTBHZe6ZFqnXh7mVgAk33SDc97viT7oO7ASzBs2ij1qkRhMTdIw8JTpIkc47y2P
LSoQseCJA7eVoJmK9ESWLfYOgzCeJ5wF56CHrnh4BnnYrSdluI9ZWx2ELriRAeHX4m2+dURNAsDg
yodelChQz4xNlL4LLQ0tYbLY8akICqBvA/G9LbcTeEiCsGagbAd5+4TiJqSt0xhn7V/CpqkP9A1L
+Vy5eMPLE7POtqbdvWeDesbWYvwdCbkV9kgn7QEs0s6Vpyp+O5obfzddZ8+NOgUxQ6cfLZe7QFJR
fra6ne1BdOheSKRnxa0XqpZ7oaHtTMCJHyfTJxMy5hYfuQ9qIdSqOSnfjAlg900NexXUcDEcrR6F
r4UxMezv1vp2EQpNFLkgjW25fjOvG+CBOFV3rEZR1Rcb02fm4k/RFGZ0RsLF+BmU9jxGTljued65
BJhoQOJUK1ZWism1J0UZKqRJg2fBbMZoEwK44Dpb9nBlwDbGTlUEVnIBjYeX1eEBwKRK7GAzpByt
7qC78z94w42uYB6MrtTLJtDKFUPUbowpx9ay0JKMesWAE8IFwTl1ncbHWXc6+IWDjItyxGkb4PmX
EYmYbkM7Kthcqxzzm0O10QlOWzesA1MwlU7Pbpg/RP03Y4qSRz7ZwNAz8aJdzQMABUlY6jgfjYse
Ff9a/Egi6lEzZREQNz38srataWsPvAixkVJVvNiWVgKkeQW5Jf5o2oDfA2mbiyfhrRE7biDznhKv
QwmmhuIstYztUwcgRSJtcdtEBW0VmEDA34Z8plEwMxGbEjUJy8UVtTKBDwg+JmrIhMic5JB6PWh9
93rofJRByCwvlOxY6+lXtwQ/W19n2bngdnFV57gGHXRcvoz68FPLUUWOp7CfsUipokZJ0DMsUDHW
KCkEA8pvxSSq9xXdKa8jnklA5stPTOuPhkAuAbG9hYe+4tYjWTfZ6TF0OeAwoaSmUJBPB3iM38Yr
39WQ7JBLi7TNTkVhcxOXO7ooKGWt7JR07nx5tTCnCnkjUrOMpZ7lg7IDhC6eOOyyNjarQHRhAVGV
dwLh7T7nHLCwoims3Liw3DIu0dC8Q/08CBH/lJOFlA1xEZ7t4rELkcTpk/ytaI2ZRXvFrv6ZnzMb
U+QpDih2QHPG5YDZk69NuAGB5g/Xjip2QcwWV+EOm4eJn+kvFhAuDratzXnQA4MWJSMOqobeWRby
SrI5tLH31e2YSEVl1TBel54YGgIoBwXf1klYWGJESpJTj2RIbwU4DSwmAt8hRZbPm1itleFjqhst
YHnM5kKNi8JVIJqj0QGkBy4JXKKklhTSjnqaxz7Gc6MCvhpBpBfZssbFzpIMKkNJ6ywFNyI2O7BX
RUI5yWrojOP9ilZ20pimk/HpM7xlXM5Nu3xq6SvXTzJqVnbSmHpRsV3SmFDiFANs5Ioq/g6MwvoL
fq/1gUSAJ0D+BGVSCAsamrbNAgs0YxtP5FmQHTVyiARsZZvrovD4NQD1pLGCcq0jqHbPch7q0WTS
Vhsfu0SbLqs1SCuxXmwrg7VOLFAuQYYoQd28rLfRkh8uqOZSUKniCQrXdC2tkGiX2+l8yNX0mWR3
CjIk7aDmSNET94JM+EU6Dnc3XQfK9le/RU0uTcyjZQIyidT4OSsP1Yg6+aEE8o44QGfxXN26KbMT
PSDp290727vu2mGtCnM27Vy9+RBqHt5XGFJ/NxxYRP4ybgoUYAHDqNklKv6V/QYUHAEOvPJtWdTs
5IbTR2BO/IiTsTriqU995GN1a5Cwv2lihV2TCEXu/mTm1bUyGtyf/zArMzDg8Nz4KT2VgrsH7gEF
Q0PeErjO57itvF07Dagb5fw9B5PaAcvpGSq3lJ0bo6TBIj4aBciLC4MF9YDaW99IatzK7DUcR+fp
AZuEB2K5WGREfQEMuBRUf8KdPEm49CLemAF1lSkbtAOpyrluzUBaIWUzw5/acPwlKNnbNCd1nbDp
tAN1l0Xddd8MqM8TCIKcElyDdrqLKzfxtuugd+u/W9oiJX97RrX28Lx8NySRK77zuItOemm5fMy7
TyBVTMeK8i76Ti5xg2uk4Zl4Foyni4KH4KWni+FKluTY3UGSShVIxVw3924UgGQOM9QjkhT3/4Ut
efVhchFrO9DUciUy5J0M/xOBORjgfPvb/NJYTbCBldjqs1xJ6EQV+I3f+MhRAhKmYegBWP6Xr0LO
GKEmBcntU7pdrfEtX5DmOLuis/6hWeXXGytZf6k7a360KwNQNprXfEN2+S/wP2Xv2sE2zsBZ6Tdm
xptvWeyAYFfLPhle3ABcHmQdgJlyv3j1S+9l7a5M1X6TqeNwMe0MD3WiJ5tRsXyHxTjZepU3pXOz
6F57JItzpgV8StMlHGmlMQWQMuDj5ae8LbYkJzMZTsqkF3h/EkBopdNOxpQeJAPyHfJcYgckFk04
/SRf2fx1jiFP9mrnGMdVOHJ1axCE+dRlLqihbcfuwKH5l6/rbo486s+R+41M78TCk4akqNMS0dME
p4BmlWvLl0Gav05hJ3G4D3HwK82o99c5wsi9Fj2fD/LLR5LR6OPx29i4llufqGm1pM596hrtWN26
0ViCgyvtc1z+X01NoKTPAY1npeZIG//vVTLUEppcSeg5KaKu9XLskD5/XQrXJ6U6kD933Bj1J2IV
pA8HsWrq3qkGkepWtknLsU+AD3T3Mc2y/AC6FGDsvsagXly46QHQRurZTDWRhZuX3kPbcBschI22
oyE1NfgsH0qkMxxSrUwXO2AaAEF2CMcA0D4u8s3hm9Wu97B4eMMc4PEZtTDClwKQAgSv+rHP+Ie8
ZDjvIBmZFLqOlwAtPXdRhLWQzJ7BaMuUFhcgucDeQj5YMfAjmVAAnbRd1r7MFthwm7j9GDtRelFD
vLBuQCOX3LooaYr2ZtJ/iauybf2l7VSv1o5WI5JLHYD+wHpCFsmlaa1+3FEg7Ebh5CXqFJTv41wu
AhsqLij992pIzZ0nALTwgwBFkujJRsrCLq2wZWCn6a5GPrUvbSiUS+q34pBaxRuHJXYtySIW19fN
KgIti2Sh216RdcEe7ajRXgzPz4yyeulsy3sO9frU64P6opU2v44huAlmx1NfpiY1cIw5uiCQwHC0
I4BFZSOwdIACoTErBkSPw1B7jmTs2sDdjUbUpKNWPar28AyCpQaQg7DKhYjkPcjgAaygNIeVQ8Nz
QcCMaaQiK0EqleYG8otNwb0lQlFDoVB02m5nz7AB+wAFyahne4q3c6zptkSpSDuw7MSh92vl0Dq2
cXJ740GukywszqKrk6cbGYLk1CS5H5fAZyAfKX7jCyGlAdJR+kIiJcWXRx9t9WWEwEALdN1wWbep
1JxjhwfP83pnbgFTNNbbIi6SwBmRTNGZoApFuTlK3vWZPahqiWHdhtXTqDBwVqsgCaRh1tf1Uwn0
8JOtNN/AZJnijy9kCXe+lVUfHheZO06oz0cugq9TLLLRuPEAHPnpvNiUE4iXY62Og8WGJsjzaNeF
+Dtb07TvkxFMS6ImrSqMZqdoqFWaxJYMyUjr8Wo7zimqNIXZyrZ7lZFC2E6zxa8Ug9xl3HpWgTD5
GlPakaumDs2O5c0QkIVchIgJWNlNGZn5l7Sua1+Ly+xz6TIPqGSJ/bGLGzw0pXx+H6bxP2A6PzlJ
U11G5r1jrmHty2KIO9/M0wR7HkJDzTLubc0CTwQIUu+Ea6MlQIqD9AoEjUt0aQNciD9CkoYDTj9o
7FILaNgC95KB+bQHGBUAyi194DtClyYg6aYO+Z41ymcpCt1CQ4HOrGKbfcJZno7KTzIhB1KQiQ2S
62pDXTJRXPczmYA8ZWvOiXsYwbiB88iyc04JcrpOGqohGqQhkcRRcEkM1l2yW4TCDTuUDqgiU8MM
3u7e+VvuEn2ZNQKE2j61igdDIEy1AjhqqBpD8KD92UW56AAGzzeMKoLhrOoSGb8rJ4fgqMiVJ6Ou
BdQlK2ooHsmWIJYXbqvR+hbyJHtHDR9A/9aP44VGMwrjHxWQBdIoskf90eTKyeXOC2F1dbhPA2Fo
xLnRaLnvLNt7wWVYOak17rWh2oSzn+IyGahzVG0lA0OPN6XZT0JvQB37/HkxdJ1drjbRsmuoD5mz
nyfcUWjDcBKYn9ncgljbU3Dpn8Ox2pFGB/ewEs38EURpbZA0cfdR4a6F2idszUWTxf0m59NXtTV0
X1GK5FHvNP1RKlCBBDy81gV1ZG1mR6Pt4iCj4wgCKSEcE2rmJOxQJ5sVbZD3PNpITY0HoAREtDjY
GOj0groL0olGECiiIaHK0+lmCkDECHiiCKdWKM3f3bnepgKxRd4AQfXOkzBU7maaW1vfpF1t4+Ni
eq4N2m1ldzOljbnFpn5znBxVvanvZovpHCY1HL5lg8t8OccSQ45pDvpaAJx+Zr3YXCLnuxVqeGfa
scb8ebfK5QOSYLGvzOhDnmT1Xsaeupbfw8aQNX17qGYE6XmYfCCRN6kAv3bfZ3OTqaeMo6dYA/C1
rUQFSHPZbPHoGQfLGAlzE3KNrhXugddCNKGhF/k+igGQX6UgR1jscs1qgKrFfgExuh7BDuRs9Ekv
8EijVuCpRqNnrHoARH19tuZkb8YZaoRJRiak6Nt4z5B/Z+WRdWmQHatugA+SAx27+d7EYDnKHQ2/
B+ouTQ70BAPYSjiP2pqq6ZxdLWI78NOq7zvUiPo1kkd/GEMdjH3a/uo95V3jaOPnNs1RwdY0+iP3
RhPcS4N3yCv8BBo3KzdlpuLZFGXze45MviccFCClb5z7Y+gMzhM1tmGDisGxABHxKqvAPXqoCgBP
kSwvdH4CzR+yk6KsuGBLBoST1nywsbGMx0shK5iHakjsrqJsUjQkpCF4f7C5m9tJQLI7HxpLwzs/
l//Q8JAAtozfoZRysG7xV24WsM8uOHUQq5DBqHfntKwvBWriTrG9nzIwV7HzALBagdncvUsypz6M
nZsFyw545ABUsFdQ302b4Katm8/ANKTBysEws1/GMJV7F1yo5xTci2fqvTWUMsfj+6xl4eG/sH3L
ZDZQ8JZ71VGGBKvAfzW1DKdzMLOiJi4PpOx/j1dMzSd9BoGSDPLWt/DX5ekmYPqK6UnOLAO9JaPg
q2hmArzOZgD/8L/7/nu8Cj8JMPfUxfYtu7dkBuOgBJNzCgBiZHKBpEz8M0j56gt5KxTJCpDX7MHQ
t3wZ0v9/CleIQ3KdIRXqr/P8PZ7JHV/V4j4IW/sx6sPmBJjd6LF3h1tjISMKlWYs3UrZXBcR3p+Q
E6nGxS+SMxDOgHxB+NZDoKJQ/4HkZEriqrRy5NuDjX5xj9wEDglI2W01nAPFLjAmH0sBMVIL3Czp
vITPLG1v4Un1rDtxHuJuXJdBq7IEr7XCmcyHPO6Qxodj1bt1OSPoP7j3H0sNNe0zF5hd5EoOtNax
K0CshoP0zd2ylMmej7NpfbRp6fLj2UDXnZHBcCXfZald281+5QFmbLbMry1vxDa80hgbpEPYahki
s5YjAYFH2n6uup+hOoM22itBNd2PiX2+9ZoPtW3WexrFbmEGS7aLGkWhPwNO9Zm7xRHPMOa1yvCU
GyjWKdNm54l0ipWXjxoAzNMSV7+AN4CDzp3uOXIr7XmxyErjCAa4yr+ZFDXf53gNCBiF0xUcM+nl
ZU66bsMF05/ajc1T7jnKg9NFeO0o20VESjP1isCNY2/XCVuS2RUeHYG79F6KKEbt8G9lg/xnGWNW
dHXfmqrlk4V04FO3Aa6DeyU5OQzxrGwyEwlgNAvZzkXRP4BEMCARUD4BY6v3paA5nCrsGmLly9Sp
M5zKiX1qyIRkrtd+wn7rcCJfEilxXO97UNX7UkYKZF4GNBeNSJkXQJZ0WuyoyFUrxeBdR5yrkJn8
mLh9W37aVfisr1+f64KSwdHZN7KVMWYFTwVcDU8yhofXml3qAU1QLosczDD2S7NQHmSMhOGbw15d
vSXZorCy7oqEwB2NZAwHJ/z5EIHFzMT5UdtOyixyV9hJm1xsNlIZLX5FOjCBZqDfOB3L/bX+bmwK
V5Ws7gJSlCUg2S7TkMFdxDuplimY5y4Cub1tSyoypWn+4yPQkpTexMVmvY671f6L1TItzXC3rvUH
uVPdLeFuyXdh/uXTLN8dreYuDE0ONKkwmMrQONoKBzVGmn2dBVP0lKm3pgbcr29mXniQCmOeypOS
a0Afg+0oGg0srHsg4gPA0Yu2o9PyD0ljoWmBEKnM6VPSRvwDoBAVHylv0YmUDogbgMrbWtm1SVTn
NCqdHrhK2T/EXFEvapIg60ud3W+a/aRPDeA/1ElH9vrMAx27eEDnqHhenaya5w+GbV1iJ8uW0ahF
wHchRWVl/2RgbTiwycofSMTi/NYzdWxD1R7eBkmxaIUdmWBz3sUjdgfAt0L7HY9sCkUFEoEJwiMZ
VUZoNAMHOJbeg+zo90zSTh8r86Ab5qcIuRo+iHnGC09QsmNzAAMlfTJ9RgIcKkHnyNvTcDKcy1Cl
8XtWoArIfRfp0cs0gMGamtRwh8cWFUY0ApmPqfisBzco6JKv0mwA+62fFEZyLEvDW1xrhnzfwvtc
27N+0tN+fBl6AU402PmDKYaJjZW2bfHOHV32Yj2B53J86dTEeba78kSjMg6dawFiSbAzQel5gg6s
/OKwIr66g4uMK9tOBp8znOPA9Cj5a23Bfks0tUD5PWCvBXURkgJXKAsjG8/SjHor2Spchg2hrQZ0
mpAP4S5EsdmOCW50agAEdOuZQO0HsL/93kw03CxXJqrLi5uQXLR+xD9sjV0MwVFGjfvak0NnBKZC
aQNAmWSK2GpSxKYT9Va+0niu0miDhL73YxPlm3gu5m+uq+wGheO2wnVlX2gxULTHevqsFcCtyrX5
mwYc+E3mxtO5frEfas9K34EmGgdJLngrsM0BVJWMGaACiOPktIwnAwiq7sEM7fmAc/72jLyq5jwO
TrP0VjJScKHNUKgGKtQ/XRjIkPaGOr1fySnoShanE2hf76b7MxQpYs0NT4W3QbnLl2Jm0a4U1NXg
jJ0Ln7p5b0yFP7SFdiKeamo8PEYVvhxL9UCexH+9dMmIxutwud5+iiKW7UKciYKZG7zZ1MtwhmFv
qVvYtQYSbKGXRiPIs07KWQqoB3xpoN/LKEAORFIyqeYWdU2Jku5jbs+nVh/nkyUI4zmojfXAUViP
nF4hlSqy9KSGCfUyXtvXLciNtqvQsY2doSp3fikhA3eYAw7Dq6HXe71O03brjOwLGKL709iw6akv
lPGpNQtrm2AzZDMLGSlevciCGpJ7cA/jsT+52HpH8E77Ubbc3KIk0dxw8CN97PvWBv47hq3q3g+Z
GKZJftNyM+bPxjRN/qzblwbPeCev90bkupYTrtggFm9jtT2BgOiqIqFSB/waFJ2nGocadKWjqOvJ
gF1X+tTlnfe728325G7/RaobDNlnIgA1HvdiM0Aay3TE3waFt6+RpjTXVFy2YY5t/d/x7wzuuosB
2S4BKXYbm8jTpO6dAYDrP7UzK3eLDKQCCihfHHyfJXNRZmYAXl40ecPV84Qrt5ak5hOAzsxFbplT
0CvY3iQ5mWoCrpNldnnoHVMJgV1vZCBZ/B2ODLH3oZ65oTwBCGYfxu02KdIRT/zML3HgCtblHhv4
d91itO1zp0dt41OXGpxHZTveOUiFFeq1zZ35XbzB40mge2O3edOpRv27z1yn30RWN5wTajK8WPnz
nN3G4NOZN0OPx3vsvkBDRouaxihVEtI3dZk3ib1pZU/hb5ZiEjmdnOhNG1PnODjQ+dP/O+Mc6mBQ
0irjoLj2fnAznCKFdQ1Qz2L8gFszNvvAi1ihIBaaYTQq1MotRiyrd0Y3L0YkK0AQkr3kLsMf1XYO
mavZZ1QF4Ft/7a1kwEUDrobFjUAqyAO5uDdffVDqBhW7iCXDkM1oz//gn6zZ/fscq8gy/DgB0Trj
9pFE1Lw1jfSn+WlYuRYy2Ud1I13XK5ZjaUO+U9tXuywzf8kZpYWcQsqox8wM/+3y+5LOq29l9RFC
5pUHrSo6P+hYBQyAmFdfMkcPPxVVFm8cp2+fgAhr75NUQb6FqWXXGIf7W4AZKe9RL4IjBTNn37mG
w0zyn4t4n0wqREI55bMSmKMX7fSyKHPf4GZ9+o9uZVvFSQFBnBt9tApUXYmD7FDL86e4b5BHh1Fd
pgoYxxprUdqpBpQWT9E2i20FhizV0as9DZth7IMW9Xyn2i6CeBq9jWP3la/geWFrKyNOC9V4Ymcn
rBhID9EzkCuYg7Ul9nwmXomsEfsGyBQ0A66W7Y7VlfNEshggA+AjTVlgCBOSAW8VhYuxjQw2iOqk
G56QJJv3Rc98AgYlPPllTF0SeqKksp3cJxXcIXvXMWFNMtJaVC+5eEvVYgXA9uSgN8OlbatBCaQT
9QiVlHpScbeATjdtX3HNeUPClY1cGfV0MFllbtkdCR3eC8fuMpSoasQ9WILT05CavkAWsWWUvxqF
/aiYPn0NI2sImFfF1xLZms9vyKPEC58rVv0ggpuVvZBTHGvwbnEc0ctVXu7SCmVIVEGSa8pXPBPw
95WqukclHLxtNSXqV8v4QPoUbxQbK03VM4il8mfm9ahfEqUnaup9dR3t3jEBoMRDhcyjVXmNpnNf
G9l0otobaqjshszsGoU8uAjp8SZkfbOhvFtjtqo9SL9/LqUVJBPIwbcajFc1pdneFWcg6X+Hd5Dy
mHvdCEw0vEBQk4qhlkQ582kMzqXxrAIhV7UBRitF0uMtGQWdB90OA+oyUM4GY92UAHTDTCSjmWhY
ajGqn1j2QetRMBS2fXEywpy/MDUB8ulslNcW/50veQlevajQn0jZIf2gYMb0AQXX+QcnS4PUbPoX
lACzJxBUP5NLynm/QTVQ73euOmznytE/JqoX+Qz1T/+w6hwB0PqnWqXcL0zLe997ebdTVBMvRryy
L+QEvmT9Y23aNyd8PSunQTjZHIleVlWd8mbMj2rmhE8WU8VbRuXY4FXSqnNXq82ecV7sgACbfC4b
kPkM9cgevCGPXppm8kt1TD679lCf1bgcAxoCQ+LaDPkHHLZroMljvshO+9pZjG9tI3JPdj6Uz21R
D9johUU0O4+8GcKPs90Y+3JW8D6fxexj60TvbcPQvvdN1PgpyJ43SaWWAWHCEhIsU7Xu0IZ95JMM
75m4oo0ayp68FrUjrTF4mzjMC1CFlcmObDwOnEEQY5sBti/Uh1pDJiRoiU9YjfaQl4OKTVo71x46
25iAQzs32zvhKDQ2Q160zreWDagDlL3V74yeo7hHKX6qblzkAdA6rI0CLtPtMsaZ3FMeGfGVjFGM
3B86mweeklUPas9QHWEwA18rdnr1xEQqRoNUE8NV609TrJ9sZrfvuqEy3hdRuG3Hsv40GLy/gGvM
8o08jAN1MgEUgoPLSyoa6lGDrRznOGk5XrMU4C+ogAnHJk37Tmd5/txHX2hAjaeWHpB1MpRyjU33
jmTSiWQR0GuCwgYAmWFEeM6ZKlsBs68O+vB6OrcArLtrVrLFoxS/S2lINq9R6gJZ4GqsKgDNDUGK
KBrqUcOtzgVqfDcEhVVp10JT1WvThzOI+EBPmNX2Vsc+x3ZGTtSH0jSGI4BOmoCGSt+o2BLWv/at
Yn0wDGt854RZ0IoRiUL8Ww4jn5+n3jZ9PNFluE8LJp+Btfm+Vox04fRZCHqIq4dYebBXdVPHGra8
TsuYG4817r4pYNxQRwjI2MnSHeyEFnF5VkpWnkvB+EfDlax2gTztD8Lw72oWx8e8HqqDNKGAFPpN
GU3/d7WYzo3Gr/M4dEdgvQOwuHCGjZsX2gMu+eUzNVEJyu45T67YO3SjgKX9B9PDX3NxQAlAhCot
OztpOb959F0++KqROoey8+CCHLE0YN2s7imgIQwHS7cASTSMOzkTcJLnDa+jcbv4WWU1bL0sUzcy
9mDEw47Hph0wRTH9MM7Gx9SLVR9JlOVjbxXGI9NclOHrM/86lT2qF0JXwzWrqZ90FxsWeRPqAWgs
SyAvASnCQ66SEqnpxYm0QvU1C5j4XtJ+ADDS9GHKnY8oYm6/9wkeBnlhNc9A5k/P+ujg1EPRwE0y
bLjbt9/BuomiwKRwkU/GgXHgAlmRPN0qf+oNW/1oRSOAl6J02BvY3EKionciA7tJEvyj1M2pb7Tj
JKrfaqPuQCSeXJckFyHCniTej1Fu326SxGw3ZBcZbnNVyoadJ26lW7t2p08OICPx48j+0YEmbppV
+6XETgiWVtYPA/NQYlGxcZdG4/yBd0hXJFvGNRR94mqbM7DqAejXfBrjzDvEZZMflKh2nhn49sDC
02Y/B/eI3WX2CCCpGUzFID3UpjFwJySYBYPS8IsW1U+4oE5JAAsXYFbYy7mNZ2/GGbdeBSq2Y569
0QBjURFqW0uptc0SIkfV+GYYR5DFCrUjGlQO2z4eGl5wl+03lqpZT9S0TdtvK6tHJearDCBRgCPK
lH+kiCOT8YnhhARk509Rx27eOQgcXNyqziQnczVTzCDnNdstQ+Hwf4R92ZLjOrLkr7T186VdEgRA
cGzuPIjUvqVSudYLrbYD7ju4ff04oTql7Oxz+7zQgECAUqa4ABEe7lTFuTdE2VtQQ+5Al5f3hgPu
pOCoO7rqfC548ayB5BtN7tYrGzKTVfbTdLrHX/qorEBJajer1FHWQ6rOSUELqJuQhBS7TsvR6SYU
xlo87WeturhFsfOYx/jdsupLPxfo6APCTwQCiQ62y7MNedZfA10tECNQE8hmfjsXWWCejaoFZ34c
70G4ipIeaOuYZ+HXXDiHLs980U/Wng2Jjdz13PzQL6IRGo95CbLS0KQbi4p/Gb67o6yBrWnGafWt
pGbuu1BVOxdZ+QTy4wFx6JQjkYzg+D5s+T6FappnKQatVj71JznWjwi0m1vda/KgP+lWRcfq0JWR
f7cngWstRzcnK0fUyM4Dw/pShm4E+viwvQBjUq6URctjksl4O4U123I+dIcxrJ1VTIl6iJCX9XuD
yGe7jBBr6MU3t8y7x2IMnknetGiM4piUyKB2RcTf7Q4UJE44uMeuGOrHguYvTd3z99YEuXyaNfiF
wrF/bXEu7U+6qFuHzhCsdHdMiJ+2iLqbpW3vahl1fg2F4sMo7J+NxJ0OCQ68p3XzfkjJ0O7AA/jn
iO5/Gtbdm8+nYT3y4by9rMmvj0hScY67F+oabOMEvDyz+aBbnKVqgaQLUui/bT1Yzc5QXJce6ZwR
cjN/OusZqCi2PJSgTUt80eqsnfUAyZFXtDhSLHpG3kOlvKXDC++g+pvVWRuubsLA7hRz7mmdXwNa
cD4US0AzM3tRUWb1QTeBevpTQ/jWtAGTg7TG7AZ5E5RXNShZRRkYgyorubCkrze1Ek15KuO0WzNW
fdGDkZPxg26NZoQkdJD238KqLtciZ6ckhTQxNL0gKz1JEyuAgYBTPScHkSmmbn1gpyBGlzRP4CzA
oneoXlOCxynOK8EslbzrGtZhLDcoWQBseK58vRe96kF94G61sUXW7O4m3dK+elaHcyB/V+8+Tf94
yuLDOe52x+23BEQUi6xT6VYAkDqmAuDYfgSnDdawBwWVvS3pmi+hdE2/pYq8Tqp5Boo9+CmmBOhs
NnwrY8j7BMK90t7hfhAYau/GJTT1sMcJvM9N5I+723hDSnM58C5d6Dl2HMBdN0GgXWxZVAzLXnWo
HLUrk69SJ0flbJZh921z+xREUfgw4tuA6LYYv8iwwkCPtb/LIA3E4p6e9QGKoEDGyhpiA0C2OrcR
SqYzg77T/majbqw81HCkgDXE8SIey6zwupknJKynmS4XEiDpLCnYzwqDunU/aBsLmhG5lr/wKZOm
XCJEDSofrNzBvYH6SH3Q3SGzm70yWu9uh1JLOCzu/TizU0itAzKjbVGB1cHtXM2QmX7dONOyq7Bq
KOyf9bzsp1YQHBsTVKwGb4pX/DoohCyCfIklcetDB8xc3eDiITg4eVmjCHPGm2ts+NRC5dIwuzdt
utvd3753HDn+5R98ifMMRYfpkGplykbF0MlN+1XugNTQZ2wg295s93mJP3uRmoIv6hFbb0anRF4k
Ga6RJFfLmDGLug7+xrKB77+dB3TR/K1+Xg8YAbR/65RedU+PYhPfLHlXB15Rt80pHhhIEZr60kCO
8ZJY0GScTZMVNxdt/22q47HwnLYcd7ltB4c4h+JKVaqTaZeS+fXQtBss+79rm5oHdEsfxoEGflga
DBni2ZlPxrBJy3R9u0O5QmFM0gKkPle6ZwJYZUuNX7V8tRt37QqaLrjiAbIPcZv82e/isF67NcIc
qBhEDBglOSNypHNkuJsjw3UF7Y40DwL2ZsmMe8iy5FvwGGH7X5rcA2Fjvq360r51wQz3satH7856
Ls3rddfwjVkL+1ohyhRP/fglw2LFN5Jm2pcOaS5TN1xi2zCw45oPEnUwC4QgwgWhqX3UfxL24elC
WTXfav3tslNvFeBsayur8gd9gB7Fqs2L6NiFZXW09es/pxHbGnHRok4iblIUY/AKJWpRnh+GLLeX
cpALid3ES2kDD5CGQ+RJYsXIS7kPmvkjsNisl4p7eJ3FQXAgJUmPRexNZHRuHWVNU+s7bZMehS2m
1YB6zoU5u2nfD8OVjYS9g+qNlfaeUpndfHS3cwTpF9if6FPfegUUA44vWvhKH1wEVt2HuM0rfyjc
YKEqwNTHijOsSuxLGbn5Gts9kPg4dosEbB/WwAjHqFTAn81yA2SNHcCxWMWdUY4QLdtgbPzESS3n
ZmRV8tgVLpgtZG86C/A5omoe1QRgpymyZSxQ4aWnOJU7nsEfrCZHPujDVNI9U1LsQYoTPrTzgQWJ
2ppO8vNu0q5ZZONZmncANA9DiDVQFm4qXoGsmgCWNg3YmIZp7osE2+udtvVu/UZTACwys6iPdYP1
L7Th9z2ZjEtfRwYESEi0TPRzlTaHylbpo0VldGWhCG6DETXDqz7k8aFVPH3UnU8OetKfZ9AONUGi
HoHs4W0EPaHdzTX9LrRikLtUJ8TQrb2RUejr2jKZsSr7bsRFVvXOQTT2cxKgksWx6aSg+4o0vS7y
0Ie4dh/zulNr8BEVAHknE2IZLf50wxuAV10aoptB0SkQFSUUr8uVOYc3boYpSAoPWy+J0gSr3QpI
+C3HkGfvUC7+CWKU8SHsWuT02uRHaOT5O3VpsiywbgHZ1nFkidyb8yHvgIPBy679l6YZup6ROQjE
zT6tbKRc1QXEiRdgcUfZxGwltZqv8E/N+/htlj4ziJCsdUOs/efRD+fUjgjubJQI9jnElEAjjLdY
DamQnoPvaJlmLgjoUlv6WaCCs3bRLScqrh2n1q4SAXMWeSOGfYx7Sg+COQ+r/CgZer/loMbXRn0I
ihRMzLnrNXHHf1hEHGLLYLqhLb3BUcHjDF9v7DwOD15qw7AuZmtal7AFIRdvwnaHMi6A63ifzZGL
5ljOLtqPJ8cB2nsPyVCTi4qEcSoMCmQdZutxyL+j3tEon3M7ohEUyLpgkyJku4gcCwTMmoV5PjhV
Ux7YfEAwMWk/DGeh1zPT2GsPatXQG7pPu/Whns62CehdGoBpXgM6DGvkkbCZm7th0ZBFyALs69Pe
eS0aD/I6zSsNInacRKMWilQHbEQiYO2V++oAsYpABcsOyJq6r3b0lWDd/DJR2qI2tcG1gPX1wp2E
9EMphqVhBeWbEmTX4FH9HcSx0UKCxAMphnJjOjXijfOhTEkBDumwOCEb09LsszUD9+Xph/bS/kIm
3xVwR6sP19/9stJX0b2rW2WkCNDbnr5UtUV73S7tLHuZpkbugb/fgli5OMQT9iNgtxbnwjWCXVWb
D7YBVOzS6F3uQ0FsAoiXO2eDDEvbdB9LBrglt6v8C8LnYOsoRX2mo5APCZaai3IQGfIrTeHVNG+O
Lf7AR8eo37V9wrrEt6SJy7U2+ieCVbG219xKl25FnK1TCeOlVb2vPyAM8P6i3VSsbeOiv74MxGVs
UIBZNSiBqHgSLT/c0PpvDTg3QDY2ftMT7jf+p/+G9v1wO+rh+5TbWXX/w//9Q1PPVx2WXEyahX8/
e1xE6U4CTmc1JXniYxGtptpy98rs1YHbLlmSdMqXRmu7m6IosX8qLRNX5eA8oW49PxMlzjRNnadM
9MnTOKwTUGwuZOMmq75UVv81VS+xJcF2bRLxLEM792Tfu88DpLi8eIzdm+0+em9pPz3jbru3wnnu
lA1voGzZtoltgNOrMY63IjDHwueLBDFabbyXjOlWp8CmK8dHXhhfnTKkIEwFQE2j1PQBgqcI5aOI
mOoAhzMHOG5NnmPZ3eflTtvMObTBw6RaENE7q3u9NdJr8apmVerd67d1i2J3e3TIKxGxXEqLIa+r
S7PZFPuE4hVhUTxm8IS0rqCk+gHiE+eb2xRfSdvET0lVW5s+6Mp1adL2JYRGl3bAbQoV35AGiwjE
XFAEnl8Z92vD5sWG0QA0Kp/eBTdHfcnh3sDL4q+uvnAKkQ5wleNDzxRKfTcFJy3ap5tdiMtfDT2F
+hl0obRNK0TdFJ1U7gXI+s3MaRWIyVnuFW7TXA08a692gtGu6aJtNdTsqurY3NaiC8Bhh662/ekf
DEm66pvEXYfGEm/19j3FfntjG3myyjuVfEGt9mp0Zf6SIcazq+LB9rUdq6HHslbFtYDg8aEYkYDr
S5l8wQMEBJAQSniwnDA8580cnJwHQj4YCN6UxrFUnXUhzPpGDbNFrt4gPg2x9csjCJ2bhlmu/vmP
//5///f78H/kz+KhSEdZ5P+ATOlDEeVt8z//BGPAP/9R3uzbH//zT0YskzDqWmBDcphwkbXB+Pev
j1EuZ/f/UohlyGCK7JOtsbBFWCPH4ijrKUch/i4AETzyiOi6TKKoXBon3aONYz0Z7TpKK+OqLSgo
WkMjSz6kGe+uggBYmPRqRL2a6q5MKvcQl85rbHIEb0Wl3jmwO9vbZxoDtEv7PHkIOCEPmUqsF2c4
ILZkPZdtpx6pzDdhaZsv4Ntzj4yKeKG7fTtGuxLMd54BTpIXVGRBEqtHUDtwUE0pjGQZIHq9JdDH
AnUBkirLtGSdP/Wh61sGp2cexaXHAjMFKM1GCWE0mFugM6eXzkVoN8ymL6TCc4iU0NML8VI/FDM5
u25lc0t2YY3EFjZa2nYfuPuhSHpa2VEDqbjEFhe7b1+aySzfMzmMS1umbDMNUfVuVd9T6OVdeyvz
seTokcQCEGR/a9aI7u91v6bDe9Hx7sbMmVco73YbFyuMNMtWTViidrhS5MIBivNp22cI8dTpGcti
vytEcKFTH1xAtWpuGVJpCAT+aSNl3y2Bgjb8GJjgSxc3oB3JMuFZAP3gqq7VeIG4dLz4z1efwz9f
fMR2UBxITSY4xc0g/vXiyzODTVmcBaemtziCm5CM9FyXhBuzM6vVENvWO8Tuty02mU9d6JYH/CNH
b5CO+V7i8Ye1wwSZubxXFwrWigoqnDpph9pDbFp1Ou+W2UNQwjP7fjwAfBGfbYPHZ8hXQClGIQvX
Ggz7ZTYbUVOOizLpnu5+umXFozil37SPoxgBDSkgxUY+2g/GrFPLM3nSvahz7Qckk5HRMRnHM7MF
Bs5tzW4V5ZXptUP5mLqxQzd04geaUAuabWkiffCmAhSc1Fdtux/ivHibuhAP08jiS0AQsNrKytRc
ixIqrbrfIrpn+8mrChWAMXOQS6QEMohx2VjrsiWnDzYdE3NZGfzNYwT0ap9/SZs7yIaZIGqgtuXS
T4+RiGDDjq1hcupsVKNL14mWCOShwiSIQB49EOOgW2UYM9zrgwzXDXYQC6tkosO1Ph8z0YDp2TSs
aouwxf7mehsSs3YkEIHhoQuf9YkQTeK1X9kpJurTI6nmgZ0lxI0yn0xA93ADvs2Lnqqn6AMtjF2f
m9STAq+XEuveHfImLEfBKpr3A027X11ZfBdm7W7/0vfuBv4C9zb/bvs8BXvyzhMIQHtSDtE+mg9d
DZSJZ8si2iMIXwLrNBZluNKGsMHepQBxmZ/jGRiCOAm4msVoJQUi09r5Zu8MFoEhEae4nW1iIWiv
7QyElLB9+BiRRWrFbeMFxBV0J1lNwbHTgjxa9z8bAwWBEPs25swT7g6sMzBLn0Ab/2ZYO/7vc/Qp
bl/kfkqh3F9f8fNwWvSv0CeBdMS4SEdbvvcyLvyqr6YdmCOtNwdB09kcxCzdBUGGpXKbhu8pQYRN
NgY9Ra0RXeO+RX00XkRiMKA7OiQniZgyCpjJM0nyWw/ZZvveI3PPFiK+ebL2w5iep8+CYP43ex77
7annhQhVHEcEBerkh37FAT9Odh0AHJ5+mcVRD+2gYeqW+mXGTcmB0ShQpj6/+bgqxaJBGGCvu6MT
PHHamF4zAavYaaRtn3WnoiQSktuA7OpD5cbEa6I5wKdhvE5gneX0FpnC9Aeb1GutJwxpHrBJcyf1
tdgwM3l3cILglxxx2hThI0lRez9rD9PSqHwTatlLHkCrsqzN4XtPbS/LJP1D2PXJrW3xztoRLybb
NM+JeJH1xE5I7TY72+hPivQZNHhmG0OJ+UkOKYLdKNjYhMRJ7YU22i0esShi/35z+e1cOi5SIEPx
hMeLub1N0DYnbrI1Qe3E7cxB9fv089ygtDd1ljYIKGL+/ZwusM7LpqYFLiUMfPgCFdaOOSA+x7uz
PifF4ttPqgalDEEBkgh1sBNmr00TasbFrI/uWiLbl7QFouLe18N65JPNcgcgKj4NyyEBQrIDefZ8
1vu021nv/fuwtjnzJ+vWX3W1re/2Uw0k3xyStBpPJWLad+447V3cI9Xi3r+16tTc65Y+NLO3NKGn
FwTfP5nv3burbokeMLeFnnr3oXWZeIYLkK7+8JtPN3+a7t8dta1BoM4XtbIWCa7Egz5EEyX7yfRM
1bWgfpvtBh1+DbpzKy+gyOGnYf6Wt2DEojRcMq3IoLUWdBPc8y1E42br5yGwhmCIzOoN0LhEEzk8
UFUM1irPm4EBvTWSU56inkg1ZzxHoDBi1INH25ye0kDYJ9Sdhou+jrON7t4HmrAvt6oKXu4mVDP9
mmUFxs+4r8p1UtvmAXj4X1gp3W3aqvdoOUCRqxEW6CJSBDDmAx2ddNxo462prd0Q2NkiplO6Aq/A
662rnaAKjFelgYXyzrpylEL2XwM3sVcxi7tzWyEzF+YRMldzYP/e1VUTujuiOsar5zj/fVRXXOgu
4RkY+TqrW/MWD7SoQjWRlM6Xjqbgs4RO1bkHefp2NAN3TStXXBCINBauXXTfUS8NDatY/XTiKF5w
1KZtBBERWLb6FHwHxhuWwOqFNZm7J6rGfr811EvYG+FWpVg269GqoibqP4dopUfHOLJ8V9TNRo+G
skQMvTQAMMgQInDVOzSzzR0QIcUykNhSNxJrKDUfJjfBaqoJwmirjcCcAHysm3ro7qRtdpIVS6fI
wQRvKBfyxTL5myWW+LcVFsUamWOxzLnjCE4+rZUHwTvXKkHcxGOQPxOQKFQz2T3hXXHQLX1wK+gy
G/PhbtMuBirEUPAHwgE9gF1h4CneRf6YC+N4Z/ZgqZliiYC9tSAVsrQyfbgPal8sX6MjNS9j1Nv7
BKcBtQ7Y0JkNfLLKzWjlMmiKdYZ1MEkPDrCmgv7bb5vuIZXYnl0SXKtQvVhywAK2S0Nr02XWe6cz
r2nG/pgMd0BWlJRp60unSL1mBDYny5H98RwLSVPddyqqkAbmv8fjDjTiiM2swryUNnKR0LZue9BR
FagQcvxCqWFPJVsXkM4T67x5HAAzLQvWX03AjfdYWYOiZMZAY8F4dZG+eGgMnGyOUoVdY8GU2IsB
gJ1vkWiRSCzoH12Q7jtREmTw87/53S3b+by0xhuX2aawsWCgjkM//fDWBFI7ATjtsRq+5Amoe297
W6u2M79AXRLo3+a9rQThZju20U5vbVEQaXqJA9LPO8obpfO+mrCu/SsIeKpovou4dc6Dr7zl47uD
/eM6riZ3zYEIfOtdJDinJkdsLYohBJyhgoymwTUNgqu2y8RuvapuCZJ0SfwArUakrOYJbovvTOrU
K7LJPWBXb7zY8qtBs+E5EMlwmaQ6WkEnX1lt0H2PJQYYgSL5GqJi1C/ciCbHLqONJzNExt/iQCHO
CVCAMYjl2Mg+9CrZnBD+uCoraXcVPnPnQFXw1tK2/7WrB2qRgb2iTZYlZd49dYtar/A8unhqzYlc
nc3lAvT5+EKe7pU5G9fECPNlGpM/0j7Kz7Xhimfksxc5hOpfDVa1h8Al0AayjB2rx/Q4pciX460z
tQQxyNx6fjUQPakWVHajL/IJASFCsx88+cKZDH5SJ/0R1ip/yQ1SI2YhGd3EqJuJv/QUUhEj9oD6
wWyX4IkVcZwf9JN4RBAWDGl9dkD21PyS4I/4lFZn4gRFjBJaAOBfbgBd83Uhp2t1h8RBzlj3gtoi
p8AM1yYLwRDiNCzeZMnlP8cA+L8FoJhFKaLjkDnilkMt8q8xAFfVZQ31m/JYNOPzkFr9lpI4f1Lc
HdZdPVV+WNnZU1WmzUlN7qVPxvSp8IAoNNZIhcVveZP5Y53mX0eo4y6HqLB22PHwq5yGJ+DIYGcD
Lp6I0SPuGPngAOKziAXJvg5lmyKrOlSXUqnpQFiUoZB4hla9NmBZhK7F+BoLFcYLN/nVgCXVlo8+
NEp9J2uWQ9qPb6RtjRUqytlK10+XBt71yENfEH3sL5ElnrRXXJufvXIeZHevbj5X+tvLCGzx9J//
8Qj0fXqwzLE/YZs2kLCcI+U1v3E+hP7CaoxZjjQ6SDySGu/rfDqiuG08QnRtPOL58QxpmGGDJw9g
9CG01McF6xBJ53La6+SrPjQo5hgWrAq/mwC/r29dPWJmqGC3KgFc4Mjq2sfDvS/WQLy4C5Yyc3nD
Kyesw4PeCpGEN9l1yu0HILDzU5igR4t+AvhEseUQP6Ia8o3WBT/V82Kdzy3dRVQbUnWVedD220GM
/JRhXw12eBH5nyZA2CQ89fnNv3LBetI6gFhHEXJnyM9iexYulVpHZbXmRgukCTKwbCcFCpjnrmUh
9o/n7CugG70PCQm1RiVw9yRMOW3cJrC9NuHqKRRjfkLm/0kPTkbiPmbR11xehjym38CyTD0k3sUp
A2nkHpqC+BupObzmcQm2VyP6EXbWF7Cf1scmTKwFsC0G/vtO+j1MK6SdcvVuymicKbujfeCq4qE1
EGkKB5Z9FyDK+OQxSlF7//ny4e6/Xz0uFiMuFiWuyyj/FPHJalGXCjDcI6AA+SmOsBmFau+XTrb5
sqYZNgtAJZ3Bb5chujFm3/+jR5cXh24Yt6BqQeV/W0EtuGvkSXdnO5SUjIvuPTJn6l8KIeSjStVt
gqis8MQF1twB1E9eCKfjrsFuEzUZg5clECccgobutICxyrp6C44ULDoThMk8biQAwzPnQWNkoyFJ
llijIx6UlfyNFJu2KYOfccZC8CWZ4/PUm+OyrBk5AJcs2xH3B52aK0i3wkUs4+y7NMWjU1rsGXI/
FcgqEeHlZh+eHKchy8qgyT4MJfCZqGEn3ZTZf9jIkPxNXNWyPz9UiSXwKLUdy7GxeHDsTw/VKoWc
qqocdWDpxPHSr7K9hedvAVwGmtO8s7wdkijdBL25vZuKqYQfsrjd6haVFSUE2/U3HyUHaYpu9mNt
L/EkkAvU3qV7bbsf7jbASpJ9lXfMi0uaL6eoM/1QuGI1WAO7upUJWh4lfsrAZdeQZf4wsQQpOhsb
cCCQgz1DqDECojlE3Aop/k0gVLcoIjPbGN3kgH80SMI97YrHbCxBRxqiyOcButAdysScDFhgdPVB
+9Vt9gjBgfyB1tw95niRtwiVha944LUbV1C5KOd0nsHidFkjoeyRwgaKRhvVnO1rkRQHFBtaNXpA
2wCbXfGBVlg49ukinjk0sHw2lxSX0aafH+NDi8KDEek1JGrys3bTdteszGVJ7BJs15g1uyGYW56i
ojnzLEQkWpWDr1WJJmWBJ5Ha+ZGRIXqBjg72gmBlsHFjgrk5GfwR0VH/BmxGRSlJjjdEdo26KK+k
ToOlTOnHwFVe9AFMwhzoJ5QqN6z6ZeuTYFoGjev4IoqMS8uSekdsiOlRwIe8oqjlKk4Iavnb0Ix3
RtN8cyc2PAQ0GR9kbH5nxVitWwtVUosJRJeo62t2OGWwvx+wDDD/7mK3iPXpUcSJjXsaqSPTZYSb
5NOjKKDQDsvMrj9aDJAkF8UaJurHuTwlkJNAVgrQ8DRSbb9Oogp0L+VlNHt50h7YrWWWn4LNfgyn
cnPr6pEaUlEIerXMC7vZB/UhR8uS9c7t6kON2uUnFO3UT1VjL13AL4EBQS9rGgf3WJ/vtIeL5Bci
tYBA6lErNYDMYCaogOb5uIfVlTcHPYbahctQZobfR0N9RRUQW/HIAkIlc+srsnzy2vNFqNym9EaJ
2Encxtla+wpaAyGRmyfAqjCzG7J1C8pmxHMicYyg0Ya089LurObWuZvdxOh3YMVfF2JMh6OwIJQ4
FCQ5BGGRrCJiTFvEdcUVEh5vUjnhNzcHm4ohQv6g4gCiWXUy+U5SRd+gArVQTQ5Yw++ZKmimVaJQ
T6AVYIY4z3eVNfqGk072a0+6fIdyK59jH4scYnZIBtSGRPXRzZv6qFuDnSednytwidqDYKtbXw+h
bpQsYkjJXgLHLthRFRnIWsqk9JPJWNARj/fUq02EiBC/sZ/TYFpTwP0uuqdyaw32vg89PZaqGC/j
Itr2kQOCMzlO/KEzDChqI4W1VOBDe4nc7sWyFP9RNAr4Mzt9JwXHTgRMGsc+Kez9FDp02SNn/DjK
KVrg8YwbM1HuGbgpIOkgNvKQMx3ph02D7UyzLrwM1T+rAv9qsZDY2ILpDOVFVgY0KWp0FtVv4SJb
gkeBD6iv+YTE1l19GLFXRN32ny4acm2Ug4SAOkJ+2DQggcryY2IVYe6lQZeBHqMRK63IjBIU85Ft
b+LNaRnZK9GklX/zBSXQoSya50pksafXNNGYM7A2QQ1Cd0dUyF7IGK9McNC3nhVB+QwJ8J3hsJ8B
MIWnKBgN7NVa8nWafySrNvdJPDgrnhTNCdgNVD2i7A/CScnFsKT74PxwGMN9NVt1a3Qcz8wmfuqS
EgRfqACDVF1q4QWgoRhpYAdAuSf1B/zFDZmhARiTvWgMYR1vvolQvlMPna9/Bama1DfZWC1rgh/t
BnmcKnujShMJ3xkVac4/o8hmdFebPt+Qkdp2nyuTjO+Koj2VCNQfOMkpFDPmFiImB1eglh50hCCt
Bs6v9PXI0JRRt9CeYOgAxwyA0is94tSUrK1urpCtbbpGdKL2kpiAXEdlXHk2tF3XIzViqKvjAPL5
HRaT4Gnt6gTwwSI/4Tbd6jFtup/kPmmW0qOhKn1SjLgM5iiNFovTLRDnSLzlMKBtIINF3HOk9i+j
9rFG0/EGkAPiWgXS1o3Aj83AJwE2G+sX8LaPjkLJF5OOEWrcmnGZQF0W5ft1vGfzQbf0QQ9QN0W1
/1/5SBvktpaFnVYQlfFDMaVnnZwBhDV6QDDmrBMwv8d0AkaPZfDUCZjfY3re796/zhuyGi9DijfF
YPGjKdpyQR1ZvqKgM1jH0qiWQz8Vr/h3Op4SeQqRWIzmtgEEl6IPgNt1zyXLbpPcpv51jjBX5euQ
tb/OoSdNoLj1CCXJTo/O50CFFn1AtKt7pgiZaLM+hx0P5QJwwmlRpYIBkaeKLcGWeVeQKdwnzjBu
QseSRxushevaDdPzaI8WpO1ShnsFpFqNrPa4lhDBDFE4ttd9MCtV+9Bxv048L1bQF8CotoGMLdkb
XwOdSp4PumXM5RVdSddTQMkGe4yPdu1B+4ysKgPFzgGWCWeFF0lMZI+MFbPOYjbhNdGcnPSPu0W3
MkfV2zgqvut5LisQSIyRjjJGO1hbFj+kud0f+zwcjroF8cRfrQKyXFvaiJtHNIwAZGuXpIVoqID+
1lFVdngN6nKbQiX9rHuWMt11a9DJG9qwHxdd1Jy1zuE0dM+pVZLtJ/3D2gZptpuY4fLTwBg7yYbn
qNcQ2E3vE9fa63VtAvKrtTSDHsXeWOaOKHR+CGBKoJV81aYc//BF26EE72ZDscR6zFDbD46IHMx1
dggsrnQX+mJN5u44d/WVrEfvXSxAw71FIECgr2U9qrvaWY/W5CskGUBtF+SIxMbtziVmcDJLiPkt
IgPBNOrWla+NPKmC0yhK6YMuM/ZyGdmgjjCL20fr7tSC3kt/sYzUv0b1R+vuMI/qj/6rucA9FLfv
eZ97d77P7YnL18DH4I3Yq2IvDhaKAfa5VYh4K2YEe6wR7CxvR2Bl5rGbdbSLPTC6s6GQDm4bM3Ib
oLODfoPSSHaNkvhrUI4QkmI2AgxO3a9iXge+LAEOy/OhOSdGjepHDGqTa6VfJYF+sks4WzkqTJ+F
pKFnk7beVRB1eTajtvBtp8k2ty7oQJd2xCuoH2A0cJ1+bcXMBiMLT58ZuAq3qQGiWn0qZnbuPhXz
S2EelW3Xn1CL8KKn0tyJ9lYLglIT7KPYroYANNUuNghJgnJui0Q+MOIcNxltPYYl7NkI6MbJSfwj
K5FBqSxHXB1rJOuQU2djp2H0CIzMBHYnuNBEefEK9Jd8F8zS4zoH1k3YHUGaDX1sF0HF+9lqa6v9
O2kmi0BuHBelou7oAAwJkjhgfbFpmbucFs5RoBx2mssBcrB/bbQpilwHzyoOalnd19MAN/r/zJ1X
c+NG2u+/imvv4YMcqt53qw4zRYqk4li6QWlGGuSc8enPD02NFewdbx3vxc6uUewAUERodD/PPzAb
nPZoVGmDqR/yf60XOWje9drGiFJ0/Dw/vGqLIrjqTK/eSeMIdtQovPlQA9tWQjRlpsa3bp611zRW
gG/VQw6KISjd/blq6o7c6fexyYOL0BiAAQHJ3Y5ay0hjYkcyPa+dl+ZLL/ejVenp/bEqrSsrMC2k
9KXwdmzhMumOc6oVjOu6Ivkmm2o+1xsgv4Y/4jFbus9paaI1aYL0G4L2Kisdnn2pry1GSq+8KhIn
erTSASMJDykUG9/3pdz7C3W0do0Dcom1HxkPs5mYKgbwzc/lznXKq9RXnkJ/yBeB6VVXXuZ3TPvL
rTkOZEeyTOkurbDYZkGOBRC06+Ogk3fTxqI/IwrQa7q3R1k5CnxBrVszRU6bW6DO440dqpCNQCGg
koblkBZ97TCpvzFTzKuRq6jmpdPaKyWIPO7SdES32DL8eThBoQo100/wFRtIN+ka8ZdyGaQm+Cdl
AKMirBFKBS0twuXt2RRB0MnfOOUVmsBGrYOcQGasRpFi1bthv5RVnqUxbX4LItBTtVSnp8rooo0N
tYf4cUmAT5OCZR4Mz04WjxdJVLmHvqi3ho6lNf6o0kFUiQ0RFNJgfjpJAKruITeCYqWHsbFEg7O5
CsEyGFJt3IjNMLblzA1Sf5chfnSDiKi5Vkr4M3D+jRt12gH41zyX2mHdw/PdR5dmEOlfChWVh9FE
z3kIc+1LWyoDyeTaWImimdnlrMxi9zLHVvSLfQpHlfwBM8XFgGgXlh4Kkk6l135tNERJHJDlja3p
y6KNS2DsAMhjJ0b6b+rhtM0DzpDBLVdi2MSDbc7zTKuGmTyFda0pyktGZryEJNbMzMxrV7Vuo/7X
6OZ+0O8sHqlTYkXSFQ+5AZjEPpaJ4V4BxwQ7aGjmuvSw1gvjilyLWTXzDt+6BRhKZcnaHi2+ll99
Ecral8aX+1PvLgsMxa+64L7MDPdU8Pq59gKf5ZrePIpSY5TZVWNuQgmXgRXKadHWrBCJNnQvmReZ
qV1zqrVrLIz3Vn9Uo7FZsbLFt7hVmoNt5YmxSDUieZ4uQ0jUmPQsRNOguCfSLfpWlEwmaAfxqXFr
Bd/evahRw/K1WrSha9lvVFwPSLLiUDzq3glcm4pAiVHvzLjt7rKR52mo0hFsbNbfdYxU80Luza1o
HcsU92gw91tSS92dWsnTkrQoN8ZUlJIQ4ZUItVrRGqpGjhCi7JFh48h4ElhA9Y1qJVoHhCG4DVNz
KVrLgfmZGiYBndVmZ+tk42I/vkQ4JJRkLbqs21hdWnVsLQrG143IQLWec6OOKO01RHVupF6Dv1eu
m5yw0aYNlGonskdeMgDnSetrkfN342FpT6Xf29LYrq5Fxt/i0RvvnUGRnxMtvSVa7t57CUhWB6vC
vTOU9qwdwgwPdATkZnXZW5cqyEZ8vAzEpyi5SWpd1qYvEdtSK/WY1LtWSiLEiHx76dlufQN0E8Tk
qARPoWXt+soHJViScE31zHjuCxvYpaYO95B0m4XZeOpxcP1oE9hOePFnR2r9WF7WEvKeQ1zEBx8b
hAPZGTQJq8iaxWjcHN4axKegHpy1R1I3qFVYB5HYBnUqbdPcvBRdZPLdKve8ke3lrpifu4hDvx1Q
GrZpQbY+dAuVaBRucTJMnHEN/x+k3/S3nFs09ESWuqe92FEYIFQFGBi3KHUR5I5/kXiF/ltB5m+q
zju92qJXHC2DriseTMv7ShQlvPIj3zvZYCvOe1uYpi6CWEsuUkDGv9XKWuyN0hMOopG3ryJFvq4C
pCmxS3ZZ99VywgjuXTgk0hEe/17Jkbti15bwaTFeN2beQLaUo+dYaRASCdRHdHubBbwkTKRQUdlX
Sn2IE6SA7Gmhqz1bEUhbxQdHO2PEM/YImAbYo+O1s/STaOPb7cIEwuKbDkDWrkZeQfWMC3OyskeN
Nzt4iQP3uq4tQMh9NuLSKmtVOBdUn3CiAzUIKkATOiNfBRnoXlQMUy0DIc49StCvBG6h9xEZNVvv
4rOFicAyZG59tCCbbG2zAhQn9tA98jqhb0uIU7OkNhv/h/UJwj3nY70hIlBXBYiGCxXq0Om66knT
4LSbnsTGHfmkdt2F6BGLCHXftSluz7x8Fdf/Ggk6rdwaNvQnXz3KwPLY9AeJ+cbuXCXq4RcdAvQm
podGVI/TJ6fo1K1qOQ+ivrOSbpUjqL1QJpjzkJurBJX3fSDZnrSQydJDRSJHh1BOdCxhQmBcUGao
H8hysVAn/LPYT58+xUa/+XnCSP1DxgjmDnJYlmaYum3o6ud8Yx3D9veR97hsNcKFghTvETPZyqH0
csYwxD3iOp3rG4tzs+ql6ca00Il0PeXR7lRj246jczSVzDnCQ/UvY9NeipKo52uVXdcQDZgm8Djq
6ReypzWzM/VjqrNUY+byJpoyrbC4DcUklSx5m7cdiJ09R+kwa4Ygw23X7DawgFVUQcJePqjp89u3
4bzsHL0iNzAYtwiKTX9U0ruvf97b/u8aLP0p8WKQKzKmqKUSjY/MDGMYCU9l5LcrYH/ovFpw6dNS
XYp6ybOlRWmbMsbBdnyLnuGVqLdHMo25EkBRrIiDxlURzURDlhHpUky1OCpVoh46xydz6OjlZrCL
grCoboRzLysB7GCLPfeGzF1kGSrkTFdYVndaXc+bRvMAF/Te3NZD+akKkrXRm9mXpg79TZvFmB95
tvxbyckTHSQpUhZJQQzW0CTklh2cnFw96G56mEWLeHSLlTKq7Q0uFPpBC+N9Z5QuNBAD9KM/yP4O
rrg1j7oIpF7SKddqPbmjYXjlNbp8HY+kKpg+djM/tskmckEVlJSUZmsB3Sdovj4Lm+aolO6EXqmb
DfVuvPaQxpLmxkRjZ2U0c6Oi22E2dPnmh9PmqbyMkjJYirqqR0vBqQnGahM0vzMzMgdWhJiTH4Rf
RZ3nNAoy82x6e2xXWgsT9HsdAh5yiRzOLDtSLjVt7O+wFzinboABdtvCJZkgMjb4iygzm3z8ZUQc
X3QT9UpotVsQSgPRy/w3z9tm7jSk+9k29E0kvjJweeJDmG1BgcMS7cqjqTX+DQ68/dzCqhfPA9O/
SWwgr5EFDqiL4wwWatbjUEer6Fwm6KtLzsglaPNrO9Oza9YrznKMKh28ZJRfh9PG8fMXr62inejB
/B1AT1/MRZvo5Q21N28R+JESQOKF32sX4lPFQjvpwuymT0xpBqKFMd0t+tOggrHPmnx4rBL3fcMk
SDTzdW14FHvwLhn2XS1fKCHBEEFYEZtMdlmv4sm4fmOtVI19TdKh3IcTaUWxEF0IhlXb+/6qCyM0
D7pwXFpD7Z+kzJbwBUQRKmVWvELuWUaVobFWqKy5l61l5ut+6ItLsCRIJDGrnQFVmiulZl7LUtXe
KbqxHj0AHH7itXcpa9kKsdcTjCZSmv44orswrmJn6Fhv98N1NLFIRGAwTZBQMIN4rkzFwi39eZ7a
i2DQyr3YMIaVyaKTuYt/Ptwq9uccMIAOYtXKRLAxydR/BtaQD0eKGBnCvYUc2Gy4AAFtEl3M3POm
rK2jH1bSzrZs51yFp6IpSHwbvRlfu7U5Ya8BpB3eJY0BTY1AUZL73syqavMbsx+zMotvLgCVuTsQ
b0SEXNkNfVvjLCwb+DqqG9EzaOE21E0Q3DCvxRwTKtm6qgaX16Vb7JGY3aiOIV8JAYmpVFfNu5KP
4M+VkI+Y2kgDvmtrlbGYRZCMNkNTtDdd0RiLuo36lSgmmKQfdJ2Z29QohiGnt2IsZauC0cA/wjyK
Wem16q5lcTTTi0ZZJh2ON4pi38NtzC+8qs5uW7241niYntpGa+e5arCWaovoxBd3M9Ggp3h8pGho
XjlZ0+0tCWAKXN0HiD/4Fbj8bya10VfY3sPmXCwxp4eD0LYHzgxb8XHQCkmBDDPpZnmmtFcm+za1
94x551SoYfVDPDOqVNoRsN/0hGJIaGZo3k4Stvakvu1iXL/Rp6Kok6BELVtPI8j3e50sFQBugJds
gICiB2a3xkFtimTZN6gDu0EjzRAdkx6MXr9BpcT47qhXmRvCb6+GeusNvbuOChLUTuCsJYuEtNto
7nZIo2x5FsUh0v2pnhdv/zj1h7sQ3HcVtyTwB3AeZNuuiIOVV7lSbLATVC8LVybeMRVdrVMWhtIm
85qsKyBRz+22JYogZ3mepAW8Znn6ReLi7BNgzYSkQb3R1MR6rgPrIRh76S4pB38Fk6bYRUBmDpaa
1QuZgPAOOOHT0GWEjKPBuan9QdmUac6LsAVismC6fEo9/OgkPR3ffZIk6Q91b/1Qvtz+/Dm2Jnjn
e4KmaRF3tVT+U0xDBgdK+zuUFgKCnmPaebQ3E5v4j1RuM070l1aLnzMLiGJoy9EXC1AnoI57N1GH
U9GgvZyZ4RcVX2AUOuJxLopDm3krfAtYQvlROZdsR34El+V1hv+YD1NCqdGSdZn58qN/Wyt29chl
3ftyq8zhB1oANVx96w+VtYGR5h2SrlKWheV4RLT9Yu5Vcn8Xwk9yh1a9NGvknNQBbXcmaIGhy0ew
i/IRWkl8EQ2MqG4tH9/qyzZnvu7g6SbqRCv6HfB14kFfjHLAjBAG7r0BKghOuyS92NWyCHX9e+XE
D0WQqV+kxMwWpYpDvR4EAOL9FJh5MI4HsfeYxvW9Nu3txHa6ajxXX6hT1qoEa7pKGjwWhJfMEGE+
Y8bpX4AUdP3zVXRkC6wdl9BSTVv9jN7WcVwGBAdtYWieRAoOZwTemyHU1LSrQVe2bV0utVxJludy
B3q+iV4AILQ7DCXaRSy5LFhzFStxKWx3okF8+lTXW8nEDnP7FSOFDr207VY1XMBHbVjqUVs+yaNj
L8vMZkLhpOldGLqXvQIAwnJaFbdTO77EY6A+qdNUDuEZPLcjmzV5oPbhAkkWfenLdn+KjBSPhl4e
/+K9pToTNunDDT/BEZmpM2LDMTBF+7sbPjJKuwmn2FPZlt46d5y638dVuvQQoYQ4EJf2vAkNawub
f+aOMP4GVUWpBHTs+VNnGIQg3sqiz1tRfAJA8LpLGbjypumHNYEvdP7zQFqhSusxz7BkdS2RvZyZ
oeSAumdT57l7SQBIG0lSeuukiL0dA7LUrOVp0YjOljQHmJ7N0U1TAK7i8ZZ0qUl0P9Nfi0aJ6Qu/
kS2oMiRkGJphG3/qhlGlhTBE/agVFXO/iegrVH6U2qp247QRxWioWFhXsbXMEVBe4gCrb5Wkze+H
qFv7Ds93pA/psiOadYG4r3WXI7rVpdwMrt/6S3huxcXQ1M1dYFbQIqmPG8UCzAq6u0a95qjrxrJS
kmAJxkGfHpP21tONaks+JZ+LouUExZGM3aUoaW7W3oJtm2ur5jH3rGBvBinRW3vQLkfJ/rEBCLyG
2/ztrV50Ez1Ena/3QHklZ19qqnNUjZLcu936KwUjzzlTKzSHUq18rg6Jqhfb3iMvATgma2FCcxl+
30fsLSHcx8OdRoRdMidaNMmQ7FM1CbdlQI78re78sQc4tm+nTdITfOdGHMm5s4toCAbd2bISW4mX
rjcOwckMduJF+/Z61S0MGvTKICuXkrkphjid+wUUNdGvGqCJuESAVn7Uomg0bVgLkBdzg+S1rIad
jrYW7IXwRxfRT/QI8ihchlpIoD1RjG2geDc1TEHmZjGI9LJllnYuh2Wu7iPDuVAipn7nugoweGg4
/cGsNPNkpGj9G/giDwB70jDYYkFO3ETNj3Y7yNe11k7yCDxoohhWrnwtiqJB1InOzjCsuqxQrkWV
ZQT10pk2GgDeZGLYIwDuvR5z8HV5m0/HVElLFq5ln4LYC5alLLfcpGN7m3bOMbNV6TGLA3dem3a9
92LTuapN4wWoq/TombE315HyPiRG3R9bgD4z0QBOKGXh2lgnS4qAEY0BPMRpj9HJ7k3WvzdyJBfE
VZp+IerVqtsmvl0u8oHkQJuN+rEESDer4lrauBYLV0SvAtQAK3+bjywifC/VHpHQJZIiF78ltV5t
yFr3K1GfKKdQLduHctD1tWal4XpwXO0LSiczWXWRRkBW3Z4pbVTME61hgMbL/SRa0LAyj+7XtwpZ
lv0TUrTZKkt9TNyDLlhLHatBfvZlSpT7wR/gddahrK/bwcofVBedKzNw7pgtkVWox4eWlwBBM294
tJv43qxK78Yy6ngv6iO4dn9Wn0+O03/S35JJo/58ZmN+fieyMoHXYjoK+hNA0T/Hg3rdNzIzKat9
gLM5qyqUG2pHDY5Q29VjmVsAPScaTtNzj4qGyOveN1ipgYtFyAWVMIE4ar0J8s0a3Lmvldp1Imva
dcTkMmqy9FJUjeijXjSKFM5EYzb1sJLa5mls/a2oqxzI9l7n+bhgJtuxL+XbftpojGmxnL/YDby5
NopxL2zDNlvARkBc1I3rYqH4ZrsNOsO7bMCNzI3Ul9ckQ7SrTAm0K0kvSPh3Q3ehT+qUqR3KK9Fq
ROYmqcBl1VNflwH7iijX2359qhIxt99VqZr3FyQj54+XwiBLC35S1+BiEKD7NMmUS6LtDTIX3Qjy
r3ftPW9ne08mxN4XfoZheWEUDBTUmX49tDPRgvzISELLj6x9BHWPvUS12HUgN0EopXVXY/O9jKT9
YOHLJzaIuU3s4Pg6nHz5jKZH4KzFEigsDV4v0kCA22XIEH3ztu0YoxFtEa26lDRYtnqXolHsn2vl
HPBKfJ2q1dYuXH/bTgQ+eSLw5YK1J8r175X2iAWWXl++VQ/GuHVzKRhRBA/0+7jbSIQD/JnnYFFt
+iGQeisipuxPUJ8cnYHMja7lMEFEaXCVSyn2nI1W6fZ2nER866bqVpCj4zoAkt80LwFg6uObm9LQ
Y/iiDK21ebNNSpmaL3JzmOMf065y2Gj3WmRr88AhMS2KplV+xxyrOyAoa9z7doHGdmMT7cnVG8Ln
C2lCxP/8AVWUz8Bai9SnYTFl1Q1SNsrntQcmConk1UGxP+udMZer5xHwyT6R3JOlxOatnJD/roAD
7UFKmLe9DMYPmk29Ea1I9g2rAubh0gsN4xbVQQ+K/hjOs6ARSkc2sDsEV0iHV1aRzwwlt78ZffHi
s1K+FACoKlDntaqOt4ZS9FeWKR8EeqqUJO0iJck1F8WEWN8Sr89mrYpAi86ivDGN6FK0TsfgOkJJ
sIu7KOmLfh+hpbBE8zmfcevE0YobxZ8nwQQInIReOjKr27yvtrlG1uyLKML+2A59vnGMTr/ohOoG
qDiWOsFamRIPkdUA3msYCQq/PUVK6902ko3WYp4ieTFpxZI5PZVQWpd+o5CKHkCKwFwtdrUxWoe+
LpHzdEvtq5Ve41gbPqf25FipyHATpjbgTUgXKWnDLBy4OLARZ1bGZXBpKW1xn0zKzhPaHKEBaSu6
+dlQnqq44gINxk3UqunDSPJlbiJ4z0BjqyuJ8i4uu2yXenq8bsAXXgV4l8/jFy1GaAtXkArpdFIu
lf7YKtI0Z8wbUeLvyC5+fr8ZnymulkLiEeKCrauaYtryp1EI1fw+QB1f3o1xj02F2nZzcG3Y9gjK
pyjrhv2hbE5l0qLQAN/6lxNjj1WBAcoi8QfYb+SLWUOcxxAxarh59kUmoHoeSKSEIbnqPZD405CE
YUM3t7iUG+BE/g3s8WYtBHlFMdZs7yYLeEyrVj0SB0wPRqL7qwiy2lK8VzukFdShye6NLmadkhqv
9WlTrHNgf3f1wxvmMZVGxUblGjQk+kwJNipJsfTBsppzAYRset7sPz/RvFw/rbGICJo2gT1F01Ft
ccSVeLfG8lyzUUAe42uHeuQNHAtrZalDvMQox7llxWJtFWNIUBLTnNs0NNvLJhi/ika7K3VCNeUk
Lay0c/TxZkzQshurDvEf1xDLT5svTI6AMliNcquR75qbqczTNBUbFx5u0QTdUhRNXy8uJMO1Z0Bi
2lVRe/HaJF+6K3Pl1jRLrqo+FXGRu3WmQBGM02+ajuBSPU5IrOahhHB2PzABPBlxcvIy6D9dpat7
3UEMQjT6SlFsA9UPF6JVRb6NNxzSXaK1QkZlIVctsz3J3VWqrYBFiYeFEqrBRYsw40UhezcFhzuK
jTUlebxogJaIDstS1KEugilF7YUwzUx0hBMLaD6ch4JPUno4x6p8eW7VWbj0Q1M+teHYLKM8Vk79
9EkKqBOfRJ1o/bN+Yd59l1r5eyqH9kIKFeNqSPLXT93vn95a3z5JYf0XszemBZ/uIVtB54eQhqbK
0yRO/fS0evhFhX2WtbtEK/WFpbVFy0DTmfvXj5U6j4FfzYZKGx963zpJuU7cONe/Jxj+vUgDIUDI
b9m97lWE9vLGObitbG+wy4y2eiwPB60OnIVrtOZdzERxNobZ+FxBQzwfyGwt7GlM/3FwHVDyDSiH
bMhxubPinKVUk4B2ffc5lrKHZkhJsg36So9G594c9fKyYP6AxzBFaXSVjVpLMi6mnnuftCPK16rh
b0RrHwN0H1Oj3yN/AupByy/QT46v8y4IgAS+HgPmkntQIIe1JqRIK1KuLMmOtnHUN+tWGYrbYAqd
y2MTPgdudTFYdv+b0QdEftAS3dWqFpHihetc5q5yw+KpWNqaHV7WTprsuAjjSkUc7Kax5IHQDPIq
aLKsvCaePHlaZV0EQXg02v6JZLT+FGT+o+S03tfEkn8D0ZF/xSzqi87MhicZCcTMNr8SxsZfwqoB
9UB+7obYvwoTEPRYuAVbCP2BN1fg7s47tS/w7TK9K9tpPGLBnbtEGzlaoEkTenMpLsaNkXYQa6c+
XC02kWMg3JhfiSrNM5q1bXrdwT+16WAij5HmW0mRYTQGqImOTWF9cQhFzMnaBjd4h1bLWGqsgxVB
UCH/n6BpLzkXnd+Gmz4qvxUI/C2MVNbusogMkjv25h68PNaeOZkmzU7NvWhlafvaKseQmIDhoCwz
gGVrU7AmI+7RliTfF/l3OeiDu9IZeNoxLhW1bRTVBysfv4sSZmQthrZZO4916KgFBsp6Z5vhHP2c
VcWAe3Am2hRKWPKhiQzIL5Ct0Bl1rxg00q2SSv2s01xtbyvZo9npzsLAUIOoahUc2xjyPG+pdGUN
cbnxQqVY1OQStwIeppTWpW804XVYy+p1mHm7eMKH1QG2Dobk+gsBMXvbqScls+6qjHzkhPPt89xc
1w3uBG8IXwHzFUWjO8VdDX9yAv7WGjQcPDLmru/u3ka9Zsp0Q3rB4MoOu8VbwwDEfQXSbidUTDid
0qKIQ3eu2YS10G20tYNQOtGrW8YSjbAwYieKaAwlQAmic2BH/mtnsUdunDuLPQ0P6AdGN6V6tJSE
cdaOw0Nj5pU803V9Ibm5tjsXRYsmW8Fh8JtoJrtDt7bCLjyIurfWhiTyoq6zcvHWEElGvigBLC/O
JKRSL84kJDO0dxYqTdvGycMWiHS2GWpGX03nSlROCQk0lc2vVjLeeaUj3UoyKERttPR1J5vjXSgn
16IDc4B8SvuG1xZJpwsr1KOVHPf6bxhdrkQPP0pjjIucBmIDq/TGGUFmAMT7GsCvqJT0QmcmOIfb
lx8J486aPLelWYcQ0alALyzRiExaU9YuRXPl5KbePOy48Xu/AwMKr1INzHw2iq2q9M0u7rNmV5sm
oH7Jz2c1ytiLWHe8y5x81S5CHvBc6qIInSexzdBTuxzKNFzKOTgXOxsTe5uYcog5UUsSl9egNmsS
76WTOrKvSqUf3DjQD4XSREuzqNO5ZrIgnwF7c3doT0PsTCI9XznBuPQQp1iiMFesIdFkXyQbQ14c
4aW9KKZOvKgCu7ot6zA8ADFbK3Z0JYQUY7kh3WujdSiEFBsswtxaVxigR36kEReIQ97n8IKvymlT
QQeYNbbRXOgxcIa50ULyc5XoaBa2ydwFuUQJbNfbDjk5oIvpS2adM6vGhVmp5rMpm8dURR/Z1qwY
lUlL2WcEwmadH4bbN2ApTvAPXS+n2yrLQdqXE7pUjgdcwnOoaW/9BOy0yJ10zyO/PHcWdaLLdBSj
rlDT9wjnR0jf48stFfGDVwM7ZMplLsI4Kh683v2uuH1zwm5KOY1S9rVPFmOkaC+eQure8Bl0Y5eL
FQ32C5DQ22Es80eeLzgApZLeFaypF+yqn7Bvl1c6Qtf7sM3rLeEuY97Uw80bhC/oLOsyDloHbcZ6
L+rbCd9XNnW6/4vJqvFZAIV0Cbls01BsEwgkEoMfgxMuwdiyiJJwF+UwYFpVO+SRjpxIENtPsPQY
Yaz2rtRzA5XEAiGjeMweMhaZYa1aTxkW9YtyCN1dhwvL1ehK8MOmPYGxLLohOpRuZV73cjBewJQq
l6KtyeYYflRPjV/pS7MEPeYmjXxTVcGDF/ko8bZw76MQYHuUOcXE6RvgcQwoqGmj/ST77iJVs/I3
hYjKWmord4bGjX7BDbOy4VzsYco5xyIwnGNj1N4FP+s3UfVWD6zZnXc6njUh86wNIYteVlZATvZu
4Pun2O5gUqkp4+kQEVGEs72JPHjuotWeuvgRhlIKK0PYuixkQGiH9iyGfXXpVEj0iKLoLRupjQvE
wfLjYAUuhbmN619luQKNIEy+IAxn3BVJKa+8FoxlU/bFycaeYC56oCzaVFb9reuyAZ5sNyUjctAy
APxVAfBHHse6NKAoLVOzC+fvKkUn0ewAd2T8Aj00dX6rB69sXcqh0i/jaV9RFF0G9P7mCSiylTAQ
MCTnALuu3NmgxuwZuERnGyXVo/AagHngvRoROBKLRF9yV6JOtFqeFR1bDWURer3110uWGKoGyFbU
+X3PyZu+pkKvb/d2SPFV3CiPkd97R7l79lI3fnAwqGKFlCLmEOTkhxDtNGyw/rWB6rOVYIfQRwHe
AVGn78RGVL41izrtlrmht/j5s/SHFbYNU1qWHVuZMCGmKdKU79Z9YIG8Tjd0f0c2Rb4ULD7B7zPU
2p2hwaOv3uo0X8UcVM/dGYDjliurBij2WEnEGNYFs8qHnhK0rX6tOom9dyDXjBiEXo99SJWHkmtV
EAF9LSrVVd1/EwWxD/r22AdINZ54/bj1UFCdxWGs77wCsReyqOYyy3N9aUxSMIofWLtsAm0Ecpbu
+jQj1ZEF4aKLS2vfSqp2VM0GhJ4XBV/1dLhqJDW460Pf2gw6k32lQcohA4IqOoB2wrxt2tOzfP2o
FdpfZDD1PyyMWFEzZCkmoEGgKNa0+H53knOpUohOmeZFK4DW0E0WddGY1qJKgdFYOSEyrytCe+3K
V6ZqmJd14vLmdIpMWkpyea+V9XBKceF025D3sdSRfY2ggC8axISXQxIMp2AIEexrzGjhR7hbzLRJ
LdhLJm5DZxJctvptxIwjWSGmXG+Yb33r3ELdMqBoF+MYqNsaza0LURdp/usnHm3tQplaRb9PrZ/6
5Yh+ne/O//NBjboS6tTfsnxAttivPxX/eZsl/P9/pn1+7/Nxj39eBt+ITGTf68+9PuzEgV+/ePFU
P30o4MwIiPuqeSmH65eqieuft57/RPS0pwMJIe3b7A+H+Lc6/RDm/vMD/fIi/q7bIX/53398y5q0
nv4+D9jKP16bJsVuDR2W3xW+fz+Q+DE/O0D8xG9unjmyqf5KMFcl2MtIMP0j6BujH/DaLDnmr2iB
owiuIBM9/QNXxhe+O5n/6hz8/Of9ONXnu+H3v/zDufzwC56ekyBdBFVdBt/q96eAeS6P3L9zEj4d
4u0kGMavikmOwSJvJf6Bqnl/EhRF/9UgIQ6QjLDGf9fPR67p/Dd9OpN/vAf+9c/n1zGyfPrNKieF
oRVo9vn0/hddclUmQ/h3r7n+K1ccsXvzX9z41q9TjkMB7n6+J/77zgLa53/7ztd/1adbX5l+5+vj
/eHOl41fSQTahmZb59Pw33b/q6A1uXX/3vMv/yojXsVACMjoT86CzUlQbagK2utZ4h3+744C/8Zj
8/vbYu4H8bN4mQQv1bs30l92+DHW/vEAH98VH/pNr5bzkd9eNf/8MEiIYf5d449hX3zN6+6vv++P
3/zhu378qB+Vm+ClfCq/+YNoGF7/ysNTwivp/8ZfX8r66Y9j/Ntf8r//+PB3vrv8PzvwDIhgUPm/
zOFdJl+DD99wHkb/7jdcPqXwu79+OPLrYPV3D3146X6ZlU1adcG36P25UXlv8Qb4Dxz/O7OMZ6zt
nn+Z/ts/fS2fnrPyx6Gn6ca0XvhPfBfeh373UtW/3L6UXJSs5H7/+D2s8H9UnKdA/z8X/JC1T7/c
fMvqj9d6Wqoxzfm7Z+yY1k9lkP04kDg/58Ho7x4ZmGn67eWX5XP3VD7/sp3sBp8/fA3CWP+By8AI
8/Xl24cDk+Jn7vN3//6bpyp6qr/5L93Th9mqen5j/d3DPzQRPjY/bp3hx98r5sO45P0HfsChSUHu
1++PrKuy85e35J8Nhr9Plv84RP6YBP/Zbh+H/6nHt/jlqfzn/wMAAP//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8</xdr:col>
      <xdr:colOff>590550</xdr:colOff>
      <xdr:row>7</xdr:row>
      <xdr:rowOff>185737</xdr:rowOff>
    </xdr:from>
    <xdr:to>
      <xdr:col>16</xdr:col>
      <xdr:colOff>142875</xdr:colOff>
      <xdr:row>22</xdr:row>
      <xdr:rowOff>71437</xdr:rowOff>
    </xdr:to>
    <xdr:graphicFrame macro="">
      <xdr:nvGraphicFramePr>
        <xdr:cNvPr id="2" name="Chart 1">
          <a:extLst>
            <a:ext uri="{FF2B5EF4-FFF2-40B4-BE49-F238E27FC236}">
              <a16:creationId xmlns:a16="http://schemas.microsoft.com/office/drawing/2014/main" id="{369D4FF7-0455-625B-2EBA-6731FA19B3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600075</xdr:colOff>
      <xdr:row>5</xdr:row>
      <xdr:rowOff>171450</xdr:rowOff>
    </xdr:from>
    <xdr:to>
      <xdr:col>10</xdr:col>
      <xdr:colOff>171450</xdr:colOff>
      <xdr:row>19</xdr:row>
      <xdr:rowOff>28575</xdr:rowOff>
    </xdr:to>
    <mc:AlternateContent xmlns:mc="http://schemas.openxmlformats.org/markup-compatibility/2006" xmlns:a14="http://schemas.microsoft.com/office/drawing/2010/main">
      <mc:Choice Requires="a14">
        <xdr:graphicFrame macro="">
          <xdr:nvGraphicFramePr>
            <xdr:cNvPr id="2" name="Category">
              <a:extLst>
                <a:ext uri="{FF2B5EF4-FFF2-40B4-BE49-F238E27FC236}">
                  <a16:creationId xmlns:a16="http://schemas.microsoft.com/office/drawing/2014/main" id="{EB5F6340-9678-B0E1-7C26-F9B0291A4CD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134225" y="131445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276225</xdr:colOff>
      <xdr:row>16</xdr:row>
      <xdr:rowOff>123825</xdr:rowOff>
    </xdr:from>
    <xdr:to>
      <xdr:col>9</xdr:col>
      <xdr:colOff>328152</xdr:colOff>
      <xdr:row>27</xdr:row>
      <xdr:rowOff>28575</xdr:rowOff>
    </xdr:to>
    <xdr:pic>
      <xdr:nvPicPr>
        <xdr:cNvPr id="3" name="Picture 2">
          <a:extLst>
            <a:ext uri="{FF2B5EF4-FFF2-40B4-BE49-F238E27FC236}">
              <a16:creationId xmlns:a16="http://schemas.microsoft.com/office/drawing/2014/main" id="{59786CA4-DF23-2965-03E6-25F1C2AA22B1}"/>
            </a:ext>
          </a:extLst>
        </xdr:cNvPr>
        <xdr:cNvPicPr>
          <a:picLocks noChangeAspect="1"/>
        </xdr:cNvPicPr>
      </xdr:nvPicPr>
      <xdr:blipFill>
        <a:blip xmlns:r="http://schemas.openxmlformats.org/officeDocument/2006/relationships" r:embed="rId1"/>
        <a:stretch>
          <a:fillRect/>
        </a:stretch>
      </xdr:blipFill>
      <xdr:spPr>
        <a:xfrm>
          <a:off x="3228975" y="3409950"/>
          <a:ext cx="3471402" cy="2000250"/>
        </a:xfrm>
        <a:prstGeom prst="rect">
          <a:avLst/>
        </a:prstGeom>
      </xdr:spPr>
    </xdr:pic>
    <xdr:clientData/>
  </xdr:twoCellAnchor>
  <xdr:twoCellAnchor editAs="oneCell">
    <xdr:from>
      <xdr:col>1</xdr:col>
      <xdr:colOff>11608</xdr:colOff>
      <xdr:row>16</xdr:row>
      <xdr:rowOff>38099</xdr:rowOff>
    </xdr:from>
    <xdr:to>
      <xdr:col>3</xdr:col>
      <xdr:colOff>180721</xdr:colOff>
      <xdr:row>27</xdr:row>
      <xdr:rowOff>28574</xdr:rowOff>
    </xdr:to>
    <xdr:pic>
      <xdr:nvPicPr>
        <xdr:cNvPr id="4" name="Picture 3">
          <a:extLst>
            <a:ext uri="{FF2B5EF4-FFF2-40B4-BE49-F238E27FC236}">
              <a16:creationId xmlns:a16="http://schemas.microsoft.com/office/drawing/2014/main" id="{A40943D5-B5CB-4843-E509-EADDEDB1F7A7}"/>
            </a:ext>
          </a:extLst>
        </xdr:cNvPr>
        <xdr:cNvPicPr>
          <a:picLocks noChangeAspect="1"/>
        </xdr:cNvPicPr>
      </xdr:nvPicPr>
      <xdr:blipFill>
        <a:blip xmlns:r="http://schemas.openxmlformats.org/officeDocument/2006/relationships" r:embed="rId2"/>
        <a:stretch>
          <a:fillRect/>
        </a:stretch>
      </xdr:blipFill>
      <xdr:spPr>
        <a:xfrm>
          <a:off x="325933" y="3324224"/>
          <a:ext cx="2807538" cy="20859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179509</xdr:colOff>
      <xdr:row>6</xdr:row>
      <xdr:rowOff>189035</xdr:rowOff>
    </xdr:from>
    <xdr:to>
      <xdr:col>6</xdr:col>
      <xdr:colOff>377336</xdr:colOff>
      <xdr:row>21</xdr:row>
      <xdr:rowOff>74735</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7A566EB3-1AF9-F353-8C67-8CF2A47D36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9509" y="1332035"/>
              <a:ext cx="4579327"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ducation\Computing%20and%20Academic%20Studies\CASPTS\Joanne%20Atha\Current%20as%20of%20Nov%208-05\202030\COMP%202364%202362\Assignments\A3\DirectMarketingJ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rect Marketing"/>
      <sheetName val="Range Names"/>
      <sheetName val="Scenario Summary"/>
      <sheetName val="Answer Report 1"/>
      <sheetName val="Solver"/>
      <sheetName val="Q&amp;A"/>
      <sheetName val="Summary"/>
      <sheetName val="Map"/>
      <sheetName val="Loan"/>
    </sheetNames>
    <sheetDataSet>
      <sheetData sheetId="0">
        <row r="8">
          <cell r="B8">
            <v>2000</v>
          </cell>
        </row>
        <row r="9">
          <cell r="B9">
            <v>2.25</v>
          </cell>
        </row>
        <row r="10">
          <cell r="B10">
            <v>500</v>
          </cell>
        </row>
        <row r="11">
          <cell r="B11">
            <v>12.5</v>
          </cell>
        </row>
        <row r="12">
          <cell r="B12">
            <v>6250</v>
          </cell>
        </row>
      </sheetData>
      <sheetData sheetId="1"/>
      <sheetData sheetId="2"/>
      <sheetData sheetId="3"/>
      <sheetData sheetId="4"/>
      <sheetData sheetId="5"/>
      <sheetData sheetId="6"/>
      <sheetData sheetId="7"/>
      <sheetData sheetId="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 Uy" refreshedDate="44985.440597106484" createdVersion="8" refreshedVersion="8" minRefreshableVersion="3" recordCount="54" xr:uid="{1853057E-B612-4569-BBBA-89ED50573E21}">
  <cacheSource type="worksheet">
    <worksheetSource ref="A3:H57" sheet="My Pivot Table"/>
  </cacheSource>
  <cacheFields count="9">
    <cacheField name="Category" numFmtId="0">
      <sharedItems count="3">
        <s v="Apparel"/>
        <s v="Souvenirs"/>
        <s v="Media"/>
      </sharedItems>
    </cacheField>
    <cacheField name="Product" numFmtId="0">
      <sharedItems count="18">
        <s v="Hat"/>
        <s v="Hoodie"/>
        <s v="T-shirt: Women's"/>
        <s v="T-shirt: Men's"/>
        <s v="T-shirt: Unisex"/>
        <s v="T-shirt: Touring Cities"/>
        <s v="T-shirt: Youth"/>
        <s v="Ceramic Mug"/>
        <s v="Ornament"/>
        <s v="Keychain"/>
        <s v="Insulated Water Bottle"/>
        <s v="Necklace"/>
        <s v="Stuffed Animal"/>
        <s v="Magnet"/>
        <s v="Book"/>
        <s v="Cast Recording CD"/>
        <s v="DVD Behind the Scenes"/>
        <s v="Souvenir Program"/>
      </sharedItems>
    </cacheField>
    <cacheField name="Month" numFmtId="165">
      <sharedItems containsSemiMixedTypes="0" containsNonDate="0" containsDate="1" containsString="0" minDate="2024-01-31T00:00:00" maxDate="2024-04-01T00:00:00"/>
    </cacheField>
    <cacheField name="Cost" numFmtId="44">
      <sharedItems containsSemiMixedTypes="0" containsString="0" containsNumber="1" minValue="1.25" maxValue="25.25"/>
    </cacheField>
    <cacheField name="Retail Price" numFmtId="164">
      <sharedItems containsSemiMixedTypes="0" containsString="0" containsNumber="1" containsInteger="1" minValue="10" maxValue="70"/>
    </cacheField>
    <cacheField name="Markup Amount" numFmtId="44">
      <sharedItems containsSemiMixedTypes="0" containsString="0" containsNumber="1" minValue="8.75" maxValue="44.75"/>
    </cacheField>
    <cacheField name="Qty Sold" numFmtId="0">
      <sharedItems containsSemiMixedTypes="0" containsString="0" containsNumber="1" containsInteger="1" minValue="31" maxValue="541"/>
    </cacheField>
    <cacheField name="Gross Revenue" numFmtId="164">
      <sharedItems containsSemiMixedTypes="0" containsString="0" containsNumber="1" containsInteger="1" minValue="620" maxValue="22750"/>
    </cacheField>
    <cacheField name="5% Increase to retail price" numFmtId="0" formula="'Retail Price'*5%" databaseField="0"/>
  </cacheFields>
  <extLst>
    <ext xmlns:x14="http://schemas.microsoft.com/office/spreadsheetml/2009/9/main" uri="{725AE2AE-9491-48be-B2B4-4EB974FC3084}">
      <x14:pivotCacheDefinition pivotCacheId="12386001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 Uy" refreshedDate="44985.454997685185" createdVersion="8" refreshedVersion="8" minRefreshableVersion="3" recordCount="54" xr:uid="{B3BE42C3-64F7-4F3E-93C0-D2C2DE9F1039}">
  <cacheSource type="worksheet">
    <worksheetSource ref="A3:H57" sheet="Calculated Field"/>
  </cacheSource>
  <cacheFields count="10">
    <cacheField name="Category" numFmtId="0">
      <sharedItems count="3">
        <s v="Apparel"/>
        <s v="Souvenirs"/>
        <s v="Media"/>
      </sharedItems>
    </cacheField>
    <cacheField name="Product" numFmtId="0">
      <sharedItems count="18">
        <s v="Hat"/>
        <s v="Hoodie"/>
        <s v="T-shirt: Women's"/>
        <s v="T-shirt: Men's"/>
        <s v="T-shirt: Unisex"/>
        <s v="T-shirt: Touring Cities"/>
        <s v="T-shirt: Youth"/>
        <s v="Ceramic Mug"/>
        <s v="Ornament"/>
        <s v="Keychain"/>
        <s v="Insulated Water Bottle"/>
        <s v="Necklace"/>
        <s v="Stuffed Animal"/>
        <s v="Magnet"/>
        <s v="Book"/>
        <s v="Cast Recording CD"/>
        <s v="DVD Behind the Scenes"/>
        <s v="Souvenir Program"/>
      </sharedItems>
    </cacheField>
    <cacheField name="Month" numFmtId="165">
      <sharedItems containsSemiMixedTypes="0" containsNonDate="0" containsDate="1" containsString="0" minDate="2024-01-31T00:00:00" maxDate="2024-04-01T00:00:00"/>
    </cacheField>
    <cacheField name="Cost" numFmtId="44">
      <sharedItems containsSemiMixedTypes="0" containsString="0" containsNumber="1" minValue="1.25" maxValue="25.25"/>
    </cacheField>
    <cacheField name="Retail Price" numFmtId="164">
      <sharedItems containsSemiMixedTypes="0" containsString="0" containsNumber="1" containsInteger="1" minValue="10" maxValue="70"/>
    </cacheField>
    <cacheField name="Markup Amount" numFmtId="44">
      <sharedItems containsSemiMixedTypes="0" containsString="0" containsNumber="1" minValue="8.75" maxValue="44.75"/>
    </cacheField>
    <cacheField name="Qty Sold" numFmtId="0">
      <sharedItems containsSemiMixedTypes="0" containsString="0" containsNumber="1" containsInteger="1" minValue="31" maxValue="541"/>
    </cacheField>
    <cacheField name="Gross Revenue" numFmtId="164">
      <sharedItems containsSemiMixedTypes="0" containsString="0" containsNumber="1" containsInteger="1" minValue="620" maxValue="22750"/>
    </cacheField>
    <cacheField name="Retail Price Increase" numFmtId="0" formula="'Retail Price'*1.05" databaseField="0"/>
    <cacheField name="New Retail Price" numFmtId="0" formula="'Retail Price'+'Retail Price Increas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x v="0"/>
    <d v="2024-01-31T00:00:00"/>
    <n v="5.95"/>
    <n v="20"/>
    <n v="14.05"/>
    <n v="31"/>
    <n v="620"/>
  </r>
  <r>
    <x v="0"/>
    <x v="1"/>
    <d v="2024-01-31T00:00:00"/>
    <n v="25.25"/>
    <n v="70"/>
    <n v="44.75"/>
    <n v="325"/>
    <n v="22750"/>
  </r>
  <r>
    <x v="0"/>
    <x v="2"/>
    <d v="2024-01-31T00:00:00"/>
    <n v="7.1"/>
    <n v="30"/>
    <n v="22.9"/>
    <n v="247"/>
    <n v="7410"/>
  </r>
  <r>
    <x v="0"/>
    <x v="3"/>
    <d v="2024-01-31T00:00:00"/>
    <n v="7.1"/>
    <n v="30"/>
    <n v="22.9"/>
    <n v="231"/>
    <n v="6930"/>
  </r>
  <r>
    <x v="0"/>
    <x v="4"/>
    <d v="2024-01-31T00:00:00"/>
    <n v="5"/>
    <n v="25"/>
    <n v="20"/>
    <n v="325"/>
    <n v="8125"/>
  </r>
  <r>
    <x v="0"/>
    <x v="5"/>
    <d v="2024-01-31T00:00:00"/>
    <n v="6.95"/>
    <n v="35"/>
    <n v="28.05"/>
    <n v="315"/>
    <n v="11025"/>
  </r>
  <r>
    <x v="0"/>
    <x v="6"/>
    <d v="2024-01-31T00:00:00"/>
    <n v="4"/>
    <n v="25"/>
    <n v="21"/>
    <n v="244"/>
    <n v="6100"/>
  </r>
  <r>
    <x v="1"/>
    <x v="7"/>
    <d v="2024-01-31T00:00:00"/>
    <n v="5"/>
    <n v="20"/>
    <n v="15"/>
    <n v="541"/>
    <n v="10820"/>
  </r>
  <r>
    <x v="1"/>
    <x v="8"/>
    <d v="2024-01-31T00:00:00"/>
    <n v="7.5"/>
    <n v="25"/>
    <n v="17.5"/>
    <n v="84"/>
    <n v="2100"/>
  </r>
  <r>
    <x v="1"/>
    <x v="9"/>
    <d v="2024-01-31T00:00:00"/>
    <n v="3.25"/>
    <n v="15"/>
    <n v="11.75"/>
    <n v="99"/>
    <n v="1485"/>
  </r>
  <r>
    <x v="1"/>
    <x v="10"/>
    <d v="2024-01-31T00:00:00"/>
    <n v="6.95"/>
    <n v="30"/>
    <n v="23.05"/>
    <n v="132"/>
    <n v="3960"/>
  </r>
  <r>
    <x v="1"/>
    <x v="11"/>
    <d v="2024-01-31T00:00:00"/>
    <n v="4.55"/>
    <n v="20"/>
    <n v="15.45"/>
    <n v="74"/>
    <n v="1480"/>
  </r>
  <r>
    <x v="1"/>
    <x v="12"/>
    <d v="2024-01-31T00:00:00"/>
    <n v="10"/>
    <n v="40"/>
    <n v="30"/>
    <n v="182"/>
    <n v="7280"/>
  </r>
  <r>
    <x v="1"/>
    <x v="13"/>
    <d v="2024-01-31T00:00:00"/>
    <n v="1.25"/>
    <n v="10"/>
    <n v="8.75"/>
    <n v="201"/>
    <n v="2010"/>
  </r>
  <r>
    <x v="2"/>
    <x v="14"/>
    <d v="2024-01-31T00:00:00"/>
    <n v="7.95"/>
    <n v="35"/>
    <n v="27.05"/>
    <n v="93"/>
    <n v="3255"/>
  </r>
  <r>
    <x v="2"/>
    <x v="15"/>
    <d v="2024-01-31T00:00:00"/>
    <n v="5.95"/>
    <n v="25"/>
    <n v="19.05"/>
    <n v="174"/>
    <n v="4350"/>
  </r>
  <r>
    <x v="2"/>
    <x v="16"/>
    <d v="2024-01-31T00:00:00"/>
    <n v="9.9499999999999993"/>
    <n v="25"/>
    <n v="15.05"/>
    <n v="191"/>
    <n v="4775"/>
  </r>
  <r>
    <x v="2"/>
    <x v="17"/>
    <d v="2024-01-31T00:00:00"/>
    <n v="9.9499999999999993"/>
    <n v="20"/>
    <n v="10.050000000000001"/>
    <n v="307"/>
    <n v="6140"/>
  </r>
  <r>
    <x v="0"/>
    <x v="0"/>
    <d v="2024-02-29T00:00:00"/>
    <n v="5.95"/>
    <n v="20"/>
    <n v="14.05"/>
    <n v="48"/>
    <n v="960"/>
  </r>
  <r>
    <x v="0"/>
    <x v="1"/>
    <d v="2024-02-29T00:00:00"/>
    <n v="25.25"/>
    <n v="70"/>
    <n v="44.75"/>
    <n v="294"/>
    <n v="20580"/>
  </r>
  <r>
    <x v="0"/>
    <x v="2"/>
    <d v="2024-02-29T00:00:00"/>
    <n v="7.1"/>
    <n v="30"/>
    <n v="22.9"/>
    <n v="186"/>
    <n v="5580"/>
  </r>
  <r>
    <x v="0"/>
    <x v="3"/>
    <d v="2024-02-29T00:00:00"/>
    <n v="7.1"/>
    <n v="30"/>
    <n v="22.9"/>
    <n v="160"/>
    <n v="4800"/>
  </r>
  <r>
    <x v="0"/>
    <x v="4"/>
    <d v="2024-02-29T00:00:00"/>
    <n v="5"/>
    <n v="25"/>
    <n v="20"/>
    <n v="109"/>
    <n v="2725"/>
  </r>
  <r>
    <x v="0"/>
    <x v="5"/>
    <d v="2024-02-29T00:00:00"/>
    <n v="6.95"/>
    <n v="35"/>
    <n v="28.05"/>
    <n v="264"/>
    <n v="9240"/>
  </r>
  <r>
    <x v="0"/>
    <x v="6"/>
    <d v="2024-02-29T00:00:00"/>
    <n v="4"/>
    <n v="25"/>
    <n v="21"/>
    <n v="133"/>
    <n v="3325"/>
  </r>
  <r>
    <x v="1"/>
    <x v="7"/>
    <d v="2024-02-29T00:00:00"/>
    <n v="5"/>
    <n v="20"/>
    <n v="15"/>
    <n v="458"/>
    <n v="9160"/>
  </r>
  <r>
    <x v="1"/>
    <x v="8"/>
    <d v="2024-02-29T00:00:00"/>
    <n v="7.5"/>
    <n v="25"/>
    <n v="17.5"/>
    <n v="63"/>
    <n v="1575"/>
  </r>
  <r>
    <x v="1"/>
    <x v="9"/>
    <d v="2024-02-29T00:00:00"/>
    <n v="3.25"/>
    <n v="15"/>
    <n v="11.75"/>
    <n v="101"/>
    <n v="1515"/>
  </r>
  <r>
    <x v="1"/>
    <x v="10"/>
    <d v="2024-02-29T00:00:00"/>
    <n v="6.95"/>
    <n v="30"/>
    <n v="23.05"/>
    <n v="128"/>
    <n v="3840"/>
  </r>
  <r>
    <x v="1"/>
    <x v="11"/>
    <d v="2024-02-29T00:00:00"/>
    <n v="4.55"/>
    <n v="20"/>
    <n v="15.45"/>
    <n v="86"/>
    <n v="1720"/>
  </r>
  <r>
    <x v="1"/>
    <x v="12"/>
    <d v="2024-02-29T00:00:00"/>
    <n v="10"/>
    <n v="40"/>
    <n v="30"/>
    <n v="175"/>
    <n v="7000"/>
  </r>
  <r>
    <x v="1"/>
    <x v="13"/>
    <d v="2024-02-29T00:00:00"/>
    <n v="1.25"/>
    <n v="10"/>
    <n v="8.75"/>
    <n v="115"/>
    <n v="1150"/>
  </r>
  <r>
    <x v="2"/>
    <x v="14"/>
    <d v="2024-02-29T00:00:00"/>
    <n v="7.95"/>
    <n v="35"/>
    <n v="27.05"/>
    <n v="102"/>
    <n v="3570"/>
  </r>
  <r>
    <x v="2"/>
    <x v="15"/>
    <d v="2024-02-29T00:00:00"/>
    <n v="5.95"/>
    <n v="25"/>
    <n v="19.05"/>
    <n v="204"/>
    <n v="5100"/>
  </r>
  <r>
    <x v="2"/>
    <x v="16"/>
    <d v="2024-02-29T00:00:00"/>
    <n v="9.9499999999999993"/>
    <n v="25"/>
    <n v="15.05"/>
    <n v="162"/>
    <n v="4050"/>
  </r>
  <r>
    <x v="2"/>
    <x v="17"/>
    <d v="2024-02-29T00:00:00"/>
    <n v="9.9499999999999993"/>
    <n v="20"/>
    <n v="10.050000000000001"/>
    <n v="289"/>
    <n v="5780"/>
  </r>
  <r>
    <x v="0"/>
    <x v="0"/>
    <d v="2024-03-31T00:00:00"/>
    <n v="5.95"/>
    <n v="20"/>
    <n v="14.05"/>
    <n v="67"/>
    <n v="1340"/>
  </r>
  <r>
    <x v="0"/>
    <x v="1"/>
    <d v="2024-03-31T00:00:00"/>
    <n v="25.25"/>
    <n v="70"/>
    <n v="44.75"/>
    <n v="245"/>
    <n v="17150"/>
  </r>
  <r>
    <x v="0"/>
    <x v="2"/>
    <d v="2024-03-31T00:00:00"/>
    <n v="7.1"/>
    <n v="30"/>
    <n v="22.9"/>
    <n v="176"/>
    <n v="5280"/>
  </r>
  <r>
    <x v="0"/>
    <x v="3"/>
    <d v="2024-03-31T00:00:00"/>
    <n v="7.1"/>
    <n v="30"/>
    <n v="22.9"/>
    <n v="181"/>
    <n v="5430"/>
  </r>
  <r>
    <x v="0"/>
    <x v="4"/>
    <d v="2024-03-31T00:00:00"/>
    <n v="5"/>
    <n v="25"/>
    <n v="20"/>
    <n v="122"/>
    <n v="3050"/>
  </r>
  <r>
    <x v="0"/>
    <x v="5"/>
    <d v="2024-03-31T00:00:00"/>
    <n v="6.95"/>
    <n v="35"/>
    <n v="28.05"/>
    <n v="275"/>
    <n v="9625"/>
  </r>
  <r>
    <x v="0"/>
    <x v="6"/>
    <d v="2024-03-31T00:00:00"/>
    <n v="4"/>
    <n v="25"/>
    <n v="21"/>
    <n v="155"/>
    <n v="3875"/>
  </r>
  <r>
    <x v="1"/>
    <x v="7"/>
    <d v="2024-03-31T00:00:00"/>
    <n v="5"/>
    <n v="20"/>
    <n v="15"/>
    <n v="418"/>
    <n v="8360"/>
  </r>
  <r>
    <x v="1"/>
    <x v="8"/>
    <d v="2024-03-31T00:00:00"/>
    <n v="7.5"/>
    <n v="25"/>
    <n v="17.5"/>
    <n v="50"/>
    <n v="1250"/>
  </r>
  <r>
    <x v="1"/>
    <x v="9"/>
    <d v="2024-03-31T00:00:00"/>
    <n v="3.25"/>
    <n v="15"/>
    <n v="11.75"/>
    <n v="111"/>
    <n v="1665"/>
  </r>
  <r>
    <x v="1"/>
    <x v="10"/>
    <d v="2024-03-31T00:00:00"/>
    <n v="6.95"/>
    <n v="30"/>
    <n v="23.05"/>
    <n v="135"/>
    <n v="4050"/>
  </r>
  <r>
    <x v="1"/>
    <x v="11"/>
    <d v="2024-03-31T00:00:00"/>
    <n v="4.55"/>
    <n v="20"/>
    <n v="15.45"/>
    <n v="92"/>
    <n v="1840"/>
  </r>
  <r>
    <x v="1"/>
    <x v="12"/>
    <d v="2024-03-31T00:00:00"/>
    <n v="10"/>
    <n v="40"/>
    <n v="30"/>
    <n v="214"/>
    <n v="8560"/>
  </r>
  <r>
    <x v="1"/>
    <x v="13"/>
    <d v="2024-03-31T00:00:00"/>
    <n v="1.25"/>
    <n v="10"/>
    <n v="8.75"/>
    <n v="141"/>
    <n v="1410"/>
  </r>
  <r>
    <x v="2"/>
    <x v="14"/>
    <d v="2024-03-31T00:00:00"/>
    <n v="7.95"/>
    <n v="35"/>
    <n v="27.05"/>
    <n v="162"/>
    <n v="5670"/>
  </r>
  <r>
    <x v="2"/>
    <x v="15"/>
    <d v="2024-03-31T00:00:00"/>
    <n v="5.95"/>
    <n v="25"/>
    <n v="19.05"/>
    <n v="234"/>
    <n v="5850"/>
  </r>
  <r>
    <x v="2"/>
    <x v="16"/>
    <d v="2024-03-31T00:00:00"/>
    <n v="9.9499999999999993"/>
    <n v="25"/>
    <n v="15.05"/>
    <n v="185"/>
    <n v="4625"/>
  </r>
  <r>
    <x v="2"/>
    <x v="17"/>
    <d v="2024-03-31T00:00:00"/>
    <n v="9.9499999999999993"/>
    <n v="20"/>
    <n v="10.050000000000001"/>
    <n v="327"/>
    <n v="654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x v="0"/>
    <d v="2024-01-31T00:00:00"/>
    <n v="5.95"/>
    <n v="20"/>
    <n v="14.05"/>
    <n v="31"/>
    <n v="620"/>
  </r>
  <r>
    <x v="0"/>
    <x v="1"/>
    <d v="2024-01-31T00:00:00"/>
    <n v="25.25"/>
    <n v="70"/>
    <n v="44.75"/>
    <n v="325"/>
    <n v="22750"/>
  </r>
  <r>
    <x v="0"/>
    <x v="2"/>
    <d v="2024-01-31T00:00:00"/>
    <n v="7.1"/>
    <n v="30"/>
    <n v="22.9"/>
    <n v="247"/>
    <n v="7410"/>
  </r>
  <r>
    <x v="0"/>
    <x v="3"/>
    <d v="2024-01-31T00:00:00"/>
    <n v="7.1"/>
    <n v="30"/>
    <n v="22.9"/>
    <n v="231"/>
    <n v="6930"/>
  </r>
  <r>
    <x v="0"/>
    <x v="4"/>
    <d v="2024-01-31T00:00:00"/>
    <n v="5"/>
    <n v="25"/>
    <n v="20"/>
    <n v="325"/>
    <n v="8125"/>
  </r>
  <r>
    <x v="0"/>
    <x v="5"/>
    <d v="2024-01-31T00:00:00"/>
    <n v="6.95"/>
    <n v="35"/>
    <n v="28.05"/>
    <n v="315"/>
    <n v="11025"/>
  </r>
  <r>
    <x v="0"/>
    <x v="6"/>
    <d v="2024-01-31T00:00:00"/>
    <n v="4"/>
    <n v="25"/>
    <n v="21"/>
    <n v="244"/>
    <n v="6100"/>
  </r>
  <r>
    <x v="1"/>
    <x v="7"/>
    <d v="2024-01-31T00:00:00"/>
    <n v="5"/>
    <n v="20"/>
    <n v="15"/>
    <n v="541"/>
    <n v="10820"/>
  </r>
  <r>
    <x v="1"/>
    <x v="8"/>
    <d v="2024-01-31T00:00:00"/>
    <n v="7.5"/>
    <n v="25"/>
    <n v="17.5"/>
    <n v="84"/>
    <n v="2100"/>
  </r>
  <r>
    <x v="1"/>
    <x v="9"/>
    <d v="2024-01-31T00:00:00"/>
    <n v="3.25"/>
    <n v="15"/>
    <n v="11.75"/>
    <n v="99"/>
    <n v="1485"/>
  </r>
  <r>
    <x v="1"/>
    <x v="10"/>
    <d v="2024-01-31T00:00:00"/>
    <n v="6.95"/>
    <n v="30"/>
    <n v="23.05"/>
    <n v="132"/>
    <n v="3960"/>
  </r>
  <r>
    <x v="1"/>
    <x v="11"/>
    <d v="2024-01-31T00:00:00"/>
    <n v="4.55"/>
    <n v="20"/>
    <n v="15.45"/>
    <n v="74"/>
    <n v="1480"/>
  </r>
  <r>
    <x v="1"/>
    <x v="12"/>
    <d v="2024-01-31T00:00:00"/>
    <n v="10"/>
    <n v="40"/>
    <n v="30"/>
    <n v="182"/>
    <n v="7280"/>
  </r>
  <r>
    <x v="1"/>
    <x v="13"/>
    <d v="2024-01-31T00:00:00"/>
    <n v="1.25"/>
    <n v="10"/>
    <n v="8.75"/>
    <n v="201"/>
    <n v="2010"/>
  </r>
  <r>
    <x v="2"/>
    <x v="14"/>
    <d v="2024-01-31T00:00:00"/>
    <n v="7.95"/>
    <n v="35"/>
    <n v="27.05"/>
    <n v="93"/>
    <n v="3255"/>
  </r>
  <r>
    <x v="2"/>
    <x v="15"/>
    <d v="2024-01-31T00:00:00"/>
    <n v="5.95"/>
    <n v="25"/>
    <n v="19.05"/>
    <n v="174"/>
    <n v="4350"/>
  </r>
  <r>
    <x v="2"/>
    <x v="16"/>
    <d v="2024-01-31T00:00:00"/>
    <n v="9.9499999999999993"/>
    <n v="25"/>
    <n v="15.05"/>
    <n v="191"/>
    <n v="4775"/>
  </r>
  <r>
    <x v="2"/>
    <x v="17"/>
    <d v="2024-01-31T00:00:00"/>
    <n v="9.9499999999999993"/>
    <n v="20"/>
    <n v="10.050000000000001"/>
    <n v="307"/>
    <n v="6140"/>
  </r>
  <r>
    <x v="0"/>
    <x v="0"/>
    <d v="2024-02-29T00:00:00"/>
    <n v="5.95"/>
    <n v="20"/>
    <n v="14.05"/>
    <n v="48"/>
    <n v="960"/>
  </r>
  <r>
    <x v="0"/>
    <x v="1"/>
    <d v="2024-02-29T00:00:00"/>
    <n v="25.25"/>
    <n v="70"/>
    <n v="44.75"/>
    <n v="294"/>
    <n v="20580"/>
  </r>
  <r>
    <x v="0"/>
    <x v="2"/>
    <d v="2024-02-29T00:00:00"/>
    <n v="7.1"/>
    <n v="30"/>
    <n v="22.9"/>
    <n v="186"/>
    <n v="5580"/>
  </r>
  <r>
    <x v="0"/>
    <x v="3"/>
    <d v="2024-02-29T00:00:00"/>
    <n v="7.1"/>
    <n v="30"/>
    <n v="22.9"/>
    <n v="160"/>
    <n v="4800"/>
  </r>
  <r>
    <x v="0"/>
    <x v="4"/>
    <d v="2024-02-29T00:00:00"/>
    <n v="5"/>
    <n v="25"/>
    <n v="20"/>
    <n v="109"/>
    <n v="2725"/>
  </r>
  <r>
    <x v="0"/>
    <x v="5"/>
    <d v="2024-02-29T00:00:00"/>
    <n v="6.95"/>
    <n v="35"/>
    <n v="28.05"/>
    <n v="264"/>
    <n v="9240"/>
  </r>
  <r>
    <x v="0"/>
    <x v="6"/>
    <d v="2024-02-29T00:00:00"/>
    <n v="4"/>
    <n v="25"/>
    <n v="21"/>
    <n v="133"/>
    <n v="3325"/>
  </r>
  <r>
    <x v="1"/>
    <x v="7"/>
    <d v="2024-02-29T00:00:00"/>
    <n v="5"/>
    <n v="20"/>
    <n v="15"/>
    <n v="458"/>
    <n v="9160"/>
  </r>
  <r>
    <x v="1"/>
    <x v="8"/>
    <d v="2024-02-29T00:00:00"/>
    <n v="7.5"/>
    <n v="25"/>
    <n v="17.5"/>
    <n v="63"/>
    <n v="1575"/>
  </r>
  <r>
    <x v="1"/>
    <x v="9"/>
    <d v="2024-02-29T00:00:00"/>
    <n v="3.25"/>
    <n v="15"/>
    <n v="11.75"/>
    <n v="101"/>
    <n v="1515"/>
  </r>
  <r>
    <x v="1"/>
    <x v="10"/>
    <d v="2024-02-29T00:00:00"/>
    <n v="6.95"/>
    <n v="30"/>
    <n v="23.05"/>
    <n v="128"/>
    <n v="3840"/>
  </r>
  <r>
    <x v="1"/>
    <x v="11"/>
    <d v="2024-02-29T00:00:00"/>
    <n v="4.55"/>
    <n v="20"/>
    <n v="15.45"/>
    <n v="86"/>
    <n v="1720"/>
  </r>
  <r>
    <x v="1"/>
    <x v="12"/>
    <d v="2024-02-29T00:00:00"/>
    <n v="10"/>
    <n v="40"/>
    <n v="30"/>
    <n v="175"/>
    <n v="7000"/>
  </r>
  <r>
    <x v="1"/>
    <x v="13"/>
    <d v="2024-02-29T00:00:00"/>
    <n v="1.25"/>
    <n v="10"/>
    <n v="8.75"/>
    <n v="115"/>
    <n v="1150"/>
  </r>
  <r>
    <x v="2"/>
    <x v="14"/>
    <d v="2024-02-29T00:00:00"/>
    <n v="7.95"/>
    <n v="35"/>
    <n v="27.05"/>
    <n v="102"/>
    <n v="3570"/>
  </r>
  <r>
    <x v="2"/>
    <x v="15"/>
    <d v="2024-02-29T00:00:00"/>
    <n v="5.95"/>
    <n v="25"/>
    <n v="19.05"/>
    <n v="204"/>
    <n v="5100"/>
  </r>
  <r>
    <x v="2"/>
    <x v="16"/>
    <d v="2024-02-29T00:00:00"/>
    <n v="9.9499999999999993"/>
    <n v="25"/>
    <n v="15.05"/>
    <n v="162"/>
    <n v="4050"/>
  </r>
  <r>
    <x v="2"/>
    <x v="17"/>
    <d v="2024-02-29T00:00:00"/>
    <n v="9.9499999999999993"/>
    <n v="20"/>
    <n v="10.050000000000001"/>
    <n v="289"/>
    <n v="5780"/>
  </r>
  <r>
    <x v="0"/>
    <x v="0"/>
    <d v="2024-03-31T00:00:00"/>
    <n v="5.95"/>
    <n v="20"/>
    <n v="14.05"/>
    <n v="67"/>
    <n v="1340"/>
  </r>
  <r>
    <x v="0"/>
    <x v="1"/>
    <d v="2024-03-31T00:00:00"/>
    <n v="25.25"/>
    <n v="70"/>
    <n v="44.75"/>
    <n v="245"/>
    <n v="17150"/>
  </r>
  <r>
    <x v="0"/>
    <x v="2"/>
    <d v="2024-03-31T00:00:00"/>
    <n v="7.1"/>
    <n v="30"/>
    <n v="22.9"/>
    <n v="176"/>
    <n v="5280"/>
  </r>
  <r>
    <x v="0"/>
    <x v="3"/>
    <d v="2024-03-31T00:00:00"/>
    <n v="7.1"/>
    <n v="30"/>
    <n v="22.9"/>
    <n v="181"/>
    <n v="5430"/>
  </r>
  <r>
    <x v="0"/>
    <x v="4"/>
    <d v="2024-03-31T00:00:00"/>
    <n v="5"/>
    <n v="25"/>
    <n v="20"/>
    <n v="122"/>
    <n v="3050"/>
  </r>
  <r>
    <x v="0"/>
    <x v="5"/>
    <d v="2024-03-31T00:00:00"/>
    <n v="6.95"/>
    <n v="35"/>
    <n v="28.05"/>
    <n v="275"/>
    <n v="9625"/>
  </r>
  <r>
    <x v="0"/>
    <x v="6"/>
    <d v="2024-03-31T00:00:00"/>
    <n v="4"/>
    <n v="25"/>
    <n v="21"/>
    <n v="155"/>
    <n v="3875"/>
  </r>
  <r>
    <x v="1"/>
    <x v="7"/>
    <d v="2024-03-31T00:00:00"/>
    <n v="5"/>
    <n v="20"/>
    <n v="15"/>
    <n v="418"/>
    <n v="8360"/>
  </r>
  <r>
    <x v="1"/>
    <x v="8"/>
    <d v="2024-03-31T00:00:00"/>
    <n v="7.5"/>
    <n v="25"/>
    <n v="17.5"/>
    <n v="50"/>
    <n v="1250"/>
  </r>
  <r>
    <x v="1"/>
    <x v="9"/>
    <d v="2024-03-31T00:00:00"/>
    <n v="3.25"/>
    <n v="15"/>
    <n v="11.75"/>
    <n v="111"/>
    <n v="1665"/>
  </r>
  <r>
    <x v="1"/>
    <x v="10"/>
    <d v="2024-03-31T00:00:00"/>
    <n v="6.95"/>
    <n v="30"/>
    <n v="23.05"/>
    <n v="135"/>
    <n v="4050"/>
  </r>
  <r>
    <x v="1"/>
    <x v="11"/>
    <d v="2024-03-31T00:00:00"/>
    <n v="4.55"/>
    <n v="20"/>
    <n v="15.45"/>
    <n v="92"/>
    <n v="1840"/>
  </r>
  <r>
    <x v="1"/>
    <x v="12"/>
    <d v="2024-03-31T00:00:00"/>
    <n v="10"/>
    <n v="40"/>
    <n v="30"/>
    <n v="214"/>
    <n v="8560"/>
  </r>
  <r>
    <x v="1"/>
    <x v="13"/>
    <d v="2024-03-31T00:00:00"/>
    <n v="1.25"/>
    <n v="10"/>
    <n v="8.75"/>
    <n v="141"/>
    <n v="1410"/>
  </r>
  <r>
    <x v="2"/>
    <x v="14"/>
    <d v="2024-03-31T00:00:00"/>
    <n v="7.95"/>
    <n v="35"/>
    <n v="27.05"/>
    <n v="162"/>
    <n v="5670"/>
  </r>
  <r>
    <x v="2"/>
    <x v="15"/>
    <d v="2024-03-31T00:00:00"/>
    <n v="5.95"/>
    <n v="25"/>
    <n v="19.05"/>
    <n v="234"/>
    <n v="5850"/>
  </r>
  <r>
    <x v="2"/>
    <x v="16"/>
    <d v="2024-03-31T00:00:00"/>
    <n v="9.9499999999999993"/>
    <n v="25"/>
    <n v="15.05"/>
    <n v="185"/>
    <n v="4625"/>
  </r>
  <r>
    <x v="2"/>
    <x v="17"/>
    <d v="2024-03-31T00:00:00"/>
    <n v="9.9499999999999993"/>
    <n v="20"/>
    <n v="10.050000000000001"/>
    <n v="327"/>
    <n v="65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752CC0-F796-45A2-85B1-56FC8E85C9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J4:K26" firstHeaderRow="1" firstDataRow="1" firstDataCol="1"/>
  <pivotFields count="9">
    <pivotField axis="axisRow" showAll="0">
      <items count="4">
        <item x="0"/>
        <item x="2"/>
        <item x="1"/>
        <item t="default"/>
      </items>
    </pivotField>
    <pivotField axis="axisRow" showAll="0">
      <items count="19">
        <item x="14"/>
        <item x="15"/>
        <item x="7"/>
        <item x="16"/>
        <item x="0"/>
        <item x="1"/>
        <item x="10"/>
        <item x="9"/>
        <item x="13"/>
        <item x="11"/>
        <item x="8"/>
        <item x="17"/>
        <item x="12"/>
        <item x="3"/>
        <item x="5"/>
        <item x="4"/>
        <item x="2"/>
        <item x="6"/>
        <item t="default"/>
      </items>
    </pivotField>
    <pivotField numFmtId="165" showAll="0"/>
    <pivotField numFmtId="44" showAll="0"/>
    <pivotField numFmtId="164" showAll="0"/>
    <pivotField numFmtId="44" showAll="0"/>
    <pivotField showAll="0"/>
    <pivotField dataField="1" numFmtId="164" showAll="0"/>
    <pivotField dragToRow="0" dragToCol="0" dragToPage="0" showAll="0" defaultSubtotal="0"/>
  </pivotFields>
  <rowFields count="2">
    <field x="0"/>
    <field x="1"/>
  </rowFields>
  <rowItems count="22">
    <i>
      <x/>
    </i>
    <i r="1">
      <x v="4"/>
    </i>
    <i r="1">
      <x v="5"/>
    </i>
    <i r="1">
      <x v="13"/>
    </i>
    <i r="1">
      <x v="14"/>
    </i>
    <i r="1">
      <x v="15"/>
    </i>
    <i r="1">
      <x v="16"/>
    </i>
    <i r="1">
      <x v="17"/>
    </i>
    <i>
      <x v="1"/>
    </i>
    <i r="1">
      <x/>
    </i>
    <i r="1">
      <x v="1"/>
    </i>
    <i r="1">
      <x v="3"/>
    </i>
    <i r="1">
      <x v="11"/>
    </i>
    <i>
      <x v="2"/>
    </i>
    <i r="1">
      <x v="2"/>
    </i>
    <i r="1">
      <x v="6"/>
    </i>
    <i r="1">
      <x v="7"/>
    </i>
    <i r="1">
      <x v="8"/>
    </i>
    <i r="1">
      <x v="9"/>
    </i>
    <i r="1">
      <x v="10"/>
    </i>
    <i r="1">
      <x v="12"/>
    </i>
    <i t="grand">
      <x/>
    </i>
  </rowItems>
  <colItems count="1">
    <i/>
  </colItems>
  <dataFields count="1">
    <dataField name="Sum of Gross Revenue" fld="7"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5B975F-9D7F-4BCA-B2D5-58CA15F95A6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4:P7" firstHeaderRow="1" firstDataRow="2" firstDataCol="1"/>
  <pivotFields count="9">
    <pivotField axis="axisRow" showAll="0">
      <items count="4">
        <item x="0"/>
        <item h="1" x="2"/>
        <item h="1" x="1"/>
        <item t="default"/>
      </items>
    </pivotField>
    <pivotField axis="axisCol" showAll="0">
      <items count="19">
        <item h="1" x="14"/>
        <item h="1" x="15"/>
        <item h="1" x="7"/>
        <item h="1" x="16"/>
        <item h="1" x="0"/>
        <item h="1" x="1"/>
        <item h="1" x="10"/>
        <item h="1" x="9"/>
        <item h="1" x="13"/>
        <item h="1" x="11"/>
        <item h="1" x="8"/>
        <item h="1" x="17"/>
        <item h="1" x="12"/>
        <item x="3"/>
        <item x="5"/>
        <item x="4"/>
        <item x="2"/>
        <item x="6"/>
        <item t="default"/>
      </items>
    </pivotField>
    <pivotField numFmtId="165" showAll="0"/>
    <pivotField numFmtId="44" showAll="0"/>
    <pivotField numFmtId="164" showAll="0"/>
    <pivotField numFmtId="44" showAll="0"/>
    <pivotField showAll="0"/>
    <pivotField dataField="1" numFmtId="164" showAll="0"/>
    <pivotField dragToRow="0" dragToCol="0" dragToPage="0" showAll="0" defaultSubtotal="0"/>
  </pivotFields>
  <rowFields count="1">
    <field x="0"/>
  </rowFields>
  <rowItems count="2">
    <i>
      <x/>
    </i>
    <i t="grand">
      <x/>
    </i>
  </rowItems>
  <colFields count="1">
    <field x="1"/>
  </colFields>
  <colItems count="6">
    <i>
      <x v="13"/>
    </i>
    <i>
      <x v="14"/>
    </i>
    <i>
      <x v="15"/>
    </i>
    <i>
      <x v="16"/>
    </i>
    <i>
      <x v="17"/>
    </i>
    <i t="grand">
      <x/>
    </i>
  </colItems>
  <dataFields count="1">
    <dataField name="Sum of Gross Revenue" fld="7" baseField="0" baseItem="0"/>
  </dataFields>
  <chartFormats count="23">
    <chartFormat chart="0" format="0" series="1">
      <pivotArea type="data" outline="0" fieldPosition="0">
        <references count="1">
          <reference field="1" count="1" selected="0">
            <x v="0"/>
          </reference>
        </references>
      </pivotArea>
    </chartFormat>
    <chartFormat chart="0" format="1" series="1">
      <pivotArea type="data" outline="0" fieldPosition="0">
        <references count="1">
          <reference field="1" count="1" selected="0">
            <x v="1"/>
          </reference>
        </references>
      </pivotArea>
    </chartFormat>
    <chartFormat chart="0" format="2" series="1">
      <pivotArea type="data" outline="0" fieldPosition="0">
        <references count="1">
          <reference field="1" count="1" selected="0">
            <x v="2"/>
          </reference>
        </references>
      </pivotArea>
    </chartFormat>
    <chartFormat chart="0" format="3" series="1">
      <pivotArea type="data" outline="0" fieldPosition="0">
        <references count="1">
          <reference field="1" count="1" selected="0">
            <x v="3"/>
          </reference>
        </references>
      </pivotArea>
    </chartFormat>
    <chartFormat chart="0" format="4" series="1">
      <pivotArea type="data" outline="0" fieldPosition="0">
        <references count="1">
          <reference field="1" count="1" selected="0">
            <x v="4"/>
          </reference>
        </references>
      </pivotArea>
    </chartFormat>
    <chartFormat chart="0" format="5" series="1">
      <pivotArea type="data" outline="0" fieldPosition="0">
        <references count="1">
          <reference field="1" count="1" selected="0">
            <x v="5"/>
          </reference>
        </references>
      </pivotArea>
    </chartFormat>
    <chartFormat chart="0" format="6" series="1">
      <pivotArea type="data" outline="0" fieldPosition="0">
        <references count="1">
          <reference field="1" count="1" selected="0">
            <x v="6"/>
          </reference>
        </references>
      </pivotArea>
    </chartFormat>
    <chartFormat chart="0" format="7" series="1">
      <pivotArea type="data" outline="0" fieldPosition="0">
        <references count="1">
          <reference field="1" count="1" selected="0">
            <x v="7"/>
          </reference>
        </references>
      </pivotArea>
    </chartFormat>
    <chartFormat chart="0" format="8" series="1">
      <pivotArea type="data" outline="0" fieldPosition="0">
        <references count="1">
          <reference field="1" count="1" selected="0">
            <x v="8"/>
          </reference>
        </references>
      </pivotArea>
    </chartFormat>
    <chartFormat chart="0" format="9" series="1">
      <pivotArea type="data" outline="0" fieldPosition="0">
        <references count="1">
          <reference field="1" count="1" selected="0">
            <x v="9"/>
          </reference>
        </references>
      </pivotArea>
    </chartFormat>
    <chartFormat chart="0" format="10" series="1">
      <pivotArea type="data" outline="0" fieldPosition="0">
        <references count="1">
          <reference field="1" count="1" selected="0">
            <x v="10"/>
          </reference>
        </references>
      </pivotArea>
    </chartFormat>
    <chartFormat chart="0" format="11" series="1">
      <pivotArea type="data" outline="0" fieldPosition="0">
        <references count="1">
          <reference field="1" count="1" selected="0">
            <x v="11"/>
          </reference>
        </references>
      </pivotArea>
    </chartFormat>
    <chartFormat chart="0" format="12" series="1">
      <pivotArea type="data" outline="0" fieldPosition="0">
        <references count="1">
          <reference field="1" count="1" selected="0">
            <x v="12"/>
          </reference>
        </references>
      </pivotArea>
    </chartFormat>
    <chartFormat chart="0" format="13" series="1">
      <pivotArea type="data" outline="0" fieldPosition="0">
        <references count="1">
          <reference field="1" count="1" selected="0">
            <x v="13"/>
          </reference>
        </references>
      </pivotArea>
    </chartFormat>
    <chartFormat chart="0" format="14" series="1">
      <pivotArea type="data" outline="0" fieldPosition="0">
        <references count="1">
          <reference field="1" count="1" selected="0">
            <x v="14"/>
          </reference>
        </references>
      </pivotArea>
    </chartFormat>
    <chartFormat chart="0" format="15" series="1">
      <pivotArea type="data" outline="0" fieldPosition="0">
        <references count="1">
          <reference field="1" count="1" selected="0">
            <x v="15"/>
          </reference>
        </references>
      </pivotArea>
    </chartFormat>
    <chartFormat chart="0" format="16" series="1">
      <pivotArea type="data" outline="0" fieldPosition="0">
        <references count="1">
          <reference field="1" count="1" selected="0">
            <x v="16"/>
          </reference>
        </references>
      </pivotArea>
    </chartFormat>
    <chartFormat chart="0" format="17" series="1">
      <pivotArea type="data" outline="0" fieldPosition="0">
        <references count="1">
          <reference field="1" count="1" selected="0">
            <x v="17"/>
          </reference>
        </references>
      </pivotArea>
    </chartFormat>
    <chartFormat chart="0" format="18" series="1">
      <pivotArea type="data" outline="0" fieldPosition="0">
        <references count="2">
          <reference field="4294967294" count="1" selected="0">
            <x v="0"/>
          </reference>
          <reference field="1" count="1" selected="0">
            <x v="13"/>
          </reference>
        </references>
      </pivotArea>
    </chartFormat>
    <chartFormat chart="0" format="19" series="1">
      <pivotArea type="data" outline="0" fieldPosition="0">
        <references count="2">
          <reference field="4294967294" count="1" selected="0">
            <x v="0"/>
          </reference>
          <reference field="1" count="1" selected="0">
            <x v="14"/>
          </reference>
        </references>
      </pivotArea>
    </chartFormat>
    <chartFormat chart="0" format="20" series="1">
      <pivotArea type="data" outline="0" fieldPosition="0">
        <references count="2">
          <reference field="4294967294" count="1" selected="0">
            <x v="0"/>
          </reference>
          <reference field="1" count="1" selected="0">
            <x v="15"/>
          </reference>
        </references>
      </pivotArea>
    </chartFormat>
    <chartFormat chart="0" format="21" series="1">
      <pivotArea type="data" outline="0" fieldPosition="0">
        <references count="2">
          <reference field="4294967294" count="1" selected="0">
            <x v="0"/>
          </reference>
          <reference field="1" count="1" selected="0">
            <x v="16"/>
          </reference>
        </references>
      </pivotArea>
    </chartFormat>
    <chartFormat chart="0" format="22" series="1">
      <pivotArea type="data" outline="0" fieldPosition="0">
        <references count="2">
          <reference field="4294967294" count="1" selected="0">
            <x v="0"/>
          </reference>
          <reference field="1"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6E2298-D544-4C5B-8995-2CDADBFA9FE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K26" firstHeaderRow="1" firstDataRow="1" firstDataCol="1"/>
  <pivotFields count="10">
    <pivotField axis="axisRow" showAll="0">
      <items count="4">
        <item x="0"/>
        <item x="2"/>
        <item x="1"/>
        <item t="default"/>
      </items>
    </pivotField>
    <pivotField axis="axisRow" showAll="0">
      <items count="19">
        <item x="14"/>
        <item x="15"/>
        <item x="7"/>
        <item x="16"/>
        <item x="0"/>
        <item x="1"/>
        <item x="10"/>
        <item x="9"/>
        <item x="13"/>
        <item x="11"/>
        <item x="8"/>
        <item x="17"/>
        <item x="12"/>
        <item x="3"/>
        <item x="5"/>
        <item x="4"/>
        <item x="2"/>
        <item x="6"/>
        <item t="default"/>
      </items>
    </pivotField>
    <pivotField numFmtId="165" showAll="0"/>
    <pivotField numFmtId="44" showAll="0"/>
    <pivotField numFmtId="164" showAll="0"/>
    <pivotField numFmtId="44" showAll="0"/>
    <pivotField showAll="0"/>
    <pivotField numFmtId="164" showAll="0"/>
    <pivotField dragToRow="0" dragToCol="0" dragToPage="0" showAll="0" defaultSubtotal="0"/>
    <pivotField dataField="1" dragToRow="0" dragToCol="0" dragToPage="0" showAll="0" defaultSubtotal="0"/>
  </pivotFields>
  <rowFields count="2">
    <field x="0"/>
    <field x="1"/>
  </rowFields>
  <rowItems count="22">
    <i>
      <x/>
    </i>
    <i r="1">
      <x v="4"/>
    </i>
    <i r="1">
      <x v="5"/>
    </i>
    <i r="1">
      <x v="13"/>
    </i>
    <i r="1">
      <x v="14"/>
    </i>
    <i r="1">
      <x v="15"/>
    </i>
    <i r="1">
      <x v="16"/>
    </i>
    <i r="1">
      <x v="17"/>
    </i>
    <i>
      <x v="1"/>
    </i>
    <i r="1">
      <x/>
    </i>
    <i r="1">
      <x v="1"/>
    </i>
    <i r="1">
      <x v="3"/>
    </i>
    <i r="1">
      <x v="11"/>
    </i>
    <i>
      <x v="2"/>
    </i>
    <i r="1">
      <x v="2"/>
    </i>
    <i r="1">
      <x v="6"/>
    </i>
    <i r="1">
      <x v="7"/>
    </i>
    <i r="1">
      <x v="8"/>
    </i>
    <i r="1">
      <x v="9"/>
    </i>
    <i r="1">
      <x v="10"/>
    </i>
    <i r="1">
      <x v="12"/>
    </i>
    <i t="grand">
      <x/>
    </i>
  </rowItems>
  <colItems count="1">
    <i/>
  </colItems>
  <dataFields count="1">
    <dataField name="Sum of New Retail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7B47D4-9BF7-49DE-979E-89E8D24448AF}"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J4:J5" firstHeaderRow="1" firstDataRow="1" firstDataCol="0"/>
  <pivotFields count="9">
    <pivotField compact="0" outline="0" showAll="0">
      <items count="4">
        <item h="1" x="0"/>
        <item h="1" x="2"/>
        <item x="1"/>
        <item t="default"/>
      </items>
    </pivotField>
    <pivotField compact="0" outline="0" showAll="0"/>
    <pivotField compact="0" numFmtId="165" outline="0" showAll="0"/>
    <pivotField compact="0" numFmtId="44" outline="0" showAll="0"/>
    <pivotField compact="0" numFmtId="164" outline="0" showAll="0"/>
    <pivotField compact="0" numFmtId="44" outline="0" showAll="0"/>
    <pivotField compact="0" outline="0" showAll="0"/>
    <pivotField dataField="1" compact="0" numFmtId="164" outline="0" showAll="0"/>
    <pivotField compact="0" outline="0" dragToRow="0" dragToCol="0" dragToPage="0" showAll="0" defaultSubtotal="0"/>
  </pivotFields>
  <rowItems count="1">
    <i/>
  </rowItems>
  <colItems count="1">
    <i/>
  </colItems>
  <dataFields count="1">
    <dataField name="Average of Gross Revenue" fld="7" subtotal="average" baseField="0" baseItem="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6410A05-6ED2-45A3-B236-43BF5DA4FC87}" sourceName="Category">
  <pivotTables>
    <pivotTable tabId="8" name="PivotTable1"/>
  </pivotTables>
  <data>
    <tabular pivotCacheId="1238600198">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7394ADEE-5A77-4D88-B911-DF3C5E83F0F1}" cache="Slicer_Category" caption="Catego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8.bin"/><Relationship Id="rId1" Type="http://schemas.openxmlformats.org/officeDocument/2006/relationships/pivotTable" Target="../pivotTables/pivotTable4.xml"/><Relationship Id="rId4" Type="http://schemas.microsoft.com/office/2007/relationships/slicer" Target="../slicers/slicer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3AE58-BFD7-47E0-BAB9-C687F25A0D3C}">
  <sheetPr codeName="Sheet3">
    <tabColor rgb="FF0070C0"/>
  </sheetPr>
  <dimension ref="A1:H61"/>
  <sheetViews>
    <sheetView zoomScaleNormal="100" workbookViewId="0">
      <selection activeCell="G93" sqref="G93"/>
    </sheetView>
  </sheetViews>
  <sheetFormatPr defaultRowHeight="15" outlineLevelRow="2" x14ac:dyDescent="0.25"/>
  <cols>
    <col min="1" max="1" width="9.7109375" bestFit="1" customWidth="1"/>
    <col min="2" max="2" width="23.7109375" customWidth="1"/>
    <col min="3" max="3" width="15.42578125" customWidth="1"/>
    <col min="8" max="8" width="12.5703125" bestFit="1" customWidth="1"/>
  </cols>
  <sheetData>
    <row r="1" spans="1:8" x14ac:dyDescent="0.25">
      <c r="E1" s="1"/>
      <c r="F1" s="1"/>
      <c r="G1" s="2" t="s">
        <v>0</v>
      </c>
      <c r="H1" s="3"/>
    </row>
    <row r="3" spans="1:8" ht="30" x14ac:dyDescent="0.25">
      <c r="A3" s="4" t="s">
        <v>1</v>
      </c>
      <c r="B3" s="4" t="s">
        <v>2</v>
      </c>
      <c r="C3" s="4" t="s">
        <v>3</v>
      </c>
      <c r="D3" s="4" t="s">
        <v>4</v>
      </c>
      <c r="E3" s="4" t="s">
        <v>5</v>
      </c>
      <c r="F3" s="4" t="s">
        <v>6</v>
      </c>
      <c r="G3" s="4" t="s">
        <v>7</v>
      </c>
      <c r="H3" s="4" t="s">
        <v>8</v>
      </c>
    </row>
    <row r="4" spans="1:8" hidden="1" outlineLevel="2" x14ac:dyDescent="0.25">
      <c r="A4" t="s">
        <v>9</v>
      </c>
      <c r="B4" t="s">
        <v>10</v>
      </c>
      <c r="C4" s="5">
        <v>45322</v>
      </c>
      <c r="D4" s="6">
        <v>5.95</v>
      </c>
      <c r="E4" s="7">
        <v>20</v>
      </c>
      <c r="F4" s="8">
        <f>E4-D4</f>
        <v>14.05</v>
      </c>
      <c r="G4">
        <v>31</v>
      </c>
      <c r="H4" s="9">
        <f>E4*G4</f>
        <v>620</v>
      </c>
    </row>
    <row r="5" spans="1:8" hidden="1" outlineLevel="2" x14ac:dyDescent="0.25">
      <c r="A5" t="s">
        <v>9</v>
      </c>
      <c r="B5" t="s">
        <v>11</v>
      </c>
      <c r="C5" s="5">
        <v>45322</v>
      </c>
      <c r="D5" s="6">
        <v>25.25</v>
      </c>
      <c r="E5" s="7">
        <v>70</v>
      </c>
      <c r="F5" s="8">
        <f t="shared" ref="F5:F21" si="0">E5-D5</f>
        <v>44.75</v>
      </c>
      <c r="G5">
        <v>325</v>
      </c>
      <c r="H5" s="9">
        <f t="shared" ref="H5:H21" si="1">E5*G5</f>
        <v>22750</v>
      </c>
    </row>
    <row r="6" spans="1:8" hidden="1" outlineLevel="2" x14ac:dyDescent="0.25">
      <c r="A6" t="s">
        <v>9</v>
      </c>
      <c r="B6" t="s">
        <v>12</v>
      </c>
      <c r="C6" s="5">
        <v>45322</v>
      </c>
      <c r="D6" s="10">
        <v>7.1</v>
      </c>
      <c r="E6" s="7">
        <v>30</v>
      </c>
      <c r="F6" s="8">
        <f t="shared" si="0"/>
        <v>22.9</v>
      </c>
      <c r="G6">
        <v>247</v>
      </c>
      <c r="H6" s="9">
        <f t="shared" si="1"/>
        <v>7410</v>
      </c>
    </row>
    <row r="7" spans="1:8" hidden="1" outlineLevel="2" x14ac:dyDescent="0.25">
      <c r="A7" t="s">
        <v>9</v>
      </c>
      <c r="B7" t="s">
        <v>13</v>
      </c>
      <c r="C7" s="5">
        <v>45322</v>
      </c>
      <c r="D7" s="10">
        <v>7.1</v>
      </c>
      <c r="E7" s="7">
        <v>30</v>
      </c>
      <c r="F7" s="8">
        <f t="shared" si="0"/>
        <v>22.9</v>
      </c>
      <c r="G7">
        <v>231</v>
      </c>
      <c r="H7" s="9">
        <f t="shared" si="1"/>
        <v>6930</v>
      </c>
    </row>
    <row r="8" spans="1:8" hidden="1" outlineLevel="2" x14ac:dyDescent="0.25">
      <c r="A8" t="s">
        <v>9</v>
      </c>
      <c r="B8" t="s">
        <v>14</v>
      </c>
      <c r="C8" s="5">
        <v>45322</v>
      </c>
      <c r="D8" s="10">
        <v>5</v>
      </c>
      <c r="E8" s="7">
        <v>25</v>
      </c>
      <c r="F8" s="8">
        <f t="shared" si="0"/>
        <v>20</v>
      </c>
      <c r="G8">
        <v>325</v>
      </c>
      <c r="H8" s="9">
        <f t="shared" si="1"/>
        <v>8125</v>
      </c>
    </row>
    <row r="9" spans="1:8" hidden="1" outlineLevel="2" x14ac:dyDescent="0.25">
      <c r="A9" t="s">
        <v>9</v>
      </c>
      <c r="B9" t="s">
        <v>15</v>
      </c>
      <c r="C9" s="5">
        <v>45322</v>
      </c>
      <c r="D9" s="10">
        <v>6.95</v>
      </c>
      <c r="E9" s="7">
        <v>35</v>
      </c>
      <c r="F9" s="8">
        <f t="shared" si="0"/>
        <v>28.05</v>
      </c>
      <c r="G9">
        <v>315</v>
      </c>
      <c r="H9" s="9">
        <f t="shared" si="1"/>
        <v>11025</v>
      </c>
    </row>
    <row r="10" spans="1:8" hidden="1" outlineLevel="2" x14ac:dyDescent="0.25">
      <c r="A10" t="s">
        <v>9</v>
      </c>
      <c r="B10" t="s">
        <v>16</v>
      </c>
      <c r="C10" s="5">
        <v>45322</v>
      </c>
      <c r="D10" s="10">
        <v>4</v>
      </c>
      <c r="E10" s="7">
        <v>25</v>
      </c>
      <c r="F10" s="8">
        <f t="shared" si="0"/>
        <v>21</v>
      </c>
      <c r="G10">
        <v>244</v>
      </c>
      <c r="H10" s="9">
        <f t="shared" si="1"/>
        <v>6100</v>
      </c>
    </row>
    <row r="11" spans="1:8" hidden="1" outlineLevel="2" x14ac:dyDescent="0.25">
      <c r="A11" t="s">
        <v>17</v>
      </c>
      <c r="B11" t="s">
        <v>18</v>
      </c>
      <c r="C11" s="5">
        <v>45322</v>
      </c>
      <c r="D11" s="6">
        <v>5</v>
      </c>
      <c r="E11" s="7">
        <v>20</v>
      </c>
      <c r="F11" s="8">
        <f t="shared" si="0"/>
        <v>15</v>
      </c>
      <c r="G11">
        <v>541</v>
      </c>
      <c r="H11" s="9">
        <f t="shared" si="1"/>
        <v>10820</v>
      </c>
    </row>
    <row r="12" spans="1:8" hidden="1" outlineLevel="2" x14ac:dyDescent="0.25">
      <c r="A12" t="s">
        <v>17</v>
      </c>
      <c r="B12" t="s">
        <v>19</v>
      </c>
      <c r="C12" s="5">
        <v>45322</v>
      </c>
      <c r="D12" s="6">
        <v>7.5</v>
      </c>
      <c r="E12" s="7">
        <v>25</v>
      </c>
      <c r="F12" s="8">
        <f t="shared" si="0"/>
        <v>17.5</v>
      </c>
      <c r="G12">
        <v>84</v>
      </c>
      <c r="H12" s="9">
        <f t="shared" si="1"/>
        <v>2100</v>
      </c>
    </row>
    <row r="13" spans="1:8" hidden="1" outlineLevel="2" x14ac:dyDescent="0.25">
      <c r="A13" t="s">
        <v>17</v>
      </c>
      <c r="B13" t="s">
        <v>20</v>
      </c>
      <c r="C13" s="5">
        <v>45322</v>
      </c>
      <c r="D13" s="6">
        <v>3.25</v>
      </c>
      <c r="E13" s="7">
        <v>15</v>
      </c>
      <c r="F13" s="8">
        <f t="shared" si="0"/>
        <v>11.75</v>
      </c>
      <c r="G13">
        <v>99</v>
      </c>
      <c r="H13" s="9">
        <f t="shared" si="1"/>
        <v>1485</v>
      </c>
    </row>
    <row r="14" spans="1:8" hidden="1" outlineLevel="2" x14ac:dyDescent="0.25">
      <c r="A14" t="s">
        <v>17</v>
      </c>
      <c r="B14" t="s">
        <v>21</v>
      </c>
      <c r="C14" s="5">
        <v>45322</v>
      </c>
      <c r="D14" s="6">
        <v>6.95</v>
      </c>
      <c r="E14" s="7">
        <v>30</v>
      </c>
      <c r="F14" s="8">
        <f t="shared" si="0"/>
        <v>23.05</v>
      </c>
      <c r="G14">
        <v>132</v>
      </c>
      <c r="H14" s="9">
        <f t="shared" si="1"/>
        <v>3960</v>
      </c>
    </row>
    <row r="15" spans="1:8" hidden="1" outlineLevel="2" x14ac:dyDescent="0.25">
      <c r="A15" t="s">
        <v>17</v>
      </c>
      <c r="B15" t="s">
        <v>22</v>
      </c>
      <c r="C15" s="5">
        <v>45322</v>
      </c>
      <c r="D15" s="6">
        <v>4.55</v>
      </c>
      <c r="E15" s="7">
        <v>20</v>
      </c>
      <c r="F15" s="8">
        <f t="shared" si="0"/>
        <v>15.45</v>
      </c>
      <c r="G15">
        <v>74</v>
      </c>
      <c r="H15" s="9">
        <f t="shared" si="1"/>
        <v>1480</v>
      </c>
    </row>
    <row r="16" spans="1:8" hidden="1" outlineLevel="2" x14ac:dyDescent="0.25">
      <c r="A16" t="s">
        <v>17</v>
      </c>
      <c r="B16" t="s">
        <v>23</v>
      </c>
      <c r="C16" s="5">
        <v>45322</v>
      </c>
      <c r="D16" s="6">
        <v>10</v>
      </c>
      <c r="E16" s="7">
        <v>40</v>
      </c>
      <c r="F16" s="8">
        <f t="shared" si="0"/>
        <v>30</v>
      </c>
      <c r="G16">
        <v>182</v>
      </c>
      <c r="H16" s="9">
        <f t="shared" si="1"/>
        <v>7280</v>
      </c>
    </row>
    <row r="17" spans="1:8" hidden="1" outlineLevel="2" x14ac:dyDescent="0.25">
      <c r="A17" t="s">
        <v>17</v>
      </c>
      <c r="B17" t="s">
        <v>24</v>
      </c>
      <c r="C17" s="5">
        <v>45322</v>
      </c>
      <c r="D17" s="6">
        <v>1.25</v>
      </c>
      <c r="E17" s="7">
        <v>10</v>
      </c>
      <c r="F17" s="8">
        <f t="shared" si="0"/>
        <v>8.75</v>
      </c>
      <c r="G17">
        <v>201</v>
      </c>
      <c r="H17" s="9">
        <f t="shared" si="1"/>
        <v>2010</v>
      </c>
    </row>
    <row r="18" spans="1:8" hidden="1" outlineLevel="2" x14ac:dyDescent="0.25">
      <c r="A18" t="s">
        <v>25</v>
      </c>
      <c r="B18" t="s">
        <v>26</v>
      </c>
      <c r="C18" s="5">
        <v>45322</v>
      </c>
      <c r="D18" s="6">
        <v>7.95</v>
      </c>
      <c r="E18" s="7">
        <v>35</v>
      </c>
      <c r="F18" s="8">
        <f t="shared" si="0"/>
        <v>27.05</v>
      </c>
      <c r="G18">
        <v>93</v>
      </c>
      <c r="H18" s="9">
        <f t="shared" si="1"/>
        <v>3255</v>
      </c>
    </row>
    <row r="19" spans="1:8" hidden="1" outlineLevel="2" x14ac:dyDescent="0.25">
      <c r="A19" t="s">
        <v>25</v>
      </c>
      <c r="B19" t="s">
        <v>27</v>
      </c>
      <c r="C19" s="5">
        <v>45322</v>
      </c>
      <c r="D19" s="6">
        <v>5.95</v>
      </c>
      <c r="E19" s="7">
        <v>25</v>
      </c>
      <c r="F19" s="8">
        <f t="shared" si="0"/>
        <v>19.05</v>
      </c>
      <c r="G19">
        <v>174</v>
      </c>
      <c r="H19" s="9">
        <f t="shared" si="1"/>
        <v>4350</v>
      </c>
    </row>
    <row r="20" spans="1:8" hidden="1" outlineLevel="2" x14ac:dyDescent="0.25">
      <c r="A20" t="s">
        <v>25</v>
      </c>
      <c r="B20" t="s">
        <v>28</v>
      </c>
      <c r="C20" s="5">
        <v>45322</v>
      </c>
      <c r="D20" s="6">
        <v>9.9499999999999993</v>
      </c>
      <c r="E20" s="7">
        <v>25</v>
      </c>
      <c r="F20" s="8">
        <f t="shared" si="0"/>
        <v>15.05</v>
      </c>
      <c r="G20">
        <v>191</v>
      </c>
      <c r="H20" s="9">
        <f t="shared" si="1"/>
        <v>4775</v>
      </c>
    </row>
    <row r="21" spans="1:8" hidden="1" outlineLevel="2" x14ac:dyDescent="0.25">
      <c r="A21" t="s">
        <v>25</v>
      </c>
      <c r="B21" t="s">
        <v>29</v>
      </c>
      <c r="C21" s="5">
        <v>45322</v>
      </c>
      <c r="D21" s="6">
        <v>9.9499999999999993</v>
      </c>
      <c r="E21" s="7">
        <v>20</v>
      </c>
      <c r="F21" s="8">
        <f t="shared" si="0"/>
        <v>10.050000000000001</v>
      </c>
      <c r="G21">
        <v>307</v>
      </c>
      <c r="H21" s="9">
        <f t="shared" si="1"/>
        <v>6140</v>
      </c>
    </row>
    <row r="22" spans="1:8" outlineLevel="1" collapsed="1" x14ac:dyDescent="0.25">
      <c r="C22" s="11" t="s">
        <v>31</v>
      </c>
      <c r="D22" s="6"/>
      <c r="E22" s="7"/>
      <c r="F22" s="8"/>
      <c r="H22" s="9">
        <f>SUBTOTAL(9,H4:H21)</f>
        <v>110615</v>
      </c>
    </row>
    <row r="23" spans="1:8" hidden="1" outlineLevel="2" x14ac:dyDescent="0.25">
      <c r="A23" t="s">
        <v>9</v>
      </c>
      <c r="B23" t="s">
        <v>10</v>
      </c>
      <c r="C23" s="5">
        <v>45351</v>
      </c>
      <c r="D23" s="6">
        <v>5.95</v>
      </c>
      <c r="E23" s="7">
        <v>20</v>
      </c>
      <c r="F23" s="8">
        <f>E23-D23</f>
        <v>14.05</v>
      </c>
      <c r="G23">
        <v>48</v>
      </c>
      <c r="H23" s="9">
        <f>E23*G23</f>
        <v>960</v>
      </c>
    </row>
    <row r="24" spans="1:8" hidden="1" outlineLevel="2" x14ac:dyDescent="0.25">
      <c r="A24" t="s">
        <v>9</v>
      </c>
      <c r="B24" t="s">
        <v>11</v>
      </c>
      <c r="C24" s="5">
        <v>45351</v>
      </c>
      <c r="D24" s="6">
        <v>25.25</v>
      </c>
      <c r="E24" s="7">
        <v>70</v>
      </c>
      <c r="F24" s="8">
        <f t="shared" ref="F24:F40" si="2">E24-D24</f>
        <v>44.75</v>
      </c>
      <c r="G24">
        <v>294</v>
      </c>
      <c r="H24" s="9">
        <f t="shared" ref="H24:H40" si="3">E24*G24</f>
        <v>20580</v>
      </c>
    </row>
    <row r="25" spans="1:8" hidden="1" outlineLevel="2" x14ac:dyDescent="0.25">
      <c r="A25" t="s">
        <v>9</v>
      </c>
      <c r="B25" t="s">
        <v>12</v>
      </c>
      <c r="C25" s="5">
        <v>45351</v>
      </c>
      <c r="D25" s="10">
        <v>7.1</v>
      </c>
      <c r="E25" s="7">
        <v>30</v>
      </c>
      <c r="F25" s="8">
        <f t="shared" si="2"/>
        <v>22.9</v>
      </c>
      <c r="G25">
        <v>186</v>
      </c>
      <c r="H25" s="9">
        <f t="shared" si="3"/>
        <v>5580</v>
      </c>
    </row>
    <row r="26" spans="1:8" hidden="1" outlineLevel="2" x14ac:dyDescent="0.25">
      <c r="A26" t="s">
        <v>9</v>
      </c>
      <c r="B26" t="s">
        <v>13</v>
      </c>
      <c r="C26" s="5">
        <v>45351</v>
      </c>
      <c r="D26" s="10">
        <v>7.1</v>
      </c>
      <c r="E26" s="7">
        <v>30</v>
      </c>
      <c r="F26" s="8">
        <f t="shared" si="2"/>
        <v>22.9</v>
      </c>
      <c r="G26">
        <v>160</v>
      </c>
      <c r="H26" s="9">
        <f t="shared" si="3"/>
        <v>4800</v>
      </c>
    </row>
    <row r="27" spans="1:8" hidden="1" outlineLevel="2" x14ac:dyDescent="0.25">
      <c r="A27" t="s">
        <v>9</v>
      </c>
      <c r="B27" t="s">
        <v>14</v>
      </c>
      <c r="C27" s="5">
        <v>45351</v>
      </c>
      <c r="D27" s="10">
        <v>5</v>
      </c>
      <c r="E27" s="7">
        <v>25</v>
      </c>
      <c r="F27" s="8">
        <f t="shared" si="2"/>
        <v>20</v>
      </c>
      <c r="G27">
        <v>109</v>
      </c>
      <c r="H27" s="9">
        <f t="shared" si="3"/>
        <v>2725</v>
      </c>
    </row>
    <row r="28" spans="1:8" hidden="1" outlineLevel="2" x14ac:dyDescent="0.25">
      <c r="A28" t="s">
        <v>9</v>
      </c>
      <c r="B28" t="s">
        <v>15</v>
      </c>
      <c r="C28" s="5">
        <v>45351</v>
      </c>
      <c r="D28" s="10">
        <v>6.95</v>
      </c>
      <c r="E28" s="7">
        <v>35</v>
      </c>
      <c r="F28" s="8">
        <f t="shared" si="2"/>
        <v>28.05</v>
      </c>
      <c r="G28">
        <v>264</v>
      </c>
      <c r="H28" s="9">
        <f t="shared" si="3"/>
        <v>9240</v>
      </c>
    </row>
    <row r="29" spans="1:8" hidden="1" outlineLevel="2" x14ac:dyDescent="0.25">
      <c r="A29" t="s">
        <v>9</v>
      </c>
      <c r="B29" t="s">
        <v>16</v>
      </c>
      <c r="C29" s="5">
        <v>45351</v>
      </c>
      <c r="D29" s="10">
        <v>4</v>
      </c>
      <c r="E29" s="7">
        <v>25</v>
      </c>
      <c r="F29" s="8">
        <f t="shared" si="2"/>
        <v>21</v>
      </c>
      <c r="G29">
        <v>133</v>
      </c>
      <c r="H29" s="9">
        <f t="shared" si="3"/>
        <v>3325</v>
      </c>
    </row>
    <row r="30" spans="1:8" hidden="1" outlineLevel="2" x14ac:dyDescent="0.25">
      <c r="A30" t="s">
        <v>17</v>
      </c>
      <c r="B30" t="s">
        <v>18</v>
      </c>
      <c r="C30" s="5">
        <v>45351</v>
      </c>
      <c r="D30" s="6">
        <v>5</v>
      </c>
      <c r="E30" s="7">
        <v>20</v>
      </c>
      <c r="F30" s="8">
        <f t="shared" si="2"/>
        <v>15</v>
      </c>
      <c r="G30">
        <v>458</v>
      </c>
      <c r="H30" s="9">
        <f t="shared" si="3"/>
        <v>9160</v>
      </c>
    </row>
    <row r="31" spans="1:8" hidden="1" outlineLevel="2" x14ac:dyDescent="0.25">
      <c r="A31" t="s">
        <v>17</v>
      </c>
      <c r="B31" t="s">
        <v>19</v>
      </c>
      <c r="C31" s="5">
        <v>45351</v>
      </c>
      <c r="D31" s="6">
        <v>7.5</v>
      </c>
      <c r="E31" s="7">
        <v>25</v>
      </c>
      <c r="F31" s="8">
        <f t="shared" si="2"/>
        <v>17.5</v>
      </c>
      <c r="G31">
        <v>63</v>
      </c>
      <c r="H31" s="9">
        <f t="shared" si="3"/>
        <v>1575</v>
      </c>
    </row>
    <row r="32" spans="1:8" hidden="1" outlineLevel="2" x14ac:dyDescent="0.25">
      <c r="A32" t="s">
        <v>17</v>
      </c>
      <c r="B32" t="s">
        <v>20</v>
      </c>
      <c r="C32" s="5">
        <v>45351</v>
      </c>
      <c r="D32" s="6">
        <v>3.25</v>
      </c>
      <c r="E32" s="7">
        <v>15</v>
      </c>
      <c r="F32" s="8">
        <f t="shared" si="2"/>
        <v>11.75</v>
      </c>
      <c r="G32">
        <v>101</v>
      </c>
      <c r="H32" s="9">
        <f t="shared" si="3"/>
        <v>1515</v>
      </c>
    </row>
    <row r="33" spans="1:8" hidden="1" outlineLevel="2" x14ac:dyDescent="0.25">
      <c r="A33" t="s">
        <v>17</v>
      </c>
      <c r="B33" t="s">
        <v>21</v>
      </c>
      <c r="C33" s="5">
        <v>45351</v>
      </c>
      <c r="D33" s="6">
        <v>6.95</v>
      </c>
      <c r="E33" s="7">
        <v>30</v>
      </c>
      <c r="F33" s="8">
        <f t="shared" si="2"/>
        <v>23.05</v>
      </c>
      <c r="G33">
        <v>128</v>
      </c>
      <c r="H33" s="9">
        <f t="shared" si="3"/>
        <v>3840</v>
      </c>
    </row>
    <row r="34" spans="1:8" hidden="1" outlineLevel="2" x14ac:dyDescent="0.25">
      <c r="A34" t="s">
        <v>17</v>
      </c>
      <c r="B34" t="s">
        <v>22</v>
      </c>
      <c r="C34" s="5">
        <v>45351</v>
      </c>
      <c r="D34" s="6">
        <v>4.55</v>
      </c>
      <c r="E34" s="7">
        <v>20</v>
      </c>
      <c r="F34" s="8">
        <f t="shared" si="2"/>
        <v>15.45</v>
      </c>
      <c r="G34">
        <v>86</v>
      </c>
      <c r="H34" s="9">
        <f t="shared" si="3"/>
        <v>1720</v>
      </c>
    </row>
    <row r="35" spans="1:8" hidden="1" outlineLevel="2" x14ac:dyDescent="0.25">
      <c r="A35" t="s">
        <v>17</v>
      </c>
      <c r="B35" t="s">
        <v>23</v>
      </c>
      <c r="C35" s="5">
        <v>45351</v>
      </c>
      <c r="D35" s="6">
        <v>10</v>
      </c>
      <c r="E35" s="7">
        <v>40</v>
      </c>
      <c r="F35" s="8">
        <f t="shared" si="2"/>
        <v>30</v>
      </c>
      <c r="G35">
        <v>175</v>
      </c>
      <c r="H35" s="9">
        <f t="shared" si="3"/>
        <v>7000</v>
      </c>
    </row>
    <row r="36" spans="1:8" hidden="1" outlineLevel="2" x14ac:dyDescent="0.25">
      <c r="A36" t="s">
        <v>17</v>
      </c>
      <c r="B36" t="s">
        <v>24</v>
      </c>
      <c r="C36" s="5">
        <v>45351</v>
      </c>
      <c r="D36" s="6">
        <v>1.25</v>
      </c>
      <c r="E36" s="7">
        <v>10</v>
      </c>
      <c r="F36" s="8">
        <f t="shared" si="2"/>
        <v>8.75</v>
      </c>
      <c r="G36">
        <v>115</v>
      </c>
      <c r="H36" s="9">
        <f t="shared" si="3"/>
        <v>1150</v>
      </c>
    </row>
    <row r="37" spans="1:8" hidden="1" outlineLevel="2" x14ac:dyDescent="0.25">
      <c r="A37" t="s">
        <v>25</v>
      </c>
      <c r="B37" t="s">
        <v>26</v>
      </c>
      <c r="C37" s="5">
        <v>45351</v>
      </c>
      <c r="D37" s="6">
        <v>7.95</v>
      </c>
      <c r="E37" s="7">
        <v>35</v>
      </c>
      <c r="F37" s="8">
        <f t="shared" si="2"/>
        <v>27.05</v>
      </c>
      <c r="G37">
        <v>102</v>
      </c>
      <c r="H37" s="9">
        <f t="shared" si="3"/>
        <v>3570</v>
      </c>
    </row>
    <row r="38" spans="1:8" hidden="1" outlineLevel="2" x14ac:dyDescent="0.25">
      <c r="A38" t="s">
        <v>25</v>
      </c>
      <c r="B38" t="s">
        <v>27</v>
      </c>
      <c r="C38" s="5">
        <v>45351</v>
      </c>
      <c r="D38" s="6">
        <v>5.95</v>
      </c>
      <c r="E38" s="7">
        <v>25</v>
      </c>
      <c r="F38" s="8">
        <f t="shared" si="2"/>
        <v>19.05</v>
      </c>
      <c r="G38">
        <v>204</v>
      </c>
      <c r="H38" s="9">
        <f t="shared" si="3"/>
        <v>5100</v>
      </c>
    </row>
    <row r="39" spans="1:8" hidden="1" outlineLevel="2" x14ac:dyDescent="0.25">
      <c r="A39" t="s">
        <v>25</v>
      </c>
      <c r="B39" t="s">
        <v>28</v>
      </c>
      <c r="C39" s="5">
        <v>45351</v>
      </c>
      <c r="D39" s="6">
        <v>9.9499999999999993</v>
      </c>
      <c r="E39" s="7">
        <v>25</v>
      </c>
      <c r="F39" s="8">
        <f t="shared" si="2"/>
        <v>15.05</v>
      </c>
      <c r="G39">
        <v>162</v>
      </c>
      <c r="H39" s="9">
        <f t="shared" si="3"/>
        <v>4050</v>
      </c>
    </row>
    <row r="40" spans="1:8" hidden="1" outlineLevel="2" x14ac:dyDescent="0.25">
      <c r="A40" t="s">
        <v>25</v>
      </c>
      <c r="B40" t="s">
        <v>29</v>
      </c>
      <c r="C40" s="5">
        <v>45351</v>
      </c>
      <c r="D40" s="6">
        <v>9.9499999999999993</v>
      </c>
      <c r="E40" s="7">
        <v>20</v>
      </c>
      <c r="F40" s="8">
        <f t="shared" si="2"/>
        <v>10.050000000000001</v>
      </c>
      <c r="G40">
        <v>289</v>
      </c>
      <c r="H40" s="9">
        <f t="shared" si="3"/>
        <v>5780</v>
      </c>
    </row>
    <row r="41" spans="1:8" outlineLevel="1" collapsed="1" x14ac:dyDescent="0.25">
      <c r="C41" s="11" t="s">
        <v>32</v>
      </c>
      <c r="D41" s="6"/>
      <c r="E41" s="7"/>
      <c r="F41" s="8"/>
      <c r="H41" s="9">
        <f>SUBTOTAL(9,H23:H40)</f>
        <v>91670</v>
      </c>
    </row>
    <row r="42" spans="1:8" hidden="1" outlineLevel="2" x14ac:dyDescent="0.25">
      <c r="A42" t="s">
        <v>9</v>
      </c>
      <c r="B42" t="s">
        <v>10</v>
      </c>
      <c r="C42" s="5">
        <v>45382</v>
      </c>
      <c r="D42" s="6">
        <v>5.95</v>
      </c>
      <c r="E42" s="7">
        <v>20</v>
      </c>
      <c r="F42" s="8">
        <f>E42-D42</f>
        <v>14.05</v>
      </c>
      <c r="G42">
        <v>67</v>
      </c>
      <c r="H42" s="9">
        <f>E42*G42</f>
        <v>1340</v>
      </c>
    </row>
    <row r="43" spans="1:8" hidden="1" outlineLevel="2" x14ac:dyDescent="0.25">
      <c r="A43" t="s">
        <v>9</v>
      </c>
      <c r="B43" t="s">
        <v>11</v>
      </c>
      <c r="C43" s="5">
        <v>45382</v>
      </c>
      <c r="D43" s="6">
        <v>25.25</v>
      </c>
      <c r="E43" s="7">
        <v>70</v>
      </c>
      <c r="F43" s="8">
        <f t="shared" ref="F43:F59" si="4">E43-D43</f>
        <v>44.75</v>
      </c>
      <c r="G43">
        <v>245</v>
      </c>
      <c r="H43" s="9">
        <f t="shared" ref="H43:H59" si="5">E43*G43</f>
        <v>17150</v>
      </c>
    </row>
    <row r="44" spans="1:8" hidden="1" outlineLevel="2" x14ac:dyDescent="0.25">
      <c r="A44" t="s">
        <v>9</v>
      </c>
      <c r="B44" t="s">
        <v>12</v>
      </c>
      <c r="C44" s="5">
        <v>45382</v>
      </c>
      <c r="D44" s="10">
        <v>7.1</v>
      </c>
      <c r="E44" s="7">
        <v>30</v>
      </c>
      <c r="F44" s="8">
        <f t="shared" si="4"/>
        <v>22.9</v>
      </c>
      <c r="G44">
        <v>176</v>
      </c>
      <c r="H44" s="9">
        <f t="shared" si="5"/>
        <v>5280</v>
      </c>
    </row>
    <row r="45" spans="1:8" hidden="1" outlineLevel="2" x14ac:dyDescent="0.25">
      <c r="A45" t="s">
        <v>9</v>
      </c>
      <c r="B45" t="s">
        <v>13</v>
      </c>
      <c r="C45" s="5">
        <v>45382</v>
      </c>
      <c r="D45" s="10">
        <v>7.1</v>
      </c>
      <c r="E45" s="7">
        <v>30</v>
      </c>
      <c r="F45" s="8">
        <f t="shared" si="4"/>
        <v>22.9</v>
      </c>
      <c r="G45">
        <v>181</v>
      </c>
      <c r="H45" s="9">
        <f t="shared" si="5"/>
        <v>5430</v>
      </c>
    </row>
    <row r="46" spans="1:8" hidden="1" outlineLevel="2" x14ac:dyDescent="0.25">
      <c r="A46" t="s">
        <v>9</v>
      </c>
      <c r="B46" t="s">
        <v>14</v>
      </c>
      <c r="C46" s="5">
        <v>45382</v>
      </c>
      <c r="D46" s="10">
        <v>5</v>
      </c>
      <c r="E46" s="7">
        <v>25</v>
      </c>
      <c r="F46" s="8">
        <f t="shared" si="4"/>
        <v>20</v>
      </c>
      <c r="G46">
        <v>122</v>
      </c>
      <c r="H46" s="9">
        <f t="shared" si="5"/>
        <v>3050</v>
      </c>
    </row>
    <row r="47" spans="1:8" hidden="1" outlineLevel="2" x14ac:dyDescent="0.25">
      <c r="A47" t="s">
        <v>9</v>
      </c>
      <c r="B47" t="s">
        <v>15</v>
      </c>
      <c r="C47" s="5">
        <v>45382</v>
      </c>
      <c r="D47" s="10">
        <v>6.95</v>
      </c>
      <c r="E47" s="7">
        <v>35</v>
      </c>
      <c r="F47" s="8">
        <f t="shared" si="4"/>
        <v>28.05</v>
      </c>
      <c r="G47">
        <v>275</v>
      </c>
      <c r="H47" s="9">
        <f t="shared" si="5"/>
        <v>9625</v>
      </c>
    </row>
    <row r="48" spans="1:8" hidden="1" outlineLevel="2" x14ac:dyDescent="0.25">
      <c r="A48" t="s">
        <v>9</v>
      </c>
      <c r="B48" t="s">
        <v>16</v>
      </c>
      <c r="C48" s="5">
        <v>45382</v>
      </c>
      <c r="D48" s="10">
        <v>4</v>
      </c>
      <c r="E48" s="7">
        <v>25</v>
      </c>
      <c r="F48" s="8">
        <f t="shared" si="4"/>
        <v>21</v>
      </c>
      <c r="G48">
        <v>155</v>
      </c>
      <c r="H48" s="9">
        <f t="shared" si="5"/>
        <v>3875</v>
      </c>
    </row>
    <row r="49" spans="1:8" hidden="1" outlineLevel="2" x14ac:dyDescent="0.25">
      <c r="A49" t="s">
        <v>17</v>
      </c>
      <c r="B49" t="s">
        <v>18</v>
      </c>
      <c r="C49" s="5">
        <v>45382</v>
      </c>
      <c r="D49" s="6">
        <v>5</v>
      </c>
      <c r="E49" s="7">
        <v>20</v>
      </c>
      <c r="F49" s="8">
        <f t="shared" si="4"/>
        <v>15</v>
      </c>
      <c r="G49">
        <v>418</v>
      </c>
      <c r="H49" s="9">
        <f t="shared" si="5"/>
        <v>8360</v>
      </c>
    </row>
    <row r="50" spans="1:8" hidden="1" outlineLevel="2" x14ac:dyDescent="0.25">
      <c r="A50" t="s">
        <v>17</v>
      </c>
      <c r="B50" t="s">
        <v>19</v>
      </c>
      <c r="C50" s="5">
        <v>45382</v>
      </c>
      <c r="D50" s="6">
        <v>7.5</v>
      </c>
      <c r="E50" s="7">
        <v>25</v>
      </c>
      <c r="F50" s="8">
        <f t="shared" si="4"/>
        <v>17.5</v>
      </c>
      <c r="G50">
        <v>50</v>
      </c>
      <c r="H50" s="9">
        <f t="shared" si="5"/>
        <v>1250</v>
      </c>
    </row>
    <row r="51" spans="1:8" hidden="1" outlineLevel="2" x14ac:dyDescent="0.25">
      <c r="A51" t="s">
        <v>17</v>
      </c>
      <c r="B51" t="s">
        <v>20</v>
      </c>
      <c r="C51" s="5">
        <v>45382</v>
      </c>
      <c r="D51" s="6">
        <v>3.25</v>
      </c>
      <c r="E51" s="7">
        <v>15</v>
      </c>
      <c r="F51" s="8">
        <f t="shared" si="4"/>
        <v>11.75</v>
      </c>
      <c r="G51">
        <v>111</v>
      </c>
      <c r="H51" s="9">
        <f t="shared" si="5"/>
        <v>1665</v>
      </c>
    </row>
    <row r="52" spans="1:8" hidden="1" outlineLevel="2" x14ac:dyDescent="0.25">
      <c r="A52" t="s">
        <v>17</v>
      </c>
      <c r="B52" t="s">
        <v>21</v>
      </c>
      <c r="C52" s="5">
        <v>45382</v>
      </c>
      <c r="D52" s="6">
        <v>6.95</v>
      </c>
      <c r="E52" s="7">
        <v>30</v>
      </c>
      <c r="F52" s="8">
        <f t="shared" si="4"/>
        <v>23.05</v>
      </c>
      <c r="G52">
        <v>135</v>
      </c>
      <c r="H52" s="9">
        <f t="shared" si="5"/>
        <v>4050</v>
      </c>
    </row>
    <row r="53" spans="1:8" hidden="1" outlineLevel="2" x14ac:dyDescent="0.25">
      <c r="A53" t="s">
        <v>17</v>
      </c>
      <c r="B53" t="s">
        <v>22</v>
      </c>
      <c r="C53" s="5">
        <v>45382</v>
      </c>
      <c r="D53" s="6">
        <v>4.55</v>
      </c>
      <c r="E53" s="7">
        <v>20</v>
      </c>
      <c r="F53" s="8">
        <f t="shared" si="4"/>
        <v>15.45</v>
      </c>
      <c r="G53">
        <v>92</v>
      </c>
      <c r="H53" s="9">
        <f t="shared" si="5"/>
        <v>1840</v>
      </c>
    </row>
    <row r="54" spans="1:8" hidden="1" outlineLevel="2" x14ac:dyDescent="0.25">
      <c r="A54" t="s">
        <v>17</v>
      </c>
      <c r="B54" t="s">
        <v>23</v>
      </c>
      <c r="C54" s="5">
        <v>45382</v>
      </c>
      <c r="D54" s="6">
        <v>10</v>
      </c>
      <c r="E54" s="7">
        <v>40</v>
      </c>
      <c r="F54" s="8">
        <f t="shared" si="4"/>
        <v>30</v>
      </c>
      <c r="G54">
        <v>214</v>
      </c>
      <c r="H54" s="9">
        <f t="shared" si="5"/>
        <v>8560</v>
      </c>
    </row>
    <row r="55" spans="1:8" hidden="1" outlineLevel="2" x14ac:dyDescent="0.25">
      <c r="A55" t="s">
        <v>17</v>
      </c>
      <c r="B55" t="s">
        <v>24</v>
      </c>
      <c r="C55" s="5">
        <v>45382</v>
      </c>
      <c r="D55" s="6">
        <v>1.25</v>
      </c>
      <c r="E55" s="7">
        <v>10</v>
      </c>
      <c r="F55" s="8">
        <f t="shared" si="4"/>
        <v>8.75</v>
      </c>
      <c r="G55">
        <v>141</v>
      </c>
      <c r="H55" s="9">
        <f t="shared" si="5"/>
        <v>1410</v>
      </c>
    </row>
    <row r="56" spans="1:8" hidden="1" outlineLevel="2" x14ac:dyDescent="0.25">
      <c r="A56" t="s">
        <v>25</v>
      </c>
      <c r="B56" t="s">
        <v>26</v>
      </c>
      <c r="C56" s="5">
        <v>45382</v>
      </c>
      <c r="D56" s="6">
        <v>7.95</v>
      </c>
      <c r="E56" s="7">
        <v>35</v>
      </c>
      <c r="F56" s="8">
        <f t="shared" si="4"/>
        <v>27.05</v>
      </c>
      <c r="G56">
        <v>162</v>
      </c>
      <c r="H56" s="9">
        <f t="shared" si="5"/>
        <v>5670</v>
      </c>
    </row>
    <row r="57" spans="1:8" hidden="1" outlineLevel="2" x14ac:dyDescent="0.25">
      <c r="A57" t="s">
        <v>25</v>
      </c>
      <c r="B57" t="s">
        <v>27</v>
      </c>
      <c r="C57" s="5">
        <v>45382</v>
      </c>
      <c r="D57" s="6">
        <v>5.95</v>
      </c>
      <c r="E57" s="7">
        <v>25</v>
      </c>
      <c r="F57" s="8">
        <f t="shared" si="4"/>
        <v>19.05</v>
      </c>
      <c r="G57">
        <v>234</v>
      </c>
      <c r="H57" s="9">
        <f t="shared" si="5"/>
        <v>5850</v>
      </c>
    </row>
    <row r="58" spans="1:8" hidden="1" outlineLevel="2" x14ac:dyDescent="0.25">
      <c r="A58" t="s">
        <v>25</v>
      </c>
      <c r="B58" t="s">
        <v>28</v>
      </c>
      <c r="C58" s="5">
        <v>45382</v>
      </c>
      <c r="D58" s="6">
        <v>9.9499999999999993</v>
      </c>
      <c r="E58" s="7">
        <v>25</v>
      </c>
      <c r="F58" s="8">
        <f t="shared" si="4"/>
        <v>15.05</v>
      </c>
      <c r="G58">
        <v>185</v>
      </c>
      <c r="H58" s="9">
        <f t="shared" si="5"/>
        <v>4625</v>
      </c>
    </row>
    <row r="59" spans="1:8" hidden="1" outlineLevel="2" x14ac:dyDescent="0.25">
      <c r="A59" t="s">
        <v>25</v>
      </c>
      <c r="B59" t="s">
        <v>29</v>
      </c>
      <c r="C59" s="5">
        <v>45382</v>
      </c>
      <c r="D59" s="6">
        <v>9.9499999999999993</v>
      </c>
      <c r="E59" s="7">
        <v>20</v>
      </c>
      <c r="F59" s="8">
        <f t="shared" si="4"/>
        <v>10.050000000000001</v>
      </c>
      <c r="G59">
        <v>327</v>
      </c>
      <c r="H59" s="9">
        <f t="shared" si="5"/>
        <v>6540</v>
      </c>
    </row>
    <row r="60" spans="1:8" outlineLevel="1" collapsed="1" x14ac:dyDescent="0.25">
      <c r="C60" s="11" t="s">
        <v>33</v>
      </c>
      <c r="D60" s="6"/>
      <c r="E60" s="7"/>
      <c r="F60" s="8"/>
      <c r="H60" s="9">
        <f>SUBTOTAL(9,H42:H59)</f>
        <v>95570</v>
      </c>
    </row>
    <row r="61" spans="1:8" x14ac:dyDescent="0.25">
      <c r="C61" s="11" t="s">
        <v>30</v>
      </c>
      <c r="D61" s="6"/>
      <c r="E61" s="7"/>
      <c r="F61" s="8"/>
      <c r="H61" s="9">
        <f>SUBTOTAL(9,H4:H59)</f>
        <v>297855</v>
      </c>
    </row>
  </sheetData>
  <printOptions horizontalCentered="1"/>
  <pageMargins left="0.7" right="0.7" top="1" bottom="0.75" header="0.3" footer="0.3"/>
  <pageSetup orientation="landscape" r:id="rId1"/>
  <headerFooter>
    <oddHeader>&amp;LStudent Name&amp;C&amp;A&amp;R&amp;F</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DF7D8-9477-4FC2-AABD-61DC9CA7D224}">
  <sheetPr codeName="Sheet2"/>
  <dimension ref="A1:H67"/>
  <sheetViews>
    <sheetView zoomScaleNormal="100" workbookViewId="0">
      <selection activeCell="K84" sqref="K84"/>
    </sheetView>
  </sheetViews>
  <sheetFormatPr defaultRowHeight="15" outlineLevelRow="2" x14ac:dyDescent="0.25"/>
  <cols>
    <col min="1" max="1" width="9.7109375" bestFit="1" customWidth="1"/>
    <col min="2" max="2" width="23.7109375" customWidth="1"/>
    <col min="3" max="3" width="15.42578125" customWidth="1"/>
    <col min="8" max="8" width="12.5703125" bestFit="1" customWidth="1"/>
  </cols>
  <sheetData>
    <row r="1" spans="1:8" x14ac:dyDescent="0.25">
      <c r="E1" s="1"/>
      <c r="F1" s="1"/>
      <c r="G1" s="2" t="s">
        <v>0</v>
      </c>
      <c r="H1" s="3"/>
    </row>
    <row r="3" spans="1:8" ht="30" x14ac:dyDescent="0.25">
      <c r="A3" s="4" t="s">
        <v>1</v>
      </c>
      <c r="B3" s="4" t="s">
        <v>2</v>
      </c>
      <c r="C3" s="4" t="s">
        <v>3</v>
      </c>
      <c r="D3" s="4" t="s">
        <v>4</v>
      </c>
      <c r="E3" s="4" t="s">
        <v>5</v>
      </c>
      <c r="F3" s="4" t="s">
        <v>6</v>
      </c>
      <c r="G3" s="4" t="s">
        <v>7</v>
      </c>
      <c r="H3" s="4" t="s">
        <v>8</v>
      </c>
    </row>
    <row r="4" spans="1:8" hidden="1" outlineLevel="2" x14ac:dyDescent="0.25">
      <c r="A4" t="s">
        <v>9</v>
      </c>
      <c r="B4" t="s">
        <v>10</v>
      </c>
      <c r="C4" s="5">
        <v>45322</v>
      </c>
      <c r="D4" s="6">
        <v>5.95</v>
      </c>
      <c r="E4" s="7">
        <v>20</v>
      </c>
      <c r="F4" s="8">
        <f>E4-D4</f>
        <v>14.05</v>
      </c>
      <c r="G4">
        <v>31</v>
      </c>
      <c r="H4" s="9">
        <f>E4*G4</f>
        <v>620</v>
      </c>
    </row>
    <row r="5" spans="1:8" hidden="1" outlineLevel="2" x14ac:dyDescent="0.25">
      <c r="A5" t="s">
        <v>9</v>
      </c>
      <c r="B5" t="s">
        <v>11</v>
      </c>
      <c r="C5" s="5">
        <v>45322</v>
      </c>
      <c r="D5" s="6">
        <v>25.25</v>
      </c>
      <c r="E5" s="7">
        <v>70</v>
      </c>
      <c r="F5" s="8">
        <f t="shared" ref="F5:F23" si="0">E5-D5</f>
        <v>44.75</v>
      </c>
      <c r="G5">
        <v>325</v>
      </c>
      <c r="H5" s="9">
        <f t="shared" ref="H5:H23" si="1">E5*G5</f>
        <v>22750</v>
      </c>
    </row>
    <row r="6" spans="1:8" hidden="1" outlineLevel="2" x14ac:dyDescent="0.25">
      <c r="A6" t="s">
        <v>9</v>
      </c>
      <c r="B6" t="s">
        <v>12</v>
      </c>
      <c r="C6" s="5">
        <v>45322</v>
      </c>
      <c r="D6" s="10">
        <v>7.1</v>
      </c>
      <c r="E6" s="7">
        <v>30</v>
      </c>
      <c r="F6" s="8">
        <f t="shared" si="0"/>
        <v>22.9</v>
      </c>
      <c r="G6">
        <v>247</v>
      </c>
      <c r="H6" s="9">
        <f t="shared" si="1"/>
        <v>7410</v>
      </c>
    </row>
    <row r="7" spans="1:8" hidden="1" outlineLevel="2" x14ac:dyDescent="0.25">
      <c r="A7" t="s">
        <v>9</v>
      </c>
      <c r="B7" t="s">
        <v>13</v>
      </c>
      <c r="C7" s="5">
        <v>45322</v>
      </c>
      <c r="D7" s="10">
        <v>7.1</v>
      </c>
      <c r="E7" s="7">
        <v>30</v>
      </c>
      <c r="F7" s="8">
        <f t="shared" si="0"/>
        <v>22.9</v>
      </c>
      <c r="G7">
        <v>231</v>
      </c>
      <c r="H7" s="9">
        <f t="shared" si="1"/>
        <v>6930</v>
      </c>
    </row>
    <row r="8" spans="1:8" hidden="1" outlineLevel="2" x14ac:dyDescent="0.25">
      <c r="A8" t="s">
        <v>9</v>
      </c>
      <c r="B8" t="s">
        <v>14</v>
      </c>
      <c r="C8" s="5">
        <v>45322</v>
      </c>
      <c r="D8" s="10">
        <v>5</v>
      </c>
      <c r="E8" s="7">
        <v>25</v>
      </c>
      <c r="F8" s="8">
        <f t="shared" si="0"/>
        <v>20</v>
      </c>
      <c r="G8">
        <v>325</v>
      </c>
      <c r="H8" s="9">
        <f t="shared" si="1"/>
        <v>8125</v>
      </c>
    </row>
    <row r="9" spans="1:8" hidden="1" outlineLevel="2" x14ac:dyDescent="0.25">
      <c r="A9" t="s">
        <v>9</v>
      </c>
      <c r="B9" t="s">
        <v>15</v>
      </c>
      <c r="C9" s="5">
        <v>45322</v>
      </c>
      <c r="D9" s="10">
        <v>6.95</v>
      </c>
      <c r="E9" s="7">
        <v>35</v>
      </c>
      <c r="F9" s="8">
        <f t="shared" si="0"/>
        <v>28.05</v>
      </c>
      <c r="G9">
        <v>315</v>
      </c>
      <c r="H9" s="9">
        <f t="shared" si="1"/>
        <v>11025</v>
      </c>
    </row>
    <row r="10" spans="1:8" hidden="1" outlineLevel="2" x14ac:dyDescent="0.25">
      <c r="A10" t="s">
        <v>9</v>
      </c>
      <c r="B10" t="s">
        <v>16</v>
      </c>
      <c r="C10" s="5">
        <v>45322</v>
      </c>
      <c r="D10" s="10">
        <v>4</v>
      </c>
      <c r="E10" s="7">
        <v>25</v>
      </c>
      <c r="F10" s="8">
        <f t="shared" si="0"/>
        <v>21</v>
      </c>
      <c r="G10">
        <v>244</v>
      </c>
      <c r="H10" s="9">
        <f t="shared" si="1"/>
        <v>6100</v>
      </c>
    </row>
    <row r="11" spans="1:8" outlineLevel="1" collapsed="1" x14ac:dyDescent="0.25">
      <c r="A11" s="12" t="s">
        <v>34</v>
      </c>
      <c r="C11" s="5"/>
      <c r="D11" s="10"/>
      <c r="E11" s="7"/>
      <c r="F11" s="8"/>
      <c r="H11" s="9">
        <f>SUBTOTAL(9,H4:H10)</f>
        <v>62960</v>
      </c>
    </row>
    <row r="12" spans="1:8" hidden="1" outlineLevel="2" x14ac:dyDescent="0.25">
      <c r="A12" t="s">
        <v>17</v>
      </c>
      <c r="B12" t="s">
        <v>18</v>
      </c>
      <c r="C12" s="5">
        <v>45322</v>
      </c>
      <c r="D12" s="6">
        <v>5</v>
      </c>
      <c r="E12" s="7">
        <v>20</v>
      </c>
      <c r="F12" s="8">
        <f t="shared" si="0"/>
        <v>15</v>
      </c>
      <c r="G12">
        <v>541</v>
      </c>
      <c r="H12" s="9">
        <f t="shared" si="1"/>
        <v>10820</v>
      </c>
    </row>
    <row r="13" spans="1:8" hidden="1" outlineLevel="2" x14ac:dyDescent="0.25">
      <c r="A13" t="s">
        <v>17</v>
      </c>
      <c r="B13" t="s">
        <v>19</v>
      </c>
      <c r="C13" s="5">
        <v>45322</v>
      </c>
      <c r="D13" s="6">
        <v>7.5</v>
      </c>
      <c r="E13" s="7">
        <v>25</v>
      </c>
      <c r="F13" s="8">
        <f t="shared" si="0"/>
        <v>17.5</v>
      </c>
      <c r="G13">
        <v>84</v>
      </c>
      <c r="H13" s="9">
        <f t="shared" si="1"/>
        <v>2100</v>
      </c>
    </row>
    <row r="14" spans="1:8" hidden="1" outlineLevel="2" x14ac:dyDescent="0.25">
      <c r="A14" t="s">
        <v>17</v>
      </c>
      <c r="B14" t="s">
        <v>20</v>
      </c>
      <c r="C14" s="5">
        <v>45322</v>
      </c>
      <c r="D14" s="6">
        <v>3.25</v>
      </c>
      <c r="E14" s="7">
        <v>15</v>
      </c>
      <c r="F14" s="8">
        <f t="shared" si="0"/>
        <v>11.75</v>
      </c>
      <c r="G14">
        <v>99</v>
      </c>
      <c r="H14" s="9">
        <f t="shared" si="1"/>
        <v>1485</v>
      </c>
    </row>
    <row r="15" spans="1:8" hidden="1" outlineLevel="2" x14ac:dyDescent="0.25">
      <c r="A15" t="s">
        <v>17</v>
      </c>
      <c r="B15" t="s">
        <v>21</v>
      </c>
      <c r="C15" s="5">
        <v>45322</v>
      </c>
      <c r="D15" s="6">
        <v>6.95</v>
      </c>
      <c r="E15" s="7">
        <v>30</v>
      </c>
      <c r="F15" s="8">
        <f t="shared" si="0"/>
        <v>23.05</v>
      </c>
      <c r="G15">
        <v>132</v>
      </c>
      <c r="H15" s="9">
        <f t="shared" si="1"/>
        <v>3960</v>
      </c>
    </row>
    <row r="16" spans="1:8" hidden="1" outlineLevel="2" x14ac:dyDescent="0.25">
      <c r="A16" t="s">
        <v>17</v>
      </c>
      <c r="B16" t="s">
        <v>22</v>
      </c>
      <c r="C16" s="5">
        <v>45322</v>
      </c>
      <c r="D16" s="6">
        <v>4.55</v>
      </c>
      <c r="E16" s="7">
        <v>20</v>
      </c>
      <c r="F16" s="8">
        <f t="shared" si="0"/>
        <v>15.45</v>
      </c>
      <c r="G16">
        <v>74</v>
      </c>
      <c r="H16" s="9">
        <f t="shared" si="1"/>
        <v>1480</v>
      </c>
    </row>
    <row r="17" spans="1:8" hidden="1" outlineLevel="2" x14ac:dyDescent="0.25">
      <c r="A17" t="s">
        <v>17</v>
      </c>
      <c r="B17" t="s">
        <v>23</v>
      </c>
      <c r="C17" s="5">
        <v>45322</v>
      </c>
      <c r="D17" s="6">
        <v>10</v>
      </c>
      <c r="E17" s="7">
        <v>40</v>
      </c>
      <c r="F17" s="8">
        <f t="shared" si="0"/>
        <v>30</v>
      </c>
      <c r="G17">
        <v>182</v>
      </c>
      <c r="H17" s="9">
        <f t="shared" si="1"/>
        <v>7280</v>
      </c>
    </row>
    <row r="18" spans="1:8" hidden="1" outlineLevel="2" x14ac:dyDescent="0.25">
      <c r="A18" t="s">
        <v>17</v>
      </c>
      <c r="B18" t="s">
        <v>24</v>
      </c>
      <c r="C18" s="5">
        <v>45322</v>
      </c>
      <c r="D18" s="6">
        <v>1.25</v>
      </c>
      <c r="E18" s="7">
        <v>10</v>
      </c>
      <c r="F18" s="8">
        <f t="shared" si="0"/>
        <v>8.75</v>
      </c>
      <c r="G18">
        <v>201</v>
      </c>
      <c r="H18" s="9">
        <f t="shared" si="1"/>
        <v>2010</v>
      </c>
    </row>
    <row r="19" spans="1:8" outlineLevel="1" collapsed="1" x14ac:dyDescent="0.25">
      <c r="A19" s="12" t="s">
        <v>35</v>
      </c>
      <c r="C19" s="5"/>
      <c r="D19" s="6"/>
      <c r="E19" s="7"/>
      <c r="F19" s="8"/>
      <c r="H19" s="9">
        <f>SUBTOTAL(9,H12:H18)</f>
        <v>29135</v>
      </c>
    </row>
    <row r="20" spans="1:8" hidden="1" outlineLevel="2" x14ac:dyDescent="0.25">
      <c r="A20" t="s">
        <v>25</v>
      </c>
      <c r="B20" t="s">
        <v>26</v>
      </c>
      <c r="C20" s="5">
        <v>45322</v>
      </c>
      <c r="D20" s="6">
        <v>7.95</v>
      </c>
      <c r="E20" s="7">
        <v>35</v>
      </c>
      <c r="F20" s="8">
        <f t="shared" si="0"/>
        <v>27.05</v>
      </c>
      <c r="G20">
        <v>93</v>
      </c>
      <c r="H20" s="9">
        <f t="shared" si="1"/>
        <v>3255</v>
      </c>
    </row>
    <row r="21" spans="1:8" hidden="1" outlineLevel="2" x14ac:dyDescent="0.25">
      <c r="A21" t="s">
        <v>25</v>
      </c>
      <c r="B21" t="s">
        <v>27</v>
      </c>
      <c r="C21" s="5">
        <v>45322</v>
      </c>
      <c r="D21" s="6">
        <v>5.95</v>
      </c>
      <c r="E21" s="7">
        <v>25</v>
      </c>
      <c r="F21" s="8">
        <f t="shared" si="0"/>
        <v>19.05</v>
      </c>
      <c r="G21">
        <v>174</v>
      </c>
      <c r="H21" s="9">
        <f t="shared" si="1"/>
        <v>4350</v>
      </c>
    </row>
    <row r="22" spans="1:8" hidden="1" outlineLevel="2" x14ac:dyDescent="0.25">
      <c r="A22" t="s">
        <v>25</v>
      </c>
      <c r="B22" t="s">
        <v>28</v>
      </c>
      <c r="C22" s="5">
        <v>45322</v>
      </c>
      <c r="D22" s="6">
        <v>9.9499999999999993</v>
      </c>
      <c r="E22" s="7">
        <v>25</v>
      </c>
      <c r="F22" s="8">
        <f t="shared" si="0"/>
        <v>15.05</v>
      </c>
      <c r="G22">
        <v>191</v>
      </c>
      <c r="H22" s="9">
        <f t="shared" si="1"/>
        <v>4775</v>
      </c>
    </row>
    <row r="23" spans="1:8" hidden="1" outlineLevel="2" x14ac:dyDescent="0.25">
      <c r="A23" t="s">
        <v>25</v>
      </c>
      <c r="B23" t="s">
        <v>29</v>
      </c>
      <c r="C23" s="5">
        <v>45322</v>
      </c>
      <c r="D23" s="6">
        <v>9.9499999999999993</v>
      </c>
      <c r="E23" s="7">
        <v>20</v>
      </c>
      <c r="F23" s="8">
        <f t="shared" si="0"/>
        <v>10.050000000000001</v>
      </c>
      <c r="G23">
        <v>307</v>
      </c>
      <c r="H23" s="9">
        <f t="shared" si="1"/>
        <v>6140</v>
      </c>
    </row>
    <row r="24" spans="1:8" outlineLevel="1" collapsed="1" x14ac:dyDescent="0.25">
      <c r="A24" s="12" t="s">
        <v>36</v>
      </c>
      <c r="C24" s="5"/>
      <c r="D24" s="6"/>
      <c r="E24" s="7"/>
      <c r="F24" s="8"/>
      <c r="H24" s="9">
        <f>SUBTOTAL(9,H20:H23)</f>
        <v>18520</v>
      </c>
    </row>
    <row r="25" spans="1:8" hidden="1" outlineLevel="2" x14ac:dyDescent="0.25">
      <c r="A25" t="s">
        <v>9</v>
      </c>
      <c r="B25" t="s">
        <v>10</v>
      </c>
      <c r="C25" s="5">
        <v>45351</v>
      </c>
      <c r="D25" s="6">
        <v>5.95</v>
      </c>
      <c r="E25" s="7">
        <v>20</v>
      </c>
      <c r="F25" s="8">
        <f>E25-D25</f>
        <v>14.05</v>
      </c>
      <c r="G25">
        <v>48</v>
      </c>
      <c r="H25" s="9">
        <f>E25*G25</f>
        <v>960</v>
      </c>
    </row>
    <row r="26" spans="1:8" hidden="1" outlineLevel="2" x14ac:dyDescent="0.25">
      <c r="A26" t="s">
        <v>9</v>
      </c>
      <c r="B26" t="s">
        <v>11</v>
      </c>
      <c r="C26" s="5">
        <v>45351</v>
      </c>
      <c r="D26" s="6">
        <v>25.25</v>
      </c>
      <c r="E26" s="7">
        <v>70</v>
      </c>
      <c r="F26" s="8">
        <f t="shared" ref="F26:F44" si="2">E26-D26</f>
        <v>44.75</v>
      </c>
      <c r="G26">
        <v>294</v>
      </c>
      <c r="H26" s="9">
        <f t="shared" ref="H26:H44" si="3">E26*G26</f>
        <v>20580</v>
      </c>
    </row>
    <row r="27" spans="1:8" hidden="1" outlineLevel="2" x14ac:dyDescent="0.25">
      <c r="A27" t="s">
        <v>9</v>
      </c>
      <c r="B27" t="s">
        <v>12</v>
      </c>
      <c r="C27" s="5">
        <v>45351</v>
      </c>
      <c r="D27" s="10">
        <v>7.1</v>
      </c>
      <c r="E27" s="7">
        <v>30</v>
      </c>
      <c r="F27" s="8">
        <f t="shared" si="2"/>
        <v>22.9</v>
      </c>
      <c r="G27">
        <v>186</v>
      </c>
      <c r="H27" s="9">
        <f t="shared" si="3"/>
        <v>5580</v>
      </c>
    </row>
    <row r="28" spans="1:8" hidden="1" outlineLevel="2" x14ac:dyDescent="0.25">
      <c r="A28" t="s">
        <v>9</v>
      </c>
      <c r="B28" t="s">
        <v>13</v>
      </c>
      <c r="C28" s="5">
        <v>45351</v>
      </c>
      <c r="D28" s="10">
        <v>7.1</v>
      </c>
      <c r="E28" s="7">
        <v>30</v>
      </c>
      <c r="F28" s="8">
        <f t="shared" si="2"/>
        <v>22.9</v>
      </c>
      <c r="G28">
        <v>160</v>
      </c>
      <c r="H28" s="9">
        <f t="shared" si="3"/>
        <v>4800</v>
      </c>
    </row>
    <row r="29" spans="1:8" hidden="1" outlineLevel="2" x14ac:dyDescent="0.25">
      <c r="A29" t="s">
        <v>9</v>
      </c>
      <c r="B29" t="s">
        <v>14</v>
      </c>
      <c r="C29" s="5">
        <v>45351</v>
      </c>
      <c r="D29" s="10">
        <v>5</v>
      </c>
      <c r="E29" s="7">
        <v>25</v>
      </c>
      <c r="F29" s="8">
        <f t="shared" si="2"/>
        <v>20</v>
      </c>
      <c r="G29">
        <v>109</v>
      </c>
      <c r="H29" s="9">
        <f t="shared" si="3"/>
        <v>2725</v>
      </c>
    </row>
    <row r="30" spans="1:8" hidden="1" outlineLevel="2" x14ac:dyDescent="0.25">
      <c r="A30" t="s">
        <v>9</v>
      </c>
      <c r="B30" t="s">
        <v>15</v>
      </c>
      <c r="C30" s="5">
        <v>45351</v>
      </c>
      <c r="D30" s="10">
        <v>6.95</v>
      </c>
      <c r="E30" s="7">
        <v>35</v>
      </c>
      <c r="F30" s="8">
        <f t="shared" si="2"/>
        <v>28.05</v>
      </c>
      <c r="G30">
        <v>264</v>
      </c>
      <c r="H30" s="9">
        <f t="shared" si="3"/>
        <v>9240</v>
      </c>
    </row>
    <row r="31" spans="1:8" hidden="1" outlineLevel="2" x14ac:dyDescent="0.25">
      <c r="A31" t="s">
        <v>9</v>
      </c>
      <c r="B31" t="s">
        <v>16</v>
      </c>
      <c r="C31" s="5">
        <v>45351</v>
      </c>
      <c r="D31" s="10">
        <v>4</v>
      </c>
      <c r="E31" s="7">
        <v>25</v>
      </c>
      <c r="F31" s="8">
        <f t="shared" si="2"/>
        <v>21</v>
      </c>
      <c r="G31">
        <v>133</v>
      </c>
      <c r="H31" s="9">
        <f t="shared" si="3"/>
        <v>3325</v>
      </c>
    </row>
    <row r="32" spans="1:8" outlineLevel="1" collapsed="1" x14ac:dyDescent="0.25">
      <c r="A32" s="12" t="s">
        <v>34</v>
      </c>
      <c r="C32" s="5"/>
      <c r="D32" s="10"/>
      <c r="E32" s="7"/>
      <c r="F32" s="8"/>
      <c r="H32" s="9">
        <f>SUBTOTAL(9,H25:H31)</f>
        <v>47210</v>
      </c>
    </row>
    <row r="33" spans="1:8" hidden="1" outlineLevel="2" x14ac:dyDescent="0.25">
      <c r="A33" t="s">
        <v>17</v>
      </c>
      <c r="B33" t="s">
        <v>18</v>
      </c>
      <c r="C33" s="5">
        <v>45351</v>
      </c>
      <c r="D33" s="6">
        <v>5</v>
      </c>
      <c r="E33" s="7">
        <v>20</v>
      </c>
      <c r="F33" s="8">
        <f t="shared" si="2"/>
        <v>15</v>
      </c>
      <c r="G33">
        <v>458</v>
      </c>
      <c r="H33" s="9">
        <f t="shared" si="3"/>
        <v>9160</v>
      </c>
    </row>
    <row r="34" spans="1:8" hidden="1" outlineLevel="2" x14ac:dyDescent="0.25">
      <c r="A34" t="s">
        <v>17</v>
      </c>
      <c r="B34" t="s">
        <v>19</v>
      </c>
      <c r="C34" s="5">
        <v>45351</v>
      </c>
      <c r="D34" s="6">
        <v>7.5</v>
      </c>
      <c r="E34" s="7">
        <v>25</v>
      </c>
      <c r="F34" s="8">
        <f t="shared" si="2"/>
        <v>17.5</v>
      </c>
      <c r="G34">
        <v>63</v>
      </c>
      <c r="H34" s="9">
        <f t="shared" si="3"/>
        <v>1575</v>
      </c>
    </row>
    <row r="35" spans="1:8" hidden="1" outlineLevel="2" x14ac:dyDescent="0.25">
      <c r="A35" t="s">
        <v>17</v>
      </c>
      <c r="B35" t="s">
        <v>20</v>
      </c>
      <c r="C35" s="5">
        <v>45351</v>
      </c>
      <c r="D35" s="6">
        <v>3.25</v>
      </c>
      <c r="E35" s="7">
        <v>15</v>
      </c>
      <c r="F35" s="8">
        <f t="shared" si="2"/>
        <v>11.75</v>
      </c>
      <c r="G35">
        <v>101</v>
      </c>
      <c r="H35" s="9">
        <f t="shared" si="3"/>
        <v>1515</v>
      </c>
    </row>
    <row r="36" spans="1:8" hidden="1" outlineLevel="2" x14ac:dyDescent="0.25">
      <c r="A36" t="s">
        <v>17</v>
      </c>
      <c r="B36" t="s">
        <v>21</v>
      </c>
      <c r="C36" s="5">
        <v>45351</v>
      </c>
      <c r="D36" s="6">
        <v>6.95</v>
      </c>
      <c r="E36" s="7">
        <v>30</v>
      </c>
      <c r="F36" s="8">
        <f t="shared" si="2"/>
        <v>23.05</v>
      </c>
      <c r="G36">
        <v>128</v>
      </c>
      <c r="H36" s="9">
        <f t="shared" si="3"/>
        <v>3840</v>
      </c>
    </row>
    <row r="37" spans="1:8" hidden="1" outlineLevel="2" x14ac:dyDescent="0.25">
      <c r="A37" t="s">
        <v>17</v>
      </c>
      <c r="B37" t="s">
        <v>22</v>
      </c>
      <c r="C37" s="5">
        <v>45351</v>
      </c>
      <c r="D37" s="6">
        <v>4.55</v>
      </c>
      <c r="E37" s="7">
        <v>20</v>
      </c>
      <c r="F37" s="8">
        <f t="shared" si="2"/>
        <v>15.45</v>
      </c>
      <c r="G37">
        <v>86</v>
      </c>
      <c r="H37" s="9">
        <f t="shared" si="3"/>
        <v>1720</v>
      </c>
    </row>
    <row r="38" spans="1:8" hidden="1" outlineLevel="2" x14ac:dyDescent="0.25">
      <c r="A38" t="s">
        <v>17</v>
      </c>
      <c r="B38" t="s">
        <v>23</v>
      </c>
      <c r="C38" s="5">
        <v>45351</v>
      </c>
      <c r="D38" s="6">
        <v>10</v>
      </c>
      <c r="E38" s="7">
        <v>40</v>
      </c>
      <c r="F38" s="8">
        <f t="shared" si="2"/>
        <v>30</v>
      </c>
      <c r="G38">
        <v>175</v>
      </c>
      <c r="H38" s="9">
        <f t="shared" si="3"/>
        <v>7000</v>
      </c>
    </row>
    <row r="39" spans="1:8" hidden="1" outlineLevel="2" x14ac:dyDescent="0.25">
      <c r="A39" t="s">
        <v>17</v>
      </c>
      <c r="B39" t="s">
        <v>24</v>
      </c>
      <c r="C39" s="5">
        <v>45351</v>
      </c>
      <c r="D39" s="6">
        <v>1.25</v>
      </c>
      <c r="E39" s="7">
        <v>10</v>
      </c>
      <c r="F39" s="8">
        <f t="shared" si="2"/>
        <v>8.75</v>
      </c>
      <c r="G39">
        <v>115</v>
      </c>
      <c r="H39" s="9">
        <f t="shared" si="3"/>
        <v>1150</v>
      </c>
    </row>
    <row r="40" spans="1:8" outlineLevel="1" collapsed="1" x14ac:dyDescent="0.25">
      <c r="A40" s="12" t="s">
        <v>35</v>
      </c>
      <c r="C40" s="5"/>
      <c r="D40" s="6"/>
      <c r="E40" s="7"/>
      <c r="F40" s="8"/>
      <c r="H40" s="9">
        <f>SUBTOTAL(9,H33:H39)</f>
        <v>25960</v>
      </c>
    </row>
    <row r="41" spans="1:8" hidden="1" outlineLevel="2" x14ac:dyDescent="0.25">
      <c r="A41" t="s">
        <v>25</v>
      </c>
      <c r="B41" t="s">
        <v>26</v>
      </c>
      <c r="C41" s="5">
        <v>45351</v>
      </c>
      <c r="D41" s="6">
        <v>7.95</v>
      </c>
      <c r="E41" s="7">
        <v>35</v>
      </c>
      <c r="F41" s="8">
        <f t="shared" si="2"/>
        <v>27.05</v>
      </c>
      <c r="G41">
        <v>102</v>
      </c>
      <c r="H41" s="9">
        <f t="shared" si="3"/>
        <v>3570</v>
      </c>
    </row>
    <row r="42" spans="1:8" hidden="1" outlineLevel="2" x14ac:dyDescent="0.25">
      <c r="A42" t="s">
        <v>25</v>
      </c>
      <c r="B42" t="s">
        <v>27</v>
      </c>
      <c r="C42" s="5">
        <v>45351</v>
      </c>
      <c r="D42" s="6">
        <v>5.95</v>
      </c>
      <c r="E42" s="7">
        <v>25</v>
      </c>
      <c r="F42" s="8">
        <f t="shared" si="2"/>
        <v>19.05</v>
      </c>
      <c r="G42">
        <v>204</v>
      </c>
      <c r="H42" s="9">
        <f t="shared" si="3"/>
        <v>5100</v>
      </c>
    </row>
    <row r="43" spans="1:8" hidden="1" outlineLevel="2" x14ac:dyDescent="0.25">
      <c r="A43" t="s">
        <v>25</v>
      </c>
      <c r="B43" t="s">
        <v>28</v>
      </c>
      <c r="C43" s="5">
        <v>45351</v>
      </c>
      <c r="D43" s="6">
        <v>9.9499999999999993</v>
      </c>
      <c r="E43" s="7">
        <v>25</v>
      </c>
      <c r="F43" s="8">
        <f t="shared" si="2"/>
        <v>15.05</v>
      </c>
      <c r="G43">
        <v>162</v>
      </c>
      <c r="H43" s="9">
        <f t="shared" si="3"/>
        <v>4050</v>
      </c>
    </row>
    <row r="44" spans="1:8" hidden="1" outlineLevel="2" x14ac:dyDescent="0.25">
      <c r="A44" t="s">
        <v>25</v>
      </c>
      <c r="B44" t="s">
        <v>29</v>
      </c>
      <c r="C44" s="5">
        <v>45351</v>
      </c>
      <c r="D44" s="6">
        <v>9.9499999999999993</v>
      </c>
      <c r="E44" s="7">
        <v>20</v>
      </c>
      <c r="F44" s="8">
        <f t="shared" si="2"/>
        <v>10.050000000000001</v>
      </c>
      <c r="G44">
        <v>289</v>
      </c>
      <c r="H44" s="9">
        <f t="shared" si="3"/>
        <v>5780</v>
      </c>
    </row>
    <row r="45" spans="1:8" outlineLevel="1" collapsed="1" x14ac:dyDescent="0.25">
      <c r="A45" s="12" t="s">
        <v>36</v>
      </c>
      <c r="C45" s="5"/>
      <c r="D45" s="6"/>
      <c r="E45" s="7"/>
      <c r="F45" s="8"/>
      <c r="H45" s="9">
        <f>SUBTOTAL(9,H41:H44)</f>
        <v>18500</v>
      </c>
    </row>
    <row r="46" spans="1:8" hidden="1" outlineLevel="2" x14ac:dyDescent="0.25">
      <c r="A46" t="s">
        <v>9</v>
      </c>
      <c r="B46" t="s">
        <v>10</v>
      </c>
      <c r="C46" s="5">
        <v>45382</v>
      </c>
      <c r="D46" s="6">
        <v>5.95</v>
      </c>
      <c r="E46" s="7">
        <v>20</v>
      </c>
      <c r="F46" s="8">
        <f>E46-D46</f>
        <v>14.05</v>
      </c>
      <c r="G46">
        <v>67</v>
      </c>
      <c r="H46" s="9">
        <f>E46*G46</f>
        <v>1340</v>
      </c>
    </row>
    <row r="47" spans="1:8" hidden="1" outlineLevel="2" x14ac:dyDescent="0.25">
      <c r="A47" t="s">
        <v>9</v>
      </c>
      <c r="B47" t="s">
        <v>11</v>
      </c>
      <c r="C47" s="5">
        <v>45382</v>
      </c>
      <c r="D47" s="6">
        <v>25.25</v>
      </c>
      <c r="E47" s="7">
        <v>70</v>
      </c>
      <c r="F47" s="8">
        <f t="shared" ref="F47:F65" si="4">E47-D47</f>
        <v>44.75</v>
      </c>
      <c r="G47">
        <v>245</v>
      </c>
      <c r="H47" s="9">
        <f t="shared" ref="H47:H65" si="5">E47*G47</f>
        <v>17150</v>
      </c>
    </row>
    <row r="48" spans="1:8" hidden="1" outlineLevel="2" x14ac:dyDescent="0.25">
      <c r="A48" t="s">
        <v>9</v>
      </c>
      <c r="B48" t="s">
        <v>12</v>
      </c>
      <c r="C48" s="5">
        <v>45382</v>
      </c>
      <c r="D48" s="10">
        <v>7.1</v>
      </c>
      <c r="E48" s="7">
        <v>30</v>
      </c>
      <c r="F48" s="8">
        <f t="shared" si="4"/>
        <v>22.9</v>
      </c>
      <c r="G48">
        <v>176</v>
      </c>
      <c r="H48" s="9">
        <f t="shared" si="5"/>
        <v>5280</v>
      </c>
    </row>
    <row r="49" spans="1:8" hidden="1" outlineLevel="2" x14ac:dyDescent="0.25">
      <c r="A49" t="s">
        <v>9</v>
      </c>
      <c r="B49" t="s">
        <v>13</v>
      </c>
      <c r="C49" s="5">
        <v>45382</v>
      </c>
      <c r="D49" s="10">
        <v>7.1</v>
      </c>
      <c r="E49" s="7">
        <v>30</v>
      </c>
      <c r="F49" s="8">
        <f t="shared" si="4"/>
        <v>22.9</v>
      </c>
      <c r="G49">
        <v>181</v>
      </c>
      <c r="H49" s="9">
        <f t="shared" si="5"/>
        <v>5430</v>
      </c>
    </row>
    <row r="50" spans="1:8" hidden="1" outlineLevel="2" x14ac:dyDescent="0.25">
      <c r="A50" t="s">
        <v>9</v>
      </c>
      <c r="B50" t="s">
        <v>14</v>
      </c>
      <c r="C50" s="5">
        <v>45382</v>
      </c>
      <c r="D50" s="10">
        <v>5</v>
      </c>
      <c r="E50" s="7">
        <v>25</v>
      </c>
      <c r="F50" s="8">
        <f t="shared" si="4"/>
        <v>20</v>
      </c>
      <c r="G50">
        <v>122</v>
      </c>
      <c r="H50" s="9">
        <f t="shared" si="5"/>
        <v>3050</v>
      </c>
    </row>
    <row r="51" spans="1:8" hidden="1" outlineLevel="2" x14ac:dyDescent="0.25">
      <c r="A51" t="s">
        <v>9</v>
      </c>
      <c r="B51" t="s">
        <v>15</v>
      </c>
      <c r="C51" s="5">
        <v>45382</v>
      </c>
      <c r="D51" s="10">
        <v>6.95</v>
      </c>
      <c r="E51" s="7">
        <v>35</v>
      </c>
      <c r="F51" s="8">
        <f t="shared" si="4"/>
        <v>28.05</v>
      </c>
      <c r="G51">
        <v>275</v>
      </c>
      <c r="H51" s="9">
        <f t="shared" si="5"/>
        <v>9625</v>
      </c>
    </row>
    <row r="52" spans="1:8" hidden="1" outlineLevel="2" x14ac:dyDescent="0.25">
      <c r="A52" t="s">
        <v>9</v>
      </c>
      <c r="B52" t="s">
        <v>16</v>
      </c>
      <c r="C52" s="5">
        <v>45382</v>
      </c>
      <c r="D52" s="10">
        <v>4</v>
      </c>
      <c r="E52" s="7">
        <v>25</v>
      </c>
      <c r="F52" s="8">
        <f t="shared" si="4"/>
        <v>21</v>
      </c>
      <c r="G52">
        <v>155</v>
      </c>
      <c r="H52" s="9">
        <f t="shared" si="5"/>
        <v>3875</v>
      </c>
    </row>
    <row r="53" spans="1:8" outlineLevel="1" collapsed="1" x14ac:dyDescent="0.25">
      <c r="A53" s="12" t="s">
        <v>34</v>
      </c>
      <c r="C53" s="5"/>
      <c r="D53" s="10"/>
      <c r="E53" s="7"/>
      <c r="F53" s="8"/>
      <c r="H53" s="9">
        <f>SUBTOTAL(9,H46:H52)</f>
        <v>45750</v>
      </c>
    </row>
    <row r="54" spans="1:8" hidden="1" outlineLevel="2" x14ac:dyDescent="0.25">
      <c r="A54" t="s">
        <v>17</v>
      </c>
      <c r="B54" t="s">
        <v>18</v>
      </c>
      <c r="C54" s="5">
        <v>45382</v>
      </c>
      <c r="D54" s="6">
        <v>5</v>
      </c>
      <c r="E54" s="7">
        <v>20</v>
      </c>
      <c r="F54" s="8">
        <f t="shared" si="4"/>
        <v>15</v>
      </c>
      <c r="G54">
        <v>418</v>
      </c>
      <c r="H54" s="9">
        <f t="shared" si="5"/>
        <v>8360</v>
      </c>
    </row>
    <row r="55" spans="1:8" hidden="1" outlineLevel="2" x14ac:dyDescent="0.25">
      <c r="A55" t="s">
        <v>17</v>
      </c>
      <c r="B55" t="s">
        <v>19</v>
      </c>
      <c r="C55" s="5">
        <v>45382</v>
      </c>
      <c r="D55" s="6">
        <v>7.5</v>
      </c>
      <c r="E55" s="7">
        <v>25</v>
      </c>
      <c r="F55" s="8">
        <f t="shared" si="4"/>
        <v>17.5</v>
      </c>
      <c r="G55">
        <v>50</v>
      </c>
      <c r="H55" s="9">
        <f t="shared" si="5"/>
        <v>1250</v>
      </c>
    </row>
    <row r="56" spans="1:8" hidden="1" outlineLevel="2" x14ac:dyDescent="0.25">
      <c r="A56" t="s">
        <v>17</v>
      </c>
      <c r="B56" t="s">
        <v>20</v>
      </c>
      <c r="C56" s="5">
        <v>45382</v>
      </c>
      <c r="D56" s="6">
        <v>3.25</v>
      </c>
      <c r="E56" s="7">
        <v>15</v>
      </c>
      <c r="F56" s="8">
        <f t="shared" si="4"/>
        <v>11.75</v>
      </c>
      <c r="G56">
        <v>111</v>
      </c>
      <c r="H56" s="9">
        <f t="shared" si="5"/>
        <v>1665</v>
      </c>
    </row>
    <row r="57" spans="1:8" hidden="1" outlineLevel="2" x14ac:dyDescent="0.25">
      <c r="A57" t="s">
        <v>17</v>
      </c>
      <c r="B57" t="s">
        <v>21</v>
      </c>
      <c r="C57" s="5">
        <v>45382</v>
      </c>
      <c r="D57" s="6">
        <v>6.95</v>
      </c>
      <c r="E57" s="7">
        <v>30</v>
      </c>
      <c r="F57" s="8">
        <f t="shared" si="4"/>
        <v>23.05</v>
      </c>
      <c r="G57">
        <v>135</v>
      </c>
      <c r="H57" s="9">
        <f t="shared" si="5"/>
        <v>4050</v>
      </c>
    </row>
    <row r="58" spans="1:8" hidden="1" outlineLevel="2" x14ac:dyDescent="0.25">
      <c r="A58" t="s">
        <v>17</v>
      </c>
      <c r="B58" t="s">
        <v>22</v>
      </c>
      <c r="C58" s="5">
        <v>45382</v>
      </c>
      <c r="D58" s="6">
        <v>4.55</v>
      </c>
      <c r="E58" s="7">
        <v>20</v>
      </c>
      <c r="F58" s="8">
        <f t="shared" si="4"/>
        <v>15.45</v>
      </c>
      <c r="G58">
        <v>92</v>
      </c>
      <c r="H58" s="9">
        <f t="shared" si="5"/>
        <v>1840</v>
      </c>
    </row>
    <row r="59" spans="1:8" hidden="1" outlineLevel="2" x14ac:dyDescent="0.25">
      <c r="A59" t="s">
        <v>17</v>
      </c>
      <c r="B59" t="s">
        <v>23</v>
      </c>
      <c r="C59" s="5">
        <v>45382</v>
      </c>
      <c r="D59" s="6">
        <v>10</v>
      </c>
      <c r="E59" s="7">
        <v>40</v>
      </c>
      <c r="F59" s="8">
        <f t="shared" si="4"/>
        <v>30</v>
      </c>
      <c r="G59">
        <v>214</v>
      </c>
      <c r="H59" s="9">
        <f t="shared" si="5"/>
        <v>8560</v>
      </c>
    </row>
    <row r="60" spans="1:8" hidden="1" outlineLevel="2" x14ac:dyDescent="0.25">
      <c r="A60" t="s">
        <v>17</v>
      </c>
      <c r="B60" t="s">
        <v>24</v>
      </c>
      <c r="C60" s="5">
        <v>45382</v>
      </c>
      <c r="D60" s="6">
        <v>1.25</v>
      </c>
      <c r="E60" s="7">
        <v>10</v>
      </c>
      <c r="F60" s="8">
        <f t="shared" si="4"/>
        <v>8.75</v>
      </c>
      <c r="G60">
        <v>141</v>
      </c>
      <c r="H60" s="9">
        <f t="shared" si="5"/>
        <v>1410</v>
      </c>
    </row>
    <row r="61" spans="1:8" outlineLevel="1" collapsed="1" x14ac:dyDescent="0.25">
      <c r="A61" s="12" t="s">
        <v>35</v>
      </c>
      <c r="C61" s="5"/>
      <c r="D61" s="6"/>
      <c r="E61" s="7"/>
      <c r="F61" s="8"/>
      <c r="H61" s="9">
        <f>SUBTOTAL(9,H54:H60)</f>
        <v>27135</v>
      </c>
    </row>
    <row r="62" spans="1:8" hidden="1" outlineLevel="2" x14ac:dyDescent="0.25">
      <c r="A62" t="s">
        <v>25</v>
      </c>
      <c r="B62" t="s">
        <v>26</v>
      </c>
      <c r="C62" s="5">
        <v>45382</v>
      </c>
      <c r="D62" s="6">
        <v>7.95</v>
      </c>
      <c r="E62" s="7">
        <v>35</v>
      </c>
      <c r="F62" s="8">
        <f t="shared" si="4"/>
        <v>27.05</v>
      </c>
      <c r="G62">
        <v>162</v>
      </c>
      <c r="H62" s="9">
        <f t="shared" si="5"/>
        <v>5670</v>
      </c>
    </row>
    <row r="63" spans="1:8" hidden="1" outlineLevel="2" x14ac:dyDescent="0.25">
      <c r="A63" t="s">
        <v>25</v>
      </c>
      <c r="B63" t="s">
        <v>27</v>
      </c>
      <c r="C63" s="5">
        <v>45382</v>
      </c>
      <c r="D63" s="6">
        <v>5.95</v>
      </c>
      <c r="E63" s="7">
        <v>25</v>
      </c>
      <c r="F63" s="8">
        <f t="shared" si="4"/>
        <v>19.05</v>
      </c>
      <c r="G63">
        <v>234</v>
      </c>
      <c r="H63" s="9">
        <f t="shared" si="5"/>
        <v>5850</v>
      </c>
    </row>
    <row r="64" spans="1:8" hidden="1" outlineLevel="2" x14ac:dyDescent="0.25">
      <c r="A64" t="s">
        <v>25</v>
      </c>
      <c r="B64" t="s">
        <v>28</v>
      </c>
      <c r="C64" s="5">
        <v>45382</v>
      </c>
      <c r="D64" s="6">
        <v>9.9499999999999993</v>
      </c>
      <c r="E64" s="7">
        <v>25</v>
      </c>
      <c r="F64" s="8">
        <f t="shared" si="4"/>
        <v>15.05</v>
      </c>
      <c r="G64">
        <v>185</v>
      </c>
      <c r="H64" s="9">
        <f t="shared" si="5"/>
        <v>4625</v>
      </c>
    </row>
    <row r="65" spans="1:8" hidden="1" outlineLevel="2" x14ac:dyDescent="0.25">
      <c r="A65" t="s">
        <v>25</v>
      </c>
      <c r="B65" t="s">
        <v>29</v>
      </c>
      <c r="C65" s="5">
        <v>45382</v>
      </c>
      <c r="D65" s="6">
        <v>9.9499999999999993</v>
      </c>
      <c r="E65" s="7">
        <v>20</v>
      </c>
      <c r="F65" s="8">
        <f t="shared" si="4"/>
        <v>10.050000000000001</v>
      </c>
      <c r="G65">
        <v>327</v>
      </c>
      <c r="H65" s="9">
        <f t="shared" si="5"/>
        <v>6540</v>
      </c>
    </row>
    <row r="66" spans="1:8" outlineLevel="1" collapsed="1" x14ac:dyDescent="0.25">
      <c r="A66" s="12" t="s">
        <v>36</v>
      </c>
      <c r="C66" s="5"/>
      <c r="D66" s="6"/>
      <c r="E66" s="7"/>
      <c r="F66" s="8"/>
      <c r="H66" s="9">
        <f>SUBTOTAL(9,H62:H65)</f>
        <v>22685</v>
      </c>
    </row>
    <row r="67" spans="1:8" x14ac:dyDescent="0.25">
      <c r="A67" s="12" t="s">
        <v>30</v>
      </c>
      <c r="C67" s="5"/>
      <c r="D67" s="6"/>
      <c r="E67" s="7"/>
      <c r="F67" s="8"/>
      <c r="H67" s="9">
        <f>SUBTOTAL(9,H4:H65)</f>
        <v>297855</v>
      </c>
    </row>
  </sheetData>
  <printOptions horizontalCentered="1"/>
  <pageMargins left="0.7" right="0.7" top="1" bottom="0.75" header="0.3" footer="0.3"/>
  <pageSetup orientation="landscape" r:id="rId1"/>
  <headerFooter>
    <oddHeader>&amp;LStudent Name&amp;C&amp;A&amp;R&amp;F</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DFB1-DBAF-483C-905A-E4ED7ECD4BFD}">
  <sheetPr codeName="Sheet1"/>
  <dimension ref="A1:H112"/>
  <sheetViews>
    <sheetView topLeftCell="A45" zoomScaleNormal="100" workbookViewId="0">
      <selection activeCell="D118" sqref="D118"/>
    </sheetView>
  </sheetViews>
  <sheetFormatPr defaultRowHeight="15" outlineLevelRow="2" x14ac:dyDescent="0.25"/>
  <cols>
    <col min="1" max="1" width="9.7109375" bestFit="1" customWidth="1"/>
    <col min="2" max="2" width="23.7109375" customWidth="1"/>
    <col min="3" max="3" width="15.42578125" customWidth="1"/>
    <col min="8" max="8" width="12.5703125" bestFit="1" customWidth="1"/>
  </cols>
  <sheetData>
    <row r="1" spans="1:8" x14ac:dyDescent="0.25">
      <c r="E1" s="1"/>
      <c r="F1" s="1"/>
      <c r="G1" s="2" t="s">
        <v>0</v>
      </c>
      <c r="H1" s="3"/>
    </row>
    <row r="3" spans="1:8" ht="30" x14ac:dyDescent="0.25">
      <c r="A3" s="4" t="s">
        <v>1</v>
      </c>
      <c r="B3" s="4" t="s">
        <v>2</v>
      </c>
      <c r="C3" s="4" t="s">
        <v>3</v>
      </c>
      <c r="D3" s="4" t="s">
        <v>4</v>
      </c>
      <c r="E3" s="4" t="s">
        <v>5</v>
      </c>
      <c r="F3" s="4" t="s">
        <v>6</v>
      </c>
      <c r="G3" s="4" t="s">
        <v>7</v>
      </c>
      <c r="H3" s="4" t="s">
        <v>8</v>
      </c>
    </row>
    <row r="4" spans="1:8" hidden="1" outlineLevel="2" x14ac:dyDescent="0.25">
      <c r="A4" t="s">
        <v>9</v>
      </c>
      <c r="B4" t="s">
        <v>10</v>
      </c>
      <c r="C4" s="5">
        <v>45322</v>
      </c>
      <c r="D4" s="6">
        <v>5.95</v>
      </c>
      <c r="E4" s="7">
        <v>20</v>
      </c>
      <c r="F4" s="8">
        <f>E4-D4</f>
        <v>14.05</v>
      </c>
      <c r="G4">
        <v>31</v>
      </c>
      <c r="H4" s="9">
        <f>E4*G4</f>
        <v>620</v>
      </c>
    </row>
    <row r="5" spans="1:8" outlineLevel="1" collapsed="1" x14ac:dyDescent="0.25">
      <c r="B5" s="12" t="s">
        <v>37</v>
      </c>
      <c r="C5" s="5"/>
      <c r="D5" s="6"/>
      <c r="E5" s="7"/>
      <c r="F5" s="8"/>
      <c r="G5">
        <f>SUBTOTAL(3,G4:G4)</f>
        <v>1</v>
      </c>
      <c r="H5" s="9"/>
    </row>
    <row r="6" spans="1:8" hidden="1" outlineLevel="2" x14ac:dyDescent="0.25">
      <c r="A6" t="s">
        <v>9</v>
      </c>
      <c r="B6" t="s">
        <v>11</v>
      </c>
      <c r="C6" s="5">
        <v>45322</v>
      </c>
      <c r="D6" s="6">
        <v>25.25</v>
      </c>
      <c r="E6" s="7">
        <v>70</v>
      </c>
      <c r="F6" s="8">
        <f t="shared" ref="F6:F38" si="0">E6-D6</f>
        <v>44.75</v>
      </c>
      <c r="G6">
        <v>325</v>
      </c>
      <c r="H6" s="9">
        <f t="shared" ref="H6:H38" si="1">E6*G6</f>
        <v>22750</v>
      </c>
    </row>
    <row r="7" spans="1:8" outlineLevel="1" collapsed="1" x14ac:dyDescent="0.25">
      <c r="B7" s="12" t="s">
        <v>38</v>
      </c>
      <c r="C7" s="5"/>
      <c r="D7" s="6"/>
      <c r="E7" s="7"/>
      <c r="F7" s="8"/>
      <c r="G7">
        <f>SUBTOTAL(3,G6:G6)</f>
        <v>1</v>
      </c>
      <c r="H7" s="9"/>
    </row>
    <row r="8" spans="1:8" hidden="1" outlineLevel="2" x14ac:dyDescent="0.25">
      <c r="A8" t="s">
        <v>9</v>
      </c>
      <c r="B8" t="s">
        <v>12</v>
      </c>
      <c r="C8" s="5">
        <v>45322</v>
      </c>
      <c r="D8" s="10">
        <v>7.1</v>
      </c>
      <c r="E8" s="7">
        <v>30</v>
      </c>
      <c r="F8" s="8">
        <f t="shared" si="0"/>
        <v>22.9</v>
      </c>
      <c r="G8">
        <v>247</v>
      </c>
      <c r="H8" s="9">
        <f t="shared" si="1"/>
        <v>7410</v>
      </c>
    </row>
    <row r="9" spans="1:8" outlineLevel="1" collapsed="1" x14ac:dyDescent="0.25">
      <c r="B9" s="12" t="s">
        <v>39</v>
      </c>
      <c r="C9" s="5"/>
      <c r="D9" s="10"/>
      <c r="E9" s="7"/>
      <c r="F9" s="8"/>
      <c r="G9">
        <f>SUBTOTAL(3,G8:G8)</f>
        <v>1</v>
      </c>
      <c r="H9" s="9"/>
    </row>
    <row r="10" spans="1:8" hidden="1" outlineLevel="2" x14ac:dyDescent="0.25">
      <c r="A10" t="s">
        <v>9</v>
      </c>
      <c r="B10" t="s">
        <v>13</v>
      </c>
      <c r="C10" s="5">
        <v>45322</v>
      </c>
      <c r="D10" s="10">
        <v>7.1</v>
      </c>
      <c r="E10" s="7">
        <v>30</v>
      </c>
      <c r="F10" s="8">
        <f t="shared" si="0"/>
        <v>22.9</v>
      </c>
      <c r="G10">
        <v>231</v>
      </c>
      <c r="H10" s="9">
        <f t="shared" si="1"/>
        <v>6930</v>
      </c>
    </row>
    <row r="11" spans="1:8" outlineLevel="1" collapsed="1" x14ac:dyDescent="0.25">
      <c r="B11" s="12" t="s">
        <v>40</v>
      </c>
      <c r="C11" s="5"/>
      <c r="D11" s="10"/>
      <c r="E11" s="7"/>
      <c r="F11" s="8"/>
      <c r="G11">
        <f>SUBTOTAL(3,G10:G10)</f>
        <v>1</v>
      </c>
      <c r="H11" s="9"/>
    </row>
    <row r="12" spans="1:8" hidden="1" outlineLevel="2" x14ac:dyDescent="0.25">
      <c r="A12" t="s">
        <v>9</v>
      </c>
      <c r="B12" t="s">
        <v>14</v>
      </c>
      <c r="C12" s="5">
        <v>45322</v>
      </c>
      <c r="D12" s="10">
        <v>5</v>
      </c>
      <c r="E12" s="7">
        <v>25</v>
      </c>
      <c r="F12" s="8">
        <f t="shared" si="0"/>
        <v>20</v>
      </c>
      <c r="G12">
        <v>325</v>
      </c>
      <c r="H12" s="9">
        <f t="shared" si="1"/>
        <v>8125</v>
      </c>
    </row>
    <row r="13" spans="1:8" outlineLevel="1" collapsed="1" x14ac:dyDescent="0.25">
      <c r="B13" s="12" t="s">
        <v>41</v>
      </c>
      <c r="C13" s="5"/>
      <c r="D13" s="10"/>
      <c r="E13" s="7"/>
      <c r="F13" s="8"/>
      <c r="G13">
        <f>SUBTOTAL(3,G12:G12)</f>
        <v>1</v>
      </c>
      <c r="H13" s="9"/>
    </row>
    <row r="14" spans="1:8" hidden="1" outlineLevel="2" x14ac:dyDescent="0.25">
      <c r="A14" t="s">
        <v>9</v>
      </c>
      <c r="B14" t="s">
        <v>15</v>
      </c>
      <c r="C14" s="5">
        <v>45322</v>
      </c>
      <c r="D14" s="10">
        <v>6.95</v>
      </c>
      <c r="E14" s="7">
        <v>35</v>
      </c>
      <c r="F14" s="8">
        <f t="shared" si="0"/>
        <v>28.05</v>
      </c>
      <c r="G14">
        <v>315</v>
      </c>
      <c r="H14" s="9">
        <f t="shared" si="1"/>
        <v>11025</v>
      </c>
    </row>
    <row r="15" spans="1:8" outlineLevel="1" collapsed="1" x14ac:dyDescent="0.25">
      <c r="B15" s="12" t="s">
        <v>42</v>
      </c>
      <c r="C15" s="5"/>
      <c r="D15" s="10"/>
      <c r="E15" s="7"/>
      <c r="F15" s="8"/>
      <c r="G15">
        <f>SUBTOTAL(3,G14:G14)</f>
        <v>1</v>
      </c>
      <c r="H15" s="9"/>
    </row>
    <row r="16" spans="1:8" hidden="1" outlineLevel="2" x14ac:dyDescent="0.25">
      <c r="A16" t="s">
        <v>9</v>
      </c>
      <c r="B16" t="s">
        <v>16</v>
      </c>
      <c r="C16" s="5">
        <v>45322</v>
      </c>
      <c r="D16" s="10">
        <v>4</v>
      </c>
      <c r="E16" s="7">
        <v>25</v>
      </c>
      <c r="F16" s="8">
        <f t="shared" si="0"/>
        <v>21</v>
      </c>
      <c r="G16">
        <v>244</v>
      </c>
      <c r="H16" s="9">
        <f t="shared" si="1"/>
        <v>6100</v>
      </c>
    </row>
    <row r="17" spans="1:8" outlineLevel="1" collapsed="1" x14ac:dyDescent="0.25">
      <c r="B17" s="12" t="s">
        <v>43</v>
      </c>
      <c r="C17" s="5"/>
      <c r="D17" s="10"/>
      <c r="E17" s="7"/>
      <c r="F17" s="8"/>
      <c r="G17">
        <f>SUBTOTAL(3,G16:G16)</f>
        <v>1</v>
      </c>
      <c r="H17" s="9"/>
    </row>
    <row r="18" spans="1:8" hidden="1" outlineLevel="2" x14ac:dyDescent="0.25">
      <c r="A18" t="s">
        <v>17</v>
      </c>
      <c r="B18" t="s">
        <v>18</v>
      </c>
      <c r="C18" s="5">
        <v>45322</v>
      </c>
      <c r="D18" s="6">
        <v>5</v>
      </c>
      <c r="E18" s="7">
        <v>20</v>
      </c>
      <c r="F18" s="8">
        <f t="shared" si="0"/>
        <v>15</v>
      </c>
      <c r="G18">
        <v>541</v>
      </c>
      <c r="H18" s="9">
        <f t="shared" si="1"/>
        <v>10820</v>
      </c>
    </row>
    <row r="19" spans="1:8" outlineLevel="1" collapsed="1" x14ac:dyDescent="0.25">
      <c r="B19" s="12" t="s">
        <v>44</v>
      </c>
      <c r="C19" s="5"/>
      <c r="D19" s="6"/>
      <c r="E19" s="7"/>
      <c r="F19" s="8"/>
      <c r="G19">
        <f>SUBTOTAL(3,G18:G18)</f>
        <v>1</v>
      </c>
      <c r="H19" s="9"/>
    </row>
    <row r="20" spans="1:8" hidden="1" outlineLevel="2" x14ac:dyDescent="0.25">
      <c r="A20" t="s">
        <v>17</v>
      </c>
      <c r="B20" t="s">
        <v>19</v>
      </c>
      <c r="C20" s="5">
        <v>45322</v>
      </c>
      <c r="D20" s="6">
        <v>7.5</v>
      </c>
      <c r="E20" s="7">
        <v>25</v>
      </c>
      <c r="F20" s="8">
        <f t="shared" si="0"/>
        <v>17.5</v>
      </c>
      <c r="G20">
        <v>84</v>
      </c>
      <c r="H20" s="9">
        <f t="shared" si="1"/>
        <v>2100</v>
      </c>
    </row>
    <row r="21" spans="1:8" outlineLevel="1" collapsed="1" x14ac:dyDescent="0.25">
      <c r="B21" s="12" t="s">
        <v>45</v>
      </c>
      <c r="C21" s="5"/>
      <c r="D21" s="6"/>
      <c r="E21" s="7"/>
      <c r="F21" s="8"/>
      <c r="G21">
        <f>SUBTOTAL(3,G20:G20)</f>
        <v>1</v>
      </c>
      <c r="H21" s="9"/>
    </row>
    <row r="22" spans="1:8" hidden="1" outlineLevel="2" x14ac:dyDescent="0.25">
      <c r="A22" t="s">
        <v>17</v>
      </c>
      <c r="B22" t="s">
        <v>20</v>
      </c>
      <c r="C22" s="5">
        <v>45322</v>
      </c>
      <c r="D22" s="6">
        <v>3.25</v>
      </c>
      <c r="E22" s="7">
        <v>15</v>
      </c>
      <c r="F22" s="8">
        <f t="shared" si="0"/>
        <v>11.75</v>
      </c>
      <c r="G22">
        <v>99</v>
      </c>
      <c r="H22" s="9">
        <f t="shared" si="1"/>
        <v>1485</v>
      </c>
    </row>
    <row r="23" spans="1:8" outlineLevel="1" collapsed="1" x14ac:dyDescent="0.25">
      <c r="B23" s="12" t="s">
        <v>46</v>
      </c>
      <c r="C23" s="5"/>
      <c r="D23" s="6"/>
      <c r="E23" s="7"/>
      <c r="F23" s="8"/>
      <c r="G23">
        <f>SUBTOTAL(3,G22:G22)</f>
        <v>1</v>
      </c>
      <c r="H23" s="9"/>
    </row>
    <row r="24" spans="1:8" hidden="1" outlineLevel="2" x14ac:dyDescent="0.25">
      <c r="A24" t="s">
        <v>17</v>
      </c>
      <c r="B24" t="s">
        <v>21</v>
      </c>
      <c r="C24" s="5">
        <v>45322</v>
      </c>
      <c r="D24" s="6">
        <v>6.95</v>
      </c>
      <c r="E24" s="7">
        <v>30</v>
      </c>
      <c r="F24" s="8">
        <f t="shared" si="0"/>
        <v>23.05</v>
      </c>
      <c r="G24">
        <v>132</v>
      </c>
      <c r="H24" s="9">
        <f t="shared" si="1"/>
        <v>3960</v>
      </c>
    </row>
    <row r="25" spans="1:8" outlineLevel="1" collapsed="1" x14ac:dyDescent="0.25">
      <c r="B25" s="12" t="s">
        <v>47</v>
      </c>
      <c r="C25" s="5"/>
      <c r="D25" s="6"/>
      <c r="E25" s="7"/>
      <c r="F25" s="8"/>
      <c r="G25">
        <f>SUBTOTAL(3,G24:G24)</f>
        <v>1</v>
      </c>
      <c r="H25" s="9"/>
    </row>
    <row r="26" spans="1:8" hidden="1" outlineLevel="2" x14ac:dyDescent="0.25">
      <c r="A26" t="s">
        <v>17</v>
      </c>
      <c r="B26" t="s">
        <v>22</v>
      </c>
      <c r="C26" s="5">
        <v>45322</v>
      </c>
      <c r="D26" s="6">
        <v>4.55</v>
      </c>
      <c r="E26" s="7">
        <v>20</v>
      </c>
      <c r="F26" s="8">
        <f t="shared" si="0"/>
        <v>15.45</v>
      </c>
      <c r="G26">
        <v>74</v>
      </c>
      <c r="H26" s="9">
        <f t="shared" si="1"/>
        <v>1480</v>
      </c>
    </row>
    <row r="27" spans="1:8" outlineLevel="1" collapsed="1" x14ac:dyDescent="0.25">
      <c r="B27" s="12" t="s">
        <v>48</v>
      </c>
      <c r="C27" s="5"/>
      <c r="D27" s="6"/>
      <c r="E27" s="7"/>
      <c r="F27" s="8"/>
      <c r="G27">
        <f>SUBTOTAL(3,G26:G26)</f>
        <v>1</v>
      </c>
      <c r="H27" s="9"/>
    </row>
    <row r="28" spans="1:8" hidden="1" outlineLevel="2" x14ac:dyDescent="0.25">
      <c r="A28" t="s">
        <v>17</v>
      </c>
      <c r="B28" t="s">
        <v>23</v>
      </c>
      <c r="C28" s="5">
        <v>45322</v>
      </c>
      <c r="D28" s="6">
        <v>10</v>
      </c>
      <c r="E28" s="7">
        <v>40</v>
      </c>
      <c r="F28" s="8">
        <f t="shared" si="0"/>
        <v>30</v>
      </c>
      <c r="G28">
        <v>182</v>
      </c>
      <c r="H28" s="9">
        <f t="shared" si="1"/>
        <v>7280</v>
      </c>
    </row>
    <row r="29" spans="1:8" outlineLevel="1" collapsed="1" x14ac:dyDescent="0.25">
      <c r="B29" s="12" t="s">
        <v>49</v>
      </c>
      <c r="C29" s="5"/>
      <c r="D29" s="6"/>
      <c r="E29" s="7"/>
      <c r="F29" s="8"/>
      <c r="G29">
        <f>SUBTOTAL(3,G28:G28)</f>
        <v>1</v>
      </c>
      <c r="H29" s="9"/>
    </row>
    <row r="30" spans="1:8" hidden="1" outlineLevel="2" x14ac:dyDescent="0.25">
      <c r="A30" t="s">
        <v>17</v>
      </c>
      <c r="B30" t="s">
        <v>24</v>
      </c>
      <c r="C30" s="5">
        <v>45322</v>
      </c>
      <c r="D30" s="6">
        <v>1.25</v>
      </c>
      <c r="E30" s="7">
        <v>10</v>
      </c>
      <c r="F30" s="8">
        <f t="shared" si="0"/>
        <v>8.75</v>
      </c>
      <c r="G30">
        <v>201</v>
      </c>
      <c r="H30" s="9">
        <f t="shared" si="1"/>
        <v>2010</v>
      </c>
    </row>
    <row r="31" spans="1:8" outlineLevel="1" collapsed="1" x14ac:dyDescent="0.25">
      <c r="B31" s="12" t="s">
        <v>50</v>
      </c>
      <c r="C31" s="5"/>
      <c r="D31" s="6"/>
      <c r="E31" s="7"/>
      <c r="F31" s="8"/>
      <c r="G31">
        <f>SUBTOTAL(3,G30:G30)</f>
        <v>1</v>
      </c>
      <c r="H31" s="9"/>
    </row>
    <row r="32" spans="1:8" hidden="1" outlineLevel="2" x14ac:dyDescent="0.25">
      <c r="A32" t="s">
        <v>25</v>
      </c>
      <c r="B32" t="s">
        <v>26</v>
      </c>
      <c r="C32" s="5">
        <v>45322</v>
      </c>
      <c r="D32" s="6">
        <v>7.95</v>
      </c>
      <c r="E32" s="7">
        <v>35</v>
      </c>
      <c r="F32" s="8">
        <f t="shared" si="0"/>
        <v>27.05</v>
      </c>
      <c r="G32">
        <v>93</v>
      </c>
      <c r="H32" s="9">
        <f t="shared" si="1"/>
        <v>3255</v>
      </c>
    </row>
    <row r="33" spans="1:8" outlineLevel="1" collapsed="1" x14ac:dyDescent="0.25">
      <c r="B33" s="12" t="s">
        <v>51</v>
      </c>
      <c r="C33" s="5"/>
      <c r="D33" s="6"/>
      <c r="E33" s="7"/>
      <c r="F33" s="8"/>
      <c r="G33">
        <f>SUBTOTAL(3,G32:G32)</f>
        <v>1</v>
      </c>
      <c r="H33" s="9"/>
    </row>
    <row r="34" spans="1:8" hidden="1" outlineLevel="2" x14ac:dyDescent="0.25">
      <c r="A34" t="s">
        <v>25</v>
      </c>
      <c r="B34" t="s">
        <v>27</v>
      </c>
      <c r="C34" s="5">
        <v>45322</v>
      </c>
      <c r="D34" s="6">
        <v>5.95</v>
      </c>
      <c r="E34" s="7">
        <v>25</v>
      </c>
      <c r="F34" s="8">
        <f t="shared" si="0"/>
        <v>19.05</v>
      </c>
      <c r="G34">
        <v>174</v>
      </c>
      <c r="H34" s="9">
        <f t="shared" si="1"/>
        <v>4350</v>
      </c>
    </row>
    <row r="35" spans="1:8" outlineLevel="1" collapsed="1" x14ac:dyDescent="0.25">
      <c r="B35" s="12" t="s">
        <v>52</v>
      </c>
      <c r="C35" s="5"/>
      <c r="D35" s="6"/>
      <c r="E35" s="7"/>
      <c r="F35" s="8"/>
      <c r="G35">
        <f>SUBTOTAL(3,G34:G34)</f>
        <v>1</v>
      </c>
      <c r="H35" s="9"/>
    </row>
    <row r="36" spans="1:8" hidden="1" outlineLevel="2" x14ac:dyDescent="0.25">
      <c r="A36" t="s">
        <v>25</v>
      </c>
      <c r="B36" t="s">
        <v>28</v>
      </c>
      <c r="C36" s="5">
        <v>45322</v>
      </c>
      <c r="D36" s="6">
        <v>9.9499999999999993</v>
      </c>
      <c r="E36" s="7">
        <v>25</v>
      </c>
      <c r="F36" s="8">
        <f t="shared" si="0"/>
        <v>15.05</v>
      </c>
      <c r="G36">
        <v>191</v>
      </c>
      <c r="H36" s="9">
        <f t="shared" si="1"/>
        <v>4775</v>
      </c>
    </row>
    <row r="37" spans="1:8" outlineLevel="1" collapsed="1" x14ac:dyDescent="0.25">
      <c r="B37" s="12" t="s">
        <v>53</v>
      </c>
      <c r="C37" s="5"/>
      <c r="D37" s="6"/>
      <c r="E37" s="7"/>
      <c r="F37" s="8"/>
      <c r="G37">
        <f>SUBTOTAL(3,G36:G36)</f>
        <v>1</v>
      </c>
      <c r="H37" s="9"/>
    </row>
    <row r="38" spans="1:8" hidden="1" outlineLevel="2" x14ac:dyDescent="0.25">
      <c r="A38" t="s">
        <v>25</v>
      </c>
      <c r="B38" t="s">
        <v>29</v>
      </c>
      <c r="C38" s="5">
        <v>45322</v>
      </c>
      <c r="D38" s="6">
        <v>9.9499999999999993</v>
      </c>
      <c r="E38" s="7">
        <v>20</v>
      </c>
      <c r="F38" s="8">
        <f t="shared" si="0"/>
        <v>10.050000000000001</v>
      </c>
      <c r="G38">
        <v>307</v>
      </c>
      <c r="H38" s="9">
        <f t="shared" si="1"/>
        <v>6140</v>
      </c>
    </row>
    <row r="39" spans="1:8" outlineLevel="1" collapsed="1" x14ac:dyDescent="0.25">
      <c r="B39" s="12" t="s">
        <v>54</v>
      </c>
      <c r="C39" s="5"/>
      <c r="D39" s="6"/>
      <c r="E39" s="7"/>
      <c r="F39" s="8"/>
      <c r="G39">
        <f>SUBTOTAL(3,G38:G38)</f>
        <v>1</v>
      </c>
      <c r="H39" s="9"/>
    </row>
    <row r="40" spans="1:8" hidden="1" outlineLevel="2" x14ac:dyDescent="0.25">
      <c r="A40" t="s">
        <v>9</v>
      </c>
      <c r="B40" t="s">
        <v>10</v>
      </c>
      <c r="C40" s="5">
        <v>45351</v>
      </c>
      <c r="D40" s="6">
        <v>5.95</v>
      </c>
      <c r="E40" s="7">
        <v>20</v>
      </c>
      <c r="F40" s="8">
        <f>E40-D40</f>
        <v>14.05</v>
      </c>
      <c r="G40">
        <v>48</v>
      </c>
      <c r="H40" s="9">
        <f>E40*G40</f>
        <v>960</v>
      </c>
    </row>
    <row r="41" spans="1:8" outlineLevel="1" collapsed="1" x14ac:dyDescent="0.25">
      <c r="B41" s="12" t="s">
        <v>37</v>
      </c>
      <c r="C41" s="5"/>
      <c r="D41" s="6"/>
      <c r="E41" s="7"/>
      <c r="F41" s="8"/>
      <c r="G41">
        <f>SUBTOTAL(3,G40:G40)</f>
        <v>1</v>
      </c>
      <c r="H41" s="9"/>
    </row>
    <row r="42" spans="1:8" hidden="1" outlineLevel="2" x14ac:dyDescent="0.25">
      <c r="A42" t="s">
        <v>9</v>
      </c>
      <c r="B42" t="s">
        <v>11</v>
      </c>
      <c r="C42" s="5">
        <v>45351</v>
      </c>
      <c r="D42" s="6">
        <v>25.25</v>
      </c>
      <c r="E42" s="7">
        <v>70</v>
      </c>
      <c r="F42" s="8">
        <f t="shared" ref="F42:F74" si="2">E42-D42</f>
        <v>44.75</v>
      </c>
      <c r="G42">
        <v>294</v>
      </c>
      <c r="H42" s="9">
        <f t="shared" ref="H42:H74" si="3">E42*G42</f>
        <v>20580</v>
      </c>
    </row>
    <row r="43" spans="1:8" outlineLevel="1" collapsed="1" x14ac:dyDescent="0.25">
      <c r="B43" s="12" t="s">
        <v>38</v>
      </c>
      <c r="C43" s="5"/>
      <c r="D43" s="6"/>
      <c r="E43" s="7"/>
      <c r="F43" s="8"/>
      <c r="G43">
        <f>SUBTOTAL(3,G42:G42)</f>
        <v>1</v>
      </c>
      <c r="H43" s="9"/>
    </row>
    <row r="44" spans="1:8" hidden="1" outlineLevel="2" x14ac:dyDescent="0.25">
      <c r="A44" t="s">
        <v>9</v>
      </c>
      <c r="B44" t="s">
        <v>12</v>
      </c>
      <c r="C44" s="5">
        <v>45351</v>
      </c>
      <c r="D44" s="10">
        <v>7.1</v>
      </c>
      <c r="E44" s="7">
        <v>30</v>
      </c>
      <c r="F44" s="8">
        <f t="shared" si="2"/>
        <v>22.9</v>
      </c>
      <c r="G44">
        <v>186</v>
      </c>
      <c r="H44" s="9">
        <f t="shared" si="3"/>
        <v>5580</v>
      </c>
    </row>
    <row r="45" spans="1:8" outlineLevel="1" collapsed="1" x14ac:dyDescent="0.25">
      <c r="B45" s="12" t="s">
        <v>39</v>
      </c>
      <c r="C45" s="5"/>
      <c r="D45" s="10"/>
      <c r="E45" s="7"/>
      <c r="F45" s="8"/>
      <c r="G45">
        <f>SUBTOTAL(3,G44:G44)</f>
        <v>1</v>
      </c>
      <c r="H45" s="9"/>
    </row>
    <row r="46" spans="1:8" hidden="1" outlineLevel="2" x14ac:dyDescent="0.25">
      <c r="A46" t="s">
        <v>9</v>
      </c>
      <c r="B46" t="s">
        <v>13</v>
      </c>
      <c r="C46" s="5">
        <v>45351</v>
      </c>
      <c r="D46" s="10">
        <v>7.1</v>
      </c>
      <c r="E46" s="7">
        <v>30</v>
      </c>
      <c r="F46" s="8">
        <f t="shared" si="2"/>
        <v>22.9</v>
      </c>
      <c r="G46">
        <v>160</v>
      </c>
      <c r="H46" s="9">
        <f t="shared" si="3"/>
        <v>4800</v>
      </c>
    </row>
    <row r="47" spans="1:8" outlineLevel="1" collapsed="1" x14ac:dyDescent="0.25">
      <c r="B47" s="12" t="s">
        <v>40</v>
      </c>
      <c r="C47" s="5"/>
      <c r="D47" s="10"/>
      <c r="E47" s="7"/>
      <c r="F47" s="8"/>
      <c r="G47">
        <f>SUBTOTAL(3,G46:G46)</f>
        <v>1</v>
      </c>
      <c r="H47" s="9"/>
    </row>
    <row r="48" spans="1:8" hidden="1" outlineLevel="2" x14ac:dyDescent="0.25">
      <c r="A48" t="s">
        <v>9</v>
      </c>
      <c r="B48" t="s">
        <v>14</v>
      </c>
      <c r="C48" s="5">
        <v>45351</v>
      </c>
      <c r="D48" s="10">
        <v>5</v>
      </c>
      <c r="E48" s="7">
        <v>25</v>
      </c>
      <c r="F48" s="8">
        <f t="shared" si="2"/>
        <v>20</v>
      </c>
      <c r="G48">
        <v>109</v>
      </c>
      <c r="H48" s="9">
        <f t="shared" si="3"/>
        <v>2725</v>
      </c>
    </row>
    <row r="49" spans="1:8" outlineLevel="1" collapsed="1" x14ac:dyDescent="0.25">
      <c r="B49" s="12" t="s">
        <v>41</v>
      </c>
      <c r="C49" s="5"/>
      <c r="D49" s="10"/>
      <c r="E49" s="7"/>
      <c r="F49" s="8"/>
      <c r="G49">
        <f>SUBTOTAL(3,G48:G48)</f>
        <v>1</v>
      </c>
      <c r="H49" s="9"/>
    </row>
    <row r="50" spans="1:8" hidden="1" outlineLevel="2" x14ac:dyDescent="0.25">
      <c r="A50" t="s">
        <v>9</v>
      </c>
      <c r="B50" t="s">
        <v>15</v>
      </c>
      <c r="C50" s="5">
        <v>45351</v>
      </c>
      <c r="D50" s="10">
        <v>6.95</v>
      </c>
      <c r="E50" s="7">
        <v>35</v>
      </c>
      <c r="F50" s="8">
        <f t="shared" si="2"/>
        <v>28.05</v>
      </c>
      <c r="G50">
        <v>264</v>
      </c>
      <c r="H50" s="9">
        <f t="shared" si="3"/>
        <v>9240</v>
      </c>
    </row>
    <row r="51" spans="1:8" outlineLevel="1" collapsed="1" x14ac:dyDescent="0.25">
      <c r="B51" s="12" t="s">
        <v>42</v>
      </c>
      <c r="C51" s="5"/>
      <c r="D51" s="10"/>
      <c r="E51" s="7"/>
      <c r="F51" s="8"/>
      <c r="G51">
        <f>SUBTOTAL(3,G50:G50)</f>
        <v>1</v>
      </c>
      <c r="H51" s="9"/>
    </row>
    <row r="52" spans="1:8" hidden="1" outlineLevel="2" x14ac:dyDescent="0.25">
      <c r="A52" t="s">
        <v>9</v>
      </c>
      <c r="B52" t="s">
        <v>16</v>
      </c>
      <c r="C52" s="5">
        <v>45351</v>
      </c>
      <c r="D52" s="10">
        <v>4</v>
      </c>
      <c r="E52" s="7">
        <v>25</v>
      </c>
      <c r="F52" s="8">
        <f t="shared" si="2"/>
        <v>21</v>
      </c>
      <c r="G52">
        <v>133</v>
      </c>
      <c r="H52" s="9">
        <f t="shared" si="3"/>
        <v>3325</v>
      </c>
    </row>
    <row r="53" spans="1:8" outlineLevel="1" collapsed="1" x14ac:dyDescent="0.25">
      <c r="B53" s="12" t="s">
        <v>43</v>
      </c>
      <c r="C53" s="5"/>
      <c r="D53" s="10"/>
      <c r="E53" s="7"/>
      <c r="F53" s="8"/>
      <c r="G53">
        <f>SUBTOTAL(3,G52:G52)</f>
        <v>1</v>
      </c>
      <c r="H53" s="9"/>
    </row>
    <row r="54" spans="1:8" hidden="1" outlineLevel="2" x14ac:dyDescent="0.25">
      <c r="A54" t="s">
        <v>17</v>
      </c>
      <c r="B54" t="s">
        <v>18</v>
      </c>
      <c r="C54" s="5">
        <v>45351</v>
      </c>
      <c r="D54" s="6">
        <v>5</v>
      </c>
      <c r="E54" s="7">
        <v>20</v>
      </c>
      <c r="F54" s="8">
        <f t="shared" si="2"/>
        <v>15</v>
      </c>
      <c r="G54">
        <v>458</v>
      </c>
      <c r="H54" s="9">
        <f t="shared" si="3"/>
        <v>9160</v>
      </c>
    </row>
    <row r="55" spans="1:8" outlineLevel="1" collapsed="1" x14ac:dyDescent="0.25">
      <c r="B55" s="12" t="s">
        <v>44</v>
      </c>
      <c r="C55" s="5"/>
      <c r="D55" s="6"/>
      <c r="E55" s="7"/>
      <c r="F55" s="8"/>
      <c r="G55">
        <f>SUBTOTAL(3,G54:G54)</f>
        <v>1</v>
      </c>
      <c r="H55" s="9"/>
    </row>
    <row r="56" spans="1:8" hidden="1" outlineLevel="2" x14ac:dyDescent="0.25">
      <c r="A56" t="s">
        <v>17</v>
      </c>
      <c r="B56" t="s">
        <v>19</v>
      </c>
      <c r="C56" s="5">
        <v>45351</v>
      </c>
      <c r="D56" s="6">
        <v>7.5</v>
      </c>
      <c r="E56" s="7">
        <v>25</v>
      </c>
      <c r="F56" s="8">
        <f t="shared" si="2"/>
        <v>17.5</v>
      </c>
      <c r="G56">
        <v>63</v>
      </c>
      <c r="H56" s="9">
        <f t="shared" si="3"/>
        <v>1575</v>
      </c>
    </row>
    <row r="57" spans="1:8" outlineLevel="1" collapsed="1" x14ac:dyDescent="0.25">
      <c r="B57" s="12" t="s">
        <v>45</v>
      </c>
      <c r="C57" s="5"/>
      <c r="D57" s="6"/>
      <c r="E57" s="7"/>
      <c r="F57" s="8"/>
      <c r="G57">
        <f>SUBTOTAL(3,G56:G56)</f>
        <v>1</v>
      </c>
      <c r="H57" s="9"/>
    </row>
    <row r="58" spans="1:8" hidden="1" outlineLevel="2" x14ac:dyDescent="0.25">
      <c r="A58" t="s">
        <v>17</v>
      </c>
      <c r="B58" t="s">
        <v>20</v>
      </c>
      <c r="C58" s="5">
        <v>45351</v>
      </c>
      <c r="D58" s="6">
        <v>3.25</v>
      </c>
      <c r="E58" s="7">
        <v>15</v>
      </c>
      <c r="F58" s="8">
        <f t="shared" si="2"/>
        <v>11.75</v>
      </c>
      <c r="G58">
        <v>101</v>
      </c>
      <c r="H58" s="9">
        <f t="shared" si="3"/>
        <v>1515</v>
      </c>
    </row>
    <row r="59" spans="1:8" outlineLevel="1" collapsed="1" x14ac:dyDescent="0.25">
      <c r="B59" s="12" t="s">
        <v>46</v>
      </c>
      <c r="C59" s="5"/>
      <c r="D59" s="6"/>
      <c r="E59" s="7"/>
      <c r="F59" s="8"/>
      <c r="G59">
        <f>SUBTOTAL(3,G58:G58)</f>
        <v>1</v>
      </c>
      <c r="H59" s="9"/>
    </row>
    <row r="60" spans="1:8" hidden="1" outlineLevel="2" x14ac:dyDescent="0.25">
      <c r="A60" t="s">
        <v>17</v>
      </c>
      <c r="B60" t="s">
        <v>21</v>
      </c>
      <c r="C60" s="5">
        <v>45351</v>
      </c>
      <c r="D60" s="6">
        <v>6.95</v>
      </c>
      <c r="E60" s="7">
        <v>30</v>
      </c>
      <c r="F60" s="8">
        <f t="shared" si="2"/>
        <v>23.05</v>
      </c>
      <c r="G60">
        <v>128</v>
      </c>
      <c r="H60" s="9">
        <f t="shared" si="3"/>
        <v>3840</v>
      </c>
    </row>
    <row r="61" spans="1:8" outlineLevel="1" collapsed="1" x14ac:dyDescent="0.25">
      <c r="B61" s="12" t="s">
        <v>47</v>
      </c>
      <c r="C61" s="5"/>
      <c r="D61" s="6"/>
      <c r="E61" s="7"/>
      <c r="F61" s="8"/>
      <c r="G61">
        <f>SUBTOTAL(3,G60:G60)</f>
        <v>1</v>
      </c>
      <c r="H61" s="9"/>
    </row>
    <row r="62" spans="1:8" hidden="1" outlineLevel="2" x14ac:dyDescent="0.25">
      <c r="A62" t="s">
        <v>17</v>
      </c>
      <c r="B62" t="s">
        <v>22</v>
      </c>
      <c r="C62" s="5">
        <v>45351</v>
      </c>
      <c r="D62" s="6">
        <v>4.55</v>
      </c>
      <c r="E62" s="7">
        <v>20</v>
      </c>
      <c r="F62" s="8">
        <f t="shared" si="2"/>
        <v>15.45</v>
      </c>
      <c r="G62">
        <v>86</v>
      </c>
      <c r="H62" s="9">
        <f t="shared" si="3"/>
        <v>1720</v>
      </c>
    </row>
    <row r="63" spans="1:8" outlineLevel="1" collapsed="1" x14ac:dyDescent="0.25">
      <c r="B63" s="12" t="s">
        <v>48</v>
      </c>
      <c r="C63" s="5"/>
      <c r="D63" s="6"/>
      <c r="E63" s="7"/>
      <c r="F63" s="8"/>
      <c r="G63">
        <f>SUBTOTAL(3,G62:G62)</f>
        <v>1</v>
      </c>
      <c r="H63" s="9"/>
    </row>
    <row r="64" spans="1:8" hidden="1" outlineLevel="2" x14ac:dyDescent="0.25">
      <c r="A64" t="s">
        <v>17</v>
      </c>
      <c r="B64" t="s">
        <v>23</v>
      </c>
      <c r="C64" s="5">
        <v>45351</v>
      </c>
      <c r="D64" s="6">
        <v>10</v>
      </c>
      <c r="E64" s="7">
        <v>40</v>
      </c>
      <c r="F64" s="8">
        <f t="shared" si="2"/>
        <v>30</v>
      </c>
      <c r="G64">
        <v>175</v>
      </c>
      <c r="H64" s="9">
        <f t="shared" si="3"/>
        <v>7000</v>
      </c>
    </row>
    <row r="65" spans="1:8" outlineLevel="1" collapsed="1" x14ac:dyDescent="0.25">
      <c r="B65" s="12" t="s">
        <v>49</v>
      </c>
      <c r="C65" s="5"/>
      <c r="D65" s="6"/>
      <c r="E65" s="7"/>
      <c r="F65" s="8"/>
      <c r="G65">
        <f>SUBTOTAL(3,G64:G64)</f>
        <v>1</v>
      </c>
      <c r="H65" s="9"/>
    </row>
    <row r="66" spans="1:8" hidden="1" outlineLevel="2" x14ac:dyDescent="0.25">
      <c r="A66" t="s">
        <v>17</v>
      </c>
      <c r="B66" t="s">
        <v>24</v>
      </c>
      <c r="C66" s="5">
        <v>45351</v>
      </c>
      <c r="D66" s="6">
        <v>1.25</v>
      </c>
      <c r="E66" s="7">
        <v>10</v>
      </c>
      <c r="F66" s="8">
        <f t="shared" si="2"/>
        <v>8.75</v>
      </c>
      <c r="G66">
        <v>115</v>
      </c>
      <c r="H66" s="9">
        <f t="shared" si="3"/>
        <v>1150</v>
      </c>
    </row>
    <row r="67" spans="1:8" outlineLevel="1" collapsed="1" x14ac:dyDescent="0.25">
      <c r="B67" s="12" t="s">
        <v>50</v>
      </c>
      <c r="C67" s="5"/>
      <c r="D67" s="6"/>
      <c r="E67" s="7"/>
      <c r="F67" s="8"/>
      <c r="G67">
        <f>SUBTOTAL(3,G66:G66)</f>
        <v>1</v>
      </c>
      <c r="H67" s="9"/>
    </row>
    <row r="68" spans="1:8" hidden="1" outlineLevel="2" x14ac:dyDescent="0.25">
      <c r="A68" t="s">
        <v>25</v>
      </c>
      <c r="B68" t="s">
        <v>26</v>
      </c>
      <c r="C68" s="5">
        <v>45351</v>
      </c>
      <c r="D68" s="6">
        <v>7.95</v>
      </c>
      <c r="E68" s="7">
        <v>35</v>
      </c>
      <c r="F68" s="8">
        <f t="shared" si="2"/>
        <v>27.05</v>
      </c>
      <c r="G68">
        <v>102</v>
      </c>
      <c r="H68" s="9">
        <f t="shared" si="3"/>
        <v>3570</v>
      </c>
    </row>
    <row r="69" spans="1:8" outlineLevel="1" collapsed="1" x14ac:dyDescent="0.25">
      <c r="B69" s="12" t="s">
        <v>51</v>
      </c>
      <c r="C69" s="5"/>
      <c r="D69" s="6"/>
      <c r="E69" s="7"/>
      <c r="F69" s="8"/>
      <c r="G69">
        <f>SUBTOTAL(3,G68:G68)</f>
        <v>1</v>
      </c>
      <c r="H69" s="9"/>
    </row>
    <row r="70" spans="1:8" hidden="1" outlineLevel="2" x14ac:dyDescent="0.25">
      <c r="A70" t="s">
        <v>25</v>
      </c>
      <c r="B70" t="s">
        <v>27</v>
      </c>
      <c r="C70" s="5">
        <v>45351</v>
      </c>
      <c r="D70" s="6">
        <v>5.95</v>
      </c>
      <c r="E70" s="7">
        <v>25</v>
      </c>
      <c r="F70" s="8">
        <f t="shared" si="2"/>
        <v>19.05</v>
      </c>
      <c r="G70">
        <v>204</v>
      </c>
      <c r="H70" s="9">
        <f t="shared" si="3"/>
        <v>5100</v>
      </c>
    </row>
    <row r="71" spans="1:8" outlineLevel="1" collapsed="1" x14ac:dyDescent="0.25">
      <c r="B71" s="12" t="s">
        <v>52</v>
      </c>
      <c r="C71" s="5"/>
      <c r="D71" s="6"/>
      <c r="E71" s="7"/>
      <c r="F71" s="8"/>
      <c r="G71">
        <f>SUBTOTAL(3,G70:G70)</f>
        <v>1</v>
      </c>
      <c r="H71" s="9"/>
    </row>
    <row r="72" spans="1:8" hidden="1" outlineLevel="2" x14ac:dyDescent="0.25">
      <c r="A72" t="s">
        <v>25</v>
      </c>
      <c r="B72" t="s">
        <v>28</v>
      </c>
      <c r="C72" s="5">
        <v>45351</v>
      </c>
      <c r="D72" s="6">
        <v>9.9499999999999993</v>
      </c>
      <c r="E72" s="7">
        <v>25</v>
      </c>
      <c r="F72" s="8">
        <f t="shared" si="2"/>
        <v>15.05</v>
      </c>
      <c r="G72">
        <v>162</v>
      </c>
      <c r="H72" s="9">
        <f t="shared" si="3"/>
        <v>4050</v>
      </c>
    </row>
    <row r="73" spans="1:8" outlineLevel="1" collapsed="1" x14ac:dyDescent="0.25">
      <c r="B73" s="12" t="s">
        <v>53</v>
      </c>
      <c r="C73" s="5"/>
      <c r="D73" s="6"/>
      <c r="E73" s="7"/>
      <c r="F73" s="8"/>
      <c r="G73">
        <f>SUBTOTAL(3,G72:G72)</f>
        <v>1</v>
      </c>
      <c r="H73" s="9"/>
    </row>
    <row r="74" spans="1:8" hidden="1" outlineLevel="2" x14ac:dyDescent="0.25">
      <c r="A74" t="s">
        <v>25</v>
      </c>
      <c r="B74" t="s">
        <v>29</v>
      </c>
      <c r="C74" s="5">
        <v>45351</v>
      </c>
      <c r="D74" s="6">
        <v>9.9499999999999993</v>
      </c>
      <c r="E74" s="7">
        <v>20</v>
      </c>
      <c r="F74" s="8">
        <f t="shared" si="2"/>
        <v>10.050000000000001</v>
      </c>
      <c r="G74">
        <v>289</v>
      </c>
      <c r="H74" s="9">
        <f t="shared" si="3"/>
        <v>5780</v>
      </c>
    </row>
    <row r="75" spans="1:8" outlineLevel="1" collapsed="1" x14ac:dyDescent="0.25">
      <c r="B75" s="12" t="s">
        <v>54</v>
      </c>
      <c r="C75" s="5"/>
      <c r="D75" s="6"/>
      <c r="E75" s="7"/>
      <c r="F75" s="8"/>
      <c r="G75">
        <f>SUBTOTAL(3,G74:G74)</f>
        <v>1</v>
      </c>
      <c r="H75" s="9"/>
    </row>
    <row r="76" spans="1:8" hidden="1" outlineLevel="2" x14ac:dyDescent="0.25">
      <c r="A76" t="s">
        <v>9</v>
      </c>
      <c r="B76" t="s">
        <v>10</v>
      </c>
      <c r="C76" s="5">
        <v>45382</v>
      </c>
      <c r="D76" s="6">
        <v>5.95</v>
      </c>
      <c r="E76" s="7">
        <v>20</v>
      </c>
      <c r="F76" s="8">
        <f>E76-D76</f>
        <v>14.05</v>
      </c>
      <c r="G76">
        <v>67</v>
      </c>
      <c r="H76" s="9">
        <f>E76*G76</f>
        <v>1340</v>
      </c>
    </row>
    <row r="77" spans="1:8" outlineLevel="1" collapsed="1" x14ac:dyDescent="0.25">
      <c r="B77" s="12" t="s">
        <v>37</v>
      </c>
      <c r="C77" s="5"/>
      <c r="D77" s="6"/>
      <c r="E77" s="7"/>
      <c r="F77" s="8"/>
      <c r="G77">
        <f>SUBTOTAL(3,G76:G76)</f>
        <v>1</v>
      </c>
      <c r="H77" s="9"/>
    </row>
    <row r="78" spans="1:8" hidden="1" outlineLevel="2" x14ac:dyDescent="0.25">
      <c r="A78" t="s">
        <v>9</v>
      </c>
      <c r="B78" t="s">
        <v>11</v>
      </c>
      <c r="C78" s="5">
        <v>45382</v>
      </c>
      <c r="D78" s="6">
        <v>25.25</v>
      </c>
      <c r="E78" s="7">
        <v>70</v>
      </c>
      <c r="F78" s="8">
        <f t="shared" ref="F78:F110" si="4">E78-D78</f>
        <v>44.75</v>
      </c>
      <c r="G78">
        <v>245</v>
      </c>
      <c r="H78" s="9">
        <f t="shared" ref="H78:H110" si="5">E78*G78</f>
        <v>17150</v>
      </c>
    </row>
    <row r="79" spans="1:8" outlineLevel="1" collapsed="1" x14ac:dyDescent="0.25">
      <c r="B79" s="12" t="s">
        <v>38</v>
      </c>
      <c r="C79" s="5"/>
      <c r="D79" s="6"/>
      <c r="E79" s="7"/>
      <c r="F79" s="8"/>
      <c r="G79">
        <f>SUBTOTAL(3,G78:G78)</f>
        <v>1</v>
      </c>
      <c r="H79" s="9"/>
    </row>
    <row r="80" spans="1:8" hidden="1" outlineLevel="2" x14ac:dyDescent="0.25">
      <c r="A80" t="s">
        <v>9</v>
      </c>
      <c r="B80" t="s">
        <v>12</v>
      </c>
      <c r="C80" s="5">
        <v>45382</v>
      </c>
      <c r="D80" s="10">
        <v>7.1</v>
      </c>
      <c r="E80" s="7">
        <v>30</v>
      </c>
      <c r="F80" s="8">
        <f t="shared" si="4"/>
        <v>22.9</v>
      </c>
      <c r="G80">
        <v>176</v>
      </c>
      <c r="H80" s="9">
        <f t="shared" si="5"/>
        <v>5280</v>
      </c>
    </row>
    <row r="81" spans="1:8" outlineLevel="1" collapsed="1" x14ac:dyDescent="0.25">
      <c r="B81" s="12" t="s">
        <v>39</v>
      </c>
      <c r="C81" s="5"/>
      <c r="D81" s="10"/>
      <c r="E81" s="7"/>
      <c r="F81" s="8"/>
      <c r="G81">
        <f>SUBTOTAL(3,G80:G80)</f>
        <v>1</v>
      </c>
      <c r="H81" s="9"/>
    </row>
    <row r="82" spans="1:8" hidden="1" outlineLevel="2" x14ac:dyDescent="0.25">
      <c r="A82" t="s">
        <v>9</v>
      </c>
      <c r="B82" t="s">
        <v>13</v>
      </c>
      <c r="C82" s="5">
        <v>45382</v>
      </c>
      <c r="D82" s="10">
        <v>7.1</v>
      </c>
      <c r="E82" s="7">
        <v>30</v>
      </c>
      <c r="F82" s="8">
        <f t="shared" si="4"/>
        <v>22.9</v>
      </c>
      <c r="G82">
        <v>181</v>
      </c>
      <c r="H82" s="9">
        <f t="shared" si="5"/>
        <v>5430</v>
      </c>
    </row>
    <row r="83" spans="1:8" outlineLevel="1" collapsed="1" x14ac:dyDescent="0.25">
      <c r="B83" s="12" t="s">
        <v>40</v>
      </c>
      <c r="C83" s="5"/>
      <c r="D83" s="10"/>
      <c r="E83" s="7"/>
      <c r="F83" s="8"/>
      <c r="G83">
        <f>SUBTOTAL(3,G82:G82)</f>
        <v>1</v>
      </c>
      <c r="H83" s="9"/>
    </row>
    <row r="84" spans="1:8" hidden="1" outlineLevel="2" x14ac:dyDescent="0.25">
      <c r="A84" t="s">
        <v>9</v>
      </c>
      <c r="B84" t="s">
        <v>14</v>
      </c>
      <c r="C84" s="5">
        <v>45382</v>
      </c>
      <c r="D84" s="10">
        <v>5</v>
      </c>
      <c r="E84" s="7">
        <v>25</v>
      </c>
      <c r="F84" s="8">
        <f t="shared" si="4"/>
        <v>20</v>
      </c>
      <c r="G84">
        <v>122</v>
      </c>
      <c r="H84" s="9">
        <f t="shared" si="5"/>
        <v>3050</v>
      </c>
    </row>
    <row r="85" spans="1:8" outlineLevel="1" collapsed="1" x14ac:dyDescent="0.25">
      <c r="B85" s="12" t="s">
        <v>41</v>
      </c>
      <c r="C85" s="5"/>
      <c r="D85" s="10"/>
      <c r="E85" s="7"/>
      <c r="F85" s="8"/>
      <c r="G85">
        <f>SUBTOTAL(3,G84:G84)</f>
        <v>1</v>
      </c>
      <c r="H85" s="9"/>
    </row>
    <row r="86" spans="1:8" hidden="1" outlineLevel="2" x14ac:dyDescent="0.25">
      <c r="A86" t="s">
        <v>9</v>
      </c>
      <c r="B86" t="s">
        <v>15</v>
      </c>
      <c r="C86" s="5">
        <v>45382</v>
      </c>
      <c r="D86" s="10">
        <v>6.95</v>
      </c>
      <c r="E86" s="7">
        <v>35</v>
      </c>
      <c r="F86" s="8">
        <f t="shared" si="4"/>
        <v>28.05</v>
      </c>
      <c r="G86">
        <v>275</v>
      </c>
      <c r="H86" s="9">
        <f t="shared" si="5"/>
        <v>9625</v>
      </c>
    </row>
    <row r="87" spans="1:8" outlineLevel="1" collapsed="1" x14ac:dyDescent="0.25">
      <c r="B87" s="12" t="s">
        <v>42</v>
      </c>
      <c r="C87" s="5"/>
      <c r="D87" s="10"/>
      <c r="E87" s="7"/>
      <c r="F87" s="8"/>
      <c r="G87">
        <f>SUBTOTAL(3,G86:G86)</f>
        <v>1</v>
      </c>
      <c r="H87" s="9"/>
    </row>
    <row r="88" spans="1:8" hidden="1" outlineLevel="2" x14ac:dyDescent="0.25">
      <c r="A88" t="s">
        <v>9</v>
      </c>
      <c r="B88" t="s">
        <v>16</v>
      </c>
      <c r="C88" s="5">
        <v>45382</v>
      </c>
      <c r="D88" s="10">
        <v>4</v>
      </c>
      <c r="E88" s="7">
        <v>25</v>
      </c>
      <c r="F88" s="8">
        <f t="shared" si="4"/>
        <v>21</v>
      </c>
      <c r="G88">
        <v>155</v>
      </c>
      <c r="H88" s="9">
        <f t="shared" si="5"/>
        <v>3875</v>
      </c>
    </row>
    <row r="89" spans="1:8" outlineLevel="1" collapsed="1" x14ac:dyDescent="0.25">
      <c r="B89" s="12" t="s">
        <v>43</v>
      </c>
      <c r="C89" s="5"/>
      <c r="D89" s="10"/>
      <c r="E89" s="7"/>
      <c r="F89" s="8"/>
      <c r="G89">
        <f>SUBTOTAL(3,G88:G88)</f>
        <v>1</v>
      </c>
      <c r="H89" s="9"/>
    </row>
    <row r="90" spans="1:8" hidden="1" outlineLevel="2" x14ac:dyDescent="0.25">
      <c r="A90" t="s">
        <v>17</v>
      </c>
      <c r="B90" t="s">
        <v>18</v>
      </c>
      <c r="C90" s="5">
        <v>45382</v>
      </c>
      <c r="D90" s="6">
        <v>5</v>
      </c>
      <c r="E90" s="7">
        <v>20</v>
      </c>
      <c r="F90" s="8">
        <f t="shared" si="4"/>
        <v>15</v>
      </c>
      <c r="G90">
        <v>418</v>
      </c>
      <c r="H90" s="9">
        <f t="shared" si="5"/>
        <v>8360</v>
      </c>
    </row>
    <row r="91" spans="1:8" outlineLevel="1" collapsed="1" x14ac:dyDescent="0.25">
      <c r="B91" s="12" t="s">
        <v>44</v>
      </c>
      <c r="C91" s="5"/>
      <c r="D91" s="6"/>
      <c r="E91" s="7"/>
      <c r="F91" s="8"/>
      <c r="G91">
        <f>SUBTOTAL(3,G90:G90)</f>
        <v>1</v>
      </c>
      <c r="H91" s="9"/>
    </row>
    <row r="92" spans="1:8" hidden="1" outlineLevel="2" x14ac:dyDescent="0.25">
      <c r="A92" t="s">
        <v>17</v>
      </c>
      <c r="B92" t="s">
        <v>19</v>
      </c>
      <c r="C92" s="5">
        <v>45382</v>
      </c>
      <c r="D92" s="6">
        <v>7.5</v>
      </c>
      <c r="E92" s="7">
        <v>25</v>
      </c>
      <c r="F92" s="8">
        <f t="shared" si="4"/>
        <v>17.5</v>
      </c>
      <c r="G92">
        <v>50</v>
      </c>
      <c r="H92" s="9">
        <f t="shared" si="5"/>
        <v>1250</v>
      </c>
    </row>
    <row r="93" spans="1:8" outlineLevel="1" collapsed="1" x14ac:dyDescent="0.25">
      <c r="B93" s="12" t="s">
        <v>45</v>
      </c>
      <c r="C93" s="5"/>
      <c r="D93" s="6"/>
      <c r="E93" s="7"/>
      <c r="F93" s="8"/>
      <c r="G93">
        <f>SUBTOTAL(3,G92:G92)</f>
        <v>1</v>
      </c>
      <c r="H93" s="9"/>
    </row>
    <row r="94" spans="1:8" hidden="1" outlineLevel="2" x14ac:dyDescent="0.25">
      <c r="A94" t="s">
        <v>17</v>
      </c>
      <c r="B94" t="s">
        <v>20</v>
      </c>
      <c r="C94" s="5">
        <v>45382</v>
      </c>
      <c r="D94" s="6">
        <v>3.25</v>
      </c>
      <c r="E94" s="7">
        <v>15</v>
      </c>
      <c r="F94" s="8">
        <f t="shared" si="4"/>
        <v>11.75</v>
      </c>
      <c r="G94">
        <v>111</v>
      </c>
      <c r="H94" s="9">
        <f t="shared" si="5"/>
        <v>1665</v>
      </c>
    </row>
    <row r="95" spans="1:8" outlineLevel="1" collapsed="1" x14ac:dyDescent="0.25">
      <c r="B95" s="12" t="s">
        <v>46</v>
      </c>
      <c r="C95" s="5"/>
      <c r="D95" s="6"/>
      <c r="E95" s="7"/>
      <c r="F95" s="8"/>
      <c r="G95">
        <f>SUBTOTAL(3,G94:G94)</f>
        <v>1</v>
      </c>
      <c r="H95" s="9"/>
    </row>
    <row r="96" spans="1:8" hidden="1" outlineLevel="2" x14ac:dyDescent="0.25">
      <c r="A96" t="s">
        <v>17</v>
      </c>
      <c r="B96" t="s">
        <v>21</v>
      </c>
      <c r="C96" s="5">
        <v>45382</v>
      </c>
      <c r="D96" s="6">
        <v>6.95</v>
      </c>
      <c r="E96" s="7">
        <v>30</v>
      </c>
      <c r="F96" s="8">
        <f t="shared" si="4"/>
        <v>23.05</v>
      </c>
      <c r="G96">
        <v>135</v>
      </c>
      <c r="H96" s="9">
        <f t="shared" si="5"/>
        <v>4050</v>
      </c>
    </row>
    <row r="97" spans="1:8" outlineLevel="1" collapsed="1" x14ac:dyDescent="0.25">
      <c r="B97" s="12" t="s">
        <v>47</v>
      </c>
      <c r="C97" s="5"/>
      <c r="D97" s="6"/>
      <c r="E97" s="7"/>
      <c r="F97" s="8"/>
      <c r="G97">
        <f>SUBTOTAL(3,G96:G96)</f>
        <v>1</v>
      </c>
      <c r="H97" s="9"/>
    </row>
    <row r="98" spans="1:8" hidden="1" outlineLevel="2" x14ac:dyDescent="0.25">
      <c r="A98" t="s">
        <v>17</v>
      </c>
      <c r="B98" t="s">
        <v>22</v>
      </c>
      <c r="C98" s="5">
        <v>45382</v>
      </c>
      <c r="D98" s="6">
        <v>4.55</v>
      </c>
      <c r="E98" s="7">
        <v>20</v>
      </c>
      <c r="F98" s="8">
        <f t="shared" si="4"/>
        <v>15.45</v>
      </c>
      <c r="G98">
        <v>92</v>
      </c>
      <c r="H98" s="9">
        <f t="shared" si="5"/>
        <v>1840</v>
      </c>
    </row>
    <row r="99" spans="1:8" outlineLevel="1" collapsed="1" x14ac:dyDescent="0.25">
      <c r="B99" s="12" t="s">
        <v>48</v>
      </c>
      <c r="C99" s="5"/>
      <c r="D99" s="6"/>
      <c r="E99" s="7"/>
      <c r="F99" s="8"/>
      <c r="G99">
        <f>SUBTOTAL(3,G98:G98)</f>
        <v>1</v>
      </c>
      <c r="H99" s="9"/>
    </row>
    <row r="100" spans="1:8" hidden="1" outlineLevel="2" x14ac:dyDescent="0.25">
      <c r="A100" t="s">
        <v>17</v>
      </c>
      <c r="B100" t="s">
        <v>23</v>
      </c>
      <c r="C100" s="5">
        <v>45382</v>
      </c>
      <c r="D100" s="6">
        <v>10</v>
      </c>
      <c r="E100" s="7">
        <v>40</v>
      </c>
      <c r="F100" s="8">
        <f t="shared" si="4"/>
        <v>30</v>
      </c>
      <c r="G100">
        <v>214</v>
      </c>
      <c r="H100" s="9">
        <f t="shared" si="5"/>
        <v>8560</v>
      </c>
    </row>
    <row r="101" spans="1:8" outlineLevel="1" collapsed="1" x14ac:dyDescent="0.25">
      <c r="B101" s="12" t="s">
        <v>49</v>
      </c>
      <c r="C101" s="5"/>
      <c r="D101" s="6"/>
      <c r="E101" s="7"/>
      <c r="F101" s="8"/>
      <c r="G101">
        <f>SUBTOTAL(3,G100:G100)</f>
        <v>1</v>
      </c>
      <c r="H101" s="9"/>
    </row>
    <row r="102" spans="1:8" hidden="1" outlineLevel="2" x14ac:dyDescent="0.25">
      <c r="A102" t="s">
        <v>17</v>
      </c>
      <c r="B102" t="s">
        <v>24</v>
      </c>
      <c r="C102" s="5">
        <v>45382</v>
      </c>
      <c r="D102" s="6">
        <v>1.25</v>
      </c>
      <c r="E102" s="7">
        <v>10</v>
      </c>
      <c r="F102" s="8">
        <f t="shared" si="4"/>
        <v>8.75</v>
      </c>
      <c r="G102">
        <v>141</v>
      </c>
      <c r="H102" s="9">
        <f t="shared" si="5"/>
        <v>1410</v>
      </c>
    </row>
    <row r="103" spans="1:8" outlineLevel="1" collapsed="1" x14ac:dyDescent="0.25">
      <c r="B103" s="12" t="s">
        <v>50</v>
      </c>
      <c r="C103" s="5"/>
      <c r="D103" s="6"/>
      <c r="E103" s="7"/>
      <c r="F103" s="8"/>
      <c r="G103">
        <f>SUBTOTAL(3,G102:G102)</f>
        <v>1</v>
      </c>
      <c r="H103" s="9"/>
    </row>
    <row r="104" spans="1:8" hidden="1" outlineLevel="2" x14ac:dyDescent="0.25">
      <c r="A104" t="s">
        <v>25</v>
      </c>
      <c r="B104" t="s">
        <v>26</v>
      </c>
      <c r="C104" s="5">
        <v>45382</v>
      </c>
      <c r="D104" s="6">
        <v>7.95</v>
      </c>
      <c r="E104" s="7">
        <v>35</v>
      </c>
      <c r="F104" s="8">
        <f t="shared" si="4"/>
        <v>27.05</v>
      </c>
      <c r="G104">
        <v>162</v>
      </c>
      <c r="H104" s="9">
        <f t="shared" si="5"/>
        <v>5670</v>
      </c>
    </row>
    <row r="105" spans="1:8" outlineLevel="1" collapsed="1" x14ac:dyDescent="0.25">
      <c r="B105" s="12" t="s">
        <v>51</v>
      </c>
      <c r="C105" s="5"/>
      <c r="D105" s="6"/>
      <c r="E105" s="7"/>
      <c r="F105" s="8"/>
      <c r="G105">
        <f>SUBTOTAL(3,G104:G104)</f>
        <v>1</v>
      </c>
      <c r="H105" s="9"/>
    </row>
    <row r="106" spans="1:8" hidden="1" outlineLevel="2" x14ac:dyDescent="0.25">
      <c r="A106" t="s">
        <v>25</v>
      </c>
      <c r="B106" t="s">
        <v>27</v>
      </c>
      <c r="C106" s="5">
        <v>45382</v>
      </c>
      <c r="D106" s="6">
        <v>5.95</v>
      </c>
      <c r="E106" s="7">
        <v>25</v>
      </c>
      <c r="F106" s="8">
        <f t="shared" si="4"/>
        <v>19.05</v>
      </c>
      <c r="G106">
        <v>234</v>
      </c>
      <c r="H106" s="9">
        <f t="shared" si="5"/>
        <v>5850</v>
      </c>
    </row>
    <row r="107" spans="1:8" outlineLevel="1" collapsed="1" x14ac:dyDescent="0.25">
      <c r="B107" s="12" t="s">
        <v>52</v>
      </c>
      <c r="C107" s="5"/>
      <c r="D107" s="6"/>
      <c r="E107" s="7"/>
      <c r="F107" s="8"/>
      <c r="G107">
        <f>SUBTOTAL(3,G106:G106)</f>
        <v>1</v>
      </c>
      <c r="H107" s="9"/>
    </row>
    <row r="108" spans="1:8" hidden="1" outlineLevel="2" x14ac:dyDescent="0.25">
      <c r="A108" t="s">
        <v>25</v>
      </c>
      <c r="B108" t="s">
        <v>28</v>
      </c>
      <c r="C108" s="5">
        <v>45382</v>
      </c>
      <c r="D108" s="6">
        <v>9.9499999999999993</v>
      </c>
      <c r="E108" s="7">
        <v>25</v>
      </c>
      <c r="F108" s="8">
        <f t="shared" si="4"/>
        <v>15.05</v>
      </c>
      <c r="G108">
        <v>185</v>
      </c>
      <c r="H108" s="9">
        <f t="shared" si="5"/>
        <v>4625</v>
      </c>
    </row>
    <row r="109" spans="1:8" outlineLevel="1" collapsed="1" x14ac:dyDescent="0.25">
      <c r="B109" s="12" t="s">
        <v>53</v>
      </c>
      <c r="C109" s="5"/>
      <c r="D109" s="6"/>
      <c r="E109" s="7"/>
      <c r="F109" s="8"/>
      <c r="G109">
        <f>SUBTOTAL(3,G108:G108)</f>
        <v>1</v>
      </c>
      <c r="H109" s="9"/>
    </row>
    <row r="110" spans="1:8" hidden="1" outlineLevel="2" x14ac:dyDescent="0.25">
      <c r="A110" t="s">
        <v>25</v>
      </c>
      <c r="B110" t="s">
        <v>29</v>
      </c>
      <c r="C110" s="5">
        <v>45382</v>
      </c>
      <c r="D110" s="6">
        <v>9.9499999999999993</v>
      </c>
      <c r="E110" s="7">
        <v>20</v>
      </c>
      <c r="F110" s="8">
        <f t="shared" si="4"/>
        <v>10.050000000000001</v>
      </c>
      <c r="G110">
        <v>327</v>
      </c>
      <c r="H110" s="9">
        <f t="shared" si="5"/>
        <v>6540</v>
      </c>
    </row>
    <row r="111" spans="1:8" outlineLevel="1" collapsed="1" x14ac:dyDescent="0.25">
      <c r="B111" s="12" t="s">
        <v>54</v>
      </c>
      <c r="C111" s="5"/>
      <c r="D111" s="6"/>
      <c r="E111" s="7"/>
      <c r="F111" s="8"/>
      <c r="G111">
        <f>SUBTOTAL(3,G110:G110)</f>
        <v>1</v>
      </c>
      <c r="H111" s="9"/>
    </row>
    <row r="112" spans="1:8" x14ac:dyDescent="0.25">
      <c r="B112" s="12" t="s">
        <v>55</v>
      </c>
      <c r="C112" s="5"/>
      <c r="D112" s="6"/>
      <c r="E112" s="7"/>
      <c r="F112" s="8"/>
      <c r="G112">
        <f>SUBTOTAL(3,G4:G110)</f>
        <v>54</v>
      </c>
      <c r="H112" s="9"/>
    </row>
  </sheetData>
  <printOptions horizontalCentered="1"/>
  <pageMargins left="0.7" right="0.7" top="1" bottom="0.75" header="0.3" footer="0.3"/>
  <pageSetup orientation="landscape" r:id="rId1"/>
  <headerFooter>
    <oddHeader>&amp;LStudent Name&amp;C&amp;A&amp;R&amp;F</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F235-56D1-401E-9E5F-461F4DC53ADE}">
  <sheetPr codeName="Sheet4"/>
  <dimension ref="A1:H121"/>
  <sheetViews>
    <sheetView topLeftCell="A54" zoomScaleNormal="100" workbookViewId="0">
      <selection activeCell="D134" sqref="D134"/>
    </sheetView>
  </sheetViews>
  <sheetFormatPr defaultRowHeight="15" outlineLevelRow="3" x14ac:dyDescent="0.25"/>
  <cols>
    <col min="1" max="1" width="9.7109375" bestFit="1" customWidth="1"/>
    <col min="2" max="2" width="23.7109375" customWidth="1"/>
    <col min="3" max="3" width="15.42578125" customWidth="1"/>
    <col min="8" max="8" width="12.5703125" bestFit="1" customWidth="1"/>
  </cols>
  <sheetData>
    <row r="1" spans="1:8" x14ac:dyDescent="0.25">
      <c r="E1" s="1"/>
      <c r="F1" s="1"/>
      <c r="G1" s="2" t="s">
        <v>0</v>
      </c>
      <c r="H1" s="3"/>
    </row>
    <row r="3" spans="1:8" ht="30" x14ac:dyDescent="0.25">
      <c r="A3" s="4" t="s">
        <v>1</v>
      </c>
      <c r="B3" s="4" t="s">
        <v>2</v>
      </c>
      <c r="C3" s="4" t="s">
        <v>3</v>
      </c>
      <c r="D3" s="4" t="s">
        <v>4</v>
      </c>
      <c r="E3" s="4" t="s">
        <v>5</v>
      </c>
      <c r="F3" s="4" t="s">
        <v>6</v>
      </c>
      <c r="G3" s="4" t="s">
        <v>7</v>
      </c>
      <c r="H3" s="4" t="s">
        <v>8</v>
      </c>
    </row>
    <row r="4" spans="1:8" hidden="1" outlineLevel="3" x14ac:dyDescent="0.25">
      <c r="A4" t="s">
        <v>9</v>
      </c>
      <c r="B4" t="s">
        <v>10</v>
      </c>
      <c r="C4" s="5">
        <v>45322</v>
      </c>
      <c r="D4" s="6">
        <v>5.95</v>
      </c>
      <c r="E4" s="7">
        <v>20</v>
      </c>
      <c r="F4" s="8">
        <f>E4-D4</f>
        <v>14.05</v>
      </c>
      <c r="G4">
        <v>31</v>
      </c>
      <c r="H4" s="9">
        <f>E4*G4</f>
        <v>620</v>
      </c>
    </row>
    <row r="5" spans="1:8" outlineLevel="2" collapsed="1" x14ac:dyDescent="0.25">
      <c r="B5" s="12" t="s">
        <v>56</v>
      </c>
      <c r="C5" s="5"/>
      <c r="D5" s="6"/>
      <c r="E5" s="7"/>
      <c r="F5" s="8"/>
      <c r="H5" s="9">
        <f>SUBTOTAL(9,H4:H4)</f>
        <v>620</v>
      </c>
    </row>
    <row r="6" spans="1:8" hidden="1" outlineLevel="3" x14ac:dyDescent="0.25">
      <c r="A6" t="s">
        <v>9</v>
      </c>
      <c r="B6" t="s">
        <v>11</v>
      </c>
      <c r="C6" s="5">
        <v>45322</v>
      </c>
      <c r="D6" s="6">
        <v>25.25</v>
      </c>
      <c r="E6" s="7">
        <v>70</v>
      </c>
      <c r="F6" s="8">
        <f t="shared" ref="F6:F40" si="0">E6-D6</f>
        <v>44.75</v>
      </c>
      <c r="G6">
        <v>325</v>
      </c>
      <c r="H6" s="9">
        <f t="shared" ref="H6:H40" si="1">E6*G6</f>
        <v>22750</v>
      </c>
    </row>
    <row r="7" spans="1:8" outlineLevel="2" collapsed="1" x14ac:dyDescent="0.25">
      <c r="B7" s="12" t="s">
        <v>57</v>
      </c>
      <c r="C7" s="5"/>
      <c r="D7" s="6"/>
      <c r="E7" s="7"/>
      <c r="F7" s="8"/>
      <c r="H7" s="9">
        <f>SUBTOTAL(9,H6:H6)</f>
        <v>22750</v>
      </c>
    </row>
    <row r="8" spans="1:8" hidden="1" outlineLevel="3" x14ac:dyDescent="0.25">
      <c r="A8" t="s">
        <v>9</v>
      </c>
      <c r="B8" t="s">
        <v>12</v>
      </c>
      <c r="C8" s="5">
        <v>45322</v>
      </c>
      <c r="D8" s="10">
        <v>7.1</v>
      </c>
      <c r="E8" s="7">
        <v>30</v>
      </c>
      <c r="F8" s="8">
        <f t="shared" si="0"/>
        <v>22.9</v>
      </c>
      <c r="G8">
        <v>247</v>
      </c>
      <c r="H8" s="9">
        <f t="shared" si="1"/>
        <v>7410</v>
      </c>
    </row>
    <row r="9" spans="1:8" outlineLevel="2" collapsed="1" x14ac:dyDescent="0.25">
      <c r="B9" s="12" t="s">
        <v>58</v>
      </c>
      <c r="C9" s="5"/>
      <c r="D9" s="10"/>
      <c r="E9" s="7"/>
      <c r="F9" s="8"/>
      <c r="H9" s="9">
        <f>SUBTOTAL(9,H8:H8)</f>
        <v>7410</v>
      </c>
    </row>
    <row r="10" spans="1:8" hidden="1" outlineLevel="3" x14ac:dyDescent="0.25">
      <c r="A10" t="s">
        <v>9</v>
      </c>
      <c r="B10" t="s">
        <v>13</v>
      </c>
      <c r="C10" s="5">
        <v>45322</v>
      </c>
      <c r="D10" s="10">
        <v>7.1</v>
      </c>
      <c r="E10" s="7">
        <v>30</v>
      </c>
      <c r="F10" s="8">
        <f t="shared" si="0"/>
        <v>22.9</v>
      </c>
      <c r="G10">
        <v>231</v>
      </c>
      <c r="H10" s="9">
        <f t="shared" si="1"/>
        <v>6930</v>
      </c>
    </row>
    <row r="11" spans="1:8" outlineLevel="2" collapsed="1" x14ac:dyDescent="0.25">
      <c r="B11" s="12" t="s">
        <v>59</v>
      </c>
      <c r="C11" s="5"/>
      <c r="D11" s="10"/>
      <c r="E11" s="7"/>
      <c r="F11" s="8"/>
      <c r="H11" s="9">
        <f>SUBTOTAL(9,H10:H10)</f>
        <v>6930</v>
      </c>
    </row>
    <row r="12" spans="1:8" hidden="1" outlineLevel="3" x14ac:dyDescent="0.25">
      <c r="A12" t="s">
        <v>9</v>
      </c>
      <c r="B12" t="s">
        <v>14</v>
      </c>
      <c r="C12" s="5">
        <v>45322</v>
      </c>
      <c r="D12" s="10">
        <v>5</v>
      </c>
      <c r="E12" s="7">
        <v>25</v>
      </c>
      <c r="F12" s="8">
        <f t="shared" si="0"/>
        <v>20</v>
      </c>
      <c r="G12">
        <v>325</v>
      </c>
      <c r="H12" s="9">
        <f t="shared" si="1"/>
        <v>8125</v>
      </c>
    </row>
    <row r="13" spans="1:8" outlineLevel="2" collapsed="1" x14ac:dyDescent="0.25">
      <c r="B13" s="12" t="s">
        <v>60</v>
      </c>
      <c r="C13" s="5"/>
      <c r="D13" s="10"/>
      <c r="E13" s="7"/>
      <c r="F13" s="8"/>
      <c r="H13" s="9">
        <f>SUBTOTAL(9,H12:H12)</f>
        <v>8125</v>
      </c>
    </row>
    <row r="14" spans="1:8" hidden="1" outlineLevel="3" x14ac:dyDescent="0.25">
      <c r="A14" t="s">
        <v>9</v>
      </c>
      <c r="B14" t="s">
        <v>15</v>
      </c>
      <c r="C14" s="5">
        <v>45322</v>
      </c>
      <c r="D14" s="10">
        <v>6.95</v>
      </c>
      <c r="E14" s="7">
        <v>35</v>
      </c>
      <c r="F14" s="8">
        <f t="shared" si="0"/>
        <v>28.05</v>
      </c>
      <c r="G14">
        <v>315</v>
      </c>
      <c r="H14" s="9">
        <f t="shared" si="1"/>
        <v>11025</v>
      </c>
    </row>
    <row r="15" spans="1:8" outlineLevel="2" collapsed="1" x14ac:dyDescent="0.25">
      <c r="B15" s="12" t="s">
        <v>61</v>
      </c>
      <c r="C15" s="5"/>
      <c r="D15" s="10"/>
      <c r="E15" s="7"/>
      <c r="F15" s="8"/>
      <c r="H15" s="9">
        <f>SUBTOTAL(9,H14:H14)</f>
        <v>11025</v>
      </c>
    </row>
    <row r="16" spans="1:8" hidden="1" outlineLevel="3" x14ac:dyDescent="0.25">
      <c r="A16" t="s">
        <v>9</v>
      </c>
      <c r="B16" t="s">
        <v>16</v>
      </c>
      <c r="C16" s="5">
        <v>45322</v>
      </c>
      <c r="D16" s="10">
        <v>4</v>
      </c>
      <c r="E16" s="7">
        <v>25</v>
      </c>
      <c r="F16" s="8">
        <f t="shared" si="0"/>
        <v>21</v>
      </c>
      <c r="G16">
        <v>244</v>
      </c>
      <c r="H16" s="9">
        <f t="shared" si="1"/>
        <v>6100</v>
      </c>
    </row>
    <row r="17" spans="1:8" outlineLevel="2" collapsed="1" x14ac:dyDescent="0.25">
      <c r="B17" s="12" t="s">
        <v>62</v>
      </c>
      <c r="C17" s="5"/>
      <c r="D17" s="10"/>
      <c r="E17" s="7"/>
      <c r="F17" s="8"/>
      <c r="H17" s="9">
        <f>SUBTOTAL(9,H16:H16)</f>
        <v>6100</v>
      </c>
    </row>
    <row r="18" spans="1:8" outlineLevel="1" x14ac:dyDescent="0.25">
      <c r="A18" s="12" t="s">
        <v>34</v>
      </c>
      <c r="C18" s="5"/>
      <c r="D18" s="10"/>
      <c r="E18" s="7"/>
      <c r="F18" s="8"/>
      <c r="H18" s="9">
        <f>SUBTOTAL(9,H4:H16)</f>
        <v>62960</v>
      </c>
    </row>
    <row r="19" spans="1:8" hidden="1" outlineLevel="3" x14ac:dyDescent="0.25">
      <c r="A19" t="s">
        <v>17</v>
      </c>
      <c r="B19" t="s">
        <v>18</v>
      </c>
      <c r="C19" s="5">
        <v>45322</v>
      </c>
      <c r="D19" s="6">
        <v>5</v>
      </c>
      <c r="E19" s="7">
        <v>20</v>
      </c>
      <c r="F19" s="8">
        <f t="shared" si="0"/>
        <v>15</v>
      </c>
      <c r="G19">
        <v>541</v>
      </c>
      <c r="H19" s="9">
        <f t="shared" si="1"/>
        <v>10820</v>
      </c>
    </row>
    <row r="20" spans="1:8" outlineLevel="2" collapsed="1" x14ac:dyDescent="0.25">
      <c r="B20" s="12" t="s">
        <v>63</v>
      </c>
      <c r="C20" s="5"/>
      <c r="D20" s="6"/>
      <c r="E20" s="7"/>
      <c r="F20" s="8"/>
      <c r="H20" s="9">
        <f>SUBTOTAL(9,H19:H19)</f>
        <v>10820</v>
      </c>
    </row>
    <row r="21" spans="1:8" hidden="1" outlineLevel="3" x14ac:dyDescent="0.25">
      <c r="A21" t="s">
        <v>17</v>
      </c>
      <c r="B21" t="s">
        <v>19</v>
      </c>
      <c r="C21" s="5">
        <v>45322</v>
      </c>
      <c r="D21" s="6">
        <v>7.5</v>
      </c>
      <c r="E21" s="7">
        <v>25</v>
      </c>
      <c r="F21" s="8">
        <f t="shared" si="0"/>
        <v>17.5</v>
      </c>
      <c r="G21">
        <v>84</v>
      </c>
      <c r="H21" s="9">
        <f t="shared" si="1"/>
        <v>2100</v>
      </c>
    </row>
    <row r="22" spans="1:8" outlineLevel="2" collapsed="1" x14ac:dyDescent="0.25">
      <c r="B22" s="12" t="s">
        <v>64</v>
      </c>
      <c r="C22" s="5"/>
      <c r="D22" s="6"/>
      <c r="E22" s="7"/>
      <c r="F22" s="8"/>
      <c r="H22" s="9">
        <f>SUBTOTAL(9,H21:H21)</f>
        <v>2100</v>
      </c>
    </row>
    <row r="23" spans="1:8" hidden="1" outlineLevel="3" x14ac:dyDescent="0.25">
      <c r="A23" t="s">
        <v>17</v>
      </c>
      <c r="B23" t="s">
        <v>20</v>
      </c>
      <c r="C23" s="5">
        <v>45322</v>
      </c>
      <c r="D23" s="6">
        <v>3.25</v>
      </c>
      <c r="E23" s="7">
        <v>15</v>
      </c>
      <c r="F23" s="8">
        <f t="shared" si="0"/>
        <v>11.75</v>
      </c>
      <c r="G23">
        <v>99</v>
      </c>
      <c r="H23" s="9">
        <f t="shared" si="1"/>
        <v>1485</v>
      </c>
    </row>
    <row r="24" spans="1:8" outlineLevel="2" collapsed="1" x14ac:dyDescent="0.25">
      <c r="B24" s="12" t="s">
        <v>65</v>
      </c>
      <c r="C24" s="5"/>
      <c r="D24" s="6"/>
      <c r="E24" s="7"/>
      <c r="F24" s="8"/>
      <c r="H24" s="9">
        <f>SUBTOTAL(9,H23:H23)</f>
        <v>1485</v>
      </c>
    </row>
    <row r="25" spans="1:8" hidden="1" outlineLevel="3" x14ac:dyDescent="0.25">
      <c r="A25" t="s">
        <v>17</v>
      </c>
      <c r="B25" t="s">
        <v>21</v>
      </c>
      <c r="C25" s="5">
        <v>45322</v>
      </c>
      <c r="D25" s="6">
        <v>6.95</v>
      </c>
      <c r="E25" s="7">
        <v>30</v>
      </c>
      <c r="F25" s="8">
        <f t="shared" si="0"/>
        <v>23.05</v>
      </c>
      <c r="G25">
        <v>132</v>
      </c>
      <c r="H25" s="9">
        <f t="shared" si="1"/>
        <v>3960</v>
      </c>
    </row>
    <row r="26" spans="1:8" outlineLevel="2" collapsed="1" x14ac:dyDescent="0.25">
      <c r="B26" s="12" t="s">
        <v>66</v>
      </c>
      <c r="C26" s="5"/>
      <c r="D26" s="6"/>
      <c r="E26" s="7"/>
      <c r="F26" s="8"/>
      <c r="H26" s="9">
        <f>SUBTOTAL(9,H25:H25)</f>
        <v>3960</v>
      </c>
    </row>
    <row r="27" spans="1:8" hidden="1" outlineLevel="3" x14ac:dyDescent="0.25">
      <c r="A27" t="s">
        <v>17</v>
      </c>
      <c r="B27" t="s">
        <v>22</v>
      </c>
      <c r="C27" s="5">
        <v>45322</v>
      </c>
      <c r="D27" s="6">
        <v>4.55</v>
      </c>
      <c r="E27" s="7">
        <v>20</v>
      </c>
      <c r="F27" s="8">
        <f t="shared" si="0"/>
        <v>15.45</v>
      </c>
      <c r="G27">
        <v>74</v>
      </c>
      <c r="H27" s="9">
        <f t="shared" si="1"/>
        <v>1480</v>
      </c>
    </row>
    <row r="28" spans="1:8" outlineLevel="2" collapsed="1" x14ac:dyDescent="0.25">
      <c r="B28" s="12" t="s">
        <v>67</v>
      </c>
      <c r="C28" s="5"/>
      <c r="D28" s="6"/>
      <c r="E28" s="7"/>
      <c r="F28" s="8"/>
      <c r="H28" s="9">
        <f>SUBTOTAL(9,H27:H27)</f>
        <v>1480</v>
      </c>
    </row>
    <row r="29" spans="1:8" hidden="1" outlineLevel="3" x14ac:dyDescent="0.25">
      <c r="A29" t="s">
        <v>17</v>
      </c>
      <c r="B29" t="s">
        <v>23</v>
      </c>
      <c r="C29" s="5">
        <v>45322</v>
      </c>
      <c r="D29" s="6">
        <v>10</v>
      </c>
      <c r="E29" s="7">
        <v>40</v>
      </c>
      <c r="F29" s="8">
        <f t="shared" si="0"/>
        <v>30</v>
      </c>
      <c r="G29">
        <v>182</v>
      </c>
      <c r="H29" s="9">
        <f t="shared" si="1"/>
        <v>7280</v>
      </c>
    </row>
    <row r="30" spans="1:8" outlineLevel="2" collapsed="1" x14ac:dyDescent="0.25">
      <c r="B30" s="12" t="s">
        <v>68</v>
      </c>
      <c r="C30" s="5"/>
      <c r="D30" s="6"/>
      <c r="E30" s="7"/>
      <c r="F30" s="8"/>
      <c r="H30" s="9">
        <f>SUBTOTAL(9,H29:H29)</f>
        <v>7280</v>
      </c>
    </row>
    <row r="31" spans="1:8" hidden="1" outlineLevel="3" x14ac:dyDescent="0.25">
      <c r="A31" t="s">
        <v>17</v>
      </c>
      <c r="B31" t="s">
        <v>24</v>
      </c>
      <c r="C31" s="5">
        <v>45322</v>
      </c>
      <c r="D31" s="6">
        <v>1.25</v>
      </c>
      <c r="E31" s="7">
        <v>10</v>
      </c>
      <c r="F31" s="8">
        <f t="shared" si="0"/>
        <v>8.75</v>
      </c>
      <c r="G31">
        <v>201</v>
      </c>
      <c r="H31" s="9">
        <f t="shared" si="1"/>
        <v>2010</v>
      </c>
    </row>
    <row r="32" spans="1:8" outlineLevel="2" collapsed="1" x14ac:dyDescent="0.25">
      <c r="B32" s="12" t="s">
        <v>69</v>
      </c>
      <c r="C32" s="5"/>
      <c r="D32" s="6"/>
      <c r="E32" s="7"/>
      <c r="F32" s="8"/>
      <c r="H32" s="9">
        <f>SUBTOTAL(9,H31:H31)</f>
        <v>2010</v>
      </c>
    </row>
    <row r="33" spans="1:8" outlineLevel="1" x14ac:dyDescent="0.25">
      <c r="A33" s="12" t="s">
        <v>35</v>
      </c>
      <c r="C33" s="5"/>
      <c r="D33" s="6"/>
      <c r="E33" s="7"/>
      <c r="F33" s="8"/>
      <c r="H33" s="9">
        <f>SUBTOTAL(9,H19:H31)</f>
        <v>29135</v>
      </c>
    </row>
    <row r="34" spans="1:8" hidden="1" outlineLevel="3" x14ac:dyDescent="0.25">
      <c r="A34" t="s">
        <v>25</v>
      </c>
      <c r="B34" t="s">
        <v>26</v>
      </c>
      <c r="C34" s="5">
        <v>45322</v>
      </c>
      <c r="D34" s="6">
        <v>7.95</v>
      </c>
      <c r="E34" s="7">
        <v>35</v>
      </c>
      <c r="F34" s="8">
        <f t="shared" si="0"/>
        <v>27.05</v>
      </c>
      <c r="G34">
        <v>93</v>
      </c>
      <c r="H34" s="9">
        <f t="shared" si="1"/>
        <v>3255</v>
      </c>
    </row>
    <row r="35" spans="1:8" outlineLevel="2" collapsed="1" x14ac:dyDescent="0.25">
      <c r="B35" s="12" t="s">
        <v>70</v>
      </c>
      <c r="C35" s="5"/>
      <c r="D35" s="6"/>
      <c r="E35" s="7"/>
      <c r="F35" s="8"/>
      <c r="H35" s="9">
        <f>SUBTOTAL(9,H34:H34)</f>
        <v>3255</v>
      </c>
    </row>
    <row r="36" spans="1:8" hidden="1" outlineLevel="3" x14ac:dyDescent="0.25">
      <c r="A36" t="s">
        <v>25</v>
      </c>
      <c r="B36" t="s">
        <v>27</v>
      </c>
      <c r="C36" s="5">
        <v>45322</v>
      </c>
      <c r="D36" s="6">
        <v>5.95</v>
      </c>
      <c r="E36" s="7">
        <v>25</v>
      </c>
      <c r="F36" s="8">
        <f t="shared" si="0"/>
        <v>19.05</v>
      </c>
      <c r="G36">
        <v>174</v>
      </c>
      <c r="H36" s="9">
        <f t="shared" si="1"/>
        <v>4350</v>
      </c>
    </row>
    <row r="37" spans="1:8" outlineLevel="2" collapsed="1" x14ac:dyDescent="0.25">
      <c r="B37" s="12" t="s">
        <v>71</v>
      </c>
      <c r="C37" s="5"/>
      <c r="D37" s="6"/>
      <c r="E37" s="7"/>
      <c r="F37" s="8"/>
      <c r="H37" s="9">
        <f>SUBTOTAL(9,H36:H36)</f>
        <v>4350</v>
      </c>
    </row>
    <row r="38" spans="1:8" hidden="1" outlineLevel="3" x14ac:dyDescent="0.25">
      <c r="A38" t="s">
        <v>25</v>
      </c>
      <c r="B38" t="s">
        <v>28</v>
      </c>
      <c r="C38" s="5">
        <v>45322</v>
      </c>
      <c r="D38" s="6">
        <v>9.9499999999999993</v>
      </c>
      <c r="E38" s="7">
        <v>25</v>
      </c>
      <c r="F38" s="8">
        <f t="shared" si="0"/>
        <v>15.05</v>
      </c>
      <c r="G38">
        <v>191</v>
      </c>
      <c r="H38" s="9">
        <f t="shared" si="1"/>
        <v>4775</v>
      </c>
    </row>
    <row r="39" spans="1:8" outlineLevel="2" collapsed="1" x14ac:dyDescent="0.25">
      <c r="B39" s="12" t="s">
        <v>72</v>
      </c>
      <c r="C39" s="5"/>
      <c r="D39" s="6"/>
      <c r="E39" s="7"/>
      <c r="F39" s="8"/>
      <c r="H39" s="9">
        <f>SUBTOTAL(9,H38:H38)</f>
        <v>4775</v>
      </c>
    </row>
    <row r="40" spans="1:8" hidden="1" outlineLevel="3" x14ac:dyDescent="0.25">
      <c r="A40" t="s">
        <v>25</v>
      </c>
      <c r="B40" t="s">
        <v>29</v>
      </c>
      <c r="C40" s="5">
        <v>45322</v>
      </c>
      <c r="D40" s="6">
        <v>9.9499999999999993</v>
      </c>
      <c r="E40" s="7">
        <v>20</v>
      </c>
      <c r="F40" s="8">
        <f t="shared" si="0"/>
        <v>10.050000000000001</v>
      </c>
      <c r="G40">
        <v>307</v>
      </c>
      <c r="H40" s="9">
        <f t="shared" si="1"/>
        <v>6140</v>
      </c>
    </row>
    <row r="41" spans="1:8" outlineLevel="2" collapsed="1" x14ac:dyDescent="0.25">
      <c r="B41" s="12" t="s">
        <v>73</v>
      </c>
      <c r="C41" s="5"/>
      <c r="D41" s="6"/>
      <c r="E41" s="7"/>
      <c r="F41" s="8"/>
      <c r="H41" s="9">
        <f>SUBTOTAL(9,H40:H40)</f>
        <v>6140</v>
      </c>
    </row>
    <row r="42" spans="1:8" outlineLevel="1" x14ac:dyDescent="0.25">
      <c r="A42" s="12" t="s">
        <v>36</v>
      </c>
      <c r="C42" s="5"/>
      <c r="D42" s="6"/>
      <c r="E42" s="7"/>
      <c r="F42" s="8"/>
      <c r="H42" s="9">
        <f>SUBTOTAL(9,H34:H40)</f>
        <v>18520</v>
      </c>
    </row>
    <row r="43" spans="1:8" hidden="1" outlineLevel="3" x14ac:dyDescent="0.25">
      <c r="A43" t="s">
        <v>9</v>
      </c>
      <c r="B43" t="s">
        <v>10</v>
      </c>
      <c r="C43" s="5">
        <v>45351</v>
      </c>
      <c r="D43" s="6">
        <v>5.95</v>
      </c>
      <c r="E43" s="7">
        <v>20</v>
      </c>
      <c r="F43" s="8">
        <f>E43-D43</f>
        <v>14.05</v>
      </c>
      <c r="G43">
        <v>48</v>
      </c>
      <c r="H43" s="9">
        <f>E43*G43</f>
        <v>960</v>
      </c>
    </row>
    <row r="44" spans="1:8" outlineLevel="2" collapsed="1" x14ac:dyDescent="0.25">
      <c r="B44" s="12" t="s">
        <v>56</v>
      </c>
      <c r="C44" s="5"/>
      <c r="D44" s="6"/>
      <c r="E44" s="7"/>
      <c r="F44" s="8"/>
      <c r="H44" s="9">
        <f>SUBTOTAL(9,H43:H43)</f>
        <v>960</v>
      </c>
    </row>
    <row r="45" spans="1:8" hidden="1" outlineLevel="3" x14ac:dyDescent="0.25">
      <c r="A45" t="s">
        <v>9</v>
      </c>
      <c r="B45" t="s">
        <v>11</v>
      </c>
      <c r="C45" s="5">
        <v>45351</v>
      </c>
      <c r="D45" s="6">
        <v>25.25</v>
      </c>
      <c r="E45" s="7">
        <v>70</v>
      </c>
      <c r="F45" s="8">
        <f t="shared" ref="F45:F79" si="2">E45-D45</f>
        <v>44.75</v>
      </c>
      <c r="G45">
        <v>294</v>
      </c>
      <c r="H45" s="9">
        <f t="shared" ref="H45:H79" si="3">E45*G45</f>
        <v>20580</v>
      </c>
    </row>
    <row r="46" spans="1:8" outlineLevel="2" collapsed="1" x14ac:dyDescent="0.25">
      <c r="B46" s="12" t="s">
        <v>57</v>
      </c>
      <c r="C46" s="5"/>
      <c r="D46" s="6"/>
      <c r="E46" s="7"/>
      <c r="F46" s="8"/>
      <c r="H46" s="9">
        <f>SUBTOTAL(9,H45:H45)</f>
        <v>20580</v>
      </c>
    </row>
    <row r="47" spans="1:8" hidden="1" outlineLevel="3" x14ac:dyDescent="0.25">
      <c r="A47" t="s">
        <v>9</v>
      </c>
      <c r="B47" t="s">
        <v>12</v>
      </c>
      <c r="C47" s="5">
        <v>45351</v>
      </c>
      <c r="D47" s="10">
        <v>7.1</v>
      </c>
      <c r="E47" s="7">
        <v>30</v>
      </c>
      <c r="F47" s="8">
        <f t="shared" si="2"/>
        <v>22.9</v>
      </c>
      <c r="G47">
        <v>186</v>
      </c>
      <c r="H47" s="9">
        <f t="shared" si="3"/>
        <v>5580</v>
      </c>
    </row>
    <row r="48" spans="1:8" outlineLevel="2" collapsed="1" x14ac:dyDescent="0.25">
      <c r="B48" s="12" t="s">
        <v>58</v>
      </c>
      <c r="C48" s="5"/>
      <c r="D48" s="10"/>
      <c r="E48" s="7"/>
      <c r="F48" s="8"/>
      <c r="H48" s="9">
        <f>SUBTOTAL(9,H47:H47)</f>
        <v>5580</v>
      </c>
    </row>
    <row r="49" spans="1:8" hidden="1" outlineLevel="3" x14ac:dyDescent="0.25">
      <c r="A49" t="s">
        <v>9</v>
      </c>
      <c r="B49" t="s">
        <v>13</v>
      </c>
      <c r="C49" s="5">
        <v>45351</v>
      </c>
      <c r="D49" s="10">
        <v>7.1</v>
      </c>
      <c r="E49" s="7">
        <v>30</v>
      </c>
      <c r="F49" s="8">
        <f t="shared" si="2"/>
        <v>22.9</v>
      </c>
      <c r="G49">
        <v>160</v>
      </c>
      <c r="H49" s="9">
        <f t="shared" si="3"/>
        <v>4800</v>
      </c>
    </row>
    <row r="50" spans="1:8" outlineLevel="2" collapsed="1" x14ac:dyDescent="0.25">
      <c r="B50" s="12" t="s">
        <v>59</v>
      </c>
      <c r="C50" s="5"/>
      <c r="D50" s="10"/>
      <c r="E50" s="7"/>
      <c r="F50" s="8"/>
      <c r="H50" s="9">
        <f>SUBTOTAL(9,H49:H49)</f>
        <v>4800</v>
      </c>
    </row>
    <row r="51" spans="1:8" hidden="1" outlineLevel="3" x14ac:dyDescent="0.25">
      <c r="A51" t="s">
        <v>9</v>
      </c>
      <c r="B51" t="s">
        <v>14</v>
      </c>
      <c r="C51" s="5">
        <v>45351</v>
      </c>
      <c r="D51" s="10">
        <v>5</v>
      </c>
      <c r="E51" s="7">
        <v>25</v>
      </c>
      <c r="F51" s="8">
        <f t="shared" si="2"/>
        <v>20</v>
      </c>
      <c r="G51">
        <v>109</v>
      </c>
      <c r="H51" s="9">
        <f t="shared" si="3"/>
        <v>2725</v>
      </c>
    </row>
    <row r="52" spans="1:8" outlineLevel="2" collapsed="1" x14ac:dyDescent="0.25">
      <c r="B52" s="12" t="s">
        <v>60</v>
      </c>
      <c r="C52" s="5"/>
      <c r="D52" s="10"/>
      <c r="E52" s="7"/>
      <c r="F52" s="8"/>
      <c r="H52" s="9">
        <f>SUBTOTAL(9,H51:H51)</f>
        <v>2725</v>
      </c>
    </row>
    <row r="53" spans="1:8" hidden="1" outlineLevel="3" x14ac:dyDescent="0.25">
      <c r="A53" t="s">
        <v>9</v>
      </c>
      <c r="B53" t="s">
        <v>15</v>
      </c>
      <c r="C53" s="5">
        <v>45351</v>
      </c>
      <c r="D53" s="10">
        <v>6.95</v>
      </c>
      <c r="E53" s="7">
        <v>35</v>
      </c>
      <c r="F53" s="8">
        <f t="shared" si="2"/>
        <v>28.05</v>
      </c>
      <c r="G53">
        <v>264</v>
      </c>
      <c r="H53" s="9">
        <f t="shared" si="3"/>
        <v>9240</v>
      </c>
    </row>
    <row r="54" spans="1:8" outlineLevel="2" collapsed="1" x14ac:dyDescent="0.25">
      <c r="B54" s="12" t="s">
        <v>61</v>
      </c>
      <c r="C54" s="5"/>
      <c r="D54" s="10"/>
      <c r="E54" s="7"/>
      <c r="F54" s="8"/>
      <c r="H54" s="9">
        <f>SUBTOTAL(9,H53:H53)</f>
        <v>9240</v>
      </c>
    </row>
    <row r="55" spans="1:8" hidden="1" outlineLevel="3" x14ac:dyDescent="0.25">
      <c r="A55" t="s">
        <v>9</v>
      </c>
      <c r="B55" t="s">
        <v>16</v>
      </c>
      <c r="C55" s="5">
        <v>45351</v>
      </c>
      <c r="D55" s="10">
        <v>4</v>
      </c>
      <c r="E55" s="7">
        <v>25</v>
      </c>
      <c r="F55" s="8">
        <f t="shared" si="2"/>
        <v>21</v>
      </c>
      <c r="G55">
        <v>133</v>
      </c>
      <c r="H55" s="9">
        <f t="shared" si="3"/>
        <v>3325</v>
      </c>
    </row>
    <row r="56" spans="1:8" outlineLevel="2" collapsed="1" x14ac:dyDescent="0.25">
      <c r="B56" s="12" t="s">
        <v>62</v>
      </c>
      <c r="C56" s="5"/>
      <c r="D56" s="10"/>
      <c r="E56" s="7"/>
      <c r="F56" s="8"/>
      <c r="H56" s="9">
        <f>SUBTOTAL(9,H55:H55)</f>
        <v>3325</v>
      </c>
    </row>
    <row r="57" spans="1:8" outlineLevel="1" x14ac:dyDescent="0.25">
      <c r="A57" s="12" t="s">
        <v>34</v>
      </c>
      <c r="C57" s="5"/>
      <c r="D57" s="10"/>
      <c r="E57" s="7"/>
      <c r="F57" s="8"/>
      <c r="H57" s="9">
        <f>SUBTOTAL(9,H43:H55)</f>
        <v>47210</v>
      </c>
    </row>
    <row r="58" spans="1:8" hidden="1" outlineLevel="3" x14ac:dyDescent="0.25">
      <c r="A58" t="s">
        <v>17</v>
      </c>
      <c r="B58" t="s">
        <v>18</v>
      </c>
      <c r="C58" s="5">
        <v>45351</v>
      </c>
      <c r="D58" s="6">
        <v>5</v>
      </c>
      <c r="E58" s="7">
        <v>20</v>
      </c>
      <c r="F58" s="8">
        <f t="shared" si="2"/>
        <v>15</v>
      </c>
      <c r="G58">
        <v>458</v>
      </c>
      <c r="H58" s="9">
        <f t="shared" si="3"/>
        <v>9160</v>
      </c>
    </row>
    <row r="59" spans="1:8" outlineLevel="2" collapsed="1" x14ac:dyDescent="0.25">
      <c r="B59" s="12" t="s">
        <v>63</v>
      </c>
      <c r="C59" s="5"/>
      <c r="D59" s="6"/>
      <c r="E59" s="7"/>
      <c r="F59" s="8"/>
      <c r="H59" s="9">
        <f>SUBTOTAL(9,H58:H58)</f>
        <v>9160</v>
      </c>
    </row>
    <row r="60" spans="1:8" hidden="1" outlineLevel="3" x14ac:dyDescent="0.25">
      <c r="A60" t="s">
        <v>17</v>
      </c>
      <c r="B60" t="s">
        <v>19</v>
      </c>
      <c r="C60" s="5">
        <v>45351</v>
      </c>
      <c r="D60" s="6">
        <v>7.5</v>
      </c>
      <c r="E60" s="7">
        <v>25</v>
      </c>
      <c r="F60" s="8">
        <f t="shared" si="2"/>
        <v>17.5</v>
      </c>
      <c r="G60">
        <v>63</v>
      </c>
      <c r="H60" s="9">
        <f t="shared" si="3"/>
        <v>1575</v>
      </c>
    </row>
    <row r="61" spans="1:8" outlineLevel="2" collapsed="1" x14ac:dyDescent="0.25">
      <c r="B61" s="12" t="s">
        <v>64</v>
      </c>
      <c r="C61" s="5"/>
      <c r="D61" s="6"/>
      <c r="E61" s="7"/>
      <c r="F61" s="8"/>
      <c r="H61" s="9">
        <f>SUBTOTAL(9,H60:H60)</f>
        <v>1575</v>
      </c>
    </row>
    <row r="62" spans="1:8" hidden="1" outlineLevel="3" x14ac:dyDescent="0.25">
      <c r="A62" t="s">
        <v>17</v>
      </c>
      <c r="B62" t="s">
        <v>20</v>
      </c>
      <c r="C62" s="5">
        <v>45351</v>
      </c>
      <c r="D62" s="6">
        <v>3.25</v>
      </c>
      <c r="E62" s="7">
        <v>15</v>
      </c>
      <c r="F62" s="8">
        <f t="shared" si="2"/>
        <v>11.75</v>
      </c>
      <c r="G62">
        <v>101</v>
      </c>
      <c r="H62" s="9">
        <f t="shared" si="3"/>
        <v>1515</v>
      </c>
    </row>
    <row r="63" spans="1:8" outlineLevel="2" collapsed="1" x14ac:dyDescent="0.25">
      <c r="B63" s="12" t="s">
        <v>65</v>
      </c>
      <c r="C63" s="5"/>
      <c r="D63" s="6"/>
      <c r="E63" s="7"/>
      <c r="F63" s="8"/>
      <c r="H63" s="9">
        <f>SUBTOTAL(9,H62:H62)</f>
        <v>1515</v>
      </c>
    </row>
    <row r="64" spans="1:8" hidden="1" outlineLevel="3" x14ac:dyDescent="0.25">
      <c r="A64" t="s">
        <v>17</v>
      </c>
      <c r="B64" t="s">
        <v>21</v>
      </c>
      <c r="C64" s="5">
        <v>45351</v>
      </c>
      <c r="D64" s="6">
        <v>6.95</v>
      </c>
      <c r="E64" s="7">
        <v>30</v>
      </c>
      <c r="F64" s="8">
        <f t="shared" si="2"/>
        <v>23.05</v>
      </c>
      <c r="G64">
        <v>128</v>
      </c>
      <c r="H64" s="9">
        <f t="shared" si="3"/>
        <v>3840</v>
      </c>
    </row>
    <row r="65" spans="1:8" outlineLevel="2" collapsed="1" x14ac:dyDescent="0.25">
      <c r="B65" s="12" t="s">
        <v>66</v>
      </c>
      <c r="C65" s="5"/>
      <c r="D65" s="6"/>
      <c r="E65" s="7"/>
      <c r="F65" s="8"/>
      <c r="H65" s="9">
        <f>SUBTOTAL(9,H64:H64)</f>
        <v>3840</v>
      </c>
    </row>
    <row r="66" spans="1:8" hidden="1" outlineLevel="3" x14ac:dyDescent="0.25">
      <c r="A66" t="s">
        <v>17</v>
      </c>
      <c r="B66" t="s">
        <v>22</v>
      </c>
      <c r="C66" s="5">
        <v>45351</v>
      </c>
      <c r="D66" s="6">
        <v>4.55</v>
      </c>
      <c r="E66" s="7">
        <v>20</v>
      </c>
      <c r="F66" s="8">
        <f t="shared" si="2"/>
        <v>15.45</v>
      </c>
      <c r="G66">
        <v>86</v>
      </c>
      <c r="H66" s="9">
        <f t="shared" si="3"/>
        <v>1720</v>
      </c>
    </row>
    <row r="67" spans="1:8" outlineLevel="2" collapsed="1" x14ac:dyDescent="0.25">
      <c r="B67" s="12" t="s">
        <v>67</v>
      </c>
      <c r="C67" s="5"/>
      <c r="D67" s="6"/>
      <c r="E67" s="7"/>
      <c r="F67" s="8"/>
      <c r="H67" s="9">
        <f>SUBTOTAL(9,H66:H66)</f>
        <v>1720</v>
      </c>
    </row>
    <row r="68" spans="1:8" hidden="1" outlineLevel="3" x14ac:dyDescent="0.25">
      <c r="A68" t="s">
        <v>17</v>
      </c>
      <c r="B68" t="s">
        <v>23</v>
      </c>
      <c r="C68" s="5">
        <v>45351</v>
      </c>
      <c r="D68" s="6">
        <v>10</v>
      </c>
      <c r="E68" s="7">
        <v>40</v>
      </c>
      <c r="F68" s="8">
        <f t="shared" si="2"/>
        <v>30</v>
      </c>
      <c r="G68">
        <v>175</v>
      </c>
      <c r="H68" s="9">
        <f t="shared" si="3"/>
        <v>7000</v>
      </c>
    </row>
    <row r="69" spans="1:8" outlineLevel="2" collapsed="1" x14ac:dyDescent="0.25">
      <c r="B69" s="12" t="s">
        <v>68</v>
      </c>
      <c r="C69" s="5"/>
      <c r="D69" s="6"/>
      <c r="E69" s="7"/>
      <c r="F69" s="8"/>
      <c r="H69" s="9">
        <f>SUBTOTAL(9,H68:H68)</f>
        <v>7000</v>
      </c>
    </row>
    <row r="70" spans="1:8" hidden="1" outlineLevel="3" x14ac:dyDescent="0.25">
      <c r="A70" t="s">
        <v>17</v>
      </c>
      <c r="B70" t="s">
        <v>24</v>
      </c>
      <c r="C70" s="5">
        <v>45351</v>
      </c>
      <c r="D70" s="6">
        <v>1.25</v>
      </c>
      <c r="E70" s="7">
        <v>10</v>
      </c>
      <c r="F70" s="8">
        <f t="shared" si="2"/>
        <v>8.75</v>
      </c>
      <c r="G70">
        <v>115</v>
      </c>
      <c r="H70" s="9">
        <f t="shared" si="3"/>
        <v>1150</v>
      </c>
    </row>
    <row r="71" spans="1:8" outlineLevel="2" collapsed="1" x14ac:dyDescent="0.25">
      <c r="B71" s="12" t="s">
        <v>69</v>
      </c>
      <c r="C71" s="5"/>
      <c r="D71" s="6"/>
      <c r="E71" s="7"/>
      <c r="F71" s="8"/>
      <c r="H71" s="9">
        <f>SUBTOTAL(9,H70:H70)</f>
        <v>1150</v>
      </c>
    </row>
    <row r="72" spans="1:8" outlineLevel="1" x14ac:dyDescent="0.25">
      <c r="A72" s="12" t="s">
        <v>35</v>
      </c>
      <c r="C72" s="5"/>
      <c r="D72" s="6"/>
      <c r="E72" s="7"/>
      <c r="F72" s="8"/>
      <c r="H72" s="9">
        <f>SUBTOTAL(9,H58:H70)</f>
        <v>25960</v>
      </c>
    </row>
    <row r="73" spans="1:8" hidden="1" outlineLevel="3" x14ac:dyDescent="0.25">
      <c r="A73" t="s">
        <v>25</v>
      </c>
      <c r="B73" t="s">
        <v>26</v>
      </c>
      <c r="C73" s="5">
        <v>45351</v>
      </c>
      <c r="D73" s="6">
        <v>7.95</v>
      </c>
      <c r="E73" s="7">
        <v>35</v>
      </c>
      <c r="F73" s="8">
        <f t="shared" si="2"/>
        <v>27.05</v>
      </c>
      <c r="G73">
        <v>102</v>
      </c>
      <c r="H73" s="9">
        <f t="shared" si="3"/>
        <v>3570</v>
      </c>
    </row>
    <row r="74" spans="1:8" outlineLevel="2" collapsed="1" x14ac:dyDescent="0.25">
      <c r="B74" s="12" t="s">
        <v>70</v>
      </c>
      <c r="C74" s="5"/>
      <c r="D74" s="6"/>
      <c r="E74" s="7"/>
      <c r="F74" s="8"/>
      <c r="H74" s="9">
        <f>SUBTOTAL(9,H73:H73)</f>
        <v>3570</v>
      </c>
    </row>
    <row r="75" spans="1:8" hidden="1" outlineLevel="3" x14ac:dyDescent="0.25">
      <c r="A75" t="s">
        <v>25</v>
      </c>
      <c r="B75" t="s">
        <v>27</v>
      </c>
      <c r="C75" s="5">
        <v>45351</v>
      </c>
      <c r="D75" s="6">
        <v>5.95</v>
      </c>
      <c r="E75" s="7">
        <v>25</v>
      </c>
      <c r="F75" s="8">
        <f t="shared" si="2"/>
        <v>19.05</v>
      </c>
      <c r="G75">
        <v>204</v>
      </c>
      <c r="H75" s="9">
        <f t="shared" si="3"/>
        <v>5100</v>
      </c>
    </row>
    <row r="76" spans="1:8" outlineLevel="2" collapsed="1" x14ac:dyDescent="0.25">
      <c r="B76" s="12" t="s">
        <v>71</v>
      </c>
      <c r="C76" s="5"/>
      <c r="D76" s="6"/>
      <c r="E76" s="7"/>
      <c r="F76" s="8"/>
      <c r="H76" s="9">
        <f>SUBTOTAL(9,H75:H75)</f>
        <v>5100</v>
      </c>
    </row>
    <row r="77" spans="1:8" hidden="1" outlineLevel="3" x14ac:dyDescent="0.25">
      <c r="A77" t="s">
        <v>25</v>
      </c>
      <c r="B77" t="s">
        <v>28</v>
      </c>
      <c r="C77" s="5">
        <v>45351</v>
      </c>
      <c r="D77" s="6">
        <v>9.9499999999999993</v>
      </c>
      <c r="E77" s="7">
        <v>25</v>
      </c>
      <c r="F77" s="8">
        <f t="shared" si="2"/>
        <v>15.05</v>
      </c>
      <c r="G77">
        <v>162</v>
      </c>
      <c r="H77" s="9">
        <f t="shared" si="3"/>
        <v>4050</v>
      </c>
    </row>
    <row r="78" spans="1:8" outlineLevel="2" collapsed="1" x14ac:dyDescent="0.25">
      <c r="B78" s="12" t="s">
        <v>72</v>
      </c>
      <c r="C78" s="5"/>
      <c r="D78" s="6"/>
      <c r="E78" s="7"/>
      <c r="F78" s="8"/>
      <c r="H78" s="9">
        <f>SUBTOTAL(9,H77:H77)</f>
        <v>4050</v>
      </c>
    </row>
    <row r="79" spans="1:8" hidden="1" outlineLevel="3" x14ac:dyDescent="0.25">
      <c r="A79" t="s">
        <v>25</v>
      </c>
      <c r="B79" t="s">
        <v>29</v>
      </c>
      <c r="C79" s="5">
        <v>45351</v>
      </c>
      <c r="D79" s="6">
        <v>9.9499999999999993</v>
      </c>
      <c r="E79" s="7">
        <v>20</v>
      </c>
      <c r="F79" s="8">
        <f t="shared" si="2"/>
        <v>10.050000000000001</v>
      </c>
      <c r="G79">
        <v>289</v>
      </c>
      <c r="H79" s="9">
        <f t="shared" si="3"/>
        <v>5780</v>
      </c>
    </row>
    <row r="80" spans="1:8" outlineLevel="2" collapsed="1" x14ac:dyDescent="0.25">
      <c r="B80" s="12" t="s">
        <v>73</v>
      </c>
      <c r="C80" s="5"/>
      <c r="D80" s="6"/>
      <c r="E80" s="7"/>
      <c r="F80" s="8"/>
      <c r="H80" s="9">
        <f>SUBTOTAL(9,H79:H79)</f>
        <v>5780</v>
      </c>
    </row>
    <row r="81" spans="1:8" outlineLevel="1" x14ac:dyDescent="0.25">
      <c r="A81" s="12" t="s">
        <v>36</v>
      </c>
      <c r="C81" s="5"/>
      <c r="D81" s="6"/>
      <c r="E81" s="7"/>
      <c r="F81" s="8"/>
      <c r="H81" s="9">
        <f>SUBTOTAL(9,H73:H79)</f>
        <v>18500</v>
      </c>
    </row>
    <row r="82" spans="1:8" hidden="1" outlineLevel="3" x14ac:dyDescent="0.25">
      <c r="A82" t="s">
        <v>9</v>
      </c>
      <c r="B82" t="s">
        <v>10</v>
      </c>
      <c r="C82" s="5">
        <v>45382</v>
      </c>
      <c r="D82" s="6">
        <v>5.95</v>
      </c>
      <c r="E82" s="7">
        <v>20</v>
      </c>
      <c r="F82" s="8">
        <f>E82-D82</f>
        <v>14.05</v>
      </c>
      <c r="G82">
        <v>67</v>
      </c>
      <c r="H82" s="9">
        <f>E82*G82</f>
        <v>1340</v>
      </c>
    </row>
    <row r="83" spans="1:8" outlineLevel="2" collapsed="1" x14ac:dyDescent="0.25">
      <c r="B83" s="12" t="s">
        <v>56</v>
      </c>
      <c r="C83" s="5"/>
      <c r="D83" s="6"/>
      <c r="E83" s="7"/>
      <c r="F83" s="8"/>
      <c r="H83" s="9">
        <f>SUBTOTAL(9,H82:H82)</f>
        <v>1340</v>
      </c>
    </row>
    <row r="84" spans="1:8" hidden="1" outlineLevel="3" x14ac:dyDescent="0.25">
      <c r="A84" t="s">
        <v>9</v>
      </c>
      <c r="B84" t="s">
        <v>11</v>
      </c>
      <c r="C84" s="5">
        <v>45382</v>
      </c>
      <c r="D84" s="6">
        <v>25.25</v>
      </c>
      <c r="E84" s="7">
        <v>70</v>
      </c>
      <c r="F84" s="8">
        <f t="shared" ref="F84:F118" si="4">E84-D84</f>
        <v>44.75</v>
      </c>
      <c r="G84">
        <v>245</v>
      </c>
      <c r="H84" s="9">
        <f t="shared" ref="H84:H118" si="5">E84*G84</f>
        <v>17150</v>
      </c>
    </row>
    <row r="85" spans="1:8" outlineLevel="2" collapsed="1" x14ac:dyDescent="0.25">
      <c r="B85" s="12" t="s">
        <v>57</v>
      </c>
      <c r="C85" s="5"/>
      <c r="D85" s="6"/>
      <c r="E85" s="7"/>
      <c r="F85" s="8"/>
      <c r="H85" s="9">
        <f>SUBTOTAL(9,H84:H84)</f>
        <v>17150</v>
      </c>
    </row>
    <row r="86" spans="1:8" hidden="1" outlineLevel="3" x14ac:dyDescent="0.25">
      <c r="A86" t="s">
        <v>9</v>
      </c>
      <c r="B86" t="s">
        <v>12</v>
      </c>
      <c r="C86" s="5">
        <v>45382</v>
      </c>
      <c r="D86" s="10">
        <v>7.1</v>
      </c>
      <c r="E86" s="7">
        <v>30</v>
      </c>
      <c r="F86" s="8">
        <f t="shared" si="4"/>
        <v>22.9</v>
      </c>
      <c r="G86">
        <v>176</v>
      </c>
      <c r="H86" s="9">
        <f t="shared" si="5"/>
        <v>5280</v>
      </c>
    </row>
    <row r="87" spans="1:8" outlineLevel="2" collapsed="1" x14ac:dyDescent="0.25">
      <c r="B87" s="12" t="s">
        <v>58</v>
      </c>
      <c r="C87" s="5"/>
      <c r="D87" s="10"/>
      <c r="E87" s="7"/>
      <c r="F87" s="8"/>
      <c r="H87" s="9">
        <f>SUBTOTAL(9,H86:H86)</f>
        <v>5280</v>
      </c>
    </row>
    <row r="88" spans="1:8" hidden="1" outlineLevel="3" x14ac:dyDescent="0.25">
      <c r="A88" t="s">
        <v>9</v>
      </c>
      <c r="B88" t="s">
        <v>13</v>
      </c>
      <c r="C88" s="5">
        <v>45382</v>
      </c>
      <c r="D88" s="10">
        <v>7.1</v>
      </c>
      <c r="E88" s="7">
        <v>30</v>
      </c>
      <c r="F88" s="8">
        <f t="shared" si="4"/>
        <v>22.9</v>
      </c>
      <c r="G88">
        <v>181</v>
      </c>
      <c r="H88" s="9">
        <f t="shared" si="5"/>
        <v>5430</v>
      </c>
    </row>
    <row r="89" spans="1:8" outlineLevel="2" collapsed="1" x14ac:dyDescent="0.25">
      <c r="B89" s="12" t="s">
        <v>59</v>
      </c>
      <c r="C89" s="5"/>
      <c r="D89" s="10"/>
      <c r="E89" s="7"/>
      <c r="F89" s="8"/>
      <c r="H89" s="9">
        <f>SUBTOTAL(9,H88:H88)</f>
        <v>5430</v>
      </c>
    </row>
    <row r="90" spans="1:8" hidden="1" outlineLevel="3" x14ac:dyDescent="0.25">
      <c r="A90" t="s">
        <v>9</v>
      </c>
      <c r="B90" t="s">
        <v>14</v>
      </c>
      <c r="C90" s="5">
        <v>45382</v>
      </c>
      <c r="D90" s="10">
        <v>5</v>
      </c>
      <c r="E90" s="7">
        <v>25</v>
      </c>
      <c r="F90" s="8">
        <f t="shared" si="4"/>
        <v>20</v>
      </c>
      <c r="G90">
        <v>122</v>
      </c>
      <c r="H90" s="9">
        <f t="shared" si="5"/>
        <v>3050</v>
      </c>
    </row>
    <row r="91" spans="1:8" outlineLevel="2" collapsed="1" x14ac:dyDescent="0.25">
      <c r="B91" s="12" t="s">
        <v>60</v>
      </c>
      <c r="C91" s="5"/>
      <c r="D91" s="10"/>
      <c r="E91" s="7"/>
      <c r="F91" s="8"/>
      <c r="H91" s="9">
        <f>SUBTOTAL(9,H90:H90)</f>
        <v>3050</v>
      </c>
    </row>
    <row r="92" spans="1:8" hidden="1" outlineLevel="3" x14ac:dyDescent="0.25">
      <c r="A92" t="s">
        <v>9</v>
      </c>
      <c r="B92" t="s">
        <v>15</v>
      </c>
      <c r="C92" s="5">
        <v>45382</v>
      </c>
      <c r="D92" s="10">
        <v>6.95</v>
      </c>
      <c r="E92" s="7">
        <v>35</v>
      </c>
      <c r="F92" s="8">
        <f t="shared" si="4"/>
        <v>28.05</v>
      </c>
      <c r="G92">
        <v>275</v>
      </c>
      <c r="H92" s="9">
        <f t="shared" si="5"/>
        <v>9625</v>
      </c>
    </row>
    <row r="93" spans="1:8" outlineLevel="2" collapsed="1" x14ac:dyDescent="0.25">
      <c r="B93" s="12" t="s">
        <v>61</v>
      </c>
      <c r="C93" s="5"/>
      <c r="D93" s="10"/>
      <c r="E93" s="7"/>
      <c r="F93" s="8"/>
      <c r="H93" s="9">
        <f>SUBTOTAL(9,H92:H92)</f>
        <v>9625</v>
      </c>
    </row>
    <row r="94" spans="1:8" hidden="1" outlineLevel="3" x14ac:dyDescent="0.25">
      <c r="A94" t="s">
        <v>9</v>
      </c>
      <c r="B94" t="s">
        <v>16</v>
      </c>
      <c r="C94" s="5">
        <v>45382</v>
      </c>
      <c r="D94" s="10">
        <v>4</v>
      </c>
      <c r="E94" s="7">
        <v>25</v>
      </c>
      <c r="F94" s="8">
        <f t="shared" si="4"/>
        <v>21</v>
      </c>
      <c r="G94">
        <v>155</v>
      </c>
      <c r="H94" s="9">
        <f t="shared" si="5"/>
        <v>3875</v>
      </c>
    </row>
    <row r="95" spans="1:8" outlineLevel="2" collapsed="1" x14ac:dyDescent="0.25">
      <c r="B95" s="12" t="s">
        <v>62</v>
      </c>
      <c r="C95" s="5"/>
      <c r="D95" s="10"/>
      <c r="E95" s="7"/>
      <c r="F95" s="8"/>
      <c r="H95" s="9">
        <f>SUBTOTAL(9,H94:H94)</f>
        <v>3875</v>
      </c>
    </row>
    <row r="96" spans="1:8" outlineLevel="1" x14ac:dyDescent="0.25">
      <c r="A96" s="12" t="s">
        <v>34</v>
      </c>
      <c r="C96" s="5"/>
      <c r="D96" s="10"/>
      <c r="E96" s="7"/>
      <c r="F96" s="8"/>
      <c r="H96" s="9">
        <f>SUBTOTAL(9,H82:H94)</f>
        <v>45750</v>
      </c>
    </row>
    <row r="97" spans="1:8" hidden="1" outlineLevel="3" x14ac:dyDescent="0.25">
      <c r="A97" t="s">
        <v>17</v>
      </c>
      <c r="B97" t="s">
        <v>18</v>
      </c>
      <c r="C97" s="5">
        <v>45382</v>
      </c>
      <c r="D97" s="6">
        <v>5</v>
      </c>
      <c r="E97" s="7">
        <v>20</v>
      </c>
      <c r="F97" s="8">
        <f t="shared" si="4"/>
        <v>15</v>
      </c>
      <c r="G97">
        <v>418</v>
      </c>
      <c r="H97" s="9">
        <f t="shared" si="5"/>
        <v>8360</v>
      </c>
    </row>
    <row r="98" spans="1:8" outlineLevel="2" collapsed="1" x14ac:dyDescent="0.25">
      <c r="B98" s="12" t="s">
        <v>63</v>
      </c>
      <c r="C98" s="5"/>
      <c r="D98" s="6"/>
      <c r="E98" s="7"/>
      <c r="F98" s="8"/>
      <c r="H98" s="9">
        <f>SUBTOTAL(9,H97:H97)</f>
        <v>8360</v>
      </c>
    </row>
    <row r="99" spans="1:8" hidden="1" outlineLevel="3" x14ac:dyDescent="0.25">
      <c r="A99" t="s">
        <v>17</v>
      </c>
      <c r="B99" t="s">
        <v>19</v>
      </c>
      <c r="C99" s="5">
        <v>45382</v>
      </c>
      <c r="D99" s="6">
        <v>7.5</v>
      </c>
      <c r="E99" s="7">
        <v>25</v>
      </c>
      <c r="F99" s="8">
        <f t="shared" si="4"/>
        <v>17.5</v>
      </c>
      <c r="G99">
        <v>50</v>
      </c>
      <c r="H99" s="9">
        <f t="shared" si="5"/>
        <v>1250</v>
      </c>
    </row>
    <row r="100" spans="1:8" outlineLevel="2" collapsed="1" x14ac:dyDescent="0.25">
      <c r="B100" s="12" t="s">
        <v>64</v>
      </c>
      <c r="C100" s="5"/>
      <c r="D100" s="6"/>
      <c r="E100" s="7"/>
      <c r="F100" s="8"/>
      <c r="H100" s="9">
        <f>SUBTOTAL(9,H99:H99)</f>
        <v>1250</v>
      </c>
    </row>
    <row r="101" spans="1:8" hidden="1" outlineLevel="3" x14ac:dyDescent="0.25">
      <c r="A101" t="s">
        <v>17</v>
      </c>
      <c r="B101" t="s">
        <v>20</v>
      </c>
      <c r="C101" s="5">
        <v>45382</v>
      </c>
      <c r="D101" s="6">
        <v>3.25</v>
      </c>
      <c r="E101" s="7">
        <v>15</v>
      </c>
      <c r="F101" s="8">
        <f t="shared" si="4"/>
        <v>11.75</v>
      </c>
      <c r="G101">
        <v>111</v>
      </c>
      <c r="H101" s="9">
        <f t="shared" si="5"/>
        <v>1665</v>
      </c>
    </row>
    <row r="102" spans="1:8" outlineLevel="2" collapsed="1" x14ac:dyDescent="0.25">
      <c r="B102" s="12" t="s">
        <v>65</v>
      </c>
      <c r="C102" s="5"/>
      <c r="D102" s="6"/>
      <c r="E102" s="7"/>
      <c r="F102" s="8"/>
      <c r="H102" s="9">
        <f>SUBTOTAL(9,H101:H101)</f>
        <v>1665</v>
      </c>
    </row>
    <row r="103" spans="1:8" hidden="1" outlineLevel="3" x14ac:dyDescent="0.25">
      <c r="A103" t="s">
        <v>17</v>
      </c>
      <c r="B103" t="s">
        <v>21</v>
      </c>
      <c r="C103" s="5">
        <v>45382</v>
      </c>
      <c r="D103" s="6">
        <v>6.95</v>
      </c>
      <c r="E103" s="7">
        <v>30</v>
      </c>
      <c r="F103" s="8">
        <f t="shared" si="4"/>
        <v>23.05</v>
      </c>
      <c r="G103">
        <v>135</v>
      </c>
      <c r="H103" s="9">
        <f t="shared" si="5"/>
        <v>4050</v>
      </c>
    </row>
    <row r="104" spans="1:8" outlineLevel="2" collapsed="1" x14ac:dyDescent="0.25">
      <c r="B104" s="12" t="s">
        <v>66</v>
      </c>
      <c r="C104" s="5"/>
      <c r="D104" s="6"/>
      <c r="E104" s="7"/>
      <c r="F104" s="8"/>
      <c r="H104" s="9">
        <f>SUBTOTAL(9,H103:H103)</f>
        <v>4050</v>
      </c>
    </row>
    <row r="105" spans="1:8" hidden="1" outlineLevel="3" x14ac:dyDescent="0.25">
      <c r="A105" t="s">
        <v>17</v>
      </c>
      <c r="B105" t="s">
        <v>22</v>
      </c>
      <c r="C105" s="5">
        <v>45382</v>
      </c>
      <c r="D105" s="6">
        <v>4.55</v>
      </c>
      <c r="E105" s="7">
        <v>20</v>
      </c>
      <c r="F105" s="8">
        <f t="shared" si="4"/>
        <v>15.45</v>
      </c>
      <c r="G105">
        <v>92</v>
      </c>
      <c r="H105" s="9">
        <f t="shared" si="5"/>
        <v>1840</v>
      </c>
    </row>
    <row r="106" spans="1:8" outlineLevel="2" collapsed="1" x14ac:dyDescent="0.25">
      <c r="B106" s="12" t="s">
        <v>67</v>
      </c>
      <c r="C106" s="5"/>
      <c r="D106" s="6"/>
      <c r="E106" s="7"/>
      <c r="F106" s="8"/>
      <c r="H106" s="9">
        <f>SUBTOTAL(9,H105:H105)</f>
        <v>1840</v>
      </c>
    </row>
    <row r="107" spans="1:8" hidden="1" outlineLevel="3" x14ac:dyDescent="0.25">
      <c r="A107" t="s">
        <v>17</v>
      </c>
      <c r="B107" t="s">
        <v>23</v>
      </c>
      <c r="C107" s="5">
        <v>45382</v>
      </c>
      <c r="D107" s="6">
        <v>10</v>
      </c>
      <c r="E107" s="7">
        <v>40</v>
      </c>
      <c r="F107" s="8">
        <f t="shared" si="4"/>
        <v>30</v>
      </c>
      <c r="G107">
        <v>214</v>
      </c>
      <c r="H107" s="9">
        <f t="shared" si="5"/>
        <v>8560</v>
      </c>
    </row>
    <row r="108" spans="1:8" outlineLevel="2" collapsed="1" x14ac:dyDescent="0.25">
      <c r="B108" s="12" t="s">
        <v>68</v>
      </c>
      <c r="C108" s="5"/>
      <c r="D108" s="6"/>
      <c r="E108" s="7"/>
      <c r="F108" s="8"/>
      <c r="H108" s="9">
        <f>SUBTOTAL(9,H107:H107)</f>
        <v>8560</v>
      </c>
    </row>
    <row r="109" spans="1:8" hidden="1" outlineLevel="3" x14ac:dyDescent="0.25">
      <c r="A109" t="s">
        <v>17</v>
      </c>
      <c r="B109" t="s">
        <v>24</v>
      </c>
      <c r="C109" s="5">
        <v>45382</v>
      </c>
      <c r="D109" s="6">
        <v>1.25</v>
      </c>
      <c r="E109" s="7">
        <v>10</v>
      </c>
      <c r="F109" s="8">
        <f t="shared" si="4"/>
        <v>8.75</v>
      </c>
      <c r="G109">
        <v>141</v>
      </c>
      <c r="H109" s="9">
        <f t="shared" si="5"/>
        <v>1410</v>
      </c>
    </row>
    <row r="110" spans="1:8" outlineLevel="2" collapsed="1" x14ac:dyDescent="0.25">
      <c r="B110" s="12" t="s">
        <v>69</v>
      </c>
      <c r="C110" s="5"/>
      <c r="D110" s="6"/>
      <c r="E110" s="7"/>
      <c r="F110" s="8"/>
      <c r="H110" s="9">
        <f>SUBTOTAL(9,H109:H109)</f>
        <v>1410</v>
      </c>
    </row>
    <row r="111" spans="1:8" outlineLevel="1" x14ac:dyDescent="0.25">
      <c r="A111" s="12" t="s">
        <v>35</v>
      </c>
      <c r="C111" s="5"/>
      <c r="D111" s="6"/>
      <c r="E111" s="7"/>
      <c r="F111" s="8"/>
      <c r="H111" s="9">
        <f>SUBTOTAL(9,H97:H109)</f>
        <v>27135</v>
      </c>
    </row>
    <row r="112" spans="1:8" hidden="1" outlineLevel="3" x14ac:dyDescent="0.25">
      <c r="A112" t="s">
        <v>25</v>
      </c>
      <c r="B112" t="s">
        <v>26</v>
      </c>
      <c r="C112" s="5">
        <v>45382</v>
      </c>
      <c r="D112" s="6">
        <v>7.95</v>
      </c>
      <c r="E112" s="7">
        <v>35</v>
      </c>
      <c r="F112" s="8">
        <f t="shared" si="4"/>
        <v>27.05</v>
      </c>
      <c r="G112">
        <v>162</v>
      </c>
      <c r="H112" s="9">
        <f t="shared" si="5"/>
        <v>5670</v>
      </c>
    </row>
    <row r="113" spans="1:8" outlineLevel="2" collapsed="1" x14ac:dyDescent="0.25">
      <c r="B113" s="12" t="s">
        <v>70</v>
      </c>
      <c r="C113" s="5"/>
      <c r="D113" s="6"/>
      <c r="E113" s="7"/>
      <c r="F113" s="8"/>
      <c r="H113" s="9">
        <f>SUBTOTAL(9,H112:H112)</f>
        <v>5670</v>
      </c>
    </row>
    <row r="114" spans="1:8" hidden="1" outlineLevel="3" x14ac:dyDescent="0.25">
      <c r="A114" t="s">
        <v>25</v>
      </c>
      <c r="B114" t="s">
        <v>27</v>
      </c>
      <c r="C114" s="5">
        <v>45382</v>
      </c>
      <c r="D114" s="6">
        <v>5.95</v>
      </c>
      <c r="E114" s="7">
        <v>25</v>
      </c>
      <c r="F114" s="8">
        <f t="shared" si="4"/>
        <v>19.05</v>
      </c>
      <c r="G114">
        <v>234</v>
      </c>
      <c r="H114" s="9">
        <f t="shared" si="5"/>
        <v>5850</v>
      </c>
    </row>
    <row r="115" spans="1:8" outlineLevel="2" collapsed="1" x14ac:dyDescent="0.25">
      <c r="B115" s="12" t="s">
        <v>71</v>
      </c>
      <c r="C115" s="5"/>
      <c r="D115" s="6"/>
      <c r="E115" s="7"/>
      <c r="F115" s="8"/>
      <c r="H115" s="9">
        <f>SUBTOTAL(9,H114:H114)</f>
        <v>5850</v>
      </c>
    </row>
    <row r="116" spans="1:8" hidden="1" outlineLevel="3" x14ac:dyDescent="0.25">
      <c r="A116" t="s">
        <v>25</v>
      </c>
      <c r="B116" t="s">
        <v>28</v>
      </c>
      <c r="C116" s="5">
        <v>45382</v>
      </c>
      <c r="D116" s="6">
        <v>9.9499999999999993</v>
      </c>
      <c r="E116" s="7">
        <v>25</v>
      </c>
      <c r="F116" s="8">
        <f t="shared" si="4"/>
        <v>15.05</v>
      </c>
      <c r="G116">
        <v>185</v>
      </c>
      <c r="H116" s="9">
        <f t="shared" si="5"/>
        <v>4625</v>
      </c>
    </row>
    <row r="117" spans="1:8" outlineLevel="2" collapsed="1" x14ac:dyDescent="0.25">
      <c r="B117" s="12" t="s">
        <v>72</v>
      </c>
      <c r="C117" s="5"/>
      <c r="D117" s="6"/>
      <c r="E117" s="7"/>
      <c r="F117" s="8"/>
      <c r="H117" s="9">
        <f>SUBTOTAL(9,H116:H116)</f>
        <v>4625</v>
      </c>
    </row>
    <row r="118" spans="1:8" hidden="1" outlineLevel="3" x14ac:dyDescent="0.25">
      <c r="A118" t="s">
        <v>25</v>
      </c>
      <c r="B118" t="s">
        <v>29</v>
      </c>
      <c r="C118" s="5">
        <v>45382</v>
      </c>
      <c r="D118" s="6">
        <v>9.9499999999999993</v>
      </c>
      <c r="E118" s="7">
        <v>20</v>
      </c>
      <c r="F118" s="8">
        <f t="shared" si="4"/>
        <v>10.050000000000001</v>
      </c>
      <c r="G118">
        <v>327</v>
      </c>
      <c r="H118" s="9">
        <f t="shared" si="5"/>
        <v>6540</v>
      </c>
    </row>
    <row r="119" spans="1:8" outlineLevel="2" collapsed="1" x14ac:dyDescent="0.25">
      <c r="B119" s="12" t="s">
        <v>73</v>
      </c>
      <c r="C119" s="5"/>
      <c r="D119" s="6"/>
      <c r="E119" s="7"/>
      <c r="F119" s="8"/>
      <c r="H119" s="9">
        <f>SUBTOTAL(9,H118:H118)</f>
        <v>6540</v>
      </c>
    </row>
    <row r="120" spans="1:8" outlineLevel="1" x14ac:dyDescent="0.25">
      <c r="A120" s="12" t="s">
        <v>36</v>
      </c>
      <c r="C120" s="5"/>
      <c r="D120" s="6"/>
      <c r="E120" s="7"/>
      <c r="F120" s="8"/>
      <c r="H120" s="9">
        <f>SUBTOTAL(9,H112:H118)</f>
        <v>22685</v>
      </c>
    </row>
    <row r="121" spans="1:8" x14ac:dyDescent="0.25">
      <c r="A121" s="12" t="s">
        <v>30</v>
      </c>
      <c r="C121" s="5"/>
      <c r="D121" s="6"/>
      <c r="E121" s="7"/>
      <c r="F121" s="8"/>
      <c r="H121" s="9">
        <f>SUBTOTAL(9,H4:H118)</f>
        <v>297855</v>
      </c>
    </row>
  </sheetData>
  <printOptions horizontalCentered="1"/>
  <pageMargins left="0.7" right="0.7" top="1" bottom="0.75" header="0.3" footer="0.3"/>
  <pageSetup orientation="landscape" r:id="rId1"/>
  <headerFooter>
    <oddHeader>&amp;LStudent Name&amp;C&amp;A&amp;R&amp;F</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DF34-2E40-4E49-A849-B64A3016074A}">
  <sheetPr codeName="Sheet5"/>
  <dimension ref="A1:K57"/>
  <sheetViews>
    <sheetView tabSelected="1" topLeftCell="D3" zoomScaleNormal="100" workbookViewId="0">
      <selection activeCell="J48" sqref="J48"/>
    </sheetView>
  </sheetViews>
  <sheetFormatPr defaultRowHeight="15" x14ac:dyDescent="0.25"/>
  <cols>
    <col min="1" max="1" width="9.7109375" bestFit="1" customWidth="1"/>
    <col min="2" max="2" width="23.7109375" customWidth="1"/>
    <col min="3" max="3" width="15.42578125" customWidth="1"/>
    <col min="8" max="8" width="12.5703125" bestFit="1" customWidth="1"/>
    <col min="10" max="10" width="25.7109375" bestFit="1" customWidth="1"/>
    <col min="11" max="11" width="21.140625" bestFit="1" customWidth="1"/>
    <col min="12" max="12" width="6.7109375" bestFit="1" customWidth="1"/>
    <col min="13" max="13" width="9.7109375" bestFit="1" customWidth="1"/>
    <col min="14" max="14" width="11.28515625" bestFit="1" customWidth="1"/>
    <col min="15" max="15" width="14.42578125" bestFit="1" customWidth="1"/>
    <col min="16" max="16" width="17.7109375" bestFit="1" customWidth="1"/>
    <col min="17" max="17" width="23.85546875" bestFit="1" customWidth="1"/>
    <col min="18" max="18" width="27" bestFit="1" customWidth="1"/>
    <col min="19" max="19" width="8" bestFit="1" customWidth="1"/>
    <col min="20" max="20" width="8.85546875" bestFit="1" customWidth="1"/>
    <col min="21" max="21" width="9.28515625" bestFit="1" customWidth="1"/>
    <col min="22" max="22" width="12.28515625" bestFit="1" customWidth="1"/>
    <col min="23" max="23" width="23.42578125" bestFit="1" customWidth="1"/>
    <col min="24" max="24" width="26.5703125" bestFit="1" customWidth="1"/>
    <col min="25" max="25" width="10.85546875" bestFit="1" customWidth="1"/>
    <col min="26" max="26" width="14" bestFit="1" customWidth="1"/>
    <col min="27" max="27" width="9.7109375" bestFit="1" customWidth="1"/>
    <col min="28" max="28" width="12.7109375" bestFit="1" customWidth="1"/>
    <col min="29" max="29" width="10.85546875" bestFit="1" customWidth="1"/>
    <col min="30" max="30" width="14" bestFit="1" customWidth="1"/>
    <col min="31" max="31" width="11.85546875" bestFit="1" customWidth="1"/>
    <col min="32" max="32" width="15" bestFit="1" customWidth="1"/>
    <col min="33" max="33" width="18.7109375" bestFit="1" customWidth="1"/>
    <col min="34" max="34" width="22" bestFit="1" customWidth="1"/>
    <col min="35" max="35" width="16.28515625" bestFit="1" customWidth="1"/>
    <col min="36" max="36" width="19.42578125" bestFit="1" customWidth="1"/>
    <col min="37" max="37" width="15.28515625" bestFit="1" customWidth="1"/>
    <col min="38" max="38" width="18.42578125" bestFit="1" customWidth="1"/>
    <col min="39" max="39" width="22" bestFit="1" customWidth="1"/>
    <col min="40" max="40" width="25.140625" bestFit="1" customWidth="1"/>
    <col min="41" max="41" width="15.85546875" bestFit="1" customWidth="1"/>
    <col min="42" max="42" width="19" bestFit="1" customWidth="1"/>
    <col min="43" max="43" width="18.28515625" bestFit="1" customWidth="1"/>
    <col min="44" max="44" width="21.5703125" bestFit="1" customWidth="1"/>
    <col min="45" max="45" width="15" bestFit="1" customWidth="1"/>
    <col min="46" max="46" width="18.140625" bestFit="1" customWidth="1"/>
    <col min="47" max="47" width="11.28515625" bestFit="1" customWidth="1"/>
  </cols>
  <sheetData>
    <row r="1" spans="1:11" x14ac:dyDescent="0.25">
      <c r="E1" s="1"/>
      <c r="F1" s="1"/>
      <c r="G1" s="2" t="s">
        <v>0</v>
      </c>
      <c r="H1" s="3"/>
    </row>
    <row r="3" spans="1:11" ht="30" x14ac:dyDescent="0.25">
      <c r="A3" s="4" t="s">
        <v>1</v>
      </c>
      <c r="B3" s="4" t="s">
        <v>2</v>
      </c>
      <c r="C3" s="4" t="s">
        <v>3</v>
      </c>
      <c r="D3" s="4" t="s">
        <v>4</v>
      </c>
      <c r="E3" s="4" t="s">
        <v>5</v>
      </c>
      <c r="F3" s="4" t="s">
        <v>6</v>
      </c>
      <c r="G3" s="4" t="s">
        <v>7</v>
      </c>
      <c r="H3" s="4" t="s">
        <v>8</v>
      </c>
    </row>
    <row r="4" spans="1:11" x14ac:dyDescent="0.25">
      <c r="A4" t="s">
        <v>9</v>
      </c>
      <c r="B4" t="s">
        <v>10</v>
      </c>
      <c r="C4" s="5">
        <v>45322</v>
      </c>
      <c r="D4" s="6">
        <v>5.95</v>
      </c>
      <c r="E4" s="7">
        <v>20</v>
      </c>
      <c r="F4" s="8">
        <f>E4-D4</f>
        <v>14.05</v>
      </c>
      <c r="G4">
        <v>31</v>
      </c>
      <c r="H4" s="9">
        <f>E4*G4</f>
        <v>620</v>
      </c>
      <c r="J4" s="13" t="s">
        <v>197</v>
      </c>
      <c r="K4" t="s">
        <v>76</v>
      </c>
    </row>
    <row r="5" spans="1:11" x14ac:dyDescent="0.25">
      <c r="A5" t="s">
        <v>9</v>
      </c>
      <c r="B5" t="s">
        <v>11</v>
      </c>
      <c r="C5" s="5">
        <v>45322</v>
      </c>
      <c r="D5" s="6">
        <v>25.25</v>
      </c>
      <c r="E5" s="7">
        <v>70</v>
      </c>
      <c r="F5" s="8">
        <f t="shared" ref="F5:F21" si="0">E5-D5</f>
        <v>44.75</v>
      </c>
      <c r="G5">
        <v>325</v>
      </c>
      <c r="H5" s="9">
        <f t="shared" ref="H5:H21" si="1">E5*G5</f>
        <v>22750</v>
      </c>
      <c r="J5" s="14" t="s">
        <v>9</v>
      </c>
      <c r="K5" s="9">
        <v>155920</v>
      </c>
    </row>
    <row r="6" spans="1:11" x14ac:dyDescent="0.25">
      <c r="A6" t="s">
        <v>9</v>
      </c>
      <c r="B6" t="s">
        <v>12</v>
      </c>
      <c r="C6" s="5">
        <v>45322</v>
      </c>
      <c r="D6" s="10">
        <v>7.1</v>
      </c>
      <c r="E6" s="7">
        <v>30</v>
      </c>
      <c r="F6" s="8">
        <f t="shared" si="0"/>
        <v>22.9</v>
      </c>
      <c r="G6">
        <v>247</v>
      </c>
      <c r="H6" s="9">
        <f t="shared" si="1"/>
        <v>7410</v>
      </c>
      <c r="J6" s="15" t="s">
        <v>10</v>
      </c>
      <c r="K6" s="9">
        <v>2920</v>
      </c>
    </row>
    <row r="7" spans="1:11" x14ac:dyDescent="0.25">
      <c r="A7" t="s">
        <v>9</v>
      </c>
      <c r="B7" t="s">
        <v>13</v>
      </c>
      <c r="C7" s="5">
        <v>45322</v>
      </c>
      <c r="D7" s="10">
        <v>7.1</v>
      </c>
      <c r="E7" s="7">
        <v>30</v>
      </c>
      <c r="F7" s="8">
        <f t="shared" si="0"/>
        <v>22.9</v>
      </c>
      <c r="G7">
        <v>231</v>
      </c>
      <c r="H7" s="9">
        <f t="shared" si="1"/>
        <v>6930</v>
      </c>
      <c r="J7" s="15" t="s">
        <v>11</v>
      </c>
      <c r="K7" s="9">
        <v>60480</v>
      </c>
    </row>
    <row r="8" spans="1:11" x14ac:dyDescent="0.25">
      <c r="A8" t="s">
        <v>9</v>
      </c>
      <c r="B8" t="s">
        <v>14</v>
      </c>
      <c r="C8" s="5">
        <v>45322</v>
      </c>
      <c r="D8" s="10">
        <v>5</v>
      </c>
      <c r="E8" s="7">
        <v>25</v>
      </c>
      <c r="F8" s="8">
        <f t="shared" si="0"/>
        <v>20</v>
      </c>
      <c r="G8">
        <v>325</v>
      </c>
      <c r="H8" s="9">
        <f t="shared" si="1"/>
        <v>8125</v>
      </c>
      <c r="J8" s="15" t="s">
        <v>13</v>
      </c>
      <c r="K8" s="9">
        <v>17160</v>
      </c>
    </row>
    <row r="9" spans="1:11" x14ac:dyDescent="0.25">
      <c r="A9" t="s">
        <v>9</v>
      </c>
      <c r="B9" t="s">
        <v>15</v>
      </c>
      <c r="C9" s="5">
        <v>45322</v>
      </c>
      <c r="D9" s="10">
        <v>6.95</v>
      </c>
      <c r="E9" s="7">
        <v>35</v>
      </c>
      <c r="F9" s="8">
        <f t="shared" si="0"/>
        <v>28.05</v>
      </c>
      <c r="G9">
        <v>315</v>
      </c>
      <c r="H9" s="9">
        <f t="shared" si="1"/>
        <v>11025</v>
      </c>
      <c r="J9" s="15" t="s">
        <v>15</v>
      </c>
      <c r="K9" s="9">
        <v>29890</v>
      </c>
    </row>
    <row r="10" spans="1:11" x14ac:dyDescent="0.25">
      <c r="A10" t="s">
        <v>9</v>
      </c>
      <c r="B10" t="s">
        <v>16</v>
      </c>
      <c r="C10" s="5">
        <v>45322</v>
      </c>
      <c r="D10" s="10">
        <v>4</v>
      </c>
      <c r="E10" s="7">
        <v>25</v>
      </c>
      <c r="F10" s="8">
        <f t="shared" si="0"/>
        <v>21</v>
      </c>
      <c r="G10">
        <v>244</v>
      </c>
      <c r="H10" s="9">
        <f t="shared" si="1"/>
        <v>6100</v>
      </c>
      <c r="J10" s="15" t="s">
        <v>14</v>
      </c>
      <c r="K10" s="9">
        <v>13900</v>
      </c>
    </row>
    <row r="11" spans="1:11" x14ac:dyDescent="0.25">
      <c r="A11" t="s">
        <v>17</v>
      </c>
      <c r="B11" t="s">
        <v>18</v>
      </c>
      <c r="C11" s="5">
        <v>45322</v>
      </c>
      <c r="D11" s="6">
        <v>5</v>
      </c>
      <c r="E11" s="7">
        <v>20</v>
      </c>
      <c r="F11" s="8">
        <f t="shared" si="0"/>
        <v>15</v>
      </c>
      <c r="G11">
        <v>541</v>
      </c>
      <c r="H11" s="9">
        <f t="shared" si="1"/>
        <v>10820</v>
      </c>
      <c r="J11" s="15" t="s">
        <v>12</v>
      </c>
      <c r="K11" s="9">
        <v>18270</v>
      </c>
    </row>
    <row r="12" spans="1:11" x14ac:dyDescent="0.25">
      <c r="A12" t="s">
        <v>17</v>
      </c>
      <c r="B12" t="s">
        <v>19</v>
      </c>
      <c r="C12" s="5">
        <v>45322</v>
      </c>
      <c r="D12" s="6">
        <v>7.5</v>
      </c>
      <c r="E12" s="7">
        <v>25</v>
      </c>
      <c r="F12" s="8">
        <f t="shared" si="0"/>
        <v>17.5</v>
      </c>
      <c r="G12">
        <v>84</v>
      </c>
      <c r="H12" s="9">
        <f t="shared" si="1"/>
        <v>2100</v>
      </c>
      <c r="J12" s="15" t="s">
        <v>16</v>
      </c>
      <c r="K12" s="9">
        <v>13300</v>
      </c>
    </row>
    <row r="13" spans="1:11" x14ac:dyDescent="0.25">
      <c r="A13" t="s">
        <v>17</v>
      </c>
      <c r="B13" t="s">
        <v>20</v>
      </c>
      <c r="C13" s="5">
        <v>45322</v>
      </c>
      <c r="D13" s="6">
        <v>3.25</v>
      </c>
      <c r="E13" s="7">
        <v>15</v>
      </c>
      <c r="F13" s="8">
        <f t="shared" si="0"/>
        <v>11.75</v>
      </c>
      <c r="G13">
        <v>99</v>
      </c>
      <c r="H13" s="9">
        <f t="shared" si="1"/>
        <v>1485</v>
      </c>
      <c r="J13" s="14" t="s">
        <v>25</v>
      </c>
      <c r="K13" s="9">
        <v>59705</v>
      </c>
    </row>
    <row r="14" spans="1:11" x14ac:dyDescent="0.25">
      <c r="A14" t="s">
        <v>17</v>
      </c>
      <c r="B14" t="s">
        <v>21</v>
      </c>
      <c r="C14" s="5">
        <v>45322</v>
      </c>
      <c r="D14" s="6">
        <v>6.95</v>
      </c>
      <c r="E14" s="7">
        <v>30</v>
      </c>
      <c r="F14" s="8">
        <f t="shared" si="0"/>
        <v>23.05</v>
      </c>
      <c r="G14">
        <v>132</v>
      </c>
      <c r="H14" s="9">
        <f t="shared" si="1"/>
        <v>3960</v>
      </c>
      <c r="J14" s="15" t="s">
        <v>26</v>
      </c>
      <c r="K14" s="9">
        <v>12495</v>
      </c>
    </row>
    <row r="15" spans="1:11" x14ac:dyDescent="0.25">
      <c r="A15" t="s">
        <v>17</v>
      </c>
      <c r="B15" t="s">
        <v>22</v>
      </c>
      <c r="C15" s="5">
        <v>45322</v>
      </c>
      <c r="D15" s="6">
        <v>4.55</v>
      </c>
      <c r="E15" s="7">
        <v>20</v>
      </c>
      <c r="F15" s="8">
        <f t="shared" si="0"/>
        <v>15.45</v>
      </c>
      <c r="G15">
        <v>74</v>
      </c>
      <c r="H15" s="9">
        <f t="shared" si="1"/>
        <v>1480</v>
      </c>
      <c r="J15" s="15" t="s">
        <v>27</v>
      </c>
      <c r="K15" s="9">
        <v>15300</v>
      </c>
    </row>
    <row r="16" spans="1:11" x14ac:dyDescent="0.25">
      <c r="A16" t="s">
        <v>17</v>
      </c>
      <c r="B16" t="s">
        <v>23</v>
      </c>
      <c r="C16" s="5">
        <v>45322</v>
      </c>
      <c r="D16" s="6">
        <v>10</v>
      </c>
      <c r="E16" s="7">
        <v>40</v>
      </c>
      <c r="F16" s="8">
        <f t="shared" si="0"/>
        <v>30</v>
      </c>
      <c r="G16">
        <v>182</v>
      </c>
      <c r="H16" s="9">
        <f t="shared" si="1"/>
        <v>7280</v>
      </c>
      <c r="J16" s="15" t="s">
        <v>28</v>
      </c>
      <c r="K16" s="9">
        <v>13450</v>
      </c>
    </row>
    <row r="17" spans="1:11" x14ac:dyDescent="0.25">
      <c r="A17" t="s">
        <v>17</v>
      </c>
      <c r="B17" t="s">
        <v>24</v>
      </c>
      <c r="C17" s="5">
        <v>45322</v>
      </c>
      <c r="D17" s="6">
        <v>1.25</v>
      </c>
      <c r="E17" s="7">
        <v>10</v>
      </c>
      <c r="F17" s="8">
        <f t="shared" si="0"/>
        <v>8.75</v>
      </c>
      <c r="G17">
        <v>201</v>
      </c>
      <c r="H17" s="9">
        <f t="shared" si="1"/>
        <v>2010</v>
      </c>
      <c r="J17" s="15" t="s">
        <v>29</v>
      </c>
      <c r="K17" s="9">
        <v>18460</v>
      </c>
    </row>
    <row r="18" spans="1:11" x14ac:dyDescent="0.25">
      <c r="A18" t="s">
        <v>25</v>
      </c>
      <c r="B18" t="s">
        <v>26</v>
      </c>
      <c r="C18" s="5">
        <v>45322</v>
      </c>
      <c r="D18" s="6">
        <v>7.95</v>
      </c>
      <c r="E18" s="7">
        <v>35</v>
      </c>
      <c r="F18" s="8">
        <f t="shared" si="0"/>
        <v>27.05</v>
      </c>
      <c r="G18">
        <v>93</v>
      </c>
      <c r="H18" s="9">
        <f t="shared" si="1"/>
        <v>3255</v>
      </c>
      <c r="J18" s="14" t="s">
        <v>17</v>
      </c>
      <c r="K18" s="9">
        <v>82230</v>
      </c>
    </row>
    <row r="19" spans="1:11" x14ac:dyDescent="0.25">
      <c r="A19" t="s">
        <v>25</v>
      </c>
      <c r="B19" t="s">
        <v>27</v>
      </c>
      <c r="C19" s="5">
        <v>45322</v>
      </c>
      <c r="D19" s="6">
        <v>5.95</v>
      </c>
      <c r="E19" s="7">
        <v>25</v>
      </c>
      <c r="F19" s="8">
        <f t="shared" si="0"/>
        <v>19.05</v>
      </c>
      <c r="G19">
        <v>174</v>
      </c>
      <c r="H19" s="9">
        <f t="shared" si="1"/>
        <v>4350</v>
      </c>
      <c r="J19" s="15" t="s">
        <v>18</v>
      </c>
      <c r="K19" s="9">
        <v>28340</v>
      </c>
    </row>
    <row r="20" spans="1:11" x14ac:dyDescent="0.25">
      <c r="A20" t="s">
        <v>25</v>
      </c>
      <c r="B20" t="s">
        <v>28</v>
      </c>
      <c r="C20" s="5">
        <v>45322</v>
      </c>
      <c r="D20" s="6">
        <v>9.9499999999999993</v>
      </c>
      <c r="E20" s="7">
        <v>25</v>
      </c>
      <c r="F20" s="8">
        <f t="shared" si="0"/>
        <v>15.05</v>
      </c>
      <c r="G20">
        <v>191</v>
      </c>
      <c r="H20" s="9">
        <f t="shared" si="1"/>
        <v>4775</v>
      </c>
      <c r="J20" s="15" t="s">
        <v>21</v>
      </c>
      <c r="K20" s="9">
        <v>11850</v>
      </c>
    </row>
    <row r="21" spans="1:11" x14ac:dyDescent="0.25">
      <c r="A21" t="s">
        <v>25</v>
      </c>
      <c r="B21" t="s">
        <v>29</v>
      </c>
      <c r="C21" s="5">
        <v>45322</v>
      </c>
      <c r="D21" s="6">
        <v>9.9499999999999993</v>
      </c>
      <c r="E21" s="7">
        <v>20</v>
      </c>
      <c r="F21" s="8">
        <f t="shared" si="0"/>
        <v>10.050000000000001</v>
      </c>
      <c r="G21">
        <v>307</v>
      </c>
      <c r="H21" s="9">
        <f t="shared" si="1"/>
        <v>6140</v>
      </c>
      <c r="J21" s="15" t="s">
        <v>20</v>
      </c>
      <c r="K21" s="9">
        <v>4665</v>
      </c>
    </row>
    <row r="22" spans="1:11" x14ac:dyDescent="0.25">
      <c r="A22" t="s">
        <v>9</v>
      </c>
      <c r="B22" t="s">
        <v>10</v>
      </c>
      <c r="C22" s="5">
        <v>45351</v>
      </c>
      <c r="D22" s="6">
        <v>5.95</v>
      </c>
      <c r="E22" s="7">
        <v>20</v>
      </c>
      <c r="F22" s="8">
        <f>E22-D22</f>
        <v>14.05</v>
      </c>
      <c r="G22">
        <v>48</v>
      </c>
      <c r="H22" s="9">
        <f>E22*G22</f>
        <v>960</v>
      </c>
      <c r="J22" s="15" t="s">
        <v>24</v>
      </c>
      <c r="K22" s="9">
        <v>4570</v>
      </c>
    </row>
    <row r="23" spans="1:11" x14ac:dyDescent="0.25">
      <c r="A23" t="s">
        <v>9</v>
      </c>
      <c r="B23" t="s">
        <v>11</v>
      </c>
      <c r="C23" s="5">
        <v>45351</v>
      </c>
      <c r="D23" s="6">
        <v>25.25</v>
      </c>
      <c r="E23" s="7">
        <v>70</v>
      </c>
      <c r="F23" s="8">
        <f t="shared" ref="F23:F39" si="2">E23-D23</f>
        <v>44.75</v>
      </c>
      <c r="G23">
        <v>294</v>
      </c>
      <c r="H23" s="9">
        <f t="shared" ref="H23:H39" si="3">E23*G23</f>
        <v>20580</v>
      </c>
      <c r="J23" s="15" t="s">
        <v>22</v>
      </c>
      <c r="K23" s="9">
        <v>5040</v>
      </c>
    </row>
    <row r="24" spans="1:11" x14ac:dyDescent="0.25">
      <c r="A24" t="s">
        <v>9</v>
      </c>
      <c r="B24" t="s">
        <v>12</v>
      </c>
      <c r="C24" s="5">
        <v>45351</v>
      </c>
      <c r="D24" s="10">
        <v>7.1</v>
      </c>
      <c r="E24" s="7">
        <v>30</v>
      </c>
      <c r="F24" s="8">
        <f t="shared" si="2"/>
        <v>22.9</v>
      </c>
      <c r="G24">
        <v>186</v>
      </c>
      <c r="H24" s="9">
        <f t="shared" si="3"/>
        <v>5580</v>
      </c>
      <c r="J24" s="15" t="s">
        <v>19</v>
      </c>
      <c r="K24" s="9">
        <v>4925</v>
      </c>
    </row>
    <row r="25" spans="1:11" x14ac:dyDescent="0.25">
      <c r="A25" t="s">
        <v>9</v>
      </c>
      <c r="B25" t="s">
        <v>13</v>
      </c>
      <c r="C25" s="5">
        <v>45351</v>
      </c>
      <c r="D25" s="10">
        <v>7.1</v>
      </c>
      <c r="E25" s="7">
        <v>30</v>
      </c>
      <c r="F25" s="8">
        <f t="shared" si="2"/>
        <v>22.9</v>
      </c>
      <c r="G25">
        <v>160</v>
      </c>
      <c r="H25" s="9">
        <f t="shared" si="3"/>
        <v>4800</v>
      </c>
      <c r="J25" s="15" t="s">
        <v>23</v>
      </c>
      <c r="K25" s="9">
        <v>22840</v>
      </c>
    </row>
    <row r="26" spans="1:11" x14ac:dyDescent="0.25">
      <c r="A26" t="s">
        <v>9</v>
      </c>
      <c r="B26" t="s">
        <v>14</v>
      </c>
      <c r="C26" s="5">
        <v>45351</v>
      </c>
      <c r="D26" s="10">
        <v>5</v>
      </c>
      <c r="E26" s="7">
        <v>25</v>
      </c>
      <c r="F26" s="8">
        <f t="shared" si="2"/>
        <v>20</v>
      </c>
      <c r="G26">
        <v>109</v>
      </c>
      <c r="H26" s="9">
        <f t="shared" si="3"/>
        <v>2725</v>
      </c>
      <c r="J26" s="14" t="s">
        <v>30</v>
      </c>
      <c r="K26" s="9">
        <v>297855</v>
      </c>
    </row>
    <row r="27" spans="1:11" x14ac:dyDescent="0.25">
      <c r="A27" t="s">
        <v>9</v>
      </c>
      <c r="B27" t="s">
        <v>15</v>
      </c>
      <c r="C27" s="5">
        <v>45351</v>
      </c>
      <c r="D27" s="10">
        <v>6.95</v>
      </c>
      <c r="E27" s="7">
        <v>35</v>
      </c>
      <c r="F27" s="8">
        <f t="shared" si="2"/>
        <v>28.05</v>
      </c>
      <c r="G27">
        <v>264</v>
      </c>
      <c r="H27" s="9">
        <f t="shared" si="3"/>
        <v>9240</v>
      </c>
    </row>
    <row r="28" spans="1:11" x14ac:dyDescent="0.25">
      <c r="A28" t="s">
        <v>9</v>
      </c>
      <c r="B28" t="s">
        <v>16</v>
      </c>
      <c r="C28" s="5">
        <v>45351</v>
      </c>
      <c r="D28" s="10">
        <v>4</v>
      </c>
      <c r="E28" s="7">
        <v>25</v>
      </c>
      <c r="F28" s="8">
        <f t="shared" si="2"/>
        <v>21</v>
      </c>
      <c r="G28">
        <v>133</v>
      </c>
      <c r="H28" s="9">
        <f t="shared" si="3"/>
        <v>3325</v>
      </c>
    </row>
    <row r="29" spans="1:11" x14ac:dyDescent="0.25">
      <c r="A29" t="s">
        <v>17</v>
      </c>
      <c r="B29" t="s">
        <v>18</v>
      </c>
      <c r="C29" s="5">
        <v>45351</v>
      </c>
      <c r="D29" s="6">
        <v>5</v>
      </c>
      <c r="E29" s="7">
        <v>20</v>
      </c>
      <c r="F29" s="8">
        <f t="shared" si="2"/>
        <v>15</v>
      </c>
      <c r="G29">
        <v>458</v>
      </c>
      <c r="H29" s="9">
        <f t="shared" si="3"/>
        <v>9160</v>
      </c>
    </row>
    <row r="30" spans="1:11" x14ac:dyDescent="0.25">
      <c r="A30" t="s">
        <v>17</v>
      </c>
      <c r="B30" t="s">
        <v>19</v>
      </c>
      <c r="C30" s="5">
        <v>45351</v>
      </c>
      <c r="D30" s="6">
        <v>7.5</v>
      </c>
      <c r="E30" s="7">
        <v>25</v>
      </c>
      <c r="F30" s="8">
        <f t="shared" si="2"/>
        <v>17.5</v>
      </c>
      <c r="G30">
        <v>63</v>
      </c>
      <c r="H30" s="9">
        <f t="shared" si="3"/>
        <v>1575</v>
      </c>
    </row>
    <row r="31" spans="1:11" x14ac:dyDescent="0.25">
      <c r="A31" t="s">
        <v>17</v>
      </c>
      <c r="B31" t="s">
        <v>20</v>
      </c>
      <c r="C31" s="5">
        <v>45351</v>
      </c>
      <c r="D31" s="6">
        <v>3.25</v>
      </c>
      <c r="E31" s="7">
        <v>15</v>
      </c>
      <c r="F31" s="8">
        <f t="shared" si="2"/>
        <v>11.75</v>
      </c>
      <c r="G31">
        <v>101</v>
      </c>
      <c r="H31" s="9">
        <f t="shared" si="3"/>
        <v>1515</v>
      </c>
    </row>
    <row r="32" spans="1:11" x14ac:dyDescent="0.25">
      <c r="A32" t="s">
        <v>17</v>
      </c>
      <c r="B32" t="s">
        <v>21</v>
      </c>
      <c r="C32" s="5">
        <v>45351</v>
      </c>
      <c r="D32" s="6">
        <v>6.95</v>
      </c>
      <c r="E32" s="7">
        <v>30</v>
      </c>
      <c r="F32" s="8">
        <f t="shared" si="2"/>
        <v>23.05</v>
      </c>
      <c r="G32">
        <v>128</v>
      </c>
      <c r="H32" s="9">
        <f t="shared" si="3"/>
        <v>3840</v>
      </c>
    </row>
    <row r="33" spans="1:8" x14ac:dyDescent="0.25">
      <c r="A33" t="s">
        <v>17</v>
      </c>
      <c r="B33" t="s">
        <v>22</v>
      </c>
      <c r="C33" s="5">
        <v>45351</v>
      </c>
      <c r="D33" s="6">
        <v>4.55</v>
      </c>
      <c r="E33" s="7">
        <v>20</v>
      </c>
      <c r="F33" s="8">
        <f t="shared" si="2"/>
        <v>15.45</v>
      </c>
      <c r="G33">
        <v>86</v>
      </c>
      <c r="H33" s="9">
        <f t="shared" si="3"/>
        <v>1720</v>
      </c>
    </row>
    <row r="34" spans="1:8" x14ac:dyDescent="0.25">
      <c r="A34" t="s">
        <v>17</v>
      </c>
      <c r="B34" t="s">
        <v>23</v>
      </c>
      <c r="C34" s="5">
        <v>45351</v>
      </c>
      <c r="D34" s="6">
        <v>10</v>
      </c>
      <c r="E34" s="7">
        <v>40</v>
      </c>
      <c r="F34" s="8">
        <f t="shared" si="2"/>
        <v>30</v>
      </c>
      <c r="G34">
        <v>175</v>
      </c>
      <c r="H34" s="9">
        <f t="shared" si="3"/>
        <v>7000</v>
      </c>
    </row>
    <row r="35" spans="1:8" x14ac:dyDescent="0.25">
      <c r="A35" t="s">
        <v>17</v>
      </c>
      <c r="B35" t="s">
        <v>24</v>
      </c>
      <c r="C35" s="5">
        <v>45351</v>
      </c>
      <c r="D35" s="6">
        <v>1.25</v>
      </c>
      <c r="E35" s="7">
        <v>10</v>
      </c>
      <c r="F35" s="8">
        <f t="shared" si="2"/>
        <v>8.75</v>
      </c>
      <c r="G35">
        <v>115</v>
      </c>
      <c r="H35" s="9">
        <f t="shared" si="3"/>
        <v>1150</v>
      </c>
    </row>
    <row r="36" spans="1:8" x14ac:dyDescent="0.25">
      <c r="A36" t="s">
        <v>25</v>
      </c>
      <c r="B36" t="s">
        <v>26</v>
      </c>
      <c r="C36" s="5">
        <v>45351</v>
      </c>
      <c r="D36" s="6">
        <v>7.95</v>
      </c>
      <c r="E36" s="7">
        <v>35</v>
      </c>
      <c r="F36" s="8">
        <f t="shared" si="2"/>
        <v>27.05</v>
      </c>
      <c r="G36">
        <v>102</v>
      </c>
      <c r="H36" s="9">
        <f t="shared" si="3"/>
        <v>3570</v>
      </c>
    </row>
    <row r="37" spans="1:8" x14ac:dyDescent="0.25">
      <c r="A37" t="s">
        <v>25</v>
      </c>
      <c r="B37" t="s">
        <v>27</v>
      </c>
      <c r="C37" s="5">
        <v>45351</v>
      </c>
      <c r="D37" s="6">
        <v>5.95</v>
      </c>
      <c r="E37" s="7">
        <v>25</v>
      </c>
      <c r="F37" s="8">
        <f t="shared" si="2"/>
        <v>19.05</v>
      </c>
      <c r="G37">
        <v>204</v>
      </c>
      <c r="H37" s="9">
        <f t="shared" si="3"/>
        <v>5100</v>
      </c>
    </row>
    <row r="38" spans="1:8" x14ac:dyDescent="0.25">
      <c r="A38" t="s">
        <v>25</v>
      </c>
      <c r="B38" t="s">
        <v>28</v>
      </c>
      <c r="C38" s="5">
        <v>45351</v>
      </c>
      <c r="D38" s="6">
        <v>9.9499999999999993</v>
      </c>
      <c r="E38" s="7">
        <v>25</v>
      </c>
      <c r="F38" s="8">
        <f t="shared" si="2"/>
        <v>15.05</v>
      </c>
      <c r="G38">
        <v>162</v>
      </c>
      <c r="H38" s="9">
        <f t="shared" si="3"/>
        <v>4050</v>
      </c>
    </row>
    <row r="39" spans="1:8" x14ac:dyDescent="0.25">
      <c r="A39" t="s">
        <v>25</v>
      </c>
      <c r="B39" t="s">
        <v>29</v>
      </c>
      <c r="C39" s="5">
        <v>45351</v>
      </c>
      <c r="D39" s="6">
        <v>9.9499999999999993</v>
      </c>
      <c r="E39" s="7">
        <v>20</v>
      </c>
      <c r="F39" s="8">
        <f t="shared" si="2"/>
        <v>10.050000000000001</v>
      </c>
      <c r="G39">
        <v>289</v>
      </c>
      <c r="H39" s="9">
        <f t="shared" si="3"/>
        <v>5780</v>
      </c>
    </row>
    <row r="40" spans="1:8" x14ac:dyDescent="0.25">
      <c r="A40" t="s">
        <v>9</v>
      </c>
      <c r="B40" t="s">
        <v>10</v>
      </c>
      <c r="C40" s="5">
        <v>45382</v>
      </c>
      <c r="D40" s="6">
        <v>5.95</v>
      </c>
      <c r="E40" s="7">
        <v>20</v>
      </c>
      <c r="F40" s="8">
        <f>E40-D40</f>
        <v>14.05</v>
      </c>
      <c r="G40">
        <v>67</v>
      </c>
      <c r="H40" s="9">
        <f>E40*G40</f>
        <v>1340</v>
      </c>
    </row>
    <row r="41" spans="1:8" x14ac:dyDescent="0.25">
      <c r="A41" t="s">
        <v>9</v>
      </c>
      <c r="B41" t="s">
        <v>11</v>
      </c>
      <c r="C41" s="5">
        <v>45382</v>
      </c>
      <c r="D41" s="6">
        <v>25.25</v>
      </c>
      <c r="E41" s="7">
        <v>70</v>
      </c>
      <c r="F41" s="8">
        <f t="shared" ref="F41:F57" si="4">E41-D41</f>
        <v>44.75</v>
      </c>
      <c r="G41">
        <v>245</v>
      </c>
      <c r="H41" s="9">
        <f t="shared" ref="H41:H57" si="5">E41*G41</f>
        <v>17150</v>
      </c>
    </row>
    <row r="42" spans="1:8" x14ac:dyDescent="0.25">
      <c r="A42" t="s">
        <v>9</v>
      </c>
      <c r="B42" t="s">
        <v>12</v>
      </c>
      <c r="C42" s="5">
        <v>45382</v>
      </c>
      <c r="D42" s="10">
        <v>7.1</v>
      </c>
      <c r="E42" s="7">
        <v>30</v>
      </c>
      <c r="F42" s="8">
        <f t="shared" si="4"/>
        <v>22.9</v>
      </c>
      <c r="G42">
        <v>176</v>
      </c>
      <c r="H42" s="9">
        <f t="shared" si="5"/>
        <v>5280</v>
      </c>
    </row>
    <row r="43" spans="1:8" x14ac:dyDescent="0.25">
      <c r="A43" t="s">
        <v>9</v>
      </c>
      <c r="B43" t="s">
        <v>13</v>
      </c>
      <c r="C43" s="5">
        <v>45382</v>
      </c>
      <c r="D43" s="10">
        <v>7.1</v>
      </c>
      <c r="E43" s="7">
        <v>30</v>
      </c>
      <c r="F43" s="8">
        <f t="shared" si="4"/>
        <v>22.9</v>
      </c>
      <c r="G43">
        <v>181</v>
      </c>
      <c r="H43" s="9">
        <f t="shared" si="5"/>
        <v>5430</v>
      </c>
    </row>
    <row r="44" spans="1:8" x14ac:dyDescent="0.25">
      <c r="A44" t="s">
        <v>9</v>
      </c>
      <c r="B44" t="s">
        <v>14</v>
      </c>
      <c r="C44" s="5">
        <v>45382</v>
      </c>
      <c r="D44" s="10">
        <v>5</v>
      </c>
      <c r="E44" s="7">
        <v>25</v>
      </c>
      <c r="F44" s="8">
        <f t="shared" si="4"/>
        <v>20</v>
      </c>
      <c r="G44">
        <v>122</v>
      </c>
      <c r="H44" s="9">
        <f t="shared" si="5"/>
        <v>3050</v>
      </c>
    </row>
    <row r="45" spans="1:8" x14ac:dyDescent="0.25">
      <c r="A45" t="s">
        <v>9</v>
      </c>
      <c r="B45" t="s">
        <v>15</v>
      </c>
      <c r="C45" s="5">
        <v>45382</v>
      </c>
      <c r="D45" s="10">
        <v>6.95</v>
      </c>
      <c r="E45" s="7">
        <v>35</v>
      </c>
      <c r="F45" s="8">
        <f t="shared" si="4"/>
        <v>28.05</v>
      </c>
      <c r="G45">
        <v>275</v>
      </c>
      <c r="H45" s="9">
        <f t="shared" si="5"/>
        <v>9625</v>
      </c>
    </row>
    <row r="46" spans="1:8" x14ac:dyDescent="0.25">
      <c r="A46" t="s">
        <v>9</v>
      </c>
      <c r="B46" t="s">
        <v>16</v>
      </c>
      <c r="C46" s="5">
        <v>45382</v>
      </c>
      <c r="D46" s="10">
        <v>4</v>
      </c>
      <c r="E46" s="7">
        <v>25</v>
      </c>
      <c r="F46" s="8">
        <f t="shared" si="4"/>
        <v>21</v>
      </c>
      <c r="G46">
        <v>155</v>
      </c>
      <c r="H46" s="9">
        <f t="shared" si="5"/>
        <v>3875</v>
      </c>
    </row>
    <row r="47" spans="1:8" x14ac:dyDescent="0.25">
      <c r="A47" t="s">
        <v>17</v>
      </c>
      <c r="B47" t="s">
        <v>18</v>
      </c>
      <c r="C47" s="5">
        <v>45382</v>
      </c>
      <c r="D47" s="6">
        <v>5</v>
      </c>
      <c r="E47" s="7">
        <v>20</v>
      </c>
      <c r="F47" s="8">
        <f t="shared" si="4"/>
        <v>15</v>
      </c>
      <c r="G47">
        <v>418</v>
      </c>
      <c r="H47" s="9">
        <f t="shared" si="5"/>
        <v>8360</v>
      </c>
    </row>
    <row r="48" spans="1:8" x14ac:dyDescent="0.25">
      <c r="A48" t="s">
        <v>17</v>
      </c>
      <c r="B48" t="s">
        <v>19</v>
      </c>
      <c r="C48" s="5">
        <v>45382</v>
      </c>
      <c r="D48" s="6">
        <v>7.5</v>
      </c>
      <c r="E48" s="7">
        <v>25</v>
      </c>
      <c r="F48" s="8">
        <f t="shared" si="4"/>
        <v>17.5</v>
      </c>
      <c r="G48">
        <v>50</v>
      </c>
      <c r="H48" s="9">
        <f t="shared" si="5"/>
        <v>1250</v>
      </c>
    </row>
    <row r="49" spans="1:8" x14ac:dyDescent="0.25">
      <c r="A49" t="s">
        <v>17</v>
      </c>
      <c r="B49" t="s">
        <v>20</v>
      </c>
      <c r="C49" s="5">
        <v>45382</v>
      </c>
      <c r="D49" s="6">
        <v>3.25</v>
      </c>
      <c r="E49" s="7">
        <v>15</v>
      </c>
      <c r="F49" s="8">
        <f t="shared" si="4"/>
        <v>11.75</v>
      </c>
      <c r="G49">
        <v>111</v>
      </c>
      <c r="H49" s="9">
        <f t="shared" si="5"/>
        <v>1665</v>
      </c>
    </row>
    <row r="50" spans="1:8" x14ac:dyDescent="0.25">
      <c r="A50" t="s">
        <v>17</v>
      </c>
      <c r="B50" t="s">
        <v>21</v>
      </c>
      <c r="C50" s="5">
        <v>45382</v>
      </c>
      <c r="D50" s="6">
        <v>6.95</v>
      </c>
      <c r="E50" s="7">
        <v>30</v>
      </c>
      <c r="F50" s="8">
        <f t="shared" si="4"/>
        <v>23.05</v>
      </c>
      <c r="G50">
        <v>135</v>
      </c>
      <c r="H50" s="9">
        <f t="shared" si="5"/>
        <v>4050</v>
      </c>
    </row>
    <row r="51" spans="1:8" x14ac:dyDescent="0.25">
      <c r="A51" t="s">
        <v>17</v>
      </c>
      <c r="B51" t="s">
        <v>22</v>
      </c>
      <c r="C51" s="5">
        <v>45382</v>
      </c>
      <c r="D51" s="6">
        <v>4.55</v>
      </c>
      <c r="E51" s="7">
        <v>20</v>
      </c>
      <c r="F51" s="8">
        <f t="shared" si="4"/>
        <v>15.45</v>
      </c>
      <c r="G51">
        <v>92</v>
      </c>
      <c r="H51" s="9">
        <f t="shared" si="5"/>
        <v>1840</v>
      </c>
    </row>
    <row r="52" spans="1:8" x14ac:dyDescent="0.25">
      <c r="A52" t="s">
        <v>17</v>
      </c>
      <c r="B52" t="s">
        <v>23</v>
      </c>
      <c r="C52" s="5">
        <v>45382</v>
      </c>
      <c r="D52" s="6">
        <v>10</v>
      </c>
      <c r="E52" s="7">
        <v>40</v>
      </c>
      <c r="F52" s="8">
        <f t="shared" si="4"/>
        <v>30</v>
      </c>
      <c r="G52">
        <v>214</v>
      </c>
      <c r="H52" s="9">
        <f t="shared" si="5"/>
        <v>8560</v>
      </c>
    </row>
    <row r="53" spans="1:8" x14ac:dyDescent="0.25">
      <c r="A53" t="s">
        <v>17</v>
      </c>
      <c r="B53" t="s">
        <v>24</v>
      </c>
      <c r="C53" s="5">
        <v>45382</v>
      </c>
      <c r="D53" s="6">
        <v>1.25</v>
      </c>
      <c r="E53" s="7">
        <v>10</v>
      </c>
      <c r="F53" s="8">
        <f t="shared" si="4"/>
        <v>8.75</v>
      </c>
      <c r="G53">
        <v>141</v>
      </c>
      <c r="H53" s="9">
        <f t="shared" si="5"/>
        <v>1410</v>
      </c>
    </row>
    <row r="54" spans="1:8" x14ac:dyDescent="0.25">
      <c r="A54" t="s">
        <v>25</v>
      </c>
      <c r="B54" t="s">
        <v>26</v>
      </c>
      <c r="C54" s="5">
        <v>45382</v>
      </c>
      <c r="D54" s="6">
        <v>7.95</v>
      </c>
      <c r="E54" s="7">
        <v>35</v>
      </c>
      <c r="F54" s="8">
        <f t="shared" si="4"/>
        <v>27.05</v>
      </c>
      <c r="G54">
        <v>162</v>
      </c>
      <c r="H54" s="9">
        <f t="shared" si="5"/>
        <v>5670</v>
      </c>
    </row>
    <row r="55" spans="1:8" x14ac:dyDescent="0.25">
      <c r="A55" t="s">
        <v>25</v>
      </c>
      <c r="B55" t="s">
        <v>27</v>
      </c>
      <c r="C55" s="5">
        <v>45382</v>
      </c>
      <c r="D55" s="6">
        <v>5.95</v>
      </c>
      <c r="E55" s="7">
        <v>25</v>
      </c>
      <c r="F55" s="8">
        <f t="shared" si="4"/>
        <v>19.05</v>
      </c>
      <c r="G55">
        <v>234</v>
      </c>
      <c r="H55" s="9">
        <f t="shared" si="5"/>
        <v>5850</v>
      </c>
    </row>
    <row r="56" spans="1:8" x14ac:dyDescent="0.25">
      <c r="A56" t="s">
        <v>25</v>
      </c>
      <c r="B56" t="s">
        <v>28</v>
      </c>
      <c r="C56" s="5">
        <v>45382</v>
      </c>
      <c r="D56" s="6">
        <v>9.9499999999999993</v>
      </c>
      <c r="E56" s="7">
        <v>25</v>
      </c>
      <c r="F56" s="8">
        <f t="shared" si="4"/>
        <v>15.05</v>
      </c>
      <c r="G56">
        <v>185</v>
      </c>
      <c r="H56" s="9">
        <f t="shared" si="5"/>
        <v>4625</v>
      </c>
    </row>
    <row r="57" spans="1:8" x14ac:dyDescent="0.25">
      <c r="A57" t="s">
        <v>25</v>
      </c>
      <c r="B57" t="s">
        <v>29</v>
      </c>
      <c r="C57" s="5">
        <v>45382</v>
      </c>
      <c r="D57" s="6">
        <v>9.9499999999999993</v>
      </c>
      <c r="E57" s="7">
        <v>20</v>
      </c>
      <c r="F57" s="8">
        <f t="shared" si="4"/>
        <v>10.050000000000001</v>
      </c>
      <c r="G57">
        <v>327</v>
      </c>
      <c r="H57" s="9">
        <f t="shared" si="5"/>
        <v>6540</v>
      </c>
    </row>
  </sheetData>
  <printOptions horizontalCentered="1"/>
  <pageMargins left="0.7" right="0.7" top="1" bottom="0.75" header="0.3" footer="0.3"/>
  <pageSetup orientation="landscape" r:id="rId2"/>
  <headerFooter>
    <oddHeader>&amp;LStudent Name&amp;C&amp;A&amp;R&amp;F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63BA8-473C-4930-BC35-CC0E3E751420}">
  <sheetPr codeName="Sheet6"/>
  <dimension ref="A1:P57"/>
  <sheetViews>
    <sheetView topLeftCell="B3" zoomScaleNormal="100" workbookViewId="0">
      <selection activeCell="N42" sqref="N42"/>
    </sheetView>
  </sheetViews>
  <sheetFormatPr defaultRowHeight="15" x14ac:dyDescent="0.25"/>
  <cols>
    <col min="1" max="1" width="9.7109375" bestFit="1" customWidth="1"/>
    <col min="2" max="2" width="23.7109375" customWidth="1"/>
    <col min="3" max="3" width="15.42578125" customWidth="1"/>
    <col min="8" max="8" width="12.5703125" bestFit="1" customWidth="1"/>
    <col min="10" max="10" width="21.140625" bestFit="1" customWidth="1"/>
    <col min="11" max="11" width="16.28515625" bestFit="1" customWidth="1"/>
    <col min="12" max="12" width="20.140625" bestFit="1" customWidth="1"/>
    <col min="13" max="13" width="14" bestFit="1" customWidth="1"/>
    <col min="14" max="14" width="16.42578125" bestFit="1" customWidth="1"/>
    <col min="15" max="15" width="13.140625" bestFit="1" customWidth="1"/>
    <col min="16" max="16" width="11.28515625" bestFit="1" customWidth="1"/>
    <col min="17" max="17" width="13.140625" bestFit="1" customWidth="1"/>
    <col min="18" max="18" width="11.28515625" bestFit="1" customWidth="1"/>
    <col min="19" max="19" width="7.85546875" bestFit="1" customWidth="1"/>
    <col min="20" max="20" width="9" bestFit="1" customWidth="1"/>
    <col min="21" max="21" width="10" bestFit="1" customWidth="1"/>
    <col min="22" max="22" width="16.85546875" bestFit="1" customWidth="1"/>
    <col min="23" max="23" width="14.42578125" bestFit="1" customWidth="1"/>
    <col min="24" max="24" width="13.42578125" bestFit="1" customWidth="1"/>
    <col min="25" max="25" width="20.140625" bestFit="1" customWidth="1"/>
    <col min="26" max="26" width="14" bestFit="1" customWidth="1"/>
    <col min="27" max="27" width="16.42578125" bestFit="1" customWidth="1"/>
    <col min="28" max="28" width="13.140625" bestFit="1" customWidth="1"/>
    <col min="29" max="29" width="11.28515625" bestFit="1" customWidth="1"/>
  </cols>
  <sheetData>
    <row r="1" spans="1:16" x14ac:dyDescent="0.25">
      <c r="E1" s="1"/>
      <c r="F1" s="1"/>
      <c r="G1" s="2" t="s">
        <v>0</v>
      </c>
      <c r="H1" s="3"/>
    </row>
    <row r="3" spans="1:16" ht="30" x14ac:dyDescent="0.25">
      <c r="A3" s="4" t="s">
        <v>1</v>
      </c>
      <c r="B3" s="4" t="s">
        <v>2</v>
      </c>
      <c r="C3" s="4" t="s">
        <v>3</v>
      </c>
      <c r="D3" s="4" t="s">
        <v>4</v>
      </c>
      <c r="E3" s="4" t="s">
        <v>5</v>
      </c>
      <c r="F3" s="4" t="s">
        <v>6</v>
      </c>
      <c r="G3" s="4" t="s">
        <v>7</v>
      </c>
      <c r="H3" s="4" t="s">
        <v>8</v>
      </c>
    </row>
    <row r="4" spans="1:16" x14ac:dyDescent="0.25">
      <c r="A4" t="s">
        <v>9</v>
      </c>
      <c r="B4" t="s">
        <v>10</v>
      </c>
      <c r="C4" s="5">
        <v>45322</v>
      </c>
      <c r="D4" s="6">
        <v>5.95</v>
      </c>
      <c r="E4" s="7">
        <v>20</v>
      </c>
      <c r="F4" s="8">
        <f>E4-D4</f>
        <v>14.05</v>
      </c>
      <c r="G4">
        <v>31</v>
      </c>
      <c r="H4" s="9">
        <f>E4*G4</f>
        <v>620</v>
      </c>
      <c r="J4" s="13" t="s">
        <v>76</v>
      </c>
      <c r="K4" s="13" t="s">
        <v>75</v>
      </c>
    </row>
    <row r="5" spans="1:16" x14ac:dyDescent="0.25">
      <c r="A5" t="s">
        <v>9</v>
      </c>
      <c r="B5" t="s">
        <v>11</v>
      </c>
      <c r="C5" s="5">
        <v>45322</v>
      </c>
      <c r="D5" s="6">
        <v>25.25</v>
      </c>
      <c r="E5" s="7">
        <v>70</v>
      </c>
      <c r="F5" s="8">
        <f t="shared" ref="F5:F21" si="0">E5-D5</f>
        <v>44.75</v>
      </c>
      <c r="G5">
        <v>325</v>
      </c>
      <c r="H5" s="9">
        <f t="shared" ref="H5:H21" si="1">E5*G5</f>
        <v>22750</v>
      </c>
      <c r="J5" s="13" t="s">
        <v>74</v>
      </c>
      <c r="K5" t="s">
        <v>13</v>
      </c>
      <c r="L5" t="s">
        <v>15</v>
      </c>
      <c r="M5" t="s">
        <v>14</v>
      </c>
      <c r="N5" t="s">
        <v>12</v>
      </c>
      <c r="O5" t="s">
        <v>16</v>
      </c>
      <c r="P5" t="s">
        <v>30</v>
      </c>
    </row>
    <row r="6" spans="1:16" x14ac:dyDescent="0.25">
      <c r="A6" t="s">
        <v>9</v>
      </c>
      <c r="B6" t="s">
        <v>12</v>
      </c>
      <c r="C6" s="5">
        <v>45322</v>
      </c>
      <c r="D6" s="10">
        <v>7.1</v>
      </c>
      <c r="E6" s="7">
        <v>30</v>
      </c>
      <c r="F6" s="8">
        <f t="shared" si="0"/>
        <v>22.9</v>
      </c>
      <c r="G6">
        <v>247</v>
      </c>
      <c r="H6" s="9">
        <f t="shared" si="1"/>
        <v>7410</v>
      </c>
      <c r="J6" s="14" t="s">
        <v>9</v>
      </c>
      <c r="K6">
        <v>17160</v>
      </c>
      <c r="L6">
        <v>29890</v>
      </c>
      <c r="M6">
        <v>13900</v>
      </c>
      <c r="N6">
        <v>18270</v>
      </c>
      <c r="O6">
        <v>13300</v>
      </c>
      <c r="P6">
        <v>92520</v>
      </c>
    </row>
    <row r="7" spans="1:16" x14ac:dyDescent="0.25">
      <c r="A7" t="s">
        <v>9</v>
      </c>
      <c r="B7" t="s">
        <v>13</v>
      </c>
      <c r="C7" s="5">
        <v>45322</v>
      </c>
      <c r="D7" s="10">
        <v>7.1</v>
      </c>
      <c r="E7" s="7">
        <v>30</v>
      </c>
      <c r="F7" s="8">
        <f t="shared" si="0"/>
        <v>22.9</v>
      </c>
      <c r="G7">
        <v>231</v>
      </c>
      <c r="H7" s="9">
        <f t="shared" si="1"/>
        <v>6930</v>
      </c>
      <c r="J7" s="14" t="s">
        <v>30</v>
      </c>
      <c r="K7">
        <v>17160</v>
      </c>
      <c r="L7">
        <v>29890</v>
      </c>
      <c r="M7">
        <v>13900</v>
      </c>
      <c r="N7">
        <v>18270</v>
      </c>
      <c r="O7">
        <v>13300</v>
      </c>
      <c r="P7">
        <v>92520</v>
      </c>
    </row>
    <row r="8" spans="1:16" x14ac:dyDescent="0.25">
      <c r="A8" t="s">
        <v>9</v>
      </c>
      <c r="B8" t="s">
        <v>14</v>
      </c>
      <c r="C8" s="5">
        <v>45322</v>
      </c>
      <c r="D8" s="10">
        <v>5</v>
      </c>
      <c r="E8" s="7">
        <v>25</v>
      </c>
      <c r="F8" s="8">
        <f t="shared" si="0"/>
        <v>20</v>
      </c>
      <c r="G8">
        <v>325</v>
      </c>
      <c r="H8" s="9">
        <f t="shared" si="1"/>
        <v>8125</v>
      </c>
    </row>
    <row r="9" spans="1:16" x14ac:dyDescent="0.25">
      <c r="A9" t="s">
        <v>9</v>
      </c>
      <c r="B9" t="s">
        <v>15</v>
      </c>
      <c r="C9" s="5">
        <v>45322</v>
      </c>
      <c r="D9" s="10">
        <v>6.95</v>
      </c>
      <c r="E9" s="7">
        <v>35</v>
      </c>
      <c r="F9" s="8">
        <f t="shared" si="0"/>
        <v>28.05</v>
      </c>
      <c r="G9">
        <v>315</v>
      </c>
      <c r="H9" s="9">
        <f t="shared" si="1"/>
        <v>11025</v>
      </c>
    </row>
    <row r="10" spans="1:16" x14ac:dyDescent="0.25">
      <c r="A10" t="s">
        <v>9</v>
      </c>
      <c r="B10" t="s">
        <v>16</v>
      </c>
      <c r="C10" s="5">
        <v>45322</v>
      </c>
      <c r="D10" s="10">
        <v>4</v>
      </c>
      <c r="E10" s="7">
        <v>25</v>
      </c>
      <c r="F10" s="8">
        <f t="shared" si="0"/>
        <v>21</v>
      </c>
      <c r="G10">
        <v>244</v>
      </c>
      <c r="H10" s="9">
        <f t="shared" si="1"/>
        <v>6100</v>
      </c>
    </row>
    <row r="11" spans="1:16" x14ac:dyDescent="0.25">
      <c r="A11" t="s">
        <v>17</v>
      </c>
      <c r="B11" t="s">
        <v>18</v>
      </c>
      <c r="C11" s="5">
        <v>45322</v>
      </c>
      <c r="D11" s="6">
        <v>5</v>
      </c>
      <c r="E11" s="7">
        <v>20</v>
      </c>
      <c r="F11" s="8">
        <f t="shared" si="0"/>
        <v>15</v>
      </c>
      <c r="G11">
        <v>541</v>
      </c>
      <c r="H11" s="9">
        <f t="shared" si="1"/>
        <v>10820</v>
      </c>
    </row>
    <row r="12" spans="1:16" x14ac:dyDescent="0.25">
      <c r="A12" t="s">
        <v>17</v>
      </c>
      <c r="B12" t="s">
        <v>19</v>
      </c>
      <c r="C12" s="5">
        <v>45322</v>
      </c>
      <c r="D12" s="6">
        <v>7.5</v>
      </c>
      <c r="E12" s="7">
        <v>25</v>
      </c>
      <c r="F12" s="8">
        <f t="shared" si="0"/>
        <v>17.5</v>
      </c>
      <c r="G12">
        <v>84</v>
      </c>
      <c r="H12" s="9">
        <f t="shared" si="1"/>
        <v>2100</v>
      </c>
    </row>
    <row r="13" spans="1:16" x14ac:dyDescent="0.25">
      <c r="A13" t="s">
        <v>17</v>
      </c>
      <c r="B13" t="s">
        <v>20</v>
      </c>
      <c r="C13" s="5">
        <v>45322</v>
      </c>
      <c r="D13" s="6">
        <v>3.25</v>
      </c>
      <c r="E13" s="7">
        <v>15</v>
      </c>
      <c r="F13" s="8">
        <f t="shared" si="0"/>
        <v>11.75</v>
      </c>
      <c r="G13">
        <v>99</v>
      </c>
      <c r="H13" s="9">
        <f t="shared" si="1"/>
        <v>1485</v>
      </c>
    </row>
    <row r="14" spans="1:16" x14ac:dyDescent="0.25">
      <c r="A14" t="s">
        <v>17</v>
      </c>
      <c r="B14" t="s">
        <v>21</v>
      </c>
      <c r="C14" s="5">
        <v>45322</v>
      </c>
      <c r="D14" s="6">
        <v>6.95</v>
      </c>
      <c r="E14" s="7">
        <v>30</v>
      </c>
      <c r="F14" s="8">
        <f t="shared" si="0"/>
        <v>23.05</v>
      </c>
      <c r="G14">
        <v>132</v>
      </c>
      <c r="H14" s="9">
        <f t="shared" si="1"/>
        <v>3960</v>
      </c>
    </row>
    <row r="15" spans="1:16" x14ac:dyDescent="0.25">
      <c r="A15" t="s">
        <v>17</v>
      </c>
      <c r="B15" t="s">
        <v>22</v>
      </c>
      <c r="C15" s="5">
        <v>45322</v>
      </c>
      <c r="D15" s="6">
        <v>4.55</v>
      </c>
      <c r="E15" s="7">
        <v>20</v>
      </c>
      <c r="F15" s="8">
        <f t="shared" si="0"/>
        <v>15.45</v>
      </c>
      <c r="G15">
        <v>74</v>
      </c>
      <c r="H15" s="9">
        <f t="shared" si="1"/>
        <v>1480</v>
      </c>
    </row>
    <row r="16" spans="1:16" x14ac:dyDescent="0.25">
      <c r="A16" t="s">
        <v>17</v>
      </c>
      <c r="B16" t="s">
        <v>23</v>
      </c>
      <c r="C16" s="5">
        <v>45322</v>
      </c>
      <c r="D16" s="6">
        <v>10</v>
      </c>
      <c r="E16" s="7">
        <v>40</v>
      </c>
      <c r="F16" s="8">
        <f t="shared" si="0"/>
        <v>30</v>
      </c>
      <c r="G16">
        <v>182</v>
      </c>
      <c r="H16" s="9">
        <f t="shared" si="1"/>
        <v>7280</v>
      </c>
    </row>
    <row r="17" spans="1:8" x14ac:dyDescent="0.25">
      <c r="A17" t="s">
        <v>17</v>
      </c>
      <c r="B17" t="s">
        <v>24</v>
      </c>
      <c r="C17" s="5">
        <v>45322</v>
      </c>
      <c r="D17" s="6">
        <v>1.25</v>
      </c>
      <c r="E17" s="7">
        <v>10</v>
      </c>
      <c r="F17" s="8">
        <f t="shared" si="0"/>
        <v>8.75</v>
      </c>
      <c r="G17">
        <v>201</v>
      </c>
      <c r="H17" s="9">
        <f t="shared" si="1"/>
        <v>2010</v>
      </c>
    </row>
    <row r="18" spans="1:8" x14ac:dyDescent="0.25">
      <c r="A18" t="s">
        <v>25</v>
      </c>
      <c r="B18" t="s">
        <v>26</v>
      </c>
      <c r="C18" s="5">
        <v>45322</v>
      </c>
      <c r="D18" s="6">
        <v>7.95</v>
      </c>
      <c r="E18" s="7">
        <v>35</v>
      </c>
      <c r="F18" s="8">
        <f t="shared" si="0"/>
        <v>27.05</v>
      </c>
      <c r="G18">
        <v>93</v>
      </c>
      <c r="H18" s="9">
        <f t="shared" si="1"/>
        <v>3255</v>
      </c>
    </row>
    <row r="19" spans="1:8" x14ac:dyDescent="0.25">
      <c r="A19" t="s">
        <v>25</v>
      </c>
      <c r="B19" t="s">
        <v>27</v>
      </c>
      <c r="C19" s="5">
        <v>45322</v>
      </c>
      <c r="D19" s="6">
        <v>5.95</v>
      </c>
      <c r="E19" s="7">
        <v>25</v>
      </c>
      <c r="F19" s="8">
        <f t="shared" si="0"/>
        <v>19.05</v>
      </c>
      <c r="G19">
        <v>174</v>
      </c>
      <c r="H19" s="9">
        <f t="shared" si="1"/>
        <v>4350</v>
      </c>
    </row>
    <row r="20" spans="1:8" x14ac:dyDescent="0.25">
      <c r="A20" t="s">
        <v>25</v>
      </c>
      <c r="B20" t="s">
        <v>28</v>
      </c>
      <c r="C20" s="5">
        <v>45322</v>
      </c>
      <c r="D20" s="6">
        <v>9.9499999999999993</v>
      </c>
      <c r="E20" s="7">
        <v>25</v>
      </c>
      <c r="F20" s="8">
        <f t="shared" si="0"/>
        <v>15.05</v>
      </c>
      <c r="G20">
        <v>191</v>
      </c>
      <c r="H20" s="9">
        <f t="shared" si="1"/>
        <v>4775</v>
      </c>
    </row>
    <row r="21" spans="1:8" x14ac:dyDescent="0.25">
      <c r="A21" t="s">
        <v>25</v>
      </c>
      <c r="B21" t="s">
        <v>29</v>
      </c>
      <c r="C21" s="5">
        <v>45322</v>
      </c>
      <c r="D21" s="6">
        <v>9.9499999999999993</v>
      </c>
      <c r="E21" s="7">
        <v>20</v>
      </c>
      <c r="F21" s="8">
        <f t="shared" si="0"/>
        <v>10.050000000000001</v>
      </c>
      <c r="G21">
        <v>307</v>
      </c>
      <c r="H21" s="9">
        <f t="shared" si="1"/>
        <v>6140</v>
      </c>
    </row>
    <row r="22" spans="1:8" x14ac:dyDescent="0.25">
      <c r="A22" t="s">
        <v>9</v>
      </c>
      <c r="B22" t="s">
        <v>10</v>
      </c>
      <c r="C22" s="5">
        <v>45351</v>
      </c>
      <c r="D22" s="6">
        <v>5.95</v>
      </c>
      <c r="E22" s="7">
        <v>20</v>
      </c>
      <c r="F22" s="8">
        <f>E22-D22</f>
        <v>14.05</v>
      </c>
      <c r="G22">
        <v>48</v>
      </c>
      <c r="H22" s="9">
        <f>E22*G22</f>
        <v>960</v>
      </c>
    </row>
    <row r="23" spans="1:8" x14ac:dyDescent="0.25">
      <c r="A23" t="s">
        <v>9</v>
      </c>
      <c r="B23" t="s">
        <v>11</v>
      </c>
      <c r="C23" s="5">
        <v>45351</v>
      </c>
      <c r="D23" s="6">
        <v>25.25</v>
      </c>
      <c r="E23" s="7">
        <v>70</v>
      </c>
      <c r="F23" s="8">
        <f t="shared" ref="F23:F39" si="2">E23-D23</f>
        <v>44.75</v>
      </c>
      <c r="G23">
        <v>294</v>
      </c>
      <c r="H23" s="9">
        <f t="shared" ref="H23:H39" si="3">E23*G23</f>
        <v>20580</v>
      </c>
    </row>
    <row r="24" spans="1:8" x14ac:dyDescent="0.25">
      <c r="A24" t="s">
        <v>9</v>
      </c>
      <c r="B24" t="s">
        <v>12</v>
      </c>
      <c r="C24" s="5">
        <v>45351</v>
      </c>
      <c r="D24" s="10">
        <v>7.1</v>
      </c>
      <c r="E24" s="7">
        <v>30</v>
      </c>
      <c r="F24" s="8">
        <f t="shared" si="2"/>
        <v>22.9</v>
      </c>
      <c r="G24">
        <v>186</v>
      </c>
      <c r="H24" s="9">
        <f t="shared" si="3"/>
        <v>5580</v>
      </c>
    </row>
    <row r="25" spans="1:8" x14ac:dyDescent="0.25">
      <c r="A25" t="s">
        <v>9</v>
      </c>
      <c r="B25" t="s">
        <v>13</v>
      </c>
      <c r="C25" s="5">
        <v>45351</v>
      </c>
      <c r="D25" s="10">
        <v>7.1</v>
      </c>
      <c r="E25" s="7">
        <v>30</v>
      </c>
      <c r="F25" s="8">
        <f t="shared" si="2"/>
        <v>22.9</v>
      </c>
      <c r="G25">
        <v>160</v>
      </c>
      <c r="H25" s="9">
        <f t="shared" si="3"/>
        <v>4800</v>
      </c>
    </row>
    <row r="26" spans="1:8" x14ac:dyDescent="0.25">
      <c r="A26" t="s">
        <v>9</v>
      </c>
      <c r="B26" t="s">
        <v>14</v>
      </c>
      <c r="C26" s="5">
        <v>45351</v>
      </c>
      <c r="D26" s="10">
        <v>5</v>
      </c>
      <c r="E26" s="7">
        <v>25</v>
      </c>
      <c r="F26" s="8">
        <f t="shared" si="2"/>
        <v>20</v>
      </c>
      <c r="G26">
        <v>109</v>
      </c>
      <c r="H26" s="9">
        <f t="shared" si="3"/>
        <v>2725</v>
      </c>
    </row>
    <row r="27" spans="1:8" x14ac:dyDescent="0.25">
      <c r="A27" t="s">
        <v>9</v>
      </c>
      <c r="B27" t="s">
        <v>15</v>
      </c>
      <c r="C27" s="5">
        <v>45351</v>
      </c>
      <c r="D27" s="10">
        <v>6.95</v>
      </c>
      <c r="E27" s="7">
        <v>35</v>
      </c>
      <c r="F27" s="8">
        <f t="shared" si="2"/>
        <v>28.05</v>
      </c>
      <c r="G27">
        <v>264</v>
      </c>
      <c r="H27" s="9">
        <f t="shared" si="3"/>
        <v>9240</v>
      </c>
    </row>
    <row r="28" spans="1:8" x14ac:dyDescent="0.25">
      <c r="A28" t="s">
        <v>9</v>
      </c>
      <c r="B28" t="s">
        <v>16</v>
      </c>
      <c r="C28" s="5">
        <v>45351</v>
      </c>
      <c r="D28" s="10">
        <v>4</v>
      </c>
      <c r="E28" s="7">
        <v>25</v>
      </c>
      <c r="F28" s="8">
        <f t="shared" si="2"/>
        <v>21</v>
      </c>
      <c r="G28">
        <v>133</v>
      </c>
      <c r="H28" s="9">
        <f t="shared" si="3"/>
        <v>3325</v>
      </c>
    </row>
    <row r="29" spans="1:8" x14ac:dyDescent="0.25">
      <c r="A29" t="s">
        <v>17</v>
      </c>
      <c r="B29" t="s">
        <v>18</v>
      </c>
      <c r="C29" s="5">
        <v>45351</v>
      </c>
      <c r="D29" s="6">
        <v>5</v>
      </c>
      <c r="E29" s="7">
        <v>20</v>
      </c>
      <c r="F29" s="8">
        <f t="shared" si="2"/>
        <v>15</v>
      </c>
      <c r="G29">
        <v>458</v>
      </c>
      <c r="H29" s="9">
        <f t="shared" si="3"/>
        <v>9160</v>
      </c>
    </row>
    <row r="30" spans="1:8" x14ac:dyDescent="0.25">
      <c r="A30" t="s">
        <v>17</v>
      </c>
      <c r="B30" t="s">
        <v>19</v>
      </c>
      <c r="C30" s="5">
        <v>45351</v>
      </c>
      <c r="D30" s="6">
        <v>7.5</v>
      </c>
      <c r="E30" s="7">
        <v>25</v>
      </c>
      <c r="F30" s="8">
        <f t="shared" si="2"/>
        <v>17.5</v>
      </c>
      <c r="G30">
        <v>63</v>
      </c>
      <c r="H30" s="9">
        <f t="shared" si="3"/>
        <v>1575</v>
      </c>
    </row>
    <row r="31" spans="1:8" x14ac:dyDescent="0.25">
      <c r="A31" t="s">
        <v>17</v>
      </c>
      <c r="B31" t="s">
        <v>20</v>
      </c>
      <c r="C31" s="5">
        <v>45351</v>
      </c>
      <c r="D31" s="6">
        <v>3.25</v>
      </c>
      <c r="E31" s="7">
        <v>15</v>
      </c>
      <c r="F31" s="8">
        <f t="shared" si="2"/>
        <v>11.75</v>
      </c>
      <c r="G31">
        <v>101</v>
      </c>
      <c r="H31" s="9">
        <f t="shared" si="3"/>
        <v>1515</v>
      </c>
    </row>
    <row r="32" spans="1:8" x14ac:dyDescent="0.25">
      <c r="A32" t="s">
        <v>17</v>
      </c>
      <c r="B32" t="s">
        <v>21</v>
      </c>
      <c r="C32" s="5">
        <v>45351</v>
      </c>
      <c r="D32" s="6">
        <v>6.95</v>
      </c>
      <c r="E32" s="7">
        <v>30</v>
      </c>
      <c r="F32" s="8">
        <f t="shared" si="2"/>
        <v>23.05</v>
      </c>
      <c r="G32">
        <v>128</v>
      </c>
      <c r="H32" s="9">
        <f t="shared" si="3"/>
        <v>3840</v>
      </c>
    </row>
    <row r="33" spans="1:8" x14ac:dyDescent="0.25">
      <c r="A33" t="s">
        <v>17</v>
      </c>
      <c r="B33" t="s">
        <v>22</v>
      </c>
      <c r="C33" s="5">
        <v>45351</v>
      </c>
      <c r="D33" s="6">
        <v>4.55</v>
      </c>
      <c r="E33" s="7">
        <v>20</v>
      </c>
      <c r="F33" s="8">
        <f t="shared" si="2"/>
        <v>15.45</v>
      </c>
      <c r="G33">
        <v>86</v>
      </c>
      <c r="H33" s="9">
        <f t="shared" si="3"/>
        <v>1720</v>
      </c>
    </row>
    <row r="34" spans="1:8" x14ac:dyDescent="0.25">
      <c r="A34" t="s">
        <v>17</v>
      </c>
      <c r="B34" t="s">
        <v>23</v>
      </c>
      <c r="C34" s="5">
        <v>45351</v>
      </c>
      <c r="D34" s="6">
        <v>10</v>
      </c>
      <c r="E34" s="7">
        <v>40</v>
      </c>
      <c r="F34" s="8">
        <f t="shared" si="2"/>
        <v>30</v>
      </c>
      <c r="G34">
        <v>175</v>
      </c>
      <c r="H34" s="9">
        <f t="shared" si="3"/>
        <v>7000</v>
      </c>
    </row>
    <row r="35" spans="1:8" x14ac:dyDescent="0.25">
      <c r="A35" t="s">
        <v>17</v>
      </c>
      <c r="B35" t="s">
        <v>24</v>
      </c>
      <c r="C35" s="5">
        <v>45351</v>
      </c>
      <c r="D35" s="6">
        <v>1.25</v>
      </c>
      <c r="E35" s="7">
        <v>10</v>
      </c>
      <c r="F35" s="8">
        <f t="shared" si="2"/>
        <v>8.75</v>
      </c>
      <c r="G35">
        <v>115</v>
      </c>
      <c r="H35" s="9">
        <f t="shared" si="3"/>
        <v>1150</v>
      </c>
    </row>
    <row r="36" spans="1:8" x14ac:dyDescent="0.25">
      <c r="A36" t="s">
        <v>25</v>
      </c>
      <c r="B36" t="s">
        <v>26</v>
      </c>
      <c r="C36" s="5">
        <v>45351</v>
      </c>
      <c r="D36" s="6">
        <v>7.95</v>
      </c>
      <c r="E36" s="7">
        <v>35</v>
      </c>
      <c r="F36" s="8">
        <f t="shared" si="2"/>
        <v>27.05</v>
      </c>
      <c r="G36">
        <v>102</v>
      </c>
      <c r="H36" s="9">
        <f t="shared" si="3"/>
        <v>3570</v>
      </c>
    </row>
    <row r="37" spans="1:8" x14ac:dyDescent="0.25">
      <c r="A37" t="s">
        <v>25</v>
      </c>
      <c r="B37" t="s">
        <v>27</v>
      </c>
      <c r="C37" s="5">
        <v>45351</v>
      </c>
      <c r="D37" s="6">
        <v>5.95</v>
      </c>
      <c r="E37" s="7">
        <v>25</v>
      </c>
      <c r="F37" s="8">
        <f t="shared" si="2"/>
        <v>19.05</v>
      </c>
      <c r="G37">
        <v>204</v>
      </c>
      <c r="H37" s="9">
        <f t="shared" si="3"/>
        <v>5100</v>
      </c>
    </row>
    <row r="38" spans="1:8" x14ac:dyDescent="0.25">
      <c r="A38" t="s">
        <v>25</v>
      </c>
      <c r="B38" t="s">
        <v>28</v>
      </c>
      <c r="C38" s="5">
        <v>45351</v>
      </c>
      <c r="D38" s="6">
        <v>9.9499999999999993</v>
      </c>
      <c r="E38" s="7">
        <v>25</v>
      </c>
      <c r="F38" s="8">
        <f t="shared" si="2"/>
        <v>15.05</v>
      </c>
      <c r="G38">
        <v>162</v>
      </c>
      <c r="H38" s="9">
        <f t="shared" si="3"/>
        <v>4050</v>
      </c>
    </row>
    <row r="39" spans="1:8" x14ac:dyDescent="0.25">
      <c r="A39" t="s">
        <v>25</v>
      </c>
      <c r="B39" t="s">
        <v>29</v>
      </c>
      <c r="C39" s="5">
        <v>45351</v>
      </c>
      <c r="D39" s="6">
        <v>9.9499999999999993</v>
      </c>
      <c r="E39" s="7">
        <v>20</v>
      </c>
      <c r="F39" s="8">
        <f t="shared" si="2"/>
        <v>10.050000000000001</v>
      </c>
      <c r="G39">
        <v>289</v>
      </c>
      <c r="H39" s="9">
        <f t="shared" si="3"/>
        <v>5780</v>
      </c>
    </row>
    <row r="40" spans="1:8" x14ac:dyDescent="0.25">
      <c r="A40" t="s">
        <v>9</v>
      </c>
      <c r="B40" t="s">
        <v>10</v>
      </c>
      <c r="C40" s="5">
        <v>45382</v>
      </c>
      <c r="D40" s="6">
        <v>5.95</v>
      </c>
      <c r="E40" s="7">
        <v>20</v>
      </c>
      <c r="F40" s="8">
        <f>E40-D40</f>
        <v>14.05</v>
      </c>
      <c r="G40">
        <v>67</v>
      </c>
      <c r="H40" s="9">
        <f>E40*G40</f>
        <v>1340</v>
      </c>
    </row>
    <row r="41" spans="1:8" x14ac:dyDescent="0.25">
      <c r="A41" t="s">
        <v>9</v>
      </c>
      <c r="B41" t="s">
        <v>11</v>
      </c>
      <c r="C41" s="5">
        <v>45382</v>
      </c>
      <c r="D41" s="6">
        <v>25.25</v>
      </c>
      <c r="E41" s="7">
        <v>70</v>
      </c>
      <c r="F41" s="8">
        <f t="shared" ref="F41:F57" si="4">E41-D41</f>
        <v>44.75</v>
      </c>
      <c r="G41">
        <v>245</v>
      </c>
      <c r="H41" s="9">
        <f t="shared" ref="H41:H57" si="5">E41*G41</f>
        <v>17150</v>
      </c>
    </row>
    <row r="42" spans="1:8" x14ac:dyDescent="0.25">
      <c r="A42" t="s">
        <v>9</v>
      </c>
      <c r="B42" t="s">
        <v>12</v>
      </c>
      <c r="C42" s="5">
        <v>45382</v>
      </c>
      <c r="D42" s="10">
        <v>7.1</v>
      </c>
      <c r="E42" s="7">
        <v>30</v>
      </c>
      <c r="F42" s="8">
        <f t="shared" si="4"/>
        <v>22.9</v>
      </c>
      <c r="G42">
        <v>176</v>
      </c>
      <c r="H42" s="9">
        <f t="shared" si="5"/>
        <v>5280</v>
      </c>
    </row>
    <row r="43" spans="1:8" x14ac:dyDescent="0.25">
      <c r="A43" t="s">
        <v>9</v>
      </c>
      <c r="B43" t="s">
        <v>13</v>
      </c>
      <c r="C43" s="5">
        <v>45382</v>
      </c>
      <c r="D43" s="10">
        <v>7.1</v>
      </c>
      <c r="E43" s="7">
        <v>30</v>
      </c>
      <c r="F43" s="8">
        <f t="shared" si="4"/>
        <v>22.9</v>
      </c>
      <c r="G43">
        <v>181</v>
      </c>
      <c r="H43" s="9">
        <f t="shared" si="5"/>
        <v>5430</v>
      </c>
    </row>
    <row r="44" spans="1:8" x14ac:dyDescent="0.25">
      <c r="A44" t="s">
        <v>9</v>
      </c>
      <c r="B44" t="s">
        <v>14</v>
      </c>
      <c r="C44" s="5">
        <v>45382</v>
      </c>
      <c r="D44" s="10">
        <v>5</v>
      </c>
      <c r="E44" s="7">
        <v>25</v>
      </c>
      <c r="F44" s="8">
        <f t="shared" si="4"/>
        <v>20</v>
      </c>
      <c r="G44">
        <v>122</v>
      </c>
      <c r="H44" s="9">
        <f t="shared" si="5"/>
        <v>3050</v>
      </c>
    </row>
    <row r="45" spans="1:8" x14ac:dyDescent="0.25">
      <c r="A45" t="s">
        <v>9</v>
      </c>
      <c r="B45" t="s">
        <v>15</v>
      </c>
      <c r="C45" s="5">
        <v>45382</v>
      </c>
      <c r="D45" s="10">
        <v>6.95</v>
      </c>
      <c r="E45" s="7">
        <v>35</v>
      </c>
      <c r="F45" s="8">
        <f t="shared" si="4"/>
        <v>28.05</v>
      </c>
      <c r="G45">
        <v>275</v>
      </c>
      <c r="H45" s="9">
        <f t="shared" si="5"/>
        <v>9625</v>
      </c>
    </row>
    <row r="46" spans="1:8" x14ac:dyDescent="0.25">
      <c r="A46" t="s">
        <v>9</v>
      </c>
      <c r="B46" t="s">
        <v>16</v>
      </c>
      <c r="C46" s="5">
        <v>45382</v>
      </c>
      <c r="D46" s="10">
        <v>4</v>
      </c>
      <c r="E46" s="7">
        <v>25</v>
      </c>
      <c r="F46" s="8">
        <f t="shared" si="4"/>
        <v>21</v>
      </c>
      <c r="G46">
        <v>155</v>
      </c>
      <c r="H46" s="9">
        <f t="shared" si="5"/>
        <v>3875</v>
      </c>
    </row>
    <row r="47" spans="1:8" x14ac:dyDescent="0.25">
      <c r="A47" t="s">
        <v>17</v>
      </c>
      <c r="B47" t="s">
        <v>18</v>
      </c>
      <c r="C47" s="5">
        <v>45382</v>
      </c>
      <c r="D47" s="6">
        <v>5</v>
      </c>
      <c r="E47" s="7">
        <v>20</v>
      </c>
      <c r="F47" s="8">
        <f t="shared" si="4"/>
        <v>15</v>
      </c>
      <c r="G47">
        <v>418</v>
      </c>
      <c r="H47" s="9">
        <f t="shared" si="5"/>
        <v>8360</v>
      </c>
    </row>
    <row r="48" spans="1:8" x14ac:dyDescent="0.25">
      <c r="A48" t="s">
        <v>17</v>
      </c>
      <c r="B48" t="s">
        <v>19</v>
      </c>
      <c r="C48" s="5">
        <v>45382</v>
      </c>
      <c r="D48" s="6">
        <v>7.5</v>
      </c>
      <c r="E48" s="7">
        <v>25</v>
      </c>
      <c r="F48" s="8">
        <f t="shared" si="4"/>
        <v>17.5</v>
      </c>
      <c r="G48">
        <v>50</v>
      </c>
      <c r="H48" s="9">
        <f t="shared" si="5"/>
        <v>1250</v>
      </c>
    </row>
    <row r="49" spans="1:8" x14ac:dyDescent="0.25">
      <c r="A49" t="s">
        <v>17</v>
      </c>
      <c r="B49" t="s">
        <v>20</v>
      </c>
      <c r="C49" s="5">
        <v>45382</v>
      </c>
      <c r="D49" s="6">
        <v>3.25</v>
      </c>
      <c r="E49" s="7">
        <v>15</v>
      </c>
      <c r="F49" s="8">
        <f t="shared" si="4"/>
        <v>11.75</v>
      </c>
      <c r="G49">
        <v>111</v>
      </c>
      <c r="H49" s="9">
        <f t="shared" si="5"/>
        <v>1665</v>
      </c>
    </row>
    <row r="50" spans="1:8" x14ac:dyDescent="0.25">
      <c r="A50" t="s">
        <v>17</v>
      </c>
      <c r="B50" t="s">
        <v>21</v>
      </c>
      <c r="C50" s="5">
        <v>45382</v>
      </c>
      <c r="D50" s="6">
        <v>6.95</v>
      </c>
      <c r="E50" s="7">
        <v>30</v>
      </c>
      <c r="F50" s="8">
        <f t="shared" si="4"/>
        <v>23.05</v>
      </c>
      <c r="G50">
        <v>135</v>
      </c>
      <c r="H50" s="9">
        <f t="shared" si="5"/>
        <v>4050</v>
      </c>
    </row>
    <row r="51" spans="1:8" x14ac:dyDescent="0.25">
      <c r="A51" t="s">
        <v>17</v>
      </c>
      <c r="B51" t="s">
        <v>22</v>
      </c>
      <c r="C51" s="5">
        <v>45382</v>
      </c>
      <c r="D51" s="6">
        <v>4.55</v>
      </c>
      <c r="E51" s="7">
        <v>20</v>
      </c>
      <c r="F51" s="8">
        <f t="shared" si="4"/>
        <v>15.45</v>
      </c>
      <c r="G51">
        <v>92</v>
      </c>
      <c r="H51" s="9">
        <f t="shared" si="5"/>
        <v>1840</v>
      </c>
    </row>
    <row r="52" spans="1:8" x14ac:dyDescent="0.25">
      <c r="A52" t="s">
        <v>17</v>
      </c>
      <c r="B52" t="s">
        <v>23</v>
      </c>
      <c r="C52" s="5">
        <v>45382</v>
      </c>
      <c r="D52" s="6">
        <v>10</v>
      </c>
      <c r="E52" s="7">
        <v>40</v>
      </c>
      <c r="F52" s="8">
        <f t="shared" si="4"/>
        <v>30</v>
      </c>
      <c r="G52">
        <v>214</v>
      </c>
      <c r="H52" s="9">
        <f t="shared" si="5"/>
        <v>8560</v>
      </c>
    </row>
    <row r="53" spans="1:8" x14ac:dyDescent="0.25">
      <c r="A53" t="s">
        <v>17</v>
      </c>
      <c r="B53" t="s">
        <v>24</v>
      </c>
      <c r="C53" s="5">
        <v>45382</v>
      </c>
      <c r="D53" s="6">
        <v>1.25</v>
      </c>
      <c r="E53" s="7">
        <v>10</v>
      </c>
      <c r="F53" s="8">
        <f t="shared" si="4"/>
        <v>8.75</v>
      </c>
      <c r="G53">
        <v>141</v>
      </c>
      <c r="H53" s="9">
        <f t="shared" si="5"/>
        <v>1410</v>
      </c>
    </row>
    <row r="54" spans="1:8" x14ac:dyDescent="0.25">
      <c r="A54" t="s">
        <v>25</v>
      </c>
      <c r="B54" t="s">
        <v>26</v>
      </c>
      <c r="C54" s="5">
        <v>45382</v>
      </c>
      <c r="D54" s="6">
        <v>7.95</v>
      </c>
      <c r="E54" s="7">
        <v>35</v>
      </c>
      <c r="F54" s="8">
        <f t="shared" si="4"/>
        <v>27.05</v>
      </c>
      <c r="G54">
        <v>162</v>
      </c>
      <c r="H54" s="9">
        <f t="shared" si="5"/>
        <v>5670</v>
      </c>
    </row>
    <row r="55" spans="1:8" x14ac:dyDescent="0.25">
      <c r="A55" t="s">
        <v>25</v>
      </c>
      <c r="B55" t="s">
        <v>27</v>
      </c>
      <c r="C55" s="5">
        <v>45382</v>
      </c>
      <c r="D55" s="6">
        <v>5.95</v>
      </c>
      <c r="E55" s="7">
        <v>25</v>
      </c>
      <c r="F55" s="8">
        <f t="shared" si="4"/>
        <v>19.05</v>
      </c>
      <c r="G55">
        <v>234</v>
      </c>
      <c r="H55" s="9">
        <f t="shared" si="5"/>
        <v>5850</v>
      </c>
    </row>
    <row r="56" spans="1:8" x14ac:dyDescent="0.25">
      <c r="A56" t="s">
        <v>25</v>
      </c>
      <c r="B56" t="s">
        <v>28</v>
      </c>
      <c r="C56" s="5">
        <v>45382</v>
      </c>
      <c r="D56" s="6">
        <v>9.9499999999999993</v>
      </c>
      <c r="E56" s="7">
        <v>25</v>
      </c>
      <c r="F56" s="8">
        <f t="shared" si="4"/>
        <v>15.05</v>
      </c>
      <c r="G56">
        <v>185</v>
      </c>
      <c r="H56" s="9">
        <f t="shared" si="5"/>
        <v>4625</v>
      </c>
    </row>
    <row r="57" spans="1:8" x14ac:dyDescent="0.25">
      <c r="A57" t="s">
        <v>25</v>
      </c>
      <c r="B57" t="s">
        <v>29</v>
      </c>
      <c r="C57" s="5">
        <v>45382</v>
      </c>
      <c r="D57" s="6">
        <v>9.9499999999999993</v>
      </c>
      <c r="E57" s="7">
        <v>20</v>
      </c>
      <c r="F57" s="8">
        <f t="shared" si="4"/>
        <v>10.050000000000001</v>
      </c>
      <c r="G57">
        <v>327</v>
      </c>
      <c r="H57" s="9">
        <f t="shared" si="5"/>
        <v>6540</v>
      </c>
    </row>
  </sheetData>
  <printOptions horizontalCentered="1"/>
  <pageMargins left="0.7" right="0.7" top="1" bottom="0.75" header="0.3" footer="0.3"/>
  <pageSetup orientation="landscape" r:id="rId2"/>
  <headerFooter>
    <oddHeader>&amp;LStudent Name&amp;C&amp;A&amp;R&amp;F</oddHead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3B614-8927-4894-9F8C-14253AA933BA}">
  <sheetPr codeName="Sheet7"/>
  <dimension ref="A1:K57"/>
  <sheetViews>
    <sheetView topLeftCell="B1" zoomScaleNormal="100" workbookViewId="0">
      <selection activeCell="J22" sqref="J22"/>
    </sheetView>
  </sheetViews>
  <sheetFormatPr defaultRowHeight="15" x14ac:dyDescent="0.25"/>
  <cols>
    <col min="1" max="1" width="9.7109375" bestFit="1" customWidth="1"/>
    <col min="2" max="2" width="23.7109375" customWidth="1"/>
    <col min="3" max="3" width="15.42578125" customWidth="1"/>
    <col min="8" max="8" width="12.5703125" bestFit="1" customWidth="1"/>
    <col min="10" max="10" width="25.7109375" bestFit="1" customWidth="1"/>
    <col min="11" max="11" width="22.5703125" bestFit="1" customWidth="1"/>
    <col min="12" max="12" width="26" bestFit="1" customWidth="1"/>
  </cols>
  <sheetData>
    <row r="1" spans="1:11" x14ac:dyDescent="0.25">
      <c r="E1" s="1"/>
      <c r="F1" s="1"/>
      <c r="G1" s="2" t="s">
        <v>0</v>
      </c>
      <c r="H1" s="3"/>
    </row>
    <row r="3" spans="1:11" ht="30" x14ac:dyDescent="0.25">
      <c r="A3" s="4" t="s">
        <v>1</v>
      </c>
      <c r="B3" s="4" t="s">
        <v>2</v>
      </c>
      <c r="C3" s="4" t="s">
        <v>3</v>
      </c>
      <c r="D3" s="4" t="s">
        <v>4</v>
      </c>
      <c r="E3" s="4" t="s">
        <v>5</v>
      </c>
      <c r="F3" s="4" t="s">
        <v>6</v>
      </c>
      <c r="G3" s="4" t="s">
        <v>7</v>
      </c>
      <c r="H3" s="4" t="s">
        <v>8</v>
      </c>
    </row>
    <row r="4" spans="1:11" x14ac:dyDescent="0.25">
      <c r="A4" t="s">
        <v>9</v>
      </c>
      <c r="B4" t="s">
        <v>10</v>
      </c>
      <c r="C4" s="5">
        <v>45322</v>
      </c>
      <c r="D4" s="6">
        <v>5.95</v>
      </c>
      <c r="E4" s="7">
        <v>20</v>
      </c>
      <c r="F4" s="8">
        <f>E4-D4</f>
        <v>14.05</v>
      </c>
      <c r="G4">
        <v>31</v>
      </c>
      <c r="H4" s="9">
        <f>E4*G4</f>
        <v>620</v>
      </c>
      <c r="J4" s="13" t="s">
        <v>74</v>
      </c>
      <c r="K4" t="s">
        <v>77</v>
      </c>
    </row>
    <row r="5" spans="1:11" x14ac:dyDescent="0.25">
      <c r="A5" t="s">
        <v>9</v>
      </c>
      <c r="B5" t="s">
        <v>11</v>
      </c>
      <c r="C5" s="5">
        <v>45322</v>
      </c>
      <c r="D5" s="6">
        <v>25.25</v>
      </c>
      <c r="E5" s="7">
        <v>70</v>
      </c>
      <c r="F5" s="8">
        <f t="shared" ref="F5:F21" si="0">E5-D5</f>
        <v>44.75</v>
      </c>
      <c r="G5">
        <v>325</v>
      </c>
      <c r="H5" s="9">
        <f t="shared" ref="H5:H21" si="1">E5*G5</f>
        <v>22750</v>
      </c>
      <c r="J5" s="14" t="s">
        <v>9</v>
      </c>
      <c r="K5" s="9">
        <v>1445.25</v>
      </c>
    </row>
    <row r="6" spans="1:11" x14ac:dyDescent="0.25">
      <c r="A6" t="s">
        <v>9</v>
      </c>
      <c r="B6" t="s">
        <v>12</v>
      </c>
      <c r="C6" s="5">
        <v>45322</v>
      </c>
      <c r="D6" s="10">
        <v>7.1</v>
      </c>
      <c r="E6" s="7">
        <v>30</v>
      </c>
      <c r="F6" s="8">
        <f t="shared" si="0"/>
        <v>22.9</v>
      </c>
      <c r="G6">
        <v>247</v>
      </c>
      <c r="H6" s="9">
        <f t="shared" si="1"/>
        <v>7410</v>
      </c>
      <c r="J6" s="15" t="s">
        <v>10</v>
      </c>
      <c r="K6" s="9">
        <v>123</v>
      </c>
    </row>
    <row r="7" spans="1:11" x14ac:dyDescent="0.25">
      <c r="A7" t="s">
        <v>9</v>
      </c>
      <c r="B7" t="s">
        <v>13</v>
      </c>
      <c r="C7" s="5">
        <v>45322</v>
      </c>
      <c r="D7" s="10">
        <v>7.1</v>
      </c>
      <c r="E7" s="7">
        <v>30</v>
      </c>
      <c r="F7" s="8">
        <f t="shared" si="0"/>
        <v>22.9</v>
      </c>
      <c r="G7">
        <v>231</v>
      </c>
      <c r="H7" s="9">
        <f t="shared" si="1"/>
        <v>6930</v>
      </c>
      <c r="J7" s="15" t="s">
        <v>11</v>
      </c>
      <c r="K7" s="9">
        <v>430.5</v>
      </c>
    </row>
    <row r="8" spans="1:11" x14ac:dyDescent="0.25">
      <c r="A8" t="s">
        <v>9</v>
      </c>
      <c r="B8" t="s">
        <v>14</v>
      </c>
      <c r="C8" s="5">
        <v>45322</v>
      </c>
      <c r="D8" s="10">
        <v>5</v>
      </c>
      <c r="E8" s="7">
        <v>25</v>
      </c>
      <c r="F8" s="8">
        <f t="shared" si="0"/>
        <v>20</v>
      </c>
      <c r="G8">
        <v>325</v>
      </c>
      <c r="H8" s="9">
        <f t="shared" si="1"/>
        <v>8125</v>
      </c>
      <c r="J8" s="15" t="s">
        <v>13</v>
      </c>
      <c r="K8" s="9">
        <v>184.5</v>
      </c>
    </row>
    <row r="9" spans="1:11" x14ac:dyDescent="0.25">
      <c r="A9" t="s">
        <v>9</v>
      </c>
      <c r="B9" t="s">
        <v>15</v>
      </c>
      <c r="C9" s="5">
        <v>45322</v>
      </c>
      <c r="D9" s="10">
        <v>6.95</v>
      </c>
      <c r="E9" s="7">
        <v>35</v>
      </c>
      <c r="F9" s="8">
        <f t="shared" si="0"/>
        <v>28.05</v>
      </c>
      <c r="G9">
        <v>315</v>
      </c>
      <c r="H9" s="9">
        <f t="shared" si="1"/>
        <v>11025</v>
      </c>
      <c r="J9" s="15" t="s">
        <v>15</v>
      </c>
      <c r="K9" s="9">
        <v>215.25</v>
      </c>
    </row>
    <row r="10" spans="1:11" x14ac:dyDescent="0.25">
      <c r="A10" t="s">
        <v>9</v>
      </c>
      <c r="B10" t="s">
        <v>16</v>
      </c>
      <c r="C10" s="5">
        <v>45322</v>
      </c>
      <c r="D10" s="10">
        <v>4</v>
      </c>
      <c r="E10" s="7">
        <v>25</v>
      </c>
      <c r="F10" s="8">
        <f t="shared" si="0"/>
        <v>21</v>
      </c>
      <c r="G10">
        <v>244</v>
      </c>
      <c r="H10" s="9">
        <f t="shared" si="1"/>
        <v>6100</v>
      </c>
      <c r="J10" s="15" t="s">
        <v>14</v>
      </c>
      <c r="K10" s="9">
        <v>153.75</v>
      </c>
    </row>
    <row r="11" spans="1:11" x14ac:dyDescent="0.25">
      <c r="A11" t="s">
        <v>17</v>
      </c>
      <c r="B11" t="s">
        <v>18</v>
      </c>
      <c r="C11" s="5">
        <v>45322</v>
      </c>
      <c r="D11" s="6">
        <v>5</v>
      </c>
      <c r="E11" s="7">
        <v>20</v>
      </c>
      <c r="F11" s="8">
        <f t="shared" si="0"/>
        <v>15</v>
      </c>
      <c r="G11">
        <v>541</v>
      </c>
      <c r="H11" s="9">
        <f t="shared" si="1"/>
        <v>10820</v>
      </c>
      <c r="J11" s="15" t="s">
        <v>12</v>
      </c>
      <c r="K11" s="9">
        <v>184.5</v>
      </c>
    </row>
    <row r="12" spans="1:11" x14ac:dyDescent="0.25">
      <c r="A12" t="s">
        <v>17</v>
      </c>
      <c r="B12" t="s">
        <v>19</v>
      </c>
      <c r="C12" s="5">
        <v>45322</v>
      </c>
      <c r="D12" s="6">
        <v>7.5</v>
      </c>
      <c r="E12" s="7">
        <v>25</v>
      </c>
      <c r="F12" s="8">
        <f t="shared" si="0"/>
        <v>17.5</v>
      </c>
      <c r="G12">
        <v>84</v>
      </c>
      <c r="H12" s="9">
        <f t="shared" si="1"/>
        <v>2100</v>
      </c>
      <c r="J12" s="15" t="s">
        <v>16</v>
      </c>
      <c r="K12" s="9">
        <v>153.75</v>
      </c>
    </row>
    <row r="13" spans="1:11" x14ac:dyDescent="0.25">
      <c r="A13" t="s">
        <v>17</v>
      </c>
      <c r="B13" t="s">
        <v>20</v>
      </c>
      <c r="C13" s="5">
        <v>45322</v>
      </c>
      <c r="D13" s="6">
        <v>3.25</v>
      </c>
      <c r="E13" s="7">
        <v>15</v>
      </c>
      <c r="F13" s="8">
        <f t="shared" si="0"/>
        <v>11.75</v>
      </c>
      <c r="G13">
        <v>99</v>
      </c>
      <c r="H13" s="9">
        <f t="shared" si="1"/>
        <v>1485</v>
      </c>
      <c r="J13" s="14" t="s">
        <v>25</v>
      </c>
      <c r="K13" s="9">
        <v>645.75</v>
      </c>
    </row>
    <row r="14" spans="1:11" x14ac:dyDescent="0.25">
      <c r="A14" t="s">
        <v>17</v>
      </c>
      <c r="B14" t="s">
        <v>21</v>
      </c>
      <c r="C14" s="5">
        <v>45322</v>
      </c>
      <c r="D14" s="6">
        <v>6.95</v>
      </c>
      <c r="E14" s="7">
        <v>30</v>
      </c>
      <c r="F14" s="8">
        <f t="shared" si="0"/>
        <v>23.05</v>
      </c>
      <c r="G14">
        <v>132</v>
      </c>
      <c r="H14" s="9">
        <f t="shared" si="1"/>
        <v>3960</v>
      </c>
      <c r="J14" s="15" t="s">
        <v>26</v>
      </c>
      <c r="K14" s="9">
        <v>215.25</v>
      </c>
    </row>
    <row r="15" spans="1:11" x14ac:dyDescent="0.25">
      <c r="A15" t="s">
        <v>17</v>
      </c>
      <c r="B15" t="s">
        <v>22</v>
      </c>
      <c r="C15" s="5">
        <v>45322</v>
      </c>
      <c r="D15" s="6">
        <v>4.55</v>
      </c>
      <c r="E15" s="7">
        <v>20</v>
      </c>
      <c r="F15" s="8">
        <f t="shared" si="0"/>
        <v>15.45</v>
      </c>
      <c r="G15">
        <v>74</v>
      </c>
      <c r="H15" s="9">
        <f t="shared" si="1"/>
        <v>1480</v>
      </c>
      <c r="J15" s="15" t="s">
        <v>27</v>
      </c>
      <c r="K15" s="9">
        <v>153.75</v>
      </c>
    </row>
    <row r="16" spans="1:11" x14ac:dyDescent="0.25">
      <c r="A16" t="s">
        <v>17</v>
      </c>
      <c r="B16" t="s">
        <v>23</v>
      </c>
      <c r="C16" s="5">
        <v>45322</v>
      </c>
      <c r="D16" s="6">
        <v>10</v>
      </c>
      <c r="E16" s="7">
        <v>40</v>
      </c>
      <c r="F16" s="8">
        <f t="shared" si="0"/>
        <v>30</v>
      </c>
      <c r="G16">
        <v>182</v>
      </c>
      <c r="H16" s="9">
        <f t="shared" si="1"/>
        <v>7280</v>
      </c>
      <c r="J16" s="15" t="s">
        <v>28</v>
      </c>
      <c r="K16" s="9">
        <v>153.75</v>
      </c>
    </row>
    <row r="17" spans="1:11" x14ac:dyDescent="0.25">
      <c r="A17" t="s">
        <v>17</v>
      </c>
      <c r="B17" t="s">
        <v>24</v>
      </c>
      <c r="C17" s="5">
        <v>45322</v>
      </c>
      <c r="D17" s="6">
        <v>1.25</v>
      </c>
      <c r="E17" s="7">
        <v>10</v>
      </c>
      <c r="F17" s="8">
        <f t="shared" si="0"/>
        <v>8.75</v>
      </c>
      <c r="G17">
        <v>201</v>
      </c>
      <c r="H17" s="9">
        <f t="shared" si="1"/>
        <v>2010</v>
      </c>
      <c r="J17" s="15" t="s">
        <v>29</v>
      </c>
      <c r="K17" s="9">
        <v>123</v>
      </c>
    </row>
    <row r="18" spans="1:11" x14ac:dyDescent="0.25">
      <c r="A18" t="s">
        <v>25</v>
      </c>
      <c r="B18" t="s">
        <v>26</v>
      </c>
      <c r="C18" s="5">
        <v>45322</v>
      </c>
      <c r="D18" s="6">
        <v>7.95</v>
      </c>
      <c r="E18" s="7">
        <v>35</v>
      </c>
      <c r="F18" s="8">
        <f t="shared" si="0"/>
        <v>27.05</v>
      </c>
      <c r="G18">
        <v>93</v>
      </c>
      <c r="H18" s="9">
        <f t="shared" si="1"/>
        <v>3255</v>
      </c>
      <c r="J18" s="14" t="s">
        <v>17</v>
      </c>
      <c r="K18" s="9">
        <v>984</v>
      </c>
    </row>
    <row r="19" spans="1:11" x14ac:dyDescent="0.25">
      <c r="A19" t="s">
        <v>25</v>
      </c>
      <c r="B19" t="s">
        <v>27</v>
      </c>
      <c r="C19" s="5">
        <v>45322</v>
      </c>
      <c r="D19" s="6">
        <v>5.95</v>
      </c>
      <c r="E19" s="7">
        <v>25</v>
      </c>
      <c r="F19" s="8">
        <f t="shared" si="0"/>
        <v>19.05</v>
      </c>
      <c r="G19">
        <v>174</v>
      </c>
      <c r="H19" s="9">
        <f t="shared" si="1"/>
        <v>4350</v>
      </c>
      <c r="J19" s="15" t="s">
        <v>18</v>
      </c>
      <c r="K19" s="9">
        <v>123</v>
      </c>
    </row>
    <row r="20" spans="1:11" x14ac:dyDescent="0.25">
      <c r="A20" t="s">
        <v>25</v>
      </c>
      <c r="B20" t="s">
        <v>28</v>
      </c>
      <c r="C20" s="5">
        <v>45322</v>
      </c>
      <c r="D20" s="6">
        <v>9.9499999999999993</v>
      </c>
      <c r="E20" s="7">
        <v>25</v>
      </c>
      <c r="F20" s="8">
        <f t="shared" si="0"/>
        <v>15.05</v>
      </c>
      <c r="G20">
        <v>191</v>
      </c>
      <c r="H20" s="9">
        <f t="shared" si="1"/>
        <v>4775</v>
      </c>
      <c r="J20" s="15" t="s">
        <v>21</v>
      </c>
      <c r="K20" s="9">
        <v>184.5</v>
      </c>
    </row>
    <row r="21" spans="1:11" x14ac:dyDescent="0.25">
      <c r="A21" t="s">
        <v>25</v>
      </c>
      <c r="B21" t="s">
        <v>29</v>
      </c>
      <c r="C21" s="5">
        <v>45322</v>
      </c>
      <c r="D21" s="6">
        <v>9.9499999999999993</v>
      </c>
      <c r="E21" s="7">
        <v>20</v>
      </c>
      <c r="F21" s="8">
        <f t="shared" si="0"/>
        <v>10.050000000000001</v>
      </c>
      <c r="G21">
        <v>307</v>
      </c>
      <c r="H21" s="9">
        <f t="shared" si="1"/>
        <v>6140</v>
      </c>
      <c r="J21" s="15" t="s">
        <v>20</v>
      </c>
      <c r="K21" s="9">
        <v>92.25</v>
      </c>
    </row>
    <row r="22" spans="1:11" x14ac:dyDescent="0.25">
      <c r="A22" t="s">
        <v>9</v>
      </c>
      <c r="B22" t="s">
        <v>10</v>
      </c>
      <c r="C22" s="5">
        <v>45351</v>
      </c>
      <c r="D22" s="6">
        <v>5.95</v>
      </c>
      <c r="E22" s="7">
        <v>20</v>
      </c>
      <c r="F22" s="8">
        <f>E22-D22</f>
        <v>14.05</v>
      </c>
      <c r="G22">
        <v>48</v>
      </c>
      <c r="H22" s="9">
        <f>E22*G22</f>
        <v>960</v>
      </c>
      <c r="J22" s="15" t="s">
        <v>24</v>
      </c>
      <c r="K22" s="9">
        <v>61.5</v>
      </c>
    </row>
    <row r="23" spans="1:11" x14ac:dyDescent="0.25">
      <c r="A23" t="s">
        <v>9</v>
      </c>
      <c r="B23" t="s">
        <v>11</v>
      </c>
      <c r="C23" s="5">
        <v>45351</v>
      </c>
      <c r="D23" s="6">
        <v>25.25</v>
      </c>
      <c r="E23" s="7">
        <v>70</v>
      </c>
      <c r="F23" s="8">
        <f t="shared" ref="F23:F39" si="2">E23-D23</f>
        <v>44.75</v>
      </c>
      <c r="G23">
        <v>294</v>
      </c>
      <c r="H23" s="9">
        <f t="shared" ref="H23:H39" si="3">E23*G23</f>
        <v>20580</v>
      </c>
      <c r="J23" s="15" t="s">
        <v>22</v>
      </c>
      <c r="K23" s="9">
        <v>123</v>
      </c>
    </row>
    <row r="24" spans="1:11" x14ac:dyDescent="0.25">
      <c r="A24" t="s">
        <v>9</v>
      </c>
      <c r="B24" t="s">
        <v>12</v>
      </c>
      <c r="C24" s="5">
        <v>45351</v>
      </c>
      <c r="D24" s="10">
        <v>7.1</v>
      </c>
      <c r="E24" s="7">
        <v>30</v>
      </c>
      <c r="F24" s="8">
        <f t="shared" si="2"/>
        <v>22.9</v>
      </c>
      <c r="G24">
        <v>186</v>
      </c>
      <c r="H24" s="9">
        <f t="shared" si="3"/>
        <v>5580</v>
      </c>
      <c r="J24" s="15" t="s">
        <v>19</v>
      </c>
      <c r="K24" s="9">
        <v>153.75</v>
      </c>
    </row>
    <row r="25" spans="1:11" x14ac:dyDescent="0.25">
      <c r="A25" t="s">
        <v>9</v>
      </c>
      <c r="B25" t="s">
        <v>13</v>
      </c>
      <c r="C25" s="5">
        <v>45351</v>
      </c>
      <c r="D25" s="10">
        <v>7.1</v>
      </c>
      <c r="E25" s="7">
        <v>30</v>
      </c>
      <c r="F25" s="8">
        <f t="shared" si="2"/>
        <v>22.9</v>
      </c>
      <c r="G25">
        <v>160</v>
      </c>
      <c r="H25" s="9">
        <f t="shared" si="3"/>
        <v>4800</v>
      </c>
      <c r="J25" s="15" t="s">
        <v>23</v>
      </c>
      <c r="K25" s="9">
        <v>246</v>
      </c>
    </row>
    <row r="26" spans="1:11" x14ac:dyDescent="0.25">
      <c r="A26" t="s">
        <v>9</v>
      </c>
      <c r="B26" t="s">
        <v>14</v>
      </c>
      <c r="C26" s="5">
        <v>45351</v>
      </c>
      <c r="D26" s="10">
        <v>5</v>
      </c>
      <c r="E26" s="7">
        <v>25</v>
      </c>
      <c r="F26" s="8">
        <f t="shared" si="2"/>
        <v>20</v>
      </c>
      <c r="G26">
        <v>109</v>
      </c>
      <c r="H26" s="9">
        <f t="shared" si="3"/>
        <v>2725</v>
      </c>
      <c r="J26" s="14" t="s">
        <v>30</v>
      </c>
      <c r="K26" s="9">
        <v>3075</v>
      </c>
    </row>
    <row r="27" spans="1:11" x14ac:dyDescent="0.25">
      <c r="A27" t="s">
        <v>9</v>
      </c>
      <c r="B27" t="s">
        <v>15</v>
      </c>
      <c r="C27" s="5">
        <v>45351</v>
      </c>
      <c r="D27" s="10">
        <v>6.95</v>
      </c>
      <c r="E27" s="7">
        <v>35</v>
      </c>
      <c r="F27" s="8">
        <f t="shared" si="2"/>
        <v>28.05</v>
      </c>
      <c r="G27">
        <v>264</v>
      </c>
      <c r="H27" s="9">
        <f t="shared" si="3"/>
        <v>9240</v>
      </c>
    </row>
    <row r="28" spans="1:11" x14ac:dyDescent="0.25">
      <c r="A28" t="s">
        <v>9</v>
      </c>
      <c r="B28" t="s">
        <v>16</v>
      </c>
      <c r="C28" s="5">
        <v>45351</v>
      </c>
      <c r="D28" s="10">
        <v>4</v>
      </c>
      <c r="E28" s="7">
        <v>25</v>
      </c>
      <c r="F28" s="8">
        <f t="shared" si="2"/>
        <v>21</v>
      </c>
      <c r="G28">
        <v>133</v>
      </c>
      <c r="H28" s="9">
        <f t="shared" si="3"/>
        <v>3325</v>
      </c>
    </row>
    <row r="29" spans="1:11" x14ac:dyDescent="0.25">
      <c r="A29" t="s">
        <v>17</v>
      </c>
      <c r="B29" t="s">
        <v>18</v>
      </c>
      <c r="C29" s="5">
        <v>45351</v>
      </c>
      <c r="D29" s="6">
        <v>5</v>
      </c>
      <c r="E29" s="7">
        <v>20</v>
      </c>
      <c r="F29" s="8">
        <f t="shared" si="2"/>
        <v>15</v>
      </c>
      <c r="G29">
        <v>458</v>
      </c>
      <c r="H29" s="9">
        <f t="shared" si="3"/>
        <v>9160</v>
      </c>
    </row>
    <row r="30" spans="1:11" x14ac:dyDescent="0.25">
      <c r="A30" t="s">
        <v>17</v>
      </c>
      <c r="B30" t="s">
        <v>19</v>
      </c>
      <c r="C30" s="5">
        <v>45351</v>
      </c>
      <c r="D30" s="6">
        <v>7.5</v>
      </c>
      <c r="E30" s="7">
        <v>25</v>
      </c>
      <c r="F30" s="8">
        <f t="shared" si="2"/>
        <v>17.5</v>
      </c>
      <c r="G30">
        <v>63</v>
      </c>
      <c r="H30" s="9">
        <f t="shared" si="3"/>
        <v>1575</v>
      </c>
    </row>
    <row r="31" spans="1:11" x14ac:dyDescent="0.25">
      <c r="A31" t="s">
        <v>17</v>
      </c>
      <c r="B31" t="s">
        <v>20</v>
      </c>
      <c r="C31" s="5">
        <v>45351</v>
      </c>
      <c r="D31" s="6">
        <v>3.25</v>
      </c>
      <c r="E31" s="7">
        <v>15</v>
      </c>
      <c r="F31" s="8">
        <f t="shared" si="2"/>
        <v>11.75</v>
      </c>
      <c r="G31">
        <v>101</v>
      </c>
      <c r="H31" s="9">
        <f t="shared" si="3"/>
        <v>1515</v>
      </c>
    </row>
    <row r="32" spans="1:11" x14ac:dyDescent="0.25">
      <c r="A32" t="s">
        <v>17</v>
      </c>
      <c r="B32" t="s">
        <v>21</v>
      </c>
      <c r="C32" s="5">
        <v>45351</v>
      </c>
      <c r="D32" s="6">
        <v>6.95</v>
      </c>
      <c r="E32" s="7">
        <v>30</v>
      </c>
      <c r="F32" s="8">
        <f t="shared" si="2"/>
        <v>23.05</v>
      </c>
      <c r="G32">
        <v>128</v>
      </c>
      <c r="H32" s="9">
        <f t="shared" si="3"/>
        <v>3840</v>
      </c>
    </row>
    <row r="33" spans="1:8" x14ac:dyDescent="0.25">
      <c r="A33" t="s">
        <v>17</v>
      </c>
      <c r="B33" t="s">
        <v>22</v>
      </c>
      <c r="C33" s="5">
        <v>45351</v>
      </c>
      <c r="D33" s="6">
        <v>4.55</v>
      </c>
      <c r="E33" s="7">
        <v>20</v>
      </c>
      <c r="F33" s="8">
        <f t="shared" si="2"/>
        <v>15.45</v>
      </c>
      <c r="G33">
        <v>86</v>
      </c>
      <c r="H33" s="9">
        <f t="shared" si="3"/>
        <v>1720</v>
      </c>
    </row>
    <row r="34" spans="1:8" x14ac:dyDescent="0.25">
      <c r="A34" t="s">
        <v>17</v>
      </c>
      <c r="B34" t="s">
        <v>23</v>
      </c>
      <c r="C34" s="5">
        <v>45351</v>
      </c>
      <c r="D34" s="6">
        <v>10</v>
      </c>
      <c r="E34" s="7">
        <v>40</v>
      </c>
      <c r="F34" s="8">
        <f t="shared" si="2"/>
        <v>30</v>
      </c>
      <c r="G34">
        <v>175</v>
      </c>
      <c r="H34" s="9">
        <f t="shared" si="3"/>
        <v>7000</v>
      </c>
    </row>
    <row r="35" spans="1:8" x14ac:dyDescent="0.25">
      <c r="A35" t="s">
        <v>17</v>
      </c>
      <c r="B35" t="s">
        <v>24</v>
      </c>
      <c r="C35" s="5">
        <v>45351</v>
      </c>
      <c r="D35" s="6">
        <v>1.25</v>
      </c>
      <c r="E35" s="7">
        <v>10</v>
      </c>
      <c r="F35" s="8">
        <f t="shared" si="2"/>
        <v>8.75</v>
      </c>
      <c r="G35">
        <v>115</v>
      </c>
      <c r="H35" s="9">
        <f t="shared" si="3"/>
        <v>1150</v>
      </c>
    </row>
    <row r="36" spans="1:8" x14ac:dyDescent="0.25">
      <c r="A36" t="s">
        <v>25</v>
      </c>
      <c r="B36" t="s">
        <v>26</v>
      </c>
      <c r="C36" s="5">
        <v>45351</v>
      </c>
      <c r="D36" s="6">
        <v>7.95</v>
      </c>
      <c r="E36" s="7">
        <v>35</v>
      </c>
      <c r="F36" s="8">
        <f t="shared" si="2"/>
        <v>27.05</v>
      </c>
      <c r="G36">
        <v>102</v>
      </c>
      <c r="H36" s="9">
        <f t="shared" si="3"/>
        <v>3570</v>
      </c>
    </row>
    <row r="37" spans="1:8" x14ac:dyDescent="0.25">
      <c r="A37" t="s">
        <v>25</v>
      </c>
      <c r="B37" t="s">
        <v>27</v>
      </c>
      <c r="C37" s="5">
        <v>45351</v>
      </c>
      <c r="D37" s="6">
        <v>5.95</v>
      </c>
      <c r="E37" s="7">
        <v>25</v>
      </c>
      <c r="F37" s="8">
        <f t="shared" si="2"/>
        <v>19.05</v>
      </c>
      <c r="G37">
        <v>204</v>
      </c>
      <c r="H37" s="9">
        <f t="shared" si="3"/>
        <v>5100</v>
      </c>
    </row>
    <row r="38" spans="1:8" x14ac:dyDescent="0.25">
      <c r="A38" t="s">
        <v>25</v>
      </c>
      <c r="B38" t="s">
        <v>28</v>
      </c>
      <c r="C38" s="5">
        <v>45351</v>
      </c>
      <c r="D38" s="6">
        <v>9.9499999999999993</v>
      </c>
      <c r="E38" s="7">
        <v>25</v>
      </c>
      <c r="F38" s="8">
        <f t="shared" si="2"/>
        <v>15.05</v>
      </c>
      <c r="G38">
        <v>162</v>
      </c>
      <c r="H38" s="9">
        <f t="shared" si="3"/>
        <v>4050</v>
      </c>
    </row>
    <row r="39" spans="1:8" x14ac:dyDescent="0.25">
      <c r="A39" t="s">
        <v>25</v>
      </c>
      <c r="B39" t="s">
        <v>29</v>
      </c>
      <c r="C39" s="5">
        <v>45351</v>
      </c>
      <c r="D39" s="6">
        <v>9.9499999999999993</v>
      </c>
      <c r="E39" s="7">
        <v>20</v>
      </c>
      <c r="F39" s="8">
        <f t="shared" si="2"/>
        <v>10.050000000000001</v>
      </c>
      <c r="G39">
        <v>289</v>
      </c>
      <c r="H39" s="9">
        <f t="shared" si="3"/>
        <v>5780</v>
      </c>
    </row>
    <row r="40" spans="1:8" x14ac:dyDescent="0.25">
      <c r="A40" t="s">
        <v>9</v>
      </c>
      <c r="B40" t="s">
        <v>10</v>
      </c>
      <c r="C40" s="5">
        <v>45382</v>
      </c>
      <c r="D40" s="6">
        <v>5.95</v>
      </c>
      <c r="E40" s="7">
        <v>20</v>
      </c>
      <c r="F40" s="8">
        <f>E40-D40</f>
        <v>14.05</v>
      </c>
      <c r="G40">
        <v>67</v>
      </c>
      <c r="H40" s="9">
        <f>E40*G40</f>
        <v>1340</v>
      </c>
    </row>
    <row r="41" spans="1:8" x14ac:dyDescent="0.25">
      <c r="A41" t="s">
        <v>9</v>
      </c>
      <c r="B41" t="s">
        <v>11</v>
      </c>
      <c r="C41" s="5">
        <v>45382</v>
      </c>
      <c r="D41" s="6">
        <v>25.25</v>
      </c>
      <c r="E41" s="7">
        <v>70</v>
      </c>
      <c r="F41" s="8">
        <f t="shared" ref="F41:F57" si="4">E41-D41</f>
        <v>44.75</v>
      </c>
      <c r="G41">
        <v>245</v>
      </c>
      <c r="H41" s="9">
        <f t="shared" ref="H41:H57" si="5">E41*G41</f>
        <v>17150</v>
      </c>
    </row>
    <row r="42" spans="1:8" x14ac:dyDescent="0.25">
      <c r="A42" t="s">
        <v>9</v>
      </c>
      <c r="B42" t="s">
        <v>12</v>
      </c>
      <c r="C42" s="5">
        <v>45382</v>
      </c>
      <c r="D42" s="10">
        <v>7.1</v>
      </c>
      <c r="E42" s="7">
        <v>30</v>
      </c>
      <c r="F42" s="8">
        <f t="shared" si="4"/>
        <v>22.9</v>
      </c>
      <c r="G42">
        <v>176</v>
      </c>
      <c r="H42" s="9">
        <f t="shared" si="5"/>
        <v>5280</v>
      </c>
    </row>
    <row r="43" spans="1:8" x14ac:dyDescent="0.25">
      <c r="A43" t="s">
        <v>9</v>
      </c>
      <c r="B43" t="s">
        <v>13</v>
      </c>
      <c r="C43" s="5">
        <v>45382</v>
      </c>
      <c r="D43" s="10">
        <v>7.1</v>
      </c>
      <c r="E43" s="7">
        <v>30</v>
      </c>
      <c r="F43" s="8">
        <f t="shared" si="4"/>
        <v>22.9</v>
      </c>
      <c r="G43">
        <v>181</v>
      </c>
      <c r="H43" s="9">
        <f t="shared" si="5"/>
        <v>5430</v>
      </c>
    </row>
    <row r="44" spans="1:8" x14ac:dyDescent="0.25">
      <c r="A44" t="s">
        <v>9</v>
      </c>
      <c r="B44" t="s">
        <v>14</v>
      </c>
      <c r="C44" s="5">
        <v>45382</v>
      </c>
      <c r="D44" s="10">
        <v>5</v>
      </c>
      <c r="E44" s="7">
        <v>25</v>
      </c>
      <c r="F44" s="8">
        <f t="shared" si="4"/>
        <v>20</v>
      </c>
      <c r="G44">
        <v>122</v>
      </c>
      <c r="H44" s="9">
        <f t="shared" si="5"/>
        <v>3050</v>
      </c>
    </row>
    <row r="45" spans="1:8" x14ac:dyDescent="0.25">
      <c r="A45" t="s">
        <v>9</v>
      </c>
      <c r="B45" t="s">
        <v>15</v>
      </c>
      <c r="C45" s="5">
        <v>45382</v>
      </c>
      <c r="D45" s="10">
        <v>6.95</v>
      </c>
      <c r="E45" s="7">
        <v>35</v>
      </c>
      <c r="F45" s="8">
        <f t="shared" si="4"/>
        <v>28.05</v>
      </c>
      <c r="G45">
        <v>275</v>
      </c>
      <c r="H45" s="9">
        <f t="shared" si="5"/>
        <v>9625</v>
      </c>
    </row>
    <row r="46" spans="1:8" x14ac:dyDescent="0.25">
      <c r="A46" t="s">
        <v>9</v>
      </c>
      <c r="B46" t="s">
        <v>16</v>
      </c>
      <c r="C46" s="5">
        <v>45382</v>
      </c>
      <c r="D46" s="10">
        <v>4</v>
      </c>
      <c r="E46" s="7">
        <v>25</v>
      </c>
      <c r="F46" s="8">
        <f t="shared" si="4"/>
        <v>21</v>
      </c>
      <c r="G46">
        <v>155</v>
      </c>
      <c r="H46" s="9">
        <f t="shared" si="5"/>
        <v>3875</v>
      </c>
    </row>
    <row r="47" spans="1:8" x14ac:dyDescent="0.25">
      <c r="A47" t="s">
        <v>17</v>
      </c>
      <c r="B47" t="s">
        <v>18</v>
      </c>
      <c r="C47" s="5">
        <v>45382</v>
      </c>
      <c r="D47" s="6">
        <v>5</v>
      </c>
      <c r="E47" s="7">
        <v>20</v>
      </c>
      <c r="F47" s="8">
        <f t="shared" si="4"/>
        <v>15</v>
      </c>
      <c r="G47">
        <v>418</v>
      </c>
      <c r="H47" s="9">
        <f t="shared" si="5"/>
        <v>8360</v>
      </c>
    </row>
    <row r="48" spans="1:8" x14ac:dyDescent="0.25">
      <c r="A48" t="s">
        <v>17</v>
      </c>
      <c r="B48" t="s">
        <v>19</v>
      </c>
      <c r="C48" s="5">
        <v>45382</v>
      </c>
      <c r="D48" s="6">
        <v>7.5</v>
      </c>
      <c r="E48" s="7">
        <v>25</v>
      </c>
      <c r="F48" s="8">
        <f t="shared" si="4"/>
        <v>17.5</v>
      </c>
      <c r="G48">
        <v>50</v>
      </c>
      <c r="H48" s="9">
        <f t="shared" si="5"/>
        <v>1250</v>
      </c>
    </row>
    <row r="49" spans="1:8" x14ac:dyDescent="0.25">
      <c r="A49" t="s">
        <v>17</v>
      </c>
      <c r="B49" t="s">
        <v>20</v>
      </c>
      <c r="C49" s="5">
        <v>45382</v>
      </c>
      <c r="D49" s="6">
        <v>3.25</v>
      </c>
      <c r="E49" s="7">
        <v>15</v>
      </c>
      <c r="F49" s="8">
        <f t="shared" si="4"/>
        <v>11.75</v>
      </c>
      <c r="G49">
        <v>111</v>
      </c>
      <c r="H49" s="9">
        <f t="shared" si="5"/>
        <v>1665</v>
      </c>
    </row>
    <row r="50" spans="1:8" x14ac:dyDescent="0.25">
      <c r="A50" t="s">
        <v>17</v>
      </c>
      <c r="B50" t="s">
        <v>21</v>
      </c>
      <c r="C50" s="5">
        <v>45382</v>
      </c>
      <c r="D50" s="6">
        <v>6.95</v>
      </c>
      <c r="E50" s="7">
        <v>30</v>
      </c>
      <c r="F50" s="8">
        <f t="shared" si="4"/>
        <v>23.05</v>
      </c>
      <c r="G50">
        <v>135</v>
      </c>
      <c r="H50" s="9">
        <f t="shared" si="5"/>
        <v>4050</v>
      </c>
    </row>
    <row r="51" spans="1:8" x14ac:dyDescent="0.25">
      <c r="A51" t="s">
        <v>17</v>
      </c>
      <c r="B51" t="s">
        <v>22</v>
      </c>
      <c r="C51" s="5">
        <v>45382</v>
      </c>
      <c r="D51" s="6">
        <v>4.55</v>
      </c>
      <c r="E51" s="7">
        <v>20</v>
      </c>
      <c r="F51" s="8">
        <f t="shared" si="4"/>
        <v>15.45</v>
      </c>
      <c r="G51">
        <v>92</v>
      </c>
      <c r="H51" s="9">
        <f t="shared" si="5"/>
        <v>1840</v>
      </c>
    </row>
    <row r="52" spans="1:8" x14ac:dyDescent="0.25">
      <c r="A52" t="s">
        <v>17</v>
      </c>
      <c r="B52" t="s">
        <v>23</v>
      </c>
      <c r="C52" s="5">
        <v>45382</v>
      </c>
      <c r="D52" s="6">
        <v>10</v>
      </c>
      <c r="E52" s="7">
        <v>40</v>
      </c>
      <c r="F52" s="8">
        <f t="shared" si="4"/>
        <v>30</v>
      </c>
      <c r="G52">
        <v>214</v>
      </c>
      <c r="H52" s="9">
        <f t="shared" si="5"/>
        <v>8560</v>
      </c>
    </row>
    <row r="53" spans="1:8" x14ac:dyDescent="0.25">
      <c r="A53" t="s">
        <v>17</v>
      </c>
      <c r="B53" t="s">
        <v>24</v>
      </c>
      <c r="C53" s="5">
        <v>45382</v>
      </c>
      <c r="D53" s="6">
        <v>1.25</v>
      </c>
      <c r="E53" s="7">
        <v>10</v>
      </c>
      <c r="F53" s="8">
        <f t="shared" si="4"/>
        <v>8.75</v>
      </c>
      <c r="G53">
        <v>141</v>
      </c>
      <c r="H53" s="9">
        <f t="shared" si="5"/>
        <v>1410</v>
      </c>
    </row>
    <row r="54" spans="1:8" x14ac:dyDescent="0.25">
      <c r="A54" t="s">
        <v>25</v>
      </c>
      <c r="B54" t="s">
        <v>26</v>
      </c>
      <c r="C54" s="5">
        <v>45382</v>
      </c>
      <c r="D54" s="6">
        <v>7.95</v>
      </c>
      <c r="E54" s="7">
        <v>35</v>
      </c>
      <c r="F54" s="8">
        <f t="shared" si="4"/>
        <v>27.05</v>
      </c>
      <c r="G54">
        <v>162</v>
      </c>
      <c r="H54" s="9">
        <f t="shared" si="5"/>
        <v>5670</v>
      </c>
    </row>
    <row r="55" spans="1:8" x14ac:dyDescent="0.25">
      <c r="A55" t="s">
        <v>25</v>
      </c>
      <c r="B55" t="s">
        <v>27</v>
      </c>
      <c r="C55" s="5">
        <v>45382</v>
      </c>
      <c r="D55" s="6">
        <v>5.95</v>
      </c>
      <c r="E55" s="7">
        <v>25</v>
      </c>
      <c r="F55" s="8">
        <f t="shared" si="4"/>
        <v>19.05</v>
      </c>
      <c r="G55">
        <v>234</v>
      </c>
      <c r="H55" s="9">
        <f t="shared" si="5"/>
        <v>5850</v>
      </c>
    </row>
    <row r="56" spans="1:8" x14ac:dyDescent="0.25">
      <c r="A56" t="s">
        <v>25</v>
      </c>
      <c r="B56" t="s">
        <v>28</v>
      </c>
      <c r="C56" s="5">
        <v>45382</v>
      </c>
      <c r="D56" s="6">
        <v>9.9499999999999993</v>
      </c>
      <c r="E56" s="7">
        <v>25</v>
      </c>
      <c r="F56" s="8">
        <f t="shared" si="4"/>
        <v>15.05</v>
      </c>
      <c r="G56">
        <v>185</v>
      </c>
      <c r="H56" s="9">
        <f t="shared" si="5"/>
        <v>4625</v>
      </c>
    </row>
    <row r="57" spans="1:8" x14ac:dyDescent="0.25">
      <c r="A57" t="s">
        <v>25</v>
      </c>
      <c r="B57" t="s">
        <v>29</v>
      </c>
      <c r="C57" s="5">
        <v>45382</v>
      </c>
      <c r="D57" s="6">
        <v>9.9499999999999993</v>
      </c>
      <c r="E57" s="7">
        <v>20</v>
      </c>
      <c r="F57" s="8">
        <f t="shared" si="4"/>
        <v>10.050000000000001</v>
      </c>
      <c r="G57">
        <v>327</v>
      </c>
      <c r="H57" s="9">
        <f t="shared" si="5"/>
        <v>6540</v>
      </c>
    </row>
  </sheetData>
  <printOptions horizontalCentered="1"/>
  <pageMargins left="0.7" right="0.7" top="1" bottom="0.75" header="0.3" footer="0.3"/>
  <pageSetup orientation="landscape" r:id="rId2"/>
  <headerFooter>
    <oddHeader>&amp;LStudent Name&amp;C&amp;A&amp;R&amp;F</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D3FE8-F92D-4A95-9500-13E5CF4A289D}">
  <sheetPr codeName="Sheet8"/>
  <dimension ref="A1:J57"/>
  <sheetViews>
    <sheetView topLeftCell="A3" zoomScaleNormal="100" workbookViewId="0">
      <selection activeCell="M9" sqref="A1:XFD1048576"/>
    </sheetView>
  </sheetViews>
  <sheetFormatPr defaultRowHeight="15" x14ac:dyDescent="0.25"/>
  <cols>
    <col min="1" max="1" width="9.7109375" bestFit="1" customWidth="1"/>
    <col min="2" max="2" width="23.7109375" customWidth="1"/>
    <col min="3" max="3" width="15.42578125" customWidth="1"/>
    <col min="8" max="8" width="12.5703125" bestFit="1" customWidth="1"/>
    <col min="10" max="10" width="24.7109375" bestFit="1" customWidth="1"/>
  </cols>
  <sheetData>
    <row r="1" spans="1:10" x14ac:dyDescent="0.25">
      <c r="E1" s="1"/>
      <c r="F1" s="1"/>
      <c r="G1" s="2" t="s">
        <v>0</v>
      </c>
      <c r="H1" s="3"/>
    </row>
    <row r="3" spans="1:10" ht="30" x14ac:dyDescent="0.25">
      <c r="A3" s="4" t="s">
        <v>1</v>
      </c>
      <c r="B3" s="4" t="s">
        <v>2</v>
      </c>
      <c r="C3" s="4" t="s">
        <v>3</v>
      </c>
      <c r="D3" s="4" t="s">
        <v>4</v>
      </c>
      <c r="E3" s="4" t="s">
        <v>5</v>
      </c>
      <c r="F3" s="4" t="s">
        <v>6</v>
      </c>
      <c r="G3" s="4" t="s">
        <v>7</v>
      </c>
      <c r="H3" s="4" t="s">
        <v>8</v>
      </c>
    </row>
    <row r="4" spans="1:10" x14ac:dyDescent="0.25">
      <c r="A4" t="s">
        <v>9</v>
      </c>
      <c r="B4" t="s">
        <v>10</v>
      </c>
      <c r="C4" s="5">
        <v>45322</v>
      </c>
      <c r="D4" s="6">
        <v>5.95</v>
      </c>
      <c r="E4" s="7">
        <v>20</v>
      </c>
      <c r="F4" s="8">
        <f>E4-D4</f>
        <v>14.05</v>
      </c>
      <c r="G4">
        <v>31</v>
      </c>
      <c r="H4" s="9">
        <f>E4*G4</f>
        <v>620</v>
      </c>
      <c r="J4" t="s">
        <v>78</v>
      </c>
    </row>
    <row r="5" spans="1:10" x14ac:dyDescent="0.25">
      <c r="A5" t="s">
        <v>9</v>
      </c>
      <c r="B5" t="s">
        <v>11</v>
      </c>
      <c r="C5" s="5">
        <v>45322</v>
      </c>
      <c r="D5" s="6">
        <v>25.25</v>
      </c>
      <c r="E5" s="7">
        <v>70</v>
      </c>
      <c r="F5" s="8">
        <f t="shared" ref="F5:F21" si="0">E5-D5</f>
        <v>44.75</v>
      </c>
      <c r="G5">
        <v>325</v>
      </c>
      <c r="H5" s="9">
        <f t="shared" ref="H5:H21" si="1">E5*G5</f>
        <v>22750</v>
      </c>
      <c r="J5">
        <v>3915.7142857142858</v>
      </c>
    </row>
    <row r="6" spans="1:10" x14ac:dyDescent="0.25">
      <c r="A6" t="s">
        <v>9</v>
      </c>
      <c r="B6" t="s">
        <v>12</v>
      </c>
      <c r="C6" s="5">
        <v>45322</v>
      </c>
      <c r="D6" s="10">
        <v>7.1</v>
      </c>
      <c r="E6" s="7">
        <v>30</v>
      </c>
      <c r="F6" s="8">
        <f t="shared" si="0"/>
        <v>22.9</v>
      </c>
      <c r="G6">
        <v>247</v>
      </c>
      <c r="H6" s="9">
        <f t="shared" si="1"/>
        <v>7410</v>
      </c>
    </row>
    <row r="7" spans="1:10" x14ac:dyDescent="0.25">
      <c r="A7" t="s">
        <v>9</v>
      </c>
      <c r="B7" t="s">
        <v>13</v>
      </c>
      <c r="C7" s="5">
        <v>45322</v>
      </c>
      <c r="D7" s="10">
        <v>7.1</v>
      </c>
      <c r="E7" s="7">
        <v>30</v>
      </c>
      <c r="F7" s="8">
        <f t="shared" si="0"/>
        <v>22.9</v>
      </c>
      <c r="G7">
        <v>231</v>
      </c>
      <c r="H7" s="9">
        <f t="shared" si="1"/>
        <v>6930</v>
      </c>
    </row>
    <row r="8" spans="1:10" x14ac:dyDescent="0.25">
      <c r="A8" t="s">
        <v>9</v>
      </c>
      <c r="B8" t="s">
        <v>14</v>
      </c>
      <c r="C8" s="5">
        <v>45322</v>
      </c>
      <c r="D8" s="10">
        <v>5</v>
      </c>
      <c r="E8" s="7">
        <v>25</v>
      </c>
      <c r="F8" s="8">
        <f t="shared" si="0"/>
        <v>20</v>
      </c>
      <c r="G8">
        <v>325</v>
      </c>
      <c r="H8" s="9">
        <f t="shared" si="1"/>
        <v>8125</v>
      </c>
    </row>
    <row r="9" spans="1:10" x14ac:dyDescent="0.25">
      <c r="A9" t="s">
        <v>9</v>
      </c>
      <c r="B9" t="s">
        <v>15</v>
      </c>
      <c r="C9" s="5">
        <v>45322</v>
      </c>
      <c r="D9" s="10">
        <v>6.95</v>
      </c>
      <c r="E9" s="7">
        <v>35</v>
      </c>
      <c r="F9" s="8">
        <f t="shared" si="0"/>
        <v>28.05</v>
      </c>
      <c r="G9">
        <v>315</v>
      </c>
      <c r="H9" s="9">
        <f t="shared" si="1"/>
        <v>11025</v>
      </c>
    </row>
    <row r="10" spans="1:10" x14ac:dyDescent="0.25">
      <c r="A10" t="s">
        <v>9</v>
      </c>
      <c r="B10" t="s">
        <v>16</v>
      </c>
      <c r="C10" s="5">
        <v>45322</v>
      </c>
      <c r="D10" s="10">
        <v>4</v>
      </c>
      <c r="E10" s="7">
        <v>25</v>
      </c>
      <c r="F10" s="8">
        <f t="shared" si="0"/>
        <v>21</v>
      </c>
      <c r="G10">
        <v>244</v>
      </c>
      <c r="H10" s="9">
        <f t="shared" si="1"/>
        <v>6100</v>
      </c>
    </row>
    <row r="11" spans="1:10" x14ac:dyDescent="0.25">
      <c r="A11" t="s">
        <v>17</v>
      </c>
      <c r="B11" t="s">
        <v>18</v>
      </c>
      <c r="C11" s="5">
        <v>45322</v>
      </c>
      <c r="D11" s="6">
        <v>5</v>
      </c>
      <c r="E11" s="7">
        <v>20</v>
      </c>
      <c r="F11" s="8">
        <f t="shared" si="0"/>
        <v>15</v>
      </c>
      <c r="G11">
        <v>541</v>
      </c>
      <c r="H11" s="9">
        <f t="shared" si="1"/>
        <v>10820</v>
      </c>
    </row>
    <row r="12" spans="1:10" x14ac:dyDescent="0.25">
      <c r="A12" t="s">
        <v>17</v>
      </c>
      <c r="B12" t="s">
        <v>19</v>
      </c>
      <c r="C12" s="5">
        <v>45322</v>
      </c>
      <c r="D12" s="6">
        <v>7.5</v>
      </c>
      <c r="E12" s="7">
        <v>25</v>
      </c>
      <c r="F12" s="8">
        <f t="shared" si="0"/>
        <v>17.5</v>
      </c>
      <c r="G12">
        <v>84</v>
      </c>
      <c r="H12" s="9">
        <f t="shared" si="1"/>
        <v>2100</v>
      </c>
    </row>
    <row r="13" spans="1:10" x14ac:dyDescent="0.25">
      <c r="A13" t="s">
        <v>17</v>
      </c>
      <c r="B13" t="s">
        <v>20</v>
      </c>
      <c r="C13" s="5">
        <v>45322</v>
      </c>
      <c r="D13" s="6">
        <v>3.25</v>
      </c>
      <c r="E13" s="7">
        <v>15</v>
      </c>
      <c r="F13" s="8">
        <f t="shared" si="0"/>
        <v>11.75</v>
      </c>
      <c r="G13">
        <v>99</v>
      </c>
      <c r="H13" s="9">
        <f t="shared" si="1"/>
        <v>1485</v>
      </c>
    </row>
    <row r="14" spans="1:10" x14ac:dyDescent="0.25">
      <c r="A14" t="s">
        <v>17</v>
      </c>
      <c r="B14" t="s">
        <v>21</v>
      </c>
      <c r="C14" s="5">
        <v>45322</v>
      </c>
      <c r="D14" s="6">
        <v>6.95</v>
      </c>
      <c r="E14" s="7">
        <v>30</v>
      </c>
      <c r="F14" s="8">
        <f t="shared" si="0"/>
        <v>23.05</v>
      </c>
      <c r="G14">
        <v>132</v>
      </c>
      <c r="H14" s="9">
        <f t="shared" si="1"/>
        <v>3960</v>
      </c>
    </row>
    <row r="15" spans="1:10" x14ac:dyDescent="0.25">
      <c r="A15" t="s">
        <v>17</v>
      </c>
      <c r="B15" t="s">
        <v>22</v>
      </c>
      <c r="C15" s="5">
        <v>45322</v>
      </c>
      <c r="D15" s="6">
        <v>4.55</v>
      </c>
      <c r="E15" s="7">
        <v>20</v>
      </c>
      <c r="F15" s="8">
        <f t="shared" si="0"/>
        <v>15.45</v>
      </c>
      <c r="G15">
        <v>74</v>
      </c>
      <c r="H15" s="9">
        <f t="shared" si="1"/>
        <v>1480</v>
      </c>
    </row>
    <row r="16" spans="1:10" x14ac:dyDescent="0.25">
      <c r="A16" t="s">
        <v>17</v>
      </c>
      <c r="B16" t="s">
        <v>23</v>
      </c>
      <c r="C16" s="5">
        <v>45322</v>
      </c>
      <c r="D16" s="6">
        <v>10</v>
      </c>
      <c r="E16" s="7">
        <v>40</v>
      </c>
      <c r="F16" s="8">
        <f t="shared" si="0"/>
        <v>30</v>
      </c>
      <c r="G16">
        <v>182</v>
      </c>
      <c r="H16" s="9">
        <f t="shared" si="1"/>
        <v>7280</v>
      </c>
    </row>
    <row r="17" spans="1:8" x14ac:dyDescent="0.25">
      <c r="A17" t="s">
        <v>17</v>
      </c>
      <c r="B17" t="s">
        <v>24</v>
      </c>
      <c r="C17" s="5">
        <v>45322</v>
      </c>
      <c r="D17" s="6">
        <v>1.25</v>
      </c>
      <c r="E17" s="7">
        <v>10</v>
      </c>
      <c r="F17" s="8">
        <f t="shared" si="0"/>
        <v>8.75</v>
      </c>
      <c r="G17">
        <v>201</v>
      </c>
      <c r="H17" s="9">
        <f t="shared" si="1"/>
        <v>2010</v>
      </c>
    </row>
    <row r="18" spans="1:8" x14ac:dyDescent="0.25">
      <c r="A18" t="s">
        <v>25</v>
      </c>
      <c r="B18" t="s">
        <v>26</v>
      </c>
      <c r="C18" s="5">
        <v>45322</v>
      </c>
      <c r="D18" s="6">
        <v>7.95</v>
      </c>
      <c r="E18" s="7">
        <v>35</v>
      </c>
      <c r="F18" s="8">
        <f t="shared" si="0"/>
        <v>27.05</v>
      </c>
      <c r="G18">
        <v>93</v>
      </c>
      <c r="H18" s="9">
        <f t="shared" si="1"/>
        <v>3255</v>
      </c>
    </row>
    <row r="19" spans="1:8" x14ac:dyDescent="0.25">
      <c r="A19" t="s">
        <v>25</v>
      </c>
      <c r="B19" t="s">
        <v>27</v>
      </c>
      <c r="C19" s="5">
        <v>45322</v>
      </c>
      <c r="D19" s="6">
        <v>5.95</v>
      </c>
      <c r="E19" s="7">
        <v>25</v>
      </c>
      <c r="F19" s="8">
        <f t="shared" si="0"/>
        <v>19.05</v>
      </c>
      <c r="G19">
        <v>174</v>
      </c>
      <c r="H19" s="9">
        <f t="shared" si="1"/>
        <v>4350</v>
      </c>
    </row>
    <row r="20" spans="1:8" x14ac:dyDescent="0.25">
      <c r="A20" t="s">
        <v>25</v>
      </c>
      <c r="B20" t="s">
        <v>28</v>
      </c>
      <c r="C20" s="5">
        <v>45322</v>
      </c>
      <c r="D20" s="6">
        <v>9.9499999999999993</v>
      </c>
      <c r="E20" s="7">
        <v>25</v>
      </c>
      <c r="F20" s="8">
        <f t="shared" si="0"/>
        <v>15.05</v>
      </c>
      <c r="G20">
        <v>191</v>
      </c>
      <c r="H20" s="9">
        <f t="shared" si="1"/>
        <v>4775</v>
      </c>
    </row>
    <row r="21" spans="1:8" x14ac:dyDescent="0.25">
      <c r="A21" t="s">
        <v>25</v>
      </c>
      <c r="B21" t="s">
        <v>29</v>
      </c>
      <c r="C21" s="5">
        <v>45322</v>
      </c>
      <c r="D21" s="6">
        <v>9.9499999999999993</v>
      </c>
      <c r="E21" s="7">
        <v>20</v>
      </c>
      <c r="F21" s="8">
        <f t="shared" si="0"/>
        <v>10.050000000000001</v>
      </c>
      <c r="G21">
        <v>307</v>
      </c>
      <c r="H21" s="9">
        <f t="shared" si="1"/>
        <v>6140</v>
      </c>
    </row>
    <row r="22" spans="1:8" x14ac:dyDescent="0.25">
      <c r="A22" t="s">
        <v>9</v>
      </c>
      <c r="B22" t="s">
        <v>10</v>
      </c>
      <c r="C22" s="5">
        <v>45351</v>
      </c>
      <c r="D22" s="6">
        <v>5.95</v>
      </c>
      <c r="E22" s="7">
        <v>20</v>
      </c>
      <c r="F22" s="8">
        <f>E22-D22</f>
        <v>14.05</v>
      </c>
      <c r="G22">
        <v>48</v>
      </c>
      <c r="H22" s="9">
        <f>E22*G22</f>
        <v>960</v>
      </c>
    </row>
    <row r="23" spans="1:8" x14ac:dyDescent="0.25">
      <c r="A23" t="s">
        <v>9</v>
      </c>
      <c r="B23" t="s">
        <v>11</v>
      </c>
      <c r="C23" s="5">
        <v>45351</v>
      </c>
      <c r="D23" s="6">
        <v>25.25</v>
      </c>
      <c r="E23" s="7">
        <v>70</v>
      </c>
      <c r="F23" s="8">
        <f t="shared" ref="F23:F39" si="2">E23-D23</f>
        <v>44.75</v>
      </c>
      <c r="G23">
        <v>294</v>
      </c>
      <c r="H23" s="9">
        <f t="shared" ref="H23:H39" si="3">E23*G23</f>
        <v>20580</v>
      </c>
    </row>
    <row r="24" spans="1:8" x14ac:dyDescent="0.25">
      <c r="A24" t="s">
        <v>9</v>
      </c>
      <c r="B24" t="s">
        <v>12</v>
      </c>
      <c r="C24" s="5">
        <v>45351</v>
      </c>
      <c r="D24" s="10">
        <v>7.1</v>
      </c>
      <c r="E24" s="7">
        <v>30</v>
      </c>
      <c r="F24" s="8">
        <f t="shared" si="2"/>
        <v>22.9</v>
      </c>
      <c r="G24">
        <v>186</v>
      </c>
      <c r="H24" s="9">
        <f t="shared" si="3"/>
        <v>5580</v>
      </c>
    </row>
    <row r="25" spans="1:8" x14ac:dyDescent="0.25">
      <c r="A25" t="s">
        <v>9</v>
      </c>
      <c r="B25" t="s">
        <v>13</v>
      </c>
      <c r="C25" s="5">
        <v>45351</v>
      </c>
      <c r="D25" s="10">
        <v>7.1</v>
      </c>
      <c r="E25" s="7">
        <v>30</v>
      </c>
      <c r="F25" s="8">
        <f t="shared" si="2"/>
        <v>22.9</v>
      </c>
      <c r="G25">
        <v>160</v>
      </c>
      <c r="H25" s="9">
        <f t="shared" si="3"/>
        <v>4800</v>
      </c>
    </row>
    <row r="26" spans="1:8" x14ac:dyDescent="0.25">
      <c r="A26" t="s">
        <v>9</v>
      </c>
      <c r="B26" t="s">
        <v>14</v>
      </c>
      <c r="C26" s="5">
        <v>45351</v>
      </c>
      <c r="D26" s="10">
        <v>5</v>
      </c>
      <c r="E26" s="7">
        <v>25</v>
      </c>
      <c r="F26" s="8">
        <f t="shared" si="2"/>
        <v>20</v>
      </c>
      <c r="G26">
        <v>109</v>
      </c>
      <c r="H26" s="9">
        <f t="shared" si="3"/>
        <v>2725</v>
      </c>
    </row>
    <row r="27" spans="1:8" x14ac:dyDescent="0.25">
      <c r="A27" t="s">
        <v>9</v>
      </c>
      <c r="B27" t="s">
        <v>15</v>
      </c>
      <c r="C27" s="5">
        <v>45351</v>
      </c>
      <c r="D27" s="10">
        <v>6.95</v>
      </c>
      <c r="E27" s="7">
        <v>35</v>
      </c>
      <c r="F27" s="8">
        <f t="shared" si="2"/>
        <v>28.05</v>
      </c>
      <c r="G27">
        <v>264</v>
      </c>
      <c r="H27" s="9">
        <f t="shared" si="3"/>
        <v>9240</v>
      </c>
    </row>
    <row r="28" spans="1:8" x14ac:dyDescent="0.25">
      <c r="A28" t="s">
        <v>9</v>
      </c>
      <c r="B28" t="s">
        <v>16</v>
      </c>
      <c r="C28" s="5">
        <v>45351</v>
      </c>
      <c r="D28" s="10">
        <v>4</v>
      </c>
      <c r="E28" s="7">
        <v>25</v>
      </c>
      <c r="F28" s="8">
        <f t="shared" si="2"/>
        <v>21</v>
      </c>
      <c r="G28">
        <v>133</v>
      </c>
      <c r="H28" s="9">
        <f t="shared" si="3"/>
        <v>3325</v>
      </c>
    </row>
    <row r="29" spans="1:8" x14ac:dyDescent="0.25">
      <c r="A29" t="s">
        <v>17</v>
      </c>
      <c r="B29" t="s">
        <v>18</v>
      </c>
      <c r="C29" s="5">
        <v>45351</v>
      </c>
      <c r="D29" s="6">
        <v>5</v>
      </c>
      <c r="E29" s="7">
        <v>20</v>
      </c>
      <c r="F29" s="8">
        <f t="shared" si="2"/>
        <v>15</v>
      </c>
      <c r="G29">
        <v>458</v>
      </c>
      <c r="H29" s="9">
        <f t="shared" si="3"/>
        <v>9160</v>
      </c>
    </row>
    <row r="30" spans="1:8" x14ac:dyDescent="0.25">
      <c r="A30" t="s">
        <v>17</v>
      </c>
      <c r="B30" t="s">
        <v>19</v>
      </c>
      <c r="C30" s="5">
        <v>45351</v>
      </c>
      <c r="D30" s="6">
        <v>7.5</v>
      </c>
      <c r="E30" s="7">
        <v>25</v>
      </c>
      <c r="F30" s="8">
        <f t="shared" si="2"/>
        <v>17.5</v>
      </c>
      <c r="G30">
        <v>63</v>
      </c>
      <c r="H30" s="9">
        <f t="shared" si="3"/>
        <v>1575</v>
      </c>
    </row>
    <row r="31" spans="1:8" x14ac:dyDescent="0.25">
      <c r="A31" t="s">
        <v>17</v>
      </c>
      <c r="B31" t="s">
        <v>20</v>
      </c>
      <c r="C31" s="5">
        <v>45351</v>
      </c>
      <c r="D31" s="6">
        <v>3.25</v>
      </c>
      <c r="E31" s="7">
        <v>15</v>
      </c>
      <c r="F31" s="8">
        <f t="shared" si="2"/>
        <v>11.75</v>
      </c>
      <c r="G31">
        <v>101</v>
      </c>
      <c r="H31" s="9">
        <f t="shared" si="3"/>
        <v>1515</v>
      </c>
    </row>
    <row r="32" spans="1:8" x14ac:dyDescent="0.25">
      <c r="A32" t="s">
        <v>17</v>
      </c>
      <c r="B32" t="s">
        <v>21</v>
      </c>
      <c r="C32" s="5">
        <v>45351</v>
      </c>
      <c r="D32" s="6">
        <v>6.95</v>
      </c>
      <c r="E32" s="7">
        <v>30</v>
      </c>
      <c r="F32" s="8">
        <f t="shared" si="2"/>
        <v>23.05</v>
      </c>
      <c r="G32">
        <v>128</v>
      </c>
      <c r="H32" s="9">
        <f t="shared" si="3"/>
        <v>3840</v>
      </c>
    </row>
    <row r="33" spans="1:8" x14ac:dyDescent="0.25">
      <c r="A33" t="s">
        <v>17</v>
      </c>
      <c r="B33" t="s">
        <v>22</v>
      </c>
      <c r="C33" s="5">
        <v>45351</v>
      </c>
      <c r="D33" s="6">
        <v>4.55</v>
      </c>
      <c r="E33" s="7">
        <v>20</v>
      </c>
      <c r="F33" s="8">
        <f t="shared" si="2"/>
        <v>15.45</v>
      </c>
      <c r="G33">
        <v>86</v>
      </c>
      <c r="H33" s="9">
        <f t="shared" si="3"/>
        <v>1720</v>
      </c>
    </row>
    <row r="34" spans="1:8" x14ac:dyDescent="0.25">
      <c r="A34" t="s">
        <v>17</v>
      </c>
      <c r="B34" t="s">
        <v>23</v>
      </c>
      <c r="C34" s="5">
        <v>45351</v>
      </c>
      <c r="D34" s="6">
        <v>10</v>
      </c>
      <c r="E34" s="7">
        <v>40</v>
      </c>
      <c r="F34" s="8">
        <f t="shared" si="2"/>
        <v>30</v>
      </c>
      <c r="G34">
        <v>175</v>
      </c>
      <c r="H34" s="9">
        <f t="shared" si="3"/>
        <v>7000</v>
      </c>
    </row>
    <row r="35" spans="1:8" x14ac:dyDescent="0.25">
      <c r="A35" t="s">
        <v>17</v>
      </c>
      <c r="B35" t="s">
        <v>24</v>
      </c>
      <c r="C35" s="5">
        <v>45351</v>
      </c>
      <c r="D35" s="6">
        <v>1.25</v>
      </c>
      <c r="E35" s="7">
        <v>10</v>
      </c>
      <c r="F35" s="8">
        <f t="shared" si="2"/>
        <v>8.75</v>
      </c>
      <c r="G35">
        <v>115</v>
      </c>
      <c r="H35" s="9">
        <f t="shared" si="3"/>
        <v>1150</v>
      </c>
    </row>
    <row r="36" spans="1:8" x14ac:dyDescent="0.25">
      <c r="A36" t="s">
        <v>25</v>
      </c>
      <c r="B36" t="s">
        <v>26</v>
      </c>
      <c r="C36" s="5">
        <v>45351</v>
      </c>
      <c r="D36" s="6">
        <v>7.95</v>
      </c>
      <c r="E36" s="7">
        <v>35</v>
      </c>
      <c r="F36" s="8">
        <f t="shared" si="2"/>
        <v>27.05</v>
      </c>
      <c r="G36">
        <v>102</v>
      </c>
      <c r="H36" s="9">
        <f t="shared" si="3"/>
        <v>3570</v>
      </c>
    </row>
    <row r="37" spans="1:8" x14ac:dyDescent="0.25">
      <c r="A37" t="s">
        <v>25</v>
      </c>
      <c r="B37" t="s">
        <v>27</v>
      </c>
      <c r="C37" s="5">
        <v>45351</v>
      </c>
      <c r="D37" s="6">
        <v>5.95</v>
      </c>
      <c r="E37" s="7">
        <v>25</v>
      </c>
      <c r="F37" s="8">
        <f t="shared" si="2"/>
        <v>19.05</v>
      </c>
      <c r="G37">
        <v>204</v>
      </c>
      <c r="H37" s="9">
        <f t="shared" si="3"/>
        <v>5100</v>
      </c>
    </row>
    <row r="38" spans="1:8" x14ac:dyDescent="0.25">
      <c r="A38" t="s">
        <v>25</v>
      </c>
      <c r="B38" t="s">
        <v>28</v>
      </c>
      <c r="C38" s="5">
        <v>45351</v>
      </c>
      <c r="D38" s="6">
        <v>9.9499999999999993</v>
      </c>
      <c r="E38" s="7">
        <v>25</v>
      </c>
      <c r="F38" s="8">
        <f t="shared" si="2"/>
        <v>15.05</v>
      </c>
      <c r="G38">
        <v>162</v>
      </c>
      <c r="H38" s="9">
        <f t="shared" si="3"/>
        <v>4050</v>
      </c>
    </row>
    <row r="39" spans="1:8" x14ac:dyDescent="0.25">
      <c r="A39" t="s">
        <v>25</v>
      </c>
      <c r="B39" t="s">
        <v>29</v>
      </c>
      <c r="C39" s="5">
        <v>45351</v>
      </c>
      <c r="D39" s="6">
        <v>9.9499999999999993</v>
      </c>
      <c r="E39" s="7">
        <v>20</v>
      </c>
      <c r="F39" s="8">
        <f t="shared" si="2"/>
        <v>10.050000000000001</v>
      </c>
      <c r="G39">
        <v>289</v>
      </c>
      <c r="H39" s="9">
        <f t="shared" si="3"/>
        <v>5780</v>
      </c>
    </row>
    <row r="40" spans="1:8" x14ac:dyDescent="0.25">
      <c r="A40" t="s">
        <v>9</v>
      </c>
      <c r="B40" t="s">
        <v>10</v>
      </c>
      <c r="C40" s="5">
        <v>45382</v>
      </c>
      <c r="D40" s="6">
        <v>5.95</v>
      </c>
      <c r="E40" s="7">
        <v>20</v>
      </c>
      <c r="F40" s="8">
        <f>E40-D40</f>
        <v>14.05</v>
      </c>
      <c r="G40">
        <v>67</v>
      </c>
      <c r="H40" s="9">
        <f>E40*G40</f>
        <v>1340</v>
      </c>
    </row>
    <row r="41" spans="1:8" x14ac:dyDescent="0.25">
      <c r="A41" t="s">
        <v>9</v>
      </c>
      <c r="B41" t="s">
        <v>11</v>
      </c>
      <c r="C41" s="5">
        <v>45382</v>
      </c>
      <c r="D41" s="6">
        <v>25.25</v>
      </c>
      <c r="E41" s="7">
        <v>70</v>
      </c>
      <c r="F41" s="8">
        <f t="shared" ref="F41:F57" si="4">E41-D41</f>
        <v>44.75</v>
      </c>
      <c r="G41">
        <v>245</v>
      </c>
      <c r="H41" s="9">
        <f t="shared" ref="H41:H57" si="5">E41*G41</f>
        <v>17150</v>
      </c>
    </row>
    <row r="42" spans="1:8" x14ac:dyDescent="0.25">
      <c r="A42" t="s">
        <v>9</v>
      </c>
      <c r="B42" t="s">
        <v>12</v>
      </c>
      <c r="C42" s="5">
        <v>45382</v>
      </c>
      <c r="D42" s="10">
        <v>7.1</v>
      </c>
      <c r="E42" s="7">
        <v>30</v>
      </c>
      <c r="F42" s="8">
        <f t="shared" si="4"/>
        <v>22.9</v>
      </c>
      <c r="G42">
        <v>176</v>
      </c>
      <c r="H42" s="9">
        <f t="shared" si="5"/>
        <v>5280</v>
      </c>
    </row>
    <row r="43" spans="1:8" x14ac:dyDescent="0.25">
      <c r="A43" t="s">
        <v>9</v>
      </c>
      <c r="B43" t="s">
        <v>13</v>
      </c>
      <c r="C43" s="5">
        <v>45382</v>
      </c>
      <c r="D43" s="10">
        <v>7.1</v>
      </c>
      <c r="E43" s="7">
        <v>30</v>
      </c>
      <c r="F43" s="8">
        <f t="shared" si="4"/>
        <v>22.9</v>
      </c>
      <c r="G43">
        <v>181</v>
      </c>
      <c r="H43" s="9">
        <f t="shared" si="5"/>
        <v>5430</v>
      </c>
    </row>
    <row r="44" spans="1:8" x14ac:dyDescent="0.25">
      <c r="A44" t="s">
        <v>9</v>
      </c>
      <c r="B44" t="s">
        <v>14</v>
      </c>
      <c r="C44" s="5">
        <v>45382</v>
      </c>
      <c r="D44" s="10">
        <v>5</v>
      </c>
      <c r="E44" s="7">
        <v>25</v>
      </c>
      <c r="F44" s="8">
        <f t="shared" si="4"/>
        <v>20</v>
      </c>
      <c r="G44">
        <v>122</v>
      </c>
      <c r="H44" s="9">
        <f t="shared" si="5"/>
        <v>3050</v>
      </c>
    </row>
    <row r="45" spans="1:8" x14ac:dyDescent="0.25">
      <c r="A45" t="s">
        <v>9</v>
      </c>
      <c r="B45" t="s">
        <v>15</v>
      </c>
      <c r="C45" s="5">
        <v>45382</v>
      </c>
      <c r="D45" s="10">
        <v>6.95</v>
      </c>
      <c r="E45" s="7">
        <v>35</v>
      </c>
      <c r="F45" s="8">
        <f t="shared" si="4"/>
        <v>28.05</v>
      </c>
      <c r="G45">
        <v>275</v>
      </c>
      <c r="H45" s="9">
        <f t="shared" si="5"/>
        <v>9625</v>
      </c>
    </row>
    <row r="46" spans="1:8" x14ac:dyDescent="0.25">
      <c r="A46" t="s">
        <v>9</v>
      </c>
      <c r="B46" t="s">
        <v>16</v>
      </c>
      <c r="C46" s="5">
        <v>45382</v>
      </c>
      <c r="D46" s="10">
        <v>4</v>
      </c>
      <c r="E46" s="7">
        <v>25</v>
      </c>
      <c r="F46" s="8">
        <f t="shared" si="4"/>
        <v>21</v>
      </c>
      <c r="G46">
        <v>155</v>
      </c>
      <c r="H46" s="9">
        <f t="shared" si="5"/>
        <v>3875</v>
      </c>
    </row>
    <row r="47" spans="1:8" x14ac:dyDescent="0.25">
      <c r="A47" t="s">
        <v>17</v>
      </c>
      <c r="B47" t="s">
        <v>18</v>
      </c>
      <c r="C47" s="5">
        <v>45382</v>
      </c>
      <c r="D47" s="6">
        <v>5</v>
      </c>
      <c r="E47" s="7">
        <v>20</v>
      </c>
      <c r="F47" s="8">
        <f t="shared" si="4"/>
        <v>15</v>
      </c>
      <c r="G47">
        <v>418</v>
      </c>
      <c r="H47" s="9">
        <f t="shared" si="5"/>
        <v>8360</v>
      </c>
    </row>
    <row r="48" spans="1:8" x14ac:dyDescent="0.25">
      <c r="A48" t="s">
        <v>17</v>
      </c>
      <c r="B48" t="s">
        <v>19</v>
      </c>
      <c r="C48" s="5">
        <v>45382</v>
      </c>
      <c r="D48" s="6">
        <v>7.5</v>
      </c>
      <c r="E48" s="7">
        <v>25</v>
      </c>
      <c r="F48" s="8">
        <f t="shared" si="4"/>
        <v>17.5</v>
      </c>
      <c r="G48">
        <v>50</v>
      </c>
      <c r="H48" s="9">
        <f t="shared" si="5"/>
        <v>1250</v>
      </c>
    </row>
    <row r="49" spans="1:8" x14ac:dyDescent="0.25">
      <c r="A49" t="s">
        <v>17</v>
      </c>
      <c r="B49" t="s">
        <v>20</v>
      </c>
      <c r="C49" s="5">
        <v>45382</v>
      </c>
      <c r="D49" s="6">
        <v>3.25</v>
      </c>
      <c r="E49" s="7">
        <v>15</v>
      </c>
      <c r="F49" s="8">
        <f t="shared" si="4"/>
        <v>11.75</v>
      </c>
      <c r="G49">
        <v>111</v>
      </c>
      <c r="H49" s="9">
        <f t="shared" si="5"/>
        <v>1665</v>
      </c>
    </row>
    <row r="50" spans="1:8" x14ac:dyDescent="0.25">
      <c r="A50" t="s">
        <v>17</v>
      </c>
      <c r="B50" t="s">
        <v>21</v>
      </c>
      <c r="C50" s="5">
        <v>45382</v>
      </c>
      <c r="D50" s="6">
        <v>6.95</v>
      </c>
      <c r="E50" s="7">
        <v>30</v>
      </c>
      <c r="F50" s="8">
        <f t="shared" si="4"/>
        <v>23.05</v>
      </c>
      <c r="G50">
        <v>135</v>
      </c>
      <c r="H50" s="9">
        <f t="shared" si="5"/>
        <v>4050</v>
      </c>
    </row>
    <row r="51" spans="1:8" x14ac:dyDescent="0.25">
      <c r="A51" t="s">
        <v>17</v>
      </c>
      <c r="B51" t="s">
        <v>22</v>
      </c>
      <c r="C51" s="5">
        <v>45382</v>
      </c>
      <c r="D51" s="6">
        <v>4.55</v>
      </c>
      <c r="E51" s="7">
        <v>20</v>
      </c>
      <c r="F51" s="8">
        <f t="shared" si="4"/>
        <v>15.45</v>
      </c>
      <c r="G51">
        <v>92</v>
      </c>
      <c r="H51" s="9">
        <f t="shared" si="5"/>
        <v>1840</v>
      </c>
    </row>
    <row r="52" spans="1:8" x14ac:dyDescent="0.25">
      <c r="A52" t="s">
        <v>17</v>
      </c>
      <c r="B52" t="s">
        <v>23</v>
      </c>
      <c r="C52" s="5">
        <v>45382</v>
      </c>
      <c r="D52" s="6">
        <v>10</v>
      </c>
      <c r="E52" s="7">
        <v>40</v>
      </c>
      <c r="F52" s="8">
        <f t="shared" si="4"/>
        <v>30</v>
      </c>
      <c r="G52">
        <v>214</v>
      </c>
      <c r="H52" s="9">
        <f t="shared" si="5"/>
        <v>8560</v>
      </c>
    </row>
    <row r="53" spans="1:8" x14ac:dyDescent="0.25">
      <c r="A53" t="s">
        <v>17</v>
      </c>
      <c r="B53" t="s">
        <v>24</v>
      </c>
      <c r="C53" s="5">
        <v>45382</v>
      </c>
      <c r="D53" s="6">
        <v>1.25</v>
      </c>
      <c r="E53" s="7">
        <v>10</v>
      </c>
      <c r="F53" s="8">
        <f t="shared" si="4"/>
        <v>8.75</v>
      </c>
      <c r="G53">
        <v>141</v>
      </c>
      <c r="H53" s="9">
        <f t="shared" si="5"/>
        <v>1410</v>
      </c>
    </row>
    <row r="54" spans="1:8" x14ac:dyDescent="0.25">
      <c r="A54" t="s">
        <v>25</v>
      </c>
      <c r="B54" t="s">
        <v>26</v>
      </c>
      <c r="C54" s="5">
        <v>45382</v>
      </c>
      <c r="D54" s="6">
        <v>7.95</v>
      </c>
      <c r="E54" s="7">
        <v>35</v>
      </c>
      <c r="F54" s="8">
        <f t="shared" si="4"/>
        <v>27.05</v>
      </c>
      <c r="G54">
        <v>162</v>
      </c>
      <c r="H54" s="9">
        <f t="shared" si="5"/>
        <v>5670</v>
      </c>
    </row>
    <row r="55" spans="1:8" x14ac:dyDescent="0.25">
      <c r="A55" t="s">
        <v>25</v>
      </c>
      <c r="B55" t="s">
        <v>27</v>
      </c>
      <c r="C55" s="5">
        <v>45382</v>
      </c>
      <c r="D55" s="6">
        <v>5.95</v>
      </c>
      <c r="E55" s="7">
        <v>25</v>
      </c>
      <c r="F55" s="8">
        <f t="shared" si="4"/>
        <v>19.05</v>
      </c>
      <c r="G55">
        <v>234</v>
      </c>
      <c r="H55" s="9">
        <f t="shared" si="5"/>
        <v>5850</v>
      </c>
    </row>
    <row r="56" spans="1:8" x14ac:dyDescent="0.25">
      <c r="A56" t="s">
        <v>25</v>
      </c>
      <c r="B56" t="s">
        <v>28</v>
      </c>
      <c r="C56" s="5">
        <v>45382</v>
      </c>
      <c r="D56" s="6">
        <v>9.9499999999999993</v>
      </c>
      <c r="E56" s="7">
        <v>25</v>
      </c>
      <c r="F56" s="8">
        <f t="shared" si="4"/>
        <v>15.05</v>
      </c>
      <c r="G56">
        <v>185</v>
      </c>
      <c r="H56" s="9">
        <f t="shared" si="5"/>
        <v>4625</v>
      </c>
    </row>
    <row r="57" spans="1:8" x14ac:dyDescent="0.25">
      <c r="A57" t="s">
        <v>25</v>
      </c>
      <c r="B57" t="s">
        <v>29</v>
      </c>
      <c r="C57" s="5">
        <v>45382</v>
      </c>
      <c r="D57" s="6">
        <v>9.9499999999999993</v>
      </c>
      <c r="E57" s="7">
        <v>20</v>
      </c>
      <c r="F57" s="8">
        <f t="shared" si="4"/>
        <v>10.050000000000001</v>
      </c>
      <c r="G57">
        <v>327</v>
      </c>
      <c r="H57" s="9">
        <f t="shared" si="5"/>
        <v>6540</v>
      </c>
    </row>
  </sheetData>
  <printOptions horizontalCentered="1"/>
  <pageMargins left="0.7" right="0.7" top="1" bottom="0.75" header="0.3" footer="0.3"/>
  <pageSetup orientation="landscape" r:id="rId2"/>
  <headerFooter>
    <oddHeader>&amp;LStudent Name&amp;C&amp;A&amp;R&amp;F</oddHeader>
  </headerFooter>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BC2D1-D811-4C8D-9C9C-C37AA7E4FF99}">
  <sheetPr codeName="Sheet9"/>
  <dimension ref="B1:M16"/>
  <sheetViews>
    <sheetView workbookViewId="0">
      <selection activeCell="F12" sqref="F12"/>
    </sheetView>
  </sheetViews>
  <sheetFormatPr defaultRowHeight="15" x14ac:dyDescent="0.25"/>
  <cols>
    <col min="1" max="1" width="4.7109375" customWidth="1"/>
    <col min="2" max="2" width="28" bestFit="1" customWidth="1"/>
    <col min="3" max="3" width="11.5703125" bestFit="1" customWidth="1"/>
    <col min="4" max="4" width="5.42578125" customWidth="1"/>
    <col min="5" max="5" width="13.5703125" customWidth="1"/>
    <col min="9" max="9" width="4.85546875" customWidth="1"/>
  </cols>
  <sheetData>
    <row r="1" spans="2:13" ht="15.75" thickBot="1" x14ac:dyDescent="0.3"/>
    <row r="2" spans="2:13" ht="32.25" thickBot="1" x14ac:dyDescent="0.55000000000000004">
      <c r="B2" s="16"/>
      <c r="C2" s="17"/>
      <c r="D2" s="17"/>
      <c r="E2" s="18" t="s">
        <v>92</v>
      </c>
      <c r="F2" s="17"/>
      <c r="G2" s="17"/>
      <c r="H2" s="17"/>
      <c r="I2" s="17"/>
      <c r="J2" s="17"/>
      <c r="K2" s="17"/>
      <c r="L2" s="17"/>
      <c r="M2" s="19"/>
    </row>
    <row r="3" spans="2:13" x14ac:dyDescent="0.25">
      <c r="B3" s="20"/>
      <c r="C3" s="21"/>
      <c r="D3" s="21"/>
      <c r="E3" s="21"/>
      <c r="F3" s="21"/>
      <c r="G3" s="21"/>
      <c r="H3" s="21"/>
      <c r="I3" s="21"/>
      <c r="J3" s="21"/>
      <c r="K3" s="21"/>
      <c r="L3" s="21"/>
      <c r="M3" s="22"/>
    </row>
    <row r="4" spans="2:13" x14ac:dyDescent="0.25">
      <c r="B4" s="23" t="s">
        <v>80</v>
      </c>
      <c r="C4" s="24"/>
      <c r="D4" s="24"/>
      <c r="E4" s="25" t="s">
        <v>81</v>
      </c>
      <c r="F4" s="26"/>
      <c r="G4" s="26"/>
      <c r="H4" s="26"/>
      <c r="I4" s="24"/>
      <c r="J4" s="25"/>
      <c r="K4" s="25"/>
      <c r="L4" s="25"/>
      <c r="M4" s="27"/>
    </row>
    <row r="5" spans="2:13" x14ac:dyDescent="0.25">
      <c r="B5" s="28" t="s">
        <v>81</v>
      </c>
      <c r="C5" s="29">
        <v>36297.062840143131</v>
      </c>
      <c r="D5" s="24"/>
      <c r="E5" s="30"/>
      <c r="F5" s="24"/>
      <c r="G5" s="24"/>
      <c r="H5" s="24"/>
      <c r="I5" s="24"/>
      <c r="J5" s="30"/>
      <c r="K5" s="24"/>
      <c r="L5" s="24"/>
      <c r="M5" s="31"/>
    </row>
    <row r="6" spans="2:13" x14ac:dyDescent="0.25">
      <c r="B6" s="28" t="s">
        <v>82</v>
      </c>
      <c r="C6" s="32">
        <v>7.0000000000000007E-2</v>
      </c>
      <c r="D6" s="24"/>
      <c r="E6" s="30"/>
      <c r="F6" s="24"/>
      <c r="G6" s="24"/>
      <c r="H6" s="24"/>
      <c r="I6" s="24"/>
      <c r="J6" s="30"/>
      <c r="K6" s="24"/>
      <c r="L6" s="24"/>
      <c r="M6" s="31"/>
    </row>
    <row r="7" spans="2:13" x14ac:dyDescent="0.25">
      <c r="B7" s="28" t="s">
        <v>83</v>
      </c>
      <c r="C7" s="33">
        <v>0.1</v>
      </c>
      <c r="D7" s="24"/>
      <c r="E7" s="30"/>
      <c r="F7" s="24"/>
      <c r="G7" s="24"/>
      <c r="H7" s="24"/>
      <c r="I7" s="24"/>
      <c r="J7" s="30"/>
      <c r="K7" s="24"/>
      <c r="L7" s="24"/>
      <c r="M7" s="31"/>
    </row>
    <row r="8" spans="2:13" x14ac:dyDescent="0.25">
      <c r="B8" s="28" t="s">
        <v>84</v>
      </c>
      <c r="C8" s="24">
        <v>72</v>
      </c>
      <c r="D8" s="24"/>
      <c r="E8" s="30"/>
      <c r="F8" s="24"/>
      <c r="G8" s="24"/>
      <c r="H8" s="24"/>
      <c r="I8" s="24"/>
      <c r="J8" s="30"/>
      <c r="K8" s="24"/>
      <c r="L8" s="24"/>
      <c r="M8" s="31"/>
    </row>
    <row r="9" spans="2:13" x14ac:dyDescent="0.25">
      <c r="B9" s="28" t="s">
        <v>85</v>
      </c>
      <c r="C9" s="34">
        <v>3.2500000000000001E-2</v>
      </c>
      <c r="D9" s="24"/>
      <c r="E9" s="30"/>
      <c r="F9" s="24"/>
      <c r="G9" s="24"/>
      <c r="H9" s="24"/>
      <c r="I9" s="24"/>
      <c r="J9" s="30"/>
      <c r="K9" s="24"/>
      <c r="L9" s="24"/>
      <c r="M9" s="31"/>
    </row>
    <row r="10" spans="2:13" x14ac:dyDescent="0.25">
      <c r="B10" s="28" t="s">
        <v>86</v>
      </c>
      <c r="C10" s="24">
        <v>12</v>
      </c>
      <c r="D10" s="24"/>
      <c r="E10" s="30"/>
      <c r="F10" s="24"/>
      <c r="G10" s="24"/>
      <c r="H10" s="24"/>
      <c r="I10" s="24"/>
      <c r="J10" s="30"/>
      <c r="K10" s="24"/>
      <c r="L10" s="24"/>
      <c r="M10" s="31"/>
    </row>
    <row r="11" spans="2:13" x14ac:dyDescent="0.25">
      <c r="B11" s="23" t="s">
        <v>87</v>
      </c>
      <c r="C11" s="24"/>
      <c r="D11" s="24"/>
      <c r="E11" s="30"/>
      <c r="F11" s="24"/>
      <c r="G11" s="24"/>
      <c r="H11" s="24"/>
      <c r="I11" s="24"/>
      <c r="J11" s="30"/>
      <c r="K11" s="24"/>
      <c r="L11" s="24"/>
      <c r="M11" s="31"/>
    </row>
    <row r="12" spans="2:13" x14ac:dyDescent="0.25">
      <c r="B12" s="28" t="s">
        <v>88</v>
      </c>
      <c r="C12" s="35">
        <f>C5*C7</f>
        <v>3629.7062840143135</v>
      </c>
      <c r="D12" s="24"/>
      <c r="E12" s="30"/>
      <c r="F12" s="24"/>
      <c r="G12" s="24"/>
      <c r="H12" s="24"/>
      <c r="I12" s="24"/>
      <c r="J12" s="30"/>
      <c r="K12" s="24"/>
      <c r="L12" s="24"/>
      <c r="M12" s="31"/>
    </row>
    <row r="13" spans="2:13" x14ac:dyDescent="0.25">
      <c r="B13" s="28" t="s">
        <v>89</v>
      </c>
      <c r="C13" s="35">
        <f>C5-C12</f>
        <v>32667.35655612882</v>
      </c>
      <c r="D13" s="24"/>
      <c r="E13" s="30"/>
      <c r="F13" s="24"/>
      <c r="G13" s="24"/>
      <c r="H13" s="24"/>
      <c r="I13" s="24"/>
      <c r="J13" s="30"/>
      <c r="K13" s="24"/>
      <c r="L13" s="24"/>
      <c r="M13" s="31"/>
    </row>
    <row r="14" spans="2:13" x14ac:dyDescent="0.25">
      <c r="B14" s="28" t="s">
        <v>90</v>
      </c>
      <c r="C14" s="35">
        <f>C5*C6</f>
        <v>2540.7943988100196</v>
      </c>
      <c r="D14" s="24"/>
      <c r="E14" s="30"/>
      <c r="F14" s="24"/>
      <c r="G14" s="24"/>
      <c r="H14" s="24"/>
      <c r="I14" s="24"/>
      <c r="J14" s="30"/>
      <c r="K14" s="24"/>
      <c r="L14" s="24"/>
      <c r="M14" s="31"/>
    </row>
    <row r="15" spans="2:13" x14ac:dyDescent="0.25">
      <c r="B15" s="28" t="s">
        <v>91</v>
      </c>
      <c r="C15" s="36">
        <f>PMT(C9/C10,C8,-C13)</f>
        <v>499.99931123998465</v>
      </c>
      <c r="D15" s="24"/>
      <c r="E15" s="30"/>
      <c r="F15" s="24"/>
      <c r="G15" s="24"/>
      <c r="H15" s="24"/>
      <c r="I15" s="24"/>
      <c r="J15" s="30"/>
      <c r="K15" s="24"/>
      <c r="L15" s="24"/>
      <c r="M15" s="31"/>
    </row>
    <row r="16" spans="2:13" ht="15.75" thickBot="1" x14ac:dyDescent="0.3">
      <c r="B16" s="37"/>
      <c r="C16" s="38"/>
      <c r="D16" s="38"/>
      <c r="E16" s="39"/>
      <c r="F16" s="38"/>
      <c r="G16" s="38"/>
      <c r="H16" s="38"/>
      <c r="I16" s="38"/>
      <c r="J16" s="39"/>
      <c r="K16" s="38"/>
      <c r="L16" s="38"/>
      <c r="M16" s="40"/>
    </row>
  </sheetData>
  <scenarios current="1" show="1" sqref="C15">
    <scenario name="Best Case " locked="1" count="2" user="Carl Uy" comment="Created by Carl Uy on 3/1/2023_x000a_Modified by Carl Uy on 3/1/2023">
      <inputCells r="C5" val="40000" numFmtId="44"/>
      <inputCells r="C8" val="36"/>
    </scenario>
    <scenario name="Worst Case" locked="1" count="2" user="Carl Uy" comment="Created by Carl Uy on 3/1/2023">
      <inputCells r="C5" val="50000" numFmtId="44"/>
      <inputCells r="C8" val="72"/>
    </scenario>
    <scenario name="Most Likely" locked="1" count="2" user="Carl Uy" comment="Created by Carl Uy on 3/1/2023">
      <inputCells r="C5" val="45000" numFmtId="44"/>
      <inputCells r="C8" val="60"/>
    </scenario>
  </scenario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CFE9F-5F0B-40D5-B507-541215978527}">
  <sheetPr codeName="Sheet10"/>
  <dimension ref="B1:M16"/>
  <sheetViews>
    <sheetView workbookViewId="0">
      <selection activeCell="F23" sqref="C23:F23"/>
    </sheetView>
  </sheetViews>
  <sheetFormatPr defaultRowHeight="15" x14ac:dyDescent="0.25"/>
  <cols>
    <col min="1" max="1" width="4.7109375" customWidth="1"/>
    <col min="2" max="2" width="28" bestFit="1" customWidth="1"/>
    <col min="3" max="3" width="11.5703125" bestFit="1" customWidth="1"/>
    <col min="4" max="4" width="5.42578125" customWidth="1"/>
    <col min="5" max="5" width="13.5703125" customWidth="1"/>
    <col min="9" max="9" width="4.85546875" customWidth="1"/>
  </cols>
  <sheetData>
    <row r="1" spans="2:13" ht="15.75" thickBot="1" x14ac:dyDescent="0.3"/>
    <row r="2" spans="2:13" ht="32.25" thickBot="1" x14ac:dyDescent="0.55000000000000004">
      <c r="B2" s="16"/>
      <c r="C2" s="17"/>
      <c r="D2" s="17"/>
      <c r="E2" s="18" t="s">
        <v>92</v>
      </c>
      <c r="F2" s="17"/>
      <c r="G2" s="17"/>
      <c r="H2" s="17"/>
      <c r="I2" s="17"/>
      <c r="J2" s="17"/>
      <c r="K2" s="17"/>
      <c r="L2" s="17"/>
      <c r="M2" s="19"/>
    </row>
    <row r="3" spans="2:13" x14ac:dyDescent="0.25">
      <c r="B3" s="20"/>
      <c r="C3" s="21"/>
      <c r="D3" s="21"/>
      <c r="E3" s="21"/>
      <c r="F3" s="21"/>
      <c r="G3" s="21"/>
      <c r="H3" s="21"/>
      <c r="I3" s="21"/>
      <c r="J3" s="21"/>
      <c r="K3" s="21"/>
      <c r="L3" s="21"/>
      <c r="M3" s="22"/>
    </row>
    <row r="4" spans="2:13" x14ac:dyDescent="0.25">
      <c r="B4" s="23" t="s">
        <v>80</v>
      </c>
      <c r="C4" s="24"/>
      <c r="D4" s="24"/>
      <c r="E4" s="25" t="s">
        <v>81</v>
      </c>
      <c r="F4" s="26"/>
      <c r="G4" s="26"/>
      <c r="H4" s="26"/>
      <c r="I4" s="24"/>
      <c r="J4" s="25"/>
      <c r="K4" s="25"/>
      <c r="L4" s="25"/>
      <c r="M4" s="27"/>
    </row>
    <row r="5" spans="2:13" x14ac:dyDescent="0.25">
      <c r="B5" s="28" t="s">
        <v>81</v>
      </c>
      <c r="C5" s="29">
        <v>50000</v>
      </c>
      <c r="D5" s="24"/>
      <c r="E5" s="30"/>
      <c r="F5" s="24"/>
      <c r="G5" s="24"/>
      <c r="H5" s="24"/>
      <c r="I5" s="24"/>
      <c r="J5" s="30"/>
      <c r="K5" s="24"/>
      <c r="L5" s="24"/>
      <c r="M5" s="31"/>
    </row>
    <row r="6" spans="2:13" x14ac:dyDescent="0.25">
      <c r="B6" s="28" t="s">
        <v>82</v>
      </c>
      <c r="C6" s="32">
        <v>7.0000000000000007E-2</v>
      </c>
      <c r="D6" s="24"/>
      <c r="E6" s="30"/>
      <c r="F6" s="24"/>
      <c r="G6" s="24"/>
      <c r="H6" s="24"/>
      <c r="I6" s="24"/>
      <c r="J6" s="30"/>
      <c r="K6" s="24"/>
      <c r="L6" s="24"/>
      <c r="M6" s="31"/>
    </row>
    <row r="7" spans="2:13" x14ac:dyDescent="0.25">
      <c r="B7" s="28" t="s">
        <v>83</v>
      </c>
      <c r="C7" s="33">
        <v>0.1</v>
      </c>
      <c r="D7" s="24"/>
      <c r="E7" s="30"/>
      <c r="F7" s="24"/>
      <c r="G7" s="24"/>
      <c r="H7" s="24"/>
      <c r="I7" s="24"/>
      <c r="J7" s="30"/>
      <c r="K7" s="24"/>
      <c r="L7" s="24"/>
      <c r="M7" s="31"/>
    </row>
    <row r="8" spans="2:13" x14ac:dyDescent="0.25">
      <c r="B8" s="28" t="s">
        <v>84</v>
      </c>
      <c r="C8" s="24">
        <v>72</v>
      </c>
      <c r="D8" s="24"/>
      <c r="E8" s="30"/>
      <c r="F8" s="24"/>
      <c r="G8" s="24"/>
      <c r="H8" s="24"/>
      <c r="I8" s="24"/>
      <c r="J8" s="30"/>
      <c r="K8" s="24"/>
      <c r="L8" s="24"/>
      <c r="M8" s="31"/>
    </row>
    <row r="9" spans="2:13" x14ac:dyDescent="0.25">
      <c r="B9" s="28" t="s">
        <v>85</v>
      </c>
      <c r="C9" s="34">
        <v>3.2500000000000001E-2</v>
      </c>
      <c r="D9" s="24"/>
      <c r="E9" s="30"/>
      <c r="F9" s="24"/>
      <c r="G9" s="24"/>
      <c r="H9" s="24"/>
      <c r="I9" s="24"/>
      <c r="J9" s="30"/>
      <c r="K9" s="24"/>
      <c r="L9" s="24"/>
      <c r="M9" s="31"/>
    </row>
    <row r="10" spans="2:13" x14ac:dyDescent="0.25">
      <c r="B10" s="28" t="s">
        <v>86</v>
      </c>
      <c r="C10" s="24">
        <v>12</v>
      </c>
      <c r="D10" s="24"/>
      <c r="E10" s="30"/>
      <c r="F10" s="24"/>
      <c r="G10" s="24"/>
      <c r="H10" s="24"/>
      <c r="I10" s="24"/>
      <c r="J10" s="30"/>
      <c r="K10" s="24"/>
      <c r="L10" s="24"/>
      <c r="M10" s="31"/>
    </row>
    <row r="11" spans="2:13" x14ac:dyDescent="0.25">
      <c r="B11" s="23" t="s">
        <v>87</v>
      </c>
      <c r="C11" s="24"/>
      <c r="D11" s="24"/>
      <c r="E11" s="30"/>
      <c r="F11" s="24"/>
      <c r="G11" s="24"/>
      <c r="H11" s="24"/>
      <c r="I11" s="24"/>
      <c r="J11" s="30"/>
      <c r="K11" s="24"/>
      <c r="L11" s="24"/>
      <c r="M11" s="31"/>
    </row>
    <row r="12" spans="2:13" x14ac:dyDescent="0.25">
      <c r="B12" s="28" t="s">
        <v>88</v>
      </c>
      <c r="C12" s="35">
        <f>Purchase_Price*Down_Payment</f>
        <v>5000</v>
      </c>
      <c r="D12" s="24"/>
      <c r="E12" s="30"/>
      <c r="F12" s="24"/>
      <c r="G12" s="24"/>
      <c r="H12" s="24"/>
      <c r="I12" s="24"/>
      <c r="J12" s="30"/>
      <c r="K12" s="24"/>
      <c r="L12" s="24"/>
      <c r="M12" s="31"/>
    </row>
    <row r="13" spans="2:13" x14ac:dyDescent="0.25">
      <c r="B13" s="28" t="s">
        <v>89</v>
      </c>
      <c r="C13" s="35">
        <f>Purchase_Price-Down_Payment_Amount</f>
        <v>45000</v>
      </c>
      <c r="D13" s="24"/>
      <c r="E13" s="30"/>
      <c r="F13" s="24"/>
      <c r="G13" s="24"/>
      <c r="H13" s="24"/>
      <c r="I13" s="24"/>
      <c r="J13" s="30"/>
      <c r="K13" s="24"/>
      <c r="L13" s="24"/>
      <c r="M13" s="31"/>
    </row>
    <row r="14" spans="2:13" x14ac:dyDescent="0.25">
      <c r="B14" s="28" t="s">
        <v>90</v>
      </c>
      <c r="C14" s="35">
        <f>Purchase_Price*Sales_Tax</f>
        <v>3500.0000000000005</v>
      </c>
      <c r="D14" s="24"/>
      <c r="E14" s="30"/>
      <c r="F14" s="24"/>
      <c r="G14" s="24"/>
      <c r="H14" s="24"/>
      <c r="I14" s="24"/>
      <c r="J14" s="30"/>
      <c r="K14" s="24"/>
      <c r="L14" s="24"/>
      <c r="M14" s="31"/>
    </row>
    <row r="15" spans="2:13" x14ac:dyDescent="0.25">
      <c r="B15" s="28" t="s">
        <v>91</v>
      </c>
      <c r="C15" s="36">
        <f>PMT(APR/C10,Months_Financed,-Amount_Financed)</f>
        <v>688.76001543436871</v>
      </c>
      <c r="D15" s="24"/>
      <c r="E15" s="30"/>
      <c r="F15" s="24"/>
      <c r="G15" s="24"/>
      <c r="H15" s="24"/>
      <c r="I15" s="24"/>
      <c r="J15" s="30"/>
      <c r="K15" s="24"/>
      <c r="L15" s="24"/>
      <c r="M15" s="31"/>
    </row>
    <row r="16" spans="2:13" ht="15.75" thickBot="1" x14ac:dyDescent="0.3">
      <c r="B16" s="37"/>
      <c r="C16" s="38"/>
      <c r="D16" s="38"/>
      <c r="E16" s="39"/>
      <c r="F16" s="38"/>
      <c r="G16" s="38"/>
      <c r="H16" s="38"/>
      <c r="I16" s="38"/>
      <c r="J16" s="39"/>
      <c r="K16" s="38"/>
      <c r="L16" s="38"/>
      <c r="M16" s="4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1EA8A-1A99-47A7-9EAD-21CC80BF78EE}">
  <sheetPr codeName="Sheet11"/>
  <dimension ref="A1:B9"/>
  <sheetViews>
    <sheetView workbookViewId="0"/>
  </sheetViews>
  <sheetFormatPr defaultRowHeight="15" x14ac:dyDescent="0.25"/>
  <cols>
    <col min="1" max="1" width="23.5703125" bestFit="1" customWidth="1"/>
    <col min="2" max="2" width="21" customWidth="1"/>
  </cols>
  <sheetData>
    <row r="1" spans="1:2" x14ac:dyDescent="0.25">
      <c r="A1" t="s">
        <v>93</v>
      </c>
      <c r="B1" t="s">
        <v>94</v>
      </c>
    </row>
    <row r="2" spans="1:2" x14ac:dyDescent="0.25">
      <c r="A2" t="s">
        <v>85</v>
      </c>
      <c r="B2" t="s">
        <v>95</v>
      </c>
    </row>
    <row r="3" spans="1:2" x14ac:dyDescent="0.25">
      <c r="A3" t="s">
        <v>96</v>
      </c>
      <c r="B3" t="s">
        <v>97</v>
      </c>
    </row>
    <row r="4" spans="1:2" x14ac:dyDescent="0.25">
      <c r="A4" t="s">
        <v>98</v>
      </c>
      <c r="B4" t="s">
        <v>99</v>
      </c>
    </row>
    <row r="5" spans="1:2" x14ac:dyDescent="0.25">
      <c r="A5" t="s">
        <v>100</v>
      </c>
      <c r="B5" t="s">
        <v>101</v>
      </c>
    </row>
    <row r="6" spans="1:2" x14ac:dyDescent="0.25">
      <c r="A6" t="s">
        <v>102</v>
      </c>
      <c r="B6" t="s">
        <v>103</v>
      </c>
    </row>
    <row r="7" spans="1:2" x14ac:dyDescent="0.25">
      <c r="A7" t="s">
        <v>104</v>
      </c>
      <c r="B7" t="s">
        <v>105</v>
      </c>
    </row>
    <row r="8" spans="1:2" x14ac:dyDescent="0.25">
      <c r="A8" t="s">
        <v>106</v>
      </c>
      <c r="B8" t="s">
        <v>107</v>
      </c>
    </row>
    <row r="9" spans="1:2" x14ac:dyDescent="0.25">
      <c r="A9" t="s">
        <v>108</v>
      </c>
      <c r="B9" t="s">
        <v>107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D44D-43E1-4860-91D7-FE4E116912D5}">
  <sheetPr codeName="Sheet12"/>
  <dimension ref="B1:M16"/>
  <sheetViews>
    <sheetView workbookViewId="0">
      <selection activeCell="Q34" sqref="Q34"/>
    </sheetView>
  </sheetViews>
  <sheetFormatPr defaultRowHeight="15" x14ac:dyDescent="0.25"/>
  <cols>
    <col min="1" max="1" width="4.7109375" customWidth="1"/>
    <col min="2" max="2" width="28" bestFit="1" customWidth="1"/>
    <col min="3" max="3" width="11.5703125" bestFit="1" customWidth="1"/>
    <col min="4" max="4" width="5.42578125" customWidth="1"/>
    <col min="5" max="5" width="13.5703125" customWidth="1"/>
    <col min="9" max="9" width="4.85546875" customWidth="1"/>
  </cols>
  <sheetData>
    <row r="1" spans="2:13" ht="15.75" thickBot="1" x14ac:dyDescent="0.3"/>
    <row r="2" spans="2:13" ht="32.25" thickBot="1" x14ac:dyDescent="0.55000000000000004">
      <c r="B2" s="16"/>
      <c r="C2" s="17"/>
      <c r="D2" s="17"/>
      <c r="E2" s="18" t="s">
        <v>92</v>
      </c>
      <c r="F2" s="17"/>
      <c r="G2" s="17"/>
      <c r="H2" s="17"/>
      <c r="I2" s="17"/>
      <c r="J2" s="17"/>
      <c r="K2" s="17"/>
      <c r="L2" s="17"/>
      <c r="M2" s="19"/>
    </row>
    <row r="3" spans="2:13" x14ac:dyDescent="0.25">
      <c r="B3" s="20"/>
      <c r="C3" s="21"/>
      <c r="D3" s="21"/>
      <c r="E3" s="21"/>
      <c r="F3" s="21"/>
      <c r="G3" s="21"/>
      <c r="H3" s="21"/>
      <c r="I3" s="21"/>
      <c r="J3" s="21"/>
      <c r="K3" s="21"/>
      <c r="L3" s="21"/>
      <c r="M3" s="22"/>
    </row>
    <row r="4" spans="2:13" x14ac:dyDescent="0.25">
      <c r="B4" s="23" t="s">
        <v>80</v>
      </c>
      <c r="C4" s="24"/>
      <c r="D4" s="24"/>
      <c r="E4" s="25" t="s">
        <v>81</v>
      </c>
      <c r="F4" s="26"/>
      <c r="G4" s="26"/>
      <c r="H4" s="26"/>
      <c r="I4" s="24"/>
      <c r="J4" s="25"/>
      <c r="K4" s="25"/>
      <c r="L4" s="25"/>
      <c r="M4" s="27"/>
    </row>
    <row r="5" spans="2:13" x14ac:dyDescent="0.25">
      <c r="B5" s="28" t="s">
        <v>81</v>
      </c>
      <c r="C5" s="29">
        <v>36297.11284014312</v>
      </c>
      <c r="D5" s="24"/>
      <c r="E5" s="30"/>
      <c r="F5" s="24"/>
      <c r="G5" s="24"/>
      <c r="H5" s="24"/>
      <c r="I5" s="24"/>
      <c r="J5" s="30"/>
      <c r="K5" s="24"/>
      <c r="L5" s="24"/>
      <c r="M5" s="31"/>
    </row>
    <row r="6" spans="2:13" x14ac:dyDescent="0.25">
      <c r="B6" s="28" t="s">
        <v>82</v>
      </c>
      <c r="C6" s="32">
        <v>7.0000000000000007E-2</v>
      </c>
      <c r="D6" s="24"/>
      <c r="E6" s="30"/>
      <c r="F6" s="24"/>
      <c r="G6" s="24"/>
      <c r="H6" s="24"/>
      <c r="I6" s="24"/>
      <c r="J6" s="30"/>
      <c r="K6" s="24"/>
      <c r="L6" s="24"/>
      <c r="M6" s="31"/>
    </row>
    <row r="7" spans="2:13" x14ac:dyDescent="0.25">
      <c r="B7" s="28" t="s">
        <v>83</v>
      </c>
      <c r="C7" s="33">
        <v>0.1</v>
      </c>
      <c r="D7" s="24"/>
      <c r="E7" s="30"/>
      <c r="F7" s="24"/>
      <c r="G7" s="24"/>
      <c r="H7" s="24"/>
      <c r="I7" s="24"/>
      <c r="J7" s="30"/>
      <c r="K7" s="24"/>
      <c r="L7" s="24"/>
      <c r="M7" s="31"/>
    </row>
    <row r="8" spans="2:13" x14ac:dyDescent="0.25">
      <c r="B8" s="28" t="s">
        <v>84</v>
      </c>
      <c r="C8" s="24">
        <v>72</v>
      </c>
      <c r="D8" s="24"/>
      <c r="E8" s="30"/>
      <c r="F8" s="24"/>
      <c r="G8" s="24"/>
      <c r="H8" s="24"/>
      <c r="I8" s="24"/>
      <c r="J8" s="30"/>
      <c r="K8" s="24"/>
      <c r="L8" s="24"/>
      <c r="M8" s="31"/>
    </row>
    <row r="9" spans="2:13" x14ac:dyDescent="0.25">
      <c r="B9" s="28" t="s">
        <v>85</v>
      </c>
      <c r="C9" s="34">
        <v>3.2500000000000001E-2</v>
      </c>
      <c r="D9" s="24"/>
      <c r="E9" s="30"/>
      <c r="F9" s="24"/>
      <c r="G9" s="24"/>
      <c r="H9" s="24"/>
      <c r="I9" s="24"/>
      <c r="J9" s="30"/>
      <c r="K9" s="24"/>
      <c r="L9" s="24"/>
      <c r="M9" s="31"/>
    </row>
    <row r="10" spans="2:13" x14ac:dyDescent="0.25">
      <c r="B10" s="28" t="s">
        <v>86</v>
      </c>
      <c r="C10" s="24">
        <v>12</v>
      </c>
      <c r="D10" s="24"/>
      <c r="E10" s="30"/>
      <c r="F10" s="24"/>
      <c r="G10" s="24"/>
      <c r="H10" s="24"/>
      <c r="I10" s="24"/>
      <c r="J10" s="30"/>
      <c r="K10" s="24"/>
      <c r="L10" s="24"/>
      <c r="M10" s="31"/>
    </row>
    <row r="11" spans="2:13" x14ac:dyDescent="0.25">
      <c r="B11" s="23" t="s">
        <v>87</v>
      </c>
      <c r="C11" s="24"/>
      <c r="D11" s="24"/>
      <c r="E11" s="30"/>
      <c r="F11" s="24"/>
      <c r="G11" s="24"/>
      <c r="H11" s="24"/>
      <c r="I11" s="24"/>
      <c r="J11" s="30"/>
      <c r="K11" s="24"/>
      <c r="L11" s="24"/>
      <c r="M11" s="31"/>
    </row>
    <row r="12" spans="2:13" x14ac:dyDescent="0.25">
      <c r="B12" s="28" t="s">
        <v>88</v>
      </c>
      <c r="C12" s="35">
        <f>C5*C7</f>
        <v>3629.7112840143122</v>
      </c>
      <c r="D12" s="24"/>
      <c r="E12" s="30"/>
      <c r="F12" s="24"/>
      <c r="G12" s="24"/>
      <c r="H12" s="24"/>
      <c r="I12" s="24"/>
      <c r="J12" s="30"/>
      <c r="K12" s="24"/>
      <c r="L12" s="24"/>
      <c r="M12" s="31"/>
    </row>
    <row r="13" spans="2:13" x14ac:dyDescent="0.25">
      <c r="B13" s="28" t="s">
        <v>89</v>
      </c>
      <c r="C13" s="35">
        <f>C5-C12</f>
        <v>32667.401556128807</v>
      </c>
      <c r="D13" s="24"/>
      <c r="E13" s="30"/>
      <c r="F13" s="24"/>
      <c r="G13" s="24"/>
      <c r="H13" s="24"/>
      <c r="I13" s="24"/>
      <c r="J13" s="30"/>
      <c r="K13" s="24"/>
      <c r="L13" s="24"/>
      <c r="M13" s="31"/>
    </row>
    <row r="14" spans="2:13" x14ac:dyDescent="0.25">
      <c r="B14" s="28" t="s">
        <v>90</v>
      </c>
      <c r="C14" s="35">
        <f>C5*C6</f>
        <v>2540.7978988100185</v>
      </c>
      <c r="D14" s="24"/>
      <c r="E14" s="30"/>
      <c r="F14" s="24"/>
      <c r="G14" s="24"/>
      <c r="H14" s="24"/>
      <c r="I14" s="24"/>
      <c r="J14" s="30"/>
      <c r="K14" s="24"/>
      <c r="L14" s="24"/>
      <c r="M14" s="31"/>
    </row>
    <row r="15" spans="2:13" x14ac:dyDescent="0.25">
      <c r="B15" s="28" t="s">
        <v>91</v>
      </c>
      <c r="C15" s="36">
        <f>PMT(C9/C10,C8,-C13)</f>
        <v>499.99999999999989</v>
      </c>
      <c r="D15" s="24"/>
      <c r="E15" s="30"/>
      <c r="F15" s="24"/>
      <c r="G15" s="24"/>
      <c r="H15" s="24"/>
      <c r="I15" s="24"/>
      <c r="J15" s="30"/>
      <c r="K15" s="24"/>
      <c r="L15" s="24"/>
      <c r="M15" s="31"/>
    </row>
    <row r="16" spans="2:13" ht="15.75" thickBot="1" x14ac:dyDescent="0.3">
      <c r="B16" s="37"/>
      <c r="C16" s="38"/>
      <c r="D16" s="38"/>
      <c r="E16" s="39"/>
      <c r="F16" s="38"/>
      <c r="G16" s="38"/>
      <c r="H16" s="38"/>
      <c r="I16" s="38"/>
      <c r="J16" s="39"/>
      <c r="K16" s="38"/>
      <c r="L16" s="38"/>
      <c r="M16" s="40"/>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F558C-87B7-4BF5-9CBE-976B79FC8C72}">
  <sheetPr codeName="Sheet13"/>
  <dimension ref="B1:M17"/>
  <sheetViews>
    <sheetView workbookViewId="0">
      <selection activeCell="H26" sqref="H26"/>
    </sheetView>
  </sheetViews>
  <sheetFormatPr defaultRowHeight="15" x14ac:dyDescent="0.25"/>
  <cols>
    <col min="1" max="1" width="4.7109375" customWidth="1"/>
    <col min="2" max="2" width="28" bestFit="1" customWidth="1"/>
    <col min="3" max="3" width="11.5703125" bestFit="1" customWidth="1"/>
    <col min="4" max="4" width="5.42578125" customWidth="1"/>
    <col min="5" max="5" width="13.5703125" customWidth="1"/>
    <col min="6" max="6" width="14.5703125" bestFit="1" customWidth="1"/>
    <col min="7" max="7" width="10.5703125" bestFit="1" customWidth="1"/>
    <col min="8" max="8" width="17" bestFit="1" customWidth="1"/>
    <col min="9" max="9" width="4.85546875" customWidth="1"/>
  </cols>
  <sheetData>
    <row r="1" spans="2:13" ht="15.75" thickBot="1" x14ac:dyDescent="0.3"/>
    <row r="2" spans="2:13" ht="32.25" thickBot="1" x14ac:dyDescent="0.55000000000000004">
      <c r="B2" s="16"/>
      <c r="C2" s="17"/>
      <c r="D2" s="17"/>
      <c r="E2" s="18" t="s">
        <v>79</v>
      </c>
      <c r="F2" s="17"/>
      <c r="G2" s="17"/>
      <c r="H2" s="17"/>
      <c r="I2" s="17"/>
      <c r="J2" s="17"/>
      <c r="K2" s="17"/>
      <c r="L2" s="17"/>
      <c r="M2" s="19"/>
    </row>
    <row r="3" spans="2:13" x14ac:dyDescent="0.25">
      <c r="B3" s="20"/>
      <c r="C3" s="21"/>
      <c r="D3" s="21"/>
      <c r="E3" s="21"/>
      <c r="F3" s="21"/>
      <c r="G3" s="21"/>
      <c r="H3" s="21"/>
      <c r="I3" s="21"/>
      <c r="J3" s="21"/>
      <c r="K3" s="21"/>
      <c r="L3" s="21"/>
      <c r="M3" s="22"/>
    </row>
    <row r="4" spans="2:13" x14ac:dyDescent="0.25">
      <c r="B4" s="23" t="s">
        <v>80</v>
      </c>
      <c r="C4" s="24"/>
      <c r="D4" s="24"/>
      <c r="E4" s="25" t="s">
        <v>81</v>
      </c>
      <c r="F4" s="45">
        <f>C12</f>
        <v>5000</v>
      </c>
      <c r="G4" s="46">
        <f>C14</f>
        <v>3500.0000000000005</v>
      </c>
      <c r="H4" s="47">
        <f>C15</f>
        <v>688.76001543436871</v>
      </c>
      <c r="I4" s="24"/>
      <c r="J4" s="25"/>
      <c r="K4" s="25"/>
      <c r="L4" s="25"/>
      <c r="M4" s="27"/>
    </row>
    <row r="5" spans="2:13" x14ac:dyDescent="0.25">
      <c r="B5" s="28" t="s">
        <v>81</v>
      </c>
      <c r="C5" s="29">
        <v>50000</v>
      </c>
      <c r="D5" s="24"/>
      <c r="E5" s="41">
        <v>20000</v>
      </c>
      <c r="F5" s="48">
        <f t="dataTable" ref="F5:H16" dt2D="0" dtr="0" r1="C5"/>
        <v>2000</v>
      </c>
      <c r="G5" s="48">
        <v>1400.0000000000002</v>
      </c>
      <c r="H5" s="29">
        <v>275.50400617374743</v>
      </c>
      <c r="I5" s="24"/>
      <c r="J5" s="30"/>
      <c r="K5" s="24"/>
      <c r="L5" s="24"/>
      <c r="M5" s="31"/>
    </row>
    <row r="6" spans="2:13" x14ac:dyDescent="0.25">
      <c r="B6" s="28" t="s">
        <v>82</v>
      </c>
      <c r="C6" s="32">
        <v>7.0000000000000007E-2</v>
      </c>
      <c r="D6" s="24"/>
      <c r="E6" s="41">
        <v>25000</v>
      </c>
      <c r="F6" s="48">
        <v>2500</v>
      </c>
      <c r="G6" s="48">
        <v>1750.0000000000002</v>
      </c>
      <c r="H6" s="29">
        <v>344.38000771718436</v>
      </c>
      <c r="I6" s="24"/>
      <c r="J6" s="30"/>
      <c r="K6" s="24"/>
      <c r="L6" s="24"/>
      <c r="M6" s="31"/>
    </row>
    <row r="7" spans="2:13" x14ac:dyDescent="0.25">
      <c r="B7" s="28" t="s">
        <v>83</v>
      </c>
      <c r="C7" s="33">
        <v>0.1</v>
      </c>
      <c r="D7" s="24"/>
      <c r="E7" s="41">
        <v>30000</v>
      </c>
      <c r="F7" s="48">
        <v>3000</v>
      </c>
      <c r="G7" s="48">
        <v>2100</v>
      </c>
      <c r="H7" s="29">
        <v>413.25600926062123</v>
      </c>
      <c r="I7" s="24"/>
      <c r="J7" s="30"/>
      <c r="K7" s="24"/>
      <c r="L7" s="24"/>
      <c r="M7" s="31"/>
    </row>
    <row r="8" spans="2:13" x14ac:dyDescent="0.25">
      <c r="B8" s="28" t="s">
        <v>84</v>
      </c>
      <c r="C8" s="24">
        <v>72</v>
      </c>
      <c r="D8" s="24"/>
      <c r="E8" s="41">
        <v>35000</v>
      </c>
      <c r="F8" s="48">
        <v>3500</v>
      </c>
      <c r="G8" s="48">
        <v>2450.0000000000005</v>
      </c>
      <c r="H8" s="29">
        <v>482.13201080405804</v>
      </c>
      <c r="I8" s="24"/>
      <c r="J8" s="30"/>
      <c r="K8" s="24"/>
      <c r="L8" s="24"/>
      <c r="M8" s="31"/>
    </row>
    <row r="9" spans="2:13" x14ac:dyDescent="0.25">
      <c r="B9" s="28" t="s">
        <v>85</v>
      </c>
      <c r="C9" s="34">
        <v>3.2500000000000001E-2</v>
      </c>
      <c r="D9" s="24"/>
      <c r="E9" s="41">
        <v>40000</v>
      </c>
      <c r="F9" s="48">
        <v>4000</v>
      </c>
      <c r="G9" s="48">
        <v>2800.0000000000005</v>
      </c>
      <c r="H9" s="29">
        <v>551.00801234749486</v>
      </c>
      <c r="I9" s="24"/>
      <c r="J9" s="30"/>
      <c r="K9" s="24"/>
      <c r="L9" s="24"/>
      <c r="M9" s="31"/>
    </row>
    <row r="10" spans="2:13" x14ac:dyDescent="0.25">
      <c r="B10" s="28" t="s">
        <v>86</v>
      </c>
      <c r="C10" s="24">
        <v>12</v>
      </c>
      <c r="D10" s="24"/>
      <c r="E10" s="41">
        <v>45000</v>
      </c>
      <c r="F10" s="48">
        <v>4500</v>
      </c>
      <c r="G10" s="48">
        <v>3150.0000000000005</v>
      </c>
      <c r="H10" s="29">
        <v>619.88401389093178</v>
      </c>
      <c r="I10" s="24"/>
      <c r="J10" s="30"/>
      <c r="K10" s="24"/>
      <c r="L10" s="24"/>
      <c r="M10" s="31"/>
    </row>
    <row r="11" spans="2:13" x14ac:dyDescent="0.25">
      <c r="B11" s="23" t="s">
        <v>87</v>
      </c>
      <c r="C11" s="24"/>
      <c r="D11" s="24"/>
      <c r="E11" s="41">
        <v>50000</v>
      </c>
      <c r="F11" s="48">
        <v>5000</v>
      </c>
      <c r="G11" s="48">
        <v>3500.0000000000005</v>
      </c>
      <c r="H11" s="29">
        <v>688.76001543436871</v>
      </c>
      <c r="I11" s="24"/>
      <c r="J11" s="30"/>
      <c r="K11" s="24"/>
      <c r="L11" s="24"/>
      <c r="M11" s="31"/>
    </row>
    <row r="12" spans="2:13" x14ac:dyDescent="0.25">
      <c r="B12" s="28" t="s">
        <v>88</v>
      </c>
      <c r="C12" s="35">
        <f>C5*C7</f>
        <v>5000</v>
      </c>
      <c r="D12" s="24"/>
      <c r="E12" s="41">
        <v>55000</v>
      </c>
      <c r="F12" s="48">
        <v>5500</v>
      </c>
      <c r="G12" s="48">
        <v>3850.0000000000005</v>
      </c>
      <c r="H12" s="29">
        <v>757.63601697780553</v>
      </c>
      <c r="I12" s="24"/>
      <c r="J12" s="30"/>
      <c r="K12" s="24"/>
      <c r="L12" s="24"/>
      <c r="M12" s="31"/>
    </row>
    <row r="13" spans="2:13" x14ac:dyDescent="0.25">
      <c r="B13" s="28" t="s">
        <v>89</v>
      </c>
      <c r="C13" s="35">
        <f>C5-C12</f>
        <v>45000</v>
      </c>
      <c r="D13" s="24"/>
      <c r="E13" s="41">
        <v>60000</v>
      </c>
      <c r="F13" s="48">
        <v>6000</v>
      </c>
      <c r="G13" s="48">
        <v>4200</v>
      </c>
      <c r="H13" s="29">
        <v>826.51201852124245</v>
      </c>
      <c r="I13" s="24"/>
      <c r="J13" s="30"/>
      <c r="K13" s="24"/>
      <c r="L13" s="24"/>
      <c r="M13" s="31"/>
    </row>
    <row r="14" spans="2:13" x14ac:dyDescent="0.25">
      <c r="B14" s="28" t="s">
        <v>90</v>
      </c>
      <c r="C14" s="35">
        <f>C5*C6</f>
        <v>3500.0000000000005</v>
      </c>
      <c r="D14" s="24"/>
      <c r="E14" s="41">
        <v>65000</v>
      </c>
      <c r="F14" s="48">
        <v>6500</v>
      </c>
      <c r="G14" s="48">
        <v>4550</v>
      </c>
      <c r="H14" s="29">
        <v>895.38802006467915</v>
      </c>
      <c r="I14" s="24"/>
      <c r="J14" s="30"/>
      <c r="K14" s="24"/>
      <c r="L14" s="24"/>
      <c r="M14" s="31"/>
    </row>
    <row r="15" spans="2:13" x14ac:dyDescent="0.25">
      <c r="B15" s="28" t="s">
        <v>91</v>
      </c>
      <c r="C15" s="36">
        <f>PMT(C9/C10,C8,-C13)</f>
        <v>688.76001543436871</v>
      </c>
      <c r="D15" s="24"/>
      <c r="E15" s="41">
        <v>70000</v>
      </c>
      <c r="F15" s="48">
        <v>7000</v>
      </c>
      <c r="G15" s="48">
        <v>4900.0000000000009</v>
      </c>
      <c r="H15" s="29">
        <v>964.26402160811608</v>
      </c>
      <c r="I15" s="24"/>
      <c r="J15" s="30"/>
      <c r="K15" s="24"/>
      <c r="L15" s="24"/>
      <c r="M15" s="31"/>
    </row>
    <row r="16" spans="2:13" ht="15.75" thickBot="1" x14ac:dyDescent="0.3">
      <c r="B16" s="37"/>
      <c r="C16" s="38"/>
      <c r="D16" s="38"/>
      <c r="E16" s="43">
        <v>75000</v>
      </c>
      <c r="F16" s="49">
        <v>7500</v>
      </c>
      <c r="G16" s="49">
        <v>5250.0000000000009</v>
      </c>
      <c r="H16" s="43">
        <v>1033.1400231515529</v>
      </c>
      <c r="I16" s="38"/>
      <c r="J16" s="39"/>
      <c r="K16" s="38"/>
      <c r="L16" s="38"/>
      <c r="M16" s="40"/>
    </row>
    <row r="17" spans="6:7" x14ac:dyDescent="0.25">
      <c r="F17" s="44"/>
      <c r="G17" s="4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3B3A6-14AD-44F4-8375-EE386F25B3E9}">
  <sheetPr codeName="Sheet15"/>
  <dimension ref="B1:M17"/>
  <sheetViews>
    <sheetView workbookViewId="0">
      <selection activeCell="J4" sqref="J4"/>
    </sheetView>
  </sheetViews>
  <sheetFormatPr defaultRowHeight="15" x14ac:dyDescent="0.25"/>
  <cols>
    <col min="1" max="1" width="4.7109375" customWidth="1"/>
    <col min="2" max="2" width="28" bestFit="1" customWidth="1"/>
    <col min="3" max="3" width="11.5703125" bestFit="1" customWidth="1"/>
    <col min="4" max="4" width="5.42578125" customWidth="1"/>
    <col min="5" max="5" width="13.5703125" customWidth="1"/>
    <col min="6" max="6" width="14.5703125" bestFit="1" customWidth="1"/>
    <col min="7" max="7" width="10.5703125" bestFit="1" customWidth="1"/>
    <col min="8" max="8" width="17" bestFit="1" customWidth="1"/>
    <col min="9" max="9" width="4.85546875" customWidth="1"/>
    <col min="10" max="10" width="14" bestFit="1" customWidth="1"/>
    <col min="11" max="12" width="10.5703125" bestFit="1" customWidth="1"/>
    <col min="13" max="13" width="11.5703125" bestFit="1" customWidth="1"/>
  </cols>
  <sheetData>
    <row r="1" spans="2:13" ht="15.75" thickBot="1" x14ac:dyDescent="0.3"/>
    <row r="2" spans="2:13" ht="32.25" thickBot="1" x14ac:dyDescent="0.55000000000000004">
      <c r="B2" s="16"/>
      <c r="C2" s="17"/>
      <c r="D2" s="17"/>
      <c r="E2" s="18" t="s">
        <v>79</v>
      </c>
      <c r="F2" s="17"/>
      <c r="G2" s="17"/>
      <c r="H2" s="17"/>
      <c r="I2" s="17"/>
      <c r="J2" s="17"/>
      <c r="K2" s="17"/>
      <c r="L2" s="17"/>
      <c r="M2" s="19"/>
    </row>
    <row r="3" spans="2:13" x14ac:dyDescent="0.25">
      <c r="B3" s="20"/>
      <c r="C3" s="21"/>
      <c r="D3" s="21"/>
      <c r="E3" s="21"/>
      <c r="F3" s="21"/>
      <c r="G3" s="21"/>
      <c r="H3" s="21"/>
      <c r="I3" s="21"/>
      <c r="J3" s="21"/>
      <c r="K3" s="21"/>
      <c r="L3" s="21"/>
      <c r="M3" s="22"/>
    </row>
    <row r="4" spans="2:13" x14ac:dyDescent="0.25">
      <c r="B4" s="23" t="s">
        <v>80</v>
      </c>
      <c r="C4" s="24"/>
      <c r="D4" s="24"/>
      <c r="E4" s="25" t="s">
        <v>81</v>
      </c>
      <c r="F4" s="45">
        <f>C12</f>
        <v>5000</v>
      </c>
      <c r="G4" s="46">
        <f>C14</f>
        <v>3500.0000000000005</v>
      </c>
      <c r="H4" s="47">
        <f>C15</f>
        <v>688.76001543436871</v>
      </c>
      <c r="I4" s="24"/>
      <c r="J4" s="52">
        <f>C15</f>
        <v>688.76001543436871</v>
      </c>
      <c r="K4" s="50">
        <v>3000</v>
      </c>
      <c r="L4" s="50">
        <v>5000</v>
      </c>
      <c r="M4" s="51">
        <v>10000</v>
      </c>
    </row>
    <row r="5" spans="2:13" x14ac:dyDescent="0.25">
      <c r="B5" s="28" t="s">
        <v>81</v>
      </c>
      <c r="C5" s="29">
        <v>50000</v>
      </c>
      <c r="D5" s="24"/>
      <c r="E5" s="41">
        <v>20000</v>
      </c>
      <c r="F5" s="48">
        <f t="dataTable" ref="F5:H16" dt2D="0" dtr="0" r1="C5" ca="1"/>
        <v>2000</v>
      </c>
      <c r="G5" s="48">
        <v>1400.0000000000002</v>
      </c>
      <c r="H5" s="29">
        <v>275.50400617374743</v>
      </c>
      <c r="I5" s="24"/>
      <c r="J5" s="41">
        <v>20000</v>
      </c>
      <c r="K5" s="29">
        <f t="dataTable" ref="K5:M16" dt2D="1" dtr="1" r1="C12" r2="C5"/>
        <v>260.19822805298372</v>
      </c>
      <c r="L5" s="29">
        <v>229.58667181145623</v>
      </c>
      <c r="M5" s="53">
        <v>153.05778120763748</v>
      </c>
    </row>
    <row r="6" spans="2:13" x14ac:dyDescent="0.25">
      <c r="B6" s="28" t="s">
        <v>82</v>
      </c>
      <c r="C6" s="32">
        <v>7.0000000000000007E-2</v>
      </c>
      <c r="D6" s="24"/>
      <c r="E6" s="41">
        <v>25000</v>
      </c>
      <c r="F6" s="48">
        <v>2500</v>
      </c>
      <c r="G6" s="48">
        <v>1750.0000000000002</v>
      </c>
      <c r="H6" s="29">
        <v>344.38000771718436</v>
      </c>
      <c r="I6" s="24"/>
      <c r="J6" s="41">
        <v>25000</v>
      </c>
      <c r="K6" s="29">
        <v>336.72711865680242</v>
      </c>
      <c r="L6" s="29">
        <v>306.11556241527495</v>
      </c>
      <c r="M6" s="53">
        <v>229.58667181145623</v>
      </c>
    </row>
    <row r="7" spans="2:13" x14ac:dyDescent="0.25">
      <c r="B7" s="28" t="s">
        <v>83</v>
      </c>
      <c r="C7" s="33">
        <v>0.1</v>
      </c>
      <c r="D7" s="24"/>
      <c r="E7" s="41">
        <v>30000</v>
      </c>
      <c r="F7" s="48">
        <v>3000</v>
      </c>
      <c r="G7" s="48">
        <v>2100</v>
      </c>
      <c r="H7" s="29">
        <v>413.25600926062123</v>
      </c>
      <c r="I7" s="24"/>
      <c r="J7" s="41">
        <v>30000</v>
      </c>
      <c r="K7" s="29">
        <v>413.25600926062123</v>
      </c>
      <c r="L7" s="29">
        <v>382.6444530190937</v>
      </c>
      <c r="M7" s="53">
        <v>306.11556241527495</v>
      </c>
    </row>
    <row r="8" spans="2:13" x14ac:dyDescent="0.25">
      <c r="B8" s="28" t="s">
        <v>84</v>
      </c>
      <c r="C8" s="24">
        <v>72</v>
      </c>
      <c r="D8" s="24"/>
      <c r="E8" s="41">
        <v>35000</v>
      </c>
      <c r="F8" s="48">
        <v>3500</v>
      </c>
      <c r="G8" s="48">
        <v>2450.0000000000005</v>
      </c>
      <c r="H8" s="29">
        <v>482.13201080405804</v>
      </c>
      <c r="I8" s="24"/>
      <c r="J8" s="41">
        <v>35000</v>
      </c>
      <c r="K8" s="29">
        <v>489.78489986443986</v>
      </c>
      <c r="L8" s="29">
        <v>459.17334362291245</v>
      </c>
      <c r="M8" s="53">
        <v>382.6444530190937</v>
      </c>
    </row>
    <row r="9" spans="2:13" x14ac:dyDescent="0.25">
      <c r="B9" s="28" t="s">
        <v>85</v>
      </c>
      <c r="C9" s="34">
        <v>3.2500000000000001E-2</v>
      </c>
      <c r="D9" s="24"/>
      <c r="E9" s="41">
        <v>40000</v>
      </c>
      <c r="F9" s="48">
        <v>4000</v>
      </c>
      <c r="G9" s="48">
        <v>2800.0000000000005</v>
      </c>
      <c r="H9" s="29">
        <v>551.00801234749486</v>
      </c>
      <c r="I9" s="24"/>
      <c r="J9" s="41">
        <v>40000</v>
      </c>
      <c r="K9" s="29">
        <v>566.31379046825862</v>
      </c>
      <c r="L9" s="29">
        <v>535.70223422673121</v>
      </c>
      <c r="M9" s="53">
        <v>459.17334362291245</v>
      </c>
    </row>
    <row r="10" spans="2:13" x14ac:dyDescent="0.25">
      <c r="B10" s="28" t="s">
        <v>86</v>
      </c>
      <c r="C10" s="24">
        <v>12</v>
      </c>
      <c r="D10" s="24"/>
      <c r="E10" s="41">
        <v>45000</v>
      </c>
      <c r="F10" s="48">
        <v>4500</v>
      </c>
      <c r="G10" s="48">
        <v>3150.0000000000005</v>
      </c>
      <c r="H10" s="29">
        <v>619.88401389093178</v>
      </c>
      <c r="I10" s="24"/>
      <c r="J10" s="41">
        <v>45000</v>
      </c>
      <c r="K10" s="29">
        <v>642.84268107207731</v>
      </c>
      <c r="L10" s="29">
        <v>612.2311248305499</v>
      </c>
      <c r="M10" s="53">
        <v>535.70223422673121</v>
      </c>
    </row>
    <row r="11" spans="2:13" x14ac:dyDescent="0.25">
      <c r="B11" s="23" t="s">
        <v>87</v>
      </c>
      <c r="C11" s="24"/>
      <c r="D11" s="24"/>
      <c r="E11" s="41">
        <v>50000</v>
      </c>
      <c r="F11" s="48">
        <v>5000</v>
      </c>
      <c r="G11" s="48">
        <v>3500.0000000000005</v>
      </c>
      <c r="H11" s="29">
        <v>688.76001543436871</v>
      </c>
      <c r="I11" s="24"/>
      <c r="J11" s="41">
        <v>50000</v>
      </c>
      <c r="K11" s="29">
        <v>719.37157167589612</v>
      </c>
      <c r="L11" s="29">
        <v>688.76001543436871</v>
      </c>
      <c r="M11" s="53">
        <v>612.2311248305499</v>
      </c>
    </row>
    <row r="12" spans="2:13" x14ac:dyDescent="0.25">
      <c r="B12" s="28" t="s">
        <v>88</v>
      </c>
      <c r="C12" s="35">
        <f>C5*C7</f>
        <v>5000</v>
      </c>
      <c r="D12" s="24"/>
      <c r="E12" s="41">
        <v>55000</v>
      </c>
      <c r="F12" s="48">
        <v>5500</v>
      </c>
      <c r="G12" s="48">
        <v>3850.0000000000005</v>
      </c>
      <c r="H12" s="29">
        <v>757.63601697780553</v>
      </c>
      <c r="I12" s="24"/>
      <c r="J12" s="41">
        <v>55000</v>
      </c>
      <c r="K12" s="29">
        <v>795.90046227971482</v>
      </c>
      <c r="L12" s="29">
        <v>765.28890603818741</v>
      </c>
      <c r="M12" s="53">
        <v>688.76001543436871</v>
      </c>
    </row>
    <row r="13" spans="2:13" x14ac:dyDescent="0.25">
      <c r="B13" s="28" t="s">
        <v>89</v>
      </c>
      <c r="C13" s="35">
        <f>C5-C12</f>
        <v>45000</v>
      </c>
      <c r="D13" s="24"/>
      <c r="E13" s="41">
        <v>60000</v>
      </c>
      <c r="F13" s="48">
        <v>6000</v>
      </c>
      <c r="G13" s="48">
        <v>4200</v>
      </c>
      <c r="H13" s="29">
        <v>826.51201852124245</v>
      </c>
      <c r="I13" s="24"/>
      <c r="J13" s="41">
        <v>60000</v>
      </c>
      <c r="K13" s="29">
        <v>872.42935288353362</v>
      </c>
      <c r="L13" s="29">
        <v>841.81779664200621</v>
      </c>
      <c r="M13" s="53">
        <v>765.28890603818741</v>
      </c>
    </row>
    <row r="14" spans="2:13" x14ac:dyDescent="0.25">
      <c r="B14" s="28" t="s">
        <v>90</v>
      </c>
      <c r="C14" s="35">
        <f>C5*C6</f>
        <v>3500.0000000000005</v>
      </c>
      <c r="D14" s="24"/>
      <c r="E14" s="41">
        <v>65000</v>
      </c>
      <c r="F14" s="48">
        <v>6500</v>
      </c>
      <c r="G14" s="48">
        <v>4550</v>
      </c>
      <c r="H14" s="29">
        <v>895.38802006467915</v>
      </c>
      <c r="I14" s="24"/>
      <c r="J14" s="41">
        <v>65000</v>
      </c>
      <c r="K14" s="29">
        <v>948.95824348735232</v>
      </c>
      <c r="L14" s="29">
        <v>918.34668724582491</v>
      </c>
      <c r="M14" s="53">
        <v>841.81779664200621</v>
      </c>
    </row>
    <row r="15" spans="2:13" x14ac:dyDescent="0.25">
      <c r="B15" s="28" t="s">
        <v>91</v>
      </c>
      <c r="C15" s="36">
        <f>PMT(C9/C10,C8,-C13)</f>
        <v>688.76001543436871</v>
      </c>
      <c r="D15" s="24"/>
      <c r="E15" s="41">
        <v>70000</v>
      </c>
      <c r="F15" s="48">
        <v>7000</v>
      </c>
      <c r="G15" s="48">
        <v>4900.0000000000009</v>
      </c>
      <c r="H15" s="29">
        <v>964.26402160811608</v>
      </c>
      <c r="I15" s="24"/>
      <c r="J15" s="41">
        <v>70000</v>
      </c>
      <c r="K15" s="29">
        <v>1025.4871340911711</v>
      </c>
      <c r="L15" s="29">
        <v>994.87557784964361</v>
      </c>
      <c r="M15" s="53">
        <v>918.34668724582491</v>
      </c>
    </row>
    <row r="16" spans="2:13" ht="15.75" thickBot="1" x14ac:dyDescent="0.3">
      <c r="B16" s="37"/>
      <c r="C16" s="38"/>
      <c r="D16" s="38"/>
      <c r="E16" s="43">
        <v>75000</v>
      </c>
      <c r="F16" s="49">
        <v>7500</v>
      </c>
      <c r="G16" s="49">
        <v>5250.0000000000009</v>
      </c>
      <c r="H16" s="43">
        <v>1033.1400231515529</v>
      </c>
      <c r="I16" s="38"/>
      <c r="J16" s="42">
        <v>75000</v>
      </c>
      <c r="K16" s="43">
        <v>1102.0160246949897</v>
      </c>
      <c r="L16" s="43">
        <v>1071.4044684534624</v>
      </c>
      <c r="M16" s="54">
        <v>994.87557784964361</v>
      </c>
    </row>
    <row r="17" spans="6:7" x14ac:dyDescent="0.25">
      <c r="F17" s="44"/>
      <c r="G17" s="4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59A65-927D-4EFD-B451-59392AF67B83}">
  <sheetPr>
    <outlinePr summaryBelow="0"/>
  </sheetPr>
  <dimension ref="B1:G12"/>
  <sheetViews>
    <sheetView showGridLines="0" workbookViewId="0"/>
  </sheetViews>
  <sheetFormatPr defaultRowHeight="15" outlineLevelRow="1" outlineLevelCol="1" x14ac:dyDescent="0.25"/>
  <cols>
    <col min="3" max="3" width="6.140625" bestFit="1" customWidth="1"/>
    <col min="4" max="7" width="13.140625" bestFit="1" customWidth="1" outlineLevel="1"/>
  </cols>
  <sheetData>
    <row r="1" spans="2:7" ht="15.75" thickBot="1" x14ac:dyDescent="0.3"/>
    <row r="2" spans="2:7" ht="15.75" x14ac:dyDescent="0.25">
      <c r="B2" s="58" t="s">
        <v>117</v>
      </c>
      <c r="C2" s="58"/>
      <c r="D2" s="63"/>
      <c r="E2" s="63"/>
      <c r="F2" s="63"/>
      <c r="G2" s="63"/>
    </row>
    <row r="3" spans="2:7" ht="15.75" collapsed="1" x14ac:dyDescent="0.25">
      <c r="B3" s="57"/>
      <c r="C3" s="57"/>
      <c r="D3" s="64" t="s">
        <v>119</v>
      </c>
      <c r="E3" s="64" t="s">
        <v>112</v>
      </c>
      <c r="F3" s="64" t="s">
        <v>114</v>
      </c>
      <c r="G3" s="64" t="s">
        <v>116</v>
      </c>
    </row>
    <row r="4" spans="2:7" ht="45" hidden="1" outlineLevel="1" x14ac:dyDescent="0.25">
      <c r="B4" s="60"/>
      <c r="C4" s="60"/>
      <c r="E4" s="67" t="s">
        <v>113</v>
      </c>
      <c r="F4" s="67" t="s">
        <v>115</v>
      </c>
      <c r="G4" s="67" t="s">
        <v>115</v>
      </c>
    </row>
    <row r="5" spans="2:7" x14ac:dyDescent="0.25">
      <c r="B5" s="61" t="s">
        <v>118</v>
      </c>
      <c r="C5" s="61"/>
      <c r="D5" s="59"/>
      <c r="E5" s="59"/>
      <c r="F5" s="59"/>
      <c r="G5" s="59"/>
    </row>
    <row r="6" spans="2:7" outlineLevel="1" x14ac:dyDescent="0.25">
      <c r="B6" s="60"/>
      <c r="C6" s="60" t="s">
        <v>109</v>
      </c>
      <c r="D6" s="55">
        <v>50000</v>
      </c>
      <c r="E6" s="65">
        <v>40000</v>
      </c>
      <c r="F6" s="65">
        <v>50000</v>
      </c>
      <c r="G6" s="65">
        <v>45000</v>
      </c>
    </row>
    <row r="7" spans="2:7" outlineLevel="1" x14ac:dyDescent="0.25">
      <c r="B7" s="60"/>
      <c r="C7" s="60" t="s">
        <v>110</v>
      </c>
      <c r="D7">
        <v>72</v>
      </c>
      <c r="E7" s="66">
        <v>36</v>
      </c>
      <c r="F7" s="66">
        <v>72</v>
      </c>
      <c r="G7" s="66">
        <v>60</v>
      </c>
    </row>
    <row r="8" spans="2:7" x14ac:dyDescent="0.25">
      <c r="B8" s="61" t="s">
        <v>120</v>
      </c>
      <c r="C8" s="61"/>
      <c r="D8" s="59"/>
      <c r="E8" s="59"/>
      <c r="F8" s="59"/>
      <c r="G8" s="59"/>
    </row>
    <row r="9" spans="2:7" ht="15.75" outlineLevel="1" thickBot="1" x14ac:dyDescent="0.3">
      <c r="B9" s="62"/>
      <c r="C9" s="62" t="s">
        <v>111</v>
      </c>
      <c r="D9" s="56">
        <v>688.76001543436905</v>
      </c>
      <c r="E9" s="56">
        <v>1050.89454794058</v>
      </c>
      <c r="F9" s="56">
        <v>688.76001543436905</v>
      </c>
      <c r="G9" s="56">
        <v>732.240093579274</v>
      </c>
    </row>
    <row r="10" spans="2:7" x14ac:dyDescent="0.25">
      <c r="B10" t="s">
        <v>121</v>
      </c>
    </row>
    <row r="11" spans="2:7" x14ac:dyDescent="0.25">
      <c r="B11" t="s">
        <v>122</v>
      </c>
    </row>
    <row r="12" spans="2:7" x14ac:dyDescent="0.25">
      <c r="B12"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604EE-434E-4ADD-8F2A-916E3778D06B}">
  <dimension ref="A1:G31"/>
  <sheetViews>
    <sheetView showGridLines="0" workbookViewId="0"/>
  </sheetViews>
  <sheetFormatPr defaultRowHeight="15" x14ac:dyDescent="0.25"/>
  <cols>
    <col min="1" max="1" width="2.28515625" customWidth="1"/>
    <col min="2" max="2" width="6.140625" bestFit="1" customWidth="1"/>
    <col min="3" max="3" width="16.85546875" bestFit="1" customWidth="1"/>
    <col min="4" max="4" width="13.7109375" bestFit="1" customWidth="1"/>
    <col min="5" max="5" width="12.140625" bestFit="1" customWidth="1"/>
    <col min="6" max="6" width="11.42578125" bestFit="1" customWidth="1"/>
    <col min="7" max="7" width="12" bestFit="1" customWidth="1"/>
  </cols>
  <sheetData>
    <row r="1" spans="1:5" x14ac:dyDescent="0.25">
      <c r="A1" s="12" t="s">
        <v>124</v>
      </c>
    </row>
    <row r="2" spans="1:5" x14ac:dyDescent="0.25">
      <c r="A2" s="12" t="s">
        <v>125</v>
      </c>
    </row>
    <row r="3" spans="1:5" x14ac:dyDescent="0.25">
      <c r="A3" s="12" t="s">
        <v>126</v>
      </c>
    </row>
    <row r="4" spans="1:5" x14ac:dyDescent="0.25">
      <c r="A4" s="12" t="s">
        <v>127</v>
      </c>
    </row>
    <row r="5" spans="1:5" x14ac:dyDescent="0.25">
      <c r="A5" s="12" t="s">
        <v>128</v>
      </c>
    </row>
    <row r="6" spans="1:5" x14ac:dyDescent="0.25">
      <c r="A6" s="12"/>
      <c r="B6" t="s">
        <v>129</v>
      </c>
    </row>
    <row r="7" spans="1:5" x14ac:dyDescent="0.25">
      <c r="A7" s="12"/>
      <c r="B7" t="s">
        <v>130</v>
      </c>
    </row>
    <row r="8" spans="1:5" x14ac:dyDescent="0.25">
      <c r="A8" s="12"/>
      <c r="B8" t="s">
        <v>131</v>
      </c>
    </row>
    <row r="9" spans="1:5" x14ac:dyDescent="0.25">
      <c r="A9" s="12" t="s">
        <v>132</v>
      </c>
    </row>
    <row r="10" spans="1:5" x14ac:dyDescent="0.25">
      <c r="B10" t="s">
        <v>133</v>
      </c>
    </row>
    <row r="11" spans="1:5" x14ac:dyDescent="0.25">
      <c r="B11" t="s">
        <v>134</v>
      </c>
    </row>
    <row r="12" spans="1:5" x14ac:dyDescent="0.25">
      <c r="B12" t="s">
        <v>135</v>
      </c>
    </row>
    <row r="14" spans="1:5" ht="15.75" thickBot="1" x14ac:dyDescent="0.3">
      <c r="A14" t="s">
        <v>136</v>
      </c>
    </row>
    <row r="15" spans="1:5" ht="15.75" thickBot="1" x14ac:dyDescent="0.3">
      <c r="B15" s="69" t="s">
        <v>137</v>
      </c>
      <c r="C15" s="69" t="s">
        <v>138</v>
      </c>
      <c r="D15" s="69" t="s">
        <v>139</v>
      </c>
      <c r="E15" s="69" t="s">
        <v>140</v>
      </c>
    </row>
    <row r="16" spans="1:5" ht="15.75" thickBot="1" x14ac:dyDescent="0.3">
      <c r="B16" s="68" t="s">
        <v>111</v>
      </c>
      <c r="C16" s="68" t="s">
        <v>91</v>
      </c>
      <c r="D16" s="71">
        <v>688.76</v>
      </c>
      <c r="E16" s="71">
        <v>499.99930000000001</v>
      </c>
    </row>
    <row r="19" spans="1:7" ht="15.75" thickBot="1" x14ac:dyDescent="0.3">
      <c r="A19" t="s">
        <v>141</v>
      </c>
    </row>
    <row r="20" spans="1:7" ht="15.75" thickBot="1" x14ac:dyDescent="0.3">
      <c r="B20" s="69" t="s">
        <v>137</v>
      </c>
      <c r="C20" s="69" t="s">
        <v>138</v>
      </c>
      <c r="D20" s="69" t="s">
        <v>139</v>
      </c>
      <c r="E20" s="69" t="s">
        <v>140</v>
      </c>
      <c r="F20" s="69" t="s">
        <v>142</v>
      </c>
    </row>
    <row r="21" spans="1:7" x14ac:dyDescent="0.25">
      <c r="B21" s="70" t="s">
        <v>109</v>
      </c>
      <c r="C21" s="70" t="s">
        <v>81</v>
      </c>
      <c r="D21" s="72">
        <v>50000</v>
      </c>
      <c r="E21" s="72">
        <v>36297.0628</v>
      </c>
      <c r="F21" s="70" t="s">
        <v>148</v>
      </c>
    </row>
    <row r="22" spans="1:7" ht="15.75" thickBot="1" x14ac:dyDescent="0.3">
      <c r="B22" s="68" t="s">
        <v>110</v>
      </c>
      <c r="C22" s="68" t="s">
        <v>84</v>
      </c>
      <c r="D22" s="68">
        <v>72</v>
      </c>
      <c r="E22" s="68">
        <v>72</v>
      </c>
      <c r="F22" s="68" t="s">
        <v>148</v>
      </c>
    </row>
    <row r="25" spans="1:7" ht="15.75" thickBot="1" x14ac:dyDescent="0.3">
      <c r="A25" t="s">
        <v>143</v>
      </c>
    </row>
    <row r="26" spans="1:7" ht="15.75" thickBot="1" x14ac:dyDescent="0.3">
      <c r="B26" s="69" t="s">
        <v>137</v>
      </c>
      <c r="C26" s="69" t="s">
        <v>138</v>
      </c>
      <c r="D26" s="69" t="s">
        <v>144</v>
      </c>
      <c r="E26" s="69" t="s">
        <v>145</v>
      </c>
      <c r="F26" s="69" t="s">
        <v>146</v>
      </c>
      <c r="G26" s="69" t="s">
        <v>147</v>
      </c>
    </row>
    <row r="27" spans="1:7" x14ac:dyDescent="0.25">
      <c r="B27" s="70" t="s">
        <v>111</v>
      </c>
      <c r="C27" s="70" t="s">
        <v>91</v>
      </c>
      <c r="D27" s="73">
        <v>500</v>
      </c>
      <c r="E27" s="70" t="s">
        <v>149</v>
      </c>
      <c r="F27" s="70" t="s">
        <v>150</v>
      </c>
      <c r="G27" s="70">
        <v>0</v>
      </c>
    </row>
    <row r="28" spans="1:7" x14ac:dyDescent="0.25">
      <c r="B28" s="70" t="s">
        <v>109</v>
      </c>
      <c r="C28" s="70" t="s">
        <v>81</v>
      </c>
      <c r="D28" s="72">
        <v>36297.06</v>
      </c>
      <c r="E28" s="70" t="s">
        <v>151</v>
      </c>
      <c r="F28" s="70" t="s">
        <v>152</v>
      </c>
      <c r="G28" s="70">
        <v>13702.937159856869</v>
      </c>
    </row>
    <row r="29" spans="1:7" x14ac:dyDescent="0.25">
      <c r="B29" s="70" t="s">
        <v>109</v>
      </c>
      <c r="C29" s="70" t="s">
        <v>81</v>
      </c>
      <c r="D29" s="72">
        <v>36297.06</v>
      </c>
      <c r="E29" s="70" t="s">
        <v>153</v>
      </c>
      <c r="F29" s="70" t="s">
        <v>152</v>
      </c>
      <c r="G29" s="72">
        <v>6297.0628401431313</v>
      </c>
    </row>
    <row r="30" spans="1:7" x14ac:dyDescent="0.25">
      <c r="B30" s="70" t="s">
        <v>110</v>
      </c>
      <c r="C30" s="70" t="s">
        <v>84</v>
      </c>
      <c r="D30" s="70">
        <v>72</v>
      </c>
      <c r="E30" s="70" t="s">
        <v>154</v>
      </c>
      <c r="F30" s="70" t="s">
        <v>150</v>
      </c>
      <c r="G30" s="70">
        <v>0</v>
      </c>
    </row>
    <row r="31" spans="1:7" ht="15.75" thickBot="1" x14ac:dyDescent="0.3">
      <c r="B31" s="68" t="s">
        <v>110</v>
      </c>
      <c r="C31" s="68" t="s">
        <v>84</v>
      </c>
      <c r="D31" s="68">
        <v>72</v>
      </c>
      <c r="E31" s="68" t="s">
        <v>155</v>
      </c>
      <c r="F31" s="68" t="s">
        <v>152</v>
      </c>
      <c r="G31" s="68">
        <v>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4A844-4A55-4296-9DAE-00C4BFE035BB}">
  <dimension ref="A1:G31"/>
  <sheetViews>
    <sheetView zoomScaleNormal="100" workbookViewId="0">
      <selection activeCell="A31" sqref="A31"/>
    </sheetView>
  </sheetViews>
  <sheetFormatPr defaultColWidth="9.140625" defaultRowHeight="15" x14ac:dyDescent="0.25"/>
  <cols>
    <col min="1" max="1" width="19.42578125" style="75" customWidth="1"/>
    <col min="2" max="2" width="13.5703125" style="75" customWidth="1"/>
    <col min="3" max="3" width="13.140625" style="75" customWidth="1"/>
    <col min="4" max="4" width="11.7109375" style="75" customWidth="1"/>
    <col min="5" max="5" width="8" style="75" customWidth="1"/>
    <col min="6" max="6" width="9.5703125" style="75" customWidth="1"/>
    <col min="7" max="7" width="11.5703125" style="75" bestFit="1" customWidth="1"/>
    <col min="8" max="8" width="11.42578125" style="75" customWidth="1"/>
    <col min="9" max="9" width="9.7109375" style="75" bestFit="1" customWidth="1"/>
    <col min="10" max="16384" width="9.140625" style="75"/>
  </cols>
  <sheetData>
    <row r="1" spans="1:7" x14ac:dyDescent="0.25">
      <c r="A1" s="101" t="s">
        <v>156</v>
      </c>
      <c r="B1" s="101"/>
    </row>
    <row r="2" spans="1:7" x14ac:dyDescent="0.25">
      <c r="A2" s="75" t="s">
        <v>157</v>
      </c>
      <c r="B2" s="76">
        <v>44926</v>
      </c>
    </row>
    <row r="3" spans="1:7" x14ac:dyDescent="0.25">
      <c r="A3" s="75" t="s">
        <v>158</v>
      </c>
      <c r="B3" s="75">
        <v>12</v>
      </c>
    </row>
    <row r="4" spans="1:7" x14ac:dyDescent="0.25">
      <c r="A4" s="75" t="s">
        <v>83</v>
      </c>
      <c r="B4" s="77">
        <v>0.2</v>
      </c>
      <c r="E4" s="78"/>
    </row>
    <row r="5" spans="1:7" x14ac:dyDescent="0.25">
      <c r="E5" s="78"/>
    </row>
    <row r="6" spans="1:7" ht="30" x14ac:dyDescent="0.25">
      <c r="A6" s="74" t="s">
        <v>159</v>
      </c>
      <c r="B6" s="79" t="s">
        <v>160</v>
      </c>
      <c r="C6" s="79" t="s">
        <v>83</v>
      </c>
      <c r="D6" s="79" t="s">
        <v>161</v>
      </c>
      <c r="E6" s="79" t="s">
        <v>162</v>
      </c>
      <c r="F6" s="79" t="s">
        <v>163</v>
      </c>
      <c r="G6" s="79" t="s">
        <v>164</v>
      </c>
    </row>
    <row r="7" spans="1:7" x14ac:dyDescent="0.25">
      <c r="A7" s="80">
        <v>452650</v>
      </c>
      <c r="B7" s="81">
        <v>800000</v>
      </c>
      <c r="C7" s="81">
        <f>B7*B$4</f>
        <v>160000</v>
      </c>
      <c r="D7" s="81">
        <f t="shared" ref="D7:D17" si="0">B7-C7</f>
        <v>640000</v>
      </c>
      <c r="E7" s="80">
        <v>30</v>
      </c>
      <c r="F7" s="80">
        <f t="shared" ref="F7:F17" si="1">E7*B$3</f>
        <v>360</v>
      </c>
      <c r="G7" s="76">
        <v>42155</v>
      </c>
    </row>
    <row r="8" spans="1:7" x14ac:dyDescent="0.25">
      <c r="A8" s="80">
        <v>452692</v>
      </c>
      <c r="B8" s="81">
        <v>857855</v>
      </c>
      <c r="C8" s="81">
        <v>125000</v>
      </c>
      <c r="D8" s="81">
        <f t="shared" si="0"/>
        <v>732855</v>
      </c>
      <c r="E8" s="80">
        <v>15</v>
      </c>
      <c r="F8" s="80">
        <f t="shared" si="1"/>
        <v>180</v>
      </c>
      <c r="G8" s="76">
        <v>42369</v>
      </c>
    </row>
    <row r="9" spans="1:7" x14ac:dyDescent="0.25">
      <c r="A9" s="80">
        <v>452991</v>
      </c>
      <c r="B9" s="81">
        <v>515500</v>
      </c>
      <c r="C9" s="81">
        <v>100000</v>
      </c>
      <c r="D9" s="81">
        <f t="shared" si="0"/>
        <v>415500</v>
      </c>
      <c r="E9" s="80">
        <v>30</v>
      </c>
      <c r="F9" s="80">
        <f t="shared" si="1"/>
        <v>360</v>
      </c>
      <c r="G9" s="76">
        <v>42582</v>
      </c>
    </row>
    <row r="10" spans="1:7" x14ac:dyDescent="0.25">
      <c r="A10" s="80">
        <v>453700</v>
      </c>
      <c r="B10" s="81">
        <v>375800</v>
      </c>
      <c r="C10" s="81">
        <v>40000</v>
      </c>
      <c r="D10" s="81">
        <f t="shared" si="0"/>
        <v>335800</v>
      </c>
      <c r="E10" s="80">
        <v>15</v>
      </c>
      <c r="F10" s="80">
        <f t="shared" si="1"/>
        <v>180</v>
      </c>
      <c r="G10" s="76">
        <v>43131</v>
      </c>
    </row>
    <row r="11" spans="1:7" x14ac:dyDescent="0.25">
      <c r="A11" s="80">
        <v>453794</v>
      </c>
      <c r="B11" s="81">
        <v>825000</v>
      </c>
      <c r="C11" s="81">
        <v>60000</v>
      </c>
      <c r="D11" s="81">
        <f t="shared" si="0"/>
        <v>765000</v>
      </c>
      <c r="E11" s="80">
        <v>30</v>
      </c>
      <c r="F11" s="80">
        <f t="shared" si="1"/>
        <v>360</v>
      </c>
      <c r="G11" s="76">
        <v>43434</v>
      </c>
    </row>
    <row r="12" spans="1:7" x14ac:dyDescent="0.25">
      <c r="A12" s="80">
        <v>453845</v>
      </c>
      <c r="B12" s="81">
        <v>885125</v>
      </c>
      <c r="C12" s="81">
        <v>125750</v>
      </c>
      <c r="D12" s="81">
        <f t="shared" si="0"/>
        <v>759375</v>
      </c>
      <c r="E12" s="80">
        <v>30</v>
      </c>
      <c r="F12" s="80">
        <f t="shared" si="1"/>
        <v>360</v>
      </c>
      <c r="G12" s="76">
        <v>43585</v>
      </c>
    </row>
    <row r="13" spans="1:7" x14ac:dyDescent="0.25">
      <c r="A13" s="80">
        <v>453927</v>
      </c>
      <c r="B13" s="81">
        <v>628375</v>
      </c>
      <c r="C13" s="81">
        <v>150000</v>
      </c>
      <c r="D13" s="81">
        <f t="shared" si="0"/>
        <v>478375</v>
      </c>
      <c r="E13" s="80">
        <v>30</v>
      </c>
      <c r="F13" s="80">
        <f t="shared" si="1"/>
        <v>360</v>
      </c>
      <c r="G13" s="76">
        <v>43677</v>
      </c>
    </row>
    <row r="14" spans="1:7" x14ac:dyDescent="0.25">
      <c r="A14" s="80">
        <v>454145</v>
      </c>
      <c r="B14" s="81">
        <v>895980</v>
      </c>
      <c r="C14" s="81">
        <v>135000</v>
      </c>
      <c r="D14" s="81">
        <f t="shared" si="0"/>
        <v>760980</v>
      </c>
      <c r="E14" s="80">
        <v>15</v>
      </c>
      <c r="F14" s="80">
        <f t="shared" si="1"/>
        <v>180</v>
      </c>
      <c r="G14" s="76">
        <v>43677</v>
      </c>
    </row>
    <row r="15" spans="1:7" x14ac:dyDescent="0.25">
      <c r="A15" s="80">
        <v>454327</v>
      </c>
      <c r="B15" s="81">
        <v>565950</v>
      </c>
      <c r="C15" s="81">
        <v>58000</v>
      </c>
      <c r="D15" s="81">
        <f t="shared" si="0"/>
        <v>507950</v>
      </c>
      <c r="E15" s="80">
        <v>15</v>
      </c>
      <c r="F15" s="80">
        <f t="shared" si="1"/>
        <v>180</v>
      </c>
      <c r="G15" s="76">
        <v>44135</v>
      </c>
    </row>
    <row r="16" spans="1:7" x14ac:dyDescent="0.25">
      <c r="A16" s="80">
        <v>454765</v>
      </c>
      <c r="B16" s="81">
        <v>515750</v>
      </c>
      <c r="C16" s="81">
        <v>175000</v>
      </c>
      <c r="D16" s="81">
        <f t="shared" si="0"/>
        <v>340750</v>
      </c>
      <c r="E16" s="80">
        <v>30</v>
      </c>
      <c r="F16" s="80">
        <f t="shared" si="1"/>
        <v>360</v>
      </c>
      <c r="G16" s="76">
        <v>44227</v>
      </c>
    </row>
    <row r="17" spans="1:7" x14ac:dyDescent="0.25">
      <c r="A17" s="80">
        <v>454824</v>
      </c>
      <c r="B17" s="81">
        <v>675300</v>
      </c>
      <c r="C17" s="81">
        <v>150500</v>
      </c>
      <c r="D17" s="81">
        <f t="shared" si="0"/>
        <v>524800</v>
      </c>
      <c r="E17" s="80">
        <v>30</v>
      </c>
      <c r="F17" s="80">
        <f t="shared" si="1"/>
        <v>360</v>
      </c>
      <c r="G17" s="76">
        <v>44286</v>
      </c>
    </row>
    <row r="18" spans="1:7" x14ac:dyDescent="0.25">
      <c r="A18" s="80"/>
      <c r="B18" s="82"/>
      <c r="C18" s="82"/>
    </row>
    <row r="19" spans="1:7" x14ac:dyDescent="0.25">
      <c r="A19" s="102" t="s">
        <v>165</v>
      </c>
      <c r="B19" s="74">
        <v>30</v>
      </c>
      <c r="C19" s="74">
        <v>15</v>
      </c>
    </row>
    <row r="20" spans="1:7" x14ac:dyDescent="0.25">
      <c r="A20" s="102"/>
      <c r="B20" s="74" t="s">
        <v>166</v>
      </c>
      <c r="C20" s="74" t="s">
        <v>166</v>
      </c>
    </row>
    <row r="21" spans="1:7" x14ac:dyDescent="0.25">
      <c r="A21" s="75" t="s">
        <v>167</v>
      </c>
      <c r="B21" s="83">
        <f>COUNTIF($E$7:$E$17,B19)</f>
        <v>7</v>
      </c>
      <c r="C21" s="83">
        <f>COUNTIF($E$7:$E$17,C19)</f>
        <v>4</v>
      </c>
    </row>
    <row r="22" spans="1:7" x14ac:dyDescent="0.25">
      <c r="A22" s="75" t="s">
        <v>168</v>
      </c>
      <c r="B22" s="84">
        <f>AVERAGEIF($E$7:$E$17,B19,$D$7:$D$17)</f>
        <v>560542.85714285716</v>
      </c>
      <c r="C22" s="84">
        <f>AVERAGEIF($E$7:$E$17,C19,$D$7:$D$17)</f>
        <v>584396.25</v>
      </c>
    </row>
    <row r="23" spans="1:7" x14ac:dyDescent="0.25">
      <c r="A23" s="75" t="s">
        <v>169</v>
      </c>
      <c r="B23" s="84">
        <f>SUMIF($E$7:$E$17,B19,$D$7:$D$17)</f>
        <v>3923800</v>
      </c>
      <c r="C23" s="84">
        <f>SUMIF($E$7:$E$17,C19,$D$7:$D$17)</f>
        <v>2337585</v>
      </c>
    </row>
    <row r="24" spans="1:7" x14ac:dyDescent="0.25">
      <c r="A24" s="75" t="s">
        <v>170</v>
      </c>
      <c r="B24" s="84">
        <f>_xlfn.MAXIFS($D$7:$D$17,$E$7:$E$17,B19)</f>
        <v>765000</v>
      </c>
      <c r="C24" s="84">
        <f>_xlfn.MAXIFS($D$7:$D$17,$E$7:$E$17,C19)</f>
        <v>760980</v>
      </c>
    </row>
    <row r="26" spans="1:7" x14ac:dyDescent="0.25">
      <c r="A26" s="85" t="s">
        <v>165</v>
      </c>
      <c r="B26" s="74">
        <v>30</v>
      </c>
      <c r="C26" s="74">
        <v>15</v>
      </c>
    </row>
    <row r="27" spans="1:7" x14ac:dyDescent="0.25">
      <c r="A27" s="85" t="s">
        <v>171</v>
      </c>
      <c r="B27" s="74" t="s">
        <v>166</v>
      </c>
      <c r="C27" s="74" t="s">
        <v>166</v>
      </c>
      <c r="E27" s="86"/>
    </row>
    <row r="28" spans="1:7" x14ac:dyDescent="0.25">
      <c r="A28" s="75" t="s">
        <v>167</v>
      </c>
      <c r="B28" s="83">
        <f>COUNTIFS($E$7:$E$17,B26,$D$7:$D$17,$A$31)</f>
        <v>5</v>
      </c>
      <c r="C28" s="83">
        <f>COUNTIFS($E$7:$E$17,C26,$D$7:$D$17,$A$31)</f>
        <v>3</v>
      </c>
      <c r="E28" s="86"/>
    </row>
    <row r="29" spans="1:7" x14ac:dyDescent="0.25">
      <c r="A29" s="75" t="s">
        <v>168</v>
      </c>
      <c r="B29" s="84">
        <f>AVERAGEIFS($D$7:$D$17,$E$7:$E$17,B26,$D$7:$D$17,$A$31)</f>
        <v>633510</v>
      </c>
      <c r="C29" s="84">
        <f>AVERAGEIFS($D$7:$D$17,$E$7:$E$17,C26,$D$7:$D$17,$A$31)</f>
        <v>667261.66666666663</v>
      </c>
      <c r="E29" s="86"/>
    </row>
    <row r="30" spans="1:7" x14ac:dyDescent="0.25">
      <c r="A30" s="75" t="s">
        <v>172</v>
      </c>
      <c r="B30" s="84">
        <f>SUMIFS($D$7:$D$17,$E$7:$E$17,B26,$D$7:$D$17,$A$31)</f>
        <v>3167550</v>
      </c>
      <c r="C30" s="84">
        <f>SUMIFS($D$7:$D$17,$E$7:$E$17,C26,$D$7:$D$17,$A$31)</f>
        <v>2001785</v>
      </c>
    </row>
    <row r="31" spans="1:7" x14ac:dyDescent="0.25">
      <c r="A31" s="98" t="s">
        <v>196</v>
      </c>
    </row>
  </sheetData>
  <mergeCells count="2">
    <mergeCell ref="A1:B1"/>
    <mergeCell ref="A19:A20"/>
  </mergeCells>
  <pageMargins left="0.2" right="0.2" top="0.75" bottom="0.7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853A-8FC3-4FB4-8393-FEB460A3CE34}">
  <dimension ref="A1:B6"/>
  <sheetViews>
    <sheetView zoomScale="130" zoomScaleNormal="130" workbookViewId="0">
      <selection activeCell="K25" sqref="K25"/>
    </sheetView>
  </sheetViews>
  <sheetFormatPr defaultRowHeight="15" x14ac:dyDescent="0.25"/>
  <cols>
    <col min="1" max="1" width="15.7109375" bestFit="1" customWidth="1"/>
    <col min="2" max="2" width="13.42578125" bestFit="1" customWidth="1"/>
  </cols>
  <sheetData>
    <row r="1" spans="1:2" x14ac:dyDescent="0.25">
      <c r="A1" s="74" t="s">
        <v>173</v>
      </c>
      <c r="B1" s="74" t="s">
        <v>174</v>
      </c>
    </row>
    <row r="2" spans="1:2" x14ac:dyDescent="0.25">
      <c r="A2" t="s">
        <v>175</v>
      </c>
      <c r="B2" s="10">
        <v>768372.27</v>
      </c>
    </row>
    <row r="3" spans="1:2" x14ac:dyDescent="0.25">
      <c r="A3" t="s">
        <v>176</v>
      </c>
      <c r="B3" s="10">
        <v>873173.37</v>
      </c>
    </row>
    <row r="4" spans="1:2" x14ac:dyDescent="0.25">
      <c r="A4" t="s">
        <v>177</v>
      </c>
      <c r="B4" s="10">
        <v>378973.33</v>
      </c>
    </row>
    <row r="5" spans="1:2" x14ac:dyDescent="0.25">
      <c r="A5" t="s">
        <v>178</v>
      </c>
      <c r="B5" s="10">
        <v>683673.27</v>
      </c>
    </row>
    <row r="6" spans="1:2" x14ac:dyDescent="0.25">
      <c r="A6" t="s">
        <v>179</v>
      </c>
      <c r="B6" s="10">
        <v>367273.88</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E4E65-781F-4CA0-A50C-FE21FE51BA74}">
  <dimension ref="A1:I71"/>
  <sheetViews>
    <sheetView workbookViewId="0">
      <pane ySplit="7" topLeftCell="A38" activePane="bottomLeft" state="frozen"/>
      <selection activeCell="B2" sqref="B2"/>
      <selection pane="bottomLeft" activeCell="P39" sqref="P39"/>
    </sheetView>
  </sheetViews>
  <sheetFormatPr defaultRowHeight="15" x14ac:dyDescent="0.25"/>
  <cols>
    <col min="1" max="1" width="17" customWidth="1"/>
    <col min="2" max="2" width="13.7109375" customWidth="1"/>
    <col min="3" max="3" width="12.140625" customWidth="1"/>
    <col min="4" max="4" width="16.5703125" customWidth="1"/>
    <col min="5" max="5" width="13.85546875" customWidth="1"/>
    <col min="6" max="6" width="12.42578125" bestFit="1" customWidth="1"/>
    <col min="8" max="9" width="12.42578125" customWidth="1"/>
  </cols>
  <sheetData>
    <row r="1" spans="1:9" ht="15.75" thickBot="1" x14ac:dyDescent="0.3">
      <c r="A1" s="103" t="s">
        <v>156</v>
      </c>
      <c r="B1" s="104"/>
      <c r="D1" s="103" t="s">
        <v>180</v>
      </c>
      <c r="E1" s="104"/>
    </row>
    <row r="2" spans="1:9" x14ac:dyDescent="0.25">
      <c r="A2" s="21" t="s">
        <v>181</v>
      </c>
      <c r="B2" s="87">
        <v>500</v>
      </c>
      <c r="D2" s="21" t="s">
        <v>182</v>
      </c>
      <c r="E2" s="99">
        <f>-PV(E3,E4,B2)</f>
        <v>22174.095722123304</v>
      </c>
    </row>
    <row r="3" spans="1:9" x14ac:dyDescent="0.25">
      <c r="A3" s="24" t="s">
        <v>183</v>
      </c>
      <c r="B3" s="88">
        <v>5.2499999999999998E-2</v>
      </c>
      <c r="D3" s="24" t="s">
        <v>184</v>
      </c>
      <c r="E3" s="89">
        <f>B3/B4</f>
        <v>1.0499999999999999E-2</v>
      </c>
    </row>
    <row r="4" spans="1:9" x14ac:dyDescent="0.25">
      <c r="A4" s="24" t="s">
        <v>185</v>
      </c>
      <c r="B4" s="24">
        <v>5</v>
      </c>
      <c r="D4" s="24" t="s">
        <v>186</v>
      </c>
      <c r="E4" s="24">
        <f>B4*B5</f>
        <v>60</v>
      </c>
    </row>
    <row r="5" spans="1:9" x14ac:dyDescent="0.25">
      <c r="A5" s="24" t="s">
        <v>187</v>
      </c>
      <c r="B5" s="24">
        <v>12</v>
      </c>
    </row>
    <row r="6" spans="1:9" ht="15.75" thickBot="1" x14ac:dyDescent="0.3"/>
    <row r="7" spans="1:9" ht="30.75" thickBot="1" x14ac:dyDescent="0.3">
      <c r="A7" s="90" t="s">
        <v>188</v>
      </c>
      <c r="B7" s="91" t="s">
        <v>189</v>
      </c>
      <c r="C7" s="91" t="s">
        <v>91</v>
      </c>
      <c r="D7" s="91" t="s">
        <v>190</v>
      </c>
      <c r="E7" s="91" t="s">
        <v>191</v>
      </c>
      <c r="F7" s="92" t="s">
        <v>192</v>
      </c>
      <c r="H7" s="90" t="s">
        <v>193</v>
      </c>
      <c r="I7" s="92" t="s">
        <v>194</v>
      </c>
    </row>
    <row r="8" spans="1:9" x14ac:dyDescent="0.25">
      <c r="A8" s="93">
        <v>1</v>
      </c>
      <c r="B8" s="94">
        <f>E2</f>
        <v>22174.095722123304</v>
      </c>
      <c r="C8" s="94">
        <f>$B$2</f>
        <v>500</v>
      </c>
      <c r="D8" s="94">
        <f>-IPMT($E$3,A8,$E$4,$E$2)</f>
        <v>232.82800508229468</v>
      </c>
      <c r="E8" s="94">
        <f>-PPMT($E$3,A8,$E$4,$E$2)</f>
        <v>267.17199491770589</v>
      </c>
      <c r="F8" s="94">
        <f>B8-E8</f>
        <v>21906.923727205598</v>
      </c>
      <c r="H8" s="87">
        <f>-CUMIPMT($E$3,$E$4,$E$2,$A$8,A8,0)</f>
        <v>232.82800508229468</v>
      </c>
      <c r="I8" s="87">
        <f>-CUMPRINC($E$3,$E$4,$E$2,$A$8,A8,0)</f>
        <v>267.17199491770589</v>
      </c>
    </row>
    <row r="9" spans="1:9" x14ac:dyDescent="0.25">
      <c r="A9" s="95">
        <v>2</v>
      </c>
      <c r="B9" s="96">
        <f>F8</f>
        <v>21906.923727205598</v>
      </c>
      <c r="C9" s="94">
        <f>$B$2</f>
        <v>500</v>
      </c>
      <c r="D9" s="94">
        <f>-IPMT($E$3,A9,$E$4,$E$2)</f>
        <v>230.0226991356588</v>
      </c>
      <c r="E9" s="94">
        <f>-PPMT($E$3,A9,$E$4,$E$2)</f>
        <v>269.97730086434183</v>
      </c>
      <c r="F9" s="94">
        <f>B9-E9</f>
        <v>21636.946426341256</v>
      </c>
      <c r="H9" s="87">
        <f t="shared" ref="H9:H67" si="0">-CUMIPMT($E$3,$E$4,$E$2,$A$8,A9,0)</f>
        <v>462.85070421795353</v>
      </c>
      <c r="I9" s="87">
        <f t="shared" ref="I9:I67" si="1">-CUMPRINC($E$3,$E$4,$E$2,$A$8,A9,0)</f>
        <v>537.1492957820476</v>
      </c>
    </row>
    <row r="10" spans="1:9" x14ac:dyDescent="0.25">
      <c r="A10" s="95">
        <v>3</v>
      </c>
      <c r="B10" s="96">
        <f t="shared" ref="B10:B67" si="2">F9</f>
        <v>21636.946426341256</v>
      </c>
      <c r="C10" s="94">
        <f t="shared" ref="C10:C67" si="3">$B$2</f>
        <v>500</v>
      </c>
      <c r="D10" s="94">
        <f t="shared" ref="D10:D67" si="4">-IPMT($E$3,A10,$E$4,$E$2)</f>
        <v>227.18793747658319</v>
      </c>
      <c r="E10" s="94">
        <f t="shared" ref="E10:E67" si="5">-PPMT($E$3,A10,$E$4,$E$2)</f>
        <v>272.81206252341735</v>
      </c>
      <c r="F10" s="94">
        <f t="shared" ref="F10:F67" si="6">B10-E10</f>
        <v>21364.134363817837</v>
      </c>
      <c r="H10" s="87">
        <f t="shared" si="0"/>
        <v>690.03864169453686</v>
      </c>
      <c r="I10" s="87">
        <f t="shared" si="1"/>
        <v>809.96135830546496</v>
      </c>
    </row>
    <row r="11" spans="1:9" x14ac:dyDescent="0.25">
      <c r="A11" s="95">
        <v>4</v>
      </c>
      <c r="B11" s="96">
        <f t="shared" si="2"/>
        <v>21364.134363817837</v>
      </c>
      <c r="C11" s="94">
        <f t="shared" si="3"/>
        <v>500</v>
      </c>
      <c r="D11" s="94">
        <f t="shared" si="4"/>
        <v>224.32341082008728</v>
      </c>
      <c r="E11" s="94">
        <f t="shared" si="5"/>
        <v>275.67658917991326</v>
      </c>
      <c r="F11" s="94">
        <f t="shared" si="6"/>
        <v>21088.457774637922</v>
      </c>
      <c r="H11" s="87">
        <f t="shared" si="0"/>
        <v>914.36205251462411</v>
      </c>
      <c r="I11" s="87">
        <f t="shared" si="1"/>
        <v>1085.6379474853782</v>
      </c>
    </row>
    <row r="12" spans="1:9" x14ac:dyDescent="0.25">
      <c r="A12" s="95">
        <v>5</v>
      </c>
      <c r="B12" s="96">
        <f t="shared" si="2"/>
        <v>21088.457774637922</v>
      </c>
      <c r="C12" s="94">
        <f t="shared" si="3"/>
        <v>500</v>
      </c>
      <c r="D12" s="94">
        <f t="shared" si="4"/>
        <v>221.4288066336982</v>
      </c>
      <c r="E12" s="94">
        <f t="shared" si="5"/>
        <v>278.57119336630234</v>
      </c>
      <c r="F12" s="94">
        <f t="shared" si="6"/>
        <v>20809.886581271621</v>
      </c>
      <c r="H12" s="87">
        <f t="shared" si="0"/>
        <v>1135.7908591483222</v>
      </c>
      <c r="I12" s="87">
        <f t="shared" si="1"/>
        <v>1364.2091408516806</v>
      </c>
    </row>
    <row r="13" spans="1:9" x14ac:dyDescent="0.25">
      <c r="A13" s="95">
        <v>6</v>
      </c>
      <c r="B13" s="96">
        <f t="shared" si="2"/>
        <v>20809.886581271621</v>
      </c>
      <c r="C13" s="94">
        <f t="shared" si="3"/>
        <v>500</v>
      </c>
      <c r="D13" s="94">
        <f t="shared" si="4"/>
        <v>218.50380910335201</v>
      </c>
      <c r="E13" s="94">
        <f t="shared" si="5"/>
        <v>281.49619089664856</v>
      </c>
      <c r="F13" s="94">
        <f t="shared" si="6"/>
        <v>20528.390390374974</v>
      </c>
      <c r="H13" s="87">
        <f t="shared" si="0"/>
        <v>1354.2946682516745</v>
      </c>
      <c r="I13" s="87">
        <f t="shared" si="1"/>
        <v>1645.7053317483292</v>
      </c>
    </row>
    <row r="14" spans="1:9" x14ac:dyDescent="0.25">
      <c r="A14" s="95">
        <v>7</v>
      </c>
      <c r="B14" s="96">
        <f t="shared" si="2"/>
        <v>20528.390390374974</v>
      </c>
      <c r="C14" s="94">
        <f t="shared" si="3"/>
        <v>500</v>
      </c>
      <c r="D14" s="94">
        <f t="shared" si="4"/>
        <v>215.54809909893726</v>
      </c>
      <c r="E14" s="94">
        <f t="shared" si="5"/>
        <v>284.45190090106337</v>
      </c>
      <c r="F14" s="94">
        <f t="shared" si="6"/>
        <v>20243.938489473912</v>
      </c>
      <c r="H14" s="87">
        <f t="shared" si="0"/>
        <v>1569.8427673506114</v>
      </c>
      <c r="I14" s="87">
        <f t="shared" si="1"/>
        <v>1930.1572326493927</v>
      </c>
    </row>
    <row r="15" spans="1:9" x14ac:dyDescent="0.25">
      <c r="A15" s="95">
        <v>8</v>
      </c>
      <c r="B15" s="96">
        <f t="shared" si="2"/>
        <v>20243.938489473912</v>
      </c>
      <c r="C15" s="94">
        <f t="shared" si="3"/>
        <v>500</v>
      </c>
      <c r="D15" s="94">
        <f t="shared" si="4"/>
        <v>212.56135413947601</v>
      </c>
      <c r="E15" s="94">
        <f t="shared" si="5"/>
        <v>287.43864586052445</v>
      </c>
      <c r="F15" s="94">
        <f t="shared" si="6"/>
        <v>19956.499843613386</v>
      </c>
      <c r="H15" s="87">
        <f t="shared" si="0"/>
        <v>1782.4041214900881</v>
      </c>
      <c r="I15" s="87">
        <f t="shared" si="1"/>
        <v>2217.5958785099165</v>
      </c>
    </row>
    <row r="16" spans="1:9" x14ac:dyDescent="0.25">
      <c r="A16" s="95">
        <v>9</v>
      </c>
      <c r="B16" s="96">
        <f t="shared" si="2"/>
        <v>19956.499843613386</v>
      </c>
      <c r="C16" s="94">
        <f t="shared" si="3"/>
        <v>500</v>
      </c>
      <c r="D16" s="94">
        <f t="shared" si="4"/>
        <v>209.54324835794054</v>
      </c>
      <c r="E16" s="94">
        <f t="shared" si="5"/>
        <v>290.45675164206</v>
      </c>
      <c r="F16" s="94">
        <f t="shared" si="6"/>
        <v>19666.043091971325</v>
      </c>
      <c r="H16" s="87">
        <f t="shared" si="0"/>
        <v>1991.9473698480288</v>
      </c>
      <c r="I16" s="87">
        <f t="shared" si="1"/>
        <v>2508.0526301519767</v>
      </c>
    </row>
    <row r="17" spans="1:9" x14ac:dyDescent="0.25">
      <c r="A17" s="95">
        <v>10</v>
      </c>
      <c r="B17" s="96">
        <f t="shared" si="2"/>
        <v>19666.043091971325</v>
      </c>
      <c r="C17" s="94">
        <f t="shared" si="3"/>
        <v>500</v>
      </c>
      <c r="D17" s="94">
        <f t="shared" si="4"/>
        <v>206.49345246569894</v>
      </c>
      <c r="E17" s="94">
        <f t="shared" si="5"/>
        <v>293.50654753430166</v>
      </c>
      <c r="F17" s="94">
        <f t="shared" si="6"/>
        <v>19372.536544437025</v>
      </c>
      <c r="H17" s="87">
        <f t="shared" si="0"/>
        <v>2198.440822313727</v>
      </c>
      <c r="I17" s="87">
        <f t="shared" si="1"/>
        <v>2801.5591776862784</v>
      </c>
    </row>
    <row r="18" spans="1:9" x14ac:dyDescent="0.25">
      <c r="A18" s="95">
        <v>11</v>
      </c>
      <c r="B18" s="96">
        <f t="shared" si="2"/>
        <v>19372.536544437025</v>
      </c>
      <c r="C18" s="94">
        <f t="shared" si="3"/>
        <v>500</v>
      </c>
      <c r="D18" s="94">
        <f t="shared" si="4"/>
        <v>203.4116337165888</v>
      </c>
      <c r="E18" s="94">
        <f t="shared" si="5"/>
        <v>296.58836628341174</v>
      </c>
      <c r="F18" s="94">
        <f t="shared" si="6"/>
        <v>19075.948178153612</v>
      </c>
      <c r="H18" s="87">
        <f t="shared" si="0"/>
        <v>2401.8524560303167</v>
      </c>
      <c r="I18" s="87">
        <f t="shared" si="1"/>
        <v>3098.1475439696897</v>
      </c>
    </row>
    <row r="19" spans="1:9" x14ac:dyDescent="0.25">
      <c r="A19" s="95">
        <v>12</v>
      </c>
      <c r="B19" s="96">
        <f t="shared" si="2"/>
        <v>19075.948178153612</v>
      </c>
      <c r="C19" s="94">
        <f t="shared" si="3"/>
        <v>500</v>
      </c>
      <c r="D19" s="94">
        <f t="shared" si="4"/>
        <v>200.29745587061291</v>
      </c>
      <c r="E19" s="94">
        <f t="shared" si="5"/>
        <v>299.70254412938766</v>
      </c>
      <c r="F19" s="94">
        <f t="shared" si="6"/>
        <v>18776.245634024224</v>
      </c>
      <c r="H19" s="87">
        <f t="shared" si="0"/>
        <v>2602.1499119009295</v>
      </c>
      <c r="I19" s="87">
        <f t="shared" si="1"/>
        <v>3397.8500880990778</v>
      </c>
    </row>
    <row r="20" spans="1:9" x14ac:dyDescent="0.25">
      <c r="A20" s="95">
        <v>13</v>
      </c>
      <c r="B20" s="96">
        <f t="shared" si="2"/>
        <v>18776.245634024224</v>
      </c>
      <c r="C20" s="94">
        <f t="shared" si="3"/>
        <v>500</v>
      </c>
      <c r="D20" s="94">
        <f t="shared" si="4"/>
        <v>197.15057915725438</v>
      </c>
      <c r="E20" s="94">
        <f t="shared" si="5"/>
        <v>302.84942084274616</v>
      </c>
      <c r="F20" s="94">
        <f t="shared" si="6"/>
        <v>18473.396213181477</v>
      </c>
      <c r="H20" s="87">
        <f t="shared" si="0"/>
        <v>2799.3004910581831</v>
      </c>
      <c r="I20" s="87">
        <f t="shared" si="1"/>
        <v>3700.6995089418242</v>
      </c>
    </row>
    <row r="21" spans="1:9" x14ac:dyDescent="0.25">
      <c r="A21" s="95">
        <v>14</v>
      </c>
      <c r="B21" s="96">
        <f t="shared" si="2"/>
        <v>18473.396213181477</v>
      </c>
      <c r="C21" s="94">
        <f t="shared" si="3"/>
        <v>500</v>
      </c>
      <c r="D21" s="94">
        <f t="shared" si="4"/>
        <v>193.97066023840551</v>
      </c>
      <c r="E21" s="94">
        <f t="shared" si="5"/>
        <v>306.02933976159505</v>
      </c>
      <c r="F21" s="94">
        <f t="shared" si="6"/>
        <v>18167.366873419884</v>
      </c>
      <c r="H21" s="87">
        <f t="shared" si="0"/>
        <v>2993.2711512965889</v>
      </c>
      <c r="I21" s="87">
        <f t="shared" si="1"/>
        <v>4006.7288487034193</v>
      </c>
    </row>
    <row r="22" spans="1:9" x14ac:dyDescent="0.25">
      <c r="A22" s="95">
        <v>15</v>
      </c>
      <c r="B22" s="96">
        <f t="shared" si="2"/>
        <v>18167.366873419884</v>
      </c>
      <c r="C22" s="94">
        <f t="shared" si="3"/>
        <v>500</v>
      </c>
      <c r="D22" s="94">
        <f t="shared" si="4"/>
        <v>190.7573521709088</v>
      </c>
      <c r="E22" s="94">
        <f t="shared" si="5"/>
        <v>309.24264782909177</v>
      </c>
      <c r="F22" s="94">
        <f t="shared" si="6"/>
        <v>17858.124225590793</v>
      </c>
      <c r="H22" s="87">
        <f t="shared" si="0"/>
        <v>3184.028503467498</v>
      </c>
      <c r="I22" s="87">
        <f t="shared" si="1"/>
        <v>4315.9714965325102</v>
      </c>
    </row>
    <row r="23" spans="1:9" x14ac:dyDescent="0.25">
      <c r="A23" s="95">
        <v>16</v>
      </c>
      <c r="B23" s="96">
        <f t="shared" si="2"/>
        <v>17858.124225590793</v>
      </c>
      <c r="C23" s="94">
        <f t="shared" si="3"/>
        <v>500</v>
      </c>
      <c r="D23" s="94">
        <f t="shared" si="4"/>
        <v>187.51030436870332</v>
      </c>
      <c r="E23" s="94">
        <f t="shared" si="5"/>
        <v>312.48969563129725</v>
      </c>
      <c r="F23" s="94">
        <f t="shared" si="6"/>
        <v>17545.634529959494</v>
      </c>
      <c r="H23" s="87">
        <f t="shared" si="0"/>
        <v>3371.5388078362002</v>
      </c>
      <c r="I23" s="87">
        <f t="shared" si="1"/>
        <v>4628.4611921638088</v>
      </c>
    </row>
    <row r="24" spans="1:9" x14ac:dyDescent="0.25">
      <c r="A24" s="95">
        <v>17</v>
      </c>
      <c r="B24" s="96">
        <f t="shared" si="2"/>
        <v>17545.634529959494</v>
      </c>
      <c r="C24" s="94">
        <f t="shared" si="3"/>
        <v>500</v>
      </c>
      <c r="D24" s="94">
        <f t="shared" si="4"/>
        <v>184.22916256457469</v>
      </c>
      <c r="E24" s="94">
        <f t="shared" si="5"/>
        <v>315.77083743542585</v>
      </c>
      <c r="F24" s="94">
        <f t="shared" si="6"/>
        <v>17229.863692524068</v>
      </c>
      <c r="H24" s="87">
        <f t="shared" si="0"/>
        <v>3555.7679704007751</v>
      </c>
      <c r="I24" s="87">
        <f t="shared" si="1"/>
        <v>4944.232029599234</v>
      </c>
    </row>
    <row r="25" spans="1:9" x14ac:dyDescent="0.25">
      <c r="A25" s="95">
        <v>18</v>
      </c>
      <c r="B25" s="96">
        <f t="shared" si="2"/>
        <v>17229.863692524068</v>
      </c>
      <c r="C25" s="94">
        <f t="shared" si="3"/>
        <v>500</v>
      </c>
      <c r="D25" s="94">
        <f t="shared" si="4"/>
        <v>180.91356877150272</v>
      </c>
      <c r="E25" s="94">
        <f t="shared" si="5"/>
        <v>319.08643122849776</v>
      </c>
      <c r="F25" s="94">
        <f t="shared" si="6"/>
        <v>16910.77726129557</v>
      </c>
      <c r="H25" s="87">
        <f t="shared" si="0"/>
        <v>3736.6815391722803</v>
      </c>
      <c r="I25" s="87">
        <f t="shared" si="1"/>
        <v>5263.3184608277306</v>
      </c>
    </row>
    <row r="26" spans="1:9" x14ac:dyDescent="0.25">
      <c r="A26" s="95">
        <v>19</v>
      </c>
      <c r="B26" s="96">
        <f t="shared" si="2"/>
        <v>16910.77726129557</v>
      </c>
      <c r="C26" s="94">
        <f t="shared" si="3"/>
        <v>500</v>
      </c>
      <c r="D26" s="94">
        <f t="shared" si="4"/>
        <v>177.5631612436035</v>
      </c>
      <c r="E26" s="94">
        <f t="shared" si="5"/>
        <v>322.43683875639704</v>
      </c>
      <c r="F26" s="94">
        <f t="shared" si="6"/>
        <v>16588.340422539175</v>
      </c>
      <c r="H26" s="87">
        <f t="shared" si="0"/>
        <v>3914.244700415883</v>
      </c>
      <c r="I26" s="87">
        <f t="shared" si="1"/>
        <v>5585.7552995841279</v>
      </c>
    </row>
    <row r="27" spans="1:9" x14ac:dyDescent="0.25">
      <c r="A27" s="95">
        <v>20</v>
      </c>
      <c r="B27" s="96">
        <f t="shared" si="2"/>
        <v>16588.340422539175</v>
      </c>
      <c r="C27" s="94">
        <f t="shared" si="3"/>
        <v>500</v>
      </c>
      <c r="D27" s="94">
        <f t="shared" si="4"/>
        <v>174.17757443666133</v>
      </c>
      <c r="E27" s="94">
        <f t="shared" si="5"/>
        <v>325.82242556333921</v>
      </c>
      <c r="F27" s="94">
        <f t="shared" si="6"/>
        <v>16262.517996975836</v>
      </c>
      <c r="H27" s="87">
        <f t="shared" si="0"/>
        <v>4088.4222748525426</v>
      </c>
      <c r="I27" s="87">
        <f t="shared" si="1"/>
        <v>5911.5777251474683</v>
      </c>
    </row>
    <row r="28" spans="1:9" x14ac:dyDescent="0.25">
      <c r="A28" s="95">
        <v>21</v>
      </c>
      <c r="B28" s="96">
        <f t="shared" si="2"/>
        <v>16262.517996975836</v>
      </c>
      <c r="C28" s="94">
        <f t="shared" si="3"/>
        <v>500</v>
      </c>
      <c r="D28" s="94">
        <f t="shared" si="4"/>
        <v>170.75643896824624</v>
      </c>
      <c r="E28" s="94">
        <f t="shared" si="5"/>
        <v>329.24356103175427</v>
      </c>
      <c r="F28" s="94">
        <f t="shared" si="6"/>
        <v>15933.274435944082</v>
      </c>
      <c r="H28" s="87">
        <f t="shared" si="0"/>
        <v>4259.1787138207901</v>
      </c>
      <c r="I28" s="87">
        <f t="shared" si="1"/>
        <v>6240.8212861792226</v>
      </c>
    </row>
    <row r="29" spans="1:9" x14ac:dyDescent="0.25">
      <c r="A29" s="95">
        <v>22</v>
      </c>
      <c r="B29" s="96">
        <f t="shared" si="2"/>
        <v>15933.274435944082</v>
      </c>
      <c r="C29" s="94">
        <f t="shared" si="3"/>
        <v>500</v>
      </c>
      <c r="D29" s="94">
        <f t="shared" si="4"/>
        <v>167.29938157741282</v>
      </c>
      <c r="E29" s="94">
        <f t="shared" si="5"/>
        <v>332.70061842258775</v>
      </c>
      <c r="F29" s="94">
        <f t="shared" si="6"/>
        <v>15600.573817521494</v>
      </c>
      <c r="H29" s="87">
        <f t="shared" si="0"/>
        <v>4426.4780953982026</v>
      </c>
      <c r="I29" s="87">
        <f t="shared" si="1"/>
        <v>6573.5219046018101</v>
      </c>
    </row>
    <row r="30" spans="1:9" x14ac:dyDescent="0.25">
      <c r="A30" s="95">
        <v>23</v>
      </c>
      <c r="B30" s="96">
        <f t="shared" si="2"/>
        <v>15600.573817521494</v>
      </c>
      <c r="C30" s="94">
        <f t="shared" si="3"/>
        <v>500</v>
      </c>
      <c r="D30" s="94">
        <f t="shared" si="4"/>
        <v>163.80602508397567</v>
      </c>
      <c r="E30" s="94">
        <f t="shared" si="5"/>
        <v>336.19397491602484</v>
      </c>
      <c r="F30" s="94">
        <f t="shared" si="6"/>
        <v>15264.379842605469</v>
      </c>
      <c r="H30" s="87">
        <f t="shared" si="0"/>
        <v>4590.2841204821789</v>
      </c>
      <c r="I30" s="87">
        <f t="shared" si="1"/>
        <v>6909.7158795178339</v>
      </c>
    </row>
    <row r="31" spans="1:9" x14ac:dyDescent="0.25">
      <c r="A31" s="95">
        <v>24</v>
      </c>
      <c r="B31" s="96">
        <f t="shared" si="2"/>
        <v>15264.379842605469</v>
      </c>
      <c r="C31" s="94">
        <f t="shared" si="3"/>
        <v>500</v>
      </c>
      <c r="D31" s="94">
        <f t="shared" si="4"/>
        <v>160.27598834735741</v>
      </c>
      <c r="E31" s="94">
        <f t="shared" si="5"/>
        <v>339.72401165264313</v>
      </c>
      <c r="F31" s="94">
        <f t="shared" si="6"/>
        <v>14924.655830952826</v>
      </c>
      <c r="H31" s="87">
        <f t="shared" si="0"/>
        <v>4750.5601088295352</v>
      </c>
      <c r="I31" s="87">
        <f t="shared" si="1"/>
        <v>7249.4398911704793</v>
      </c>
    </row>
    <row r="32" spans="1:9" x14ac:dyDescent="0.25">
      <c r="A32" s="95">
        <v>25</v>
      </c>
      <c r="B32" s="96">
        <f t="shared" si="2"/>
        <v>14924.655830952826</v>
      </c>
      <c r="C32" s="94">
        <f t="shared" si="3"/>
        <v>500</v>
      </c>
      <c r="D32" s="94">
        <f t="shared" si="4"/>
        <v>156.70888622500465</v>
      </c>
      <c r="E32" s="94">
        <f t="shared" si="5"/>
        <v>343.29111377499584</v>
      </c>
      <c r="F32" s="94">
        <f t="shared" si="6"/>
        <v>14581.36471717783</v>
      </c>
      <c r="H32" s="87">
        <f t="shared" si="0"/>
        <v>4907.26899505454</v>
      </c>
      <c r="I32" s="87">
        <f t="shared" si="1"/>
        <v>7592.7310049454745</v>
      </c>
    </row>
    <row r="33" spans="1:9" x14ac:dyDescent="0.25">
      <c r="A33" s="95">
        <v>26</v>
      </c>
      <c r="B33" s="96">
        <f t="shared" si="2"/>
        <v>14581.36471717783</v>
      </c>
      <c r="C33" s="94">
        <f t="shared" si="3"/>
        <v>500</v>
      </c>
      <c r="D33" s="94">
        <f t="shared" si="4"/>
        <v>153.10432953036721</v>
      </c>
      <c r="E33" s="94">
        <f t="shared" si="5"/>
        <v>346.89567046963339</v>
      </c>
      <c r="F33" s="94">
        <f t="shared" si="6"/>
        <v>14234.469046708196</v>
      </c>
      <c r="H33" s="87">
        <f t="shared" si="0"/>
        <v>5060.3733245849071</v>
      </c>
      <c r="I33" s="87">
        <f t="shared" si="1"/>
        <v>7939.6266754151075</v>
      </c>
    </row>
    <row r="34" spans="1:9" x14ac:dyDescent="0.25">
      <c r="A34" s="95">
        <v>27</v>
      </c>
      <c r="B34" s="96">
        <f t="shared" si="2"/>
        <v>14234.469046708196</v>
      </c>
      <c r="C34" s="94">
        <f t="shared" si="3"/>
        <v>500</v>
      </c>
      <c r="D34" s="94">
        <f t="shared" si="4"/>
        <v>149.46192499043607</v>
      </c>
      <c r="E34" s="94">
        <f t="shared" si="5"/>
        <v>350.53807500956441</v>
      </c>
      <c r="F34" s="94">
        <f t="shared" si="6"/>
        <v>13883.930971698632</v>
      </c>
      <c r="H34" s="87">
        <f t="shared" si="0"/>
        <v>5209.8352495753443</v>
      </c>
      <c r="I34" s="87">
        <f t="shared" si="1"/>
        <v>8290.1647504246703</v>
      </c>
    </row>
    <row r="35" spans="1:9" x14ac:dyDescent="0.25">
      <c r="A35" s="95">
        <v>28</v>
      </c>
      <c r="B35" s="96">
        <f t="shared" si="2"/>
        <v>13883.930971698632</v>
      </c>
      <c r="C35" s="94">
        <f t="shared" si="3"/>
        <v>500</v>
      </c>
      <c r="D35" s="94">
        <f t="shared" si="4"/>
        <v>145.78127520283564</v>
      </c>
      <c r="E35" s="94">
        <f t="shared" si="5"/>
        <v>354.21872479716495</v>
      </c>
      <c r="F35" s="94">
        <f t="shared" si="6"/>
        <v>13529.712246901467</v>
      </c>
      <c r="H35" s="87">
        <f t="shared" si="0"/>
        <v>5355.6165247781792</v>
      </c>
      <c r="I35" s="87">
        <f t="shared" si="1"/>
        <v>8644.3834752218372</v>
      </c>
    </row>
    <row r="36" spans="1:9" x14ac:dyDescent="0.25">
      <c r="A36" s="95">
        <v>29</v>
      </c>
      <c r="B36" s="96">
        <f t="shared" si="2"/>
        <v>13529.712246901467</v>
      </c>
      <c r="C36" s="94">
        <f t="shared" si="3"/>
        <v>500</v>
      </c>
      <c r="D36" s="94">
        <f t="shared" si="4"/>
        <v>142.06197859246541</v>
      </c>
      <c r="E36" s="94">
        <f t="shared" si="5"/>
        <v>357.93802140753519</v>
      </c>
      <c r="F36" s="94">
        <f t="shared" si="6"/>
        <v>13171.774225493931</v>
      </c>
      <c r="H36" s="87">
        <f t="shared" si="0"/>
        <v>5497.6785033706456</v>
      </c>
      <c r="I36" s="87">
        <f t="shared" si="1"/>
        <v>9002.3214966293708</v>
      </c>
    </row>
    <row r="37" spans="1:9" x14ac:dyDescent="0.25">
      <c r="A37" s="95">
        <v>30</v>
      </c>
      <c r="B37" s="96">
        <f t="shared" si="2"/>
        <v>13171.774225493931</v>
      </c>
      <c r="C37" s="94">
        <f t="shared" si="3"/>
        <v>500</v>
      </c>
      <c r="D37" s="94">
        <f t="shared" si="4"/>
        <v>138.30362936768626</v>
      </c>
      <c r="E37" s="94">
        <f t="shared" si="5"/>
        <v>361.69637063231426</v>
      </c>
      <c r="F37" s="94">
        <f t="shared" si="6"/>
        <v>12810.077854861616</v>
      </c>
      <c r="H37" s="87">
        <f t="shared" si="0"/>
        <v>5635.9821327383324</v>
      </c>
      <c r="I37" s="87">
        <f t="shared" si="1"/>
        <v>9364.0178672616839</v>
      </c>
    </row>
    <row r="38" spans="1:9" x14ac:dyDescent="0.25">
      <c r="A38" s="95">
        <v>31</v>
      </c>
      <c r="B38" s="96">
        <f t="shared" si="2"/>
        <v>12810.077854861616</v>
      </c>
      <c r="C38" s="94">
        <f t="shared" si="3"/>
        <v>500</v>
      </c>
      <c r="D38" s="94">
        <f t="shared" si="4"/>
        <v>134.50581747604696</v>
      </c>
      <c r="E38" s="94">
        <f t="shared" si="5"/>
        <v>365.49418252395355</v>
      </c>
      <c r="F38" s="94">
        <f t="shared" si="6"/>
        <v>12444.583672337663</v>
      </c>
      <c r="H38" s="87">
        <f t="shared" si="0"/>
        <v>5770.4879502143813</v>
      </c>
      <c r="I38" s="87">
        <f t="shared" si="1"/>
        <v>9729.5120497856369</v>
      </c>
    </row>
    <row r="39" spans="1:9" x14ac:dyDescent="0.25">
      <c r="A39" s="95">
        <v>32</v>
      </c>
      <c r="B39" s="96">
        <f t="shared" si="2"/>
        <v>12444.583672337663</v>
      </c>
      <c r="C39" s="94">
        <f t="shared" si="3"/>
        <v>500</v>
      </c>
      <c r="D39" s="94">
        <f t="shared" si="4"/>
        <v>130.66812855954547</v>
      </c>
      <c r="E39" s="94">
        <f t="shared" si="5"/>
        <v>369.33187144045502</v>
      </c>
      <c r="F39" s="94">
        <f t="shared" si="6"/>
        <v>12075.251800897207</v>
      </c>
      <c r="H39" s="87">
        <f t="shared" si="0"/>
        <v>5901.1560787739236</v>
      </c>
      <c r="I39" s="87">
        <f t="shared" si="1"/>
        <v>10098.843921226095</v>
      </c>
    </row>
    <row r="40" spans="1:9" x14ac:dyDescent="0.25">
      <c r="A40" s="95">
        <v>33</v>
      </c>
      <c r="B40" s="96">
        <f t="shared" si="2"/>
        <v>12075.251800897207</v>
      </c>
      <c r="C40" s="94">
        <f t="shared" si="3"/>
        <v>500</v>
      </c>
      <c r="D40" s="94">
        <f t="shared" si="4"/>
        <v>126.79014390942071</v>
      </c>
      <c r="E40" s="94">
        <f t="shared" si="5"/>
        <v>373.20985609057988</v>
      </c>
      <c r="F40" s="94">
        <f t="shared" si="6"/>
        <v>11702.041944806628</v>
      </c>
      <c r="H40" s="87">
        <f t="shared" si="0"/>
        <v>6027.9462226833439</v>
      </c>
      <c r="I40" s="87">
        <f t="shared" si="1"/>
        <v>10472.053777316674</v>
      </c>
    </row>
    <row r="41" spans="1:9" x14ac:dyDescent="0.25">
      <c r="A41" s="95">
        <v>34</v>
      </c>
      <c r="B41" s="96">
        <f t="shared" si="2"/>
        <v>11702.041944806628</v>
      </c>
      <c r="C41" s="94">
        <f t="shared" si="3"/>
        <v>500</v>
      </c>
      <c r="D41" s="94">
        <f t="shared" si="4"/>
        <v>122.8714404204696</v>
      </c>
      <c r="E41" s="94">
        <f t="shared" si="5"/>
        <v>377.12855957953093</v>
      </c>
      <c r="F41" s="94">
        <f t="shared" si="6"/>
        <v>11324.913385227097</v>
      </c>
      <c r="H41" s="87">
        <f t="shared" si="0"/>
        <v>6150.817663103815</v>
      </c>
      <c r="I41" s="87">
        <f t="shared" si="1"/>
        <v>10849.182336896203</v>
      </c>
    </row>
    <row r="42" spans="1:9" x14ac:dyDescent="0.25">
      <c r="A42" s="95">
        <v>35</v>
      </c>
      <c r="B42" s="96">
        <f t="shared" si="2"/>
        <v>11324.913385227097</v>
      </c>
      <c r="C42" s="94">
        <f t="shared" si="3"/>
        <v>500</v>
      </c>
      <c r="D42" s="94">
        <f t="shared" si="4"/>
        <v>118.91159054488453</v>
      </c>
      <c r="E42" s="94">
        <f t="shared" si="5"/>
        <v>381.08840945511605</v>
      </c>
      <c r="F42" s="94">
        <f t="shared" si="6"/>
        <v>10943.82497577198</v>
      </c>
      <c r="H42" s="87">
        <f t="shared" si="0"/>
        <v>6269.7292536486966</v>
      </c>
      <c r="I42" s="87">
        <f t="shared" si="1"/>
        <v>11230.270746351322</v>
      </c>
    </row>
    <row r="43" spans="1:9" x14ac:dyDescent="0.25">
      <c r="A43" s="95">
        <v>36</v>
      </c>
      <c r="B43" s="96">
        <f t="shared" si="2"/>
        <v>10943.82497577198</v>
      </c>
      <c r="C43" s="94">
        <f t="shared" si="3"/>
        <v>500</v>
      </c>
      <c r="D43" s="94">
        <f t="shared" si="4"/>
        <v>114.91016224560585</v>
      </c>
      <c r="E43" s="94">
        <f t="shared" si="5"/>
        <v>385.08983775439475</v>
      </c>
      <c r="F43" s="94">
        <f t="shared" si="6"/>
        <v>10558.735138017586</v>
      </c>
      <c r="H43" s="87">
        <f t="shared" si="0"/>
        <v>6384.6394158943076</v>
      </c>
      <c r="I43" s="87">
        <f t="shared" si="1"/>
        <v>11615.360584105714</v>
      </c>
    </row>
    <row r="44" spans="1:9" x14ac:dyDescent="0.25">
      <c r="A44" s="95">
        <v>37</v>
      </c>
      <c r="B44" s="96">
        <f t="shared" si="2"/>
        <v>10558.735138017586</v>
      </c>
      <c r="C44" s="94">
        <f t="shared" si="3"/>
        <v>500</v>
      </c>
      <c r="D44" s="94">
        <f t="shared" si="4"/>
        <v>110.8667189491847</v>
      </c>
      <c r="E44" s="94">
        <f t="shared" si="5"/>
        <v>389.13328105081587</v>
      </c>
      <c r="F44" s="94">
        <f t="shared" si="6"/>
        <v>10169.60185696677</v>
      </c>
      <c r="H44" s="87">
        <f t="shared" si="0"/>
        <v>6495.5061348434901</v>
      </c>
      <c r="I44" s="87">
        <f t="shared" si="1"/>
        <v>12004.493865156532</v>
      </c>
    </row>
    <row r="45" spans="1:9" x14ac:dyDescent="0.25">
      <c r="A45" s="95">
        <v>38</v>
      </c>
      <c r="B45" s="96">
        <f t="shared" si="2"/>
        <v>10169.60185696677</v>
      </c>
      <c r="C45" s="94">
        <f t="shared" si="3"/>
        <v>500</v>
      </c>
      <c r="D45" s="94">
        <f t="shared" si="4"/>
        <v>106.7808194981511</v>
      </c>
      <c r="E45" s="94">
        <f t="shared" si="5"/>
        <v>393.21918050184945</v>
      </c>
      <c r="F45" s="94">
        <f t="shared" si="6"/>
        <v>9776.3826764649202</v>
      </c>
      <c r="H45" s="87">
        <f t="shared" si="0"/>
        <v>6602.28695434164</v>
      </c>
      <c r="I45" s="87">
        <f t="shared" si="1"/>
        <v>12397.713045658382</v>
      </c>
    </row>
    <row r="46" spans="1:9" x14ac:dyDescent="0.25">
      <c r="A46" s="95">
        <v>39</v>
      </c>
      <c r="B46" s="96">
        <f t="shared" si="2"/>
        <v>9776.3826764649202</v>
      </c>
      <c r="C46" s="94">
        <f t="shared" si="3"/>
        <v>500</v>
      </c>
      <c r="D46" s="94">
        <f t="shared" si="4"/>
        <v>102.65201810288168</v>
      </c>
      <c r="E46" s="94">
        <f t="shared" si="5"/>
        <v>397.34798189711893</v>
      </c>
      <c r="F46" s="94">
        <f t="shared" si="6"/>
        <v>9379.0346945678011</v>
      </c>
      <c r="H46" s="87">
        <f t="shared" si="0"/>
        <v>6704.9389724445246</v>
      </c>
      <c r="I46" s="87">
        <f t="shared" si="1"/>
        <v>12795.061027555497</v>
      </c>
    </row>
    <row r="47" spans="1:9" x14ac:dyDescent="0.25">
      <c r="A47" s="95">
        <v>40</v>
      </c>
      <c r="B47" s="96">
        <f t="shared" si="2"/>
        <v>9379.0346945678011</v>
      </c>
      <c r="C47" s="94">
        <f t="shared" si="3"/>
        <v>500</v>
      </c>
      <c r="D47" s="94">
        <f t="shared" si="4"/>
        <v>98.479864292961935</v>
      </c>
      <c r="E47" s="94">
        <f t="shared" si="5"/>
        <v>401.52013570703861</v>
      </c>
      <c r="F47" s="94">
        <f t="shared" si="6"/>
        <v>8977.5145588607629</v>
      </c>
      <c r="H47" s="87">
        <f t="shared" si="0"/>
        <v>6803.4188367374882</v>
      </c>
      <c r="I47" s="87">
        <f t="shared" si="1"/>
        <v>13196.581163262534</v>
      </c>
    </row>
    <row r="48" spans="1:9" x14ac:dyDescent="0.25">
      <c r="A48" s="95">
        <v>41</v>
      </c>
      <c r="B48" s="96">
        <f t="shared" si="2"/>
        <v>8977.5145588607629</v>
      </c>
      <c r="C48" s="94">
        <f t="shared" si="3"/>
        <v>500</v>
      </c>
      <c r="D48" s="94">
        <f t="shared" si="4"/>
        <v>94.263902868038045</v>
      </c>
      <c r="E48" s="94">
        <f t="shared" si="5"/>
        <v>405.73609713196254</v>
      </c>
      <c r="F48" s="94">
        <f t="shared" si="6"/>
        <v>8571.7784617287998</v>
      </c>
      <c r="H48" s="87">
        <f t="shared" si="0"/>
        <v>6897.6827396055232</v>
      </c>
      <c r="I48" s="87">
        <f t="shared" si="1"/>
        <v>13602.317260394499</v>
      </c>
    </row>
    <row r="49" spans="1:9" x14ac:dyDescent="0.25">
      <c r="A49" s="95">
        <v>42</v>
      </c>
      <c r="B49" s="96">
        <f t="shared" si="2"/>
        <v>8571.7784617287998</v>
      </c>
      <c r="C49" s="94">
        <f t="shared" si="3"/>
        <v>500</v>
      </c>
      <c r="D49" s="94">
        <f t="shared" si="4"/>
        <v>90.003673848152431</v>
      </c>
      <c r="E49" s="94">
        <f t="shared" si="5"/>
        <v>409.99632615184811</v>
      </c>
      <c r="F49" s="94">
        <f t="shared" si="6"/>
        <v>8161.782135576952</v>
      </c>
      <c r="H49" s="87">
        <f t="shared" si="0"/>
        <v>6987.6864134536772</v>
      </c>
      <c r="I49" s="87">
        <f t="shared" si="1"/>
        <v>14012.313586546348</v>
      </c>
    </row>
    <row r="50" spans="1:9" x14ac:dyDescent="0.25">
      <c r="A50" s="95">
        <v>43</v>
      </c>
      <c r="B50" s="96">
        <f t="shared" si="2"/>
        <v>8161.782135576952</v>
      </c>
      <c r="C50" s="94">
        <f t="shared" si="3"/>
        <v>500</v>
      </c>
      <c r="D50" s="94">
        <f t="shared" si="4"/>
        <v>85.698712423558021</v>
      </c>
      <c r="E50" s="94">
        <f t="shared" si="5"/>
        <v>414.30128757644252</v>
      </c>
      <c r="F50" s="94">
        <f t="shared" si="6"/>
        <v>7747.4808480005095</v>
      </c>
      <c r="H50" s="87">
        <f t="shared" si="0"/>
        <v>7073.385125877232</v>
      </c>
      <c r="I50" s="87">
        <f t="shared" si="1"/>
        <v>14426.614874122793</v>
      </c>
    </row>
    <row r="51" spans="1:9" x14ac:dyDescent="0.25">
      <c r="A51" s="95">
        <v>44</v>
      </c>
      <c r="B51" s="96">
        <f t="shared" si="2"/>
        <v>7747.4808480005095</v>
      </c>
      <c r="C51" s="94">
        <f t="shared" si="3"/>
        <v>500</v>
      </c>
      <c r="D51" s="94">
        <f t="shared" si="4"/>
        <v>81.348548904005384</v>
      </c>
      <c r="E51" s="94">
        <f t="shared" si="5"/>
        <v>418.65145109599513</v>
      </c>
      <c r="F51" s="94">
        <f t="shared" si="6"/>
        <v>7328.8293969045144</v>
      </c>
      <c r="H51" s="87">
        <f t="shared" si="0"/>
        <v>7154.7336747812369</v>
      </c>
      <c r="I51" s="87">
        <f t="shared" si="1"/>
        <v>14845.266325218789</v>
      </c>
    </row>
    <row r="52" spans="1:9" x14ac:dyDescent="0.25">
      <c r="A52" s="95">
        <v>45</v>
      </c>
      <c r="B52" s="96">
        <f t="shared" si="2"/>
        <v>7328.8293969045144</v>
      </c>
      <c r="C52" s="94">
        <f t="shared" si="3"/>
        <v>500</v>
      </c>
      <c r="D52" s="94">
        <f t="shared" si="4"/>
        <v>76.952708667497433</v>
      </c>
      <c r="E52" s="94">
        <f t="shared" si="5"/>
        <v>423.04729133250316</v>
      </c>
      <c r="F52" s="94">
        <f t="shared" si="6"/>
        <v>6905.7821055720115</v>
      </c>
      <c r="H52" s="87">
        <f t="shared" si="0"/>
        <v>7231.6863834487358</v>
      </c>
      <c r="I52" s="87">
        <f t="shared" si="1"/>
        <v>15268.31361655129</v>
      </c>
    </row>
    <row r="53" spans="1:9" x14ac:dyDescent="0.25">
      <c r="A53" s="95">
        <v>46</v>
      </c>
      <c r="B53" s="96">
        <f t="shared" si="2"/>
        <v>6905.7821055720115</v>
      </c>
      <c r="C53" s="94">
        <f t="shared" si="3"/>
        <v>500</v>
      </c>
      <c r="D53" s="94">
        <f t="shared" si="4"/>
        <v>72.510712108506127</v>
      </c>
      <c r="E53" s="94">
        <f t="shared" si="5"/>
        <v>427.48928789149443</v>
      </c>
      <c r="F53" s="94">
        <f t="shared" si="6"/>
        <v>6478.2928176805171</v>
      </c>
      <c r="H53" s="87">
        <f t="shared" si="0"/>
        <v>7304.1970955572415</v>
      </c>
      <c r="I53" s="87">
        <f t="shared" si="1"/>
        <v>15695.802904442784</v>
      </c>
    </row>
    <row r="54" spans="1:9" x14ac:dyDescent="0.25">
      <c r="A54" s="95">
        <v>47</v>
      </c>
      <c r="B54" s="96">
        <f t="shared" si="2"/>
        <v>6478.2928176805171</v>
      </c>
      <c r="C54" s="94">
        <f t="shared" si="3"/>
        <v>500</v>
      </c>
      <c r="D54" s="94">
        <f t="shared" si="4"/>
        <v>68.022074585645456</v>
      </c>
      <c r="E54" s="94">
        <f t="shared" si="5"/>
        <v>431.97792541435518</v>
      </c>
      <c r="F54" s="94">
        <f t="shared" si="6"/>
        <v>6046.3148922661621</v>
      </c>
      <c r="H54" s="87">
        <f t="shared" si="0"/>
        <v>7372.2191701428856</v>
      </c>
      <c r="I54" s="87">
        <f t="shared" si="1"/>
        <v>16127.78082985714</v>
      </c>
    </row>
    <row r="55" spans="1:9" x14ac:dyDescent="0.25">
      <c r="A55" s="95">
        <v>48</v>
      </c>
      <c r="B55" s="96">
        <f t="shared" si="2"/>
        <v>6046.3148922661621</v>
      </c>
      <c r="C55" s="94">
        <f t="shared" si="3"/>
        <v>500</v>
      </c>
      <c r="D55" s="94">
        <f t="shared" si="4"/>
        <v>63.486306368794722</v>
      </c>
      <c r="E55" s="94">
        <f t="shared" si="5"/>
        <v>436.51369363120585</v>
      </c>
      <c r="F55" s="94">
        <f t="shared" si="6"/>
        <v>5609.8011986349566</v>
      </c>
      <c r="H55" s="87">
        <f t="shared" si="0"/>
        <v>7435.7054765116809</v>
      </c>
      <c r="I55" s="87">
        <f t="shared" si="1"/>
        <v>16564.294523488348</v>
      </c>
    </row>
    <row r="56" spans="1:9" x14ac:dyDescent="0.25">
      <c r="A56" s="95">
        <v>49</v>
      </c>
      <c r="B56" s="96">
        <f t="shared" si="2"/>
        <v>5609.8011986349566</v>
      </c>
      <c r="C56" s="94">
        <f t="shared" si="3"/>
        <v>500</v>
      </c>
      <c r="D56" s="94">
        <f t="shared" si="4"/>
        <v>58.902912585667067</v>
      </c>
      <c r="E56" s="94">
        <f t="shared" si="5"/>
        <v>441.09708741433349</v>
      </c>
      <c r="F56" s="94">
        <f t="shared" si="6"/>
        <v>5168.7041112206234</v>
      </c>
      <c r="H56" s="87">
        <f t="shared" si="0"/>
        <v>7494.6083890973532</v>
      </c>
      <c r="I56" s="87">
        <f t="shared" si="1"/>
        <v>17005.391610902676</v>
      </c>
    </row>
    <row r="57" spans="1:9" x14ac:dyDescent="0.25">
      <c r="A57" s="95">
        <v>50</v>
      </c>
      <c r="B57" s="96">
        <f t="shared" si="2"/>
        <v>5168.7041112206234</v>
      </c>
      <c r="C57" s="94">
        <f t="shared" si="3"/>
        <v>500</v>
      </c>
      <c r="D57" s="94">
        <f t="shared" si="4"/>
        <v>54.271393167816569</v>
      </c>
      <c r="E57" s="94">
        <f t="shared" si="5"/>
        <v>445.72860683218403</v>
      </c>
      <c r="F57" s="94">
        <f t="shared" si="6"/>
        <v>4722.9755043884397</v>
      </c>
      <c r="H57" s="87">
        <f t="shared" si="0"/>
        <v>7548.879782265165</v>
      </c>
      <c r="I57" s="87">
        <f t="shared" si="1"/>
        <v>17451.120217734864</v>
      </c>
    </row>
    <row r="58" spans="1:9" x14ac:dyDescent="0.25">
      <c r="A58" s="95">
        <v>51</v>
      </c>
      <c r="B58" s="96">
        <f t="shared" si="2"/>
        <v>4722.9755043884397</v>
      </c>
      <c r="C58" s="94">
        <f t="shared" si="3"/>
        <v>500</v>
      </c>
      <c r="D58" s="94">
        <f t="shared" si="4"/>
        <v>49.591242796078632</v>
      </c>
      <c r="E58" s="94">
        <f t="shared" si="5"/>
        <v>450.40875720392188</v>
      </c>
      <c r="F58" s="94">
        <f t="shared" si="6"/>
        <v>4272.5667471845181</v>
      </c>
      <c r="H58" s="87">
        <f t="shared" si="0"/>
        <v>7598.4710250612443</v>
      </c>
      <c r="I58" s="87">
        <f t="shared" si="1"/>
        <v>17901.528974938785</v>
      </c>
    </row>
    <row r="59" spans="1:9" x14ac:dyDescent="0.25">
      <c r="A59" s="95">
        <v>52</v>
      </c>
      <c r="B59" s="96">
        <f t="shared" si="2"/>
        <v>4272.5667471845181</v>
      </c>
      <c r="C59" s="94">
        <f t="shared" si="3"/>
        <v>500</v>
      </c>
      <c r="D59" s="94">
        <f t="shared" si="4"/>
        <v>44.861950845437455</v>
      </c>
      <c r="E59" s="94">
        <f t="shared" si="5"/>
        <v>455.13804915456308</v>
      </c>
      <c r="F59" s="94">
        <f t="shared" si="6"/>
        <v>3817.4286980299548</v>
      </c>
      <c r="H59" s="87">
        <f t="shared" si="0"/>
        <v>7643.3329759066837</v>
      </c>
      <c r="I59" s="87">
        <f t="shared" si="1"/>
        <v>18356.667024093345</v>
      </c>
    </row>
    <row r="60" spans="1:9" x14ac:dyDescent="0.25">
      <c r="A60" s="95">
        <v>53</v>
      </c>
      <c r="B60" s="96">
        <f t="shared" si="2"/>
        <v>3817.4286980299548</v>
      </c>
      <c r="C60" s="94">
        <f t="shared" si="3"/>
        <v>500</v>
      </c>
      <c r="D60" s="94">
        <f t="shared" si="4"/>
        <v>40.083001329314548</v>
      </c>
      <c r="E60" s="94">
        <f t="shared" si="5"/>
        <v>459.91699867068604</v>
      </c>
      <c r="F60" s="94">
        <f t="shared" si="6"/>
        <v>3357.5116993592687</v>
      </c>
      <c r="H60" s="87">
        <f t="shared" si="0"/>
        <v>7683.4159772359999</v>
      </c>
      <c r="I60" s="87">
        <f t="shared" si="1"/>
        <v>18816.584022764029</v>
      </c>
    </row>
    <row r="61" spans="1:9" x14ac:dyDescent="0.25">
      <c r="A61" s="95">
        <v>54</v>
      </c>
      <c r="B61" s="96">
        <f t="shared" si="2"/>
        <v>3357.5116993592687</v>
      </c>
      <c r="C61" s="94">
        <f t="shared" si="3"/>
        <v>500</v>
      </c>
      <c r="D61" s="94">
        <f t="shared" si="4"/>
        <v>35.25387284327234</v>
      </c>
      <c r="E61" s="94">
        <f t="shared" si="5"/>
        <v>464.74612715672816</v>
      </c>
      <c r="F61" s="94">
        <f t="shared" si="6"/>
        <v>2892.7655722025406</v>
      </c>
      <c r="H61" s="87">
        <f t="shared" si="0"/>
        <v>7718.6698500792663</v>
      </c>
      <c r="I61" s="87">
        <f t="shared" si="1"/>
        <v>19281.330149920763</v>
      </c>
    </row>
    <row r="62" spans="1:9" x14ac:dyDescent="0.25">
      <c r="A62" s="95">
        <v>55</v>
      </c>
      <c r="B62" s="96">
        <f t="shared" si="2"/>
        <v>2892.7655722025406</v>
      </c>
      <c r="C62" s="94">
        <f t="shared" si="3"/>
        <v>500</v>
      </c>
      <c r="D62" s="94">
        <f t="shared" si="4"/>
        <v>30.374038508126699</v>
      </c>
      <c r="E62" s="94">
        <f t="shared" si="5"/>
        <v>469.62596149187391</v>
      </c>
      <c r="F62" s="94">
        <f t="shared" si="6"/>
        <v>2423.1396107106666</v>
      </c>
      <c r="H62" s="87">
        <f t="shared" si="0"/>
        <v>7749.0438885874028</v>
      </c>
      <c r="I62" s="87">
        <f t="shared" si="1"/>
        <v>19750.95611141263</v>
      </c>
    </row>
    <row r="63" spans="1:9" x14ac:dyDescent="0.25">
      <c r="A63" s="95">
        <v>56</v>
      </c>
      <c r="B63" s="96">
        <f t="shared" si="2"/>
        <v>2423.1396107106666</v>
      </c>
      <c r="C63" s="94">
        <f t="shared" si="3"/>
        <v>500</v>
      </c>
      <c r="D63" s="94">
        <f t="shared" si="4"/>
        <v>25.442965912462022</v>
      </c>
      <c r="E63" s="94">
        <f t="shared" si="5"/>
        <v>474.55703408753851</v>
      </c>
      <c r="F63" s="94">
        <f t="shared" si="6"/>
        <v>1948.582576623128</v>
      </c>
      <c r="H63" s="87">
        <f t="shared" si="0"/>
        <v>7774.4868544998608</v>
      </c>
      <c r="I63" s="87">
        <f t="shared" si="1"/>
        <v>20225.513145500172</v>
      </c>
    </row>
    <row r="64" spans="1:9" x14ac:dyDescent="0.25">
      <c r="A64" s="95">
        <v>57</v>
      </c>
      <c r="B64" s="96">
        <f t="shared" si="2"/>
        <v>1948.582576623128</v>
      </c>
      <c r="C64" s="94">
        <f t="shared" si="3"/>
        <v>500</v>
      </c>
      <c r="D64" s="94">
        <f t="shared" si="4"/>
        <v>20.460117054542867</v>
      </c>
      <c r="E64" s="94">
        <f t="shared" si="5"/>
        <v>479.53988294545763</v>
      </c>
      <c r="F64" s="94">
        <f t="shared" si="6"/>
        <v>1469.0426936776703</v>
      </c>
      <c r="H64" s="87">
        <f t="shared" si="0"/>
        <v>7794.9469715544001</v>
      </c>
      <c r="I64" s="87">
        <f t="shared" si="1"/>
        <v>20705.053028445633</v>
      </c>
    </row>
    <row r="65" spans="1:9" x14ac:dyDescent="0.25">
      <c r="A65" s="95">
        <v>58</v>
      </c>
      <c r="B65" s="96">
        <f t="shared" si="2"/>
        <v>1469.0426936776703</v>
      </c>
      <c r="C65" s="94">
        <f t="shared" si="3"/>
        <v>500</v>
      </c>
      <c r="D65" s="94">
        <f t="shared" si="4"/>
        <v>15.424948283615562</v>
      </c>
      <c r="E65" s="94">
        <f t="shared" si="5"/>
        <v>484.57505171638491</v>
      </c>
      <c r="F65" s="94">
        <f t="shared" si="6"/>
        <v>984.46764196128538</v>
      </c>
      <c r="H65" s="87">
        <f t="shared" si="0"/>
        <v>7810.3719198380168</v>
      </c>
      <c r="I65" s="87">
        <f t="shared" si="1"/>
        <v>21189.628080162016</v>
      </c>
    </row>
    <row r="66" spans="1:9" x14ac:dyDescent="0.25">
      <c r="A66" s="95">
        <v>59</v>
      </c>
      <c r="B66" s="96">
        <f t="shared" si="2"/>
        <v>984.46764196128538</v>
      </c>
      <c r="C66" s="94">
        <f t="shared" si="3"/>
        <v>500</v>
      </c>
      <c r="D66" s="94">
        <f t="shared" si="4"/>
        <v>10.33691024059352</v>
      </c>
      <c r="E66" s="94">
        <f t="shared" si="5"/>
        <v>489.66308975940706</v>
      </c>
      <c r="F66" s="94">
        <f t="shared" si="6"/>
        <v>494.80455220187832</v>
      </c>
      <c r="H66" s="87">
        <f t="shared" si="0"/>
        <v>7820.708830078609</v>
      </c>
      <c r="I66" s="87">
        <f t="shared" si="1"/>
        <v>21679.291169921424</v>
      </c>
    </row>
    <row r="67" spans="1:9" x14ac:dyDescent="0.25">
      <c r="A67" s="95">
        <v>60</v>
      </c>
      <c r="B67" s="96">
        <f t="shared" si="2"/>
        <v>494.80455220187832</v>
      </c>
      <c r="C67" s="94">
        <f t="shared" si="3"/>
        <v>500</v>
      </c>
      <c r="D67" s="94">
        <f t="shared" si="4"/>
        <v>5.1954477981197478</v>
      </c>
      <c r="E67" s="94">
        <f t="shared" si="5"/>
        <v>494.80455220188082</v>
      </c>
      <c r="F67" s="94">
        <f t="shared" si="6"/>
        <v>-2.5011104298755527E-12</v>
      </c>
      <c r="H67" s="87">
        <f t="shared" si="0"/>
        <v>7825.9042778767325</v>
      </c>
      <c r="I67" s="87">
        <f t="shared" si="1"/>
        <v>22174.0957221233</v>
      </c>
    </row>
    <row r="70" spans="1:9" ht="16.5" thickBot="1" x14ac:dyDescent="0.3">
      <c r="A70" s="97" t="s">
        <v>195</v>
      </c>
      <c r="B70" s="100">
        <f>SUM(B8:B67)</f>
        <v>745324.21694064059</v>
      </c>
      <c r="C70" s="100">
        <f>SUM(C8:C67)</f>
        <v>30000</v>
      </c>
      <c r="D70" s="100">
        <f>SUM(D8:D67)</f>
        <v>7825.9042778767216</v>
      </c>
      <c r="E70" s="100">
        <f>SUM(E8:E67)</f>
        <v>22174.095722123311</v>
      </c>
      <c r="F70" s="100">
        <f>SUM(F8:F67)</f>
        <v>723150.12121851731</v>
      </c>
    </row>
    <row r="71" spans="1:9" ht="15.75" thickTop="1" x14ac:dyDescent="0.25"/>
  </sheetData>
  <mergeCells count="2">
    <mergeCell ref="A1:B1"/>
    <mergeCell ref="D1:E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9</vt:i4>
      </vt:variant>
    </vt:vector>
  </HeadingPairs>
  <TitlesOfParts>
    <vt:vector size="28" baseType="lpstr">
      <vt:lpstr>Revenue</vt:lpstr>
      <vt:lpstr>By Category</vt:lpstr>
      <vt:lpstr>By Product</vt:lpstr>
      <vt:lpstr>By Category and Product</vt:lpstr>
      <vt:lpstr>My Pivot Table</vt:lpstr>
      <vt:lpstr>Pivot Chart</vt:lpstr>
      <vt:lpstr>Calculated Field</vt:lpstr>
      <vt:lpstr>Slicer</vt:lpstr>
      <vt:lpstr>Finance - Original</vt:lpstr>
      <vt:lpstr>Finance</vt:lpstr>
      <vt:lpstr>Range Names</vt:lpstr>
      <vt:lpstr>Goal Seek</vt:lpstr>
      <vt:lpstr>One-Variable Data Table</vt:lpstr>
      <vt:lpstr>Two-Variable Data Table</vt:lpstr>
      <vt:lpstr>Scenario Summary</vt:lpstr>
      <vt:lpstr>Answer Report 1</vt:lpstr>
      <vt:lpstr>Summary</vt:lpstr>
      <vt:lpstr>Map</vt:lpstr>
      <vt:lpstr>Loan</vt:lpstr>
      <vt:lpstr>Amount_Financed</vt:lpstr>
      <vt:lpstr>APR</vt:lpstr>
      <vt:lpstr>Down_Payment</vt:lpstr>
      <vt:lpstr>Down_Payment_Amount</vt:lpstr>
      <vt:lpstr>Months_Financed</vt:lpstr>
      <vt:lpstr>Purchase_Price</vt:lpstr>
      <vt:lpstr>Sales_Tax</vt:lpstr>
      <vt:lpstr>Tax</vt:lpstr>
      <vt:lpstr>Tax_Owed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Atha</dc:creator>
  <cp:lastModifiedBy>Carl Uy</cp:lastModifiedBy>
  <dcterms:created xsi:type="dcterms:W3CDTF">2023-01-03T19:32:24Z</dcterms:created>
  <dcterms:modified xsi:type="dcterms:W3CDTF">2023-03-20T21:15:47Z</dcterms:modified>
</cp:coreProperties>
</file>