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u\OneDrive\Desktop\COMP 2364\"/>
    </mc:Choice>
  </mc:AlternateContent>
  <xr:revisionPtr revIDLastSave="0" documentId="13_ncr:1_{4EB898EF-7C47-4D81-B4B2-0B442B54A494}" xr6:coauthVersionLast="47" xr6:coauthVersionMax="47" xr10:uidLastSave="{00000000-0000-0000-0000-000000000000}"/>
  <bookViews>
    <workbookView xWindow="-98" yWindow="-98" windowWidth="19396" windowHeight="11475" activeTab="4" xr2:uid="{DAEC2535-89E4-49DA-BDA0-9A109FA0C490}"/>
  </bookViews>
  <sheets>
    <sheet name="Assignment 1A" sheetId="1" r:id="rId1"/>
    <sheet name="Formulas" sheetId="2" r:id="rId2"/>
    <sheet name="Footer" sheetId="3" r:id="rId3"/>
    <sheet name="Assignment 1B" sheetId="4" r:id="rId4"/>
    <sheet name="Assignment 1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5" l="1"/>
  <c r="I27" i="5"/>
  <c r="I26" i="5"/>
  <c r="J12" i="5"/>
  <c r="J13" i="5"/>
  <c r="J14" i="5"/>
  <c r="J15" i="5"/>
  <c r="J16" i="5"/>
  <c r="J17" i="5"/>
  <c r="J18" i="5"/>
  <c r="J19" i="5"/>
  <c r="J11" i="5"/>
  <c r="I25" i="5"/>
  <c r="I24" i="5"/>
  <c r="H12" i="5"/>
  <c r="H13" i="5"/>
  <c r="H14" i="5"/>
  <c r="H15" i="5"/>
  <c r="H16" i="5"/>
  <c r="H17" i="5"/>
  <c r="H18" i="5"/>
  <c r="H19" i="5"/>
  <c r="H11" i="5"/>
  <c r="G12" i="5"/>
  <c r="G13" i="5"/>
  <c r="G14" i="5"/>
  <c r="G15" i="5"/>
  <c r="G16" i="5"/>
  <c r="G17" i="5"/>
  <c r="G18" i="5"/>
  <c r="G19" i="5"/>
  <c r="G11" i="5"/>
  <c r="F12" i="5"/>
  <c r="F13" i="5"/>
  <c r="F14" i="5"/>
  <c r="F15" i="5"/>
  <c r="F16" i="5"/>
  <c r="F17" i="5"/>
  <c r="F18" i="5"/>
  <c r="F19" i="5"/>
  <c r="F11" i="5"/>
  <c r="D12" i="5"/>
  <c r="D13" i="5"/>
  <c r="D14" i="5"/>
  <c r="D15" i="5"/>
  <c r="D16" i="5"/>
  <c r="D17" i="5"/>
  <c r="D18" i="5"/>
  <c r="D19" i="5"/>
  <c r="D11" i="5"/>
  <c r="C3" i="5"/>
  <c r="C7" i="4" l="1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5" i="4"/>
  <c r="D5" i="4"/>
  <c r="E5" i="4"/>
  <c r="F5" i="4"/>
  <c r="G5" i="4"/>
  <c r="H5" i="4"/>
  <c r="I5" i="4"/>
  <c r="J5" i="4"/>
  <c r="K5" i="4"/>
  <c r="L5" i="4"/>
  <c r="M5" i="4"/>
  <c r="C6" i="4"/>
  <c r="D6" i="4"/>
  <c r="E6" i="4"/>
  <c r="F6" i="4"/>
  <c r="G6" i="4"/>
  <c r="H6" i="4"/>
  <c r="I6" i="4"/>
  <c r="J6" i="4"/>
  <c r="K6" i="4"/>
  <c r="L6" i="4"/>
  <c r="M6" i="4"/>
  <c r="C4" i="4"/>
  <c r="D4" i="4"/>
  <c r="E4" i="4"/>
  <c r="F4" i="4"/>
  <c r="G4" i="4"/>
  <c r="H4" i="4"/>
  <c r="I4" i="4"/>
  <c r="J4" i="4"/>
  <c r="K4" i="4"/>
  <c r="L4" i="4"/>
  <c r="M4" i="4"/>
  <c r="C3" i="4"/>
  <c r="D3" i="4"/>
  <c r="E3" i="4"/>
  <c r="F3" i="4"/>
  <c r="G3" i="4"/>
  <c r="H3" i="4"/>
  <c r="I3" i="4"/>
  <c r="J3" i="4"/>
  <c r="K3" i="4"/>
  <c r="L3" i="4"/>
  <c r="M3" i="4"/>
  <c r="C2" i="4"/>
  <c r="D2" i="4"/>
  <c r="E2" i="4"/>
  <c r="F2" i="4"/>
  <c r="G2" i="4"/>
  <c r="H2" i="4"/>
  <c r="I2" i="4"/>
  <c r="J2" i="4"/>
  <c r="K2" i="4"/>
  <c r="L2" i="4"/>
  <c r="M2" i="4"/>
  <c r="B3" i="4"/>
  <c r="B4" i="4"/>
  <c r="B5" i="4"/>
  <c r="B6" i="4"/>
  <c r="B7" i="4"/>
  <c r="B8" i="4"/>
  <c r="B9" i="4"/>
  <c r="B10" i="4"/>
  <c r="B11" i="4"/>
  <c r="B12" i="4"/>
  <c r="B13" i="4"/>
  <c r="B2" i="4"/>
  <c r="E12" i="3" l="1"/>
  <c r="D12" i="3"/>
  <c r="F11" i="3"/>
  <c r="F10" i="3"/>
  <c r="F9" i="3"/>
  <c r="G9" i="3" s="1"/>
  <c r="G8" i="3"/>
  <c r="H8" i="3" s="1"/>
  <c r="F8" i="3"/>
  <c r="F7" i="3"/>
  <c r="G7" i="3" s="1"/>
  <c r="F6" i="3"/>
  <c r="F5" i="3"/>
  <c r="G5" i="3" s="1"/>
  <c r="F4" i="3"/>
  <c r="F12" i="2"/>
  <c r="E12" i="2"/>
  <c r="D12" i="2"/>
  <c r="G11" i="2"/>
  <c r="H11" i="2" s="1"/>
  <c r="F11" i="2"/>
  <c r="F10" i="2"/>
  <c r="F9" i="2"/>
  <c r="G8" i="2"/>
  <c r="H8" i="2" s="1"/>
  <c r="F8" i="2"/>
  <c r="F7" i="2"/>
  <c r="G7" i="2" s="1"/>
  <c r="F6" i="2"/>
  <c r="F5" i="2"/>
  <c r="F4" i="2"/>
  <c r="G4" i="2" s="1"/>
  <c r="D12" i="1"/>
  <c r="E12" i="1"/>
  <c r="F12" i="1"/>
  <c r="G12" i="1"/>
  <c r="H12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4" i="1"/>
  <c r="H4" i="1" s="1"/>
  <c r="F5" i="1"/>
  <c r="F6" i="1"/>
  <c r="F7" i="1"/>
  <c r="F8" i="1"/>
  <c r="F9" i="1"/>
  <c r="F10" i="1"/>
  <c r="F11" i="1"/>
  <c r="F4" i="1"/>
  <c r="G11" i="3" l="1"/>
  <c r="H11" i="3" s="1"/>
  <c r="G6" i="3"/>
  <c r="H6" i="3" s="1"/>
  <c r="H9" i="3"/>
  <c r="G10" i="3"/>
  <c r="H10" i="3" s="1"/>
  <c r="H5" i="3"/>
  <c r="G4" i="3"/>
  <c r="G12" i="3" s="1"/>
  <c r="F12" i="3"/>
  <c r="H7" i="3"/>
  <c r="G9" i="2"/>
  <c r="H9" i="2" s="1"/>
  <c r="H4" i="2"/>
  <c r="G10" i="2"/>
  <c r="H10" i="2" s="1"/>
  <c r="G5" i="2"/>
  <c r="H5" i="2" s="1"/>
  <c r="G6" i="2"/>
  <c r="H6" i="2" s="1"/>
  <c r="H7" i="2"/>
  <c r="H4" i="3" l="1"/>
  <c r="H12" i="3" s="1"/>
  <c r="G12" i="2"/>
  <c r="H12" i="2"/>
</calcChain>
</file>

<file path=xl/sharedStrings.xml><?xml version="1.0" encoding="utf-8"?>
<sst xmlns="http://schemas.openxmlformats.org/spreadsheetml/2006/main" count="141" uniqueCount="65">
  <si>
    <t>Description</t>
  </si>
  <si>
    <t>Amount Billed</t>
  </si>
  <si>
    <t>Amt Not Covered</t>
  </si>
  <si>
    <t>Adjusted Bill</t>
  </si>
  <si>
    <t>Amount Owed</t>
  </si>
  <si>
    <t>Medical Exam</t>
  </si>
  <si>
    <t>Lab</t>
  </si>
  <si>
    <t>Medical Supplies</t>
  </si>
  <si>
    <t>Vision</t>
  </si>
  <si>
    <t>Pharmacy</t>
  </si>
  <si>
    <t>Ordered Date</t>
  </si>
  <si>
    <t>Medical Expenses</t>
  </si>
  <si>
    <t>For March 2024</t>
  </si>
  <si>
    <t>Radiology</t>
  </si>
  <si>
    <t>Order Number</t>
  </si>
  <si>
    <t>2024-0001</t>
  </si>
  <si>
    <t>2024-0002</t>
  </si>
  <si>
    <t>2024-0003</t>
  </si>
  <si>
    <t>2024-0004</t>
  </si>
  <si>
    <t>2024-0005</t>
  </si>
  <si>
    <t>2024-0006</t>
  </si>
  <si>
    <t>2024-0007</t>
  </si>
  <si>
    <t>2024-0008</t>
  </si>
  <si>
    <t>Paid by Insurance</t>
  </si>
  <si>
    <t>% Pd by Insurance</t>
  </si>
  <si>
    <t>TOTALS</t>
  </si>
  <si>
    <t>Garten Furniture Weekly Sales</t>
  </si>
  <si>
    <t>Date Prepared:</t>
  </si>
  <si>
    <t>Client Name</t>
  </si>
  <si>
    <t>SKU</t>
  </si>
  <si>
    <t>Item Name</t>
  </si>
  <si>
    <t>Delivery</t>
  </si>
  <si>
    <t>Price</t>
  </si>
  <si>
    <t>Total Due</t>
  </si>
  <si>
    <t>Years</t>
  </si>
  <si>
    <t>Monthly Payment</t>
  </si>
  <si>
    <t>Inputs</t>
  </si>
  <si>
    <t>McGowan</t>
  </si>
  <si>
    <t>Yes</t>
  </si>
  <si>
    <t>Delivery Fee</t>
  </si>
  <si>
    <t>Grossman</t>
  </si>
  <si>
    <t>Interest Rate</t>
  </si>
  <si>
    <t>Chamberlain</t>
  </si>
  <si>
    <t>No</t>
  </si>
  <si>
    <t>Months Per Year</t>
  </si>
  <si>
    <t>Vong</t>
  </si>
  <si>
    <t>Williams</t>
  </si>
  <si>
    <t>Hicks</t>
  </si>
  <si>
    <t>Singh</t>
  </si>
  <si>
    <t>Zach</t>
  </si>
  <si>
    <t>Li</t>
  </si>
  <si>
    <t>Totals</t>
  </si>
  <si>
    <t>Statistics</t>
  </si>
  <si>
    <t>Leather sectional</t>
  </si>
  <si>
    <t>Number of Orders</t>
  </si>
  <si>
    <t>Entertainment center</t>
  </si>
  <si>
    <t>Lowest Monthly Payment</t>
  </si>
  <si>
    <t>Media cabinet</t>
  </si>
  <si>
    <t>Average Monthly Payment</t>
  </si>
  <si>
    <t>Suede recliner</t>
  </si>
  <si>
    <t>Maximum Monthly Payment</t>
  </si>
  <si>
    <t>End table set</t>
  </si>
  <si>
    <t>Median Monthly Payment</t>
  </si>
  <si>
    <t>Dinning table</t>
  </si>
  <si>
    <t>Delivery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</si>
</sst>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yyyy\-mmm\-dd"/>
    <numFmt numFmtId="166" formatCode="[$-F800]dddd\,\ mmmm\ dd\,\ yyyy"/>
    <numFmt numFmtId="167" formatCode="_(&quot;$&quot;* #,##0_);_(&quot;$&quot;* \(#,##0\);_(&quot;$&quot;* &quot;-&quot;??_);_(@_)"/>
    <numFmt numFmtId="169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3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2" borderId="3" applyNumberFormat="0" applyAlignment="0" applyProtection="0"/>
    <xf numFmtId="0" fontId="1" fillId="3" borderId="5" applyNumberFormat="0" applyFont="0" applyAlignment="0" applyProtection="0"/>
    <xf numFmtId="0" fontId="6" fillId="0" borderId="6" applyNumberFormat="0" applyFill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2" fillId="0" borderId="1" xfId="3" applyAlignment="1">
      <alignment horizontal="center"/>
    </xf>
    <xf numFmtId="0" fontId="3" fillId="0" borderId="2" xfId="4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vertical="center"/>
    </xf>
    <xf numFmtId="0" fontId="6" fillId="0" borderId="6" xfId="8"/>
    <xf numFmtId="165" fontId="6" fillId="0" borderId="6" xfId="8" applyNumberFormat="1"/>
    <xf numFmtId="44" fontId="6" fillId="0" borderId="6" xfId="8" applyNumberFormat="1"/>
    <xf numFmtId="0" fontId="8" fillId="0" borderId="0" xfId="0" applyFont="1"/>
    <xf numFmtId="14" fontId="9" fillId="0" borderId="7" xfId="0" applyNumberFormat="1" applyFont="1" applyBorder="1"/>
    <xf numFmtId="166" fontId="10" fillId="2" borderId="3" xfId="6" applyNumberFormat="1" applyFont="1"/>
    <xf numFmtId="14" fontId="9" fillId="0" borderId="0" xfId="0" applyNumberFormat="1" applyFont="1"/>
    <xf numFmtId="0" fontId="6" fillId="3" borderId="7" xfId="7" applyFont="1" applyBorder="1" applyAlignment="1">
      <alignment horizontal="center" vertical="center" wrapText="1"/>
    </xf>
    <xf numFmtId="14" fontId="0" fillId="0" borderId="7" xfId="0" applyNumberFormat="1" applyBorder="1"/>
    <xf numFmtId="0" fontId="0" fillId="0" borderId="7" xfId="0" applyBorder="1"/>
    <xf numFmtId="0" fontId="4" fillId="2" borderId="7" xfId="5" applyBorder="1" applyAlignment="1">
      <alignment horizontal="center" vertical="center" wrapText="1"/>
    </xf>
    <xf numFmtId="0" fontId="4" fillId="2" borderId="8" xfId="5" applyBorder="1" applyAlignment="1">
      <alignment horizontal="right" vertical="center" wrapText="1"/>
    </xf>
    <xf numFmtId="0" fontId="4" fillId="2" borderId="9" xfId="5" applyBorder="1" applyAlignment="1">
      <alignment horizontal="center" vertical="center" wrapText="1"/>
    </xf>
    <xf numFmtId="0" fontId="9" fillId="0" borderId="7" xfId="0" applyFont="1" applyBorder="1"/>
    <xf numFmtId="167" fontId="0" fillId="0" borderId="7" xfId="2" applyNumberFormat="1" applyFont="1" applyBorder="1"/>
    <xf numFmtId="0" fontId="0" fillId="0" borderId="7" xfId="0" applyBorder="1" applyAlignment="1">
      <alignment horizontal="center"/>
    </xf>
    <xf numFmtId="0" fontId="9" fillId="0" borderId="10" xfId="0" applyFont="1" applyBorder="1"/>
    <xf numFmtId="169" fontId="0" fillId="0" borderId="10" xfId="0" applyNumberFormat="1" applyBorder="1"/>
    <xf numFmtId="10" fontId="0" fillId="0" borderId="7" xfId="0" applyNumberFormat="1" applyBorder="1"/>
    <xf numFmtId="0" fontId="11" fillId="0" borderId="7" xfId="0" applyFont="1" applyBorder="1" applyAlignment="1">
      <alignment horizontal="left" indent="2"/>
    </xf>
    <xf numFmtId="0" fontId="6" fillId="0" borderId="7" xfId="9" applyFont="1" applyFill="1" applyBorder="1" applyAlignment="1">
      <alignment vertical="center" wrapText="1"/>
    </xf>
    <xf numFmtId="0" fontId="6" fillId="0" borderId="7" xfId="9" applyFont="1" applyFill="1" applyBorder="1" applyAlignment="1">
      <alignment horizontal="center" vertical="center" wrapText="1"/>
    </xf>
    <xf numFmtId="0" fontId="4" fillId="2" borderId="7" xfId="5" applyBorder="1" applyAlignment="1">
      <alignment vertical="center" wrapText="1"/>
    </xf>
    <xf numFmtId="169" fontId="0" fillId="0" borderId="7" xfId="2" applyNumberFormat="1" applyFont="1" applyBorder="1"/>
    <xf numFmtId="169" fontId="0" fillId="0" borderId="7" xfId="0" applyNumberFormat="1" applyBorder="1"/>
    <xf numFmtId="7" fontId="0" fillId="0" borderId="7" xfId="1" applyNumberFormat="1" applyFont="1" applyBorder="1"/>
    <xf numFmtId="8" fontId="0" fillId="0" borderId="7" xfId="1" applyNumberFormat="1" applyFont="1" applyBorder="1"/>
    <xf numFmtId="7" fontId="0" fillId="0" borderId="7" xfId="0" applyNumberFormat="1" applyBorder="1"/>
    <xf numFmtId="8" fontId="0" fillId="0" borderId="7" xfId="0" applyNumberFormat="1" applyBorder="1"/>
    <xf numFmtId="8" fontId="9" fillId="0" borderId="7" xfId="0" applyNumberFormat="1" applyFont="1" applyBorder="1"/>
  </cellXfs>
  <cellStyles count="10">
    <cellStyle name="20% - Accent6" xfId="9" builtinId="50"/>
    <cellStyle name="Calculation" xfId="6" builtinId="22"/>
    <cellStyle name="Comma" xfId="1" builtinId="3"/>
    <cellStyle name="Currency" xfId="2" builtinId="4"/>
    <cellStyle name="Heading 1" xfId="3" builtinId="16"/>
    <cellStyle name="Heading 2" xfId="4" builtinId="17"/>
    <cellStyle name="Normal" xfId="0" builtinId="0"/>
    <cellStyle name="Note" xfId="7" builtinId="10"/>
    <cellStyle name="Output" xfId="5" builtinId="21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96FF-6703-4C29-933C-83DB5BFF92FC}">
  <sheetPr>
    <tabColor rgb="FF0070C0"/>
    <pageSetUpPr fitToPage="1"/>
  </sheetPr>
  <dimension ref="A1:H15"/>
  <sheetViews>
    <sheetView zoomScale="70" zoomScaleNormal="70" workbookViewId="0">
      <selection sqref="A1:H1"/>
    </sheetView>
  </sheetViews>
  <sheetFormatPr defaultColWidth="20.59765625" defaultRowHeight="14.25" x14ac:dyDescent="0.45"/>
  <cols>
    <col min="2" max="2" width="20.59765625" style="2"/>
  </cols>
  <sheetData>
    <row r="1" spans="1:8" ht="19.899999999999999" thickBot="1" x14ac:dyDescent="0.65">
      <c r="A1" s="3" t="s">
        <v>11</v>
      </c>
      <c r="B1" s="3"/>
      <c r="C1" s="3"/>
      <c r="D1" s="3"/>
      <c r="E1" s="3"/>
      <c r="F1" s="3"/>
      <c r="G1" s="3"/>
      <c r="H1" s="3"/>
    </row>
    <row r="2" spans="1:8" ht="17.649999999999999" thickTop="1" thickBot="1" x14ac:dyDescent="0.55000000000000004">
      <c r="A2" s="4" t="s">
        <v>12</v>
      </c>
      <c r="B2" s="4"/>
      <c r="C2" s="4"/>
      <c r="D2" s="4"/>
      <c r="E2" s="4"/>
      <c r="F2" s="4"/>
      <c r="G2" s="4"/>
      <c r="H2" s="4"/>
    </row>
    <row r="3" spans="1:8" ht="14.65" thickTop="1" x14ac:dyDescent="0.45">
      <c r="A3" s="7" t="s">
        <v>14</v>
      </c>
      <c r="B3" s="7" t="s">
        <v>10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23</v>
      </c>
      <c r="H3" s="7" t="s">
        <v>4</v>
      </c>
    </row>
    <row r="4" spans="1:8" x14ac:dyDescent="0.45">
      <c r="A4" s="6" t="s">
        <v>15</v>
      </c>
      <c r="B4" s="10">
        <v>45352</v>
      </c>
      <c r="C4" s="5" t="s">
        <v>5</v>
      </c>
      <c r="D4" s="11">
        <v>223.76</v>
      </c>
      <c r="E4" s="11">
        <v>98.16</v>
      </c>
      <c r="F4" s="11">
        <f>D4-E4</f>
        <v>125.6</v>
      </c>
      <c r="G4" s="11">
        <f>F4*$A$14</f>
        <v>100.48</v>
      </c>
      <c r="H4" s="11">
        <f>F4-G4</f>
        <v>25.11999999999999</v>
      </c>
    </row>
    <row r="5" spans="1:8" x14ac:dyDescent="0.45">
      <c r="A5" s="6" t="s">
        <v>16</v>
      </c>
      <c r="B5" s="10">
        <v>45356</v>
      </c>
      <c r="C5" s="5" t="s">
        <v>13</v>
      </c>
      <c r="D5" s="11">
        <v>4277.41</v>
      </c>
      <c r="E5" s="11">
        <v>3754.24</v>
      </c>
      <c r="F5" s="11">
        <f t="shared" ref="F5:F11" si="0">D5-E5</f>
        <v>523.17000000000007</v>
      </c>
      <c r="G5" s="11">
        <f t="shared" ref="G5:G11" si="1">F5*$A$14</f>
        <v>418.53600000000006</v>
      </c>
      <c r="H5" s="11">
        <f t="shared" ref="H5:H11" si="2">F5-G5</f>
        <v>104.63400000000001</v>
      </c>
    </row>
    <row r="6" spans="1:8" x14ac:dyDescent="0.45">
      <c r="A6" s="6" t="s">
        <v>17</v>
      </c>
      <c r="B6" s="10">
        <v>45356</v>
      </c>
      <c r="C6" s="5" t="s">
        <v>6</v>
      </c>
      <c r="D6" s="11">
        <v>94</v>
      </c>
      <c r="E6" s="11">
        <v>42.69</v>
      </c>
      <c r="F6" s="11">
        <f t="shared" si="0"/>
        <v>51.31</v>
      </c>
      <c r="G6" s="11">
        <f t="shared" si="1"/>
        <v>41.048000000000002</v>
      </c>
      <c r="H6" s="11">
        <f t="shared" si="2"/>
        <v>10.262</v>
      </c>
    </row>
    <row r="7" spans="1:8" x14ac:dyDescent="0.45">
      <c r="A7" s="6" t="s">
        <v>18</v>
      </c>
      <c r="B7" s="10">
        <v>45366</v>
      </c>
      <c r="C7" s="5" t="s">
        <v>7</v>
      </c>
      <c r="D7" s="11">
        <v>356.17</v>
      </c>
      <c r="E7" s="11">
        <v>0</v>
      </c>
      <c r="F7" s="11">
        <f t="shared" si="0"/>
        <v>356.17</v>
      </c>
      <c r="G7" s="11">
        <f t="shared" si="1"/>
        <v>284.93600000000004</v>
      </c>
      <c r="H7" s="11">
        <f t="shared" si="2"/>
        <v>71.23399999999998</v>
      </c>
    </row>
    <row r="8" spans="1:8" x14ac:dyDescent="0.45">
      <c r="A8" s="6" t="s">
        <v>19</v>
      </c>
      <c r="B8" s="10">
        <v>45372</v>
      </c>
      <c r="C8" s="5" t="s">
        <v>8</v>
      </c>
      <c r="D8" s="11">
        <v>125</v>
      </c>
      <c r="E8" s="11">
        <v>27.89</v>
      </c>
      <c r="F8" s="11">
        <f t="shared" si="0"/>
        <v>97.11</v>
      </c>
      <c r="G8" s="11">
        <f t="shared" si="1"/>
        <v>77.688000000000002</v>
      </c>
      <c r="H8" s="11">
        <f t="shared" si="2"/>
        <v>19.421999999999997</v>
      </c>
    </row>
    <row r="9" spans="1:8" x14ac:dyDescent="0.45">
      <c r="A9" s="6" t="s">
        <v>20</v>
      </c>
      <c r="B9" s="10">
        <v>45376</v>
      </c>
      <c r="C9" s="5" t="s">
        <v>9</v>
      </c>
      <c r="D9" s="11">
        <v>385</v>
      </c>
      <c r="E9" s="11">
        <v>0</v>
      </c>
      <c r="F9" s="11">
        <f t="shared" si="0"/>
        <v>385</v>
      </c>
      <c r="G9" s="11">
        <f t="shared" si="1"/>
        <v>308</v>
      </c>
      <c r="H9" s="11">
        <f t="shared" si="2"/>
        <v>77</v>
      </c>
    </row>
    <row r="10" spans="1:8" x14ac:dyDescent="0.45">
      <c r="A10" s="6" t="s">
        <v>21</v>
      </c>
      <c r="B10" s="10">
        <v>45378</v>
      </c>
      <c r="C10" s="5" t="s">
        <v>6</v>
      </c>
      <c r="D10" s="11">
        <v>94</v>
      </c>
      <c r="E10" s="11">
        <v>32.69</v>
      </c>
      <c r="F10" s="11">
        <f t="shared" si="0"/>
        <v>61.31</v>
      </c>
      <c r="G10" s="11">
        <f t="shared" si="1"/>
        <v>49.048000000000002</v>
      </c>
      <c r="H10" s="11">
        <f t="shared" si="2"/>
        <v>12.262</v>
      </c>
    </row>
    <row r="11" spans="1:8" x14ac:dyDescent="0.45">
      <c r="A11" s="6" t="s">
        <v>22</v>
      </c>
      <c r="B11" s="10">
        <v>45353</v>
      </c>
      <c r="C11" s="5" t="s">
        <v>9</v>
      </c>
      <c r="D11" s="11">
        <v>267.47000000000003</v>
      </c>
      <c r="E11" s="11">
        <v>0</v>
      </c>
      <c r="F11" s="11">
        <f t="shared" si="0"/>
        <v>267.47000000000003</v>
      </c>
      <c r="G11" s="11">
        <f t="shared" si="1"/>
        <v>213.97600000000003</v>
      </c>
      <c r="H11" s="11">
        <f t="shared" si="2"/>
        <v>53.494</v>
      </c>
    </row>
    <row r="12" spans="1:8" ht="14.65" thickBot="1" x14ac:dyDescent="0.5">
      <c r="A12" s="12" t="s">
        <v>25</v>
      </c>
      <c r="B12" s="13"/>
      <c r="C12" s="12"/>
      <c r="D12" s="14">
        <f t="shared" ref="D12:H12" si="3">SUM(D4:D11)</f>
        <v>5822.81</v>
      </c>
      <c r="E12" s="14">
        <f t="shared" si="3"/>
        <v>3955.6699999999996</v>
      </c>
      <c r="F12" s="14">
        <f t="shared" si="3"/>
        <v>1867.14</v>
      </c>
      <c r="G12" s="14">
        <f t="shared" si="3"/>
        <v>1493.7120000000002</v>
      </c>
      <c r="H12" s="14">
        <f t="shared" si="3"/>
        <v>373.428</v>
      </c>
    </row>
    <row r="13" spans="1:8" hidden="1" x14ac:dyDescent="0.45">
      <c r="A13" s="8" t="s">
        <v>24</v>
      </c>
    </row>
    <row r="14" spans="1:8" hidden="1" x14ac:dyDescent="0.45">
      <c r="A14" s="9">
        <v>0.8</v>
      </c>
    </row>
    <row r="15" spans="1:8" ht="14.65" thickTop="1" x14ac:dyDescent="0.45"/>
  </sheetData>
  <mergeCells count="2">
    <mergeCell ref="A1:H1"/>
    <mergeCell ref="A2:H2"/>
  </mergeCells>
  <phoneticPr fontId="7" type="noConversion"/>
  <printOptions horizontalCentered="1"/>
  <pageMargins left="0.7" right="0.7" top="0.75" bottom="0.75" header="0.3" footer="0.3"/>
  <pageSetup scale="74" orientation="landscape" r:id="rId1"/>
  <ignoredErrors>
    <ignoredError sqref="G4 G5:G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3230-10B1-498F-8BA1-0A3172C57272}">
  <sheetPr>
    <tabColor rgb="FF0070C0"/>
    <pageSetUpPr fitToPage="1"/>
  </sheetPr>
  <dimension ref="A1:H15"/>
  <sheetViews>
    <sheetView showFormulas="1" zoomScale="70" zoomScaleNormal="70" workbookViewId="0">
      <selection sqref="A1:H1"/>
    </sheetView>
  </sheetViews>
  <sheetFormatPr defaultColWidth="20.59765625" defaultRowHeight="14.25" x14ac:dyDescent="0.45"/>
  <cols>
    <col min="2" max="2" width="20.59765625" style="2"/>
  </cols>
  <sheetData>
    <row r="1" spans="1:8" ht="19.899999999999999" thickBot="1" x14ac:dyDescent="0.65">
      <c r="A1" s="3" t="s">
        <v>11</v>
      </c>
      <c r="B1" s="3"/>
      <c r="C1" s="3"/>
      <c r="D1" s="3"/>
      <c r="E1" s="3"/>
      <c r="F1" s="3"/>
      <c r="G1" s="3"/>
      <c r="H1" s="3"/>
    </row>
    <row r="2" spans="1:8" ht="17.649999999999999" thickTop="1" thickBot="1" x14ac:dyDescent="0.55000000000000004">
      <c r="A2" s="4" t="s">
        <v>12</v>
      </c>
      <c r="B2" s="4"/>
      <c r="C2" s="4"/>
      <c r="D2" s="4"/>
      <c r="E2" s="4"/>
      <c r="F2" s="4"/>
      <c r="G2" s="4"/>
      <c r="H2" s="4"/>
    </row>
    <row r="3" spans="1:8" ht="14.65" thickTop="1" x14ac:dyDescent="0.45">
      <c r="A3" s="7" t="s">
        <v>14</v>
      </c>
      <c r="B3" s="7" t="s">
        <v>10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23</v>
      </c>
      <c r="H3" s="7" t="s">
        <v>4</v>
      </c>
    </row>
    <row r="4" spans="1:8" x14ac:dyDescent="0.45">
      <c r="A4" s="6" t="s">
        <v>15</v>
      </c>
      <c r="B4" s="10">
        <v>45352</v>
      </c>
      <c r="C4" s="5" t="s">
        <v>5</v>
      </c>
      <c r="D4" s="11">
        <v>223.76</v>
      </c>
      <c r="E4" s="11">
        <v>98.16</v>
      </c>
      <c r="F4" s="11">
        <f>D4-E4</f>
        <v>125.6</v>
      </c>
      <c r="G4" s="11">
        <f>F4*$A$14</f>
        <v>100.48</v>
      </c>
      <c r="H4" s="11">
        <f>F4-G4</f>
        <v>25.11999999999999</v>
      </c>
    </row>
    <row r="5" spans="1:8" x14ac:dyDescent="0.45">
      <c r="A5" s="6" t="s">
        <v>16</v>
      </c>
      <c r="B5" s="10">
        <v>45356</v>
      </c>
      <c r="C5" s="5" t="s">
        <v>13</v>
      </c>
      <c r="D5" s="11">
        <v>4277.41</v>
      </c>
      <c r="E5" s="11">
        <v>3754.24</v>
      </c>
      <c r="F5" s="11">
        <f t="shared" ref="F5:F11" si="0">D5-E5</f>
        <v>523.17000000000007</v>
      </c>
      <c r="G5" s="11">
        <f t="shared" ref="G5:G11" si="1">F5*$A$14</f>
        <v>418.53600000000006</v>
      </c>
      <c r="H5" s="11">
        <f t="shared" ref="H5:H11" si="2">F5-G5</f>
        <v>104.63400000000001</v>
      </c>
    </row>
    <row r="6" spans="1:8" x14ac:dyDescent="0.45">
      <c r="A6" s="6" t="s">
        <v>17</v>
      </c>
      <c r="B6" s="10">
        <v>45356</v>
      </c>
      <c r="C6" s="5" t="s">
        <v>6</v>
      </c>
      <c r="D6" s="11">
        <v>94</v>
      </c>
      <c r="E6" s="11">
        <v>42.69</v>
      </c>
      <c r="F6" s="11">
        <f t="shared" si="0"/>
        <v>51.31</v>
      </c>
      <c r="G6" s="11">
        <f t="shared" si="1"/>
        <v>41.048000000000002</v>
      </c>
      <c r="H6" s="11">
        <f t="shared" si="2"/>
        <v>10.262</v>
      </c>
    </row>
    <row r="7" spans="1:8" x14ac:dyDescent="0.45">
      <c r="A7" s="6" t="s">
        <v>18</v>
      </c>
      <c r="B7" s="10">
        <v>45366</v>
      </c>
      <c r="C7" s="5" t="s">
        <v>7</v>
      </c>
      <c r="D7" s="11">
        <v>356.17</v>
      </c>
      <c r="E7" s="11">
        <v>0</v>
      </c>
      <c r="F7" s="11">
        <f t="shared" si="0"/>
        <v>356.17</v>
      </c>
      <c r="G7" s="11">
        <f t="shared" si="1"/>
        <v>284.93600000000004</v>
      </c>
      <c r="H7" s="11">
        <f t="shared" si="2"/>
        <v>71.23399999999998</v>
      </c>
    </row>
    <row r="8" spans="1:8" x14ac:dyDescent="0.45">
      <c r="A8" s="6" t="s">
        <v>19</v>
      </c>
      <c r="B8" s="10">
        <v>45372</v>
      </c>
      <c r="C8" s="5" t="s">
        <v>8</v>
      </c>
      <c r="D8" s="11">
        <v>125</v>
      </c>
      <c r="E8" s="11">
        <v>27.89</v>
      </c>
      <c r="F8" s="11">
        <f t="shared" si="0"/>
        <v>97.11</v>
      </c>
      <c r="G8" s="11">
        <f t="shared" si="1"/>
        <v>77.688000000000002</v>
      </c>
      <c r="H8" s="11">
        <f t="shared" si="2"/>
        <v>19.421999999999997</v>
      </c>
    </row>
    <row r="9" spans="1:8" x14ac:dyDescent="0.45">
      <c r="A9" s="6" t="s">
        <v>20</v>
      </c>
      <c r="B9" s="10">
        <v>45376</v>
      </c>
      <c r="C9" s="5" t="s">
        <v>9</v>
      </c>
      <c r="D9" s="11">
        <v>385</v>
      </c>
      <c r="E9" s="11">
        <v>0</v>
      </c>
      <c r="F9" s="11">
        <f t="shared" si="0"/>
        <v>385</v>
      </c>
      <c r="G9" s="11">
        <f t="shared" si="1"/>
        <v>308</v>
      </c>
      <c r="H9" s="11">
        <f t="shared" si="2"/>
        <v>77</v>
      </c>
    </row>
    <row r="10" spans="1:8" x14ac:dyDescent="0.45">
      <c r="A10" s="6" t="s">
        <v>21</v>
      </c>
      <c r="B10" s="10">
        <v>45378</v>
      </c>
      <c r="C10" s="5" t="s">
        <v>6</v>
      </c>
      <c r="D10" s="11">
        <v>94</v>
      </c>
      <c r="E10" s="11">
        <v>32.69</v>
      </c>
      <c r="F10" s="11">
        <f t="shared" si="0"/>
        <v>61.31</v>
      </c>
      <c r="G10" s="11">
        <f t="shared" si="1"/>
        <v>49.048000000000002</v>
      </c>
      <c r="H10" s="11">
        <f t="shared" si="2"/>
        <v>12.262</v>
      </c>
    </row>
    <row r="11" spans="1:8" x14ac:dyDescent="0.45">
      <c r="A11" s="6" t="s">
        <v>22</v>
      </c>
      <c r="B11" s="10">
        <v>45353</v>
      </c>
      <c r="C11" s="5" t="s">
        <v>9</v>
      </c>
      <c r="D11" s="11">
        <v>267.47000000000003</v>
      </c>
      <c r="E11" s="11">
        <v>0</v>
      </c>
      <c r="F11" s="11">
        <f t="shared" si="0"/>
        <v>267.47000000000003</v>
      </c>
      <c r="G11" s="11">
        <f t="shared" si="1"/>
        <v>213.97600000000003</v>
      </c>
      <c r="H11" s="11">
        <f t="shared" si="2"/>
        <v>53.494</v>
      </c>
    </row>
    <row r="12" spans="1:8" ht="14.65" thickBot="1" x14ac:dyDescent="0.5">
      <c r="A12" s="12" t="s">
        <v>25</v>
      </c>
      <c r="B12" s="13"/>
      <c r="C12" s="12"/>
      <c r="D12" s="14">
        <f t="shared" ref="D12:H12" si="3">SUM(D4:D11)</f>
        <v>5822.81</v>
      </c>
      <c r="E12" s="14">
        <f t="shared" si="3"/>
        <v>3955.6699999999996</v>
      </c>
      <c r="F12" s="14">
        <f t="shared" si="3"/>
        <v>1867.14</v>
      </c>
      <c r="G12" s="14">
        <f t="shared" si="3"/>
        <v>1493.7120000000002</v>
      </c>
      <c r="H12" s="14">
        <f t="shared" si="3"/>
        <v>373.428</v>
      </c>
    </row>
    <row r="13" spans="1:8" ht="14.65" hidden="1" thickTop="1" x14ac:dyDescent="0.45">
      <c r="A13" s="8" t="s">
        <v>24</v>
      </c>
    </row>
    <row r="14" spans="1:8" ht="14.65" hidden="1" thickTop="1" x14ac:dyDescent="0.45">
      <c r="A14" s="9">
        <v>0.8</v>
      </c>
    </row>
    <row r="15" spans="1:8" ht="14.65" thickTop="1" x14ac:dyDescent="0.45"/>
  </sheetData>
  <mergeCells count="2">
    <mergeCell ref="A1:H1"/>
    <mergeCell ref="A2:H2"/>
  </mergeCells>
  <printOptions horizontalCentered="1"/>
  <pageMargins left="0.7" right="0.7" top="0.75" bottom="0.75" header="0.3" footer="0.3"/>
  <pageSetup scale="37" orientation="landscape" r:id="rId1"/>
  <ignoredErrors>
    <ignoredError sqref="G4:G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D22F-7BD3-48BA-A158-9B3EE2259789}">
  <sheetPr>
    <tabColor rgb="FF0070C0"/>
    <pageSetUpPr fitToPage="1"/>
  </sheetPr>
  <dimension ref="A1:H15"/>
  <sheetViews>
    <sheetView view="pageLayout" zoomScale="70" zoomScaleNormal="70" zoomScalePageLayoutView="70" workbookViewId="0">
      <selection activeCell="F20" sqref="F20"/>
    </sheetView>
  </sheetViews>
  <sheetFormatPr defaultColWidth="20.59765625" defaultRowHeight="14.25" x14ac:dyDescent="0.45"/>
  <cols>
    <col min="2" max="2" width="20.59765625" style="2"/>
  </cols>
  <sheetData>
    <row r="1" spans="1:8" ht="19.899999999999999" thickBot="1" x14ac:dyDescent="0.65">
      <c r="A1" s="3" t="s">
        <v>11</v>
      </c>
      <c r="B1" s="3"/>
      <c r="C1" s="3"/>
      <c r="D1" s="3"/>
      <c r="E1" s="3"/>
      <c r="F1" s="3"/>
      <c r="G1" s="3"/>
      <c r="H1" s="3"/>
    </row>
    <row r="2" spans="1:8" ht="17.649999999999999" thickTop="1" thickBot="1" x14ac:dyDescent="0.55000000000000004">
      <c r="A2" s="4" t="s">
        <v>12</v>
      </c>
      <c r="B2" s="4"/>
      <c r="C2" s="4"/>
      <c r="D2" s="4"/>
      <c r="E2" s="4"/>
      <c r="F2" s="4"/>
      <c r="G2" s="4"/>
      <c r="H2" s="4"/>
    </row>
    <row r="3" spans="1:8" ht="14.65" thickTop="1" x14ac:dyDescent="0.45">
      <c r="A3" s="7" t="s">
        <v>14</v>
      </c>
      <c r="B3" s="7" t="s">
        <v>10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23</v>
      </c>
      <c r="H3" s="7" t="s">
        <v>4</v>
      </c>
    </row>
    <row r="4" spans="1:8" x14ac:dyDescent="0.45">
      <c r="A4" s="6" t="s">
        <v>15</v>
      </c>
      <c r="B4" s="10">
        <v>45352</v>
      </c>
      <c r="C4" s="5" t="s">
        <v>5</v>
      </c>
      <c r="D4" s="11">
        <v>223.76</v>
      </c>
      <c r="E4" s="11">
        <v>98.16</v>
      </c>
      <c r="F4" s="11">
        <f>D4-E4</f>
        <v>125.6</v>
      </c>
      <c r="G4" s="11">
        <f>F4*$A$14</f>
        <v>100.48</v>
      </c>
      <c r="H4" s="11">
        <f>F4-G4</f>
        <v>25.11999999999999</v>
      </c>
    </row>
    <row r="5" spans="1:8" x14ac:dyDescent="0.45">
      <c r="A5" s="6" t="s">
        <v>16</v>
      </c>
      <c r="B5" s="10">
        <v>45356</v>
      </c>
      <c r="C5" s="5" t="s">
        <v>13</v>
      </c>
      <c r="D5" s="11">
        <v>4277.41</v>
      </c>
      <c r="E5" s="11">
        <v>3754.24</v>
      </c>
      <c r="F5" s="11">
        <f t="shared" ref="F5:F11" si="0">D5-E5</f>
        <v>523.17000000000007</v>
      </c>
      <c r="G5" s="11">
        <f t="shared" ref="G5:G11" si="1">F5*$A$14</f>
        <v>418.53600000000006</v>
      </c>
      <c r="H5" s="11">
        <f t="shared" ref="H5:H11" si="2">F5-G5</f>
        <v>104.63400000000001</v>
      </c>
    </row>
    <row r="6" spans="1:8" x14ac:dyDescent="0.45">
      <c r="A6" s="6" t="s">
        <v>17</v>
      </c>
      <c r="B6" s="10">
        <v>45356</v>
      </c>
      <c r="C6" s="5" t="s">
        <v>6</v>
      </c>
      <c r="D6" s="11">
        <v>94</v>
      </c>
      <c r="E6" s="11">
        <v>42.69</v>
      </c>
      <c r="F6" s="11">
        <f t="shared" si="0"/>
        <v>51.31</v>
      </c>
      <c r="G6" s="11">
        <f t="shared" si="1"/>
        <v>41.048000000000002</v>
      </c>
      <c r="H6" s="11">
        <f t="shared" si="2"/>
        <v>10.262</v>
      </c>
    </row>
    <row r="7" spans="1:8" x14ac:dyDescent="0.45">
      <c r="A7" s="6" t="s">
        <v>18</v>
      </c>
      <c r="B7" s="10">
        <v>45366</v>
      </c>
      <c r="C7" s="5" t="s">
        <v>7</v>
      </c>
      <c r="D7" s="11">
        <v>356.17</v>
      </c>
      <c r="E7" s="11">
        <v>0</v>
      </c>
      <c r="F7" s="11">
        <f t="shared" si="0"/>
        <v>356.17</v>
      </c>
      <c r="G7" s="11">
        <f t="shared" si="1"/>
        <v>284.93600000000004</v>
      </c>
      <c r="H7" s="11">
        <f t="shared" si="2"/>
        <v>71.23399999999998</v>
      </c>
    </row>
    <row r="8" spans="1:8" x14ac:dyDescent="0.45">
      <c r="A8" s="6" t="s">
        <v>19</v>
      </c>
      <c r="B8" s="10">
        <v>45372</v>
      </c>
      <c r="C8" s="5" t="s">
        <v>8</v>
      </c>
      <c r="D8" s="11">
        <v>125</v>
      </c>
      <c r="E8" s="11">
        <v>27.89</v>
      </c>
      <c r="F8" s="11">
        <f t="shared" si="0"/>
        <v>97.11</v>
      </c>
      <c r="G8" s="11">
        <f t="shared" si="1"/>
        <v>77.688000000000002</v>
      </c>
      <c r="H8" s="11">
        <f t="shared" si="2"/>
        <v>19.421999999999997</v>
      </c>
    </row>
    <row r="9" spans="1:8" x14ac:dyDescent="0.45">
      <c r="A9" s="6" t="s">
        <v>20</v>
      </c>
      <c r="B9" s="10">
        <v>45376</v>
      </c>
      <c r="C9" s="5" t="s">
        <v>9</v>
      </c>
      <c r="D9" s="11">
        <v>385</v>
      </c>
      <c r="E9" s="11">
        <v>0</v>
      </c>
      <c r="F9" s="11">
        <f t="shared" si="0"/>
        <v>385</v>
      </c>
      <c r="G9" s="11">
        <f t="shared" si="1"/>
        <v>308</v>
      </c>
      <c r="H9" s="11">
        <f t="shared" si="2"/>
        <v>77</v>
      </c>
    </row>
    <row r="10" spans="1:8" x14ac:dyDescent="0.45">
      <c r="A10" s="6" t="s">
        <v>21</v>
      </c>
      <c r="B10" s="10">
        <v>45378</v>
      </c>
      <c r="C10" s="5" t="s">
        <v>6</v>
      </c>
      <c r="D10" s="11">
        <v>94</v>
      </c>
      <c r="E10" s="11">
        <v>32.69</v>
      </c>
      <c r="F10" s="11">
        <f t="shared" si="0"/>
        <v>61.31</v>
      </c>
      <c r="G10" s="11">
        <f t="shared" si="1"/>
        <v>49.048000000000002</v>
      </c>
      <c r="H10" s="11">
        <f t="shared" si="2"/>
        <v>12.262</v>
      </c>
    </row>
    <row r="11" spans="1:8" x14ac:dyDescent="0.45">
      <c r="A11" s="6" t="s">
        <v>22</v>
      </c>
      <c r="B11" s="10">
        <v>45353</v>
      </c>
      <c r="C11" s="5" t="s">
        <v>9</v>
      </c>
      <c r="D11" s="11">
        <v>267.47000000000003</v>
      </c>
      <c r="E11" s="11">
        <v>0</v>
      </c>
      <c r="F11" s="11">
        <f t="shared" si="0"/>
        <v>267.47000000000003</v>
      </c>
      <c r="G11" s="11">
        <f t="shared" si="1"/>
        <v>213.97600000000003</v>
      </c>
      <c r="H11" s="11">
        <f t="shared" si="2"/>
        <v>53.494</v>
      </c>
    </row>
    <row r="12" spans="1:8" ht="14.65" thickBot="1" x14ac:dyDescent="0.5">
      <c r="A12" s="12" t="s">
        <v>25</v>
      </c>
      <c r="B12" s="13"/>
      <c r="C12" s="12"/>
      <c r="D12" s="14">
        <f t="shared" ref="D12:H12" si="3">SUM(D4:D11)</f>
        <v>5822.81</v>
      </c>
      <c r="E12" s="14">
        <f t="shared" si="3"/>
        <v>3955.6699999999996</v>
      </c>
      <c r="F12" s="14">
        <f t="shared" si="3"/>
        <v>1867.14</v>
      </c>
      <c r="G12" s="14">
        <f t="shared" si="3"/>
        <v>1493.7120000000002</v>
      </c>
      <c r="H12" s="14">
        <f t="shared" si="3"/>
        <v>373.428</v>
      </c>
    </row>
    <row r="13" spans="1:8" ht="14.65" hidden="1" thickTop="1" x14ac:dyDescent="0.45">
      <c r="A13" s="8" t="s">
        <v>24</v>
      </c>
    </row>
    <row r="14" spans="1:8" ht="14.65" hidden="1" thickTop="1" x14ac:dyDescent="0.45">
      <c r="A14" s="9">
        <v>0.8</v>
      </c>
    </row>
    <row r="15" spans="1:8" ht="14.65" thickTop="1" x14ac:dyDescent="0.45"/>
  </sheetData>
  <mergeCells count="2">
    <mergeCell ref="A1:H1"/>
    <mergeCell ref="A2:H2"/>
  </mergeCells>
  <printOptions horizontalCentered="1"/>
  <pageMargins left="0.7" right="0.7" top="0.75" bottom="0.75" header="0.3" footer="0.3"/>
  <pageSetup scale="74" orientation="landscape" r:id="rId1"/>
  <headerFooter>
    <oddHeader>&amp;L&amp;F&amp;CPage &amp;P&amp;R&amp;D</oddHeader>
  </headerFooter>
  <ignoredErrors>
    <ignoredError sqref="G4:G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1CFE-0F6F-4009-BDF5-06EBDF30721C}">
  <dimension ref="A1:M13"/>
  <sheetViews>
    <sheetView workbookViewId="0">
      <selection activeCell="B2" sqref="B2"/>
    </sheetView>
  </sheetViews>
  <sheetFormatPr defaultRowHeight="14.25" x14ac:dyDescent="0.45"/>
  <sheetData>
    <row r="1" spans="1:13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45">
      <c r="A2">
        <v>1</v>
      </c>
      <c r="B2">
        <f>$A2*B$1</f>
        <v>1</v>
      </c>
      <c r="C2">
        <f t="shared" ref="C2:M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</row>
    <row r="3" spans="1:13" x14ac:dyDescent="0.45">
      <c r="A3">
        <v>2</v>
      </c>
      <c r="B3">
        <f t="shared" ref="B3:M13" si="1">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  <c r="K3">
        <f t="shared" si="1"/>
        <v>20</v>
      </c>
      <c r="L3">
        <f t="shared" si="1"/>
        <v>22</v>
      </c>
      <c r="M3">
        <f t="shared" si="1"/>
        <v>24</v>
      </c>
    </row>
    <row r="4" spans="1:13" x14ac:dyDescent="0.45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  <c r="K4">
        <f t="shared" si="1"/>
        <v>30</v>
      </c>
      <c r="L4">
        <f t="shared" si="1"/>
        <v>33</v>
      </c>
      <c r="M4">
        <f t="shared" si="1"/>
        <v>36</v>
      </c>
    </row>
    <row r="5" spans="1:13" x14ac:dyDescent="0.45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  <c r="K5">
        <f t="shared" si="1"/>
        <v>40</v>
      </c>
      <c r="L5">
        <f t="shared" si="1"/>
        <v>44</v>
      </c>
      <c r="M5">
        <f t="shared" si="1"/>
        <v>48</v>
      </c>
    </row>
    <row r="6" spans="1:13" x14ac:dyDescent="0.45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  <c r="K6">
        <f t="shared" si="1"/>
        <v>50</v>
      </c>
      <c r="L6">
        <f t="shared" si="1"/>
        <v>55</v>
      </c>
      <c r="M6">
        <f t="shared" si="1"/>
        <v>60</v>
      </c>
    </row>
    <row r="7" spans="1:13" x14ac:dyDescent="0.45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  <c r="K7">
        <f t="shared" si="1"/>
        <v>60</v>
      </c>
      <c r="L7">
        <f t="shared" si="1"/>
        <v>66</v>
      </c>
      <c r="M7">
        <f t="shared" si="1"/>
        <v>72</v>
      </c>
    </row>
    <row r="8" spans="1:13" x14ac:dyDescent="0.45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  <c r="L8">
        <f t="shared" si="1"/>
        <v>77</v>
      </c>
      <c r="M8">
        <f t="shared" si="1"/>
        <v>84</v>
      </c>
    </row>
    <row r="9" spans="1:13" x14ac:dyDescent="0.45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  <c r="L9">
        <f t="shared" si="1"/>
        <v>88</v>
      </c>
      <c r="M9">
        <f t="shared" si="1"/>
        <v>96</v>
      </c>
    </row>
    <row r="10" spans="1:13" x14ac:dyDescent="0.45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  <c r="L10">
        <f t="shared" si="1"/>
        <v>99</v>
      </c>
      <c r="M10">
        <f t="shared" si="1"/>
        <v>108</v>
      </c>
    </row>
    <row r="11" spans="1:13" x14ac:dyDescent="0.45">
      <c r="A11">
        <v>10</v>
      </c>
      <c r="B11">
        <f t="shared" si="1"/>
        <v>10</v>
      </c>
      <c r="C11">
        <f t="shared" si="1"/>
        <v>20</v>
      </c>
      <c r="D11">
        <f t="shared" si="1"/>
        <v>30</v>
      </c>
      <c r="E11">
        <f t="shared" si="1"/>
        <v>40</v>
      </c>
      <c r="F11">
        <f t="shared" si="1"/>
        <v>50</v>
      </c>
      <c r="G11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  <c r="L11">
        <f t="shared" si="1"/>
        <v>110</v>
      </c>
      <c r="M11">
        <f t="shared" si="1"/>
        <v>120</v>
      </c>
    </row>
    <row r="12" spans="1:13" x14ac:dyDescent="0.45">
      <c r="A12">
        <v>11</v>
      </c>
      <c r="B12">
        <f t="shared" si="1"/>
        <v>11</v>
      </c>
      <c r="C12">
        <f t="shared" si="1"/>
        <v>22</v>
      </c>
      <c r="D12">
        <f t="shared" si="1"/>
        <v>33</v>
      </c>
      <c r="E12">
        <f t="shared" si="1"/>
        <v>44</v>
      </c>
      <c r="F12">
        <f t="shared" si="1"/>
        <v>55</v>
      </c>
      <c r="G12">
        <f t="shared" si="1"/>
        <v>66</v>
      </c>
      <c r="H12">
        <f t="shared" si="1"/>
        <v>77</v>
      </c>
      <c r="I12">
        <f t="shared" si="1"/>
        <v>88</v>
      </c>
      <c r="J12">
        <f t="shared" si="1"/>
        <v>99</v>
      </c>
      <c r="K12">
        <f t="shared" si="1"/>
        <v>110</v>
      </c>
      <c r="L12">
        <f t="shared" si="1"/>
        <v>121</v>
      </c>
      <c r="M12">
        <f t="shared" si="1"/>
        <v>132</v>
      </c>
    </row>
    <row r="13" spans="1:13" x14ac:dyDescent="0.45">
      <c r="A13">
        <v>12</v>
      </c>
      <c r="B13">
        <f t="shared" si="1"/>
        <v>12</v>
      </c>
      <c r="C13">
        <f t="shared" si="1"/>
        <v>24</v>
      </c>
      <c r="D13">
        <f t="shared" si="1"/>
        <v>36</v>
      </c>
      <c r="E13">
        <f t="shared" si="1"/>
        <v>48</v>
      </c>
      <c r="F13">
        <f t="shared" si="1"/>
        <v>60</v>
      </c>
      <c r="G13">
        <f t="shared" si="1"/>
        <v>72</v>
      </c>
      <c r="H13">
        <f t="shared" si="1"/>
        <v>84</v>
      </c>
      <c r="I13">
        <f t="shared" si="1"/>
        <v>96</v>
      </c>
      <c r="J13">
        <f t="shared" si="1"/>
        <v>108</v>
      </c>
      <c r="K13">
        <f t="shared" si="1"/>
        <v>120</v>
      </c>
      <c r="L13">
        <f t="shared" si="1"/>
        <v>132</v>
      </c>
      <c r="M13">
        <f t="shared" si="1"/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4EF7-AAA7-438F-BCFF-7468315861E2}">
  <dimension ref="B2:M30"/>
  <sheetViews>
    <sheetView tabSelected="1" topLeftCell="A6" zoomScale="85" zoomScaleNormal="85" workbookViewId="0">
      <selection activeCell="I29" sqref="I29"/>
    </sheetView>
  </sheetViews>
  <sheetFormatPr defaultRowHeight="14.25" x14ac:dyDescent="0.45"/>
  <cols>
    <col min="1" max="1" width="7" customWidth="1"/>
    <col min="2" max="2" width="14.6640625" customWidth="1"/>
    <col min="3" max="3" width="23.1328125" bestFit="1" customWidth="1"/>
    <col min="4" max="4" width="21.86328125" bestFit="1" customWidth="1"/>
    <col min="5" max="5" width="8.86328125" customWidth="1"/>
    <col min="6" max="7" width="11.33203125" customWidth="1"/>
    <col min="8" max="8" width="26.53125" bestFit="1" customWidth="1"/>
    <col min="9" max="9" width="9.86328125" customWidth="1"/>
    <col min="10" max="10" width="16.33203125" bestFit="1" customWidth="1"/>
    <col min="11" max="11" width="8.86328125" customWidth="1"/>
    <col min="12" max="12" width="15.1328125" bestFit="1" customWidth="1"/>
    <col min="15" max="15" width="11.86328125" bestFit="1" customWidth="1"/>
  </cols>
  <sheetData>
    <row r="2" spans="2:13" ht="27.4" x14ac:dyDescent="0.7">
      <c r="B2" s="15"/>
      <c r="C2" s="15"/>
      <c r="D2" s="15" t="s">
        <v>26</v>
      </c>
      <c r="E2" s="15"/>
      <c r="H2" s="15"/>
      <c r="I2" s="15"/>
      <c r="J2" s="15"/>
    </row>
    <row r="3" spans="2:13" x14ac:dyDescent="0.45">
      <c r="B3" s="16" t="s">
        <v>27</v>
      </c>
      <c r="C3" s="17">
        <f ca="1">TODAY()</f>
        <v>44953</v>
      </c>
    </row>
    <row r="4" spans="2:13" x14ac:dyDescent="0.45">
      <c r="B4" s="18"/>
      <c r="C4" s="1"/>
    </row>
    <row r="5" spans="2:13" x14ac:dyDescent="0.45">
      <c r="B5" s="19" t="s">
        <v>28</v>
      </c>
      <c r="C5" s="19" t="s">
        <v>29</v>
      </c>
      <c r="D5" s="19" t="s">
        <v>30</v>
      </c>
      <c r="E5" s="19" t="s">
        <v>31</v>
      </c>
      <c r="F5" s="19" t="s">
        <v>32</v>
      </c>
      <c r="G5" s="19"/>
      <c r="H5" s="19" t="s">
        <v>33</v>
      </c>
      <c r="I5" s="19" t="s">
        <v>34</v>
      </c>
      <c r="J5" s="19" t="s">
        <v>35</v>
      </c>
    </row>
    <row r="6" spans="2:13" x14ac:dyDescent="0.45">
      <c r="B6" s="16"/>
      <c r="C6" s="20"/>
      <c r="D6" s="21"/>
      <c r="E6" s="21"/>
      <c r="F6" s="21"/>
      <c r="G6" s="21"/>
      <c r="H6" s="21"/>
      <c r="I6" s="21"/>
      <c r="J6" s="21"/>
    </row>
    <row r="7" spans="2:13" x14ac:dyDescent="0.45">
      <c r="B7" s="16"/>
      <c r="C7" s="20"/>
      <c r="D7" s="21"/>
      <c r="E7" s="21"/>
      <c r="F7" s="21"/>
      <c r="G7" s="21"/>
      <c r="H7" s="21"/>
      <c r="I7" s="21"/>
      <c r="J7" s="21"/>
    </row>
    <row r="8" spans="2:13" x14ac:dyDescent="0.45">
      <c r="B8" s="18"/>
      <c r="C8" s="1"/>
    </row>
    <row r="9" spans="2:13" x14ac:dyDescent="0.45">
      <c r="B9" s="18"/>
      <c r="C9" s="1"/>
    </row>
    <row r="10" spans="2:13" ht="28.5" x14ac:dyDescent="0.45">
      <c r="B10" s="22" t="s">
        <v>28</v>
      </c>
      <c r="C10" s="22" t="s">
        <v>29</v>
      </c>
      <c r="D10" s="22" t="s">
        <v>30</v>
      </c>
      <c r="E10" s="22" t="s">
        <v>31</v>
      </c>
      <c r="F10" s="22" t="s">
        <v>32</v>
      </c>
      <c r="G10" s="22" t="s">
        <v>64</v>
      </c>
      <c r="H10" s="22" t="s">
        <v>33</v>
      </c>
      <c r="I10" s="22" t="s">
        <v>34</v>
      </c>
      <c r="J10" s="22" t="s">
        <v>35</v>
      </c>
      <c r="L10" s="23" t="s">
        <v>36</v>
      </c>
      <c r="M10" s="24"/>
    </row>
    <row r="11" spans="2:13" x14ac:dyDescent="0.45">
      <c r="B11" s="21" t="s">
        <v>37</v>
      </c>
      <c r="C11" s="25">
        <v>294211</v>
      </c>
      <c r="D11" s="26" t="str">
        <f>VLOOKUP(C11,$B$24:$C$29,2,FALSE)</f>
        <v>Leather sectional</v>
      </c>
      <c r="E11" s="21" t="s">
        <v>38</v>
      </c>
      <c r="F11" s="37">
        <f>VLOOKUP(C11,$B$24:$D$29,3,FALSE)</f>
        <v>1399</v>
      </c>
      <c r="G11" s="37">
        <f>IF(E11="Yes",75,0)</f>
        <v>75</v>
      </c>
      <c r="H11" s="37">
        <f>F11+G11</f>
        <v>1474</v>
      </c>
      <c r="I11" s="27">
        <v>3</v>
      </c>
      <c r="J11" s="38">
        <f>-PMT($M$12/$M$13,I11*$M$13,H11)</f>
        <v>42.865702995581536</v>
      </c>
      <c r="L11" s="28" t="s">
        <v>39</v>
      </c>
      <c r="M11" s="29">
        <v>75</v>
      </c>
    </row>
    <row r="12" spans="2:13" x14ac:dyDescent="0.45">
      <c r="B12" s="21" t="s">
        <v>40</v>
      </c>
      <c r="C12" s="25">
        <v>327064</v>
      </c>
      <c r="D12" s="26" t="str">
        <f t="shared" ref="D12:D19" si="0">VLOOKUP(C12,$B$24:$C$29,2,FALSE)</f>
        <v>Media cabinet</v>
      </c>
      <c r="E12" s="21" t="s">
        <v>38</v>
      </c>
      <c r="F12" s="37">
        <f t="shared" ref="F12:F19" si="1">VLOOKUP(C12,$B$24:$D$29,3,FALSE)</f>
        <v>379.99</v>
      </c>
      <c r="G12" s="37">
        <f t="shared" ref="G12:G19" si="2">IF(E12="Yes",75,0)</f>
        <v>75</v>
      </c>
      <c r="H12" s="37">
        <f t="shared" ref="H12:H19" si="3">F12+G12</f>
        <v>454.99</v>
      </c>
      <c r="I12" s="27">
        <v>5</v>
      </c>
      <c r="J12" s="38">
        <f t="shared" ref="J12:J19" si="4">-PMT($M$12/$M$13,I12*$M$13,H12)</f>
        <v>8.175574565242087</v>
      </c>
      <c r="L12" s="25" t="s">
        <v>41</v>
      </c>
      <c r="M12" s="30">
        <v>0.03</v>
      </c>
    </row>
    <row r="13" spans="2:13" x14ac:dyDescent="0.45">
      <c r="B13" s="21" t="s">
        <v>42</v>
      </c>
      <c r="C13" s="25">
        <v>446741</v>
      </c>
      <c r="D13" s="26" t="str">
        <f t="shared" si="0"/>
        <v>End table set</v>
      </c>
      <c r="E13" s="21" t="s">
        <v>43</v>
      </c>
      <c r="F13" s="37">
        <f t="shared" si="1"/>
        <v>467.99</v>
      </c>
      <c r="G13" s="37">
        <f t="shared" si="2"/>
        <v>0</v>
      </c>
      <c r="H13" s="37">
        <f t="shared" si="3"/>
        <v>467.99</v>
      </c>
      <c r="I13" s="27">
        <v>3</v>
      </c>
      <c r="J13" s="38">
        <f t="shared" si="4"/>
        <v>13.609715295048984</v>
      </c>
      <c r="L13" s="25" t="s">
        <v>44</v>
      </c>
      <c r="M13" s="21">
        <v>12</v>
      </c>
    </row>
    <row r="14" spans="2:13" x14ac:dyDescent="0.45">
      <c r="B14" s="21" t="s">
        <v>45</v>
      </c>
      <c r="C14" s="25">
        <v>643081</v>
      </c>
      <c r="D14" s="26" t="str">
        <f t="shared" si="0"/>
        <v>Dinning table</v>
      </c>
      <c r="E14" s="21" t="s">
        <v>43</v>
      </c>
      <c r="F14" s="37">
        <f t="shared" si="1"/>
        <v>599.99</v>
      </c>
      <c r="G14" s="37">
        <f t="shared" si="2"/>
        <v>0</v>
      </c>
      <c r="H14" s="37">
        <f t="shared" si="3"/>
        <v>599.99</v>
      </c>
      <c r="I14" s="27">
        <v>5</v>
      </c>
      <c r="J14" s="38">
        <f t="shared" si="4"/>
        <v>10.781034711531243</v>
      </c>
    </row>
    <row r="15" spans="2:13" x14ac:dyDescent="0.45">
      <c r="B15" s="21" t="s">
        <v>46</v>
      </c>
      <c r="C15" s="25">
        <v>294211</v>
      </c>
      <c r="D15" s="26" t="str">
        <f t="shared" si="0"/>
        <v>Leather sectional</v>
      </c>
      <c r="E15" s="21" t="s">
        <v>43</v>
      </c>
      <c r="F15" s="37">
        <f t="shared" si="1"/>
        <v>1399</v>
      </c>
      <c r="G15" s="37">
        <f t="shared" si="2"/>
        <v>0</v>
      </c>
      <c r="H15" s="37">
        <f t="shared" si="3"/>
        <v>1399</v>
      </c>
      <c r="I15" s="27">
        <v>3</v>
      </c>
      <c r="J15" s="38">
        <f t="shared" si="4"/>
        <v>40.68461227328261</v>
      </c>
    </row>
    <row r="16" spans="2:13" x14ac:dyDescent="0.45">
      <c r="B16" s="21" t="s">
        <v>47</v>
      </c>
      <c r="C16" s="25">
        <v>446741</v>
      </c>
      <c r="D16" s="26" t="str">
        <f t="shared" si="0"/>
        <v>End table set</v>
      </c>
      <c r="E16" s="21" t="s">
        <v>43</v>
      </c>
      <c r="F16" s="37">
        <f t="shared" si="1"/>
        <v>467.99</v>
      </c>
      <c r="G16" s="37">
        <f t="shared" si="2"/>
        <v>0</v>
      </c>
      <c r="H16" s="37">
        <f t="shared" si="3"/>
        <v>467.99</v>
      </c>
      <c r="I16" s="27">
        <v>3</v>
      </c>
      <c r="J16" s="38">
        <f t="shared" si="4"/>
        <v>13.609715295048984</v>
      </c>
    </row>
    <row r="17" spans="2:10" x14ac:dyDescent="0.45">
      <c r="B17" s="21" t="s">
        <v>48</v>
      </c>
      <c r="C17" s="25">
        <v>306862</v>
      </c>
      <c r="D17" s="26" t="str">
        <f t="shared" si="0"/>
        <v>Entertainment center</v>
      </c>
      <c r="E17" s="21" t="s">
        <v>38</v>
      </c>
      <c r="F17" s="37">
        <f t="shared" si="1"/>
        <v>809.99</v>
      </c>
      <c r="G17" s="37">
        <f t="shared" si="2"/>
        <v>75</v>
      </c>
      <c r="H17" s="37">
        <f t="shared" si="3"/>
        <v>884.99</v>
      </c>
      <c r="I17" s="27">
        <v>4</v>
      </c>
      <c r="J17" s="38">
        <f t="shared" si="4"/>
        <v>19.588658042270794</v>
      </c>
    </row>
    <row r="18" spans="2:10" x14ac:dyDescent="0.45">
      <c r="B18" s="21" t="s">
        <v>49</v>
      </c>
      <c r="C18" s="25">
        <v>643081</v>
      </c>
      <c r="D18" s="26" t="str">
        <f t="shared" si="0"/>
        <v>Dinning table</v>
      </c>
      <c r="E18" s="21" t="s">
        <v>43</v>
      </c>
      <c r="F18" s="37">
        <f t="shared" si="1"/>
        <v>599.99</v>
      </c>
      <c r="G18" s="37">
        <f t="shared" si="2"/>
        <v>0</v>
      </c>
      <c r="H18" s="37">
        <f t="shared" si="3"/>
        <v>599.99</v>
      </c>
      <c r="I18" s="27">
        <v>4</v>
      </c>
      <c r="J18" s="38">
        <f t="shared" si="4"/>
        <v>13.280374850317015</v>
      </c>
    </row>
    <row r="19" spans="2:10" x14ac:dyDescent="0.45">
      <c r="B19" s="21" t="s">
        <v>50</v>
      </c>
      <c r="C19" s="25">
        <v>446741</v>
      </c>
      <c r="D19" s="26" t="str">
        <f t="shared" si="0"/>
        <v>End table set</v>
      </c>
      <c r="E19" s="21" t="s">
        <v>38</v>
      </c>
      <c r="F19" s="37">
        <f t="shared" si="1"/>
        <v>467.99</v>
      </c>
      <c r="G19" s="37">
        <f t="shared" si="2"/>
        <v>75</v>
      </c>
      <c r="H19" s="37">
        <f t="shared" si="3"/>
        <v>542.99</v>
      </c>
      <c r="I19" s="27">
        <v>5</v>
      </c>
      <c r="J19" s="38">
        <f t="shared" si="4"/>
        <v>9.7568193436796431</v>
      </c>
    </row>
    <row r="20" spans="2:10" x14ac:dyDescent="0.45">
      <c r="B20" s="31" t="s">
        <v>51</v>
      </c>
      <c r="C20" s="21"/>
      <c r="D20" s="21"/>
      <c r="E20" s="21"/>
      <c r="F20" s="21"/>
      <c r="G20" s="21"/>
      <c r="H20" s="21"/>
      <c r="I20" s="21"/>
      <c r="J20" s="21"/>
    </row>
    <row r="21" spans="2:10" x14ac:dyDescent="0.45">
      <c r="B21" s="21"/>
      <c r="C21" s="21"/>
      <c r="D21" s="21"/>
      <c r="E21" s="21"/>
      <c r="F21" s="21"/>
      <c r="G21" s="21"/>
      <c r="H21" s="21"/>
      <c r="I21" s="21"/>
      <c r="J21" s="21"/>
    </row>
    <row r="22" spans="2:10" ht="14.45" customHeight="1" x14ac:dyDescent="0.45">
      <c r="B22" s="32"/>
      <c r="C22" s="33"/>
      <c r="D22" s="32"/>
      <c r="E22" s="21"/>
      <c r="F22" s="21"/>
      <c r="G22" s="21"/>
      <c r="H22" s="21"/>
      <c r="I22" s="21"/>
      <c r="J22" s="21"/>
    </row>
    <row r="23" spans="2:10" x14ac:dyDescent="0.45">
      <c r="B23" s="22" t="s">
        <v>29</v>
      </c>
      <c r="C23" s="22" t="s">
        <v>0</v>
      </c>
      <c r="D23" s="22" t="s">
        <v>32</v>
      </c>
      <c r="E23" s="33"/>
      <c r="F23" s="21"/>
      <c r="G23" s="21"/>
      <c r="H23" s="22" t="s">
        <v>52</v>
      </c>
      <c r="I23" s="34"/>
      <c r="J23" s="34"/>
    </row>
    <row r="24" spans="2:10" x14ac:dyDescent="0.45">
      <c r="B24" s="25">
        <v>294211</v>
      </c>
      <c r="C24" s="26" t="s">
        <v>53</v>
      </c>
      <c r="D24" s="35">
        <v>1399</v>
      </c>
      <c r="E24" s="36"/>
      <c r="F24" s="21"/>
      <c r="G24" s="21"/>
      <c r="H24" s="21" t="s">
        <v>54</v>
      </c>
      <c r="I24" s="21">
        <f>COUNT(H11:H19)</f>
        <v>9</v>
      </c>
      <c r="J24" s="21"/>
    </row>
    <row r="25" spans="2:10" x14ac:dyDescent="0.45">
      <c r="B25" s="25">
        <v>306862</v>
      </c>
      <c r="C25" s="26" t="s">
        <v>55</v>
      </c>
      <c r="D25" s="35">
        <v>809.99</v>
      </c>
      <c r="E25" s="36"/>
      <c r="F25" s="21"/>
      <c r="G25" s="21"/>
      <c r="H25" s="21" t="s">
        <v>56</v>
      </c>
      <c r="I25" s="39">
        <f>MIN(H11:H19)</f>
        <v>454.99</v>
      </c>
      <c r="J25" s="21"/>
    </row>
    <row r="26" spans="2:10" x14ac:dyDescent="0.45">
      <c r="B26" s="25">
        <v>327064</v>
      </c>
      <c r="C26" s="26" t="s">
        <v>57</v>
      </c>
      <c r="D26" s="35">
        <v>379.99</v>
      </c>
      <c r="E26" s="36"/>
      <c r="F26" s="21"/>
      <c r="G26" s="21"/>
      <c r="H26" s="21" t="s">
        <v>58</v>
      </c>
      <c r="I26" s="36">
        <f>AVERAGE(J11:J19)</f>
        <v>19.150245263555874</v>
      </c>
      <c r="J26" s="21"/>
    </row>
    <row r="27" spans="2:10" x14ac:dyDescent="0.45">
      <c r="B27" s="25">
        <v>446229</v>
      </c>
      <c r="C27" s="26" t="s">
        <v>59</v>
      </c>
      <c r="D27" s="35">
        <v>1099.99</v>
      </c>
      <c r="E27" s="36"/>
      <c r="F27" s="21"/>
      <c r="G27" s="21"/>
      <c r="H27" s="21" t="s">
        <v>60</v>
      </c>
      <c r="I27" s="40">
        <f>MAX(J11:J19)</f>
        <v>42.865702995581536</v>
      </c>
      <c r="J27" s="21"/>
    </row>
    <row r="28" spans="2:10" x14ac:dyDescent="0.45">
      <c r="B28" s="25">
        <v>446741</v>
      </c>
      <c r="C28" s="26" t="s">
        <v>61</v>
      </c>
      <c r="D28" s="35">
        <v>467.99</v>
      </c>
      <c r="E28" s="36"/>
      <c r="F28" s="21"/>
      <c r="G28" s="21"/>
      <c r="H28" s="25" t="s">
        <v>62</v>
      </c>
      <c r="I28" s="41">
        <f>MEDIAN(J11:J19)</f>
        <v>13.609715295048984</v>
      </c>
      <c r="J28" s="21"/>
    </row>
    <row r="29" spans="2:10" x14ac:dyDescent="0.45">
      <c r="B29" s="25">
        <v>643081</v>
      </c>
      <c r="C29" s="26" t="s">
        <v>63</v>
      </c>
      <c r="D29" s="35">
        <v>599.99</v>
      </c>
      <c r="E29" s="36"/>
      <c r="F29" s="21"/>
      <c r="G29" s="21"/>
      <c r="H29" s="21"/>
      <c r="I29" s="21"/>
      <c r="J29" s="21"/>
    </row>
    <row r="30" spans="2:10" x14ac:dyDescent="0.45">
      <c r="B30" s="25"/>
      <c r="C30" s="21"/>
      <c r="D30" s="21"/>
      <c r="E30" s="21"/>
      <c r="F30" s="21"/>
      <c r="G30" s="21"/>
      <c r="H30" s="21"/>
      <c r="I30" s="21"/>
      <c r="J3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1A</vt:lpstr>
      <vt:lpstr>Formulas</vt:lpstr>
      <vt:lpstr>Footer</vt:lpstr>
      <vt:lpstr>Assignment 1B</vt:lpstr>
      <vt:lpstr>Assignment 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Atha</dc:creator>
  <cp:lastModifiedBy>Carl Uy</cp:lastModifiedBy>
  <dcterms:created xsi:type="dcterms:W3CDTF">2023-01-03T18:31:28Z</dcterms:created>
  <dcterms:modified xsi:type="dcterms:W3CDTF">2023-01-27T20:04:01Z</dcterms:modified>
</cp:coreProperties>
</file>