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19"/>
  <workbookPr filterPrivacy="1" updateLinks="never" codeName="DieseArbeitsmappe"/>
  <xr:revisionPtr revIDLastSave="2" documentId="13_ncr:1_{CBBE8F4A-1757-47C6-B1A2-AB6D9A7B0CA3}" xr6:coauthVersionLast="47" xr6:coauthVersionMax="47" xr10:uidLastSave="{6469F850-5E07-4DC5-8FC8-013E03915BF1}"/>
  <bookViews>
    <workbookView xWindow="-120" yWindow="-120" windowWidth="30960" windowHeight="16920" tabRatio="797" firstSheet="1" activeTab="1" xr2:uid="{00000000-000D-0000-FFFF-FFFF00000000}"/>
  </bookViews>
  <sheets>
    <sheet name="Readme" sheetId="7" r:id="rId1"/>
    <sheet name="Module 2025" sheetId="15" r:id="rId2"/>
    <sheet name="Angebot WPFM_WM" sheetId="14" r:id="rId3"/>
    <sheet name="WPFM 2122 für WI18t" sheetId="16" r:id="rId4"/>
    <sheet name="Hilfslisten" sheetId="11" r:id="rId5"/>
    <sheet name="Konstruktion" sheetId="10" r:id="rId6"/>
  </sheets>
  <externalReferences>
    <externalReference r:id="rId7"/>
    <externalReference r:id="rId8"/>
  </externalReferences>
  <definedNames>
    <definedName name="_FilterDatabase" localSheetId="2" hidden="1">'Angebot WPFM_WM'!$B$1:$AB$152</definedName>
    <definedName name="_xlnm._FilterDatabase" localSheetId="2" hidden="1">'Angebot WPFM_WM'!$A$1:$AI$205</definedName>
    <definedName name="_xlnm._FilterDatabase" localSheetId="1" hidden="1">'Module 2025'!$A$1:$BR$454</definedName>
    <definedName name="Modulausprägung">Hilfslisten!$B$2:$B$15</definedName>
    <definedName name="Modulklasse">Hilfslisten!$F$2:$F$7</definedName>
    <definedName name="Print_Area" localSheetId="2">'Angebot WPFM_WM'!$B$1:$AB$152</definedName>
    <definedName name="Semester">Hilfslisten!$E$2:$E$9</definedName>
    <definedName name="Sprache">Hilfslisten!$A$2:$A$5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 i="14" l="1"/>
  <c r="AI108" i="14"/>
  <c r="BQ453" i="15"/>
  <c r="AI204" i="14"/>
  <c r="AI3" i="14"/>
  <c r="AI4" i="14"/>
  <c r="AI5" i="14"/>
  <c r="AI6" i="14"/>
  <c r="AI7" i="14"/>
  <c r="AI8" i="14"/>
  <c r="AI9" i="14"/>
  <c r="AI10" i="14"/>
  <c r="AI11" i="14"/>
  <c r="AI12" i="14"/>
  <c r="AI13" i="14"/>
  <c r="AI14" i="14"/>
  <c r="AI15" i="14"/>
  <c r="AI16" i="14"/>
  <c r="AI17" i="14"/>
  <c r="AI18" i="14"/>
  <c r="AI19" i="14"/>
  <c r="AI20" i="14"/>
  <c r="AI21" i="14"/>
  <c r="AI22" i="14"/>
  <c r="AI23" i="14"/>
  <c r="AI24" i="14"/>
  <c r="AI25" i="14"/>
  <c r="AI26" i="14"/>
  <c r="AI27" i="14"/>
  <c r="AI28" i="14"/>
  <c r="AI29" i="14"/>
  <c r="AI30" i="14"/>
  <c r="AI31" i="14"/>
  <c r="AI32" i="14"/>
  <c r="AI33" i="14"/>
  <c r="AI34" i="14"/>
  <c r="AI35" i="14"/>
  <c r="AI36" i="14"/>
  <c r="AI37" i="14"/>
  <c r="AI38" i="14"/>
  <c r="AI39" i="14"/>
  <c r="AI40" i="14"/>
  <c r="AI41" i="14"/>
  <c r="AI42" i="14"/>
  <c r="AI43" i="14"/>
  <c r="AI44" i="14"/>
  <c r="AI45" i="14"/>
  <c r="AI46" i="14"/>
  <c r="AI47" i="14"/>
  <c r="AI48" i="14"/>
  <c r="AI49" i="14"/>
  <c r="AI50" i="14"/>
  <c r="AI51" i="14"/>
  <c r="AI52" i="14"/>
  <c r="AI53" i="14"/>
  <c r="AI54" i="14"/>
  <c r="AI55" i="14"/>
  <c r="AI56" i="14"/>
  <c r="AI57" i="14"/>
  <c r="AI58" i="14"/>
  <c r="AI59" i="14"/>
  <c r="AI60" i="14"/>
  <c r="AI61" i="14"/>
  <c r="AI62" i="14"/>
  <c r="AI63" i="14"/>
  <c r="AI64" i="14"/>
  <c r="AI65" i="14"/>
  <c r="AI66" i="14"/>
  <c r="AI67" i="14"/>
  <c r="AI68" i="14"/>
  <c r="AI69" i="14"/>
  <c r="AI70" i="14"/>
  <c r="AI71" i="14"/>
  <c r="AI72" i="14"/>
  <c r="AI73" i="14"/>
  <c r="AI74" i="14"/>
  <c r="AI75" i="14"/>
  <c r="AI76" i="14"/>
  <c r="AI77" i="14"/>
  <c r="AI78" i="14"/>
  <c r="AI79" i="14"/>
  <c r="AI80" i="14"/>
  <c r="AI81" i="14"/>
  <c r="AI82" i="14"/>
  <c r="AI83" i="14"/>
  <c r="AI84" i="14"/>
  <c r="AI85" i="14"/>
  <c r="AI86" i="14"/>
  <c r="AI87" i="14"/>
  <c r="AI88" i="14"/>
  <c r="AI89" i="14"/>
  <c r="AI90" i="14"/>
  <c r="AI91" i="14"/>
  <c r="AI92" i="14"/>
  <c r="AI93" i="14"/>
  <c r="AI94" i="14"/>
  <c r="AI95" i="14"/>
  <c r="AI96" i="14"/>
  <c r="AI97" i="14"/>
  <c r="AI98" i="14"/>
  <c r="AI99" i="14"/>
  <c r="AI100" i="14"/>
  <c r="AI101" i="14"/>
  <c r="AI102" i="14"/>
  <c r="AI103" i="14"/>
  <c r="AI104" i="14"/>
  <c r="AI105" i="14"/>
  <c r="AI106" i="14"/>
  <c r="AI107" i="14"/>
  <c r="AI109" i="14"/>
  <c r="AI110" i="14"/>
  <c r="AI111" i="14"/>
  <c r="AI112" i="14"/>
  <c r="AI113" i="14"/>
  <c r="AI114" i="14"/>
  <c r="AI115" i="14"/>
  <c r="AI116" i="14"/>
  <c r="AI117" i="14"/>
  <c r="AI118" i="14"/>
  <c r="AI119" i="14"/>
  <c r="AI120" i="14"/>
  <c r="AI121" i="14"/>
  <c r="AI122" i="14"/>
  <c r="AI123" i="14"/>
  <c r="AI124" i="14"/>
  <c r="AI125" i="14"/>
  <c r="AI126" i="14"/>
  <c r="AI127" i="14"/>
  <c r="AI128" i="14"/>
  <c r="AI129" i="14"/>
  <c r="AI130" i="14"/>
  <c r="AI131" i="14"/>
  <c r="AI132" i="14"/>
  <c r="AI133" i="14"/>
  <c r="AI134" i="14"/>
  <c r="AI135" i="14"/>
  <c r="AI136" i="14"/>
  <c r="AI137" i="14"/>
  <c r="AI138" i="14"/>
  <c r="AI139" i="14"/>
  <c r="AI140" i="14"/>
  <c r="AI141" i="14"/>
  <c r="AI142" i="14"/>
  <c r="AI143" i="14"/>
  <c r="AI144" i="14"/>
  <c r="AI145" i="14"/>
  <c r="AI146" i="14"/>
  <c r="AI147" i="14"/>
  <c r="AI148" i="14"/>
  <c r="AI149" i="14"/>
  <c r="AI150" i="14"/>
  <c r="AI151" i="14"/>
  <c r="AI152" i="14"/>
  <c r="AI153" i="14"/>
  <c r="AI154" i="14"/>
  <c r="AI155" i="14"/>
  <c r="AI156" i="14"/>
  <c r="AI157" i="14"/>
  <c r="AI158" i="14"/>
  <c r="AI159" i="14"/>
  <c r="AI160" i="14"/>
  <c r="AI161" i="14"/>
  <c r="AI162" i="14"/>
  <c r="AI163" i="14"/>
  <c r="AI164" i="14"/>
  <c r="AI165" i="14"/>
  <c r="AI166" i="14"/>
  <c r="AI167" i="14"/>
  <c r="AI168" i="14"/>
  <c r="AI169" i="14"/>
  <c r="AI170" i="14"/>
  <c r="AI171" i="14"/>
  <c r="AI172" i="14"/>
  <c r="AI173" i="14"/>
  <c r="AI174" i="14"/>
  <c r="AI175" i="14"/>
  <c r="AI176" i="14"/>
  <c r="AI177" i="14"/>
  <c r="AI178" i="14"/>
  <c r="AI179" i="14"/>
  <c r="AI180" i="14"/>
  <c r="AI181" i="14"/>
  <c r="AI182" i="14"/>
  <c r="AI183" i="14"/>
  <c r="AI184" i="14"/>
  <c r="AI185" i="14"/>
  <c r="AI186" i="14"/>
  <c r="AI187" i="14"/>
  <c r="AI188" i="14"/>
  <c r="AI189" i="14"/>
  <c r="AI190" i="14"/>
  <c r="AI191" i="14"/>
  <c r="AI192" i="14"/>
  <c r="AI193" i="14"/>
  <c r="AI194" i="14"/>
  <c r="AI195" i="14"/>
  <c r="AI196" i="14"/>
  <c r="AI197" i="14"/>
  <c r="AI198" i="14"/>
  <c r="AI199" i="14"/>
  <c r="AI200" i="14"/>
  <c r="AI201" i="14"/>
  <c r="AI202" i="14"/>
  <c r="AI203" i="14"/>
  <c r="AI2" i="14"/>
  <c r="BQ2" i="15"/>
  <c r="BQ3" i="15"/>
  <c r="BQ4" i="15"/>
  <c r="BQ5" i="15"/>
  <c r="BQ6" i="15"/>
  <c r="BQ7" i="15"/>
  <c r="BQ8" i="15"/>
  <c r="BQ9" i="15"/>
  <c r="BQ10" i="15"/>
  <c r="BQ11" i="15"/>
  <c r="BQ12" i="15"/>
  <c r="BQ13" i="15"/>
  <c r="BQ14" i="15"/>
  <c r="BQ15" i="15"/>
  <c r="BQ16" i="15"/>
  <c r="BQ17" i="15"/>
  <c r="BQ18" i="15"/>
  <c r="BQ19" i="15"/>
  <c r="BQ20" i="15"/>
  <c r="BQ21" i="15"/>
  <c r="BQ22" i="15"/>
  <c r="BQ23" i="15"/>
  <c r="BQ24" i="15"/>
  <c r="BQ25" i="15"/>
  <c r="BQ26" i="15"/>
  <c r="BQ27" i="15"/>
  <c r="BQ28" i="15"/>
  <c r="BQ29" i="15"/>
  <c r="BQ30" i="15"/>
  <c r="BQ31" i="15"/>
  <c r="BQ32" i="15"/>
  <c r="BQ33" i="15"/>
  <c r="BQ34" i="15"/>
  <c r="BQ35" i="15"/>
  <c r="BQ36" i="15"/>
  <c r="BQ37" i="15"/>
  <c r="BQ38" i="15"/>
  <c r="BQ39" i="15"/>
  <c r="BQ40" i="15"/>
  <c r="BQ41" i="15"/>
  <c r="BQ42" i="15"/>
  <c r="BQ43" i="15"/>
  <c r="BQ44" i="15"/>
  <c r="BQ45" i="15"/>
  <c r="BQ46" i="15"/>
  <c r="BQ47" i="15"/>
  <c r="BQ48" i="15"/>
  <c r="BQ49" i="15"/>
  <c r="BQ50" i="15"/>
  <c r="BQ51" i="15"/>
  <c r="BQ52" i="15"/>
  <c r="BQ53" i="15"/>
  <c r="BQ54" i="15"/>
  <c r="BQ55" i="15"/>
  <c r="BQ56" i="15"/>
  <c r="BQ57" i="15"/>
  <c r="BQ58" i="15"/>
  <c r="BQ59" i="15"/>
  <c r="BQ60" i="15"/>
  <c r="BQ61" i="15"/>
  <c r="BQ62" i="15"/>
  <c r="BQ63" i="15"/>
  <c r="BQ64" i="15"/>
  <c r="BQ65" i="15"/>
  <c r="BQ66" i="15"/>
  <c r="BQ67" i="15"/>
  <c r="BQ68" i="15"/>
  <c r="BQ69" i="15"/>
  <c r="BQ70" i="15"/>
  <c r="BQ71" i="15"/>
  <c r="BQ72" i="15"/>
  <c r="BQ73" i="15"/>
  <c r="BQ74" i="15"/>
  <c r="BQ75" i="15"/>
  <c r="BQ76" i="15"/>
  <c r="BQ77" i="15"/>
  <c r="BQ78" i="15"/>
  <c r="BQ79" i="15"/>
  <c r="BQ80" i="15"/>
  <c r="BQ81" i="15"/>
  <c r="BQ82" i="15"/>
  <c r="BQ83" i="15"/>
  <c r="BQ84" i="15"/>
  <c r="BQ85" i="15"/>
  <c r="BQ86" i="15"/>
  <c r="BQ87" i="15"/>
  <c r="BQ88" i="15"/>
  <c r="BQ89" i="15"/>
  <c r="BQ90" i="15"/>
  <c r="BQ91" i="15"/>
  <c r="BQ92" i="15"/>
  <c r="BQ93" i="15"/>
  <c r="BQ94" i="15"/>
  <c r="BQ95" i="15"/>
  <c r="BQ96" i="15"/>
  <c r="BQ97" i="15"/>
  <c r="BQ98" i="15"/>
  <c r="BQ99" i="15"/>
  <c r="BQ100" i="15"/>
  <c r="BQ101" i="15"/>
  <c r="BQ102" i="15"/>
  <c r="BQ103" i="15"/>
  <c r="BQ104" i="15"/>
  <c r="BQ105" i="15"/>
  <c r="BQ106" i="15"/>
  <c r="BQ107" i="15"/>
  <c r="BQ108" i="15"/>
  <c r="BQ109" i="15"/>
  <c r="BQ110" i="15"/>
  <c r="BQ111" i="15"/>
  <c r="BQ112" i="15"/>
  <c r="BQ113" i="15"/>
  <c r="BQ114" i="15"/>
  <c r="BQ115" i="15"/>
  <c r="BQ116" i="15"/>
  <c r="BQ117" i="15"/>
  <c r="BQ118" i="15"/>
  <c r="BQ119" i="15"/>
  <c r="BQ120" i="15"/>
  <c r="BQ121" i="15"/>
  <c r="BQ122" i="15"/>
  <c r="BQ123" i="15"/>
  <c r="BQ124" i="15"/>
  <c r="BQ125" i="15"/>
  <c r="BQ126" i="15"/>
  <c r="BQ127" i="15"/>
  <c r="BQ128" i="15"/>
  <c r="BQ129" i="15"/>
  <c r="BQ130" i="15"/>
  <c r="BQ131" i="15"/>
  <c r="BQ132" i="15"/>
  <c r="BQ133" i="15"/>
  <c r="BQ134" i="15"/>
  <c r="BQ135" i="15"/>
  <c r="BQ136" i="15"/>
  <c r="A21" i="14" s="1"/>
  <c r="BQ137" i="15"/>
  <c r="BQ138" i="15"/>
  <c r="BQ139" i="15"/>
  <c r="BQ140" i="15"/>
  <c r="BQ141" i="15"/>
  <c r="BQ142" i="15"/>
  <c r="BQ143" i="15"/>
  <c r="BQ144" i="15"/>
  <c r="A100" i="14" s="1"/>
  <c r="BQ145" i="15"/>
  <c r="BQ146" i="15"/>
  <c r="BQ147" i="15"/>
  <c r="BQ148" i="15"/>
  <c r="BQ149" i="15"/>
  <c r="BQ150" i="15"/>
  <c r="BQ151" i="15"/>
  <c r="BQ152" i="15"/>
  <c r="BQ153" i="15"/>
  <c r="BQ154" i="15"/>
  <c r="BQ155" i="15"/>
  <c r="BQ156" i="15"/>
  <c r="BQ157" i="15"/>
  <c r="BQ158" i="15"/>
  <c r="BQ159" i="15"/>
  <c r="BQ160" i="15"/>
  <c r="BQ161" i="15"/>
  <c r="BQ162" i="15"/>
  <c r="BQ163" i="15"/>
  <c r="BQ164" i="15"/>
  <c r="BQ165" i="15"/>
  <c r="BQ166" i="15"/>
  <c r="BQ167" i="15"/>
  <c r="BQ168" i="15"/>
  <c r="BQ169" i="15"/>
  <c r="BQ170" i="15"/>
  <c r="BQ171" i="15"/>
  <c r="BQ172" i="15"/>
  <c r="BQ173" i="15"/>
  <c r="BQ174" i="15"/>
  <c r="BQ175" i="15"/>
  <c r="BQ176" i="15"/>
  <c r="BQ177" i="15"/>
  <c r="BQ178" i="15"/>
  <c r="BQ179" i="15"/>
  <c r="BQ180" i="15"/>
  <c r="BQ181" i="15"/>
  <c r="BQ182" i="15"/>
  <c r="BQ183" i="15"/>
  <c r="BQ184" i="15"/>
  <c r="BQ185" i="15"/>
  <c r="BQ186" i="15"/>
  <c r="BQ187" i="15"/>
  <c r="BQ188" i="15"/>
  <c r="BQ189" i="15"/>
  <c r="BQ190" i="15"/>
  <c r="BQ191" i="15"/>
  <c r="BQ192" i="15"/>
  <c r="BQ193" i="15"/>
  <c r="BQ194" i="15"/>
  <c r="BQ195" i="15"/>
  <c r="BQ196" i="15"/>
  <c r="BQ197" i="15"/>
  <c r="BQ198" i="15"/>
  <c r="BQ199" i="15"/>
  <c r="BQ200" i="15"/>
  <c r="BQ201" i="15"/>
  <c r="BQ202" i="15"/>
  <c r="BQ203" i="15"/>
  <c r="BQ204" i="15"/>
  <c r="BQ205" i="15"/>
  <c r="BQ206" i="15"/>
  <c r="A29" i="14" s="1"/>
  <c r="BQ207" i="15"/>
  <c r="A99" i="14" s="1"/>
  <c r="BQ208" i="15"/>
  <c r="A119" i="14" s="1"/>
  <c r="BQ209" i="15"/>
  <c r="A194" i="14" s="1"/>
  <c r="BQ210" i="15"/>
  <c r="BQ211" i="15"/>
  <c r="BQ212" i="15"/>
  <c r="BQ213" i="15"/>
  <c r="BQ214" i="15"/>
  <c r="BQ215" i="15"/>
  <c r="BQ216" i="15"/>
  <c r="BQ217" i="15"/>
  <c r="BQ218" i="15"/>
  <c r="BQ219" i="15"/>
  <c r="BQ220" i="15"/>
  <c r="BQ221" i="15"/>
  <c r="BQ222" i="15"/>
  <c r="BQ223" i="15"/>
  <c r="BQ224" i="15"/>
  <c r="BQ225" i="15"/>
  <c r="BQ226" i="15"/>
  <c r="BQ227" i="15"/>
  <c r="BQ228" i="15"/>
  <c r="BQ229" i="15"/>
  <c r="BQ230" i="15"/>
  <c r="BQ231" i="15"/>
  <c r="BQ232" i="15"/>
  <c r="BQ233" i="15"/>
  <c r="BQ234" i="15"/>
  <c r="BQ235" i="15"/>
  <c r="BQ236" i="15"/>
  <c r="BQ237" i="15"/>
  <c r="BQ238" i="15"/>
  <c r="BQ239" i="15"/>
  <c r="BQ240" i="15"/>
  <c r="BQ241" i="15"/>
  <c r="BQ242" i="15"/>
  <c r="A3" i="14" s="1"/>
  <c r="BQ243" i="15"/>
  <c r="A122" i="14" s="1"/>
  <c r="BQ244" i="15"/>
  <c r="BQ245" i="15"/>
  <c r="A124" i="14" s="1"/>
  <c r="BQ246" i="15"/>
  <c r="A58" i="14" s="1"/>
  <c r="BQ247" i="15"/>
  <c r="A121" i="14" s="1"/>
  <c r="BQ248" i="15"/>
  <c r="BQ249" i="15"/>
  <c r="A74" i="14" s="1"/>
  <c r="BQ250" i="15"/>
  <c r="A66" i="14" s="1"/>
  <c r="BQ251" i="15"/>
  <c r="A32" i="14" s="1"/>
  <c r="BQ252" i="15"/>
  <c r="BQ253" i="15"/>
  <c r="A165" i="14" s="1"/>
  <c r="BQ254" i="15"/>
  <c r="A141" i="14" s="1"/>
  <c r="BQ255" i="15"/>
  <c r="A184" i="14" s="1"/>
  <c r="BQ256" i="15"/>
  <c r="BQ257" i="15"/>
  <c r="A38" i="14" s="1"/>
  <c r="BQ258" i="15"/>
  <c r="BQ259" i="15"/>
  <c r="A46" i="14" s="1"/>
  <c r="BQ260" i="15"/>
  <c r="BQ261" i="15"/>
  <c r="A193" i="14" s="1"/>
  <c r="BQ262" i="15"/>
  <c r="A146" i="14" s="1"/>
  <c r="BQ263" i="15"/>
  <c r="A147" i="14" s="1"/>
  <c r="BQ264" i="15"/>
  <c r="A64" i="14" s="1"/>
  <c r="BQ265" i="15"/>
  <c r="A76" i="14" s="1"/>
  <c r="BQ266" i="15"/>
  <c r="A8" i="14" s="1"/>
  <c r="BQ267" i="15"/>
  <c r="A136" i="14" s="1"/>
  <c r="BQ268" i="15"/>
  <c r="BQ269" i="15"/>
  <c r="A159" i="14" s="1"/>
  <c r="BQ270" i="15"/>
  <c r="BQ271" i="15"/>
  <c r="A155" i="14" s="1"/>
  <c r="BQ272" i="15"/>
  <c r="A185" i="14" s="1"/>
  <c r="BQ273" i="15"/>
  <c r="BQ274" i="15"/>
  <c r="A13" i="14" s="1"/>
  <c r="BQ275" i="15"/>
  <c r="A131" i="14" s="1"/>
  <c r="BQ276" i="15"/>
  <c r="A127" i="14" s="1"/>
  <c r="BQ277" i="15"/>
  <c r="A113" i="14" s="1"/>
  <c r="BQ278" i="15"/>
  <c r="A192" i="14" s="1"/>
  <c r="BQ279" i="15"/>
  <c r="BQ280" i="15"/>
  <c r="A149" i="14" s="1"/>
  <c r="BQ281" i="15"/>
  <c r="BQ282" i="15"/>
  <c r="A158" i="14" s="1"/>
  <c r="BQ283" i="15"/>
  <c r="BQ284" i="15"/>
  <c r="BQ285" i="15"/>
  <c r="A110" i="14" s="1"/>
  <c r="BQ286" i="15"/>
  <c r="A41" i="14" s="1"/>
  <c r="BQ287" i="15"/>
  <c r="BQ288" i="15"/>
  <c r="BQ289" i="15"/>
  <c r="A92" i="14" s="1"/>
  <c r="BQ290" i="15"/>
  <c r="A56" i="14" s="1"/>
  <c r="BQ291" i="15"/>
  <c r="A25" i="14" s="1"/>
  <c r="BQ292" i="15"/>
  <c r="BQ293" i="15"/>
  <c r="BQ294" i="15"/>
  <c r="A181" i="14" s="1"/>
  <c r="BQ295" i="15"/>
  <c r="A18" i="14" s="1"/>
  <c r="BQ296" i="15"/>
  <c r="A44" i="14" s="1"/>
  <c r="BQ297" i="15"/>
  <c r="BQ298" i="15"/>
  <c r="A85" i="14" s="1"/>
  <c r="BQ299" i="15"/>
  <c r="A43" i="14" s="1"/>
  <c r="BQ300" i="15"/>
  <c r="A189" i="14" s="1"/>
  <c r="BQ301" i="15"/>
  <c r="A151" i="14" s="1"/>
  <c r="BQ302" i="15"/>
  <c r="BQ303" i="15"/>
  <c r="A157" i="14" s="1"/>
  <c r="BQ304" i="15"/>
  <c r="A30" i="14" s="1"/>
  <c r="BQ305" i="15"/>
  <c r="BQ306" i="15"/>
  <c r="A198" i="14" s="1"/>
  <c r="BQ307" i="15"/>
  <c r="A200" i="14" s="1"/>
  <c r="BQ308" i="15"/>
  <c r="A111" i="14" s="1"/>
  <c r="BQ309" i="15"/>
  <c r="A93" i="14" s="1"/>
  <c r="BQ310" i="15"/>
  <c r="A35" i="14" s="1"/>
  <c r="BQ311" i="15"/>
  <c r="A77" i="14" s="1"/>
  <c r="BQ312" i="15"/>
  <c r="BQ313" i="15"/>
  <c r="BQ314" i="15"/>
  <c r="A10" i="14" s="1"/>
  <c r="BQ315" i="15"/>
  <c r="BQ316" i="15"/>
  <c r="BQ317" i="15"/>
  <c r="BQ318" i="15"/>
  <c r="A117" i="14" s="1"/>
  <c r="BQ319" i="15"/>
  <c r="A164" i="14" s="1"/>
  <c r="BQ320" i="15"/>
  <c r="A133" i="14" s="1"/>
  <c r="BQ321" i="15"/>
  <c r="A82" i="14" s="1"/>
  <c r="BQ322" i="15"/>
  <c r="BQ323" i="15"/>
  <c r="BQ324" i="15"/>
  <c r="A68" i="14" s="1"/>
  <c r="BQ325" i="15"/>
  <c r="BQ326" i="15"/>
  <c r="A2" i="14" s="1"/>
  <c r="BQ327" i="15"/>
  <c r="BQ328" i="15"/>
  <c r="A5" i="14" s="1"/>
  <c r="BQ329" i="15"/>
  <c r="A190" i="14" s="1"/>
  <c r="BQ330" i="15"/>
  <c r="BQ331" i="15"/>
  <c r="A104" i="14" s="1"/>
  <c r="BQ332" i="15"/>
  <c r="A123" i="14" s="1"/>
  <c r="BQ333" i="15"/>
  <c r="A60" i="14" s="1"/>
  <c r="BQ334" i="15"/>
  <c r="A167" i="14" s="1"/>
  <c r="BQ335" i="15"/>
  <c r="BQ336" i="15"/>
  <c r="A187" i="14" s="1"/>
  <c r="BQ337" i="15"/>
  <c r="A54" i="14" s="1"/>
  <c r="BQ338" i="15"/>
  <c r="BQ339" i="15"/>
  <c r="A168" i="14" s="1"/>
  <c r="BQ340" i="15"/>
  <c r="A203" i="14" s="1"/>
  <c r="BQ341" i="15"/>
  <c r="A37" i="14" s="1"/>
  <c r="BQ342" i="15"/>
  <c r="A48" i="14" s="1"/>
  <c r="BQ343" i="15"/>
  <c r="A55" i="14" s="1"/>
  <c r="BQ344" i="15"/>
  <c r="A97" i="14" s="1"/>
  <c r="BQ345" i="15"/>
  <c r="A204" i="14" s="1"/>
  <c r="BQ346" i="15"/>
  <c r="A12" i="14" s="1"/>
  <c r="BQ347" i="15"/>
  <c r="BQ348" i="15"/>
  <c r="A153" i="14" s="1"/>
  <c r="BQ349" i="15"/>
  <c r="A169" i="14" s="1"/>
  <c r="BQ350" i="15"/>
  <c r="A95" i="14" s="1"/>
  <c r="BQ351" i="15"/>
  <c r="A96" i="14" s="1"/>
  <c r="BQ352" i="15"/>
  <c r="BQ353" i="15"/>
  <c r="BQ354" i="15"/>
  <c r="BQ355" i="15"/>
  <c r="BQ356" i="15"/>
  <c r="BQ357" i="15"/>
  <c r="BQ358" i="15"/>
  <c r="BQ359" i="15"/>
  <c r="BQ360" i="15"/>
  <c r="BQ361" i="15"/>
  <c r="BQ362" i="15"/>
  <c r="BQ363" i="15"/>
  <c r="BQ364" i="15"/>
  <c r="BQ365" i="15"/>
  <c r="BQ366" i="15"/>
  <c r="BQ367" i="15"/>
  <c r="BQ368" i="15"/>
  <c r="BQ369" i="15"/>
  <c r="BQ370" i="15"/>
  <c r="BQ371" i="15"/>
  <c r="A109" i="14" s="1"/>
  <c r="BQ372" i="15"/>
  <c r="A129" i="14" s="1"/>
  <c r="BQ373" i="15"/>
  <c r="BQ374" i="15"/>
  <c r="A107" i="14" s="1"/>
  <c r="BQ375" i="15"/>
  <c r="A91" i="14" s="1"/>
  <c r="BQ376" i="15"/>
  <c r="BQ377" i="15"/>
  <c r="A65" i="14" s="1"/>
  <c r="BQ378" i="15"/>
  <c r="A138" i="14" s="1"/>
  <c r="BQ379" i="15"/>
  <c r="A139" i="14" s="1"/>
  <c r="BQ380" i="15"/>
  <c r="A140" i="14" s="1"/>
  <c r="BQ381" i="15"/>
  <c r="A160" i="14" s="1"/>
  <c r="BQ382" i="15"/>
  <c r="A196" i="14" s="1"/>
  <c r="BQ383" i="15"/>
  <c r="A16" i="14" s="1"/>
  <c r="BQ384" i="15"/>
  <c r="BQ385" i="15"/>
  <c r="A186" i="14" s="1"/>
  <c r="BQ386" i="15"/>
  <c r="A112" i="14" s="1"/>
  <c r="BQ387" i="15"/>
  <c r="A14" i="14" s="1"/>
  <c r="BQ388" i="15"/>
  <c r="BQ389" i="15"/>
  <c r="A128" i="14" s="1"/>
  <c r="BQ390" i="15"/>
  <c r="A84" i="14" s="1"/>
  <c r="BQ391" i="15"/>
  <c r="BQ392" i="15"/>
  <c r="BQ393" i="15"/>
  <c r="A126" i="14" s="1"/>
  <c r="BQ394" i="15"/>
  <c r="A53" i="14" s="1"/>
  <c r="BQ395" i="15"/>
  <c r="A39" i="14" s="1"/>
  <c r="BQ396" i="15"/>
  <c r="A75" i="14" s="1"/>
  <c r="BQ397" i="15"/>
  <c r="A4" i="14" s="1"/>
  <c r="BQ398" i="15"/>
  <c r="A144" i="14" s="1"/>
  <c r="BQ399" i="15"/>
  <c r="BQ400" i="15"/>
  <c r="A73" i="14" s="1"/>
  <c r="BQ401" i="15"/>
  <c r="A120" i="14" s="1"/>
  <c r="BQ402" i="15"/>
  <c r="A195" i="14" s="1"/>
  <c r="BQ403" i="15"/>
  <c r="A173" i="14" s="1"/>
  <c r="BQ404" i="15"/>
  <c r="A45" i="14" s="1"/>
  <c r="BQ405" i="15"/>
  <c r="BQ406" i="15"/>
  <c r="BQ407" i="15"/>
  <c r="A162" i="14" s="1"/>
  <c r="BQ408" i="15"/>
  <c r="A145" i="14" s="1"/>
  <c r="BQ409" i="15"/>
  <c r="BQ410" i="15"/>
  <c r="A23" i="14" s="1"/>
  <c r="BQ411" i="15"/>
  <c r="BQ412" i="15"/>
  <c r="BQ413" i="15"/>
  <c r="A199" i="14" s="1"/>
  <c r="BQ414" i="15"/>
  <c r="A57" i="14" s="1"/>
  <c r="BQ415" i="15"/>
  <c r="A148" i="14" s="1"/>
  <c r="BQ416" i="15"/>
  <c r="BQ417" i="15"/>
  <c r="BQ418" i="15"/>
  <c r="A17" i="14" s="1"/>
  <c r="BQ419" i="15"/>
  <c r="BQ420" i="15"/>
  <c r="A87" i="14" s="1"/>
  <c r="BQ421" i="15"/>
  <c r="BQ422" i="15"/>
  <c r="A31" i="14" s="1"/>
  <c r="BQ423" i="15"/>
  <c r="A89" i="14" s="1"/>
  <c r="BQ424" i="15"/>
  <c r="A11" i="14" s="1"/>
  <c r="BQ426" i="15"/>
  <c r="A180" i="14" s="1"/>
  <c r="BQ427" i="15"/>
  <c r="A118" i="14" s="1"/>
  <c r="BQ428" i="15"/>
  <c r="BQ429" i="15"/>
  <c r="A103" i="14" s="1"/>
  <c r="BQ430" i="15"/>
  <c r="BQ431" i="15"/>
  <c r="BQ432" i="15"/>
  <c r="A70" i="14" s="1"/>
  <c r="BQ433" i="15"/>
  <c r="BQ434" i="15"/>
  <c r="A182" i="14" s="1"/>
  <c r="BQ435" i="15"/>
  <c r="A20" i="14" s="1"/>
  <c r="BQ436" i="15"/>
  <c r="BQ437" i="15"/>
  <c r="BQ438" i="15"/>
  <c r="A6" i="14" s="1"/>
  <c r="BQ439" i="15"/>
  <c r="A116" i="14" s="1"/>
  <c r="BQ440" i="15"/>
  <c r="A50" i="14" s="1"/>
  <c r="BQ441" i="15"/>
  <c r="BQ442" i="15"/>
  <c r="BQ443" i="15"/>
  <c r="A24" i="14" s="1"/>
  <c r="BQ444" i="15"/>
  <c r="BQ445" i="15"/>
  <c r="BQ446" i="15"/>
  <c r="A9" i="14" s="1"/>
  <c r="BQ447" i="15"/>
  <c r="A61" i="14" s="1"/>
  <c r="BQ448" i="15"/>
  <c r="A62" i="14" s="1"/>
  <c r="BQ449" i="15"/>
  <c r="BQ450" i="15"/>
  <c r="A163" i="14" s="1"/>
  <c r="BQ451" i="15"/>
  <c r="A63" i="14" s="1"/>
  <c r="BQ452" i="15"/>
  <c r="A170" i="14" s="1"/>
  <c r="BQ425" i="15"/>
  <c r="A59" i="14" s="1"/>
  <c r="AE185" i="14"/>
  <c r="AE3" i="14"/>
  <c r="AE4" i="14"/>
  <c r="AE5" i="14"/>
  <c r="AE6" i="14"/>
  <c r="AE7" i="14"/>
  <c r="AE8" i="14"/>
  <c r="AE9" i="14"/>
  <c r="AE10" i="14"/>
  <c r="AE11" i="14"/>
  <c r="AE12" i="14"/>
  <c r="AE13" i="14"/>
  <c r="AE14" i="14"/>
  <c r="AE15" i="14"/>
  <c r="AE16" i="14"/>
  <c r="AE17" i="14"/>
  <c r="AE18" i="14"/>
  <c r="AE19" i="14"/>
  <c r="AE20" i="14"/>
  <c r="AE21" i="14"/>
  <c r="AE22" i="14"/>
  <c r="AE23" i="14"/>
  <c r="AE24" i="14"/>
  <c r="AE25" i="14"/>
  <c r="AE26" i="14"/>
  <c r="AE27" i="14"/>
  <c r="AE28" i="14"/>
  <c r="AE29" i="14"/>
  <c r="AE30" i="14"/>
  <c r="AE31" i="14"/>
  <c r="AE32" i="14"/>
  <c r="AE33" i="14"/>
  <c r="AE35" i="14"/>
  <c r="AE36" i="14"/>
  <c r="AE37" i="14"/>
  <c r="AE38" i="14"/>
  <c r="AE39" i="14"/>
  <c r="AE40" i="14"/>
  <c r="AE41" i="14"/>
  <c r="AE42" i="14"/>
  <c r="AE44" i="14"/>
  <c r="AE45" i="14"/>
  <c r="AE46" i="14"/>
  <c r="AE47" i="14"/>
  <c r="AE48" i="14"/>
  <c r="AE49" i="14"/>
  <c r="AE50" i="14"/>
  <c r="AE51" i="14"/>
  <c r="AE52" i="14"/>
  <c r="AE53" i="14"/>
  <c r="AE54" i="14"/>
  <c r="AE55" i="14"/>
  <c r="AE56" i="14"/>
  <c r="AE57" i="14"/>
  <c r="AE58" i="14"/>
  <c r="AE59" i="14"/>
  <c r="AE60" i="14"/>
  <c r="AE61" i="14"/>
  <c r="AE62" i="14"/>
  <c r="AE63" i="14"/>
  <c r="AE64" i="14"/>
  <c r="AE65" i="14"/>
  <c r="AE66" i="14"/>
  <c r="AE67" i="14"/>
  <c r="AE68" i="14"/>
  <c r="AE69" i="14"/>
  <c r="AE70" i="14"/>
  <c r="AE71" i="14"/>
  <c r="AE72" i="14"/>
  <c r="AE74" i="14"/>
  <c r="AE75" i="14"/>
  <c r="AE77" i="14"/>
  <c r="AE78" i="14"/>
  <c r="AE79" i="14"/>
  <c r="AE81" i="14"/>
  <c r="AE82" i="14"/>
  <c r="AE83" i="14"/>
  <c r="AE84" i="14"/>
  <c r="AE85" i="14"/>
  <c r="AE86" i="14"/>
  <c r="AE87" i="14"/>
  <c r="AE88" i="14"/>
  <c r="AE89" i="14"/>
  <c r="AE90" i="14"/>
  <c r="AE91" i="14"/>
  <c r="AE92" i="14"/>
  <c r="AE93" i="14"/>
  <c r="AE94" i="14"/>
  <c r="AE95" i="14"/>
  <c r="AE96" i="14"/>
  <c r="AE97" i="14"/>
  <c r="AE98" i="14"/>
  <c r="AE99" i="14"/>
  <c r="AE100" i="14"/>
  <c r="AE101" i="14"/>
  <c r="AE102" i="14"/>
  <c r="AE103" i="14"/>
  <c r="AE104" i="14"/>
  <c r="AE105" i="14"/>
  <c r="AE106" i="14"/>
  <c r="AE107" i="14"/>
  <c r="AE108" i="14"/>
  <c r="AE109" i="14"/>
  <c r="AE110" i="14"/>
  <c r="AE111" i="14"/>
  <c r="AE112" i="14"/>
  <c r="AE113" i="14"/>
  <c r="AE114" i="14"/>
  <c r="AE115" i="14"/>
  <c r="AE116" i="14"/>
  <c r="AE117" i="14"/>
  <c r="AE118" i="14"/>
  <c r="AE119" i="14"/>
  <c r="AE120" i="14"/>
  <c r="AE34" i="14"/>
  <c r="AE121" i="14"/>
  <c r="AE122" i="14"/>
  <c r="AE123" i="14"/>
  <c r="AE124" i="14"/>
  <c r="AE125" i="14"/>
  <c r="AE126" i="14"/>
  <c r="AE127" i="14"/>
  <c r="AE128" i="14"/>
  <c r="AE129" i="14"/>
  <c r="AE130" i="14"/>
  <c r="AE131" i="14"/>
  <c r="AE132" i="14"/>
  <c r="AE133" i="14"/>
  <c r="AE134" i="14"/>
  <c r="AE135" i="14"/>
  <c r="AE76" i="14"/>
  <c r="AE136" i="14"/>
  <c r="AE137" i="14"/>
  <c r="AE138" i="14"/>
  <c r="AE139" i="14"/>
  <c r="AE140" i="14"/>
  <c r="AE196" i="14"/>
  <c r="AE80" i="14"/>
  <c r="AE73" i="14"/>
  <c r="AE43" i="14"/>
  <c r="AE141" i="14"/>
  <c r="AE142" i="14"/>
  <c r="AE143" i="14"/>
  <c r="AE144" i="14"/>
  <c r="AE145" i="14"/>
  <c r="AE146" i="14"/>
  <c r="AE147" i="14"/>
  <c r="AE148" i="14"/>
  <c r="AE149" i="14"/>
  <c r="AE150" i="14"/>
  <c r="AE151" i="14"/>
  <c r="AE152" i="14"/>
  <c r="AE153" i="14"/>
  <c r="AE154" i="14"/>
  <c r="AE155" i="14"/>
  <c r="AE156" i="14"/>
  <c r="AE157" i="14"/>
  <c r="AE158" i="14"/>
  <c r="AE159" i="14"/>
  <c r="AE160" i="14"/>
  <c r="AE161" i="14"/>
  <c r="AE162" i="14"/>
  <c r="AE163" i="14"/>
  <c r="AE164" i="14"/>
  <c r="AE165" i="14"/>
  <c r="AE166" i="14"/>
  <c r="AE167" i="14"/>
  <c r="AE168" i="14"/>
  <c r="AE169" i="14"/>
  <c r="AE170" i="14"/>
  <c r="AE171" i="14"/>
  <c r="AE172" i="14"/>
  <c r="AE173" i="14"/>
  <c r="AE174" i="14"/>
  <c r="AE175" i="14"/>
  <c r="AE176" i="14"/>
  <c r="AE177" i="14"/>
  <c r="AE178" i="14"/>
  <c r="AE179" i="14"/>
  <c r="AE180" i="14"/>
  <c r="AE181" i="14"/>
  <c r="AE182" i="14"/>
  <c r="AE183" i="14"/>
  <c r="AE184" i="14"/>
  <c r="AE186" i="14"/>
  <c r="AE187" i="14"/>
  <c r="AE188" i="14"/>
  <c r="AE189" i="14"/>
  <c r="AE190" i="14"/>
  <c r="AE191" i="14"/>
  <c r="AE192" i="14"/>
  <c r="AE193" i="14"/>
  <c r="AE194" i="14"/>
  <c r="AE195" i="14"/>
  <c r="AE197" i="14"/>
  <c r="AE198" i="14"/>
  <c r="AE199" i="14"/>
  <c r="AE200" i="14"/>
  <c r="AE201" i="14"/>
  <c r="AE202" i="14"/>
  <c r="AE203" i="14"/>
  <c r="AE204" i="14"/>
  <c r="AE2"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5" i="14"/>
  <c r="E36" i="14"/>
  <c r="E37" i="14"/>
  <c r="E38" i="14"/>
  <c r="E39" i="14"/>
  <c r="E40" i="14"/>
  <c r="E41" i="14"/>
  <c r="E42"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4" i="14"/>
  <c r="E75" i="14"/>
  <c r="E77" i="14"/>
  <c r="E78" i="14"/>
  <c r="E79" i="14"/>
  <c r="E81" i="14"/>
  <c r="E82" i="14"/>
  <c r="E83" i="14"/>
  <c r="E85" i="14"/>
  <c r="E86" i="14"/>
  <c r="E87" i="14"/>
  <c r="E88" i="14"/>
  <c r="E89" i="14"/>
  <c r="E193"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84" i="14"/>
  <c r="E34" i="14"/>
  <c r="E121" i="14"/>
  <c r="E122" i="14"/>
  <c r="E123" i="14"/>
  <c r="E124" i="14"/>
  <c r="E125" i="14"/>
  <c r="E126" i="14"/>
  <c r="E127" i="14"/>
  <c r="E128" i="14"/>
  <c r="E129" i="14"/>
  <c r="E130" i="14"/>
  <c r="E131" i="14"/>
  <c r="E132" i="14"/>
  <c r="E133" i="14"/>
  <c r="E134" i="14"/>
  <c r="E135" i="14"/>
  <c r="E76" i="14"/>
  <c r="E136" i="14"/>
  <c r="E137" i="14"/>
  <c r="E138" i="14"/>
  <c r="E139" i="14"/>
  <c r="E140" i="14"/>
  <c r="E196" i="14"/>
  <c r="E80" i="14"/>
  <c r="E73" i="14"/>
  <c r="E43"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4" i="14"/>
  <c r="E195" i="14"/>
  <c r="E197" i="14"/>
  <c r="E198" i="14"/>
  <c r="E199" i="14"/>
  <c r="E200" i="14"/>
  <c r="E201" i="14"/>
  <c r="E202" i="14"/>
  <c r="E203" i="14"/>
  <c r="E204" i="14"/>
  <c r="E2" i="14"/>
  <c r="A175" i="14"/>
  <c r="A191" i="14"/>
  <c r="A150" i="14"/>
  <c r="A115" i="14"/>
  <c r="A130" i="14"/>
  <c r="A174" i="14"/>
  <c r="A33" i="14"/>
  <c r="A137" i="14"/>
  <c r="A15" i="14"/>
  <c r="A156" i="14"/>
  <c r="A132" i="14"/>
  <c r="A166" i="14"/>
  <c r="A80" i="14"/>
  <c r="A27" i="14"/>
  <c r="A172" i="14"/>
  <c r="A197" i="14"/>
  <c r="A52" i="14"/>
  <c r="A178" i="14"/>
  <c r="A98" i="14"/>
  <c r="A40" i="14"/>
  <c r="A101" i="14"/>
  <c r="A83" i="14"/>
  <c r="A69" i="14"/>
  <c r="A142" i="14"/>
  <c r="A179" i="14"/>
  <c r="A106" i="14"/>
  <c r="A49" i="14"/>
  <c r="A71" i="14"/>
  <c r="A26" i="14"/>
  <c r="A114" i="14"/>
  <c r="A188" i="14"/>
  <c r="A42" i="14"/>
  <c r="A28" i="14"/>
  <c r="A176" i="14" l="1"/>
  <c r="A105" i="14"/>
  <c r="A102" i="14"/>
  <c r="A47" i="14"/>
  <c r="A78" i="14"/>
  <c r="A201" i="14"/>
  <c r="A7" i="14"/>
  <c r="A134" i="14"/>
  <c r="A88" i="14"/>
  <c r="A183" i="14"/>
  <c r="A161" i="14"/>
  <c r="A72" i="14"/>
  <c r="A36" i="14"/>
  <c r="A34" i="14"/>
  <c r="A143" i="14"/>
  <c r="A67" i="14"/>
  <c r="A79" i="14"/>
  <c r="A171" i="14"/>
  <c r="A125" i="14"/>
  <c r="A86" i="14"/>
  <c r="A177" i="14"/>
  <c r="A81" i="14"/>
  <c r="A202" i="14"/>
  <c r="A152" i="14"/>
  <c r="A154" i="14"/>
  <c r="A94" i="14"/>
  <c r="A51" i="14"/>
  <c r="A19" i="14"/>
  <c r="A135" i="14"/>
  <c r="A108" i="14"/>
  <c r="A22" i="14"/>
  <c r="A90" i="14"/>
  <c r="J3" i="14"/>
  <c r="J122" i="14"/>
  <c r="J175" i="14"/>
  <c r="J124" i="14"/>
  <c r="J58" i="14"/>
  <c r="J121" i="14"/>
  <c r="J191" i="14"/>
  <c r="J74" i="14"/>
  <c r="J66" i="14"/>
  <c r="J32" i="14"/>
  <c r="J150" i="14"/>
  <c r="J165" i="14"/>
  <c r="J141" i="14"/>
  <c r="J184" i="14"/>
  <c r="J115" i="14"/>
  <c r="J38" i="14"/>
  <c r="J109" i="14"/>
  <c r="J129" i="14"/>
  <c r="J90" i="14"/>
  <c r="J107" i="14"/>
  <c r="J91" i="14"/>
  <c r="J130" i="14"/>
  <c r="J46" i="14"/>
  <c r="J174" i="14"/>
  <c r="J193" i="14"/>
  <c r="J33" i="14"/>
  <c r="J146" i="14"/>
  <c r="J147" i="14"/>
  <c r="J64" i="14"/>
  <c r="J65" i="14"/>
  <c r="J76" i="14"/>
  <c r="J8" i="14"/>
  <c r="J136" i="14"/>
  <c r="J137" i="14"/>
  <c r="J138" i="14"/>
  <c r="J139" i="14"/>
  <c r="J140" i="14"/>
  <c r="J159" i="14"/>
  <c r="J160" i="14"/>
  <c r="J196" i="14"/>
  <c r="J15" i="14"/>
  <c r="J16" i="14"/>
  <c r="J155" i="14"/>
  <c r="J156" i="14"/>
  <c r="J185" i="14"/>
  <c r="J186" i="14"/>
  <c r="J22" i="14"/>
  <c r="J112" i="14"/>
  <c r="J13" i="14"/>
  <c r="J14" i="14"/>
  <c r="J131" i="14"/>
  <c r="J132" i="14"/>
  <c r="J127" i="14"/>
  <c r="J128" i="14"/>
  <c r="J113" i="14"/>
  <c r="J84" i="14"/>
  <c r="J108" i="14"/>
  <c r="J192" i="14"/>
  <c r="J135" i="14"/>
  <c r="J166" i="14"/>
  <c r="J149" i="14"/>
  <c r="J102" i="14"/>
  <c r="J126" i="14"/>
  <c r="J53" i="14"/>
  <c r="J158" i="14"/>
  <c r="J81" i="14"/>
  <c r="J80" i="14"/>
  <c r="J39" i="14"/>
  <c r="J110" i="14"/>
  <c r="J75" i="14"/>
  <c r="J41" i="14"/>
  <c r="J4" i="14"/>
  <c r="J144" i="14"/>
  <c r="J105" i="14"/>
  <c r="J27" i="14"/>
  <c r="J176" i="14"/>
  <c r="J92" i="14"/>
  <c r="J73" i="14"/>
  <c r="J56" i="14"/>
  <c r="J120" i="14"/>
  <c r="J25" i="14"/>
  <c r="J195" i="14"/>
  <c r="J172" i="14"/>
  <c r="J173" i="14"/>
  <c r="J19" i="14"/>
  <c r="J181" i="14"/>
  <c r="J18" i="14"/>
  <c r="J44" i="14"/>
  <c r="J45" i="14"/>
  <c r="J72" i="14"/>
  <c r="J197" i="14"/>
  <c r="J161" i="14"/>
  <c r="J162" i="14"/>
  <c r="J85" i="14"/>
  <c r="J43" i="14"/>
  <c r="J189" i="14"/>
  <c r="J151" i="14"/>
  <c r="J145" i="14"/>
  <c r="J51" i="14"/>
  <c r="J52" i="14"/>
  <c r="J23" i="14"/>
  <c r="J157" i="14"/>
  <c r="J94" i="14"/>
  <c r="J29" i="14"/>
  <c r="J30" i="14"/>
  <c r="J177" i="14"/>
  <c r="J178" i="14"/>
  <c r="J198" i="14"/>
  <c r="J199" i="14"/>
  <c r="J57" i="14"/>
  <c r="J148" i="14"/>
  <c r="J200" i="14"/>
  <c r="J111" i="14"/>
  <c r="J93" i="14"/>
  <c r="J98" i="14"/>
  <c r="J86" i="14"/>
  <c r="J17" i="14"/>
  <c r="J99" i="14"/>
  <c r="J35" i="14"/>
  <c r="J125" i="14"/>
  <c r="J77" i="14"/>
  <c r="J87" i="14"/>
  <c r="J40" i="14"/>
  <c r="J183" i="14"/>
  <c r="J31" i="14"/>
  <c r="J88" i="14"/>
  <c r="J89" i="14"/>
  <c r="J10" i="14"/>
  <c r="J11" i="14"/>
  <c r="J59" i="14"/>
  <c r="J171" i="14"/>
  <c r="J101" i="14"/>
  <c r="J79" i="14"/>
  <c r="J180" i="14"/>
  <c r="J117" i="14"/>
  <c r="J118" i="14"/>
  <c r="J134" i="14"/>
  <c r="J164" i="14"/>
  <c r="J133" i="14"/>
  <c r="J82" i="14"/>
  <c r="J83" i="14"/>
  <c r="J103" i="14"/>
  <c r="J119" i="14"/>
  <c r="J154" i="14"/>
  <c r="J67" i="14"/>
  <c r="J68" i="14"/>
  <c r="J69" i="14"/>
  <c r="J70" i="14"/>
  <c r="J142" i="14"/>
  <c r="J179" i="14"/>
  <c r="J2" i="14"/>
  <c r="J182" i="14"/>
  <c r="J20" i="14"/>
  <c r="J194" i="14"/>
  <c r="J143" i="14"/>
  <c r="J106" i="14"/>
  <c r="J34" i="14"/>
  <c r="J5" i="14"/>
  <c r="J6" i="14"/>
  <c r="J21" i="14"/>
  <c r="J190" i="14"/>
  <c r="J116" i="14"/>
  <c r="J49" i="14"/>
  <c r="J50" i="14"/>
  <c r="J71" i="14"/>
  <c r="J26" i="14"/>
  <c r="J104" i="14"/>
  <c r="J152" i="14"/>
  <c r="J24" i="14"/>
  <c r="J123" i="14"/>
  <c r="J36" i="14"/>
  <c r="J60" i="14"/>
  <c r="J114" i="14"/>
  <c r="J167" i="14"/>
  <c r="J9" i="14"/>
  <c r="J202" i="14"/>
  <c r="J187" i="14"/>
  <c r="J54" i="14"/>
  <c r="J61" i="14"/>
  <c r="J188" i="14"/>
  <c r="J62" i="14"/>
  <c r="J168" i="14"/>
  <c r="J203" i="14"/>
  <c r="J37" i="14"/>
  <c r="J48" i="14"/>
  <c r="J55" i="14"/>
  <c r="J97" i="14"/>
  <c r="J204" i="14"/>
  <c r="J42" i="14"/>
  <c r="J12" i="14"/>
  <c r="J7" i="14"/>
  <c r="J163" i="14"/>
  <c r="J153" i="14"/>
  <c r="J169" i="14"/>
  <c r="J63" i="14"/>
  <c r="J170" i="14"/>
  <c r="J28" i="14"/>
  <c r="J201" i="14"/>
  <c r="J100" i="14"/>
  <c r="J78" i="14"/>
  <c r="J95" i="14"/>
  <c r="J96" i="14"/>
  <c r="J47" i="14"/>
  <c r="AD3" i="14"/>
  <c r="AD122" i="14"/>
  <c r="AD175" i="14"/>
  <c r="AD124" i="14"/>
  <c r="AD58" i="14"/>
  <c r="AD121" i="14"/>
  <c r="AD191" i="14"/>
  <c r="AD74" i="14"/>
  <c r="AD66" i="14"/>
  <c r="AD32" i="14"/>
  <c r="AD150" i="14"/>
  <c r="AD165" i="14"/>
  <c r="AD141" i="14"/>
  <c r="AD184" i="14"/>
  <c r="AD115" i="14"/>
  <c r="AD38" i="14"/>
  <c r="AD109" i="14"/>
  <c r="AD129" i="14"/>
  <c r="AD90" i="14"/>
  <c r="AD107" i="14"/>
  <c r="AD91" i="14"/>
  <c r="AD130" i="14"/>
  <c r="AD46" i="14"/>
  <c r="AD174" i="14"/>
  <c r="AD193" i="14"/>
  <c r="AD33" i="14"/>
  <c r="AD146" i="14"/>
  <c r="AD147" i="14"/>
  <c r="AD64" i="14"/>
  <c r="AD65" i="14"/>
  <c r="AD76" i="14"/>
  <c r="AD8" i="14"/>
  <c r="AD136" i="14"/>
  <c r="AD137" i="14"/>
  <c r="AD138" i="14"/>
  <c r="AD139" i="14"/>
  <c r="AD140" i="14"/>
  <c r="AD159" i="14"/>
  <c r="AD160" i="14"/>
  <c r="AD196" i="14"/>
  <c r="AD15" i="14"/>
  <c r="AD16" i="14"/>
  <c r="AD155" i="14"/>
  <c r="AD156" i="14"/>
  <c r="AD185" i="14"/>
  <c r="AD186" i="14"/>
  <c r="AD22" i="14"/>
  <c r="AD112" i="14"/>
  <c r="AD13" i="14"/>
  <c r="AD14" i="14"/>
  <c r="AD131" i="14"/>
  <c r="AD132" i="14"/>
  <c r="AD127" i="14"/>
  <c r="AD128" i="14"/>
  <c r="AD113" i="14"/>
  <c r="AD84" i="14"/>
  <c r="AD108" i="14"/>
  <c r="AD192" i="14"/>
  <c r="AD135" i="14"/>
  <c r="AD166" i="14"/>
  <c r="AD149" i="14"/>
  <c r="AD102" i="14"/>
  <c r="AD126" i="14"/>
  <c r="AD53" i="14"/>
  <c r="AD158" i="14"/>
  <c r="AD81" i="14"/>
  <c r="AD80" i="14"/>
  <c r="AD39" i="14"/>
  <c r="AD110" i="14"/>
  <c r="AD75" i="14"/>
  <c r="AD41" i="14"/>
  <c r="AD4" i="14"/>
  <c r="AD144" i="14"/>
  <c r="AD105" i="14"/>
  <c r="AD27" i="14"/>
  <c r="AD176" i="14"/>
  <c r="AD92" i="14"/>
  <c r="AD73" i="14"/>
  <c r="AD56" i="14"/>
  <c r="AD120" i="14"/>
  <c r="AD25" i="14"/>
  <c r="AD195" i="14"/>
  <c r="AD172" i="14"/>
  <c r="AD173" i="14"/>
  <c r="AD19" i="14"/>
  <c r="AD181" i="14"/>
  <c r="AD18" i="14"/>
  <c r="AD44" i="14"/>
  <c r="AD45" i="14"/>
  <c r="AD72" i="14"/>
  <c r="AD197" i="14"/>
  <c r="AD161" i="14"/>
  <c r="AD162" i="14"/>
  <c r="AD85" i="14"/>
  <c r="AD43" i="14"/>
  <c r="AD189" i="14"/>
  <c r="AD151" i="14"/>
  <c r="AD145" i="14"/>
  <c r="AD51" i="14"/>
  <c r="AD52" i="14"/>
  <c r="AD23" i="14"/>
  <c r="AD157" i="14"/>
  <c r="AD94" i="14"/>
  <c r="AD29" i="14"/>
  <c r="AD30" i="14"/>
  <c r="AD177" i="14"/>
  <c r="AD178" i="14"/>
  <c r="AD198" i="14"/>
  <c r="AD199" i="14"/>
  <c r="AD57" i="14"/>
  <c r="AD148" i="14"/>
  <c r="AD200" i="14"/>
  <c r="AD111" i="14"/>
  <c r="AD93" i="14"/>
  <c r="AD98" i="14"/>
  <c r="AD86" i="14"/>
  <c r="AD17" i="14"/>
  <c r="AD99" i="14"/>
  <c r="AD35" i="14"/>
  <c r="AD125" i="14"/>
  <c r="AD77" i="14"/>
  <c r="AD87" i="14"/>
  <c r="AD40" i="14"/>
  <c r="AD183" i="14"/>
  <c r="AD31" i="14"/>
  <c r="AD88" i="14"/>
  <c r="AD89" i="14"/>
  <c r="AD10" i="14"/>
  <c r="AD11" i="14"/>
  <c r="AD59" i="14"/>
  <c r="AD171" i="14"/>
  <c r="AD101" i="14"/>
  <c r="AD79" i="14"/>
  <c r="AD180" i="14"/>
  <c r="AD117" i="14"/>
  <c r="AD118" i="14"/>
  <c r="AD134" i="14"/>
  <c r="AD164" i="14"/>
  <c r="AD133" i="14"/>
  <c r="AD82" i="14"/>
  <c r="AD83" i="14"/>
  <c r="AD103" i="14"/>
  <c r="AD119" i="14"/>
  <c r="AD154" i="14"/>
  <c r="AD67" i="14"/>
  <c r="AD68" i="14"/>
  <c r="AD69" i="14"/>
  <c r="AD70" i="14"/>
  <c r="AD142" i="14"/>
  <c r="AD179" i="14"/>
  <c r="AD2" i="14"/>
  <c r="AD182" i="14"/>
  <c r="AD20" i="14"/>
  <c r="AD194" i="14"/>
  <c r="AD143" i="14"/>
  <c r="AD106" i="14"/>
  <c r="AD34" i="14"/>
  <c r="AD5" i="14"/>
  <c r="AD6" i="14"/>
  <c r="AD21" i="14"/>
  <c r="AD190" i="14"/>
  <c r="AD116" i="14"/>
  <c r="AD49" i="14"/>
  <c r="AD50" i="14"/>
  <c r="AD71" i="14"/>
  <c r="AD26" i="14"/>
  <c r="AD104" i="14"/>
  <c r="AD152" i="14"/>
  <c r="AD24" i="14"/>
  <c r="AD123" i="14"/>
  <c r="AD36" i="14"/>
  <c r="AD60" i="14"/>
  <c r="AD114" i="14"/>
  <c r="AD167" i="14"/>
  <c r="AD9" i="14"/>
  <c r="AD202" i="14"/>
  <c r="AD187" i="14"/>
  <c r="AD54" i="14"/>
  <c r="AD61" i="14"/>
  <c r="AD188" i="14"/>
  <c r="AD62" i="14"/>
  <c r="AD168" i="14"/>
  <c r="AD203" i="14"/>
  <c r="AD37" i="14"/>
  <c r="AD48" i="14"/>
  <c r="AD55" i="14"/>
  <c r="AD97" i="14"/>
  <c r="AD204" i="14"/>
  <c r="AD42" i="14"/>
  <c r="AD12" i="14"/>
  <c r="AD7" i="14"/>
  <c r="AD163" i="14"/>
  <c r="AD153" i="14"/>
  <c r="AD169" i="14"/>
  <c r="AD63" i="14"/>
  <c r="AD170" i="14"/>
  <c r="AD28" i="14"/>
  <c r="AD201" i="14"/>
  <c r="AD100" i="14"/>
  <c r="AD78" i="14"/>
  <c r="AD95" i="14"/>
  <c r="AD96" i="14"/>
  <c r="AD47" i="14"/>
  <c r="AC3" i="14"/>
  <c r="AC122" i="14"/>
  <c r="AC175" i="14"/>
  <c r="AC124" i="14"/>
  <c r="AC58" i="14"/>
  <c r="AC121" i="14"/>
  <c r="AC191" i="14"/>
  <c r="AC74" i="14"/>
  <c r="AC66" i="14"/>
  <c r="AC32" i="14"/>
  <c r="AC150" i="14"/>
  <c r="AC165" i="14"/>
  <c r="AC141" i="14"/>
  <c r="AC184" i="14"/>
  <c r="AC115" i="14"/>
  <c r="AC38" i="14"/>
  <c r="AC109" i="14"/>
  <c r="AC129" i="14"/>
  <c r="AC90" i="14"/>
  <c r="AC107" i="14"/>
  <c r="AC91" i="14"/>
  <c r="AC130" i="14"/>
  <c r="AC46" i="14"/>
  <c r="AC174" i="14"/>
  <c r="AC193" i="14"/>
  <c r="AC33" i="14"/>
  <c r="AC146" i="14"/>
  <c r="AC147" i="14"/>
  <c r="AC64" i="14"/>
  <c r="AC65" i="14"/>
  <c r="AC76" i="14"/>
  <c r="AC8" i="14"/>
  <c r="AC136" i="14"/>
  <c r="AC137" i="14"/>
  <c r="AC138" i="14"/>
  <c r="AC139" i="14"/>
  <c r="AC140" i="14"/>
  <c r="AC159" i="14"/>
  <c r="AC160" i="14"/>
  <c r="AC196" i="14"/>
  <c r="AC15" i="14"/>
  <c r="AC16" i="14"/>
  <c r="AC155" i="14"/>
  <c r="AC156" i="14"/>
  <c r="AC185" i="14"/>
  <c r="AC186" i="14"/>
  <c r="AC22" i="14"/>
  <c r="AC112" i="14"/>
  <c r="AC13" i="14"/>
  <c r="AC14" i="14"/>
  <c r="AC131" i="14"/>
  <c r="AC132" i="14"/>
  <c r="AC127" i="14"/>
  <c r="AC128" i="14"/>
  <c r="AC113" i="14"/>
  <c r="AC84" i="14"/>
  <c r="AC108" i="14"/>
  <c r="AC192" i="14"/>
  <c r="AC135" i="14"/>
  <c r="AC166" i="14"/>
  <c r="AC149" i="14"/>
  <c r="AC102" i="14"/>
  <c r="AC126" i="14"/>
  <c r="AC53" i="14"/>
  <c r="AC158" i="14"/>
  <c r="AC81" i="14"/>
  <c r="AC80" i="14"/>
  <c r="AC39" i="14"/>
  <c r="AC110" i="14"/>
  <c r="AC75" i="14"/>
  <c r="AC41" i="14"/>
  <c r="AC4" i="14"/>
  <c r="AC144" i="14"/>
  <c r="AC105" i="14"/>
  <c r="AC27" i="14"/>
  <c r="AC176" i="14"/>
  <c r="AC92" i="14"/>
  <c r="AC73" i="14"/>
  <c r="AC56" i="14"/>
  <c r="AC120" i="14"/>
  <c r="AC25" i="14"/>
  <c r="AC195" i="14"/>
  <c r="AC172" i="14"/>
  <c r="AC173" i="14"/>
  <c r="AC19" i="14"/>
  <c r="AC181" i="14"/>
  <c r="AC18" i="14"/>
  <c r="AC44" i="14"/>
  <c r="AC45" i="14"/>
  <c r="AC72" i="14"/>
  <c r="AC197" i="14"/>
  <c r="AC161" i="14"/>
  <c r="AC162" i="14"/>
  <c r="AC85" i="14"/>
  <c r="AC43" i="14"/>
  <c r="AC189" i="14"/>
  <c r="AC151" i="14"/>
  <c r="AC145" i="14"/>
  <c r="AC51" i="14"/>
  <c r="AC52" i="14"/>
  <c r="AC23" i="14"/>
  <c r="AC157" i="14"/>
  <c r="AC94" i="14"/>
  <c r="AC29" i="14"/>
  <c r="AC30" i="14"/>
  <c r="AC177" i="14"/>
  <c r="AC178" i="14"/>
  <c r="AC198" i="14"/>
  <c r="AC199" i="14"/>
  <c r="AC57" i="14"/>
  <c r="AC148" i="14"/>
  <c r="AC200" i="14"/>
  <c r="AC111" i="14"/>
  <c r="AC93" i="14"/>
  <c r="AC98" i="14"/>
  <c r="AC86" i="14"/>
  <c r="AC17" i="14"/>
  <c r="AC99" i="14"/>
  <c r="AC35" i="14"/>
  <c r="AC125" i="14"/>
  <c r="AC77" i="14"/>
  <c r="AC87" i="14"/>
  <c r="AC40" i="14"/>
  <c r="AC183" i="14"/>
  <c r="AC31" i="14"/>
  <c r="AC88" i="14"/>
  <c r="AC89" i="14"/>
  <c r="AC10" i="14"/>
  <c r="AC11" i="14"/>
  <c r="AC59" i="14"/>
  <c r="AC171" i="14"/>
  <c r="AC101" i="14"/>
  <c r="AC79" i="14"/>
  <c r="AC180" i="14"/>
  <c r="AC117" i="14"/>
  <c r="AC118" i="14"/>
  <c r="AC134" i="14"/>
  <c r="AC164" i="14"/>
  <c r="AC133" i="14"/>
  <c r="AC82" i="14"/>
  <c r="AC83" i="14"/>
  <c r="AC103" i="14"/>
  <c r="AC119" i="14"/>
  <c r="AC154" i="14"/>
  <c r="AC67" i="14"/>
  <c r="AC68" i="14"/>
  <c r="AC69" i="14"/>
  <c r="AC70" i="14"/>
  <c r="AC142" i="14"/>
  <c r="AC179" i="14"/>
  <c r="AC2" i="14"/>
  <c r="AC182" i="14"/>
  <c r="AC20" i="14"/>
  <c r="AC194" i="14"/>
  <c r="AC143" i="14"/>
  <c r="AC106" i="14"/>
  <c r="AC34" i="14"/>
  <c r="AC5" i="14"/>
  <c r="AC6" i="14"/>
  <c r="AC21" i="14"/>
  <c r="AC190" i="14"/>
  <c r="AC116" i="14"/>
  <c r="AC49" i="14"/>
  <c r="AC50" i="14"/>
  <c r="AC71" i="14"/>
  <c r="AC26" i="14"/>
  <c r="AC104" i="14"/>
  <c r="AC152" i="14"/>
  <c r="AC24" i="14"/>
  <c r="AC123" i="14"/>
  <c r="AC36" i="14"/>
  <c r="AC60" i="14"/>
  <c r="AC114" i="14"/>
  <c r="AC167" i="14"/>
  <c r="AC9" i="14"/>
  <c r="AC202" i="14"/>
  <c r="AC187" i="14"/>
  <c r="AC54" i="14"/>
  <c r="AC61" i="14"/>
  <c r="AC188" i="14"/>
  <c r="AC62" i="14"/>
  <c r="AC168" i="14"/>
  <c r="AC203" i="14"/>
  <c r="AC37" i="14"/>
  <c r="AC48" i="14"/>
  <c r="AC55" i="14"/>
  <c r="AC97" i="14"/>
  <c r="AC204" i="14"/>
  <c r="AC42" i="14"/>
  <c r="AC12" i="14"/>
  <c r="AC7" i="14"/>
  <c r="AC163" i="14"/>
  <c r="AC153" i="14"/>
  <c r="AC169" i="14"/>
  <c r="AC63" i="14"/>
  <c r="AC170" i="14"/>
  <c r="AC28" i="14"/>
  <c r="AC201" i="14"/>
  <c r="AC100" i="14"/>
  <c r="AC78" i="14"/>
  <c r="AC95" i="14"/>
  <c r="AC96" i="14"/>
  <c r="AC47" i="14"/>
  <c r="A34" i="10"/>
  <c r="I108" i="14" l="1"/>
  <c r="AH122" i="14" l="1"/>
  <c r="AH175" i="14"/>
  <c r="AH124" i="14"/>
  <c r="AH58" i="14"/>
  <c r="AH121" i="14"/>
  <c r="AH191" i="14"/>
  <c r="AH74" i="14"/>
  <c r="AH66" i="14"/>
  <c r="AH32" i="14"/>
  <c r="AH150" i="14"/>
  <c r="AH165" i="14"/>
  <c r="AH141" i="14"/>
  <c r="AH184" i="14"/>
  <c r="AH115" i="14"/>
  <c r="AH38" i="14"/>
  <c r="AH109" i="14"/>
  <c r="AH129" i="14"/>
  <c r="AH90" i="14"/>
  <c r="AH107" i="14"/>
  <c r="AH91" i="14"/>
  <c r="AH130" i="14"/>
  <c r="AH46" i="14"/>
  <c r="AH174" i="14"/>
  <c r="AH193" i="14"/>
  <c r="AH33" i="14"/>
  <c r="AH146" i="14"/>
  <c r="AH147" i="14"/>
  <c r="AH64" i="14"/>
  <c r="AH65" i="14"/>
  <c r="AH76" i="14"/>
  <c r="AH8" i="14"/>
  <c r="AH136" i="14"/>
  <c r="AH137" i="14"/>
  <c r="AH138" i="14"/>
  <c r="AH139" i="14"/>
  <c r="AH140" i="14"/>
  <c r="AH159" i="14"/>
  <c r="AH160" i="14"/>
  <c r="AH196" i="14"/>
  <c r="AH15" i="14"/>
  <c r="AH16" i="14"/>
  <c r="AH155" i="14"/>
  <c r="AH156" i="14"/>
  <c r="AH185" i="14"/>
  <c r="AH186" i="14"/>
  <c r="AH22" i="14"/>
  <c r="AH112" i="14"/>
  <c r="AH13" i="14"/>
  <c r="AH14" i="14"/>
  <c r="AH131" i="14"/>
  <c r="AH132" i="14"/>
  <c r="AH127" i="14"/>
  <c r="AH128" i="14"/>
  <c r="AH113" i="14"/>
  <c r="AH84" i="14"/>
  <c r="AH108" i="14"/>
  <c r="AH192" i="14"/>
  <c r="AH135" i="14"/>
  <c r="AH166" i="14"/>
  <c r="AH149" i="14"/>
  <c r="AH102" i="14"/>
  <c r="AH126" i="14"/>
  <c r="AH53" i="14"/>
  <c r="AH158" i="14"/>
  <c r="AH81" i="14"/>
  <c r="AH80" i="14"/>
  <c r="AH39" i="14"/>
  <c r="AH110" i="14"/>
  <c r="AH75" i="14"/>
  <c r="AH41" i="14"/>
  <c r="AH4" i="14"/>
  <c r="AH144" i="14"/>
  <c r="AH105" i="14"/>
  <c r="AH27" i="14"/>
  <c r="AH176" i="14"/>
  <c r="AH92" i="14"/>
  <c r="AH73" i="14"/>
  <c r="AH56" i="14"/>
  <c r="AH120" i="14"/>
  <c r="AH25" i="14"/>
  <c r="AH195" i="14"/>
  <c r="AH172" i="14"/>
  <c r="AH173" i="14"/>
  <c r="AH19" i="14"/>
  <c r="AH181" i="14"/>
  <c r="AH18" i="14"/>
  <c r="AH44" i="14"/>
  <c r="AH45" i="14"/>
  <c r="AH72" i="14"/>
  <c r="AH197" i="14"/>
  <c r="AH161" i="14"/>
  <c r="AH162" i="14"/>
  <c r="AH85" i="14"/>
  <c r="AH43" i="14"/>
  <c r="AH189" i="14"/>
  <c r="AH151" i="14"/>
  <c r="AH145" i="14"/>
  <c r="AH51" i="14"/>
  <c r="AH52" i="14"/>
  <c r="AH23" i="14"/>
  <c r="AH157" i="14"/>
  <c r="AH94" i="14"/>
  <c r="AH29" i="14"/>
  <c r="AH30" i="14"/>
  <c r="AH177" i="14"/>
  <c r="AH178" i="14"/>
  <c r="AH198" i="14"/>
  <c r="AH199" i="14"/>
  <c r="AH57" i="14"/>
  <c r="AH148" i="14"/>
  <c r="AH200" i="14"/>
  <c r="AH111" i="14"/>
  <c r="AH93" i="14"/>
  <c r="AH98" i="14"/>
  <c r="AH86" i="14"/>
  <c r="AH17" i="14"/>
  <c r="AH99" i="14"/>
  <c r="AH35" i="14"/>
  <c r="AH125" i="14"/>
  <c r="AH77" i="14"/>
  <c r="AH87" i="14"/>
  <c r="AH40" i="14"/>
  <c r="AH183" i="14"/>
  <c r="AH31" i="14"/>
  <c r="AH88" i="14"/>
  <c r="AH89" i="14"/>
  <c r="AH10" i="14"/>
  <c r="AH11" i="14"/>
  <c r="AH59" i="14"/>
  <c r="AH171" i="14"/>
  <c r="AH101" i="14"/>
  <c r="AH79" i="14"/>
  <c r="AH180" i="14"/>
  <c r="AH117" i="14"/>
  <c r="AH118" i="14"/>
  <c r="AH134" i="14"/>
  <c r="AH164" i="14"/>
  <c r="AH133" i="14"/>
  <c r="AH82" i="14"/>
  <c r="AH83" i="14"/>
  <c r="AH103" i="14"/>
  <c r="AH119" i="14"/>
  <c r="AH154" i="14"/>
  <c r="AH67" i="14"/>
  <c r="AH68" i="14"/>
  <c r="AH69" i="14"/>
  <c r="AH70" i="14"/>
  <c r="AH142" i="14"/>
  <c r="AH179" i="14"/>
  <c r="AH2" i="14"/>
  <c r="AH182" i="14"/>
  <c r="AH20" i="14"/>
  <c r="AH194" i="14"/>
  <c r="AH143" i="14"/>
  <c r="AH106" i="14"/>
  <c r="AH34" i="14"/>
  <c r="AH5" i="14"/>
  <c r="AH6" i="14"/>
  <c r="AH21" i="14"/>
  <c r="AH190" i="14"/>
  <c r="AH116" i="14"/>
  <c r="AH49" i="14"/>
  <c r="AH50" i="14"/>
  <c r="AH71" i="14"/>
  <c r="AH26" i="14"/>
  <c r="AH104" i="14"/>
  <c r="AH152" i="14"/>
  <c r="AH24" i="14"/>
  <c r="AH123" i="14"/>
  <c r="AH36" i="14"/>
  <c r="AH60" i="14"/>
  <c r="AH114" i="14"/>
  <c r="AH167" i="14"/>
  <c r="AH9" i="14"/>
  <c r="AH202" i="14"/>
  <c r="AH187" i="14"/>
  <c r="AH54" i="14"/>
  <c r="AH61" i="14"/>
  <c r="AH188" i="14"/>
  <c r="AH62" i="14"/>
  <c r="AH168" i="14"/>
  <c r="AH203" i="14"/>
  <c r="AH37" i="14"/>
  <c r="AH48" i="14"/>
  <c r="AH55" i="14"/>
  <c r="AH97" i="14"/>
  <c r="AH204" i="14"/>
  <c r="AH42" i="14"/>
  <c r="AH12" i="14"/>
  <c r="AH7" i="14"/>
  <c r="AH163" i="14"/>
  <c r="AH153" i="14"/>
  <c r="AH169" i="14"/>
  <c r="AH63" i="14"/>
  <c r="AH170" i="14"/>
  <c r="AH28" i="14"/>
  <c r="AH201" i="14"/>
  <c r="AH100" i="14"/>
  <c r="AH78" i="14"/>
  <c r="AH95" i="14"/>
  <c r="AH96" i="14"/>
  <c r="AH47" i="14"/>
  <c r="AG130" i="14" l="1"/>
  <c r="AG46" i="14"/>
  <c r="AG174" i="14"/>
  <c r="AG193" i="14"/>
  <c r="AG33" i="14"/>
  <c r="AG146" i="14"/>
  <c r="AG147" i="14"/>
  <c r="AG64" i="14"/>
  <c r="AG65" i="14"/>
  <c r="AG76" i="14"/>
  <c r="AG8" i="14"/>
  <c r="AG136" i="14"/>
  <c r="AG137" i="14"/>
  <c r="AG138" i="14"/>
  <c r="AG139" i="14"/>
  <c r="AG140" i="14"/>
  <c r="AG159" i="14"/>
  <c r="AG160" i="14"/>
  <c r="AG196" i="14"/>
  <c r="AG15" i="14"/>
  <c r="AG16" i="14"/>
  <c r="AG155" i="14"/>
  <c r="AG156" i="14"/>
  <c r="AG185" i="14"/>
  <c r="AG186" i="14"/>
  <c r="AG22" i="14"/>
  <c r="AG112" i="14"/>
  <c r="AG13" i="14"/>
  <c r="AG14" i="14"/>
  <c r="AG131" i="14"/>
  <c r="AG132" i="14"/>
  <c r="AG127" i="14"/>
  <c r="AG128" i="14"/>
  <c r="AG113" i="14"/>
  <c r="AG84" i="14"/>
  <c r="AG108" i="14"/>
  <c r="AG192" i="14"/>
  <c r="AG135" i="14"/>
  <c r="AG166" i="14"/>
  <c r="AG149" i="14"/>
  <c r="AG102" i="14"/>
  <c r="AG126" i="14"/>
  <c r="AG53" i="14"/>
  <c r="AG158" i="14"/>
  <c r="AG81" i="14"/>
  <c r="AG80" i="14"/>
  <c r="AG39" i="14"/>
  <c r="AG110" i="14"/>
  <c r="AG75" i="14"/>
  <c r="AG41" i="14"/>
  <c r="AG4" i="14"/>
  <c r="AG144" i="14"/>
  <c r="AG105" i="14"/>
  <c r="AG27" i="14"/>
  <c r="AG176" i="14"/>
  <c r="AG92" i="14"/>
  <c r="AG73" i="14"/>
  <c r="AG56" i="14"/>
  <c r="AG120" i="14"/>
  <c r="AG25" i="14"/>
  <c r="AG195" i="14"/>
  <c r="AG172" i="14"/>
  <c r="AG173" i="14"/>
  <c r="AG19" i="14"/>
  <c r="AG181" i="14"/>
  <c r="AG18" i="14"/>
  <c r="AG44" i="14"/>
  <c r="AG45" i="14"/>
  <c r="AG72" i="14"/>
  <c r="AG197" i="14"/>
  <c r="AG161" i="14"/>
  <c r="AG162" i="14"/>
  <c r="AG85" i="14"/>
  <c r="AG43" i="14"/>
  <c r="AG189" i="14"/>
  <c r="AG151" i="14"/>
  <c r="AG145" i="14"/>
  <c r="AG51" i="14"/>
  <c r="AG52" i="14"/>
  <c r="AG23" i="14"/>
  <c r="AG157" i="14"/>
  <c r="AG94" i="14"/>
  <c r="AG29" i="14"/>
  <c r="AG30" i="14"/>
  <c r="AG177" i="14"/>
  <c r="AG178" i="14"/>
  <c r="AG198" i="14"/>
  <c r="AG199" i="14"/>
  <c r="AG57" i="14"/>
  <c r="AG148" i="14"/>
  <c r="AG200" i="14"/>
  <c r="AG111" i="14"/>
  <c r="AG93" i="14"/>
  <c r="AG98" i="14"/>
  <c r="AG86" i="14"/>
  <c r="AG17" i="14"/>
  <c r="AG99" i="14"/>
  <c r="AG35" i="14"/>
  <c r="AG125" i="14"/>
  <c r="AG77" i="14"/>
  <c r="AG87" i="14"/>
  <c r="AG40" i="14"/>
  <c r="AG183" i="14"/>
  <c r="AG31" i="14"/>
  <c r="AG88" i="14"/>
  <c r="AG89" i="14"/>
  <c r="AG10" i="14"/>
  <c r="AG11" i="14"/>
  <c r="AG59" i="14"/>
  <c r="AG171" i="14"/>
  <c r="AG101" i="14"/>
  <c r="AG79" i="14"/>
  <c r="AG180" i="14"/>
  <c r="AG117" i="14"/>
  <c r="AG118" i="14"/>
  <c r="AG134" i="14"/>
  <c r="AG164" i="14"/>
  <c r="AG133" i="14"/>
  <c r="AG82" i="14"/>
  <c r="AG83" i="14"/>
  <c r="AG103" i="14"/>
  <c r="AG119" i="14"/>
  <c r="AG154" i="14"/>
  <c r="AG67" i="14"/>
  <c r="AG68" i="14"/>
  <c r="AG69" i="14"/>
  <c r="AG70" i="14"/>
  <c r="AG142" i="14"/>
  <c r="AG179" i="14"/>
  <c r="AG2" i="14"/>
  <c r="AG182" i="14"/>
  <c r="AG20" i="14"/>
  <c r="AG194" i="14"/>
  <c r="AG143" i="14"/>
  <c r="AG106" i="14"/>
  <c r="AG34" i="14"/>
  <c r="AG5" i="14"/>
  <c r="AG6" i="14"/>
  <c r="AG21" i="14"/>
  <c r="AG190" i="14"/>
  <c r="AG116" i="14"/>
  <c r="AG49" i="14"/>
  <c r="AG50" i="14"/>
  <c r="AG71" i="14"/>
  <c r="AG26" i="14"/>
  <c r="AG104" i="14"/>
  <c r="AG152" i="14"/>
  <c r="AG24" i="14"/>
  <c r="AG123" i="14"/>
  <c r="AG36" i="14"/>
  <c r="AG60" i="14"/>
  <c r="AG114" i="14"/>
  <c r="AG167" i="14"/>
  <c r="AG9" i="14"/>
  <c r="AG202" i="14"/>
  <c r="AG187" i="14"/>
  <c r="AG54" i="14"/>
  <c r="AG61" i="14"/>
  <c r="AG188" i="14"/>
  <c r="AG62" i="14"/>
  <c r="AG168" i="14"/>
  <c r="AG203" i="14"/>
  <c r="AG37" i="14"/>
  <c r="AG48" i="14"/>
  <c r="AG55" i="14"/>
  <c r="AG97" i="14"/>
  <c r="AG204" i="14"/>
  <c r="AG42" i="14"/>
  <c r="AG12" i="14"/>
  <c r="AG7" i="14"/>
  <c r="AG163" i="14"/>
  <c r="AG153" i="14"/>
  <c r="AG169" i="14"/>
  <c r="AG63" i="14"/>
  <c r="AG170" i="14"/>
  <c r="AG28" i="14"/>
  <c r="AG201" i="14"/>
  <c r="AG100" i="14"/>
  <c r="AG78" i="14"/>
  <c r="AG95" i="14"/>
  <c r="AG96" i="14"/>
  <c r="AG3" i="14"/>
  <c r="AG122" i="14"/>
  <c r="AG175" i="14"/>
  <c r="AG124" i="14"/>
  <c r="AG58" i="14"/>
  <c r="AG121" i="14"/>
  <c r="AG191" i="14"/>
  <c r="AG74" i="14"/>
  <c r="AG66" i="14"/>
  <c r="AG32" i="14"/>
  <c r="AG150" i="14"/>
  <c r="AG165" i="14"/>
  <c r="AG141" i="14"/>
  <c r="AG184" i="14"/>
  <c r="AG115" i="14"/>
  <c r="AG38" i="14"/>
  <c r="AG109" i="14"/>
  <c r="AG129" i="14"/>
  <c r="AG90" i="14"/>
  <c r="AG107" i="14"/>
  <c r="AG91" i="14"/>
  <c r="AG47" i="14"/>
  <c r="AF47" i="14"/>
  <c r="BI454" i="15" l="1"/>
  <c r="BJ454" i="15" l="1"/>
  <c r="BK454" i="15"/>
  <c r="BL454" i="15"/>
  <c r="BM454" i="15"/>
  <c r="BN454" i="15"/>
  <c r="BO454" i="15"/>
  <c r="BH454" i="15"/>
  <c r="C95" i="14" l="1"/>
  <c r="D95" i="14"/>
  <c r="F95" i="14" s="1"/>
  <c r="G95" i="14"/>
  <c r="H95" i="14"/>
  <c r="I95" i="14"/>
  <c r="K95" i="14"/>
  <c r="L95" i="14"/>
  <c r="M95" i="14"/>
  <c r="N95" i="14"/>
  <c r="O95" i="14"/>
  <c r="P95" i="14"/>
  <c r="Q95" i="14"/>
  <c r="R95" i="14"/>
  <c r="S95" i="14"/>
  <c r="T95" i="14"/>
  <c r="U95" i="14"/>
  <c r="V95" i="14"/>
  <c r="W95" i="14"/>
  <c r="X95" i="14"/>
  <c r="Y95" i="14"/>
  <c r="Z95" i="14"/>
  <c r="AA95" i="14"/>
  <c r="AB95" i="14"/>
  <c r="AF95" i="14"/>
  <c r="C96" i="14"/>
  <c r="D96" i="14"/>
  <c r="F96" i="14" s="1"/>
  <c r="G96" i="14"/>
  <c r="H96" i="14"/>
  <c r="I96" i="14"/>
  <c r="K96" i="14"/>
  <c r="L96" i="14"/>
  <c r="M96" i="14"/>
  <c r="N96" i="14"/>
  <c r="O96" i="14"/>
  <c r="P96" i="14"/>
  <c r="Q96" i="14"/>
  <c r="R96" i="14"/>
  <c r="S96" i="14"/>
  <c r="T96" i="14"/>
  <c r="U96" i="14"/>
  <c r="V96" i="14"/>
  <c r="W96" i="14"/>
  <c r="X96" i="14"/>
  <c r="Y96" i="14"/>
  <c r="Z96" i="14"/>
  <c r="AA96" i="14"/>
  <c r="AB96" i="14"/>
  <c r="AF96" i="14"/>
  <c r="I74" i="14" l="1"/>
  <c r="I3" i="14"/>
  <c r="I122" i="14"/>
  <c r="I175" i="14"/>
  <c r="I124" i="14"/>
  <c r="I58" i="14"/>
  <c r="I121" i="14"/>
  <c r="I191" i="14"/>
  <c r="I66" i="14"/>
  <c r="I32" i="14"/>
  <c r="I150" i="14"/>
  <c r="I165" i="14"/>
  <c r="I141" i="14"/>
  <c r="I184" i="14"/>
  <c r="I115" i="14"/>
  <c r="I38" i="14"/>
  <c r="I109" i="14"/>
  <c r="I129" i="14"/>
  <c r="I90" i="14"/>
  <c r="I107" i="14"/>
  <c r="I91" i="14"/>
  <c r="I130" i="14"/>
  <c r="I46" i="14"/>
  <c r="I174" i="14"/>
  <c r="I193" i="14"/>
  <c r="I33" i="14"/>
  <c r="I146" i="14"/>
  <c r="I147" i="14"/>
  <c r="I64" i="14"/>
  <c r="I65" i="14"/>
  <c r="I76" i="14"/>
  <c r="I8" i="14"/>
  <c r="I136" i="14"/>
  <c r="I137" i="14"/>
  <c r="I138" i="14"/>
  <c r="I139" i="14"/>
  <c r="I140" i="14"/>
  <c r="I159" i="14"/>
  <c r="I160" i="14"/>
  <c r="I196" i="14"/>
  <c r="I15" i="14"/>
  <c r="I16" i="14"/>
  <c r="I155" i="14"/>
  <c r="I156" i="14"/>
  <c r="I185" i="14"/>
  <c r="I186" i="14"/>
  <c r="I22" i="14"/>
  <c r="I112" i="14"/>
  <c r="I13" i="14"/>
  <c r="I14" i="14"/>
  <c r="I131" i="14"/>
  <c r="I132" i="14"/>
  <c r="I127" i="14"/>
  <c r="I128" i="14"/>
  <c r="I113" i="14"/>
  <c r="I84" i="14"/>
  <c r="I192" i="14"/>
  <c r="I135" i="14"/>
  <c r="I166" i="14"/>
  <c r="I149" i="14"/>
  <c r="I102" i="14"/>
  <c r="I126" i="14"/>
  <c r="I53" i="14"/>
  <c r="I158" i="14"/>
  <c r="I81" i="14"/>
  <c r="I80" i="14"/>
  <c r="I39" i="14"/>
  <c r="I110" i="14"/>
  <c r="I75" i="14"/>
  <c r="I41" i="14"/>
  <c r="I4" i="14"/>
  <c r="I144" i="14"/>
  <c r="I105" i="14"/>
  <c r="I27" i="14"/>
  <c r="I176" i="14"/>
  <c r="I92" i="14"/>
  <c r="I73" i="14"/>
  <c r="I56" i="14"/>
  <c r="I120" i="14"/>
  <c r="I25" i="14"/>
  <c r="I195" i="14"/>
  <c r="I172" i="14"/>
  <c r="I173" i="14"/>
  <c r="I19" i="14"/>
  <c r="I181" i="14"/>
  <c r="I18" i="14"/>
  <c r="I44" i="14"/>
  <c r="I45" i="14"/>
  <c r="I72" i="14"/>
  <c r="I197" i="14"/>
  <c r="I161" i="14"/>
  <c r="I162" i="14"/>
  <c r="I85" i="14"/>
  <c r="I43" i="14"/>
  <c r="I189" i="14"/>
  <c r="I151" i="14"/>
  <c r="I145" i="14"/>
  <c r="I51" i="14"/>
  <c r="I52" i="14"/>
  <c r="I23" i="14"/>
  <c r="I157" i="14"/>
  <c r="I94" i="14"/>
  <c r="I29" i="14"/>
  <c r="I30" i="14"/>
  <c r="I177" i="14"/>
  <c r="I178" i="14"/>
  <c r="I198" i="14"/>
  <c r="I199" i="14"/>
  <c r="I57" i="14"/>
  <c r="I148" i="14"/>
  <c r="I200" i="14"/>
  <c r="I111" i="14"/>
  <c r="I93" i="14"/>
  <c r="I98" i="14"/>
  <c r="I86" i="14"/>
  <c r="I17" i="14"/>
  <c r="I99" i="14"/>
  <c r="I35" i="14"/>
  <c r="I125" i="14"/>
  <c r="I77" i="14"/>
  <c r="I87" i="14"/>
  <c r="I40" i="14"/>
  <c r="I183" i="14"/>
  <c r="I31" i="14"/>
  <c r="I88" i="14"/>
  <c r="I89" i="14"/>
  <c r="I10" i="14"/>
  <c r="I11" i="14"/>
  <c r="I59" i="14"/>
  <c r="I171" i="14"/>
  <c r="I101" i="14"/>
  <c r="I79" i="14"/>
  <c r="I180" i="14"/>
  <c r="I117" i="14"/>
  <c r="I118" i="14"/>
  <c r="I134" i="14"/>
  <c r="I164" i="14"/>
  <c r="I133" i="14"/>
  <c r="I82" i="14"/>
  <c r="I83" i="14"/>
  <c r="I103" i="14"/>
  <c r="I119" i="14"/>
  <c r="I154" i="14"/>
  <c r="I67" i="14"/>
  <c r="I68" i="14"/>
  <c r="I69" i="14"/>
  <c r="I70" i="14"/>
  <c r="I142" i="14"/>
  <c r="I179" i="14"/>
  <c r="I2" i="14"/>
  <c r="I182" i="14"/>
  <c r="I20" i="14"/>
  <c r="I194" i="14"/>
  <c r="I143" i="14"/>
  <c r="I106" i="14"/>
  <c r="I34" i="14"/>
  <c r="I5" i="14"/>
  <c r="I6" i="14"/>
  <c r="I21" i="14"/>
  <c r="I190" i="14"/>
  <c r="I116" i="14"/>
  <c r="I49" i="14"/>
  <c r="I50" i="14"/>
  <c r="I71" i="14"/>
  <c r="I26" i="14"/>
  <c r="I104" i="14"/>
  <c r="I152" i="14"/>
  <c r="I24" i="14"/>
  <c r="I123" i="14"/>
  <c r="I36" i="14"/>
  <c r="I60" i="14"/>
  <c r="I114" i="14"/>
  <c r="I167" i="14"/>
  <c r="I9" i="14"/>
  <c r="I202" i="14"/>
  <c r="I187" i="14"/>
  <c r="I54" i="14"/>
  <c r="I61" i="14"/>
  <c r="I188" i="14"/>
  <c r="I62" i="14"/>
  <c r="I168" i="14"/>
  <c r="I203" i="14"/>
  <c r="I37" i="14"/>
  <c r="I48" i="14"/>
  <c r="I55" i="14"/>
  <c r="I97" i="14"/>
  <c r="I204" i="14"/>
  <c r="I42" i="14"/>
  <c r="I12" i="14"/>
  <c r="I7" i="14"/>
  <c r="I163" i="14"/>
  <c r="I153" i="14"/>
  <c r="I169" i="14"/>
  <c r="I63" i="14"/>
  <c r="I170" i="14"/>
  <c r="I28" i="14"/>
  <c r="I201" i="14"/>
  <c r="I100" i="14"/>
  <c r="I78" i="14"/>
  <c r="I47" i="14"/>
  <c r="C62" i="14" l="1"/>
  <c r="D62" i="14"/>
  <c r="F62" i="14" s="1"/>
  <c r="G62" i="14"/>
  <c r="H62" i="14"/>
  <c r="K62" i="14"/>
  <c r="L62" i="14"/>
  <c r="M62" i="14"/>
  <c r="N62" i="14"/>
  <c r="O62" i="14"/>
  <c r="P62" i="14"/>
  <c r="Q62" i="14"/>
  <c r="R62" i="14"/>
  <c r="S62" i="14"/>
  <c r="T62" i="14"/>
  <c r="U62" i="14"/>
  <c r="V62" i="14"/>
  <c r="W62" i="14"/>
  <c r="X62" i="14"/>
  <c r="Y62" i="14"/>
  <c r="Z62" i="14"/>
  <c r="AA62" i="14"/>
  <c r="AB62" i="14"/>
  <c r="AF62" i="14"/>
  <c r="C170" i="14" l="1"/>
  <c r="D170" i="14"/>
  <c r="F170" i="14" s="1"/>
  <c r="G170" i="14"/>
  <c r="H170" i="14"/>
  <c r="K170" i="14"/>
  <c r="L170" i="14"/>
  <c r="M170" i="14"/>
  <c r="N170" i="14"/>
  <c r="O170" i="14"/>
  <c r="P170" i="14"/>
  <c r="Q170" i="14"/>
  <c r="R170" i="14"/>
  <c r="S170" i="14"/>
  <c r="T170" i="14"/>
  <c r="U170" i="14"/>
  <c r="V170" i="14"/>
  <c r="W170" i="14"/>
  <c r="X170" i="14"/>
  <c r="Y170" i="14"/>
  <c r="Z170" i="14"/>
  <c r="AA170" i="14"/>
  <c r="AB170" i="14"/>
  <c r="AF170" i="14"/>
  <c r="AF114" i="14" l="1"/>
  <c r="C123" i="14"/>
  <c r="D123" i="14"/>
  <c r="F123" i="14" s="1"/>
  <c r="G123" i="14"/>
  <c r="H123" i="14"/>
  <c r="K123" i="14"/>
  <c r="L123" i="14"/>
  <c r="M123" i="14"/>
  <c r="N123" i="14"/>
  <c r="O123" i="14"/>
  <c r="P123" i="14"/>
  <c r="Q123" i="14"/>
  <c r="R123" i="14"/>
  <c r="S123" i="14"/>
  <c r="T123" i="14"/>
  <c r="U123" i="14"/>
  <c r="V123" i="14"/>
  <c r="W123" i="14"/>
  <c r="X123" i="14"/>
  <c r="Y123" i="14"/>
  <c r="Z123" i="14"/>
  <c r="AA123" i="14"/>
  <c r="AB123" i="14"/>
  <c r="AF123" i="14"/>
  <c r="C36" i="14"/>
  <c r="D36" i="14"/>
  <c r="F36" i="14" s="1"/>
  <c r="G36" i="14"/>
  <c r="H36" i="14"/>
  <c r="K36" i="14"/>
  <c r="L36" i="14"/>
  <c r="M36" i="14"/>
  <c r="N36" i="14"/>
  <c r="O36" i="14"/>
  <c r="P36" i="14"/>
  <c r="Q36" i="14"/>
  <c r="R36" i="14"/>
  <c r="S36" i="14"/>
  <c r="T36" i="14"/>
  <c r="U36" i="14"/>
  <c r="V36" i="14"/>
  <c r="W36" i="14"/>
  <c r="X36" i="14"/>
  <c r="Y36" i="14"/>
  <c r="Z36" i="14"/>
  <c r="AA36" i="14"/>
  <c r="AB36" i="14"/>
  <c r="AF36" i="14"/>
  <c r="C60" i="14"/>
  <c r="D60" i="14"/>
  <c r="F60" i="14" s="1"/>
  <c r="G60" i="14"/>
  <c r="H60" i="14"/>
  <c r="K60" i="14"/>
  <c r="L60" i="14"/>
  <c r="M60" i="14"/>
  <c r="N60" i="14"/>
  <c r="O60" i="14"/>
  <c r="P60" i="14"/>
  <c r="Q60" i="14"/>
  <c r="R60" i="14"/>
  <c r="S60" i="14"/>
  <c r="T60" i="14"/>
  <c r="U60" i="14"/>
  <c r="V60" i="14"/>
  <c r="W60" i="14"/>
  <c r="X60" i="14"/>
  <c r="Y60" i="14"/>
  <c r="Z60" i="14"/>
  <c r="AA60" i="14"/>
  <c r="AB60" i="14"/>
  <c r="AF60" i="14"/>
  <c r="C114" i="14"/>
  <c r="D114" i="14"/>
  <c r="F114" i="14" s="1"/>
  <c r="G114" i="14"/>
  <c r="H114" i="14"/>
  <c r="K114" i="14"/>
  <c r="L114" i="14"/>
  <c r="M114" i="14"/>
  <c r="N114" i="14"/>
  <c r="O114" i="14"/>
  <c r="P114" i="14"/>
  <c r="Q114" i="14"/>
  <c r="R114" i="14"/>
  <c r="S114" i="14"/>
  <c r="T114" i="14"/>
  <c r="U114" i="14"/>
  <c r="V114" i="14"/>
  <c r="W114" i="14"/>
  <c r="X114" i="14"/>
  <c r="Y114" i="14"/>
  <c r="Z114" i="14"/>
  <c r="AA114" i="14"/>
  <c r="AB114" i="14"/>
  <c r="C167" i="14"/>
  <c r="D167" i="14"/>
  <c r="F167" i="14" s="1"/>
  <c r="G167" i="14"/>
  <c r="H167" i="14"/>
  <c r="K167" i="14"/>
  <c r="L167" i="14"/>
  <c r="M167" i="14"/>
  <c r="N167" i="14"/>
  <c r="O167" i="14"/>
  <c r="P167" i="14"/>
  <c r="Q167" i="14"/>
  <c r="R167" i="14"/>
  <c r="S167" i="14"/>
  <c r="T167" i="14"/>
  <c r="U167" i="14"/>
  <c r="V167" i="14"/>
  <c r="W167" i="14"/>
  <c r="X167" i="14"/>
  <c r="Y167" i="14"/>
  <c r="Z167" i="14"/>
  <c r="AA167" i="14"/>
  <c r="AB167" i="14"/>
  <c r="AF167" i="14"/>
  <c r="C9" i="14"/>
  <c r="D9" i="14"/>
  <c r="F9" i="14" s="1"/>
  <c r="G9" i="14"/>
  <c r="H9" i="14"/>
  <c r="K9" i="14"/>
  <c r="L9" i="14"/>
  <c r="M9" i="14"/>
  <c r="N9" i="14"/>
  <c r="O9" i="14"/>
  <c r="P9" i="14"/>
  <c r="Q9" i="14"/>
  <c r="R9" i="14"/>
  <c r="S9" i="14"/>
  <c r="T9" i="14"/>
  <c r="U9" i="14"/>
  <c r="V9" i="14"/>
  <c r="W9" i="14"/>
  <c r="X9" i="14"/>
  <c r="Y9" i="14"/>
  <c r="Z9" i="14"/>
  <c r="AA9" i="14"/>
  <c r="AB9" i="14"/>
  <c r="AF9" i="14"/>
  <c r="C202" i="14"/>
  <c r="D202" i="14"/>
  <c r="F202" i="14" s="1"/>
  <c r="G202" i="14"/>
  <c r="H202" i="14"/>
  <c r="K202" i="14"/>
  <c r="L202" i="14"/>
  <c r="M202" i="14"/>
  <c r="N202" i="14"/>
  <c r="O202" i="14"/>
  <c r="P202" i="14"/>
  <c r="Q202" i="14"/>
  <c r="R202" i="14"/>
  <c r="S202" i="14"/>
  <c r="T202" i="14"/>
  <c r="U202" i="14"/>
  <c r="V202" i="14"/>
  <c r="W202" i="14"/>
  <c r="X202" i="14"/>
  <c r="Y202" i="14"/>
  <c r="Z202" i="14"/>
  <c r="AA202" i="14"/>
  <c r="AB202" i="14"/>
  <c r="AF202" i="14"/>
  <c r="C187" i="14"/>
  <c r="D187" i="14"/>
  <c r="F187" i="14" s="1"/>
  <c r="G187" i="14"/>
  <c r="H187" i="14"/>
  <c r="K187" i="14"/>
  <c r="L187" i="14"/>
  <c r="M187" i="14"/>
  <c r="N187" i="14"/>
  <c r="O187" i="14"/>
  <c r="P187" i="14"/>
  <c r="Q187" i="14"/>
  <c r="R187" i="14"/>
  <c r="S187" i="14"/>
  <c r="T187" i="14"/>
  <c r="U187" i="14"/>
  <c r="V187" i="14"/>
  <c r="W187" i="14"/>
  <c r="X187" i="14"/>
  <c r="Y187" i="14"/>
  <c r="Z187" i="14"/>
  <c r="AA187" i="14"/>
  <c r="AB187" i="14"/>
  <c r="AF187" i="14"/>
  <c r="C54" i="14"/>
  <c r="D54" i="14"/>
  <c r="F54" i="14" s="1"/>
  <c r="G54" i="14"/>
  <c r="H54" i="14"/>
  <c r="K54" i="14"/>
  <c r="L54" i="14"/>
  <c r="M54" i="14"/>
  <c r="N54" i="14"/>
  <c r="O54" i="14"/>
  <c r="P54" i="14"/>
  <c r="Q54" i="14"/>
  <c r="R54" i="14"/>
  <c r="S54" i="14"/>
  <c r="T54" i="14"/>
  <c r="U54" i="14"/>
  <c r="V54" i="14"/>
  <c r="W54" i="14"/>
  <c r="X54" i="14"/>
  <c r="Y54" i="14"/>
  <c r="Z54" i="14"/>
  <c r="AA54" i="14"/>
  <c r="AB54" i="14"/>
  <c r="AF54" i="14"/>
  <c r="C61" i="14"/>
  <c r="D61" i="14"/>
  <c r="F61" i="14" s="1"/>
  <c r="G61" i="14"/>
  <c r="H61" i="14"/>
  <c r="K61" i="14"/>
  <c r="L61" i="14"/>
  <c r="M61" i="14"/>
  <c r="N61" i="14"/>
  <c r="O61" i="14"/>
  <c r="P61" i="14"/>
  <c r="Q61" i="14"/>
  <c r="R61" i="14"/>
  <c r="S61" i="14"/>
  <c r="T61" i="14"/>
  <c r="U61" i="14"/>
  <c r="V61" i="14"/>
  <c r="W61" i="14"/>
  <c r="X61" i="14"/>
  <c r="Y61" i="14"/>
  <c r="Z61" i="14"/>
  <c r="AA61" i="14"/>
  <c r="AB61" i="14"/>
  <c r="AF61" i="14"/>
  <c r="C188" i="14"/>
  <c r="D188" i="14"/>
  <c r="F188" i="14" s="1"/>
  <c r="G188" i="14"/>
  <c r="H188" i="14"/>
  <c r="K188" i="14"/>
  <c r="L188" i="14"/>
  <c r="M188" i="14"/>
  <c r="N188" i="14"/>
  <c r="O188" i="14"/>
  <c r="P188" i="14"/>
  <c r="Q188" i="14"/>
  <c r="R188" i="14"/>
  <c r="S188" i="14"/>
  <c r="T188" i="14"/>
  <c r="U188" i="14"/>
  <c r="V188" i="14"/>
  <c r="W188" i="14"/>
  <c r="X188" i="14"/>
  <c r="Y188" i="14"/>
  <c r="Z188" i="14"/>
  <c r="AA188" i="14"/>
  <c r="AB188" i="14"/>
  <c r="AF188" i="14"/>
  <c r="C168" i="14"/>
  <c r="D168" i="14"/>
  <c r="F168" i="14" s="1"/>
  <c r="G168" i="14"/>
  <c r="H168" i="14"/>
  <c r="K168" i="14"/>
  <c r="L168" i="14"/>
  <c r="M168" i="14"/>
  <c r="N168" i="14"/>
  <c r="O168" i="14"/>
  <c r="P168" i="14"/>
  <c r="Q168" i="14"/>
  <c r="R168" i="14"/>
  <c r="S168" i="14"/>
  <c r="T168" i="14"/>
  <c r="U168" i="14"/>
  <c r="V168" i="14"/>
  <c r="W168" i="14"/>
  <c r="X168" i="14"/>
  <c r="Y168" i="14"/>
  <c r="Z168" i="14"/>
  <c r="AA168" i="14"/>
  <c r="AB168" i="14"/>
  <c r="AF168" i="14"/>
  <c r="C203" i="14"/>
  <c r="D203" i="14"/>
  <c r="F203" i="14" s="1"/>
  <c r="G203" i="14"/>
  <c r="H203" i="14"/>
  <c r="K203" i="14"/>
  <c r="L203" i="14"/>
  <c r="M203" i="14"/>
  <c r="N203" i="14"/>
  <c r="O203" i="14"/>
  <c r="P203" i="14"/>
  <c r="Q203" i="14"/>
  <c r="R203" i="14"/>
  <c r="S203" i="14"/>
  <c r="T203" i="14"/>
  <c r="U203" i="14"/>
  <c r="V203" i="14"/>
  <c r="W203" i="14"/>
  <c r="X203" i="14"/>
  <c r="Y203" i="14"/>
  <c r="Z203" i="14"/>
  <c r="AA203" i="14"/>
  <c r="AB203" i="14"/>
  <c r="AF203" i="14"/>
  <c r="C37" i="14"/>
  <c r="D37" i="14"/>
  <c r="F37" i="14" s="1"/>
  <c r="G37" i="14"/>
  <c r="H37" i="14"/>
  <c r="K37" i="14"/>
  <c r="L37" i="14"/>
  <c r="M37" i="14"/>
  <c r="N37" i="14"/>
  <c r="O37" i="14"/>
  <c r="P37" i="14"/>
  <c r="Q37" i="14"/>
  <c r="R37" i="14"/>
  <c r="S37" i="14"/>
  <c r="T37" i="14"/>
  <c r="U37" i="14"/>
  <c r="V37" i="14"/>
  <c r="W37" i="14"/>
  <c r="X37" i="14"/>
  <c r="Y37" i="14"/>
  <c r="Z37" i="14"/>
  <c r="AA37" i="14"/>
  <c r="AB37" i="14"/>
  <c r="AF37" i="14"/>
  <c r="C48" i="14"/>
  <c r="D48" i="14"/>
  <c r="F48" i="14" s="1"/>
  <c r="G48" i="14"/>
  <c r="H48" i="14"/>
  <c r="K48" i="14"/>
  <c r="L48" i="14"/>
  <c r="M48" i="14"/>
  <c r="N48" i="14"/>
  <c r="O48" i="14"/>
  <c r="P48" i="14"/>
  <c r="Q48" i="14"/>
  <c r="R48" i="14"/>
  <c r="S48" i="14"/>
  <c r="T48" i="14"/>
  <c r="U48" i="14"/>
  <c r="V48" i="14"/>
  <c r="W48" i="14"/>
  <c r="X48" i="14"/>
  <c r="Y48" i="14"/>
  <c r="Z48" i="14"/>
  <c r="AA48" i="14"/>
  <c r="AB48" i="14"/>
  <c r="AF48" i="14"/>
  <c r="C55" i="14"/>
  <c r="D55" i="14"/>
  <c r="F55" i="14" s="1"/>
  <c r="G55" i="14"/>
  <c r="H55" i="14"/>
  <c r="K55" i="14"/>
  <c r="L55" i="14"/>
  <c r="M55" i="14"/>
  <c r="N55" i="14"/>
  <c r="O55" i="14"/>
  <c r="P55" i="14"/>
  <c r="Q55" i="14"/>
  <c r="R55" i="14"/>
  <c r="S55" i="14"/>
  <c r="T55" i="14"/>
  <c r="U55" i="14"/>
  <c r="V55" i="14"/>
  <c r="W55" i="14"/>
  <c r="X55" i="14"/>
  <c r="Y55" i="14"/>
  <c r="Z55" i="14"/>
  <c r="AA55" i="14"/>
  <c r="AB55" i="14"/>
  <c r="AF55" i="14"/>
  <c r="C97" i="14"/>
  <c r="D97" i="14"/>
  <c r="F97" i="14" s="1"/>
  <c r="G97" i="14"/>
  <c r="H97" i="14"/>
  <c r="K97" i="14"/>
  <c r="L97" i="14"/>
  <c r="M97" i="14"/>
  <c r="N97" i="14"/>
  <c r="O97" i="14"/>
  <c r="P97" i="14"/>
  <c r="Q97" i="14"/>
  <c r="R97" i="14"/>
  <c r="S97" i="14"/>
  <c r="T97" i="14"/>
  <c r="U97" i="14"/>
  <c r="V97" i="14"/>
  <c r="W97" i="14"/>
  <c r="X97" i="14"/>
  <c r="Y97" i="14"/>
  <c r="Z97" i="14"/>
  <c r="AA97" i="14"/>
  <c r="AB97" i="14"/>
  <c r="AF97" i="14"/>
  <c r="C204" i="14"/>
  <c r="D204" i="14"/>
  <c r="F204" i="14" s="1"/>
  <c r="G204" i="14"/>
  <c r="H204" i="14"/>
  <c r="K204" i="14"/>
  <c r="L204" i="14"/>
  <c r="M204" i="14"/>
  <c r="N204" i="14"/>
  <c r="O204" i="14"/>
  <c r="P204" i="14"/>
  <c r="Q204" i="14"/>
  <c r="R204" i="14"/>
  <c r="S204" i="14"/>
  <c r="T204" i="14"/>
  <c r="U204" i="14"/>
  <c r="V204" i="14"/>
  <c r="W204" i="14"/>
  <c r="X204" i="14"/>
  <c r="Y204" i="14"/>
  <c r="Z204" i="14"/>
  <c r="AA204" i="14"/>
  <c r="AB204" i="14"/>
  <c r="AF204" i="14"/>
  <c r="C42" i="14"/>
  <c r="D42" i="14"/>
  <c r="F42" i="14" s="1"/>
  <c r="G42" i="14"/>
  <c r="H42" i="14"/>
  <c r="K42" i="14"/>
  <c r="L42" i="14"/>
  <c r="M42" i="14"/>
  <c r="N42" i="14"/>
  <c r="O42" i="14"/>
  <c r="P42" i="14"/>
  <c r="Q42" i="14"/>
  <c r="R42" i="14"/>
  <c r="S42" i="14"/>
  <c r="T42" i="14"/>
  <c r="U42" i="14"/>
  <c r="V42" i="14"/>
  <c r="W42" i="14"/>
  <c r="X42" i="14"/>
  <c r="Y42" i="14"/>
  <c r="Z42" i="14"/>
  <c r="AA42" i="14"/>
  <c r="AB42" i="14"/>
  <c r="AF42" i="14"/>
  <c r="C12" i="14"/>
  <c r="D12" i="14"/>
  <c r="F12" i="14" s="1"/>
  <c r="G12" i="14"/>
  <c r="H12" i="14"/>
  <c r="K12" i="14"/>
  <c r="L12" i="14"/>
  <c r="M12" i="14"/>
  <c r="N12" i="14"/>
  <c r="O12" i="14"/>
  <c r="P12" i="14"/>
  <c r="Q12" i="14"/>
  <c r="R12" i="14"/>
  <c r="S12" i="14"/>
  <c r="T12" i="14"/>
  <c r="U12" i="14"/>
  <c r="V12" i="14"/>
  <c r="W12" i="14"/>
  <c r="X12" i="14"/>
  <c r="Y12" i="14"/>
  <c r="Z12" i="14"/>
  <c r="AA12" i="14"/>
  <c r="AB12" i="14"/>
  <c r="AF12" i="14"/>
  <c r="C7" i="14"/>
  <c r="D7" i="14"/>
  <c r="F7" i="14" s="1"/>
  <c r="G7" i="14"/>
  <c r="H7" i="14"/>
  <c r="K7" i="14"/>
  <c r="L7" i="14"/>
  <c r="M7" i="14"/>
  <c r="N7" i="14"/>
  <c r="O7" i="14"/>
  <c r="P7" i="14"/>
  <c r="Q7" i="14"/>
  <c r="R7" i="14"/>
  <c r="S7" i="14"/>
  <c r="T7" i="14"/>
  <c r="U7" i="14"/>
  <c r="V7" i="14"/>
  <c r="W7" i="14"/>
  <c r="X7" i="14"/>
  <c r="Y7" i="14"/>
  <c r="Z7" i="14"/>
  <c r="AA7" i="14"/>
  <c r="AB7" i="14"/>
  <c r="AF7" i="14"/>
  <c r="C163" i="14"/>
  <c r="D163" i="14"/>
  <c r="F163" i="14" s="1"/>
  <c r="G163" i="14"/>
  <c r="H163" i="14"/>
  <c r="K163" i="14"/>
  <c r="L163" i="14"/>
  <c r="M163" i="14"/>
  <c r="N163" i="14"/>
  <c r="O163" i="14"/>
  <c r="P163" i="14"/>
  <c r="Q163" i="14"/>
  <c r="R163" i="14"/>
  <c r="S163" i="14"/>
  <c r="T163" i="14"/>
  <c r="U163" i="14"/>
  <c r="V163" i="14"/>
  <c r="W163" i="14"/>
  <c r="X163" i="14"/>
  <c r="Y163" i="14"/>
  <c r="Z163" i="14"/>
  <c r="AA163" i="14"/>
  <c r="AB163" i="14"/>
  <c r="AF163" i="14"/>
  <c r="C153" i="14"/>
  <c r="D153" i="14"/>
  <c r="F153" i="14" s="1"/>
  <c r="G153" i="14"/>
  <c r="H153" i="14"/>
  <c r="K153" i="14"/>
  <c r="L153" i="14"/>
  <c r="M153" i="14"/>
  <c r="N153" i="14"/>
  <c r="O153" i="14"/>
  <c r="P153" i="14"/>
  <c r="Q153" i="14"/>
  <c r="R153" i="14"/>
  <c r="S153" i="14"/>
  <c r="T153" i="14"/>
  <c r="U153" i="14"/>
  <c r="V153" i="14"/>
  <c r="W153" i="14"/>
  <c r="X153" i="14"/>
  <c r="Y153" i="14"/>
  <c r="Z153" i="14"/>
  <c r="AA153" i="14"/>
  <c r="AB153" i="14"/>
  <c r="AF153" i="14"/>
  <c r="C169" i="14"/>
  <c r="D169" i="14"/>
  <c r="F169" i="14" s="1"/>
  <c r="G169" i="14"/>
  <c r="H169" i="14"/>
  <c r="K169" i="14"/>
  <c r="L169" i="14"/>
  <c r="M169" i="14"/>
  <c r="N169" i="14"/>
  <c r="O169" i="14"/>
  <c r="P169" i="14"/>
  <c r="Q169" i="14"/>
  <c r="R169" i="14"/>
  <c r="S169" i="14"/>
  <c r="T169" i="14"/>
  <c r="U169" i="14"/>
  <c r="V169" i="14"/>
  <c r="W169" i="14"/>
  <c r="X169" i="14"/>
  <c r="Y169" i="14"/>
  <c r="Z169" i="14"/>
  <c r="AA169" i="14"/>
  <c r="AB169" i="14"/>
  <c r="AF169" i="14"/>
  <c r="C63" i="14"/>
  <c r="D63" i="14"/>
  <c r="F63" i="14" s="1"/>
  <c r="G63" i="14"/>
  <c r="H63" i="14"/>
  <c r="K63" i="14"/>
  <c r="L63" i="14"/>
  <c r="M63" i="14"/>
  <c r="N63" i="14"/>
  <c r="O63" i="14"/>
  <c r="P63" i="14"/>
  <c r="Q63" i="14"/>
  <c r="R63" i="14"/>
  <c r="S63" i="14"/>
  <c r="T63" i="14"/>
  <c r="U63" i="14"/>
  <c r="V63" i="14"/>
  <c r="W63" i="14"/>
  <c r="X63" i="14"/>
  <c r="Y63" i="14"/>
  <c r="Z63" i="14"/>
  <c r="AA63" i="14"/>
  <c r="AB63" i="14"/>
  <c r="AF63" i="14"/>
  <c r="C47" i="14" l="1"/>
  <c r="D47" i="14"/>
  <c r="F47" i="14" s="1"/>
  <c r="G47" i="14"/>
  <c r="H47" i="14"/>
  <c r="K47" i="14"/>
  <c r="L47" i="14"/>
  <c r="M47" i="14"/>
  <c r="N47" i="14"/>
  <c r="O47" i="14"/>
  <c r="P47" i="14"/>
  <c r="Q47" i="14"/>
  <c r="R47" i="14"/>
  <c r="S47" i="14"/>
  <c r="T47" i="14"/>
  <c r="U47" i="14"/>
  <c r="V47" i="14"/>
  <c r="W47" i="14"/>
  <c r="X47" i="14"/>
  <c r="Y47" i="14"/>
  <c r="Z47" i="14"/>
  <c r="AA47" i="14"/>
  <c r="AB47" i="14"/>
  <c r="C3" i="14"/>
  <c r="D3" i="14"/>
  <c r="F3" i="14" s="1"/>
  <c r="G3" i="14"/>
  <c r="H3" i="14"/>
  <c r="K3" i="14"/>
  <c r="L3" i="14"/>
  <c r="M3" i="14"/>
  <c r="N3" i="14"/>
  <c r="O3" i="14"/>
  <c r="P3" i="14"/>
  <c r="Q3" i="14"/>
  <c r="R3" i="14"/>
  <c r="S3" i="14"/>
  <c r="T3" i="14"/>
  <c r="U3" i="14"/>
  <c r="V3" i="14"/>
  <c r="W3" i="14"/>
  <c r="X3" i="14"/>
  <c r="Y3" i="14"/>
  <c r="Z3" i="14"/>
  <c r="AA3" i="14"/>
  <c r="AB3" i="14"/>
  <c r="AF3" i="14"/>
  <c r="C122" i="14"/>
  <c r="D122" i="14"/>
  <c r="F122" i="14" s="1"/>
  <c r="G122" i="14"/>
  <c r="H122" i="14"/>
  <c r="K122" i="14"/>
  <c r="L122" i="14"/>
  <c r="M122" i="14"/>
  <c r="N122" i="14"/>
  <c r="O122" i="14"/>
  <c r="P122" i="14"/>
  <c r="Q122" i="14"/>
  <c r="R122" i="14"/>
  <c r="S122" i="14"/>
  <c r="T122" i="14"/>
  <c r="U122" i="14"/>
  <c r="V122" i="14"/>
  <c r="W122" i="14"/>
  <c r="X122" i="14"/>
  <c r="Y122" i="14"/>
  <c r="Z122" i="14"/>
  <c r="AA122" i="14"/>
  <c r="AB122" i="14"/>
  <c r="AF122" i="14"/>
  <c r="C175" i="14"/>
  <c r="D175" i="14"/>
  <c r="F175" i="14" s="1"/>
  <c r="G175" i="14"/>
  <c r="H175" i="14"/>
  <c r="K175" i="14"/>
  <c r="L175" i="14"/>
  <c r="M175" i="14"/>
  <c r="N175" i="14"/>
  <c r="O175" i="14"/>
  <c r="P175" i="14"/>
  <c r="Q175" i="14"/>
  <c r="R175" i="14"/>
  <c r="S175" i="14"/>
  <c r="T175" i="14"/>
  <c r="U175" i="14"/>
  <c r="V175" i="14"/>
  <c r="W175" i="14"/>
  <c r="X175" i="14"/>
  <c r="Y175" i="14"/>
  <c r="Z175" i="14"/>
  <c r="AA175" i="14"/>
  <c r="AB175" i="14"/>
  <c r="AF175" i="14"/>
  <c r="C124" i="14"/>
  <c r="D124" i="14"/>
  <c r="F124" i="14" s="1"/>
  <c r="G124" i="14"/>
  <c r="H124" i="14"/>
  <c r="K124" i="14"/>
  <c r="L124" i="14"/>
  <c r="M124" i="14"/>
  <c r="N124" i="14"/>
  <c r="O124" i="14"/>
  <c r="P124" i="14"/>
  <c r="Q124" i="14"/>
  <c r="R124" i="14"/>
  <c r="S124" i="14"/>
  <c r="T124" i="14"/>
  <c r="U124" i="14"/>
  <c r="V124" i="14"/>
  <c r="W124" i="14"/>
  <c r="X124" i="14"/>
  <c r="Y124" i="14"/>
  <c r="Z124" i="14"/>
  <c r="AA124" i="14"/>
  <c r="AB124" i="14"/>
  <c r="AF124" i="14"/>
  <c r="C58" i="14"/>
  <c r="D58" i="14"/>
  <c r="F58" i="14" s="1"/>
  <c r="G58" i="14"/>
  <c r="H58" i="14"/>
  <c r="K58" i="14"/>
  <c r="L58" i="14"/>
  <c r="M58" i="14"/>
  <c r="N58" i="14"/>
  <c r="O58" i="14"/>
  <c r="P58" i="14"/>
  <c r="Q58" i="14"/>
  <c r="R58" i="14"/>
  <c r="S58" i="14"/>
  <c r="T58" i="14"/>
  <c r="U58" i="14"/>
  <c r="V58" i="14"/>
  <c r="W58" i="14"/>
  <c r="X58" i="14"/>
  <c r="Y58" i="14"/>
  <c r="Z58" i="14"/>
  <c r="AA58" i="14"/>
  <c r="AB58" i="14"/>
  <c r="AF58" i="14"/>
  <c r="C121" i="14"/>
  <c r="D121" i="14"/>
  <c r="F121" i="14" s="1"/>
  <c r="G121" i="14"/>
  <c r="H121" i="14"/>
  <c r="K121" i="14"/>
  <c r="L121" i="14"/>
  <c r="M121" i="14"/>
  <c r="N121" i="14"/>
  <c r="O121" i="14"/>
  <c r="P121" i="14"/>
  <c r="Q121" i="14"/>
  <c r="R121" i="14"/>
  <c r="S121" i="14"/>
  <c r="T121" i="14"/>
  <c r="U121" i="14"/>
  <c r="V121" i="14"/>
  <c r="W121" i="14"/>
  <c r="X121" i="14"/>
  <c r="Y121" i="14"/>
  <c r="Z121" i="14"/>
  <c r="AA121" i="14"/>
  <c r="AB121" i="14"/>
  <c r="AF121" i="14"/>
  <c r="C191" i="14"/>
  <c r="D191" i="14"/>
  <c r="F191" i="14" s="1"/>
  <c r="G191" i="14"/>
  <c r="H191" i="14"/>
  <c r="K191" i="14"/>
  <c r="L191" i="14"/>
  <c r="M191" i="14"/>
  <c r="N191" i="14"/>
  <c r="O191" i="14"/>
  <c r="P191" i="14"/>
  <c r="Q191" i="14"/>
  <c r="R191" i="14"/>
  <c r="S191" i="14"/>
  <c r="T191" i="14"/>
  <c r="U191" i="14"/>
  <c r="V191" i="14"/>
  <c r="W191" i="14"/>
  <c r="X191" i="14"/>
  <c r="Y191" i="14"/>
  <c r="Z191" i="14"/>
  <c r="AA191" i="14"/>
  <c r="AB191" i="14"/>
  <c r="AF191" i="14"/>
  <c r="C74" i="14"/>
  <c r="D74" i="14"/>
  <c r="F74" i="14" s="1"/>
  <c r="G74" i="14"/>
  <c r="H74" i="14"/>
  <c r="K74" i="14"/>
  <c r="L74" i="14"/>
  <c r="M74" i="14"/>
  <c r="N74" i="14"/>
  <c r="O74" i="14"/>
  <c r="P74" i="14"/>
  <c r="Q74" i="14"/>
  <c r="R74" i="14"/>
  <c r="S74" i="14"/>
  <c r="T74" i="14"/>
  <c r="U74" i="14"/>
  <c r="V74" i="14"/>
  <c r="W74" i="14"/>
  <c r="X74" i="14"/>
  <c r="Y74" i="14"/>
  <c r="Z74" i="14"/>
  <c r="AA74" i="14"/>
  <c r="AB74" i="14"/>
  <c r="AF74" i="14"/>
  <c r="C66" i="14"/>
  <c r="D66" i="14"/>
  <c r="F66" i="14" s="1"/>
  <c r="G66" i="14"/>
  <c r="H66" i="14"/>
  <c r="K66" i="14"/>
  <c r="L66" i="14"/>
  <c r="M66" i="14"/>
  <c r="N66" i="14"/>
  <c r="O66" i="14"/>
  <c r="P66" i="14"/>
  <c r="Q66" i="14"/>
  <c r="R66" i="14"/>
  <c r="S66" i="14"/>
  <c r="T66" i="14"/>
  <c r="U66" i="14"/>
  <c r="V66" i="14"/>
  <c r="W66" i="14"/>
  <c r="X66" i="14"/>
  <c r="Y66" i="14"/>
  <c r="Z66" i="14"/>
  <c r="AA66" i="14"/>
  <c r="AB66" i="14"/>
  <c r="AF66" i="14"/>
  <c r="C32" i="14"/>
  <c r="D32" i="14"/>
  <c r="F32" i="14" s="1"/>
  <c r="G32" i="14"/>
  <c r="H32" i="14"/>
  <c r="K32" i="14"/>
  <c r="L32" i="14"/>
  <c r="M32" i="14"/>
  <c r="N32" i="14"/>
  <c r="O32" i="14"/>
  <c r="P32" i="14"/>
  <c r="Q32" i="14"/>
  <c r="R32" i="14"/>
  <c r="S32" i="14"/>
  <c r="T32" i="14"/>
  <c r="U32" i="14"/>
  <c r="V32" i="14"/>
  <c r="W32" i="14"/>
  <c r="X32" i="14"/>
  <c r="Y32" i="14"/>
  <c r="Z32" i="14"/>
  <c r="AA32" i="14"/>
  <c r="AB32" i="14"/>
  <c r="AF32" i="14"/>
  <c r="C150" i="14"/>
  <c r="D150" i="14"/>
  <c r="F150" i="14" s="1"/>
  <c r="G150" i="14"/>
  <c r="H150" i="14"/>
  <c r="K150" i="14"/>
  <c r="L150" i="14"/>
  <c r="M150" i="14"/>
  <c r="N150" i="14"/>
  <c r="O150" i="14"/>
  <c r="P150" i="14"/>
  <c r="Q150" i="14"/>
  <c r="R150" i="14"/>
  <c r="S150" i="14"/>
  <c r="T150" i="14"/>
  <c r="U150" i="14"/>
  <c r="V150" i="14"/>
  <c r="W150" i="14"/>
  <c r="X150" i="14"/>
  <c r="Y150" i="14"/>
  <c r="Z150" i="14"/>
  <c r="AA150" i="14"/>
  <c r="AB150" i="14"/>
  <c r="AF150" i="14"/>
  <c r="C165" i="14"/>
  <c r="D165" i="14"/>
  <c r="F165" i="14" s="1"/>
  <c r="G165" i="14"/>
  <c r="H165" i="14"/>
  <c r="K165" i="14"/>
  <c r="L165" i="14"/>
  <c r="M165" i="14"/>
  <c r="N165" i="14"/>
  <c r="O165" i="14"/>
  <c r="P165" i="14"/>
  <c r="Q165" i="14"/>
  <c r="R165" i="14"/>
  <c r="S165" i="14"/>
  <c r="T165" i="14"/>
  <c r="U165" i="14"/>
  <c r="V165" i="14"/>
  <c r="W165" i="14"/>
  <c r="X165" i="14"/>
  <c r="Y165" i="14"/>
  <c r="Z165" i="14"/>
  <c r="AA165" i="14"/>
  <c r="AB165" i="14"/>
  <c r="AF165" i="14"/>
  <c r="C141" i="14"/>
  <c r="D141" i="14"/>
  <c r="F141" i="14" s="1"/>
  <c r="G141" i="14"/>
  <c r="H141" i="14"/>
  <c r="K141" i="14"/>
  <c r="L141" i="14"/>
  <c r="M141" i="14"/>
  <c r="N141" i="14"/>
  <c r="O141" i="14"/>
  <c r="P141" i="14"/>
  <c r="Q141" i="14"/>
  <c r="R141" i="14"/>
  <c r="S141" i="14"/>
  <c r="T141" i="14"/>
  <c r="U141" i="14"/>
  <c r="V141" i="14"/>
  <c r="W141" i="14"/>
  <c r="X141" i="14"/>
  <c r="Y141" i="14"/>
  <c r="Z141" i="14"/>
  <c r="AA141" i="14"/>
  <c r="AB141" i="14"/>
  <c r="AF141" i="14"/>
  <c r="C184" i="14"/>
  <c r="D184" i="14"/>
  <c r="F184" i="14" s="1"/>
  <c r="G184" i="14"/>
  <c r="H184" i="14"/>
  <c r="K184" i="14"/>
  <c r="L184" i="14"/>
  <c r="M184" i="14"/>
  <c r="N184" i="14"/>
  <c r="O184" i="14"/>
  <c r="P184" i="14"/>
  <c r="Q184" i="14"/>
  <c r="R184" i="14"/>
  <c r="S184" i="14"/>
  <c r="T184" i="14"/>
  <c r="U184" i="14"/>
  <c r="V184" i="14"/>
  <c r="W184" i="14"/>
  <c r="X184" i="14"/>
  <c r="Y184" i="14"/>
  <c r="Z184" i="14"/>
  <c r="AA184" i="14"/>
  <c r="AB184" i="14"/>
  <c r="AF184" i="14"/>
  <c r="AF138" i="14"/>
  <c r="AF139" i="14"/>
  <c r="AF140" i="14"/>
  <c r="AF159" i="14"/>
  <c r="AF160" i="14"/>
  <c r="AF196" i="14"/>
  <c r="AF15" i="14"/>
  <c r="AF16" i="14"/>
  <c r="AF155" i="14"/>
  <c r="AF156" i="14"/>
  <c r="AF185" i="14"/>
  <c r="AF186" i="14"/>
  <c r="AF22" i="14"/>
  <c r="AF112" i="14"/>
  <c r="AF13" i="14"/>
  <c r="AF14" i="14"/>
  <c r="AF131" i="14"/>
  <c r="AF132" i="14"/>
  <c r="AF127" i="14"/>
  <c r="AF128" i="14"/>
  <c r="AF113" i="14"/>
  <c r="AF84" i="14"/>
  <c r="AF108" i="14"/>
  <c r="AF192" i="14"/>
  <c r="AF135" i="14"/>
  <c r="AF166" i="14"/>
  <c r="AF149" i="14"/>
  <c r="AF102" i="14"/>
  <c r="AF126" i="14"/>
  <c r="AF53" i="14"/>
  <c r="AF158" i="14"/>
  <c r="AF81" i="14"/>
  <c r="AF80" i="14"/>
  <c r="AF39" i="14"/>
  <c r="AF110" i="14"/>
  <c r="AF75" i="14"/>
  <c r="AF41" i="14"/>
  <c r="AF4" i="14"/>
  <c r="AF144" i="14"/>
  <c r="AF105" i="14"/>
  <c r="AF27" i="14"/>
  <c r="AF176" i="14"/>
  <c r="AF92" i="14"/>
  <c r="AF73" i="14"/>
  <c r="AF56" i="14"/>
  <c r="AF120" i="14"/>
  <c r="AF25" i="14"/>
  <c r="AF195" i="14"/>
  <c r="AF172" i="14"/>
  <c r="AF173" i="14"/>
  <c r="AF19" i="14"/>
  <c r="AF181" i="14"/>
  <c r="AF18" i="14"/>
  <c r="AF44" i="14"/>
  <c r="AF45" i="14"/>
  <c r="AF72" i="14"/>
  <c r="AF197" i="14"/>
  <c r="AF161" i="14"/>
  <c r="AF162" i="14"/>
  <c r="AF85" i="14"/>
  <c r="AF43" i="14"/>
  <c r="AF189" i="14"/>
  <c r="AF151" i="14"/>
  <c r="AF145" i="14"/>
  <c r="AF51" i="14"/>
  <c r="AF52" i="14"/>
  <c r="AF23" i="14"/>
  <c r="AF157" i="14"/>
  <c r="AF94" i="14"/>
  <c r="AF29" i="14"/>
  <c r="AF30" i="14"/>
  <c r="AF177" i="14"/>
  <c r="AF178" i="14"/>
  <c r="AF198" i="14"/>
  <c r="AF199" i="14"/>
  <c r="AF57" i="14"/>
  <c r="AF148" i="14"/>
  <c r="AF200" i="14"/>
  <c r="AF111" i="14"/>
  <c r="AF93" i="14"/>
  <c r="AF98" i="14"/>
  <c r="AF86" i="14"/>
  <c r="AF17" i="14"/>
  <c r="AF99" i="14"/>
  <c r="AF35" i="14"/>
  <c r="AF125" i="14"/>
  <c r="AF77" i="14"/>
  <c r="AF87" i="14"/>
  <c r="AF40" i="14"/>
  <c r="AF183" i="14"/>
  <c r="AF31" i="14"/>
  <c r="AF88" i="14"/>
  <c r="AF89" i="14"/>
  <c r="AF10" i="14"/>
  <c r="AF11" i="14"/>
  <c r="AF59" i="14"/>
  <c r="AF171" i="14"/>
  <c r="AF101" i="14"/>
  <c r="AF79" i="14"/>
  <c r="AF180" i="14"/>
  <c r="AF117" i="14"/>
  <c r="AF118" i="14"/>
  <c r="AF134" i="14"/>
  <c r="AF164" i="14"/>
  <c r="AF133" i="14"/>
  <c r="AF82" i="14"/>
  <c r="AF83" i="14"/>
  <c r="AF103" i="14"/>
  <c r="AF119" i="14"/>
  <c r="AF154" i="14"/>
  <c r="AF67" i="14"/>
  <c r="AF68" i="14"/>
  <c r="AF69" i="14"/>
  <c r="AF70" i="14"/>
  <c r="AF142" i="14"/>
  <c r="AF179" i="14"/>
  <c r="AF2" i="14"/>
  <c r="AF182" i="14"/>
  <c r="AF20" i="14"/>
  <c r="AF194" i="14"/>
  <c r="AF143" i="14"/>
  <c r="AF106" i="14"/>
  <c r="AF34" i="14"/>
  <c r="AF5" i="14"/>
  <c r="AF6" i="14"/>
  <c r="AF21" i="14"/>
  <c r="AF190" i="14"/>
  <c r="AF116" i="14"/>
  <c r="AF49" i="14"/>
  <c r="AF50" i="14"/>
  <c r="AF71" i="14"/>
  <c r="AF26" i="14"/>
  <c r="AF104" i="14"/>
  <c r="AF152" i="14"/>
  <c r="AF24" i="14"/>
  <c r="AF28" i="14"/>
  <c r="AF201" i="14"/>
  <c r="AF100" i="14"/>
  <c r="AF78" i="14"/>
  <c r="AF38" i="14"/>
  <c r="AF109" i="14"/>
  <c r="AF129" i="14"/>
  <c r="AF90" i="14"/>
  <c r="AF107" i="14"/>
  <c r="AF91" i="14"/>
  <c r="AF130" i="14"/>
  <c r="AF46" i="14"/>
  <c r="AF174" i="14"/>
  <c r="AF193" i="14"/>
  <c r="AF33" i="14"/>
  <c r="AF146" i="14"/>
  <c r="AF147" i="14"/>
  <c r="AF64" i="14"/>
  <c r="AF65" i="14"/>
  <c r="AF76" i="14"/>
  <c r="AF8" i="14"/>
  <c r="AF136" i="14"/>
  <c r="AF137" i="14"/>
  <c r="AF115" i="14"/>
  <c r="H201" i="14" l="1"/>
  <c r="C119" i="14" l="1"/>
  <c r="C21" i="14"/>
  <c r="C71" i="14"/>
  <c r="C100" i="14"/>
  <c r="C29" i="14"/>
  <c r="C99" i="14"/>
  <c r="C194" i="14"/>
  <c r="C115" i="14"/>
  <c r="C38" i="14"/>
  <c r="C130" i="14"/>
  <c r="C46" i="14"/>
  <c r="C193" i="14"/>
  <c r="C146" i="14"/>
  <c r="C147" i="14"/>
  <c r="C64" i="14"/>
  <c r="C76" i="14"/>
  <c r="C8" i="14"/>
  <c r="C136" i="14"/>
  <c r="C137" i="14"/>
  <c r="C159" i="14"/>
  <c r="C15" i="14"/>
  <c r="C155" i="14"/>
  <c r="C185" i="14"/>
  <c r="C22" i="14"/>
  <c r="C13" i="14"/>
  <c r="C131" i="14"/>
  <c r="C127" i="14"/>
  <c r="C113" i="14"/>
  <c r="C192" i="14"/>
  <c r="C135" i="14"/>
  <c r="C149" i="14"/>
  <c r="C102" i="14"/>
  <c r="C158" i="14"/>
  <c r="C81" i="14"/>
  <c r="C80" i="14"/>
  <c r="C110" i="14"/>
  <c r="C41" i="14"/>
  <c r="C105" i="14"/>
  <c r="C27" i="14"/>
  <c r="C92" i="14"/>
  <c r="C56" i="14"/>
  <c r="C25" i="14"/>
  <c r="C172" i="14"/>
  <c r="C19" i="14"/>
  <c r="C181" i="14"/>
  <c r="C18" i="14"/>
  <c r="C44" i="14"/>
  <c r="C161" i="14"/>
  <c r="C85" i="14"/>
  <c r="C189" i="14"/>
  <c r="C151" i="14"/>
  <c r="C52" i="14"/>
  <c r="C157" i="14"/>
  <c r="C30" i="14"/>
  <c r="C177" i="14"/>
  <c r="C198" i="14"/>
  <c r="C200" i="14"/>
  <c r="C111" i="14"/>
  <c r="C93" i="14"/>
  <c r="C86" i="14"/>
  <c r="C35" i="14"/>
  <c r="C77" i="14"/>
  <c r="C40" i="14"/>
  <c r="C88" i="14"/>
  <c r="C10" i="14"/>
  <c r="C101" i="14"/>
  <c r="C79" i="14"/>
  <c r="C117" i="14"/>
  <c r="C164" i="14"/>
  <c r="C133" i="14"/>
  <c r="C82" i="14"/>
  <c r="C83" i="14"/>
  <c r="C67" i="14"/>
  <c r="C68" i="14"/>
  <c r="C142" i="14"/>
  <c r="C2" i="14"/>
  <c r="C34" i="14"/>
  <c r="C5" i="14"/>
  <c r="C190" i="14"/>
  <c r="C49" i="14"/>
  <c r="C104" i="14"/>
  <c r="C109" i="14"/>
  <c r="C90" i="14"/>
  <c r="C107" i="14"/>
  <c r="C91" i="14"/>
  <c r="C33" i="14"/>
  <c r="C65" i="14"/>
  <c r="C138" i="14"/>
  <c r="C139" i="14"/>
  <c r="C140" i="14"/>
  <c r="C160" i="14"/>
  <c r="C196" i="14"/>
  <c r="C16" i="14"/>
  <c r="C156" i="14"/>
  <c r="C186" i="14"/>
  <c r="C112" i="14"/>
  <c r="C14" i="14"/>
  <c r="C132" i="14"/>
  <c r="C128" i="14"/>
  <c r="C84" i="14"/>
  <c r="C166" i="14"/>
  <c r="C126" i="14"/>
  <c r="C53" i="14"/>
  <c r="C39" i="14"/>
  <c r="C75" i="14"/>
  <c r="C4" i="14"/>
  <c r="C144" i="14"/>
  <c r="C176" i="14"/>
  <c r="C73" i="14"/>
  <c r="C120" i="14"/>
  <c r="C195" i="14"/>
  <c r="C173" i="14"/>
  <c r="C45" i="14"/>
  <c r="C72" i="14"/>
  <c r="C197" i="14"/>
  <c r="C162" i="14"/>
  <c r="C145" i="14"/>
  <c r="C51" i="14"/>
  <c r="C94" i="14"/>
  <c r="C178" i="14"/>
  <c r="C199" i="14"/>
  <c r="C57" i="14"/>
  <c r="C148" i="14"/>
  <c r="C98" i="14"/>
  <c r="C17" i="14"/>
  <c r="C125" i="14"/>
  <c r="C87" i="14"/>
  <c r="C31" i="14"/>
  <c r="C89" i="14"/>
  <c r="C11" i="14"/>
  <c r="C59" i="14"/>
  <c r="C180" i="14"/>
  <c r="C118" i="14"/>
  <c r="C103" i="14"/>
  <c r="C154" i="14"/>
  <c r="C69" i="14"/>
  <c r="C70" i="14"/>
  <c r="C179" i="14"/>
  <c r="C182" i="14"/>
  <c r="C20" i="14"/>
  <c r="C143" i="14"/>
  <c r="C106" i="14"/>
  <c r="C6" i="14"/>
  <c r="C116" i="14"/>
  <c r="C50" i="14"/>
  <c r="C26" i="14"/>
  <c r="C152" i="14"/>
  <c r="C24" i="14"/>
  <c r="C201" i="14"/>
  <c r="C28" i="14"/>
  <c r="C78" i="14"/>
  <c r="C174" i="14"/>
  <c r="C43" i="14"/>
  <c r="C171" i="14"/>
  <c r="C183" i="14"/>
  <c r="C134" i="14"/>
  <c r="C129" i="14"/>
  <c r="C23" i="14"/>
  <c r="C108" i="14"/>
  <c r="D21" i="14"/>
  <c r="F21" i="14" s="1"/>
  <c r="G21" i="14"/>
  <c r="H21" i="14"/>
  <c r="D71" i="14"/>
  <c r="F71" i="14" s="1"/>
  <c r="G71" i="14"/>
  <c r="H71" i="14"/>
  <c r="D100" i="14"/>
  <c r="F100" i="14" s="1"/>
  <c r="G100" i="14"/>
  <c r="H100" i="14"/>
  <c r="D29" i="14"/>
  <c r="F29" i="14" s="1"/>
  <c r="G29" i="14"/>
  <c r="H29" i="14"/>
  <c r="D99" i="14"/>
  <c r="F99" i="14" s="1"/>
  <c r="G99" i="14"/>
  <c r="H99" i="14"/>
  <c r="D119" i="14"/>
  <c r="F119" i="14" s="1"/>
  <c r="G119" i="14"/>
  <c r="H119" i="14"/>
  <c r="D194" i="14"/>
  <c r="F194" i="14" s="1"/>
  <c r="G194" i="14"/>
  <c r="H194" i="14"/>
  <c r="D115" i="14"/>
  <c r="F115" i="14" s="1"/>
  <c r="G115" i="14"/>
  <c r="H115" i="14"/>
  <c r="D38" i="14"/>
  <c r="F38" i="14" s="1"/>
  <c r="G38" i="14"/>
  <c r="H38" i="14"/>
  <c r="D130" i="14"/>
  <c r="F130" i="14" s="1"/>
  <c r="G130" i="14"/>
  <c r="H130" i="14"/>
  <c r="D46" i="14"/>
  <c r="F46" i="14" s="1"/>
  <c r="G46" i="14"/>
  <c r="H46" i="14"/>
  <c r="D193" i="14"/>
  <c r="F193" i="14" s="1"/>
  <c r="G193" i="14"/>
  <c r="H193" i="14"/>
  <c r="D146" i="14"/>
  <c r="F146" i="14" s="1"/>
  <c r="G146" i="14"/>
  <c r="H146" i="14"/>
  <c r="D147" i="14"/>
  <c r="F147" i="14" s="1"/>
  <c r="G147" i="14"/>
  <c r="H147" i="14"/>
  <c r="D64" i="14"/>
  <c r="F64" i="14" s="1"/>
  <c r="G64" i="14"/>
  <c r="H64" i="14"/>
  <c r="D76" i="14"/>
  <c r="F76" i="14" s="1"/>
  <c r="G76" i="14"/>
  <c r="H76" i="14"/>
  <c r="D8" i="14"/>
  <c r="F8" i="14" s="1"/>
  <c r="G8" i="14"/>
  <c r="H8" i="14"/>
  <c r="D136" i="14"/>
  <c r="F136" i="14" s="1"/>
  <c r="G136" i="14"/>
  <c r="H136" i="14"/>
  <c r="D137" i="14"/>
  <c r="F137" i="14" s="1"/>
  <c r="G137" i="14"/>
  <c r="H137" i="14"/>
  <c r="D159" i="14"/>
  <c r="F159" i="14" s="1"/>
  <c r="G159" i="14"/>
  <c r="H159" i="14"/>
  <c r="D15" i="14"/>
  <c r="F15" i="14" s="1"/>
  <c r="G15" i="14"/>
  <c r="H15" i="14"/>
  <c r="D155" i="14"/>
  <c r="F155" i="14" s="1"/>
  <c r="G155" i="14"/>
  <c r="H155" i="14"/>
  <c r="D185" i="14"/>
  <c r="F185" i="14" s="1"/>
  <c r="G185" i="14"/>
  <c r="H185" i="14"/>
  <c r="D22" i="14"/>
  <c r="F22" i="14" s="1"/>
  <c r="G22" i="14"/>
  <c r="H22" i="14"/>
  <c r="D13" i="14"/>
  <c r="F13" i="14" s="1"/>
  <c r="G13" i="14"/>
  <c r="H13" i="14"/>
  <c r="D131" i="14"/>
  <c r="F131" i="14" s="1"/>
  <c r="G131" i="14"/>
  <c r="H131" i="14"/>
  <c r="D127" i="14"/>
  <c r="F127" i="14" s="1"/>
  <c r="G127" i="14"/>
  <c r="H127" i="14"/>
  <c r="D113" i="14"/>
  <c r="F113" i="14" s="1"/>
  <c r="G113" i="14"/>
  <c r="H113" i="14"/>
  <c r="D192" i="14"/>
  <c r="F192" i="14" s="1"/>
  <c r="G192" i="14"/>
  <c r="H192" i="14"/>
  <c r="D135" i="14"/>
  <c r="F135" i="14" s="1"/>
  <c r="G135" i="14"/>
  <c r="H135" i="14"/>
  <c r="D149" i="14"/>
  <c r="F149" i="14" s="1"/>
  <c r="G149" i="14"/>
  <c r="H149" i="14"/>
  <c r="D102" i="14"/>
  <c r="F102" i="14" s="1"/>
  <c r="G102" i="14"/>
  <c r="H102" i="14"/>
  <c r="D158" i="14"/>
  <c r="F158" i="14" s="1"/>
  <c r="G158" i="14"/>
  <c r="H158" i="14"/>
  <c r="D81" i="14"/>
  <c r="F81" i="14" s="1"/>
  <c r="G81" i="14"/>
  <c r="H81" i="14"/>
  <c r="D80" i="14"/>
  <c r="F80" i="14" s="1"/>
  <c r="G80" i="14"/>
  <c r="H80" i="14"/>
  <c r="D110" i="14"/>
  <c r="F110" i="14" s="1"/>
  <c r="G110" i="14"/>
  <c r="H110" i="14"/>
  <c r="D41" i="14"/>
  <c r="F41" i="14" s="1"/>
  <c r="G41" i="14"/>
  <c r="H41" i="14"/>
  <c r="D105" i="14"/>
  <c r="F105" i="14" s="1"/>
  <c r="G105" i="14"/>
  <c r="H105" i="14"/>
  <c r="D27" i="14"/>
  <c r="F27" i="14" s="1"/>
  <c r="G27" i="14"/>
  <c r="H27" i="14"/>
  <c r="D92" i="14"/>
  <c r="F92" i="14" s="1"/>
  <c r="G92" i="14"/>
  <c r="H92" i="14"/>
  <c r="D56" i="14"/>
  <c r="F56" i="14" s="1"/>
  <c r="G56" i="14"/>
  <c r="H56" i="14"/>
  <c r="D25" i="14"/>
  <c r="F25" i="14" s="1"/>
  <c r="G25" i="14"/>
  <c r="H25" i="14"/>
  <c r="D172" i="14"/>
  <c r="F172" i="14" s="1"/>
  <c r="G172" i="14"/>
  <c r="H172" i="14"/>
  <c r="D19" i="14"/>
  <c r="F19" i="14" s="1"/>
  <c r="G19" i="14"/>
  <c r="H19" i="14"/>
  <c r="D181" i="14"/>
  <c r="F181" i="14" s="1"/>
  <c r="G181" i="14"/>
  <c r="H181" i="14"/>
  <c r="D18" i="14"/>
  <c r="F18" i="14" s="1"/>
  <c r="G18" i="14"/>
  <c r="H18" i="14"/>
  <c r="D44" i="14"/>
  <c r="F44" i="14" s="1"/>
  <c r="G44" i="14"/>
  <c r="H44" i="14"/>
  <c r="D161" i="14"/>
  <c r="F161" i="14" s="1"/>
  <c r="G161" i="14"/>
  <c r="H161" i="14"/>
  <c r="D85" i="14"/>
  <c r="F85" i="14" s="1"/>
  <c r="G85" i="14"/>
  <c r="H85" i="14"/>
  <c r="D189" i="14"/>
  <c r="F189" i="14" s="1"/>
  <c r="G189" i="14"/>
  <c r="H189" i="14"/>
  <c r="D151" i="14"/>
  <c r="F151" i="14" s="1"/>
  <c r="G151" i="14"/>
  <c r="H151" i="14"/>
  <c r="D52" i="14"/>
  <c r="F52" i="14" s="1"/>
  <c r="G52" i="14"/>
  <c r="H52" i="14"/>
  <c r="D157" i="14"/>
  <c r="F157" i="14" s="1"/>
  <c r="G157" i="14"/>
  <c r="H157" i="14"/>
  <c r="D30" i="14"/>
  <c r="F30" i="14" s="1"/>
  <c r="G30" i="14"/>
  <c r="H30" i="14"/>
  <c r="D177" i="14"/>
  <c r="F177" i="14" s="1"/>
  <c r="G177" i="14"/>
  <c r="H177" i="14"/>
  <c r="D198" i="14"/>
  <c r="F198" i="14" s="1"/>
  <c r="G198" i="14"/>
  <c r="H198" i="14"/>
  <c r="D200" i="14"/>
  <c r="F200" i="14" s="1"/>
  <c r="G200" i="14"/>
  <c r="H200" i="14"/>
  <c r="D111" i="14"/>
  <c r="F111" i="14" s="1"/>
  <c r="G111" i="14"/>
  <c r="H111" i="14"/>
  <c r="D93" i="14"/>
  <c r="F93" i="14" s="1"/>
  <c r="G93" i="14"/>
  <c r="H93" i="14"/>
  <c r="D86" i="14"/>
  <c r="F86" i="14" s="1"/>
  <c r="G86" i="14"/>
  <c r="H86" i="14"/>
  <c r="D35" i="14"/>
  <c r="F35" i="14" s="1"/>
  <c r="G35" i="14"/>
  <c r="H35" i="14"/>
  <c r="D77" i="14"/>
  <c r="F77" i="14" s="1"/>
  <c r="G77" i="14"/>
  <c r="H77" i="14"/>
  <c r="D40" i="14"/>
  <c r="F40" i="14" s="1"/>
  <c r="G40" i="14"/>
  <c r="H40" i="14"/>
  <c r="D88" i="14"/>
  <c r="F88" i="14" s="1"/>
  <c r="G88" i="14"/>
  <c r="H88" i="14"/>
  <c r="D10" i="14"/>
  <c r="F10" i="14" s="1"/>
  <c r="G10" i="14"/>
  <c r="H10" i="14"/>
  <c r="D101" i="14"/>
  <c r="F101" i="14" s="1"/>
  <c r="G101" i="14"/>
  <c r="H101" i="14"/>
  <c r="D79" i="14"/>
  <c r="F79" i="14" s="1"/>
  <c r="G79" i="14"/>
  <c r="H79" i="14"/>
  <c r="D117" i="14"/>
  <c r="F117" i="14" s="1"/>
  <c r="G117" i="14"/>
  <c r="H117" i="14"/>
  <c r="D164" i="14"/>
  <c r="F164" i="14" s="1"/>
  <c r="G164" i="14"/>
  <c r="H164" i="14"/>
  <c r="D133" i="14"/>
  <c r="F133" i="14" s="1"/>
  <c r="G133" i="14"/>
  <c r="H133" i="14"/>
  <c r="D82" i="14"/>
  <c r="F82" i="14" s="1"/>
  <c r="G82" i="14"/>
  <c r="H82" i="14"/>
  <c r="D83" i="14"/>
  <c r="F83" i="14" s="1"/>
  <c r="G83" i="14"/>
  <c r="H83" i="14"/>
  <c r="D67" i="14"/>
  <c r="F67" i="14" s="1"/>
  <c r="G67" i="14"/>
  <c r="H67" i="14"/>
  <c r="D68" i="14"/>
  <c r="F68" i="14" s="1"/>
  <c r="G68" i="14"/>
  <c r="H68" i="14"/>
  <c r="D142" i="14"/>
  <c r="F142" i="14" s="1"/>
  <c r="G142" i="14"/>
  <c r="H142" i="14"/>
  <c r="D2" i="14"/>
  <c r="F2" i="14" s="1"/>
  <c r="G2" i="14"/>
  <c r="H2" i="14"/>
  <c r="D34" i="14"/>
  <c r="F34" i="14" s="1"/>
  <c r="G34" i="14"/>
  <c r="H34" i="14"/>
  <c r="D5" i="14"/>
  <c r="F5" i="14" s="1"/>
  <c r="G5" i="14"/>
  <c r="H5" i="14"/>
  <c r="D190" i="14"/>
  <c r="F190" i="14" s="1"/>
  <c r="G190" i="14"/>
  <c r="H190" i="14"/>
  <c r="D49" i="14"/>
  <c r="F49" i="14" s="1"/>
  <c r="G49" i="14"/>
  <c r="H49" i="14"/>
  <c r="D104" i="14"/>
  <c r="F104" i="14" s="1"/>
  <c r="G104" i="14"/>
  <c r="H104" i="14"/>
  <c r="D109" i="14"/>
  <c r="F109" i="14" s="1"/>
  <c r="G109" i="14"/>
  <c r="H109" i="14"/>
  <c r="D90" i="14"/>
  <c r="F90" i="14" s="1"/>
  <c r="G90" i="14"/>
  <c r="H90" i="14"/>
  <c r="D107" i="14"/>
  <c r="F107" i="14" s="1"/>
  <c r="G107" i="14"/>
  <c r="H107" i="14"/>
  <c r="D91" i="14"/>
  <c r="F91" i="14" s="1"/>
  <c r="G91" i="14"/>
  <c r="H91" i="14"/>
  <c r="D33" i="14"/>
  <c r="F33" i="14" s="1"/>
  <c r="G33" i="14"/>
  <c r="H33" i="14"/>
  <c r="D65" i="14"/>
  <c r="F65" i="14" s="1"/>
  <c r="G65" i="14"/>
  <c r="H65" i="14"/>
  <c r="D138" i="14"/>
  <c r="F138" i="14" s="1"/>
  <c r="G138" i="14"/>
  <c r="H138" i="14"/>
  <c r="D139" i="14"/>
  <c r="F139" i="14" s="1"/>
  <c r="G139" i="14"/>
  <c r="H139" i="14"/>
  <c r="D140" i="14"/>
  <c r="F140" i="14" s="1"/>
  <c r="G140" i="14"/>
  <c r="H140" i="14"/>
  <c r="D160" i="14"/>
  <c r="F160" i="14" s="1"/>
  <c r="G160" i="14"/>
  <c r="H160" i="14"/>
  <c r="D196" i="14"/>
  <c r="F196" i="14" s="1"/>
  <c r="G196" i="14"/>
  <c r="H196" i="14"/>
  <c r="D16" i="14"/>
  <c r="F16" i="14" s="1"/>
  <c r="G16" i="14"/>
  <c r="H16" i="14"/>
  <c r="D156" i="14"/>
  <c r="F156" i="14" s="1"/>
  <c r="G156" i="14"/>
  <c r="H156" i="14"/>
  <c r="D186" i="14"/>
  <c r="F186" i="14" s="1"/>
  <c r="G186" i="14"/>
  <c r="H186" i="14"/>
  <c r="D112" i="14"/>
  <c r="F112" i="14" s="1"/>
  <c r="G112" i="14"/>
  <c r="H112" i="14"/>
  <c r="D14" i="14"/>
  <c r="F14" i="14" s="1"/>
  <c r="G14" i="14"/>
  <c r="H14" i="14"/>
  <c r="D132" i="14"/>
  <c r="F132" i="14" s="1"/>
  <c r="G132" i="14"/>
  <c r="H132" i="14"/>
  <c r="D128" i="14"/>
  <c r="F128" i="14" s="1"/>
  <c r="G128" i="14"/>
  <c r="H128" i="14"/>
  <c r="D84" i="14"/>
  <c r="F84" i="14" s="1"/>
  <c r="G84" i="14"/>
  <c r="H84" i="14"/>
  <c r="D166" i="14"/>
  <c r="F166" i="14" s="1"/>
  <c r="G166" i="14"/>
  <c r="H166" i="14"/>
  <c r="D126" i="14"/>
  <c r="F126" i="14" s="1"/>
  <c r="G126" i="14"/>
  <c r="H126" i="14"/>
  <c r="D53" i="14"/>
  <c r="F53" i="14" s="1"/>
  <c r="G53" i="14"/>
  <c r="H53" i="14"/>
  <c r="D39" i="14"/>
  <c r="F39" i="14" s="1"/>
  <c r="G39" i="14"/>
  <c r="H39" i="14"/>
  <c r="D75" i="14"/>
  <c r="F75" i="14" s="1"/>
  <c r="G75" i="14"/>
  <c r="H75" i="14"/>
  <c r="D4" i="14"/>
  <c r="F4" i="14" s="1"/>
  <c r="G4" i="14"/>
  <c r="H4" i="14"/>
  <c r="D144" i="14"/>
  <c r="F144" i="14" s="1"/>
  <c r="G144" i="14"/>
  <c r="H144" i="14"/>
  <c r="D176" i="14"/>
  <c r="F176" i="14" s="1"/>
  <c r="G176" i="14"/>
  <c r="H176" i="14"/>
  <c r="D73" i="14"/>
  <c r="F73" i="14" s="1"/>
  <c r="G73" i="14"/>
  <c r="H73" i="14"/>
  <c r="D120" i="14"/>
  <c r="F120" i="14" s="1"/>
  <c r="G120" i="14"/>
  <c r="H120" i="14"/>
  <c r="D195" i="14"/>
  <c r="F195" i="14" s="1"/>
  <c r="G195" i="14"/>
  <c r="H195" i="14"/>
  <c r="D173" i="14"/>
  <c r="F173" i="14" s="1"/>
  <c r="G173" i="14"/>
  <c r="H173" i="14"/>
  <c r="D45" i="14"/>
  <c r="F45" i="14" s="1"/>
  <c r="G45" i="14"/>
  <c r="H45" i="14"/>
  <c r="D72" i="14"/>
  <c r="F72" i="14" s="1"/>
  <c r="G72" i="14"/>
  <c r="H72" i="14"/>
  <c r="D197" i="14"/>
  <c r="F197" i="14" s="1"/>
  <c r="G197" i="14"/>
  <c r="H197" i="14"/>
  <c r="D162" i="14"/>
  <c r="F162" i="14" s="1"/>
  <c r="G162" i="14"/>
  <c r="H162" i="14"/>
  <c r="D145" i="14"/>
  <c r="F145" i="14" s="1"/>
  <c r="G145" i="14"/>
  <c r="H145" i="14"/>
  <c r="D51" i="14"/>
  <c r="F51" i="14" s="1"/>
  <c r="G51" i="14"/>
  <c r="H51" i="14"/>
  <c r="D94" i="14"/>
  <c r="F94" i="14" s="1"/>
  <c r="G94" i="14"/>
  <c r="H94" i="14"/>
  <c r="D178" i="14"/>
  <c r="F178" i="14" s="1"/>
  <c r="G178" i="14"/>
  <c r="H178" i="14"/>
  <c r="D199" i="14"/>
  <c r="F199" i="14" s="1"/>
  <c r="G199" i="14"/>
  <c r="H199" i="14"/>
  <c r="D57" i="14"/>
  <c r="F57" i="14" s="1"/>
  <c r="G57" i="14"/>
  <c r="H57" i="14"/>
  <c r="D148" i="14"/>
  <c r="F148" i="14" s="1"/>
  <c r="G148" i="14"/>
  <c r="H148" i="14"/>
  <c r="D98" i="14"/>
  <c r="F98" i="14" s="1"/>
  <c r="G98" i="14"/>
  <c r="H98" i="14"/>
  <c r="D17" i="14"/>
  <c r="F17" i="14" s="1"/>
  <c r="G17" i="14"/>
  <c r="H17" i="14"/>
  <c r="D125" i="14"/>
  <c r="F125" i="14" s="1"/>
  <c r="G125" i="14"/>
  <c r="H125" i="14"/>
  <c r="D87" i="14"/>
  <c r="F87" i="14" s="1"/>
  <c r="G87" i="14"/>
  <c r="H87" i="14"/>
  <c r="D31" i="14"/>
  <c r="F31" i="14" s="1"/>
  <c r="G31" i="14"/>
  <c r="H31" i="14"/>
  <c r="D89" i="14"/>
  <c r="F89" i="14" s="1"/>
  <c r="G89" i="14"/>
  <c r="H89" i="14"/>
  <c r="D11" i="14"/>
  <c r="F11" i="14" s="1"/>
  <c r="G11" i="14"/>
  <c r="H11" i="14"/>
  <c r="D59" i="14"/>
  <c r="F59" i="14" s="1"/>
  <c r="G59" i="14"/>
  <c r="H59" i="14"/>
  <c r="D180" i="14"/>
  <c r="F180" i="14" s="1"/>
  <c r="G180" i="14"/>
  <c r="H180" i="14"/>
  <c r="D118" i="14"/>
  <c r="F118" i="14" s="1"/>
  <c r="G118" i="14"/>
  <c r="H118" i="14"/>
  <c r="D103" i="14"/>
  <c r="F103" i="14" s="1"/>
  <c r="G103" i="14"/>
  <c r="H103" i="14"/>
  <c r="D154" i="14"/>
  <c r="F154" i="14" s="1"/>
  <c r="G154" i="14"/>
  <c r="H154" i="14"/>
  <c r="D69" i="14"/>
  <c r="F69" i="14" s="1"/>
  <c r="G69" i="14"/>
  <c r="H69" i="14"/>
  <c r="D70" i="14"/>
  <c r="F70" i="14" s="1"/>
  <c r="G70" i="14"/>
  <c r="H70" i="14"/>
  <c r="D179" i="14"/>
  <c r="F179" i="14" s="1"/>
  <c r="G179" i="14"/>
  <c r="H179" i="14"/>
  <c r="D182" i="14"/>
  <c r="F182" i="14" s="1"/>
  <c r="G182" i="14"/>
  <c r="H182" i="14"/>
  <c r="D20" i="14"/>
  <c r="F20" i="14" s="1"/>
  <c r="G20" i="14"/>
  <c r="H20" i="14"/>
  <c r="D143" i="14"/>
  <c r="F143" i="14" s="1"/>
  <c r="G143" i="14"/>
  <c r="H143" i="14"/>
  <c r="D106" i="14"/>
  <c r="F106" i="14" s="1"/>
  <c r="G106" i="14"/>
  <c r="H106" i="14"/>
  <c r="D6" i="14"/>
  <c r="F6" i="14" s="1"/>
  <c r="G6" i="14"/>
  <c r="H6" i="14"/>
  <c r="D116" i="14"/>
  <c r="F116" i="14" s="1"/>
  <c r="G116" i="14"/>
  <c r="H116" i="14"/>
  <c r="D50" i="14"/>
  <c r="F50" i="14" s="1"/>
  <c r="G50" i="14"/>
  <c r="H50" i="14"/>
  <c r="D26" i="14"/>
  <c r="F26" i="14" s="1"/>
  <c r="G26" i="14"/>
  <c r="H26" i="14"/>
  <c r="D152" i="14"/>
  <c r="F152" i="14" s="1"/>
  <c r="G152" i="14"/>
  <c r="H152" i="14"/>
  <c r="D24" i="14"/>
  <c r="F24" i="14" s="1"/>
  <c r="G24" i="14"/>
  <c r="H24" i="14"/>
  <c r="D201" i="14"/>
  <c r="F201" i="14" s="1"/>
  <c r="G201" i="14"/>
  <c r="D28" i="14"/>
  <c r="F28" i="14" s="1"/>
  <c r="G28" i="14"/>
  <c r="H28" i="14"/>
  <c r="D78" i="14"/>
  <c r="F78" i="14" s="1"/>
  <c r="G78" i="14"/>
  <c r="H78" i="14"/>
  <c r="K21" i="14"/>
  <c r="L21" i="14"/>
  <c r="M21" i="14"/>
  <c r="N21" i="14"/>
  <c r="O21" i="14"/>
  <c r="P21" i="14"/>
  <c r="Q21" i="14"/>
  <c r="R21" i="14"/>
  <c r="S21" i="14"/>
  <c r="T21" i="14"/>
  <c r="U21" i="14"/>
  <c r="V21" i="14"/>
  <c r="W21" i="14"/>
  <c r="X21" i="14"/>
  <c r="Y21" i="14"/>
  <c r="Z21" i="14"/>
  <c r="AA21" i="14"/>
  <c r="AB21" i="14"/>
  <c r="K71" i="14"/>
  <c r="L71" i="14"/>
  <c r="M71" i="14"/>
  <c r="N71" i="14"/>
  <c r="O71" i="14"/>
  <c r="P71" i="14"/>
  <c r="Q71" i="14"/>
  <c r="R71" i="14"/>
  <c r="S71" i="14"/>
  <c r="T71" i="14"/>
  <c r="U71" i="14"/>
  <c r="V71" i="14"/>
  <c r="W71" i="14"/>
  <c r="X71" i="14"/>
  <c r="Y71" i="14"/>
  <c r="Z71" i="14"/>
  <c r="AA71" i="14"/>
  <c r="AB71" i="14"/>
  <c r="K100" i="14"/>
  <c r="L100" i="14"/>
  <c r="M100" i="14"/>
  <c r="N100" i="14"/>
  <c r="O100" i="14"/>
  <c r="P100" i="14"/>
  <c r="Q100" i="14"/>
  <c r="R100" i="14"/>
  <c r="S100" i="14"/>
  <c r="T100" i="14"/>
  <c r="U100" i="14"/>
  <c r="V100" i="14"/>
  <c r="W100" i="14"/>
  <c r="X100" i="14"/>
  <c r="Y100" i="14"/>
  <c r="Z100" i="14"/>
  <c r="AA100" i="14"/>
  <c r="AB100" i="14"/>
  <c r="K29" i="14"/>
  <c r="L29" i="14"/>
  <c r="M29" i="14"/>
  <c r="N29" i="14"/>
  <c r="O29" i="14"/>
  <c r="P29" i="14"/>
  <c r="Q29" i="14"/>
  <c r="R29" i="14"/>
  <c r="S29" i="14"/>
  <c r="T29" i="14"/>
  <c r="U29" i="14"/>
  <c r="V29" i="14"/>
  <c r="W29" i="14"/>
  <c r="X29" i="14"/>
  <c r="Y29" i="14"/>
  <c r="Z29" i="14"/>
  <c r="AA29" i="14"/>
  <c r="AB29" i="14"/>
  <c r="K99" i="14"/>
  <c r="L99" i="14"/>
  <c r="M99" i="14"/>
  <c r="N99" i="14"/>
  <c r="O99" i="14"/>
  <c r="P99" i="14"/>
  <c r="Q99" i="14"/>
  <c r="R99" i="14"/>
  <c r="S99" i="14"/>
  <c r="T99" i="14"/>
  <c r="U99" i="14"/>
  <c r="V99" i="14"/>
  <c r="W99" i="14"/>
  <c r="X99" i="14"/>
  <c r="Y99" i="14"/>
  <c r="Z99" i="14"/>
  <c r="AA99" i="14"/>
  <c r="AB99" i="14"/>
  <c r="K119" i="14"/>
  <c r="L119" i="14"/>
  <c r="M119" i="14"/>
  <c r="N119" i="14"/>
  <c r="O119" i="14"/>
  <c r="P119" i="14"/>
  <c r="Q119" i="14"/>
  <c r="R119" i="14"/>
  <c r="S119" i="14"/>
  <c r="T119" i="14"/>
  <c r="U119" i="14"/>
  <c r="V119" i="14"/>
  <c r="W119" i="14"/>
  <c r="X119" i="14"/>
  <c r="Y119" i="14"/>
  <c r="Z119" i="14"/>
  <c r="AA119" i="14"/>
  <c r="AB119" i="14"/>
  <c r="K194" i="14"/>
  <c r="L194" i="14"/>
  <c r="M194" i="14"/>
  <c r="N194" i="14"/>
  <c r="O194" i="14"/>
  <c r="P194" i="14"/>
  <c r="Q194" i="14"/>
  <c r="R194" i="14"/>
  <c r="S194" i="14"/>
  <c r="T194" i="14"/>
  <c r="U194" i="14"/>
  <c r="V194" i="14"/>
  <c r="W194" i="14"/>
  <c r="X194" i="14"/>
  <c r="Y194" i="14"/>
  <c r="Z194" i="14"/>
  <c r="AA194" i="14"/>
  <c r="AB194" i="14"/>
  <c r="K115" i="14"/>
  <c r="L115" i="14"/>
  <c r="M115" i="14"/>
  <c r="N115" i="14"/>
  <c r="O115" i="14"/>
  <c r="P115" i="14"/>
  <c r="Q115" i="14"/>
  <c r="R115" i="14"/>
  <c r="S115" i="14"/>
  <c r="T115" i="14"/>
  <c r="U115" i="14"/>
  <c r="V115" i="14"/>
  <c r="W115" i="14"/>
  <c r="X115" i="14"/>
  <c r="Y115" i="14"/>
  <c r="Z115" i="14"/>
  <c r="AA115" i="14"/>
  <c r="AB115" i="14"/>
  <c r="K38" i="14"/>
  <c r="L38" i="14"/>
  <c r="M38" i="14"/>
  <c r="N38" i="14"/>
  <c r="O38" i="14"/>
  <c r="P38" i="14"/>
  <c r="Q38" i="14"/>
  <c r="R38" i="14"/>
  <c r="S38" i="14"/>
  <c r="T38" i="14"/>
  <c r="U38" i="14"/>
  <c r="V38" i="14"/>
  <c r="W38" i="14"/>
  <c r="X38" i="14"/>
  <c r="Y38" i="14"/>
  <c r="Z38" i="14"/>
  <c r="AA38" i="14"/>
  <c r="AB38" i="14"/>
  <c r="K130" i="14"/>
  <c r="L130" i="14"/>
  <c r="M130" i="14"/>
  <c r="N130" i="14"/>
  <c r="O130" i="14"/>
  <c r="P130" i="14"/>
  <c r="Q130" i="14"/>
  <c r="R130" i="14"/>
  <c r="S130" i="14"/>
  <c r="T130" i="14"/>
  <c r="U130" i="14"/>
  <c r="V130" i="14"/>
  <c r="W130" i="14"/>
  <c r="X130" i="14"/>
  <c r="Y130" i="14"/>
  <c r="Z130" i="14"/>
  <c r="AA130" i="14"/>
  <c r="AB130" i="14"/>
  <c r="K46" i="14"/>
  <c r="L46" i="14"/>
  <c r="M46" i="14"/>
  <c r="N46" i="14"/>
  <c r="O46" i="14"/>
  <c r="P46" i="14"/>
  <c r="Q46" i="14"/>
  <c r="R46" i="14"/>
  <c r="S46" i="14"/>
  <c r="T46" i="14"/>
  <c r="U46" i="14"/>
  <c r="V46" i="14"/>
  <c r="W46" i="14"/>
  <c r="X46" i="14"/>
  <c r="Y46" i="14"/>
  <c r="Z46" i="14"/>
  <c r="AA46" i="14"/>
  <c r="AB46" i="14"/>
  <c r="K193" i="14"/>
  <c r="L193" i="14"/>
  <c r="M193" i="14"/>
  <c r="N193" i="14"/>
  <c r="O193" i="14"/>
  <c r="P193" i="14"/>
  <c r="Q193" i="14"/>
  <c r="R193" i="14"/>
  <c r="S193" i="14"/>
  <c r="T193" i="14"/>
  <c r="U193" i="14"/>
  <c r="V193" i="14"/>
  <c r="W193" i="14"/>
  <c r="X193" i="14"/>
  <c r="Y193" i="14"/>
  <c r="Z193" i="14"/>
  <c r="AA193" i="14"/>
  <c r="AB193" i="14"/>
  <c r="K146" i="14"/>
  <c r="L146" i="14"/>
  <c r="M146" i="14"/>
  <c r="N146" i="14"/>
  <c r="O146" i="14"/>
  <c r="P146" i="14"/>
  <c r="Q146" i="14"/>
  <c r="R146" i="14"/>
  <c r="S146" i="14"/>
  <c r="T146" i="14"/>
  <c r="U146" i="14"/>
  <c r="V146" i="14"/>
  <c r="W146" i="14"/>
  <c r="X146" i="14"/>
  <c r="Y146" i="14"/>
  <c r="Z146" i="14"/>
  <c r="AA146" i="14"/>
  <c r="AB146" i="14"/>
  <c r="K147" i="14"/>
  <c r="L147" i="14"/>
  <c r="M147" i="14"/>
  <c r="N147" i="14"/>
  <c r="O147" i="14"/>
  <c r="P147" i="14"/>
  <c r="Q147" i="14"/>
  <c r="R147" i="14"/>
  <c r="S147" i="14"/>
  <c r="T147" i="14"/>
  <c r="U147" i="14"/>
  <c r="V147" i="14"/>
  <c r="W147" i="14"/>
  <c r="X147" i="14"/>
  <c r="Y147" i="14"/>
  <c r="Z147" i="14"/>
  <c r="AA147" i="14"/>
  <c r="AB147" i="14"/>
  <c r="K64" i="14"/>
  <c r="L64" i="14"/>
  <c r="M64" i="14"/>
  <c r="N64" i="14"/>
  <c r="O64" i="14"/>
  <c r="P64" i="14"/>
  <c r="Q64" i="14"/>
  <c r="R64" i="14"/>
  <c r="S64" i="14"/>
  <c r="T64" i="14"/>
  <c r="U64" i="14"/>
  <c r="V64" i="14"/>
  <c r="W64" i="14"/>
  <c r="X64" i="14"/>
  <c r="Y64" i="14"/>
  <c r="Z64" i="14"/>
  <c r="AA64" i="14"/>
  <c r="AB64" i="14"/>
  <c r="K76" i="14"/>
  <c r="L76" i="14"/>
  <c r="M76" i="14"/>
  <c r="N76" i="14"/>
  <c r="O76" i="14"/>
  <c r="P76" i="14"/>
  <c r="Q76" i="14"/>
  <c r="R76" i="14"/>
  <c r="S76" i="14"/>
  <c r="T76" i="14"/>
  <c r="U76" i="14"/>
  <c r="V76" i="14"/>
  <c r="W76" i="14"/>
  <c r="X76" i="14"/>
  <c r="Y76" i="14"/>
  <c r="Z76" i="14"/>
  <c r="AA76" i="14"/>
  <c r="AB76" i="14"/>
  <c r="K8" i="14"/>
  <c r="L8" i="14"/>
  <c r="M8" i="14"/>
  <c r="N8" i="14"/>
  <c r="O8" i="14"/>
  <c r="P8" i="14"/>
  <c r="Q8" i="14"/>
  <c r="R8" i="14"/>
  <c r="S8" i="14"/>
  <c r="T8" i="14"/>
  <c r="U8" i="14"/>
  <c r="V8" i="14"/>
  <c r="W8" i="14"/>
  <c r="X8" i="14"/>
  <c r="Y8" i="14"/>
  <c r="Z8" i="14"/>
  <c r="AA8" i="14"/>
  <c r="AB8" i="14"/>
  <c r="K136" i="14"/>
  <c r="L136" i="14"/>
  <c r="M136" i="14"/>
  <c r="N136" i="14"/>
  <c r="O136" i="14"/>
  <c r="P136" i="14"/>
  <c r="Q136" i="14"/>
  <c r="R136" i="14"/>
  <c r="S136" i="14"/>
  <c r="T136" i="14"/>
  <c r="U136" i="14"/>
  <c r="V136" i="14"/>
  <c r="W136" i="14"/>
  <c r="X136" i="14"/>
  <c r="Y136" i="14"/>
  <c r="Z136" i="14"/>
  <c r="AA136" i="14"/>
  <c r="AB136" i="14"/>
  <c r="K137" i="14"/>
  <c r="L137" i="14"/>
  <c r="M137" i="14"/>
  <c r="N137" i="14"/>
  <c r="O137" i="14"/>
  <c r="P137" i="14"/>
  <c r="Q137" i="14"/>
  <c r="R137" i="14"/>
  <c r="S137" i="14"/>
  <c r="T137" i="14"/>
  <c r="U137" i="14"/>
  <c r="V137" i="14"/>
  <c r="W137" i="14"/>
  <c r="X137" i="14"/>
  <c r="Y137" i="14"/>
  <c r="Z137" i="14"/>
  <c r="AA137" i="14"/>
  <c r="AB137" i="14"/>
  <c r="K159" i="14"/>
  <c r="L159" i="14"/>
  <c r="M159" i="14"/>
  <c r="N159" i="14"/>
  <c r="O159" i="14"/>
  <c r="P159" i="14"/>
  <c r="Q159" i="14"/>
  <c r="R159" i="14"/>
  <c r="S159" i="14"/>
  <c r="T159" i="14"/>
  <c r="U159" i="14"/>
  <c r="V159" i="14"/>
  <c r="W159" i="14"/>
  <c r="X159" i="14"/>
  <c r="Y159" i="14"/>
  <c r="Z159" i="14"/>
  <c r="AA159" i="14"/>
  <c r="AB159" i="14"/>
  <c r="K15" i="14"/>
  <c r="L15" i="14"/>
  <c r="M15" i="14"/>
  <c r="N15" i="14"/>
  <c r="O15" i="14"/>
  <c r="P15" i="14"/>
  <c r="Q15" i="14"/>
  <c r="R15" i="14"/>
  <c r="S15" i="14"/>
  <c r="T15" i="14"/>
  <c r="U15" i="14"/>
  <c r="V15" i="14"/>
  <c r="W15" i="14"/>
  <c r="X15" i="14"/>
  <c r="Y15" i="14"/>
  <c r="Z15" i="14"/>
  <c r="AA15" i="14"/>
  <c r="AB15" i="14"/>
  <c r="K155" i="14"/>
  <c r="L155" i="14"/>
  <c r="M155" i="14"/>
  <c r="N155" i="14"/>
  <c r="O155" i="14"/>
  <c r="P155" i="14"/>
  <c r="Q155" i="14"/>
  <c r="R155" i="14"/>
  <c r="S155" i="14"/>
  <c r="T155" i="14"/>
  <c r="U155" i="14"/>
  <c r="V155" i="14"/>
  <c r="W155" i="14"/>
  <c r="X155" i="14"/>
  <c r="Y155" i="14"/>
  <c r="Z155" i="14"/>
  <c r="AA155" i="14"/>
  <c r="AB155" i="14"/>
  <c r="K185" i="14"/>
  <c r="L185" i="14"/>
  <c r="M185" i="14"/>
  <c r="N185" i="14"/>
  <c r="O185" i="14"/>
  <c r="P185" i="14"/>
  <c r="Q185" i="14"/>
  <c r="R185" i="14"/>
  <c r="S185" i="14"/>
  <c r="T185" i="14"/>
  <c r="U185" i="14"/>
  <c r="V185" i="14"/>
  <c r="W185" i="14"/>
  <c r="X185" i="14"/>
  <c r="Y185" i="14"/>
  <c r="Z185" i="14"/>
  <c r="AA185" i="14"/>
  <c r="AB185" i="14"/>
  <c r="K22" i="14"/>
  <c r="L22" i="14"/>
  <c r="M22" i="14"/>
  <c r="N22" i="14"/>
  <c r="O22" i="14"/>
  <c r="P22" i="14"/>
  <c r="Q22" i="14"/>
  <c r="R22" i="14"/>
  <c r="S22" i="14"/>
  <c r="T22" i="14"/>
  <c r="U22" i="14"/>
  <c r="V22" i="14"/>
  <c r="W22" i="14"/>
  <c r="X22" i="14"/>
  <c r="Y22" i="14"/>
  <c r="Z22" i="14"/>
  <c r="AA22" i="14"/>
  <c r="AB22" i="14"/>
  <c r="K13" i="14"/>
  <c r="L13" i="14"/>
  <c r="M13" i="14"/>
  <c r="N13" i="14"/>
  <c r="O13" i="14"/>
  <c r="P13" i="14"/>
  <c r="Q13" i="14"/>
  <c r="R13" i="14"/>
  <c r="S13" i="14"/>
  <c r="T13" i="14"/>
  <c r="U13" i="14"/>
  <c r="V13" i="14"/>
  <c r="W13" i="14"/>
  <c r="X13" i="14"/>
  <c r="Y13" i="14"/>
  <c r="Z13" i="14"/>
  <c r="AA13" i="14"/>
  <c r="AB13" i="14"/>
  <c r="K131" i="14"/>
  <c r="L131" i="14"/>
  <c r="M131" i="14"/>
  <c r="N131" i="14"/>
  <c r="O131" i="14"/>
  <c r="P131" i="14"/>
  <c r="Q131" i="14"/>
  <c r="R131" i="14"/>
  <c r="S131" i="14"/>
  <c r="T131" i="14"/>
  <c r="U131" i="14"/>
  <c r="V131" i="14"/>
  <c r="W131" i="14"/>
  <c r="X131" i="14"/>
  <c r="Y131" i="14"/>
  <c r="Z131" i="14"/>
  <c r="AA131" i="14"/>
  <c r="AB131" i="14"/>
  <c r="K127" i="14"/>
  <c r="L127" i="14"/>
  <c r="M127" i="14"/>
  <c r="N127" i="14"/>
  <c r="O127" i="14"/>
  <c r="P127" i="14"/>
  <c r="Q127" i="14"/>
  <c r="R127" i="14"/>
  <c r="S127" i="14"/>
  <c r="T127" i="14"/>
  <c r="U127" i="14"/>
  <c r="V127" i="14"/>
  <c r="W127" i="14"/>
  <c r="X127" i="14"/>
  <c r="Y127" i="14"/>
  <c r="Z127" i="14"/>
  <c r="AA127" i="14"/>
  <c r="AB127" i="14"/>
  <c r="K113" i="14"/>
  <c r="L113" i="14"/>
  <c r="M113" i="14"/>
  <c r="N113" i="14"/>
  <c r="O113" i="14"/>
  <c r="P113" i="14"/>
  <c r="Q113" i="14"/>
  <c r="R113" i="14"/>
  <c r="S113" i="14"/>
  <c r="T113" i="14"/>
  <c r="U113" i="14"/>
  <c r="V113" i="14"/>
  <c r="W113" i="14"/>
  <c r="X113" i="14"/>
  <c r="Y113" i="14"/>
  <c r="Z113" i="14"/>
  <c r="AA113" i="14"/>
  <c r="AB113" i="14"/>
  <c r="K192" i="14"/>
  <c r="L192" i="14"/>
  <c r="M192" i="14"/>
  <c r="N192" i="14"/>
  <c r="O192" i="14"/>
  <c r="P192" i="14"/>
  <c r="Q192" i="14"/>
  <c r="R192" i="14"/>
  <c r="S192" i="14"/>
  <c r="T192" i="14"/>
  <c r="U192" i="14"/>
  <c r="V192" i="14"/>
  <c r="W192" i="14"/>
  <c r="X192" i="14"/>
  <c r="Y192" i="14"/>
  <c r="Z192" i="14"/>
  <c r="AA192" i="14"/>
  <c r="AB192" i="14"/>
  <c r="K135" i="14"/>
  <c r="L135" i="14"/>
  <c r="M135" i="14"/>
  <c r="N135" i="14"/>
  <c r="O135" i="14"/>
  <c r="P135" i="14"/>
  <c r="Q135" i="14"/>
  <c r="R135" i="14"/>
  <c r="S135" i="14"/>
  <c r="T135" i="14"/>
  <c r="U135" i="14"/>
  <c r="V135" i="14"/>
  <c r="W135" i="14"/>
  <c r="X135" i="14"/>
  <c r="Y135" i="14"/>
  <c r="Z135" i="14"/>
  <c r="AA135" i="14"/>
  <c r="AB135" i="14"/>
  <c r="K149" i="14"/>
  <c r="L149" i="14"/>
  <c r="M149" i="14"/>
  <c r="N149" i="14"/>
  <c r="O149" i="14"/>
  <c r="P149" i="14"/>
  <c r="Q149" i="14"/>
  <c r="R149" i="14"/>
  <c r="S149" i="14"/>
  <c r="T149" i="14"/>
  <c r="U149" i="14"/>
  <c r="V149" i="14"/>
  <c r="W149" i="14"/>
  <c r="X149" i="14"/>
  <c r="Y149" i="14"/>
  <c r="Z149" i="14"/>
  <c r="AA149" i="14"/>
  <c r="AB149" i="14"/>
  <c r="K102" i="14"/>
  <c r="L102" i="14"/>
  <c r="M102" i="14"/>
  <c r="N102" i="14"/>
  <c r="O102" i="14"/>
  <c r="P102" i="14"/>
  <c r="Q102" i="14"/>
  <c r="R102" i="14"/>
  <c r="S102" i="14"/>
  <c r="T102" i="14"/>
  <c r="U102" i="14"/>
  <c r="V102" i="14"/>
  <c r="W102" i="14"/>
  <c r="X102" i="14"/>
  <c r="Y102" i="14"/>
  <c r="Z102" i="14"/>
  <c r="AA102" i="14"/>
  <c r="AB102" i="14"/>
  <c r="K158" i="14"/>
  <c r="L158" i="14"/>
  <c r="M158" i="14"/>
  <c r="N158" i="14"/>
  <c r="O158" i="14"/>
  <c r="P158" i="14"/>
  <c r="Q158" i="14"/>
  <c r="R158" i="14"/>
  <c r="S158" i="14"/>
  <c r="T158" i="14"/>
  <c r="U158" i="14"/>
  <c r="V158" i="14"/>
  <c r="W158" i="14"/>
  <c r="X158" i="14"/>
  <c r="Y158" i="14"/>
  <c r="Z158" i="14"/>
  <c r="AA158" i="14"/>
  <c r="AB158" i="14"/>
  <c r="K81" i="14"/>
  <c r="L81" i="14"/>
  <c r="M81" i="14"/>
  <c r="N81" i="14"/>
  <c r="O81" i="14"/>
  <c r="P81" i="14"/>
  <c r="Q81" i="14"/>
  <c r="R81" i="14"/>
  <c r="S81" i="14"/>
  <c r="T81" i="14"/>
  <c r="U81" i="14"/>
  <c r="V81" i="14"/>
  <c r="W81" i="14"/>
  <c r="X81" i="14"/>
  <c r="Y81" i="14"/>
  <c r="Z81" i="14"/>
  <c r="AA81" i="14"/>
  <c r="AB81" i="14"/>
  <c r="K80" i="14"/>
  <c r="L80" i="14"/>
  <c r="M80" i="14"/>
  <c r="N80" i="14"/>
  <c r="O80" i="14"/>
  <c r="P80" i="14"/>
  <c r="Q80" i="14"/>
  <c r="R80" i="14"/>
  <c r="S80" i="14"/>
  <c r="T80" i="14"/>
  <c r="U80" i="14"/>
  <c r="V80" i="14"/>
  <c r="W80" i="14"/>
  <c r="X80" i="14"/>
  <c r="Y80" i="14"/>
  <c r="Z80" i="14"/>
  <c r="AA80" i="14"/>
  <c r="AB80" i="14"/>
  <c r="K110" i="14"/>
  <c r="L110" i="14"/>
  <c r="M110" i="14"/>
  <c r="N110" i="14"/>
  <c r="O110" i="14"/>
  <c r="P110" i="14"/>
  <c r="Q110" i="14"/>
  <c r="R110" i="14"/>
  <c r="S110" i="14"/>
  <c r="T110" i="14"/>
  <c r="U110" i="14"/>
  <c r="V110" i="14"/>
  <c r="W110" i="14"/>
  <c r="X110" i="14"/>
  <c r="Y110" i="14"/>
  <c r="Z110" i="14"/>
  <c r="AA110" i="14"/>
  <c r="AB110" i="14"/>
  <c r="K41" i="14"/>
  <c r="L41" i="14"/>
  <c r="M41" i="14"/>
  <c r="N41" i="14"/>
  <c r="O41" i="14"/>
  <c r="P41" i="14"/>
  <c r="Q41" i="14"/>
  <c r="R41" i="14"/>
  <c r="S41" i="14"/>
  <c r="T41" i="14"/>
  <c r="U41" i="14"/>
  <c r="V41" i="14"/>
  <c r="W41" i="14"/>
  <c r="X41" i="14"/>
  <c r="Y41" i="14"/>
  <c r="Z41" i="14"/>
  <c r="AA41" i="14"/>
  <c r="AB41" i="14"/>
  <c r="K105" i="14"/>
  <c r="L105" i="14"/>
  <c r="M105" i="14"/>
  <c r="N105" i="14"/>
  <c r="O105" i="14"/>
  <c r="P105" i="14"/>
  <c r="Q105" i="14"/>
  <c r="R105" i="14"/>
  <c r="S105" i="14"/>
  <c r="T105" i="14"/>
  <c r="U105" i="14"/>
  <c r="V105" i="14"/>
  <c r="W105" i="14"/>
  <c r="X105" i="14"/>
  <c r="Y105" i="14"/>
  <c r="Z105" i="14"/>
  <c r="AA105" i="14"/>
  <c r="AB105" i="14"/>
  <c r="K27" i="14"/>
  <c r="L27" i="14"/>
  <c r="M27" i="14"/>
  <c r="N27" i="14"/>
  <c r="O27" i="14"/>
  <c r="P27" i="14"/>
  <c r="Q27" i="14"/>
  <c r="R27" i="14"/>
  <c r="S27" i="14"/>
  <c r="T27" i="14"/>
  <c r="U27" i="14"/>
  <c r="V27" i="14"/>
  <c r="W27" i="14"/>
  <c r="X27" i="14"/>
  <c r="Y27" i="14"/>
  <c r="Z27" i="14"/>
  <c r="AA27" i="14"/>
  <c r="AB27" i="14"/>
  <c r="K92" i="14"/>
  <c r="L92" i="14"/>
  <c r="M92" i="14"/>
  <c r="N92" i="14"/>
  <c r="O92" i="14"/>
  <c r="P92" i="14"/>
  <c r="Q92" i="14"/>
  <c r="R92" i="14"/>
  <c r="S92" i="14"/>
  <c r="T92" i="14"/>
  <c r="U92" i="14"/>
  <c r="V92" i="14"/>
  <c r="W92" i="14"/>
  <c r="X92" i="14"/>
  <c r="Y92" i="14"/>
  <c r="Z92" i="14"/>
  <c r="AA92" i="14"/>
  <c r="AB92" i="14"/>
  <c r="K56" i="14"/>
  <c r="L56" i="14"/>
  <c r="M56" i="14"/>
  <c r="N56" i="14"/>
  <c r="O56" i="14"/>
  <c r="P56" i="14"/>
  <c r="Q56" i="14"/>
  <c r="R56" i="14"/>
  <c r="S56" i="14"/>
  <c r="T56" i="14"/>
  <c r="U56" i="14"/>
  <c r="V56" i="14"/>
  <c r="W56" i="14"/>
  <c r="X56" i="14"/>
  <c r="Y56" i="14"/>
  <c r="Z56" i="14"/>
  <c r="AA56" i="14"/>
  <c r="AB56" i="14"/>
  <c r="K25" i="14"/>
  <c r="L25" i="14"/>
  <c r="M25" i="14"/>
  <c r="N25" i="14"/>
  <c r="O25" i="14"/>
  <c r="P25" i="14"/>
  <c r="Q25" i="14"/>
  <c r="R25" i="14"/>
  <c r="S25" i="14"/>
  <c r="T25" i="14"/>
  <c r="U25" i="14"/>
  <c r="V25" i="14"/>
  <c r="W25" i="14"/>
  <c r="X25" i="14"/>
  <c r="Y25" i="14"/>
  <c r="Z25" i="14"/>
  <c r="AA25" i="14"/>
  <c r="AB25" i="14"/>
  <c r="K172" i="14"/>
  <c r="L172" i="14"/>
  <c r="M172" i="14"/>
  <c r="N172" i="14"/>
  <c r="O172" i="14"/>
  <c r="P172" i="14"/>
  <c r="Q172" i="14"/>
  <c r="R172" i="14"/>
  <c r="S172" i="14"/>
  <c r="T172" i="14"/>
  <c r="U172" i="14"/>
  <c r="V172" i="14"/>
  <c r="W172" i="14"/>
  <c r="X172" i="14"/>
  <c r="Y172" i="14"/>
  <c r="Z172" i="14"/>
  <c r="AA172" i="14"/>
  <c r="AB172" i="14"/>
  <c r="K19" i="14"/>
  <c r="L19" i="14"/>
  <c r="M19" i="14"/>
  <c r="N19" i="14"/>
  <c r="O19" i="14"/>
  <c r="P19" i="14"/>
  <c r="Q19" i="14"/>
  <c r="R19" i="14"/>
  <c r="S19" i="14"/>
  <c r="T19" i="14"/>
  <c r="U19" i="14"/>
  <c r="V19" i="14"/>
  <c r="W19" i="14"/>
  <c r="X19" i="14"/>
  <c r="Y19" i="14"/>
  <c r="Z19" i="14"/>
  <c r="AA19" i="14"/>
  <c r="AB19" i="14"/>
  <c r="K181" i="14"/>
  <c r="L181" i="14"/>
  <c r="M181" i="14"/>
  <c r="N181" i="14"/>
  <c r="O181" i="14"/>
  <c r="P181" i="14"/>
  <c r="Q181" i="14"/>
  <c r="R181" i="14"/>
  <c r="S181" i="14"/>
  <c r="T181" i="14"/>
  <c r="U181" i="14"/>
  <c r="V181" i="14"/>
  <c r="W181" i="14"/>
  <c r="X181" i="14"/>
  <c r="Y181" i="14"/>
  <c r="Z181" i="14"/>
  <c r="AA181" i="14"/>
  <c r="AB181" i="14"/>
  <c r="K18" i="14"/>
  <c r="L18" i="14"/>
  <c r="M18" i="14"/>
  <c r="N18" i="14"/>
  <c r="O18" i="14"/>
  <c r="P18" i="14"/>
  <c r="Q18" i="14"/>
  <c r="R18" i="14"/>
  <c r="S18" i="14"/>
  <c r="T18" i="14"/>
  <c r="U18" i="14"/>
  <c r="V18" i="14"/>
  <c r="W18" i="14"/>
  <c r="X18" i="14"/>
  <c r="Y18" i="14"/>
  <c r="Z18" i="14"/>
  <c r="AA18" i="14"/>
  <c r="AB18" i="14"/>
  <c r="K44" i="14"/>
  <c r="L44" i="14"/>
  <c r="M44" i="14"/>
  <c r="N44" i="14"/>
  <c r="O44" i="14"/>
  <c r="P44" i="14"/>
  <c r="Q44" i="14"/>
  <c r="R44" i="14"/>
  <c r="S44" i="14"/>
  <c r="T44" i="14"/>
  <c r="U44" i="14"/>
  <c r="V44" i="14"/>
  <c r="W44" i="14"/>
  <c r="X44" i="14"/>
  <c r="Y44" i="14"/>
  <c r="Z44" i="14"/>
  <c r="AA44" i="14"/>
  <c r="AB44" i="14"/>
  <c r="K161" i="14"/>
  <c r="L161" i="14"/>
  <c r="M161" i="14"/>
  <c r="N161" i="14"/>
  <c r="O161" i="14"/>
  <c r="P161" i="14"/>
  <c r="Q161" i="14"/>
  <c r="R161" i="14"/>
  <c r="S161" i="14"/>
  <c r="T161" i="14"/>
  <c r="U161" i="14"/>
  <c r="V161" i="14"/>
  <c r="W161" i="14"/>
  <c r="X161" i="14"/>
  <c r="Y161" i="14"/>
  <c r="Z161" i="14"/>
  <c r="AA161" i="14"/>
  <c r="AB161" i="14"/>
  <c r="K85" i="14"/>
  <c r="L85" i="14"/>
  <c r="M85" i="14"/>
  <c r="N85" i="14"/>
  <c r="O85" i="14"/>
  <c r="P85" i="14"/>
  <c r="Q85" i="14"/>
  <c r="R85" i="14"/>
  <c r="S85" i="14"/>
  <c r="T85" i="14"/>
  <c r="U85" i="14"/>
  <c r="V85" i="14"/>
  <c r="W85" i="14"/>
  <c r="X85" i="14"/>
  <c r="Y85" i="14"/>
  <c r="Z85" i="14"/>
  <c r="AA85" i="14"/>
  <c r="AB85" i="14"/>
  <c r="K189" i="14"/>
  <c r="L189" i="14"/>
  <c r="M189" i="14"/>
  <c r="N189" i="14"/>
  <c r="O189" i="14"/>
  <c r="P189" i="14"/>
  <c r="Q189" i="14"/>
  <c r="R189" i="14"/>
  <c r="S189" i="14"/>
  <c r="T189" i="14"/>
  <c r="U189" i="14"/>
  <c r="V189" i="14"/>
  <c r="W189" i="14"/>
  <c r="X189" i="14"/>
  <c r="Y189" i="14"/>
  <c r="Z189" i="14"/>
  <c r="AA189" i="14"/>
  <c r="AB189" i="14"/>
  <c r="K151" i="14"/>
  <c r="L151" i="14"/>
  <c r="M151" i="14"/>
  <c r="N151" i="14"/>
  <c r="O151" i="14"/>
  <c r="P151" i="14"/>
  <c r="Q151" i="14"/>
  <c r="R151" i="14"/>
  <c r="S151" i="14"/>
  <c r="T151" i="14"/>
  <c r="U151" i="14"/>
  <c r="V151" i="14"/>
  <c r="W151" i="14"/>
  <c r="X151" i="14"/>
  <c r="Y151" i="14"/>
  <c r="Z151" i="14"/>
  <c r="AA151" i="14"/>
  <c r="AB151" i="14"/>
  <c r="K52" i="14"/>
  <c r="L52" i="14"/>
  <c r="M52" i="14"/>
  <c r="N52" i="14"/>
  <c r="O52" i="14"/>
  <c r="P52" i="14"/>
  <c r="Q52" i="14"/>
  <c r="R52" i="14"/>
  <c r="S52" i="14"/>
  <c r="T52" i="14"/>
  <c r="U52" i="14"/>
  <c r="V52" i="14"/>
  <c r="W52" i="14"/>
  <c r="X52" i="14"/>
  <c r="Y52" i="14"/>
  <c r="Z52" i="14"/>
  <c r="AA52" i="14"/>
  <c r="AB52" i="14"/>
  <c r="K157" i="14"/>
  <c r="L157" i="14"/>
  <c r="M157" i="14"/>
  <c r="N157" i="14"/>
  <c r="O157" i="14"/>
  <c r="P157" i="14"/>
  <c r="Q157" i="14"/>
  <c r="R157" i="14"/>
  <c r="S157" i="14"/>
  <c r="T157" i="14"/>
  <c r="U157" i="14"/>
  <c r="V157" i="14"/>
  <c r="W157" i="14"/>
  <c r="X157" i="14"/>
  <c r="Y157" i="14"/>
  <c r="Z157" i="14"/>
  <c r="AA157" i="14"/>
  <c r="AB157" i="14"/>
  <c r="K30" i="14"/>
  <c r="L30" i="14"/>
  <c r="M30" i="14"/>
  <c r="N30" i="14"/>
  <c r="O30" i="14"/>
  <c r="P30" i="14"/>
  <c r="Q30" i="14"/>
  <c r="R30" i="14"/>
  <c r="S30" i="14"/>
  <c r="T30" i="14"/>
  <c r="U30" i="14"/>
  <c r="V30" i="14"/>
  <c r="W30" i="14"/>
  <c r="X30" i="14"/>
  <c r="Y30" i="14"/>
  <c r="Z30" i="14"/>
  <c r="AA30" i="14"/>
  <c r="AB30" i="14"/>
  <c r="K177" i="14"/>
  <c r="L177" i="14"/>
  <c r="M177" i="14"/>
  <c r="N177" i="14"/>
  <c r="O177" i="14"/>
  <c r="P177" i="14"/>
  <c r="Q177" i="14"/>
  <c r="R177" i="14"/>
  <c r="S177" i="14"/>
  <c r="T177" i="14"/>
  <c r="U177" i="14"/>
  <c r="V177" i="14"/>
  <c r="W177" i="14"/>
  <c r="X177" i="14"/>
  <c r="Y177" i="14"/>
  <c r="Z177" i="14"/>
  <c r="AA177" i="14"/>
  <c r="AB177" i="14"/>
  <c r="K198" i="14"/>
  <c r="L198" i="14"/>
  <c r="M198" i="14"/>
  <c r="N198" i="14"/>
  <c r="O198" i="14"/>
  <c r="P198" i="14"/>
  <c r="Q198" i="14"/>
  <c r="R198" i="14"/>
  <c r="S198" i="14"/>
  <c r="T198" i="14"/>
  <c r="U198" i="14"/>
  <c r="V198" i="14"/>
  <c r="W198" i="14"/>
  <c r="X198" i="14"/>
  <c r="Y198" i="14"/>
  <c r="Z198" i="14"/>
  <c r="AA198" i="14"/>
  <c r="AB198" i="14"/>
  <c r="K200" i="14"/>
  <c r="L200" i="14"/>
  <c r="M200" i="14"/>
  <c r="N200" i="14"/>
  <c r="O200" i="14"/>
  <c r="P200" i="14"/>
  <c r="Q200" i="14"/>
  <c r="R200" i="14"/>
  <c r="S200" i="14"/>
  <c r="T200" i="14"/>
  <c r="U200" i="14"/>
  <c r="V200" i="14"/>
  <c r="W200" i="14"/>
  <c r="X200" i="14"/>
  <c r="Y200" i="14"/>
  <c r="Z200" i="14"/>
  <c r="AA200" i="14"/>
  <c r="AB200" i="14"/>
  <c r="K111" i="14"/>
  <c r="L111" i="14"/>
  <c r="M111" i="14"/>
  <c r="N111" i="14"/>
  <c r="O111" i="14"/>
  <c r="P111" i="14"/>
  <c r="Q111" i="14"/>
  <c r="R111" i="14"/>
  <c r="S111" i="14"/>
  <c r="T111" i="14"/>
  <c r="U111" i="14"/>
  <c r="V111" i="14"/>
  <c r="W111" i="14"/>
  <c r="X111" i="14"/>
  <c r="Y111" i="14"/>
  <c r="Z111" i="14"/>
  <c r="AA111" i="14"/>
  <c r="AB111" i="14"/>
  <c r="K93" i="14"/>
  <c r="L93" i="14"/>
  <c r="M93" i="14"/>
  <c r="N93" i="14"/>
  <c r="O93" i="14"/>
  <c r="P93" i="14"/>
  <c r="Q93" i="14"/>
  <c r="R93" i="14"/>
  <c r="S93" i="14"/>
  <c r="T93" i="14"/>
  <c r="U93" i="14"/>
  <c r="V93" i="14"/>
  <c r="W93" i="14"/>
  <c r="X93" i="14"/>
  <c r="Y93" i="14"/>
  <c r="Z93" i="14"/>
  <c r="AA93" i="14"/>
  <c r="AB93" i="14"/>
  <c r="K86" i="14"/>
  <c r="L86" i="14"/>
  <c r="M86" i="14"/>
  <c r="N86" i="14"/>
  <c r="O86" i="14"/>
  <c r="P86" i="14"/>
  <c r="Q86" i="14"/>
  <c r="R86" i="14"/>
  <c r="S86" i="14"/>
  <c r="T86" i="14"/>
  <c r="U86" i="14"/>
  <c r="V86" i="14"/>
  <c r="W86" i="14"/>
  <c r="X86" i="14"/>
  <c r="Y86" i="14"/>
  <c r="Z86" i="14"/>
  <c r="AA86" i="14"/>
  <c r="AB86" i="14"/>
  <c r="K35" i="14"/>
  <c r="L35" i="14"/>
  <c r="M35" i="14"/>
  <c r="N35" i="14"/>
  <c r="O35" i="14"/>
  <c r="P35" i="14"/>
  <c r="Q35" i="14"/>
  <c r="R35" i="14"/>
  <c r="S35" i="14"/>
  <c r="T35" i="14"/>
  <c r="U35" i="14"/>
  <c r="V35" i="14"/>
  <c r="W35" i="14"/>
  <c r="X35" i="14"/>
  <c r="Y35" i="14"/>
  <c r="Z35" i="14"/>
  <c r="AA35" i="14"/>
  <c r="AB35" i="14"/>
  <c r="K77" i="14"/>
  <c r="L77" i="14"/>
  <c r="M77" i="14"/>
  <c r="N77" i="14"/>
  <c r="O77" i="14"/>
  <c r="P77" i="14"/>
  <c r="Q77" i="14"/>
  <c r="R77" i="14"/>
  <c r="S77" i="14"/>
  <c r="T77" i="14"/>
  <c r="U77" i="14"/>
  <c r="V77" i="14"/>
  <c r="W77" i="14"/>
  <c r="X77" i="14"/>
  <c r="Y77" i="14"/>
  <c r="Z77" i="14"/>
  <c r="AA77" i="14"/>
  <c r="AB77" i="14"/>
  <c r="K40" i="14"/>
  <c r="L40" i="14"/>
  <c r="M40" i="14"/>
  <c r="N40" i="14"/>
  <c r="O40" i="14"/>
  <c r="P40" i="14"/>
  <c r="Q40" i="14"/>
  <c r="R40" i="14"/>
  <c r="S40" i="14"/>
  <c r="T40" i="14"/>
  <c r="U40" i="14"/>
  <c r="V40" i="14"/>
  <c r="W40" i="14"/>
  <c r="X40" i="14"/>
  <c r="Y40" i="14"/>
  <c r="Z40" i="14"/>
  <c r="AA40" i="14"/>
  <c r="AB40" i="14"/>
  <c r="K88" i="14"/>
  <c r="L88" i="14"/>
  <c r="M88" i="14"/>
  <c r="N88" i="14"/>
  <c r="O88" i="14"/>
  <c r="P88" i="14"/>
  <c r="Q88" i="14"/>
  <c r="R88" i="14"/>
  <c r="S88" i="14"/>
  <c r="T88" i="14"/>
  <c r="U88" i="14"/>
  <c r="V88" i="14"/>
  <c r="W88" i="14"/>
  <c r="X88" i="14"/>
  <c r="Y88" i="14"/>
  <c r="Z88" i="14"/>
  <c r="AA88" i="14"/>
  <c r="AB88" i="14"/>
  <c r="K10" i="14"/>
  <c r="L10" i="14"/>
  <c r="M10" i="14"/>
  <c r="N10" i="14"/>
  <c r="O10" i="14"/>
  <c r="P10" i="14"/>
  <c r="Q10" i="14"/>
  <c r="R10" i="14"/>
  <c r="S10" i="14"/>
  <c r="T10" i="14"/>
  <c r="U10" i="14"/>
  <c r="V10" i="14"/>
  <c r="W10" i="14"/>
  <c r="X10" i="14"/>
  <c r="Y10" i="14"/>
  <c r="Z10" i="14"/>
  <c r="AA10" i="14"/>
  <c r="AB10" i="14"/>
  <c r="K101" i="14"/>
  <c r="L101" i="14"/>
  <c r="M101" i="14"/>
  <c r="N101" i="14"/>
  <c r="O101" i="14"/>
  <c r="P101" i="14"/>
  <c r="Q101" i="14"/>
  <c r="R101" i="14"/>
  <c r="S101" i="14"/>
  <c r="T101" i="14"/>
  <c r="U101" i="14"/>
  <c r="V101" i="14"/>
  <c r="W101" i="14"/>
  <c r="X101" i="14"/>
  <c r="Y101" i="14"/>
  <c r="Z101" i="14"/>
  <c r="AA101" i="14"/>
  <c r="AB101" i="14"/>
  <c r="K79" i="14"/>
  <c r="L79" i="14"/>
  <c r="M79" i="14"/>
  <c r="N79" i="14"/>
  <c r="O79" i="14"/>
  <c r="P79" i="14"/>
  <c r="Q79" i="14"/>
  <c r="R79" i="14"/>
  <c r="S79" i="14"/>
  <c r="T79" i="14"/>
  <c r="U79" i="14"/>
  <c r="V79" i="14"/>
  <c r="W79" i="14"/>
  <c r="X79" i="14"/>
  <c r="Y79" i="14"/>
  <c r="Z79" i="14"/>
  <c r="AA79" i="14"/>
  <c r="AB79" i="14"/>
  <c r="K117" i="14"/>
  <c r="L117" i="14"/>
  <c r="M117" i="14"/>
  <c r="N117" i="14"/>
  <c r="O117" i="14"/>
  <c r="P117" i="14"/>
  <c r="Q117" i="14"/>
  <c r="R117" i="14"/>
  <c r="S117" i="14"/>
  <c r="T117" i="14"/>
  <c r="U117" i="14"/>
  <c r="V117" i="14"/>
  <c r="W117" i="14"/>
  <c r="X117" i="14"/>
  <c r="Y117" i="14"/>
  <c r="Z117" i="14"/>
  <c r="AA117" i="14"/>
  <c r="AB117" i="14"/>
  <c r="K164" i="14"/>
  <c r="L164" i="14"/>
  <c r="M164" i="14"/>
  <c r="N164" i="14"/>
  <c r="O164" i="14"/>
  <c r="P164" i="14"/>
  <c r="Q164" i="14"/>
  <c r="R164" i="14"/>
  <c r="S164" i="14"/>
  <c r="T164" i="14"/>
  <c r="U164" i="14"/>
  <c r="V164" i="14"/>
  <c r="W164" i="14"/>
  <c r="X164" i="14"/>
  <c r="Y164" i="14"/>
  <c r="Z164" i="14"/>
  <c r="AA164" i="14"/>
  <c r="AB164" i="14"/>
  <c r="K133" i="14"/>
  <c r="L133" i="14"/>
  <c r="M133" i="14"/>
  <c r="N133" i="14"/>
  <c r="O133" i="14"/>
  <c r="P133" i="14"/>
  <c r="Q133" i="14"/>
  <c r="R133" i="14"/>
  <c r="S133" i="14"/>
  <c r="T133" i="14"/>
  <c r="U133" i="14"/>
  <c r="V133" i="14"/>
  <c r="W133" i="14"/>
  <c r="X133" i="14"/>
  <c r="Y133" i="14"/>
  <c r="Z133" i="14"/>
  <c r="AA133" i="14"/>
  <c r="AB133" i="14"/>
  <c r="K82" i="14"/>
  <c r="L82" i="14"/>
  <c r="M82" i="14"/>
  <c r="N82" i="14"/>
  <c r="O82" i="14"/>
  <c r="P82" i="14"/>
  <c r="Q82" i="14"/>
  <c r="R82" i="14"/>
  <c r="S82" i="14"/>
  <c r="T82" i="14"/>
  <c r="U82" i="14"/>
  <c r="V82" i="14"/>
  <c r="W82" i="14"/>
  <c r="X82" i="14"/>
  <c r="Y82" i="14"/>
  <c r="Z82" i="14"/>
  <c r="AA82" i="14"/>
  <c r="AB82" i="14"/>
  <c r="K83" i="14"/>
  <c r="L83" i="14"/>
  <c r="M83" i="14"/>
  <c r="N83" i="14"/>
  <c r="O83" i="14"/>
  <c r="P83" i="14"/>
  <c r="Q83" i="14"/>
  <c r="R83" i="14"/>
  <c r="S83" i="14"/>
  <c r="T83" i="14"/>
  <c r="U83" i="14"/>
  <c r="V83" i="14"/>
  <c r="W83" i="14"/>
  <c r="X83" i="14"/>
  <c r="Y83" i="14"/>
  <c r="Z83" i="14"/>
  <c r="AA83" i="14"/>
  <c r="AB83" i="14"/>
  <c r="K67" i="14"/>
  <c r="L67" i="14"/>
  <c r="M67" i="14"/>
  <c r="N67" i="14"/>
  <c r="O67" i="14"/>
  <c r="P67" i="14"/>
  <c r="Q67" i="14"/>
  <c r="R67" i="14"/>
  <c r="S67" i="14"/>
  <c r="T67" i="14"/>
  <c r="U67" i="14"/>
  <c r="V67" i="14"/>
  <c r="W67" i="14"/>
  <c r="X67" i="14"/>
  <c r="Y67" i="14"/>
  <c r="Z67" i="14"/>
  <c r="AA67" i="14"/>
  <c r="AB67" i="14"/>
  <c r="K68" i="14"/>
  <c r="L68" i="14"/>
  <c r="M68" i="14"/>
  <c r="N68" i="14"/>
  <c r="O68" i="14"/>
  <c r="P68" i="14"/>
  <c r="Q68" i="14"/>
  <c r="R68" i="14"/>
  <c r="S68" i="14"/>
  <c r="T68" i="14"/>
  <c r="U68" i="14"/>
  <c r="V68" i="14"/>
  <c r="W68" i="14"/>
  <c r="X68" i="14"/>
  <c r="Y68" i="14"/>
  <c r="Z68" i="14"/>
  <c r="AA68" i="14"/>
  <c r="AB68" i="14"/>
  <c r="K142" i="14"/>
  <c r="L142" i="14"/>
  <c r="M142" i="14"/>
  <c r="N142" i="14"/>
  <c r="O142" i="14"/>
  <c r="P142" i="14"/>
  <c r="Q142" i="14"/>
  <c r="R142" i="14"/>
  <c r="S142" i="14"/>
  <c r="T142" i="14"/>
  <c r="U142" i="14"/>
  <c r="V142" i="14"/>
  <c r="W142" i="14"/>
  <c r="X142" i="14"/>
  <c r="Y142" i="14"/>
  <c r="Z142" i="14"/>
  <c r="AA142" i="14"/>
  <c r="AB142" i="14"/>
  <c r="K2" i="14"/>
  <c r="L2" i="14"/>
  <c r="M2" i="14"/>
  <c r="N2" i="14"/>
  <c r="O2" i="14"/>
  <c r="P2" i="14"/>
  <c r="Q2" i="14"/>
  <c r="R2" i="14"/>
  <c r="S2" i="14"/>
  <c r="T2" i="14"/>
  <c r="U2" i="14"/>
  <c r="V2" i="14"/>
  <c r="W2" i="14"/>
  <c r="X2" i="14"/>
  <c r="Y2" i="14"/>
  <c r="Z2" i="14"/>
  <c r="AA2" i="14"/>
  <c r="AB2" i="14"/>
  <c r="K34" i="14"/>
  <c r="L34" i="14"/>
  <c r="M34" i="14"/>
  <c r="N34" i="14"/>
  <c r="O34" i="14"/>
  <c r="P34" i="14"/>
  <c r="Q34" i="14"/>
  <c r="R34" i="14"/>
  <c r="S34" i="14"/>
  <c r="T34" i="14"/>
  <c r="U34" i="14"/>
  <c r="V34" i="14"/>
  <c r="W34" i="14"/>
  <c r="X34" i="14"/>
  <c r="Y34" i="14"/>
  <c r="Z34" i="14"/>
  <c r="AA34" i="14"/>
  <c r="AB34" i="14"/>
  <c r="K5" i="14"/>
  <c r="L5" i="14"/>
  <c r="M5" i="14"/>
  <c r="N5" i="14"/>
  <c r="O5" i="14"/>
  <c r="P5" i="14"/>
  <c r="Q5" i="14"/>
  <c r="R5" i="14"/>
  <c r="S5" i="14"/>
  <c r="T5" i="14"/>
  <c r="U5" i="14"/>
  <c r="V5" i="14"/>
  <c r="W5" i="14"/>
  <c r="X5" i="14"/>
  <c r="Y5" i="14"/>
  <c r="Z5" i="14"/>
  <c r="AA5" i="14"/>
  <c r="AB5" i="14"/>
  <c r="K190" i="14"/>
  <c r="L190" i="14"/>
  <c r="M190" i="14"/>
  <c r="N190" i="14"/>
  <c r="O190" i="14"/>
  <c r="P190" i="14"/>
  <c r="Q190" i="14"/>
  <c r="R190" i="14"/>
  <c r="S190" i="14"/>
  <c r="T190" i="14"/>
  <c r="U190" i="14"/>
  <c r="V190" i="14"/>
  <c r="W190" i="14"/>
  <c r="X190" i="14"/>
  <c r="Y190" i="14"/>
  <c r="Z190" i="14"/>
  <c r="AA190" i="14"/>
  <c r="AB190" i="14"/>
  <c r="K49" i="14"/>
  <c r="L49" i="14"/>
  <c r="M49" i="14"/>
  <c r="N49" i="14"/>
  <c r="O49" i="14"/>
  <c r="P49" i="14"/>
  <c r="Q49" i="14"/>
  <c r="R49" i="14"/>
  <c r="S49" i="14"/>
  <c r="T49" i="14"/>
  <c r="U49" i="14"/>
  <c r="V49" i="14"/>
  <c r="W49" i="14"/>
  <c r="X49" i="14"/>
  <c r="Y49" i="14"/>
  <c r="Z49" i="14"/>
  <c r="AA49" i="14"/>
  <c r="AB49" i="14"/>
  <c r="K104" i="14"/>
  <c r="L104" i="14"/>
  <c r="M104" i="14"/>
  <c r="N104" i="14"/>
  <c r="O104" i="14"/>
  <c r="P104" i="14"/>
  <c r="Q104" i="14"/>
  <c r="R104" i="14"/>
  <c r="S104" i="14"/>
  <c r="T104" i="14"/>
  <c r="U104" i="14"/>
  <c r="V104" i="14"/>
  <c r="W104" i="14"/>
  <c r="X104" i="14"/>
  <c r="Y104" i="14"/>
  <c r="Z104" i="14"/>
  <c r="AA104" i="14"/>
  <c r="AB104" i="14"/>
  <c r="K109" i="14"/>
  <c r="L109" i="14"/>
  <c r="M109" i="14"/>
  <c r="N109" i="14"/>
  <c r="O109" i="14"/>
  <c r="P109" i="14"/>
  <c r="Q109" i="14"/>
  <c r="R109" i="14"/>
  <c r="S109" i="14"/>
  <c r="T109" i="14"/>
  <c r="U109" i="14"/>
  <c r="V109" i="14"/>
  <c r="W109" i="14"/>
  <c r="X109" i="14"/>
  <c r="Y109" i="14"/>
  <c r="Z109" i="14"/>
  <c r="AA109" i="14"/>
  <c r="AB109" i="14"/>
  <c r="K90" i="14"/>
  <c r="L90" i="14"/>
  <c r="M90" i="14"/>
  <c r="N90" i="14"/>
  <c r="O90" i="14"/>
  <c r="P90" i="14"/>
  <c r="Q90" i="14"/>
  <c r="R90" i="14"/>
  <c r="S90" i="14"/>
  <c r="T90" i="14"/>
  <c r="U90" i="14"/>
  <c r="V90" i="14"/>
  <c r="W90" i="14"/>
  <c r="X90" i="14"/>
  <c r="Y90" i="14"/>
  <c r="Z90" i="14"/>
  <c r="AA90" i="14"/>
  <c r="AB90" i="14"/>
  <c r="K107" i="14"/>
  <c r="L107" i="14"/>
  <c r="M107" i="14"/>
  <c r="N107" i="14"/>
  <c r="O107" i="14"/>
  <c r="P107" i="14"/>
  <c r="Q107" i="14"/>
  <c r="R107" i="14"/>
  <c r="S107" i="14"/>
  <c r="T107" i="14"/>
  <c r="U107" i="14"/>
  <c r="V107" i="14"/>
  <c r="W107" i="14"/>
  <c r="X107" i="14"/>
  <c r="Y107" i="14"/>
  <c r="Z107" i="14"/>
  <c r="AA107" i="14"/>
  <c r="AB107" i="14"/>
  <c r="K91" i="14"/>
  <c r="L91" i="14"/>
  <c r="M91" i="14"/>
  <c r="N91" i="14"/>
  <c r="O91" i="14"/>
  <c r="P91" i="14"/>
  <c r="Q91" i="14"/>
  <c r="R91" i="14"/>
  <c r="S91" i="14"/>
  <c r="T91" i="14"/>
  <c r="U91" i="14"/>
  <c r="V91" i="14"/>
  <c r="W91" i="14"/>
  <c r="X91" i="14"/>
  <c r="Y91" i="14"/>
  <c r="Z91" i="14"/>
  <c r="AA91" i="14"/>
  <c r="AB91" i="14"/>
  <c r="K33" i="14"/>
  <c r="L33" i="14"/>
  <c r="M33" i="14"/>
  <c r="N33" i="14"/>
  <c r="O33" i="14"/>
  <c r="P33" i="14"/>
  <c r="Q33" i="14"/>
  <c r="R33" i="14"/>
  <c r="S33" i="14"/>
  <c r="T33" i="14"/>
  <c r="U33" i="14"/>
  <c r="V33" i="14"/>
  <c r="W33" i="14"/>
  <c r="X33" i="14"/>
  <c r="Y33" i="14"/>
  <c r="Z33" i="14"/>
  <c r="AA33" i="14"/>
  <c r="AB33" i="14"/>
  <c r="K65" i="14"/>
  <c r="L65" i="14"/>
  <c r="M65" i="14"/>
  <c r="N65" i="14"/>
  <c r="O65" i="14"/>
  <c r="P65" i="14"/>
  <c r="Q65" i="14"/>
  <c r="R65" i="14"/>
  <c r="S65" i="14"/>
  <c r="T65" i="14"/>
  <c r="U65" i="14"/>
  <c r="V65" i="14"/>
  <c r="W65" i="14"/>
  <c r="X65" i="14"/>
  <c r="Y65" i="14"/>
  <c r="Z65" i="14"/>
  <c r="AA65" i="14"/>
  <c r="AB65" i="14"/>
  <c r="K138" i="14"/>
  <c r="L138" i="14"/>
  <c r="M138" i="14"/>
  <c r="N138" i="14"/>
  <c r="O138" i="14"/>
  <c r="P138" i="14"/>
  <c r="Q138" i="14"/>
  <c r="R138" i="14"/>
  <c r="S138" i="14"/>
  <c r="T138" i="14"/>
  <c r="U138" i="14"/>
  <c r="V138" i="14"/>
  <c r="W138" i="14"/>
  <c r="X138" i="14"/>
  <c r="Y138" i="14"/>
  <c r="Z138" i="14"/>
  <c r="AA138" i="14"/>
  <c r="AB138" i="14"/>
  <c r="K139" i="14"/>
  <c r="L139" i="14"/>
  <c r="M139" i="14"/>
  <c r="N139" i="14"/>
  <c r="O139" i="14"/>
  <c r="P139" i="14"/>
  <c r="Q139" i="14"/>
  <c r="R139" i="14"/>
  <c r="S139" i="14"/>
  <c r="T139" i="14"/>
  <c r="U139" i="14"/>
  <c r="V139" i="14"/>
  <c r="W139" i="14"/>
  <c r="X139" i="14"/>
  <c r="Y139" i="14"/>
  <c r="Z139" i="14"/>
  <c r="AA139" i="14"/>
  <c r="AB139" i="14"/>
  <c r="K140" i="14"/>
  <c r="L140" i="14"/>
  <c r="M140" i="14"/>
  <c r="N140" i="14"/>
  <c r="O140" i="14"/>
  <c r="P140" i="14"/>
  <c r="Q140" i="14"/>
  <c r="R140" i="14"/>
  <c r="S140" i="14"/>
  <c r="T140" i="14"/>
  <c r="U140" i="14"/>
  <c r="V140" i="14"/>
  <c r="W140" i="14"/>
  <c r="X140" i="14"/>
  <c r="Y140" i="14"/>
  <c r="Z140" i="14"/>
  <c r="AA140" i="14"/>
  <c r="AB140" i="14"/>
  <c r="K160" i="14"/>
  <c r="L160" i="14"/>
  <c r="M160" i="14"/>
  <c r="N160" i="14"/>
  <c r="O160" i="14"/>
  <c r="P160" i="14"/>
  <c r="Q160" i="14"/>
  <c r="R160" i="14"/>
  <c r="S160" i="14"/>
  <c r="T160" i="14"/>
  <c r="U160" i="14"/>
  <c r="V160" i="14"/>
  <c r="W160" i="14"/>
  <c r="X160" i="14"/>
  <c r="Y160" i="14"/>
  <c r="Z160" i="14"/>
  <c r="AA160" i="14"/>
  <c r="AB160" i="14"/>
  <c r="K196" i="14"/>
  <c r="L196" i="14"/>
  <c r="M196" i="14"/>
  <c r="N196" i="14"/>
  <c r="O196" i="14"/>
  <c r="P196" i="14"/>
  <c r="Q196" i="14"/>
  <c r="R196" i="14"/>
  <c r="S196" i="14"/>
  <c r="T196" i="14"/>
  <c r="U196" i="14"/>
  <c r="V196" i="14"/>
  <c r="W196" i="14"/>
  <c r="X196" i="14"/>
  <c r="Y196" i="14"/>
  <c r="Z196" i="14"/>
  <c r="AA196" i="14"/>
  <c r="AB196" i="14"/>
  <c r="K16" i="14"/>
  <c r="L16" i="14"/>
  <c r="M16" i="14"/>
  <c r="N16" i="14"/>
  <c r="O16" i="14"/>
  <c r="P16" i="14"/>
  <c r="Q16" i="14"/>
  <c r="R16" i="14"/>
  <c r="S16" i="14"/>
  <c r="T16" i="14"/>
  <c r="U16" i="14"/>
  <c r="V16" i="14"/>
  <c r="W16" i="14"/>
  <c r="X16" i="14"/>
  <c r="Y16" i="14"/>
  <c r="Z16" i="14"/>
  <c r="AA16" i="14"/>
  <c r="AB16" i="14"/>
  <c r="K156" i="14"/>
  <c r="L156" i="14"/>
  <c r="M156" i="14"/>
  <c r="N156" i="14"/>
  <c r="O156" i="14"/>
  <c r="P156" i="14"/>
  <c r="Q156" i="14"/>
  <c r="R156" i="14"/>
  <c r="S156" i="14"/>
  <c r="T156" i="14"/>
  <c r="U156" i="14"/>
  <c r="V156" i="14"/>
  <c r="W156" i="14"/>
  <c r="X156" i="14"/>
  <c r="Y156" i="14"/>
  <c r="Z156" i="14"/>
  <c r="AA156" i="14"/>
  <c r="AB156" i="14"/>
  <c r="K186" i="14"/>
  <c r="L186" i="14"/>
  <c r="M186" i="14"/>
  <c r="N186" i="14"/>
  <c r="O186" i="14"/>
  <c r="P186" i="14"/>
  <c r="Q186" i="14"/>
  <c r="R186" i="14"/>
  <c r="S186" i="14"/>
  <c r="T186" i="14"/>
  <c r="U186" i="14"/>
  <c r="V186" i="14"/>
  <c r="W186" i="14"/>
  <c r="X186" i="14"/>
  <c r="Y186" i="14"/>
  <c r="Z186" i="14"/>
  <c r="AA186" i="14"/>
  <c r="AB186" i="14"/>
  <c r="K112" i="14"/>
  <c r="L112" i="14"/>
  <c r="M112" i="14"/>
  <c r="N112" i="14"/>
  <c r="O112" i="14"/>
  <c r="P112" i="14"/>
  <c r="Q112" i="14"/>
  <c r="R112" i="14"/>
  <c r="S112" i="14"/>
  <c r="T112" i="14"/>
  <c r="U112" i="14"/>
  <c r="V112" i="14"/>
  <c r="W112" i="14"/>
  <c r="X112" i="14"/>
  <c r="Y112" i="14"/>
  <c r="Z112" i="14"/>
  <c r="AA112" i="14"/>
  <c r="AB112" i="14"/>
  <c r="K14" i="14"/>
  <c r="L14" i="14"/>
  <c r="M14" i="14"/>
  <c r="N14" i="14"/>
  <c r="O14" i="14"/>
  <c r="P14" i="14"/>
  <c r="Q14" i="14"/>
  <c r="R14" i="14"/>
  <c r="S14" i="14"/>
  <c r="T14" i="14"/>
  <c r="U14" i="14"/>
  <c r="V14" i="14"/>
  <c r="W14" i="14"/>
  <c r="X14" i="14"/>
  <c r="Y14" i="14"/>
  <c r="Z14" i="14"/>
  <c r="AA14" i="14"/>
  <c r="AB14" i="14"/>
  <c r="K132" i="14"/>
  <c r="L132" i="14"/>
  <c r="M132" i="14"/>
  <c r="N132" i="14"/>
  <c r="O132" i="14"/>
  <c r="P132" i="14"/>
  <c r="Q132" i="14"/>
  <c r="R132" i="14"/>
  <c r="S132" i="14"/>
  <c r="T132" i="14"/>
  <c r="U132" i="14"/>
  <c r="V132" i="14"/>
  <c r="W132" i="14"/>
  <c r="X132" i="14"/>
  <c r="Y132" i="14"/>
  <c r="Z132" i="14"/>
  <c r="AA132" i="14"/>
  <c r="AB132" i="14"/>
  <c r="K128" i="14"/>
  <c r="L128" i="14"/>
  <c r="M128" i="14"/>
  <c r="N128" i="14"/>
  <c r="O128" i="14"/>
  <c r="P128" i="14"/>
  <c r="Q128" i="14"/>
  <c r="R128" i="14"/>
  <c r="S128" i="14"/>
  <c r="T128" i="14"/>
  <c r="U128" i="14"/>
  <c r="V128" i="14"/>
  <c r="W128" i="14"/>
  <c r="X128" i="14"/>
  <c r="Y128" i="14"/>
  <c r="Z128" i="14"/>
  <c r="AA128" i="14"/>
  <c r="AB128" i="14"/>
  <c r="K84" i="14"/>
  <c r="L84" i="14"/>
  <c r="M84" i="14"/>
  <c r="N84" i="14"/>
  <c r="O84" i="14"/>
  <c r="P84" i="14"/>
  <c r="Q84" i="14"/>
  <c r="R84" i="14"/>
  <c r="S84" i="14"/>
  <c r="T84" i="14"/>
  <c r="U84" i="14"/>
  <c r="V84" i="14"/>
  <c r="W84" i="14"/>
  <c r="X84" i="14"/>
  <c r="Y84" i="14"/>
  <c r="Z84" i="14"/>
  <c r="AA84" i="14"/>
  <c r="AB84" i="14"/>
  <c r="K166" i="14"/>
  <c r="L166" i="14"/>
  <c r="M166" i="14"/>
  <c r="N166" i="14"/>
  <c r="O166" i="14"/>
  <c r="P166" i="14"/>
  <c r="Q166" i="14"/>
  <c r="R166" i="14"/>
  <c r="S166" i="14"/>
  <c r="T166" i="14"/>
  <c r="U166" i="14"/>
  <c r="V166" i="14"/>
  <c r="W166" i="14"/>
  <c r="X166" i="14"/>
  <c r="Y166" i="14"/>
  <c r="Z166" i="14"/>
  <c r="AA166" i="14"/>
  <c r="AB166" i="14"/>
  <c r="K126" i="14"/>
  <c r="L126" i="14"/>
  <c r="M126" i="14"/>
  <c r="N126" i="14"/>
  <c r="O126" i="14"/>
  <c r="P126" i="14"/>
  <c r="Q126" i="14"/>
  <c r="R126" i="14"/>
  <c r="S126" i="14"/>
  <c r="T126" i="14"/>
  <c r="U126" i="14"/>
  <c r="V126" i="14"/>
  <c r="W126" i="14"/>
  <c r="X126" i="14"/>
  <c r="Y126" i="14"/>
  <c r="Z126" i="14"/>
  <c r="AA126" i="14"/>
  <c r="AB126" i="14"/>
  <c r="K53" i="14"/>
  <c r="L53" i="14"/>
  <c r="M53" i="14"/>
  <c r="N53" i="14"/>
  <c r="O53" i="14"/>
  <c r="P53" i="14"/>
  <c r="Q53" i="14"/>
  <c r="R53" i="14"/>
  <c r="S53" i="14"/>
  <c r="T53" i="14"/>
  <c r="U53" i="14"/>
  <c r="V53" i="14"/>
  <c r="W53" i="14"/>
  <c r="X53" i="14"/>
  <c r="Y53" i="14"/>
  <c r="Z53" i="14"/>
  <c r="AA53" i="14"/>
  <c r="AB53" i="14"/>
  <c r="K39" i="14"/>
  <c r="L39" i="14"/>
  <c r="M39" i="14"/>
  <c r="N39" i="14"/>
  <c r="O39" i="14"/>
  <c r="P39" i="14"/>
  <c r="Q39" i="14"/>
  <c r="R39" i="14"/>
  <c r="S39" i="14"/>
  <c r="T39" i="14"/>
  <c r="U39" i="14"/>
  <c r="V39" i="14"/>
  <c r="W39" i="14"/>
  <c r="X39" i="14"/>
  <c r="Y39" i="14"/>
  <c r="Z39" i="14"/>
  <c r="AA39" i="14"/>
  <c r="AB39" i="14"/>
  <c r="K75" i="14"/>
  <c r="L75" i="14"/>
  <c r="M75" i="14"/>
  <c r="N75" i="14"/>
  <c r="O75" i="14"/>
  <c r="P75" i="14"/>
  <c r="Q75" i="14"/>
  <c r="R75" i="14"/>
  <c r="S75" i="14"/>
  <c r="T75" i="14"/>
  <c r="U75" i="14"/>
  <c r="V75" i="14"/>
  <c r="W75" i="14"/>
  <c r="X75" i="14"/>
  <c r="Y75" i="14"/>
  <c r="Z75" i="14"/>
  <c r="AA75" i="14"/>
  <c r="AB75" i="14"/>
  <c r="K4" i="14"/>
  <c r="L4" i="14"/>
  <c r="M4" i="14"/>
  <c r="N4" i="14"/>
  <c r="O4" i="14"/>
  <c r="P4" i="14"/>
  <c r="Q4" i="14"/>
  <c r="R4" i="14"/>
  <c r="S4" i="14"/>
  <c r="T4" i="14"/>
  <c r="U4" i="14"/>
  <c r="V4" i="14"/>
  <c r="W4" i="14"/>
  <c r="X4" i="14"/>
  <c r="Y4" i="14"/>
  <c r="Z4" i="14"/>
  <c r="AA4" i="14"/>
  <c r="AB4" i="14"/>
  <c r="K144" i="14"/>
  <c r="L144" i="14"/>
  <c r="M144" i="14"/>
  <c r="N144" i="14"/>
  <c r="O144" i="14"/>
  <c r="P144" i="14"/>
  <c r="Q144" i="14"/>
  <c r="R144" i="14"/>
  <c r="S144" i="14"/>
  <c r="T144" i="14"/>
  <c r="U144" i="14"/>
  <c r="V144" i="14"/>
  <c r="W144" i="14"/>
  <c r="X144" i="14"/>
  <c r="Y144" i="14"/>
  <c r="Z144" i="14"/>
  <c r="AA144" i="14"/>
  <c r="AB144" i="14"/>
  <c r="K176" i="14"/>
  <c r="L176" i="14"/>
  <c r="M176" i="14"/>
  <c r="N176" i="14"/>
  <c r="O176" i="14"/>
  <c r="P176" i="14"/>
  <c r="Q176" i="14"/>
  <c r="R176" i="14"/>
  <c r="S176" i="14"/>
  <c r="T176" i="14"/>
  <c r="U176" i="14"/>
  <c r="V176" i="14"/>
  <c r="W176" i="14"/>
  <c r="X176" i="14"/>
  <c r="Y176" i="14"/>
  <c r="Z176" i="14"/>
  <c r="AA176" i="14"/>
  <c r="AB176" i="14"/>
  <c r="K73" i="14"/>
  <c r="L73" i="14"/>
  <c r="M73" i="14"/>
  <c r="N73" i="14"/>
  <c r="O73" i="14"/>
  <c r="P73" i="14"/>
  <c r="Q73" i="14"/>
  <c r="R73" i="14"/>
  <c r="S73" i="14"/>
  <c r="T73" i="14"/>
  <c r="U73" i="14"/>
  <c r="V73" i="14"/>
  <c r="W73" i="14"/>
  <c r="X73" i="14"/>
  <c r="Y73" i="14"/>
  <c r="Z73" i="14"/>
  <c r="AA73" i="14"/>
  <c r="AB73" i="14"/>
  <c r="K120" i="14"/>
  <c r="L120" i="14"/>
  <c r="M120" i="14"/>
  <c r="N120" i="14"/>
  <c r="O120" i="14"/>
  <c r="P120" i="14"/>
  <c r="Q120" i="14"/>
  <c r="R120" i="14"/>
  <c r="S120" i="14"/>
  <c r="T120" i="14"/>
  <c r="U120" i="14"/>
  <c r="V120" i="14"/>
  <c r="W120" i="14"/>
  <c r="X120" i="14"/>
  <c r="Y120" i="14"/>
  <c r="Z120" i="14"/>
  <c r="AA120" i="14"/>
  <c r="AB120" i="14"/>
  <c r="K195" i="14"/>
  <c r="L195" i="14"/>
  <c r="M195" i="14"/>
  <c r="N195" i="14"/>
  <c r="O195" i="14"/>
  <c r="P195" i="14"/>
  <c r="Q195" i="14"/>
  <c r="R195" i="14"/>
  <c r="S195" i="14"/>
  <c r="T195" i="14"/>
  <c r="U195" i="14"/>
  <c r="V195" i="14"/>
  <c r="W195" i="14"/>
  <c r="X195" i="14"/>
  <c r="Y195" i="14"/>
  <c r="Z195" i="14"/>
  <c r="AA195" i="14"/>
  <c r="AB195" i="14"/>
  <c r="K173" i="14"/>
  <c r="L173" i="14"/>
  <c r="M173" i="14"/>
  <c r="N173" i="14"/>
  <c r="O173" i="14"/>
  <c r="P173" i="14"/>
  <c r="Q173" i="14"/>
  <c r="R173" i="14"/>
  <c r="S173" i="14"/>
  <c r="T173" i="14"/>
  <c r="U173" i="14"/>
  <c r="V173" i="14"/>
  <c r="W173" i="14"/>
  <c r="X173" i="14"/>
  <c r="Y173" i="14"/>
  <c r="Z173" i="14"/>
  <c r="AA173" i="14"/>
  <c r="AB173" i="14"/>
  <c r="K45" i="14"/>
  <c r="L45" i="14"/>
  <c r="M45" i="14"/>
  <c r="N45" i="14"/>
  <c r="O45" i="14"/>
  <c r="P45" i="14"/>
  <c r="Q45" i="14"/>
  <c r="R45" i="14"/>
  <c r="S45" i="14"/>
  <c r="T45" i="14"/>
  <c r="U45" i="14"/>
  <c r="V45" i="14"/>
  <c r="W45" i="14"/>
  <c r="X45" i="14"/>
  <c r="Y45" i="14"/>
  <c r="Z45" i="14"/>
  <c r="AA45" i="14"/>
  <c r="AB45" i="14"/>
  <c r="K72" i="14"/>
  <c r="L72" i="14"/>
  <c r="M72" i="14"/>
  <c r="N72" i="14"/>
  <c r="O72" i="14"/>
  <c r="P72" i="14"/>
  <c r="Q72" i="14"/>
  <c r="R72" i="14"/>
  <c r="S72" i="14"/>
  <c r="T72" i="14"/>
  <c r="U72" i="14"/>
  <c r="V72" i="14"/>
  <c r="W72" i="14"/>
  <c r="X72" i="14"/>
  <c r="Y72" i="14"/>
  <c r="Z72" i="14"/>
  <c r="AA72" i="14"/>
  <c r="AB72" i="14"/>
  <c r="K197" i="14"/>
  <c r="L197" i="14"/>
  <c r="M197" i="14"/>
  <c r="N197" i="14"/>
  <c r="O197" i="14"/>
  <c r="P197" i="14"/>
  <c r="Q197" i="14"/>
  <c r="R197" i="14"/>
  <c r="S197" i="14"/>
  <c r="T197" i="14"/>
  <c r="U197" i="14"/>
  <c r="V197" i="14"/>
  <c r="W197" i="14"/>
  <c r="X197" i="14"/>
  <c r="Y197" i="14"/>
  <c r="Z197" i="14"/>
  <c r="AA197" i="14"/>
  <c r="AB197" i="14"/>
  <c r="K162" i="14"/>
  <c r="L162" i="14"/>
  <c r="M162" i="14"/>
  <c r="N162" i="14"/>
  <c r="O162" i="14"/>
  <c r="P162" i="14"/>
  <c r="Q162" i="14"/>
  <c r="R162" i="14"/>
  <c r="S162" i="14"/>
  <c r="T162" i="14"/>
  <c r="U162" i="14"/>
  <c r="V162" i="14"/>
  <c r="W162" i="14"/>
  <c r="X162" i="14"/>
  <c r="Y162" i="14"/>
  <c r="Z162" i="14"/>
  <c r="AA162" i="14"/>
  <c r="AB162" i="14"/>
  <c r="K145" i="14"/>
  <c r="L145" i="14"/>
  <c r="M145" i="14"/>
  <c r="N145" i="14"/>
  <c r="O145" i="14"/>
  <c r="P145" i="14"/>
  <c r="Q145" i="14"/>
  <c r="R145" i="14"/>
  <c r="S145" i="14"/>
  <c r="T145" i="14"/>
  <c r="U145" i="14"/>
  <c r="V145" i="14"/>
  <c r="W145" i="14"/>
  <c r="X145" i="14"/>
  <c r="Y145" i="14"/>
  <c r="Z145" i="14"/>
  <c r="AA145" i="14"/>
  <c r="AB145" i="14"/>
  <c r="K51" i="14"/>
  <c r="L51" i="14"/>
  <c r="M51" i="14"/>
  <c r="N51" i="14"/>
  <c r="O51" i="14"/>
  <c r="P51" i="14"/>
  <c r="Q51" i="14"/>
  <c r="R51" i="14"/>
  <c r="S51" i="14"/>
  <c r="T51" i="14"/>
  <c r="U51" i="14"/>
  <c r="V51" i="14"/>
  <c r="W51" i="14"/>
  <c r="X51" i="14"/>
  <c r="Y51" i="14"/>
  <c r="Z51" i="14"/>
  <c r="AA51" i="14"/>
  <c r="AB51" i="14"/>
  <c r="K94" i="14"/>
  <c r="L94" i="14"/>
  <c r="M94" i="14"/>
  <c r="N94" i="14"/>
  <c r="O94" i="14"/>
  <c r="P94" i="14"/>
  <c r="Q94" i="14"/>
  <c r="R94" i="14"/>
  <c r="S94" i="14"/>
  <c r="T94" i="14"/>
  <c r="U94" i="14"/>
  <c r="V94" i="14"/>
  <c r="W94" i="14"/>
  <c r="X94" i="14"/>
  <c r="Y94" i="14"/>
  <c r="Z94" i="14"/>
  <c r="AA94" i="14"/>
  <c r="AB94" i="14"/>
  <c r="K178" i="14"/>
  <c r="L178" i="14"/>
  <c r="M178" i="14"/>
  <c r="N178" i="14"/>
  <c r="O178" i="14"/>
  <c r="P178" i="14"/>
  <c r="Q178" i="14"/>
  <c r="R178" i="14"/>
  <c r="S178" i="14"/>
  <c r="T178" i="14"/>
  <c r="U178" i="14"/>
  <c r="V178" i="14"/>
  <c r="W178" i="14"/>
  <c r="X178" i="14"/>
  <c r="Y178" i="14"/>
  <c r="Z178" i="14"/>
  <c r="AA178" i="14"/>
  <c r="AB178" i="14"/>
  <c r="K199" i="14"/>
  <c r="L199" i="14"/>
  <c r="M199" i="14"/>
  <c r="N199" i="14"/>
  <c r="O199" i="14"/>
  <c r="P199" i="14"/>
  <c r="Q199" i="14"/>
  <c r="R199" i="14"/>
  <c r="S199" i="14"/>
  <c r="T199" i="14"/>
  <c r="U199" i="14"/>
  <c r="V199" i="14"/>
  <c r="W199" i="14"/>
  <c r="X199" i="14"/>
  <c r="Y199" i="14"/>
  <c r="Z199" i="14"/>
  <c r="AA199" i="14"/>
  <c r="AB199" i="14"/>
  <c r="K57" i="14"/>
  <c r="L57" i="14"/>
  <c r="M57" i="14"/>
  <c r="N57" i="14"/>
  <c r="O57" i="14"/>
  <c r="P57" i="14"/>
  <c r="Q57" i="14"/>
  <c r="R57" i="14"/>
  <c r="S57" i="14"/>
  <c r="T57" i="14"/>
  <c r="U57" i="14"/>
  <c r="V57" i="14"/>
  <c r="W57" i="14"/>
  <c r="X57" i="14"/>
  <c r="Y57" i="14"/>
  <c r="Z57" i="14"/>
  <c r="AA57" i="14"/>
  <c r="AB57" i="14"/>
  <c r="K148" i="14"/>
  <c r="L148" i="14"/>
  <c r="M148" i="14"/>
  <c r="N148" i="14"/>
  <c r="O148" i="14"/>
  <c r="P148" i="14"/>
  <c r="Q148" i="14"/>
  <c r="R148" i="14"/>
  <c r="S148" i="14"/>
  <c r="T148" i="14"/>
  <c r="U148" i="14"/>
  <c r="V148" i="14"/>
  <c r="W148" i="14"/>
  <c r="X148" i="14"/>
  <c r="Y148" i="14"/>
  <c r="Z148" i="14"/>
  <c r="AA148" i="14"/>
  <c r="AB148" i="14"/>
  <c r="K98" i="14"/>
  <c r="L98" i="14"/>
  <c r="M98" i="14"/>
  <c r="N98" i="14"/>
  <c r="O98" i="14"/>
  <c r="P98" i="14"/>
  <c r="Q98" i="14"/>
  <c r="R98" i="14"/>
  <c r="S98" i="14"/>
  <c r="T98" i="14"/>
  <c r="U98" i="14"/>
  <c r="V98" i="14"/>
  <c r="W98" i="14"/>
  <c r="X98" i="14"/>
  <c r="Y98" i="14"/>
  <c r="Z98" i="14"/>
  <c r="AA98" i="14"/>
  <c r="AB98" i="14"/>
  <c r="K17" i="14"/>
  <c r="L17" i="14"/>
  <c r="M17" i="14"/>
  <c r="N17" i="14"/>
  <c r="O17" i="14"/>
  <c r="P17" i="14"/>
  <c r="Q17" i="14"/>
  <c r="R17" i="14"/>
  <c r="S17" i="14"/>
  <c r="T17" i="14"/>
  <c r="U17" i="14"/>
  <c r="V17" i="14"/>
  <c r="W17" i="14"/>
  <c r="X17" i="14"/>
  <c r="Y17" i="14"/>
  <c r="Z17" i="14"/>
  <c r="AA17" i="14"/>
  <c r="AB17" i="14"/>
  <c r="K125" i="14"/>
  <c r="L125" i="14"/>
  <c r="M125" i="14"/>
  <c r="N125" i="14"/>
  <c r="O125" i="14"/>
  <c r="P125" i="14"/>
  <c r="Q125" i="14"/>
  <c r="R125" i="14"/>
  <c r="S125" i="14"/>
  <c r="T125" i="14"/>
  <c r="U125" i="14"/>
  <c r="V125" i="14"/>
  <c r="W125" i="14"/>
  <c r="X125" i="14"/>
  <c r="Y125" i="14"/>
  <c r="Z125" i="14"/>
  <c r="AA125" i="14"/>
  <c r="AB125" i="14"/>
  <c r="K87" i="14"/>
  <c r="L87" i="14"/>
  <c r="M87" i="14"/>
  <c r="N87" i="14"/>
  <c r="O87" i="14"/>
  <c r="P87" i="14"/>
  <c r="Q87" i="14"/>
  <c r="R87" i="14"/>
  <c r="S87" i="14"/>
  <c r="T87" i="14"/>
  <c r="U87" i="14"/>
  <c r="V87" i="14"/>
  <c r="W87" i="14"/>
  <c r="X87" i="14"/>
  <c r="Y87" i="14"/>
  <c r="Z87" i="14"/>
  <c r="AA87" i="14"/>
  <c r="AB87" i="14"/>
  <c r="K31" i="14"/>
  <c r="L31" i="14"/>
  <c r="M31" i="14"/>
  <c r="N31" i="14"/>
  <c r="O31" i="14"/>
  <c r="P31" i="14"/>
  <c r="Q31" i="14"/>
  <c r="R31" i="14"/>
  <c r="S31" i="14"/>
  <c r="T31" i="14"/>
  <c r="U31" i="14"/>
  <c r="V31" i="14"/>
  <c r="W31" i="14"/>
  <c r="X31" i="14"/>
  <c r="Y31" i="14"/>
  <c r="Z31" i="14"/>
  <c r="AA31" i="14"/>
  <c r="AB31" i="14"/>
  <c r="K89" i="14"/>
  <c r="L89" i="14"/>
  <c r="M89" i="14"/>
  <c r="N89" i="14"/>
  <c r="O89" i="14"/>
  <c r="P89" i="14"/>
  <c r="Q89" i="14"/>
  <c r="R89" i="14"/>
  <c r="S89" i="14"/>
  <c r="T89" i="14"/>
  <c r="U89" i="14"/>
  <c r="V89" i="14"/>
  <c r="W89" i="14"/>
  <c r="X89" i="14"/>
  <c r="Y89" i="14"/>
  <c r="Z89" i="14"/>
  <c r="AA89" i="14"/>
  <c r="AB89" i="14"/>
  <c r="K11" i="14"/>
  <c r="L11" i="14"/>
  <c r="M11" i="14"/>
  <c r="N11" i="14"/>
  <c r="O11" i="14"/>
  <c r="P11" i="14"/>
  <c r="Q11" i="14"/>
  <c r="R11" i="14"/>
  <c r="S11" i="14"/>
  <c r="T11" i="14"/>
  <c r="U11" i="14"/>
  <c r="V11" i="14"/>
  <c r="W11" i="14"/>
  <c r="X11" i="14"/>
  <c r="Y11" i="14"/>
  <c r="Z11" i="14"/>
  <c r="AA11" i="14"/>
  <c r="AB11" i="14"/>
  <c r="K59" i="14"/>
  <c r="L59" i="14"/>
  <c r="M59" i="14"/>
  <c r="N59" i="14"/>
  <c r="O59" i="14"/>
  <c r="P59" i="14"/>
  <c r="Q59" i="14"/>
  <c r="R59" i="14"/>
  <c r="S59" i="14"/>
  <c r="T59" i="14"/>
  <c r="U59" i="14"/>
  <c r="V59" i="14"/>
  <c r="W59" i="14"/>
  <c r="X59" i="14"/>
  <c r="Y59" i="14"/>
  <c r="Z59" i="14"/>
  <c r="AA59" i="14"/>
  <c r="AB59" i="14"/>
  <c r="K180" i="14"/>
  <c r="L180" i="14"/>
  <c r="M180" i="14"/>
  <c r="N180" i="14"/>
  <c r="O180" i="14"/>
  <c r="P180" i="14"/>
  <c r="Q180" i="14"/>
  <c r="R180" i="14"/>
  <c r="S180" i="14"/>
  <c r="T180" i="14"/>
  <c r="U180" i="14"/>
  <c r="V180" i="14"/>
  <c r="W180" i="14"/>
  <c r="X180" i="14"/>
  <c r="Y180" i="14"/>
  <c r="Z180" i="14"/>
  <c r="AA180" i="14"/>
  <c r="AB180" i="14"/>
  <c r="K118" i="14"/>
  <c r="L118" i="14"/>
  <c r="M118" i="14"/>
  <c r="N118" i="14"/>
  <c r="O118" i="14"/>
  <c r="P118" i="14"/>
  <c r="Q118" i="14"/>
  <c r="R118" i="14"/>
  <c r="S118" i="14"/>
  <c r="T118" i="14"/>
  <c r="U118" i="14"/>
  <c r="V118" i="14"/>
  <c r="W118" i="14"/>
  <c r="X118" i="14"/>
  <c r="Y118" i="14"/>
  <c r="Z118" i="14"/>
  <c r="AA118" i="14"/>
  <c r="AB118" i="14"/>
  <c r="K103" i="14"/>
  <c r="L103" i="14"/>
  <c r="M103" i="14"/>
  <c r="N103" i="14"/>
  <c r="O103" i="14"/>
  <c r="P103" i="14"/>
  <c r="Q103" i="14"/>
  <c r="R103" i="14"/>
  <c r="S103" i="14"/>
  <c r="T103" i="14"/>
  <c r="U103" i="14"/>
  <c r="V103" i="14"/>
  <c r="W103" i="14"/>
  <c r="X103" i="14"/>
  <c r="Y103" i="14"/>
  <c r="Z103" i="14"/>
  <c r="AA103" i="14"/>
  <c r="AB103" i="14"/>
  <c r="K154" i="14"/>
  <c r="L154" i="14"/>
  <c r="M154" i="14"/>
  <c r="N154" i="14"/>
  <c r="O154" i="14"/>
  <c r="P154" i="14"/>
  <c r="Q154" i="14"/>
  <c r="R154" i="14"/>
  <c r="S154" i="14"/>
  <c r="T154" i="14"/>
  <c r="U154" i="14"/>
  <c r="V154" i="14"/>
  <c r="W154" i="14"/>
  <c r="X154" i="14"/>
  <c r="Y154" i="14"/>
  <c r="Z154" i="14"/>
  <c r="AA154" i="14"/>
  <c r="AB154" i="14"/>
  <c r="K69" i="14"/>
  <c r="L69" i="14"/>
  <c r="M69" i="14"/>
  <c r="N69" i="14"/>
  <c r="O69" i="14"/>
  <c r="P69" i="14"/>
  <c r="Q69" i="14"/>
  <c r="R69" i="14"/>
  <c r="S69" i="14"/>
  <c r="T69" i="14"/>
  <c r="U69" i="14"/>
  <c r="V69" i="14"/>
  <c r="W69" i="14"/>
  <c r="X69" i="14"/>
  <c r="Y69" i="14"/>
  <c r="Z69" i="14"/>
  <c r="AA69" i="14"/>
  <c r="AB69" i="14"/>
  <c r="K70" i="14"/>
  <c r="L70" i="14"/>
  <c r="M70" i="14"/>
  <c r="N70" i="14"/>
  <c r="O70" i="14"/>
  <c r="P70" i="14"/>
  <c r="Q70" i="14"/>
  <c r="R70" i="14"/>
  <c r="S70" i="14"/>
  <c r="T70" i="14"/>
  <c r="U70" i="14"/>
  <c r="V70" i="14"/>
  <c r="W70" i="14"/>
  <c r="X70" i="14"/>
  <c r="Y70" i="14"/>
  <c r="Z70" i="14"/>
  <c r="AA70" i="14"/>
  <c r="AB70" i="14"/>
  <c r="K179" i="14"/>
  <c r="L179" i="14"/>
  <c r="M179" i="14"/>
  <c r="N179" i="14"/>
  <c r="O179" i="14"/>
  <c r="P179" i="14"/>
  <c r="Q179" i="14"/>
  <c r="R179" i="14"/>
  <c r="S179" i="14"/>
  <c r="T179" i="14"/>
  <c r="U179" i="14"/>
  <c r="V179" i="14"/>
  <c r="W179" i="14"/>
  <c r="X179" i="14"/>
  <c r="Y179" i="14"/>
  <c r="Z179" i="14"/>
  <c r="AA179" i="14"/>
  <c r="AB179" i="14"/>
  <c r="K182" i="14"/>
  <c r="L182" i="14"/>
  <c r="M182" i="14"/>
  <c r="N182" i="14"/>
  <c r="O182" i="14"/>
  <c r="P182" i="14"/>
  <c r="Q182" i="14"/>
  <c r="R182" i="14"/>
  <c r="S182" i="14"/>
  <c r="T182" i="14"/>
  <c r="U182" i="14"/>
  <c r="V182" i="14"/>
  <c r="W182" i="14"/>
  <c r="X182" i="14"/>
  <c r="Y182" i="14"/>
  <c r="Z182" i="14"/>
  <c r="AA182" i="14"/>
  <c r="AB182" i="14"/>
  <c r="K20" i="14"/>
  <c r="L20" i="14"/>
  <c r="M20" i="14"/>
  <c r="N20" i="14"/>
  <c r="O20" i="14"/>
  <c r="P20" i="14"/>
  <c r="Q20" i="14"/>
  <c r="R20" i="14"/>
  <c r="S20" i="14"/>
  <c r="T20" i="14"/>
  <c r="U20" i="14"/>
  <c r="V20" i="14"/>
  <c r="W20" i="14"/>
  <c r="X20" i="14"/>
  <c r="Y20" i="14"/>
  <c r="Z20" i="14"/>
  <c r="AA20" i="14"/>
  <c r="AB20" i="14"/>
  <c r="K143" i="14"/>
  <c r="L143" i="14"/>
  <c r="M143" i="14"/>
  <c r="N143" i="14"/>
  <c r="O143" i="14"/>
  <c r="P143" i="14"/>
  <c r="Q143" i="14"/>
  <c r="R143" i="14"/>
  <c r="S143" i="14"/>
  <c r="T143" i="14"/>
  <c r="U143" i="14"/>
  <c r="V143" i="14"/>
  <c r="W143" i="14"/>
  <c r="X143" i="14"/>
  <c r="Y143" i="14"/>
  <c r="Z143" i="14"/>
  <c r="AA143" i="14"/>
  <c r="AB143" i="14"/>
  <c r="K106" i="14"/>
  <c r="L106" i="14"/>
  <c r="M106" i="14"/>
  <c r="N106" i="14"/>
  <c r="O106" i="14"/>
  <c r="P106" i="14"/>
  <c r="Q106" i="14"/>
  <c r="R106" i="14"/>
  <c r="S106" i="14"/>
  <c r="T106" i="14"/>
  <c r="U106" i="14"/>
  <c r="V106" i="14"/>
  <c r="W106" i="14"/>
  <c r="X106" i="14"/>
  <c r="Y106" i="14"/>
  <c r="Z106" i="14"/>
  <c r="AA106" i="14"/>
  <c r="AB106" i="14"/>
  <c r="K6" i="14"/>
  <c r="L6" i="14"/>
  <c r="M6" i="14"/>
  <c r="N6" i="14"/>
  <c r="O6" i="14"/>
  <c r="P6" i="14"/>
  <c r="Q6" i="14"/>
  <c r="R6" i="14"/>
  <c r="S6" i="14"/>
  <c r="T6" i="14"/>
  <c r="U6" i="14"/>
  <c r="V6" i="14"/>
  <c r="W6" i="14"/>
  <c r="X6" i="14"/>
  <c r="Y6" i="14"/>
  <c r="Z6" i="14"/>
  <c r="AA6" i="14"/>
  <c r="AB6" i="14"/>
  <c r="K116" i="14"/>
  <c r="L116" i="14"/>
  <c r="M116" i="14"/>
  <c r="N116" i="14"/>
  <c r="O116" i="14"/>
  <c r="P116" i="14"/>
  <c r="Q116" i="14"/>
  <c r="R116" i="14"/>
  <c r="S116" i="14"/>
  <c r="T116" i="14"/>
  <c r="U116" i="14"/>
  <c r="V116" i="14"/>
  <c r="W116" i="14"/>
  <c r="X116" i="14"/>
  <c r="Y116" i="14"/>
  <c r="Z116" i="14"/>
  <c r="AA116" i="14"/>
  <c r="AB116" i="14"/>
  <c r="K50" i="14"/>
  <c r="L50" i="14"/>
  <c r="M50" i="14"/>
  <c r="N50" i="14"/>
  <c r="O50" i="14"/>
  <c r="P50" i="14"/>
  <c r="Q50" i="14"/>
  <c r="R50" i="14"/>
  <c r="S50" i="14"/>
  <c r="T50" i="14"/>
  <c r="U50" i="14"/>
  <c r="V50" i="14"/>
  <c r="W50" i="14"/>
  <c r="X50" i="14"/>
  <c r="Y50" i="14"/>
  <c r="Z50" i="14"/>
  <c r="AA50" i="14"/>
  <c r="AB50" i="14"/>
  <c r="K26" i="14"/>
  <c r="L26" i="14"/>
  <c r="M26" i="14"/>
  <c r="N26" i="14"/>
  <c r="O26" i="14"/>
  <c r="P26" i="14"/>
  <c r="Q26" i="14"/>
  <c r="R26" i="14"/>
  <c r="S26" i="14"/>
  <c r="T26" i="14"/>
  <c r="U26" i="14"/>
  <c r="V26" i="14"/>
  <c r="W26" i="14"/>
  <c r="X26" i="14"/>
  <c r="Y26" i="14"/>
  <c r="Z26" i="14"/>
  <c r="AA26" i="14"/>
  <c r="AB26" i="14"/>
  <c r="K152" i="14"/>
  <c r="L152" i="14"/>
  <c r="M152" i="14"/>
  <c r="N152" i="14"/>
  <c r="O152" i="14"/>
  <c r="P152" i="14"/>
  <c r="Q152" i="14"/>
  <c r="R152" i="14"/>
  <c r="S152" i="14"/>
  <c r="T152" i="14"/>
  <c r="U152" i="14"/>
  <c r="V152" i="14"/>
  <c r="W152" i="14"/>
  <c r="X152" i="14"/>
  <c r="Y152" i="14"/>
  <c r="Z152" i="14"/>
  <c r="AA152" i="14"/>
  <c r="AB152" i="14"/>
  <c r="K24" i="14"/>
  <c r="L24" i="14"/>
  <c r="M24" i="14"/>
  <c r="N24" i="14"/>
  <c r="O24" i="14"/>
  <c r="P24" i="14"/>
  <c r="Q24" i="14"/>
  <c r="R24" i="14"/>
  <c r="S24" i="14"/>
  <c r="T24" i="14"/>
  <c r="U24" i="14"/>
  <c r="V24" i="14"/>
  <c r="W24" i="14"/>
  <c r="X24" i="14"/>
  <c r="Y24" i="14"/>
  <c r="Z24" i="14"/>
  <c r="AA24" i="14"/>
  <c r="AB24" i="14"/>
  <c r="K201" i="14"/>
  <c r="L201" i="14"/>
  <c r="M201" i="14"/>
  <c r="N201" i="14"/>
  <c r="O201" i="14"/>
  <c r="P201" i="14"/>
  <c r="Q201" i="14"/>
  <c r="R201" i="14"/>
  <c r="S201" i="14"/>
  <c r="T201" i="14"/>
  <c r="U201" i="14"/>
  <c r="V201" i="14"/>
  <c r="W201" i="14"/>
  <c r="X201" i="14"/>
  <c r="Y201" i="14"/>
  <c r="Z201" i="14"/>
  <c r="AA201" i="14"/>
  <c r="AB201" i="14"/>
  <c r="K28" i="14"/>
  <c r="L28" i="14"/>
  <c r="M28" i="14"/>
  <c r="N28" i="14"/>
  <c r="O28" i="14"/>
  <c r="P28" i="14"/>
  <c r="Q28" i="14"/>
  <c r="R28" i="14"/>
  <c r="S28" i="14"/>
  <c r="T28" i="14"/>
  <c r="U28" i="14"/>
  <c r="V28" i="14"/>
  <c r="W28" i="14"/>
  <c r="X28" i="14"/>
  <c r="Y28" i="14"/>
  <c r="Z28" i="14"/>
  <c r="AA28" i="14"/>
  <c r="AB28" i="14"/>
  <c r="K78" i="14"/>
  <c r="L78" i="14"/>
  <c r="M78" i="14"/>
  <c r="N78" i="14"/>
  <c r="O78" i="14"/>
  <c r="P78" i="14"/>
  <c r="Q78" i="14"/>
  <c r="R78" i="14"/>
  <c r="S78" i="14"/>
  <c r="T78" i="14"/>
  <c r="U78" i="14"/>
  <c r="V78" i="14"/>
  <c r="W78" i="14"/>
  <c r="X78" i="14"/>
  <c r="Y78" i="14"/>
  <c r="Z78" i="14"/>
  <c r="AA78" i="14"/>
  <c r="AB78" i="14"/>
  <c r="K174" i="14"/>
  <c r="L174" i="14"/>
  <c r="M174" i="14"/>
  <c r="N174" i="14"/>
  <c r="O174" i="14"/>
  <c r="P174" i="14"/>
  <c r="Q174" i="14"/>
  <c r="R174" i="14"/>
  <c r="S174" i="14"/>
  <c r="T174" i="14"/>
  <c r="U174" i="14"/>
  <c r="V174" i="14"/>
  <c r="W174" i="14"/>
  <c r="X174" i="14"/>
  <c r="Y174" i="14"/>
  <c r="Z174" i="14"/>
  <c r="AA174" i="14"/>
  <c r="AB174" i="14"/>
  <c r="K43" i="14"/>
  <c r="L43" i="14"/>
  <c r="M43" i="14"/>
  <c r="N43" i="14"/>
  <c r="O43" i="14"/>
  <c r="P43" i="14"/>
  <c r="Q43" i="14"/>
  <c r="R43" i="14"/>
  <c r="S43" i="14"/>
  <c r="T43" i="14"/>
  <c r="U43" i="14"/>
  <c r="V43" i="14"/>
  <c r="W43" i="14"/>
  <c r="X43" i="14"/>
  <c r="Y43" i="14"/>
  <c r="Z43" i="14"/>
  <c r="AA43" i="14"/>
  <c r="AB43" i="14"/>
  <c r="K171" i="14"/>
  <c r="L171" i="14"/>
  <c r="M171" i="14"/>
  <c r="N171" i="14"/>
  <c r="O171" i="14"/>
  <c r="P171" i="14"/>
  <c r="Q171" i="14"/>
  <c r="R171" i="14"/>
  <c r="S171" i="14"/>
  <c r="T171" i="14"/>
  <c r="U171" i="14"/>
  <c r="V171" i="14"/>
  <c r="W171" i="14"/>
  <c r="X171" i="14"/>
  <c r="Y171" i="14"/>
  <c r="Z171" i="14"/>
  <c r="AA171" i="14"/>
  <c r="AB171" i="14"/>
  <c r="K183" i="14"/>
  <c r="L183" i="14"/>
  <c r="M183" i="14"/>
  <c r="N183" i="14"/>
  <c r="O183" i="14"/>
  <c r="P183" i="14"/>
  <c r="Q183" i="14"/>
  <c r="R183" i="14"/>
  <c r="S183" i="14"/>
  <c r="T183" i="14"/>
  <c r="U183" i="14"/>
  <c r="V183" i="14"/>
  <c r="W183" i="14"/>
  <c r="X183" i="14"/>
  <c r="Y183" i="14"/>
  <c r="Z183" i="14"/>
  <c r="AA183" i="14"/>
  <c r="AB183" i="14"/>
  <c r="K134" i="14"/>
  <c r="L134" i="14"/>
  <c r="M134" i="14"/>
  <c r="N134" i="14"/>
  <c r="O134" i="14"/>
  <c r="P134" i="14"/>
  <c r="Q134" i="14"/>
  <c r="R134" i="14"/>
  <c r="S134" i="14"/>
  <c r="T134" i="14"/>
  <c r="U134" i="14"/>
  <c r="V134" i="14"/>
  <c r="W134" i="14"/>
  <c r="X134" i="14"/>
  <c r="Y134" i="14"/>
  <c r="Z134" i="14"/>
  <c r="AA134" i="14"/>
  <c r="AB134" i="14"/>
  <c r="K129" i="14"/>
  <c r="L129" i="14"/>
  <c r="M129" i="14"/>
  <c r="N129" i="14"/>
  <c r="O129" i="14"/>
  <c r="P129" i="14"/>
  <c r="Q129" i="14"/>
  <c r="R129" i="14"/>
  <c r="S129" i="14"/>
  <c r="T129" i="14"/>
  <c r="U129" i="14"/>
  <c r="V129" i="14"/>
  <c r="W129" i="14"/>
  <c r="X129" i="14"/>
  <c r="Y129" i="14"/>
  <c r="Z129" i="14"/>
  <c r="AA129" i="14"/>
  <c r="AB129" i="14"/>
  <c r="K23" i="14"/>
  <c r="L23" i="14"/>
  <c r="M23" i="14"/>
  <c r="N23" i="14"/>
  <c r="O23" i="14"/>
  <c r="P23" i="14"/>
  <c r="Q23" i="14"/>
  <c r="R23" i="14"/>
  <c r="S23" i="14"/>
  <c r="T23" i="14"/>
  <c r="U23" i="14"/>
  <c r="V23" i="14"/>
  <c r="W23" i="14"/>
  <c r="X23" i="14"/>
  <c r="Y23" i="14"/>
  <c r="Z23" i="14"/>
  <c r="AA23" i="14"/>
  <c r="AB23" i="14"/>
  <c r="AB108" i="14"/>
  <c r="AA108" i="14"/>
  <c r="Z108" i="14"/>
  <c r="Y108" i="14"/>
  <c r="X108" i="14"/>
  <c r="W108" i="14"/>
  <c r="V108" i="14"/>
  <c r="U108" i="14"/>
  <c r="T108" i="14"/>
  <c r="S108" i="14"/>
  <c r="R108" i="14"/>
  <c r="Q108" i="14"/>
  <c r="P108" i="14"/>
  <c r="O108" i="14"/>
  <c r="N108" i="14"/>
  <c r="M108" i="14"/>
  <c r="L108" i="14"/>
  <c r="K108" i="14"/>
  <c r="H108" i="14"/>
  <c r="G174" i="14"/>
  <c r="H174" i="14"/>
  <c r="G171" i="14"/>
  <c r="H171" i="14"/>
  <c r="G183" i="14"/>
  <c r="H183" i="14"/>
  <c r="G134" i="14"/>
  <c r="H134" i="14"/>
  <c r="G129" i="14"/>
  <c r="H129" i="14"/>
  <c r="G23" i="14"/>
  <c r="H23" i="14"/>
  <c r="G108" i="14"/>
  <c r="H43" i="14"/>
  <c r="G43" i="14"/>
  <c r="D174" i="14"/>
  <c r="F174" i="14" s="1"/>
  <c r="D171" i="14"/>
  <c r="F171" i="14" s="1"/>
  <c r="D183" i="14"/>
  <c r="F183" i="14" s="1"/>
  <c r="D134" i="14"/>
  <c r="F134" i="14" s="1"/>
  <c r="D129" i="14"/>
  <c r="F129" i="14" s="1"/>
  <c r="D23" i="14"/>
  <c r="F23" i="14" s="1"/>
  <c r="D108" i="14"/>
  <c r="F108" i="14" s="1"/>
  <c r="D43" i="14"/>
  <c r="F43" i="14" s="1"/>
  <c r="D13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tc={4ECF42DA-3CE4-404A-B5E7-055753BAE5A9}</author>
    <author>tc={4D279A0A-A000-4281-84FE-12123E6060AB}</author>
    <author>tc={3F73D2B8-1CBD-4CC4-8503-E7611BE07540}</author>
    <author>tc={E4D19864-57A8-4E5C-8939-2C31CC0FD1E7}</author>
    <author>tc={E551934D-66B6-4CE7-9A0C-F39AE2155C6F}</author>
    <author>tc={DD8441E7-60F6-455A-9CFF-B7718211D247}</author>
    <author>tc={5563C57B-660D-4ED2-9601-6D8925855724}</author>
    <author>tc={77ADA380-3950-4727-A94F-6F46F09A1AFF}</author>
    <author>tc={43E7F0DC-501C-4DF6-B5E4-4D41F11DF047}</author>
    <author>tc={E66ED0B1-B0A7-44EE-AC14-D0B3248BCF30}</author>
    <author>tc={F8A975C3-2574-490C-A9B4-1EB8E0745A57}</author>
    <author>tc={6C6D0D49-D124-4A85-8D25-3C5420E67A19}</author>
    <author>tc={59907633-91C9-48C5-B363-36C1E47DB856}</author>
    <author>tc={9B3CFBCA-134D-498E-82C5-B99FD9CF4C6F}</author>
    <author>tc={9FCB5742-7B24-4150-9C2C-3292BBE4F366}</author>
    <author>tc={3A5FA3E0-3AB9-4CB6-91E1-284125620342}</author>
  </authors>
  <commentList>
    <comment ref="E1" authorId="0" shapeId="0" xr:uid="{7A941D31-D18E-4BC9-8A96-0D7BA5FE2D58}">
      <text>
        <r>
          <rPr>
            <sz val="9"/>
            <color rgb="FF000000"/>
            <rFont val="Tahoma"/>
            <family val="2"/>
          </rPr>
          <t>Modulbezeichnung gemäss Regelcurriculum</t>
        </r>
      </text>
    </comment>
    <comment ref="N1" authorId="0" shapeId="0" xr:uid="{28377C1D-328A-4EC6-B099-60EFA7B53810}">
      <text>
        <r>
          <rPr>
            <sz val="9"/>
            <color rgb="FF000000"/>
            <rFont val="Tahoma"/>
            <family val="2"/>
          </rPr>
          <t>- Deutsch
- Englisch
- Deutsch/Englisch (im gleichen Anlass)
- Deutsch und Englisch (z.B. IP-Modul Durchführung in min. 2 Anlässe)</t>
        </r>
      </text>
    </comment>
    <comment ref="R1" authorId="0" shapeId="0" xr:uid="{05C201B3-5D36-4B51-92DE-B989904E2804}">
      <text>
        <r>
          <rPr>
            <sz val="9"/>
            <color rgb="FF000000"/>
            <rFont val="Tahoma"/>
            <family val="2"/>
          </rPr>
          <t>z.B. 3 Semester (Bezogen auf VZ-Curriculum)</t>
        </r>
      </text>
    </comment>
    <comment ref="AL1" authorId="0" shapeId="0" xr:uid="{264E5390-A19E-463D-A263-83A179C7089D}">
      <text>
        <r>
          <rPr>
            <sz val="9"/>
            <color rgb="FF000000"/>
            <rFont val="Tahoma"/>
            <family val="2"/>
          </rPr>
          <t xml:space="preserve">Durchführendes Institut/Zentrum (Modulveranstalter) </t>
        </r>
      </text>
    </comment>
    <comment ref="AO1" authorId="0" shapeId="0" xr:uid="{BA2C4A66-105F-4E42-808F-069A57B350B5}">
      <text>
        <r>
          <rPr>
            <sz val="9"/>
            <color rgb="FF000000"/>
            <rFont val="Tahoma"/>
            <family val="2"/>
          </rPr>
          <t>- Studium Generale (SGE)
- Anwendungen (AW)
- Fachspezifische Grundlagen (FG)
- Fachspezifische Vertiefungen (FV)
- Mathematisch-Naturwissenschaftliche Grundlagen (MNG)</t>
        </r>
      </text>
    </comment>
    <comment ref="AR1" authorId="0" shapeId="0" xr:uid="{DDCF21E2-6BA9-4897-999B-BDAEB0E8DA05}">
      <text>
        <r>
          <rPr>
            <sz val="9"/>
            <color rgb="FF000000"/>
            <rFont val="Tahoma"/>
            <family val="2"/>
          </rPr>
          <t>Zwingend benötigte Spezialräume/Labors</t>
        </r>
      </text>
    </comment>
    <comment ref="A29" authorId="1" shapeId="0" xr:uid="{4ECF42DA-3CE4-404A-B5E7-055753BAE5A9}">
      <text>
        <t>[Threaded comment]
Your version of Excel allows you to read this threaded comment; however, any edits to it will get removed if the file is opened in a newer version of Excel. Learn more: https://go.microsoft.com/fwlink/?linkid=870924
Comment:
    auslaufend; Nachfolger XX.EXPD</t>
      </text>
    </comment>
    <comment ref="A32" authorId="2" shapeId="0" xr:uid="{4D279A0A-A000-4281-84FE-12123E6060AB}">
      <text>
        <t>[Threaded comment]
Your version of Excel allows you to read this threaded comment; however, any edits to it will get removed if the file is opened in a newer version of Excel. Learn more: https://go.microsoft.com/fwlink/?linkid=870924
Comment:
    Vorgängermodul: WI.WAST1</t>
      </text>
    </comment>
    <comment ref="A72" authorId="3" shapeId="0" xr:uid="{3F73D2B8-1CBD-4CC4-8503-E7611BE07540}">
      <text>
        <t>[Threaded comment]
Your version of Excel allows you to read this threaded comment; however, any edits to it will get removed if the file is opened in a newer version of Excel. Learn more: https://go.microsoft.com/fwlink/?linkid=870924
Comment:
    auslaufend; Nachfolger XX.WAHR</t>
      </text>
    </comment>
    <comment ref="A76" authorId="4" shapeId="0" xr:uid="{E4D19864-57A8-4E5C-8939-2C31CC0FD1E7}">
      <text>
        <t>[Threaded comment]
Your version of Excel allows you to read this threaded comment; however, any edits to it will get removed if the file is opened in a newer version of Excel. Learn more: https://go.microsoft.com/fwlink/?linkid=870924
Comment:
    Vorgängermodul: WI.WAST2</t>
      </text>
    </comment>
    <comment ref="A131" authorId="5" shapeId="0" xr:uid="{E551934D-66B6-4CE7-9A0C-F39AE2155C6F}">
      <text>
        <t>[Threaded comment]
Your version of Excel allows you to read this threaded comment; however, any edits to it will get removed if the file is opened in a newer version of Excel. Learn more: https://go.microsoft.com/fwlink/?linkid=870924
Comment:
    auslaufend; Nachfolger XX.GSTAT</t>
      </text>
    </comment>
    <comment ref="A132" authorId="6" shapeId="0" xr:uid="{DD8441E7-60F6-455A-9CFF-B7718211D247}">
      <text>
        <t>[Threaded comment]
Your version of Excel allows you to read this threaded comment; however, any edits to it will get removed if the file is opened in a newer version of Excel. Learn more: https://go.microsoft.com/fwlink/?linkid=870924
Comment:
    auslaufend; Nachfolger XX.GSTAT-EN</t>
      </text>
    </comment>
    <comment ref="A133" authorId="7" shapeId="0" xr:uid="{5563C57B-660D-4ED2-9601-6D8925855724}">
      <text>
        <t>[Threaded comment]
Your version of Excel allows you to read this threaded comment; however, any edits to it will get removed if the file is opened in a newer version of Excel. Learn more: https://go.microsoft.com/fwlink/?linkid=870924
Comment:
    auslaufend; Nachfolger XXM8.AN3</t>
      </text>
    </comment>
    <comment ref="A142" authorId="8" shapeId="0" xr:uid="{77ADA380-3950-4727-A94F-6F46F09A1AFF}">
      <text>
        <t>[Threaded comment]
Your version of Excel allows you to read this threaded comment; however, any edits to it will get removed if the file is opened in a newer version of Excel. Learn more: https://go.microsoft.com/fwlink/?linkid=870924
Comment:
    Vorgängermodul: WI.WAST3</t>
      </text>
    </comment>
    <comment ref="A143" authorId="9" shapeId="0" xr:uid="{43E7F0DC-501C-4DF6-B5E4-4D41F11DF047}">
      <text>
        <t>[Threaded comment]
Your version of Excel allows you to read this threaded comment; however, any edits to it will get removed if the file is opened in a newer version of Excel. Learn more: https://go.microsoft.com/fwlink/?linkid=870924
Comment:
    Vorgängermodul: WI.WAST3-EN</t>
      </text>
    </comment>
    <comment ref="A152" authorId="10" shapeId="0" xr:uid="{E66ED0B1-B0A7-44EE-AC14-D0B3248BCF30}">
      <text>
        <t>[Threaded comment]
Your version of Excel allows you to read this threaded comment; however, any edits to it will get removed if the file is opened in a newer version of Excel. Learn more: https://go.microsoft.com/fwlink/?linkid=870924
Comment:
    Vorgängermodul: WIM.AN3</t>
      </text>
    </comment>
    <comment ref="A174" authorId="11" shapeId="0" xr:uid="{F8A975C3-2574-490C-A9B4-1EB8E0745A57}">
      <text>
        <t>[Threaded comment]
Your version of Excel allows you to read this threaded comment; however, any edits to it will get removed if the file is opened in a newer version of Excel. Learn more: https://go.microsoft.com/fwlink/?linkid=870924
Comment:
    auslaufend; Nachfolger XX.MLDM</t>
      </text>
    </comment>
    <comment ref="A203" authorId="12" shapeId="0" xr:uid="{6C6D0D49-D124-4A85-8D25-3C5420E67A19}">
      <text>
        <t>[Threaded comment]
Your version of Excel allows you to read this threaded comment; however, any edits to it will get removed if the file is opened in a newer version of Excel. Learn more: https://go.microsoft.com/fwlink/?linkid=870924
Comment:
    auslaufend; Nachfolger XX.STMO</t>
      </text>
    </comment>
    <comment ref="A204" authorId="13" shapeId="0" xr:uid="{59907633-91C9-48C5-B363-36C1E47DB856}">
      <text>
        <t>[Threaded comment]
Your version of Excel allows you to read this threaded comment; however, any edits to it will get removed if the file is opened in a newer version of Excel. Learn more: https://go.microsoft.com/fwlink/?linkid=870924
Comment:
    auslaufend; Nachfolger XX.STMO-EN</t>
      </text>
    </comment>
    <comment ref="A212" authorId="14" shapeId="0" xr:uid="{9B3CFBCA-134D-498E-82C5-B99FD9CF4C6F}">
      <text>
        <t>[Threaded comment]
Your version of Excel allows you to read this threaded comment; however, any edits to it will get removed if the file is opened in a newer version of Excel. Learn more: https://go.microsoft.com/fwlink/?linkid=870924
Comment:
    Vorgängermodul: IT.MLDM</t>
      </text>
    </comment>
    <comment ref="A214" authorId="15" shapeId="0" xr:uid="{9FCB5742-7B24-4150-9C2C-3292BBE4F366}">
      <text>
        <t>[Threaded comment]
Your version of Excel allows you to read this threaded comment; however, any edits to it will get removed if the file is opened in a newer version of Excel. Learn more: https://go.microsoft.com/fwlink/?linkid=870924
Comment:
    Vorgängermodul: WI.STMO</t>
      </text>
    </comment>
    <comment ref="A215" authorId="16" shapeId="0" xr:uid="{3A5FA3E0-3AB9-4CB6-91E1-284125620342}">
      <text>
        <t>[Threaded comment]
Your version of Excel allows you to read this threaded comment; however, any edits to it will get removed if the file is opened in a newer version of Excel. Learn more: https://go.microsoft.com/fwlink/?linkid=870924
Comment:
    Vorgängermodul:WI.STMO-EN</t>
      </text>
    </comment>
    <comment ref="A352" authorId="0" shapeId="0" xr:uid="{2C221CBD-9B62-44A9-B476-45D8C339CB42}">
      <text>
        <r>
          <rPr>
            <b/>
            <sz val="9"/>
            <color indexed="81"/>
            <rFont val="Segoe UI"/>
            <family val="2"/>
          </rPr>
          <t>Autor:</t>
        </r>
        <r>
          <rPr>
            <sz val="9"/>
            <color indexed="81"/>
            <rFont val="Segoe UI"/>
            <family val="2"/>
          </rPr>
          <t xml:space="preserve">
Durchführung in Englisch für WI WV.DB-EN</t>
        </r>
      </text>
    </comment>
    <comment ref="P381" authorId="0" shapeId="0" xr:uid="{2F5EFB23-B14D-40F6-BE8E-7AA6980C28A8}">
      <text>
        <r>
          <rPr>
            <b/>
            <sz val="9"/>
            <color indexed="81"/>
            <rFont val="Segoe UI"/>
            <family val="2"/>
          </rPr>
          <t>Weirauch Martin (weim):Annahme analog FS19</t>
        </r>
      </text>
    </comment>
  </commentList>
</comments>
</file>

<file path=xl/sharedStrings.xml><?xml version="1.0" encoding="utf-8"?>
<sst xmlns="http://schemas.openxmlformats.org/spreadsheetml/2006/main" count="17148" uniqueCount="4369">
  <si>
    <t>Hinweise</t>
  </si>
  <si>
    <t>Quelle Module SM2025: bondy.zhaw.ch Lieferobjekt Curriculum aller SG (KW 34)</t>
  </si>
  <si>
    <r>
      <t>Bei einigen neuen Modulbezeichnung habe ich ein bestehendes, sehr ähnliches Modul vorgeschlagen. Bei diesem steht in der Spalte Bemerkungen "</t>
    </r>
    <r>
      <rPr>
        <sz val="11"/>
        <color theme="1" tint="0.499984740745262"/>
        <rFont val="Calibri"/>
        <family val="2"/>
        <scheme val="minor"/>
      </rPr>
      <t>soll: die neu gewünschte Bezeichnung</t>
    </r>
    <r>
      <rPr>
        <sz val="11"/>
        <color theme="1"/>
        <rFont val="Calibri"/>
        <family val="2"/>
        <scheme val="minor"/>
      </rPr>
      <t>"</t>
    </r>
  </si>
  <si>
    <t>Änderungen gehen via Martin Weirauch (weim), damit die Modultafeln ebenfalls geändert werden.</t>
  </si>
  <si>
    <t>Änderungsindex</t>
  </si>
  <si>
    <t>Das erste Studienjahr ist freigegeben</t>
  </si>
  <si>
    <t>In Modultafel</t>
  </si>
  <si>
    <t>IT.PROG1 von 3a auf 3b</t>
  </si>
  <si>
    <t>iO</t>
  </si>
  <si>
    <t>sorg</t>
  </si>
  <si>
    <t>Alter Code bei XXM4.NUM von NUM-C2 auf MNU-C2 geändert</t>
  </si>
  <si>
    <t>-</t>
  </si>
  <si>
    <t>Modulausprägung geändert weil falsch: IT.PM2 &gt; von Typ 3a auf Typ 4</t>
  </si>
  <si>
    <t>weim</t>
  </si>
  <si>
    <t>ETEC im TZ von 8. Sem. auf 6. Sem. korrigiert</t>
  </si>
  <si>
    <t>TZ-Sem. für restliche SG eingetragen</t>
  </si>
  <si>
    <t>Reiter "Studiengangzähler für WPFM" ergänzt</t>
  </si>
  <si>
    <r>
      <t>t.BA.AV.ALAW.19HS in t.BA.AV.A</t>
    </r>
    <r>
      <rPr>
        <sz val="11"/>
        <color rgb="FFFF0000"/>
        <rFont val="Calibri"/>
        <family val="2"/>
        <scheme val="minor"/>
      </rPr>
      <t>V</t>
    </r>
    <r>
      <rPr>
        <sz val="11"/>
        <rFont val="Calibri"/>
        <family val="2"/>
        <scheme val="minor"/>
      </rPr>
      <t>LAW.19HS geändert</t>
    </r>
  </si>
  <si>
    <r>
      <t>t.BA.WV.MRO.19HS in t.BA.WV.MRO</t>
    </r>
    <r>
      <rPr>
        <sz val="11"/>
        <color rgb="FFFF0000"/>
        <rFont val="Calibri"/>
        <family val="2"/>
        <scheme val="minor"/>
      </rPr>
      <t>-EN</t>
    </r>
    <r>
      <rPr>
        <sz val="11"/>
        <color theme="1"/>
        <rFont val="Calibri"/>
        <family val="2"/>
        <scheme val="minor"/>
      </rPr>
      <t>.19HS geändert</t>
    </r>
  </si>
  <si>
    <r>
      <t xml:space="preserve">WV.ATMSS-EN in </t>
    </r>
    <r>
      <rPr>
        <sz val="11"/>
        <color rgb="FFFF0000"/>
        <rFont val="Calibri"/>
        <family val="2"/>
        <scheme val="minor"/>
      </rPr>
      <t>4. / 5. Semester</t>
    </r>
    <r>
      <rPr>
        <sz val="11"/>
        <color theme="1"/>
        <rFont val="Calibri"/>
        <family val="2"/>
        <scheme val="minor"/>
      </rPr>
      <t xml:space="preserve"> statt 6. / 7. Semester; Ausprägung </t>
    </r>
    <r>
      <rPr>
        <sz val="11"/>
        <color rgb="FFFF0000"/>
        <rFont val="Calibri"/>
        <family val="2"/>
        <scheme val="minor"/>
      </rPr>
      <t>Typ 5b</t>
    </r>
    <r>
      <rPr>
        <sz val="11"/>
        <rFont val="Calibri"/>
        <family val="2"/>
        <scheme val="minor"/>
      </rPr>
      <t xml:space="preserve"> statt 3a; </t>
    </r>
    <r>
      <rPr>
        <sz val="11"/>
        <color rgb="FFFF0000"/>
        <rFont val="Calibri"/>
        <family val="2"/>
        <scheme val="minor"/>
      </rPr>
      <t>zählt für 5. und 7. Semester</t>
    </r>
  </si>
  <si>
    <r>
      <t xml:space="preserve">WV.FTL-EN in </t>
    </r>
    <r>
      <rPr>
        <sz val="11"/>
        <color rgb="FFFF0000"/>
        <rFont val="Calibri"/>
        <family val="2"/>
        <scheme val="minor"/>
      </rPr>
      <t>4. / 5. Semester</t>
    </r>
    <r>
      <rPr>
        <sz val="11"/>
        <color theme="1"/>
        <rFont val="Calibri"/>
        <family val="2"/>
        <scheme val="minor"/>
      </rPr>
      <t xml:space="preserve"> statt 6. / 7. Semester; Ausprägung </t>
    </r>
    <r>
      <rPr>
        <sz val="11"/>
        <color rgb="FFFF0000"/>
        <rFont val="Calibri"/>
        <family val="2"/>
        <scheme val="minor"/>
      </rPr>
      <t>Typ 5b</t>
    </r>
    <r>
      <rPr>
        <sz val="11"/>
        <rFont val="Calibri"/>
        <family val="2"/>
        <scheme val="minor"/>
      </rPr>
      <t xml:space="preserve"> statt 3a; </t>
    </r>
    <r>
      <rPr>
        <sz val="11"/>
        <color rgb="FFFF0000"/>
        <rFont val="Calibri"/>
        <family val="2"/>
        <scheme val="minor"/>
      </rPr>
      <t>zählt für 5. und 7. Semester</t>
    </r>
  </si>
  <si>
    <r>
      <t>t.BA.EU.ENEP.19HS statt "Energie Effizienz und Politik" nun "</t>
    </r>
    <r>
      <rPr>
        <sz val="11"/>
        <color rgb="FFFF0000"/>
        <rFont val="Calibri"/>
        <family val="2"/>
        <scheme val="minor"/>
      </rPr>
      <t>Energieeffizienz</t>
    </r>
    <r>
      <rPr>
        <sz val="11"/>
        <color theme="1"/>
        <rFont val="Calibri"/>
        <family val="2"/>
        <scheme val="minor"/>
      </rPr>
      <t xml:space="preserve"> und Politik"</t>
    </r>
  </si>
  <si>
    <r>
      <t>Wechsel Kürzel Schwerpunkte EU: THEE-&gt;</t>
    </r>
    <r>
      <rPr>
        <sz val="11"/>
        <color rgb="FFFF0000"/>
        <rFont val="Calibri"/>
        <family val="2"/>
        <scheme val="minor"/>
      </rPr>
      <t xml:space="preserve">THET ; </t>
    </r>
    <r>
      <rPr>
        <sz val="11"/>
        <rFont val="Calibri"/>
        <family val="2"/>
        <scheme val="minor"/>
      </rPr>
      <t>NATE-&gt;</t>
    </r>
    <r>
      <rPr>
        <sz val="11"/>
        <color rgb="FFFF0000"/>
        <rFont val="Calibri"/>
        <family val="2"/>
        <scheme val="minor"/>
      </rPr>
      <t>NTEC</t>
    </r>
  </si>
  <si>
    <r>
      <t>PPES Neue Bezeichnung Deutsch: Statt "Photovoltaic Power Electronics and Systems" nun "</t>
    </r>
    <r>
      <rPr>
        <sz val="11"/>
        <color rgb="FFFF0000"/>
        <rFont val="Calibri"/>
        <family val="2"/>
        <scheme val="minor"/>
      </rPr>
      <t>Photovoltaik Systeme</t>
    </r>
    <r>
      <rPr>
        <sz val="11"/>
        <color theme="1"/>
        <rFont val="Calibri"/>
        <family val="2"/>
        <scheme val="minor"/>
      </rPr>
      <t>"</t>
    </r>
  </si>
  <si>
    <r>
      <t xml:space="preserve">Anpassung Kürzel WV.OR &gt; </t>
    </r>
    <r>
      <rPr>
        <sz val="11"/>
        <color rgb="FFFF0000"/>
        <rFont val="Calibri"/>
        <family val="2"/>
        <scheme val="minor"/>
      </rPr>
      <t>XX.OR</t>
    </r>
    <r>
      <rPr>
        <sz val="11"/>
        <color theme="1"/>
        <rFont val="Calibri"/>
        <family val="2"/>
        <scheme val="minor"/>
      </rPr>
      <t xml:space="preserve"> (da OR gleichzeitig ein Pflicht-, Schwerpunkt- und Wahlpflichtmodul ist)</t>
    </r>
  </si>
  <si>
    <t>WV.KRY in Absprache mit bodr kein WPFM im STG WI. Falls wieder hellgrünes Wahlmodul, dann iO.</t>
  </si>
  <si>
    <t>ET.DS wird ersetzt durch XX.DSV1 (vorher WV.DSV1); WV.DSV2 nur noch WPFM für STG ET. Die Semester haben ebenfalls gewechselt. MGP ist nun loma.</t>
  </si>
  <si>
    <r>
      <t xml:space="preserve">AUT2 auf </t>
    </r>
    <r>
      <rPr>
        <sz val="11"/>
        <color rgb="FFFF0000"/>
        <rFont val="Calibri"/>
        <family val="2"/>
        <scheme val="minor"/>
      </rPr>
      <t>Typ 2a</t>
    </r>
    <r>
      <rPr>
        <sz val="11"/>
        <color theme="1"/>
        <rFont val="Calibri"/>
        <family val="2"/>
        <scheme val="minor"/>
      </rPr>
      <t xml:space="preserve"> gesetzt (Annahme: gleich wie FS19)</t>
    </r>
  </si>
  <si>
    <r>
      <t xml:space="preserve">WI.PM1: MVP von dumo auf </t>
    </r>
    <r>
      <rPr>
        <sz val="11"/>
        <color rgb="FFFF0000"/>
        <rFont val="Calibri"/>
        <family val="2"/>
        <scheme val="minor"/>
      </rPr>
      <t>vent</t>
    </r>
  </si>
  <si>
    <r>
      <t xml:space="preserve">ST.MATTECH: MVP von penr auf </t>
    </r>
    <r>
      <rPr>
        <sz val="11"/>
        <color rgb="FFFF0000"/>
        <rFont val="Calibri"/>
        <family val="2"/>
        <scheme val="minor"/>
      </rPr>
      <t>peik</t>
    </r>
  </si>
  <si>
    <r>
      <t xml:space="preserve">MT.WTC: MVP von brae auf </t>
    </r>
    <r>
      <rPr>
        <sz val="11"/>
        <color rgb="FFFF0000"/>
        <rFont val="Calibri"/>
        <family val="2"/>
        <scheme val="minor"/>
      </rPr>
      <t>winl</t>
    </r>
  </si>
  <si>
    <r>
      <t xml:space="preserve">Regelungstechnik in den STGs ET, ST und EU neu gruppiert und benamst: ET,ST haben </t>
    </r>
    <r>
      <rPr>
        <sz val="11"/>
        <color rgb="FFFF0000"/>
        <rFont val="Calibri"/>
        <family val="2"/>
        <scheme val="minor"/>
      </rPr>
      <t>XX.RT</t>
    </r>
    <r>
      <rPr>
        <sz val="11"/>
        <color theme="1"/>
        <rFont val="Calibri"/>
        <family val="2"/>
        <scheme val="minor"/>
      </rPr>
      <t xml:space="preserve">, EU hat </t>
    </r>
    <r>
      <rPr>
        <sz val="11"/>
        <color rgb="FFFF0000"/>
        <rFont val="Calibri"/>
        <family val="2"/>
        <scheme val="minor"/>
      </rPr>
      <t>EU.RT</t>
    </r>
    <r>
      <rPr>
        <sz val="11"/>
        <color theme="1"/>
        <rFont val="Calibri"/>
        <family val="2"/>
        <scheme val="minor"/>
      </rPr>
      <t>.</t>
    </r>
  </si>
  <si>
    <r>
      <t xml:space="preserve">EUI.CAD: von ZPP zu </t>
    </r>
    <r>
      <rPr>
        <sz val="11"/>
        <color rgb="FFFF0000"/>
        <rFont val="Calibri"/>
        <family val="2"/>
        <scheme val="minor"/>
      </rPr>
      <t>IEFE</t>
    </r>
    <r>
      <rPr>
        <sz val="11"/>
        <color theme="1"/>
        <rFont val="Calibri"/>
        <family val="2"/>
        <scheme val="minor"/>
      </rPr>
      <t xml:space="preserve">; von hptr zu </t>
    </r>
    <r>
      <rPr>
        <sz val="11"/>
        <color rgb="FFFF0000"/>
        <rFont val="Calibri"/>
        <family val="2"/>
        <scheme val="minor"/>
      </rPr>
      <t>till</t>
    </r>
    <r>
      <rPr>
        <sz val="11"/>
        <color theme="1"/>
        <rFont val="Calibri"/>
        <family val="2"/>
        <scheme val="minor"/>
      </rPr>
      <t>.</t>
    </r>
  </si>
  <si>
    <r>
      <t xml:space="preserve">Fehlende Raum-Angaben für </t>
    </r>
    <r>
      <rPr>
        <sz val="11"/>
        <color rgb="FFFF0000"/>
        <rFont val="Calibri"/>
        <family val="2"/>
        <scheme val="minor"/>
      </rPr>
      <t>IMPE-Module</t>
    </r>
    <r>
      <rPr>
        <sz val="11"/>
        <color theme="1"/>
        <rFont val="Calibri"/>
        <family val="2"/>
        <scheme val="minor"/>
      </rPr>
      <t xml:space="preserve"> ergänzt (AV.MATTECH, EU.MATTECH, ST.MATTECH, MT.WT1, MT.WT2, MT.WT2-EN, MT.WTC)</t>
    </r>
  </si>
  <si>
    <r>
      <t xml:space="preserve">Nachgelieferte </t>
    </r>
    <r>
      <rPr>
        <sz val="11"/>
        <color rgb="FFFF0000"/>
        <rFont val="Calibri"/>
        <family val="2"/>
        <scheme val="minor"/>
      </rPr>
      <t>Raum-Angaben des ISC</t>
    </r>
    <r>
      <rPr>
        <sz val="11"/>
        <color theme="1"/>
        <rFont val="Calibri"/>
        <family val="2"/>
        <scheme val="minor"/>
      </rPr>
      <t xml:space="preserve"> im TB-Gebäude für ET/ST-Module nachgetragen: TB404, 414, 505, 514, 526</t>
    </r>
  </si>
  <si>
    <r>
      <t xml:space="preserve">WI.PM4: MVP von bodr auf </t>
    </r>
    <r>
      <rPr>
        <sz val="11"/>
        <color rgb="FFFF0000"/>
        <rFont val="Calibri"/>
        <family val="2"/>
        <scheme val="minor"/>
      </rPr>
      <t>klnk</t>
    </r>
    <r>
      <rPr>
        <sz val="11"/>
        <color theme="1"/>
        <rFont val="Calibri"/>
        <family val="2"/>
        <scheme val="minor"/>
      </rPr>
      <t xml:space="preserve"> gewechselt.</t>
    </r>
  </si>
  <si>
    <t>Code von WV.OMG auf XX.OMG geändert da Pflicht in VS und SwP in WI (analog XX.OR und XX.DB)</t>
  </si>
  <si>
    <t>XX.SISY-EN Ausprägung von 2a zu 3a geändert, analog XX.SISY</t>
  </si>
  <si>
    <r>
      <t xml:space="preserve">ST.MATTECH und EU.MATTECH von 3a auf </t>
    </r>
    <r>
      <rPr>
        <sz val="11"/>
        <color rgb="FFFF0000"/>
        <rFont val="Calibri"/>
        <family val="2"/>
        <scheme val="minor"/>
      </rPr>
      <t>3b</t>
    </r>
    <r>
      <rPr>
        <sz val="11"/>
        <color theme="1"/>
        <rFont val="Calibri"/>
        <family val="2"/>
        <scheme val="minor"/>
      </rPr>
      <t xml:space="preserve"> geändert.</t>
    </r>
  </si>
  <si>
    <t>Raumangaben ST.PM1 und ST.PM2 ergänzt</t>
  </si>
  <si>
    <t>Gem. dumo: WIP.PHY1 und WIP.PHY2 &gt; V Unterrichtszimmer TB, TH; P TP</t>
  </si>
  <si>
    <r>
      <t xml:space="preserve">INFRA-AP von AV3 nach </t>
    </r>
    <r>
      <rPr>
        <sz val="11"/>
        <color rgb="FFFF0000"/>
        <rFont val="Calibri"/>
        <family val="2"/>
        <scheme val="minor"/>
      </rPr>
      <t>AV4</t>
    </r>
  </si>
  <si>
    <r>
      <t xml:space="preserve">WV.MRO-EN: MVP von xsob auf </t>
    </r>
    <r>
      <rPr>
        <sz val="11"/>
        <color rgb="FFFF0000"/>
        <rFont val="Calibri"/>
        <family val="2"/>
        <scheme val="minor"/>
      </rPr>
      <t>klaus.christiansen@swiss.com</t>
    </r>
  </si>
  <si>
    <r>
      <t xml:space="preserve">AV.SYSENG-EN: MVP von guil auf </t>
    </r>
    <r>
      <rPr>
        <sz val="11"/>
        <color rgb="FFFF0000"/>
        <rFont val="Calibri"/>
        <family val="2"/>
        <scheme val="minor"/>
      </rPr>
      <t>steo</t>
    </r>
  </si>
  <si>
    <r>
      <t xml:space="preserve">MVPs gewechselt: STDM auf </t>
    </r>
    <r>
      <rPr>
        <sz val="11"/>
        <color rgb="FFFF0000"/>
        <rFont val="Calibri"/>
        <family val="2"/>
        <scheme val="minor"/>
      </rPr>
      <t>grbn,</t>
    </r>
    <r>
      <rPr>
        <sz val="11"/>
        <color theme="1"/>
        <rFont val="Calibri"/>
        <family val="2"/>
        <scheme val="minor"/>
      </rPr>
      <t xml:space="preserve"> SDA auf </t>
    </r>
    <r>
      <rPr>
        <sz val="11"/>
        <color rgb="FFFF0000"/>
        <rFont val="Calibri"/>
        <family val="2"/>
        <scheme val="minor"/>
      </rPr>
      <t>teml</t>
    </r>
  </si>
  <si>
    <t>Veranstalter AV.AVBA von MEA auf ZAV geändert (Input Workshop SP/ZAV)</t>
  </si>
  <si>
    <t>Gem. aman: Sperrfenster TC E0.13/TC E0.14 für Bauingenieure nur im FS, im HS nicht nötig &gt; gelöscht</t>
  </si>
  <si>
    <t>XX.FHT1, XX.FTH2, XX.FTH3 Raum von TM O2.49 auf Unterrichtszimmer/Gruppenraum geändert (gem. till)</t>
  </si>
  <si>
    <t>XX.FTH2-EN nicht für EU nur MT VZ (gem. till)</t>
  </si>
  <si>
    <t>Raumangaben InES ergänzt, gem. muth</t>
  </si>
  <si>
    <t>Matrix SG/Semsester ergänzt</t>
  </si>
  <si>
    <t>Raumangaben ST.PM1 und ST.PM2 aktualisiert (gem. burd: TE 419 geht auch für CAD)</t>
  </si>
  <si>
    <t>AV.PM3-EN und AV.PM4-EN auf "ohne -EN" umgestellt (Antrag regl durch PSG bewilligt).</t>
  </si>
  <si>
    <r>
      <t xml:space="preserve">WI.PM4: MVP von klnk wieder auf </t>
    </r>
    <r>
      <rPr>
        <sz val="11"/>
        <color rgb="FFFF0000"/>
        <rFont val="Calibri"/>
        <family val="2"/>
        <scheme val="minor"/>
      </rPr>
      <t>bodr</t>
    </r>
    <r>
      <rPr>
        <sz val="11"/>
        <color theme="1"/>
        <rFont val="Calibri"/>
        <family val="2"/>
        <scheme val="minor"/>
      </rPr>
      <t xml:space="preserve"> zurückgewechselt.</t>
    </r>
  </si>
  <si>
    <r>
      <t xml:space="preserve">Ändern von 3a auf </t>
    </r>
    <r>
      <rPr>
        <sz val="11"/>
        <color rgb="FFFF0000"/>
        <rFont val="Calibri"/>
        <family val="2"/>
        <scheme val="minor"/>
      </rPr>
      <t>2a</t>
    </r>
    <r>
      <rPr>
        <sz val="11"/>
        <color theme="1"/>
        <rFont val="Calibri"/>
        <family val="2"/>
        <scheme val="minor"/>
      </rPr>
      <t>: WAST2, WAST3, OMG, OR, SIM, STDM, STOP, STMO, ARM, SDA, DP, MDM, USE, MDA, MOSI1, MOSI2.</t>
    </r>
  </si>
  <si>
    <t>Raumanpassungen für VS.PM1/2, WI.PM1/2, AV.PM1/2</t>
  </si>
  <si>
    <t>Präzisierung Raumanforderung für ET.PM2 (gem. gelk); VS.PM4 (gem. saut); IT.PM2/IT.PM4 (gem. fame)</t>
  </si>
  <si>
    <t>WV.MC2 ist gemäss muth nicht 3a. Wir habe es in 2a umgebaut.</t>
  </si>
  <si>
    <t>alle Änderungen der Institute und Zentren nachgetragen; vor allem MVPs.</t>
  </si>
  <si>
    <t>In den Spalten AU-AX sind die IP- und Incoming-Infos eingetragen.</t>
  </si>
  <si>
    <t>In Spalte A ist der Modultafel-Farbcode eingetragen.</t>
  </si>
  <si>
    <t>FUM und FUM-EN von 2a auf 3a geändert.</t>
  </si>
  <si>
    <t>Synchronisation mit WPFM-Liste vom 03.04.2020</t>
  </si>
  <si>
    <t>Spalten AU-AX "IP und Incoming" von dill übernommen.</t>
  </si>
  <si>
    <t>AV.AVBA korrigiert von 3b auf 2c.</t>
  </si>
  <si>
    <r>
      <t xml:space="preserve">MVP gewechselt: </t>
    </r>
    <r>
      <rPr>
        <sz val="11"/>
        <color rgb="FFFF0000"/>
        <rFont val="Calibri"/>
        <family val="2"/>
        <scheme val="minor"/>
      </rPr>
      <t>ITP.PE</t>
    </r>
    <r>
      <rPr>
        <sz val="11"/>
        <color theme="1"/>
        <rFont val="Calibri"/>
        <family val="2"/>
        <scheme val="minor"/>
      </rPr>
      <t xml:space="preserve"> von furu auf </t>
    </r>
    <r>
      <rPr>
        <sz val="11"/>
        <color rgb="FFFF0000"/>
        <rFont val="Calibri"/>
        <family val="2"/>
        <scheme val="minor"/>
      </rPr>
      <t>escl</t>
    </r>
  </si>
  <si>
    <r>
      <t xml:space="preserve">MVP und Raumangabe angepasst bei </t>
    </r>
    <r>
      <rPr>
        <sz val="11"/>
        <color rgb="FFFF0000"/>
        <rFont val="Calibri"/>
        <family val="2"/>
        <scheme val="minor"/>
      </rPr>
      <t>EU.RT</t>
    </r>
  </si>
  <si>
    <r>
      <t xml:space="preserve">Module des SG </t>
    </r>
    <r>
      <rPr>
        <sz val="11"/>
        <color rgb="FFFF0000"/>
        <rFont val="Calibri"/>
        <family val="2"/>
        <scheme val="minor"/>
      </rPr>
      <t>DS</t>
    </r>
    <r>
      <rPr>
        <sz val="11"/>
        <color theme="1"/>
        <rFont val="Calibri"/>
        <family val="2"/>
        <scheme val="minor"/>
      </rPr>
      <t xml:space="preserve"> ergänzt, respektive die bereits Vorhandenen angepasst</t>
    </r>
  </si>
  <si>
    <t>offen</t>
  </si>
  <si>
    <r>
      <rPr>
        <sz val="11"/>
        <color rgb="FFFF0000"/>
        <rFont val="Calibri"/>
        <family val="2"/>
        <scheme val="minor"/>
      </rPr>
      <t>WM</t>
    </r>
    <r>
      <rPr>
        <sz val="11"/>
        <color theme="1"/>
        <rFont val="Calibri"/>
        <family val="2"/>
        <scheme val="minor"/>
      </rPr>
      <t xml:space="preserve"> sind eingetragen</t>
    </r>
  </si>
  <si>
    <r>
      <t xml:space="preserve">neue MVP für </t>
    </r>
    <r>
      <rPr>
        <sz val="11"/>
        <color rgb="FFFF0000"/>
        <rFont val="Calibri"/>
        <family val="2"/>
        <scheme val="minor"/>
      </rPr>
      <t>MT.PM1-4</t>
    </r>
  </si>
  <si>
    <r>
      <t xml:space="preserve">Reiter Angebot </t>
    </r>
    <r>
      <rPr>
        <sz val="11"/>
        <color rgb="FFFF0000"/>
        <rFont val="Calibri"/>
        <family val="2"/>
        <scheme val="minor"/>
      </rPr>
      <t>WPFM_WM</t>
    </r>
    <r>
      <rPr>
        <sz val="11"/>
        <color theme="1"/>
        <rFont val="Calibri"/>
        <family val="2"/>
        <scheme val="minor"/>
      </rPr>
      <t xml:space="preserve"> aktualisiert.</t>
    </r>
  </si>
  <si>
    <r>
      <rPr>
        <sz val="11"/>
        <color rgb="FFFF0000"/>
        <rFont val="Calibri"/>
        <family val="2"/>
        <scheme val="minor"/>
      </rPr>
      <t>Wahlpflichtmodule Kontex</t>
    </r>
    <r>
      <rPr>
        <sz val="11"/>
        <color theme="1"/>
        <rFont val="Calibri"/>
        <family val="2"/>
        <scheme val="minor"/>
      </rPr>
      <t xml:space="preserve">t eingetragen; Reiter Angebot </t>
    </r>
    <r>
      <rPr>
        <sz val="11"/>
        <color rgb="FFFF0000"/>
        <rFont val="Calibri"/>
        <family val="2"/>
        <scheme val="minor"/>
      </rPr>
      <t>WPFM_WM</t>
    </r>
    <r>
      <rPr>
        <sz val="11"/>
        <color theme="1"/>
        <rFont val="Calibri"/>
        <family val="2"/>
        <scheme val="minor"/>
      </rPr>
      <t xml:space="preserve"> aktualisiert.</t>
    </r>
  </si>
  <si>
    <r>
      <t>Semesterendprüfung mit</t>
    </r>
    <r>
      <rPr>
        <sz val="11"/>
        <color rgb="FFFF0000"/>
        <rFont val="Calibri"/>
        <family val="2"/>
        <scheme val="minor"/>
      </rPr>
      <t xml:space="preserve"> alten MOKU-Beschreibungen</t>
    </r>
    <r>
      <rPr>
        <sz val="11"/>
        <color theme="1"/>
        <rFont val="Calibri"/>
        <family val="2"/>
        <scheme val="minor"/>
      </rPr>
      <t xml:space="preserve"> synchronisiert</t>
    </r>
  </si>
  <si>
    <r>
      <rPr>
        <sz val="11"/>
        <color rgb="FFFF0000"/>
        <rFont val="Calibri"/>
        <family val="2"/>
        <scheme val="minor"/>
      </rPr>
      <t>WVK</t>
    </r>
    <r>
      <rPr>
        <sz val="11"/>
        <color theme="1"/>
        <rFont val="Calibri"/>
        <family val="2"/>
        <scheme val="minor"/>
      </rPr>
      <t>-Modulangebot der SGL übernommen vom 04.12.2020</t>
    </r>
  </si>
  <si>
    <r>
      <rPr>
        <sz val="11"/>
        <color rgb="FFFF0000"/>
        <rFont val="Calibri"/>
        <family val="2"/>
        <scheme val="minor"/>
      </rPr>
      <t>WVK-Module</t>
    </r>
    <r>
      <rPr>
        <sz val="11"/>
        <color theme="1"/>
        <rFont val="Calibri"/>
        <family val="2"/>
        <scheme val="minor"/>
      </rPr>
      <t xml:space="preserve"> aus dem ehemaligen METU-Bereich erhalten den Kürzel-Zusatz "</t>
    </r>
    <r>
      <rPr>
        <sz val="11"/>
        <color rgb="FFFF0000"/>
        <rFont val="Calibri"/>
        <family val="2"/>
        <scheme val="minor"/>
      </rPr>
      <t>SIC</t>
    </r>
    <r>
      <rPr>
        <sz val="11"/>
        <color theme="1"/>
        <rFont val="Calibri"/>
        <family val="2"/>
        <scheme val="minor"/>
      </rPr>
      <t>-"; also z.B. WVK.SIC-SUST. "SIC-" steht für "Sustainable Innovation Camp".</t>
    </r>
  </si>
  <si>
    <r>
      <rPr>
        <sz val="11"/>
        <color rgb="FFFF0000"/>
        <rFont val="Calibri"/>
        <family val="2"/>
        <scheme val="minor"/>
      </rPr>
      <t>WM-Öffnungen</t>
    </r>
    <r>
      <rPr>
        <sz val="11"/>
        <color theme="1"/>
        <rFont val="Calibri"/>
        <family val="2"/>
        <scheme val="minor"/>
      </rPr>
      <t xml:space="preserve"> sind übernommen worden.</t>
    </r>
  </si>
  <si>
    <r>
      <t xml:space="preserve">die </t>
    </r>
    <r>
      <rPr>
        <sz val="11"/>
        <color rgb="FFFF0000"/>
        <rFont val="Calibri"/>
        <family val="2"/>
        <scheme val="minor"/>
      </rPr>
      <t>Durchführbarkeiten der FAs</t>
    </r>
    <r>
      <rPr>
        <sz val="11"/>
        <color theme="1"/>
        <rFont val="Calibri"/>
        <family val="2"/>
        <scheme val="minor"/>
      </rPr>
      <t xml:space="preserve"> sind übernommen worden.</t>
    </r>
  </si>
  <si>
    <r>
      <t xml:space="preserve">WV.METH umgewandelt in </t>
    </r>
    <r>
      <rPr>
        <sz val="11"/>
        <color rgb="FFFF0000"/>
        <rFont val="Calibri"/>
        <family val="2"/>
        <scheme val="minor"/>
      </rPr>
      <t>WV.METH-EN</t>
    </r>
  </si>
  <si>
    <r>
      <t xml:space="preserve">WV.KI1+2 umbenannt </t>
    </r>
    <r>
      <rPr>
        <sz val="11"/>
        <color rgb="FFFF0000"/>
        <rFont val="Calibri"/>
        <family val="2"/>
        <scheme val="minor"/>
      </rPr>
      <t>WV.AI1+2-EN</t>
    </r>
  </si>
  <si>
    <r>
      <t>bei</t>
    </r>
    <r>
      <rPr>
        <sz val="11"/>
        <color rgb="FFFF0000"/>
        <rFont val="Calibri"/>
        <family val="2"/>
        <scheme val="minor"/>
      </rPr>
      <t xml:space="preserve"> EU TZ</t>
    </r>
    <r>
      <rPr>
        <sz val="11"/>
        <color theme="1"/>
        <rFont val="Calibri"/>
        <family val="2"/>
        <scheme val="minor"/>
      </rPr>
      <t xml:space="preserve"> "</t>
    </r>
    <r>
      <rPr>
        <sz val="11"/>
        <color rgb="FFFF0000"/>
        <rFont val="Calibri"/>
        <family val="2"/>
        <scheme val="minor"/>
      </rPr>
      <t>WPFM Fach" im 5. und 6. Sem</t>
    </r>
    <r>
      <rPr>
        <sz val="11"/>
        <color theme="1"/>
        <rFont val="Calibri"/>
        <family val="2"/>
        <scheme val="minor"/>
      </rPr>
      <t xml:space="preserve"> ergänzt</t>
    </r>
  </si>
  <si>
    <r>
      <rPr>
        <sz val="11"/>
        <color rgb="FFFF0000"/>
        <rFont val="Calibri"/>
        <family val="2"/>
        <scheme val="minor"/>
      </rPr>
      <t>sämtliche WM-Module</t>
    </r>
    <r>
      <rPr>
        <sz val="11"/>
        <color theme="1"/>
        <rFont val="Calibri"/>
        <family val="2"/>
        <scheme val="minor"/>
      </rPr>
      <t xml:space="preserve"> werden </t>
    </r>
    <r>
      <rPr>
        <sz val="11"/>
        <color rgb="FF00B0F0"/>
        <rFont val="Calibri"/>
        <family val="2"/>
        <scheme val="minor"/>
      </rPr>
      <t>auch im FS</t>
    </r>
    <r>
      <rPr>
        <sz val="11"/>
        <color theme="1"/>
        <rFont val="Calibri"/>
        <family val="2"/>
        <scheme val="minor"/>
      </rPr>
      <t xml:space="preserve"> angeboten</t>
    </r>
  </si>
  <si>
    <r>
      <rPr>
        <sz val="11"/>
        <color rgb="FFFF0000"/>
        <rFont val="Calibri"/>
        <family val="2"/>
        <scheme val="minor"/>
      </rPr>
      <t>WVK.SIC-TAF</t>
    </r>
    <r>
      <rPr>
        <sz val="11"/>
        <color theme="1"/>
        <rFont val="Calibri"/>
        <family val="2"/>
        <scheme val="minor"/>
      </rPr>
      <t xml:space="preserve"> in </t>
    </r>
    <r>
      <rPr>
        <sz val="11"/>
        <color rgb="FFFF0000"/>
        <rFont val="Calibri"/>
        <family val="2"/>
        <scheme val="minor"/>
      </rPr>
      <t>KW27 und KW37</t>
    </r>
  </si>
  <si>
    <t>weim/dill</t>
  </si>
  <si>
    <r>
      <t xml:space="preserve">alle </t>
    </r>
    <r>
      <rPr>
        <sz val="11"/>
        <color rgb="FFFF0000"/>
        <rFont val="Calibri"/>
        <family val="2"/>
        <scheme val="minor"/>
      </rPr>
      <t>englisch-sprachigen Module</t>
    </r>
    <r>
      <rPr>
        <sz val="11"/>
        <color theme="1"/>
        <rFont val="Calibri"/>
        <family val="2"/>
        <scheme val="minor"/>
      </rPr>
      <t xml:space="preserve"> sind bez.</t>
    </r>
    <r>
      <rPr>
        <sz val="11"/>
        <color rgb="FFFF0000"/>
        <rFont val="Calibri"/>
        <family val="2"/>
        <scheme val="minor"/>
      </rPr>
      <t xml:space="preserve"> IP/Incoming</t>
    </r>
    <r>
      <rPr>
        <sz val="11"/>
        <color theme="1"/>
        <rFont val="Calibri"/>
        <family val="2"/>
        <scheme val="minor"/>
      </rPr>
      <t xml:space="preserve"> beurteilt</t>
    </r>
  </si>
  <si>
    <t>weim/bodr</t>
  </si>
  <si>
    <r>
      <rPr>
        <sz val="11"/>
        <color rgb="FFFF0000"/>
        <rFont val="Calibri"/>
        <family val="2"/>
        <scheme val="minor"/>
      </rPr>
      <t>WV.SEL</t>
    </r>
    <r>
      <rPr>
        <sz val="11"/>
        <color theme="1"/>
        <rFont val="Calibri"/>
        <family val="2"/>
        <scheme val="minor"/>
      </rPr>
      <t xml:space="preserve"> ist ein </t>
    </r>
    <r>
      <rPr>
        <sz val="11"/>
        <color rgb="FFFF0000"/>
        <rFont val="Calibri"/>
        <family val="2"/>
        <scheme val="minor"/>
      </rPr>
      <t>Typ 3a</t>
    </r>
    <r>
      <rPr>
        <sz val="11"/>
        <color theme="1"/>
        <rFont val="Calibri"/>
        <family val="2"/>
        <scheme val="minor"/>
      </rPr>
      <t>, und kein Typ 4</t>
    </r>
  </si>
  <si>
    <r>
      <rPr>
        <sz val="11"/>
        <color rgb="FFFF0000"/>
        <rFont val="Calibri"/>
        <family val="2"/>
        <scheme val="minor"/>
      </rPr>
      <t>WVK.SIC-Module</t>
    </r>
    <r>
      <rPr>
        <sz val="11"/>
        <color theme="1"/>
        <rFont val="Calibri"/>
        <family val="2"/>
        <scheme val="minor"/>
      </rPr>
      <t xml:space="preserve"> von Typ 1a auf Typ 5a umgestellt. </t>
    </r>
    <r>
      <rPr>
        <sz val="11"/>
        <color rgb="FFFF0000"/>
        <rFont val="Calibri"/>
        <family val="2"/>
        <scheme val="minor"/>
      </rPr>
      <t>WM.INTMAN-EN</t>
    </r>
    <r>
      <rPr>
        <sz val="11"/>
        <color theme="1"/>
        <rFont val="Calibri"/>
        <family val="2"/>
        <scheme val="minor"/>
      </rPr>
      <t xml:space="preserve"> auf Typ 5b umgestellt.</t>
    </r>
  </si>
  <si>
    <r>
      <rPr>
        <sz val="11"/>
        <color rgb="FFFF0000"/>
        <rFont val="Calibri"/>
        <family val="2"/>
        <scheme val="minor"/>
      </rPr>
      <t>WV.QI</t>
    </r>
    <r>
      <rPr>
        <sz val="11"/>
        <color theme="1"/>
        <rFont val="Calibri"/>
        <family val="2"/>
        <scheme val="minor"/>
      </rPr>
      <t xml:space="preserve"> kann im SJ21/22 nicht angeboten werden.</t>
    </r>
  </si>
  <si>
    <r>
      <rPr>
        <sz val="11"/>
        <color rgb="FFFF0000"/>
        <rFont val="Calibri"/>
        <family val="2"/>
        <scheme val="minor"/>
      </rPr>
      <t>sämtliche WM-Module</t>
    </r>
    <r>
      <rPr>
        <sz val="11"/>
        <color theme="1"/>
        <rFont val="Calibri"/>
        <family val="2"/>
        <scheme val="minor"/>
      </rPr>
      <t xml:space="preserve"> werden </t>
    </r>
    <r>
      <rPr>
        <sz val="11"/>
        <color rgb="FF00B0F0"/>
        <rFont val="Calibri"/>
        <family val="2"/>
        <scheme val="minor"/>
      </rPr>
      <t>wieder nur noch im HS</t>
    </r>
    <r>
      <rPr>
        <sz val="11"/>
        <color theme="1"/>
        <rFont val="Calibri"/>
        <family val="2"/>
        <scheme val="minor"/>
      </rPr>
      <t xml:space="preserve"> angeboten</t>
    </r>
  </si>
  <si>
    <r>
      <t xml:space="preserve">Stammkürzel
</t>
    </r>
    <r>
      <rPr>
        <b/>
        <sz val="11"/>
        <color theme="1" tint="0.499984740745262"/>
        <rFont val="Calibri"/>
        <family val="2"/>
        <scheme val="minor"/>
      </rPr>
      <t>(Farbcode nach Modultafel)</t>
    </r>
  </si>
  <si>
    <t>Modulalter</t>
  </si>
  <si>
    <t>aus Curriculum SG</t>
  </si>
  <si>
    <t>alter Kürzel</t>
  </si>
  <si>
    <t>Modul-RC</t>
  </si>
  <si>
    <t>Pflicht</t>
  </si>
  <si>
    <t>Vertiefung</t>
  </si>
  <si>
    <t>Wahlpflicht</t>
  </si>
  <si>
    <t>Wahl</t>
  </si>
  <si>
    <t>Wahlpflichtmodul</t>
  </si>
  <si>
    <t>Modulkürzel</t>
  </si>
  <si>
    <r>
      <t xml:space="preserve">Modulbezeichnung Deutsch
</t>
    </r>
    <r>
      <rPr>
        <b/>
        <sz val="11"/>
        <color theme="1" tint="0.499984740745262"/>
        <rFont val="Calibri"/>
        <family val="2"/>
        <scheme val="minor"/>
      </rPr>
      <t>(Farbcode nach Curriculum)</t>
    </r>
  </si>
  <si>
    <t>Modulbezeichnung Englisch</t>
  </si>
  <si>
    <t>Unterrichtssprache</t>
  </si>
  <si>
    <t>Credits/SWL</t>
  </si>
  <si>
    <t>Modulausprägung</t>
  </si>
  <si>
    <t>Modulgruppe</t>
  </si>
  <si>
    <t>VZ Durchführungssemester</t>
  </si>
  <si>
    <t>TZ Durchführungssemester</t>
  </si>
  <si>
    <t>AV-VZ</t>
  </si>
  <si>
    <t>AV-TZ</t>
  </si>
  <si>
    <t>DS-VZ</t>
  </si>
  <si>
    <t>DS-TZ</t>
  </si>
  <si>
    <t>ET-VZ</t>
  </si>
  <si>
    <t>ET-TZ</t>
  </si>
  <si>
    <t>EU-VZ</t>
  </si>
  <si>
    <t>EU-TZ</t>
  </si>
  <si>
    <t>IT-VZ</t>
  </si>
  <si>
    <t>IT-TZ</t>
  </si>
  <si>
    <t>MT-VZ</t>
  </si>
  <si>
    <t>MT-TZ</t>
  </si>
  <si>
    <t>ST-VZ</t>
  </si>
  <si>
    <t>ST-TZ</t>
  </si>
  <si>
    <t>VS-VZ</t>
  </si>
  <si>
    <t>VS-TZ</t>
  </si>
  <si>
    <t>WI-VZ</t>
  </si>
  <si>
    <t>WI-TZ</t>
  </si>
  <si>
    <t>Institut/Zentrum</t>
  </si>
  <si>
    <t>Verantwortlich (MVP)</t>
  </si>
  <si>
    <t>Genehmigend (MGP)</t>
  </si>
  <si>
    <t>Modulklasse</t>
  </si>
  <si>
    <t>Deutsch und Englisch</t>
  </si>
  <si>
    <t>Bemerkungen</t>
  </si>
  <si>
    <t>Spezial Räume/Labors</t>
  </si>
  <si>
    <t>Semesterendprüfung</t>
  </si>
  <si>
    <t>Modul-ID</t>
  </si>
  <si>
    <t>Modulbeschrieb</t>
  </si>
  <si>
    <t>Modulbeschrieb DE</t>
  </si>
  <si>
    <t>Modulbeschrieb Englisch</t>
  </si>
  <si>
    <t>IP-Modul</t>
  </si>
  <si>
    <t>Kommentar zu IP</t>
  </si>
  <si>
    <t>Incoming-Modul</t>
  </si>
  <si>
    <t>Kommentar zu Incoming</t>
  </si>
  <si>
    <t>Durchführung WPFM SJ 20/21</t>
  </si>
  <si>
    <t>Durchführung WPFM SJ 21/22</t>
  </si>
  <si>
    <t>Durchführungsort IT 21/22</t>
  </si>
  <si>
    <t>ausserhalb Semester</t>
  </si>
  <si>
    <t>AV</t>
  </si>
  <si>
    <t>DS</t>
  </si>
  <si>
    <t>ET</t>
  </si>
  <si>
    <t>EU</t>
  </si>
  <si>
    <t>IT</t>
  </si>
  <si>
    <t>MT</t>
  </si>
  <si>
    <t>ST</t>
  </si>
  <si>
    <t>VS</t>
  </si>
  <si>
    <t>WI</t>
  </si>
  <si>
    <t>MVP ausgeschrieben</t>
  </si>
  <si>
    <t>Präsentation am Marktplatz</t>
  </si>
  <si>
    <t>AV.AVBA</t>
  </si>
  <si>
    <t>alt</t>
  </si>
  <si>
    <t>AVBA</t>
  </si>
  <si>
    <t>Fachmodul 1</t>
  </si>
  <si>
    <t>t.BA.AV.AVBA.14HS</t>
  </si>
  <si>
    <t>Aviation Basics</t>
  </si>
  <si>
    <t>Deutsch</t>
  </si>
  <si>
    <t>Typ 2c - 4 Credits - 4 SWL V (im SJG)</t>
  </si>
  <si>
    <t>AV1</t>
  </si>
  <si>
    <t>1. Semester</t>
  </si>
  <si>
    <t/>
  </si>
  <si>
    <t>ZAV</t>
  </si>
  <si>
    <t>regl</t>
  </si>
  <si>
    <t>FG - Fachspezifische Grundlagen</t>
  </si>
  <si>
    <t>Schlussprüfung schriftlich 90min</t>
  </si>
  <si>
    <t>https://eventoweb.zhaw.ch/Evt_Pages/Brn_ModulDetailAZ.aspx?IDAnlass=923075&amp;date=662249088000000000</t>
  </si>
  <si>
    <t>https://eventoweb.zhaw.ch/Evt_Pages/Brn_ModulDetailAZ.aspx?IDAnlass=923075&amp;IdLanguage=1&amp;date=662249088000000000&amp;clearcache=true</t>
  </si>
  <si>
    <t>https://eventoweb.zhaw.ch/Evt_Pages/Brn_ModulDetailAZ.aspx?IDAnlass=923075&amp;IdLanguage=133&amp;date=662249088000000000&amp;clearcache=true</t>
  </si>
  <si>
    <t>AV.AVLAW</t>
  </si>
  <si>
    <t>neu</t>
  </si>
  <si>
    <t>A-LAW</t>
  </si>
  <si>
    <t>Fachmodul 3</t>
  </si>
  <si>
    <t>t.BA.AV.AVLAW.19HS</t>
  </si>
  <si>
    <t>Aviation Law</t>
  </si>
  <si>
    <t>Typ 3c - 4 Credits - 2 SWL V + N * 2 SWL P (V im SJG, P in Kl. mit 32-40 TN)</t>
  </si>
  <si>
    <t>xmol</t>
  </si>
  <si>
    <t>Klausur schriftlich 90 Min.</t>
  </si>
  <si>
    <t>https://eventoweb.zhaw.ch/Evt_Pages/Brn_ModulDetailAZ.aspx?IDAnlass=1455670&amp;date=662249088000000000</t>
  </si>
  <si>
    <t>https://eventoweb.zhaw.ch/Evt_Pages/Brn_ModulDetailAZ.aspx?IDAnlass=1455670&amp;IdLanguage=1&amp;date=662249088000000000&amp;clearcache=true</t>
  </si>
  <si>
    <t>https://eventoweb.zhaw.ch/Evt_Pages/Brn_ModulDetailAZ.aspx?IDAnlass=1455670&amp;IdLanguage=133&amp;date=662249088000000000&amp;clearcache=true</t>
  </si>
  <si>
    <t>AV.PM1</t>
  </si>
  <si>
    <t>PSAV1</t>
  </si>
  <si>
    <t>Projektschiene 1</t>
  </si>
  <si>
    <t>t.BA.AV.PM1.19HS</t>
  </si>
  <si>
    <t>Aviation Projects 1</t>
  </si>
  <si>
    <t xml:space="preserve">Typ 4 - 4 Credits - 4 SWL P </t>
  </si>
  <si>
    <t>AV2</t>
  </si>
  <si>
    <t>3. Semester</t>
  </si>
  <si>
    <t>IAMP</t>
  </si>
  <si>
    <t>hilc</t>
  </si>
  <si>
    <t>AW - Projektschiene, PA, BA</t>
  </si>
  <si>
    <t>TH 331 + 333 (+ TP, wenn nötig)</t>
  </si>
  <si>
    <t>keine Semesterendprüfung</t>
  </si>
  <si>
    <t>https://eventoweb.zhaw.ch/Evt_Pages/Brn_ModulDetailAZ.aspx?IDAnlass=1455696&amp;date=662249088000000000</t>
  </si>
  <si>
    <t>https://eventoweb.zhaw.ch/Evt_Pages/Brn_ModulDetailAZ.aspx?IDAnlass=1455696&amp;IdLanguage=1&amp;date=662249088000000000&amp;clearcache=true</t>
  </si>
  <si>
    <t>https://eventoweb.zhaw.ch/Evt_Pages/Brn_ModulDetailAZ.aspx?IDAnlass=1455696&amp;IdLanguage=133&amp;date=662249088000000000&amp;clearcache=true</t>
  </si>
  <si>
    <t>DS.DSG</t>
  </si>
  <si>
    <t>t.BA.DS.DSG.20HS</t>
  </si>
  <si>
    <t>Data Science Grundlagen</t>
  </si>
  <si>
    <t>Data Science Fundamentals</t>
  </si>
  <si>
    <t>Typ 3a - 4 Credits - 2 SWL V + 2 mal 2 SWL P wöchentlich</t>
  </si>
  <si>
    <t>DS1</t>
  </si>
  <si>
    <t>IDP</t>
  </si>
  <si>
    <t>doem</t>
  </si>
  <si>
    <t>https://eventoweb.zhaw.ch/Evt_Pages/Brn_ModulDetailAZ.aspx?IDAnlass=1672890&amp;date=662249088000000000</t>
  </si>
  <si>
    <t>https://eventoweb.zhaw.ch/Evt_Pages/Brn_ModulDetailAZ.aspx?IDAnlass=1672890&amp;IdLanguage=1&amp;date=662249088000000000&amp;clearcache=true</t>
  </si>
  <si>
    <t>https://eventoweb.zhaw.ch/Evt_Pages/Brn_ModulDetailAZ.aspx?IDAnlass=1672890&amp;IdLanguage=133&amp;date=662249088000000000&amp;clearcache=true</t>
  </si>
  <si>
    <t>DS.PM1</t>
  </si>
  <si>
    <t>t.BA.DS.PM1.20HS</t>
  </si>
  <si>
    <t>Software Projects</t>
  </si>
  <si>
    <t>DS2</t>
  </si>
  <si>
    <t>InIT</t>
  </si>
  <si>
    <t>bazz</t>
  </si>
  <si>
    <t>https://eventoweb.zhaw.ch/Evt_Pages/Brn_ModulDetailAZ.aspx?IDAnlass=1672914&amp;date=662249088000000000</t>
  </si>
  <si>
    <t>https://eventoweb.zhaw.ch/Evt_Pages/Brn_ModulDetailAZ.aspx?IDAnlass=1672914&amp;IdLanguage=1&amp;date=662249088000000000&amp;clearcache=true</t>
  </si>
  <si>
    <t>https://eventoweb.zhaw.ch/Evt_Pages/Brn_ModulDetailAZ.aspx?IDAnlass=1672914&amp;IdLanguage=133&amp;date=662249088000000000&amp;clearcache=true</t>
  </si>
  <si>
    <t>ET.DT</t>
  </si>
  <si>
    <t>DT</t>
  </si>
  <si>
    <t>Fachmodul 5</t>
  </si>
  <si>
    <t>t.BA.ET.DT.19HS</t>
  </si>
  <si>
    <t>Digitaltechnik</t>
  </si>
  <si>
    <t>Digital Technology</t>
  </si>
  <si>
    <t>Typ 1a - 2 Credits - 2 SWL V</t>
  </si>
  <si>
    <t>ET2</t>
  </si>
  <si>
    <t>InES</t>
  </si>
  <si>
    <t>gelk</t>
  </si>
  <si>
    <t>loma</t>
  </si>
  <si>
    <t>Unterrichtszimmer (mit Strom)</t>
  </si>
  <si>
    <t>Präsentation 20 min.</t>
  </si>
  <si>
    <t>https://eventoweb.zhaw.ch/Evt_Pages/Brn_ModulDetailAZ.aspx?IDAnlass=1455570&amp;date=662249088000000000</t>
  </si>
  <si>
    <t>https://eventoweb.zhaw.ch/Evt_Pages/Brn_ModulDetailAZ.aspx?IDAnlass=1455570&amp;IdLanguage=1&amp;date=662249088000000000&amp;clearcache=true</t>
  </si>
  <si>
    <t>https://eventoweb.zhaw.ch/Evt_Pages/Brn_ModulDetailAZ.aspx?IDAnlass=1455570&amp;IdLanguage=133&amp;date=662249088000000000&amp;clearcache=true</t>
  </si>
  <si>
    <t>ET.MATTECH</t>
  </si>
  <si>
    <t>MWET</t>
  </si>
  <si>
    <t>Materialwiss.</t>
  </si>
  <si>
    <t>t.BA.ET.MATTECH.19HS</t>
  </si>
  <si>
    <t>Werkstoffe der Elektrotechnik</t>
  </si>
  <si>
    <t>Materials for Electrical Engineerin</t>
  </si>
  <si>
    <t>IMPE</t>
  </si>
  <si>
    <t>penr</t>
  </si>
  <si>
    <t>Klausur schriftlich 90 min</t>
  </si>
  <si>
    <t>https://eventoweb.zhaw.ch/Evt_Pages/Brn_ModulDetailAZ.aspx?IDAnlass=1455488&amp;date=662249088000000000</t>
  </si>
  <si>
    <t>https://eventoweb.zhaw.ch/Evt_Pages/Brn_ModulDetailAZ.aspx?IDAnlass=1455488&amp;IdLanguage=1&amp;date=662249088000000000&amp;clearcache=true</t>
  </si>
  <si>
    <t>https://eventoweb.zhaw.ch/Evt_Pages/Brn_ModulDetailAZ.aspx?IDAnlass=1455488&amp;IdLanguage=133&amp;date=662249088000000000&amp;clearcache=true</t>
  </si>
  <si>
    <t>ET.PM1</t>
  </si>
  <si>
    <t>MTP</t>
  </si>
  <si>
    <t>t.BA.ET.PM1.19HS</t>
  </si>
  <si>
    <t>Messtechnik-Projekt</t>
  </si>
  <si>
    <t>Metrology Project</t>
  </si>
  <si>
    <t>ET1</t>
  </si>
  <si>
    <t>ISC</t>
  </si>
  <si>
    <t>sarp</t>
  </si>
  <si>
    <t>für Praktikum: TB 514/TB 526; Prio 2: TB 414; Prio 3: TB 404</t>
  </si>
  <si>
    <t>https://eventoweb.zhaw.ch/Evt_Pages/Brn_ModulDetailAZ.aspx?IDAnlass=1455659&amp;date=662249088000000000</t>
  </si>
  <si>
    <t>https://eventoweb.zhaw.ch/Evt_Pages/Brn_ModulDetailAZ.aspx?IDAnlass=1455659&amp;IdLanguage=1&amp;date=662249088000000000&amp;clearcache=true</t>
  </si>
  <si>
    <t>https://eventoweb.zhaw.ch/Evt_Pages/Brn_ModulDetailAZ.aspx?IDAnlass=1455659&amp;IdLanguage=133&amp;date=662249088000000000&amp;clearcache=true</t>
  </si>
  <si>
    <t>EU.ELHL1</t>
  </si>
  <si>
    <t>ELHL1</t>
  </si>
  <si>
    <t>t.BA.EU.ELHL1.12HS</t>
  </si>
  <si>
    <t>Elektrotechnik und Halbleiter 1</t>
  </si>
  <si>
    <t>Electrical Engineering and Semiconductors 1</t>
  </si>
  <si>
    <t xml:space="preserve">Typ 3b - 4 Credits - 2 SWL V + je 4 SWL P zweiwöchentlich </t>
  </si>
  <si>
    <t>EU1</t>
  </si>
  <si>
    <t>IEFE</t>
  </si>
  <si>
    <t>nusu</t>
  </si>
  <si>
    <t>bauf</t>
  </si>
  <si>
    <t>Vorlesung: Hörsaal; Praktikum: TB 514 oder TB 526</t>
  </si>
  <si>
    <t xml:space="preserve">schriftlich </t>
  </si>
  <si>
    <t>https://eventoweb.zhaw.ch/Evt_Pages/Brn_ModulDetailAZ.aspx?IDAnlass=665370&amp;date=662249088000000000</t>
  </si>
  <si>
    <t>https://eventoweb.zhaw.ch/Evt_Pages/Brn_ModulDetailAZ.aspx?IDAnlass=665370&amp;IdLanguage=1&amp;date=662249088000000000&amp;clearcache=true</t>
  </si>
  <si>
    <t>https://eventoweb.zhaw.ch/Evt_Pages/Brn_ModulDetailAZ.aspx?IDAnlass=665370&amp;IdLanguage=133&amp;date=662249088000000000&amp;clearcache=true</t>
  </si>
  <si>
    <t>EU.ENEP</t>
  </si>
  <si>
    <t>EnEP</t>
  </si>
  <si>
    <t>t.BA.EU.ENEP.19HS</t>
  </si>
  <si>
    <t>Energieeffizienz und Politik</t>
  </si>
  <si>
    <t>Energy Efficiency and Policy</t>
  </si>
  <si>
    <t>INE</t>
  </si>
  <si>
    <t>zipp</t>
  </si>
  <si>
    <t xml:space="preserve">Klausur schriftlich </t>
  </si>
  <si>
    <t>https://eventoweb.zhaw.ch/Evt_Pages/Brn_ModulDetailAZ.aspx?IDAnlass=1455522&amp;date=662249088000000000</t>
  </si>
  <si>
    <t>https://eventoweb.zhaw.ch/Evt_Pages/Brn_ModulDetailAZ.aspx?IDAnlass=1455522&amp;IdLanguage=1&amp;date=662249088000000000&amp;clearcache=true</t>
  </si>
  <si>
    <t>https://eventoweb.zhaw.ch/Evt_Pages/Brn_ModulDetailAZ.aspx?IDAnlass=1455522&amp;IdLanguage=133&amp;date=662249088000000000&amp;clearcache=true</t>
  </si>
  <si>
    <t>EU.PM1</t>
  </si>
  <si>
    <t>MESO</t>
  </si>
  <si>
    <t>t.BA.EU.PM1.19HS</t>
  </si>
  <si>
    <t>Messtechnik in Solarsystemen</t>
  </si>
  <si>
    <t>Metrology in Solar Systems</t>
  </si>
  <si>
    <t>EU2</t>
  </si>
  <si>
    <t>TE616 + TB149 + Hörsaal</t>
  </si>
  <si>
    <t xml:space="preserve">Klausur entfällt </t>
  </si>
  <si>
    <t>https://eventoweb.zhaw.ch/Evt_Pages/Brn_ModulDetailAZ.aspx?IDAnlass=1455466&amp;date=662249088000000000</t>
  </si>
  <si>
    <t>https://eventoweb.zhaw.ch/Evt_Pages/Brn_ModulDetailAZ.aspx?IDAnlass=1455466&amp;IdLanguage=1&amp;date=662249088000000000&amp;clearcache=true</t>
  </si>
  <si>
    <t>https://eventoweb.zhaw.ch/Evt_Pages/Brn_ModulDetailAZ.aspx?IDAnlass=1455466&amp;IdLanguage=133&amp;date=662249088000000000&amp;clearcache=true</t>
  </si>
  <si>
    <t>IT.INCO</t>
  </si>
  <si>
    <t>INCO</t>
  </si>
  <si>
    <t>t.BA.IT.INCO.13HS</t>
  </si>
  <si>
    <t>Information und Codierung</t>
  </si>
  <si>
    <t>Information Theory and Coding</t>
  </si>
  <si>
    <t>IT1</t>
  </si>
  <si>
    <t>rosn</t>
  </si>
  <si>
    <t>strf</t>
  </si>
  <si>
    <t>Klausur schriftlich 90 min.</t>
  </si>
  <si>
    <t>https://eventoweb.zhaw.ch/Evt_Pages/Brn_ModulDetailAZ.aspx?IDAnlass=774165&amp;date=662249088000000000</t>
  </si>
  <si>
    <t>https://eventoweb.zhaw.ch/Evt_Pages/Brn_ModulDetailAZ.aspx?IDAnlass=774165&amp;IdLanguage=1&amp;date=662249088000000000&amp;clearcache=true</t>
  </si>
  <si>
    <t>https://eventoweb.zhaw.ch/Evt_Pages/Brn_ModulDetailAZ.aspx?IDAnlass=774165&amp;IdLanguage=133&amp;date=662249088000000000&amp;clearcache=true</t>
  </si>
  <si>
    <t>IT.PM1</t>
  </si>
  <si>
    <t>PSIT1</t>
  </si>
  <si>
    <t>t.BA.IT.PM1.19HS</t>
  </si>
  <si>
    <t>Software-Projekt 1</t>
  </si>
  <si>
    <t>Software Project 1</t>
  </si>
  <si>
    <t>berp</t>
  </si>
  <si>
    <t>https://eventoweb.zhaw.ch/Evt_Pages/Brn_ModulDetailAZ.aspx?IDAnlass=1455597&amp;date=662249088000000000</t>
  </si>
  <si>
    <t>https://eventoweb.zhaw.ch/Evt_Pages/Brn_ModulDetailAZ.aspx?IDAnlass=1455597&amp;IdLanguage=1&amp;date=662249088000000000&amp;clearcache=true</t>
  </si>
  <si>
    <t>https://eventoweb.zhaw.ch/Evt_Pages/Brn_ModulDetailAZ.aspx?IDAnlass=1455597&amp;IdLanguage=133&amp;date=662249088000000000&amp;clearcache=true</t>
  </si>
  <si>
    <t>IT.PROG1</t>
  </si>
  <si>
    <t>PROG1</t>
  </si>
  <si>
    <t>t.BA.IT.PROG1.19HS</t>
  </si>
  <si>
    <t>Programmieren 1</t>
  </si>
  <si>
    <t>Programming 1</t>
  </si>
  <si>
    <t>Klausur schriftlich 90 Minuten</t>
  </si>
  <si>
    <t>https://eventoweb.zhaw.ch/Evt_Pages/Brn_ModulDetailAZ.aspx?IDAnlass=1455601&amp;date=662249088000000000</t>
  </si>
  <si>
    <t>https://eventoweb.zhaw.ch/Evt_Pages/Brn_ModulDetailAZ.aspx?IDAnlass=1455601&amp;IdLanguage=1&amp;date=662249088000000000&amp;clearcache=true</t>
  </si>
  <si>
    <t>https://eventoweb.zhaw.ch/Evt_Pages/Brn_ModulDetailAZ.aspx?IDAnlass=1455601&amp;IdLanguage=133&amp;date=662249088000000000&amp;clearcache=true</t>
  </si>
  <si>
    <t>ITM.DM</t>
  </si>
  <si>
    <t>MDM</t>
  </si>
  <si>
    <t>Mathematik 3</t>
  </si>
  <si>
    <t>t.BA.ITM.DM.19HS</t>
  </si>
  <si>
    <t>Diskrete Mathematik</t>
  </si>
  <si>
    <t>Discrete Mathematics</t>
  </si>
  <si>
    <t>Typ 2b - 4 Credits - 2 mal 2 SWL V</t>
  </si>
  <si>
    <t>flum</t>
  </si>
  <si>
    <t>MNG - Mathematik</t>
  </si>
  <si>
    <t>Prüfung schriftlich 90 Minuten</t>
  </si>
  <si>
    <t>https://eventoweb.zhaw.ch/Evt_Pages/Brn_ModulDetailAZ.aspx?IDAnlass=1456265&amp;date=662249088000000000</t>
  </si>
  <si>
    <t>https://eventoweb.zhaw.ch/Evt_Pages/Brn_ModulDetailAZ.aspx?IDAnlass=1456265&amp;IdLanguage=1&amp;date=662249088000000000&amp;clearcache=true</t>
  </si>
  <si>
    <t>https://eventoweb.zhaw.ch/Evt_Pages/Brn_ModulDetailAZ.aspx?IDAnlass=1456265&amp;IdLanguage=133&amp;date=662249088000000000&amp;clearcache=true</t>
  </si>
  <si>
    <t>ITP.GED</t>
  </si>
  <si>
    <t>GED</t>
  </si>
  <si>
    <t>Physik</t>
  </si>
  <si>
    <t>t.BA.ITP.GED.19HS</t>
  </si>
  <si>
    <t>Grundlagen der Elektrotechnik und Digitaltechnik</t>
  </si>
  <si>
    <t>Electronics and Digital Technology: Basic Principles</t>
  </si>
  <si>
    <t>IT2</t>
  </si>
  <si>
    <t>furu</t>
  </si>
  <si>
    <t>MNG - Physik</t>
  </si>
  <si>
    <t>In Zürich im KT-Labor (ZL O3.16+O3.20) + UZ</t>
  </si>
  <si>
    <t>für P: TE 528/TE 524 (Labor Räume für dieses Modul)</t>
  </si>
  <si>
    <t>Klausur schriftl. 90 Min</t>
  </si>
  <si>
    <t>https://eventoweb.zhaw.ch/Evt_Pages/Brn_ModulDetailAZ.aspx?IDAnlass=1456268&amp;date=662249088000000000</t>
  </si>
  <si>
    <t>https://eventoweb.zhaw.ch/Evt_Pages/Brn_ModulDetailAZ.aspx?IDAnlass=1456268&amp;IdLanguage=1&amp;date=662249088000000000&amp;clearcache=true</t>
  </si>
  <si>
    <t>https://eventoweb.zhaw.ch/Evt_Pages/Brn_ModulDetailAZ.aspx?IDAnlass=1456268&amp;IdLanguage=133&amp;date=662249088000000000&amp;clearcache=true</t>
  </si>
  <si>
    <t>MT.ME1</t>
  </si>
  <si>
    <t>PEMT1</t>
  </si>
  <si>
    <t>t.BA.MT.ME1.19HS</t>
  </si>
  <si>
    <t>Maschinenelemente 1</t>
  </si>
  <si>
    <t>Machine Elements 1</t>
  </si>
  <si>
    <t>MT2</t>
  </si>
  <si>
    <t>ZPP</t>
  </si>
  <si>
    <t>faad</t>
  </si>
  <si>
    <t>wenz</t>
  </si>
  <si>
    <t>MY E0.07, MY E0.08 oder MY E0.11</t>
  </si>
  <si>
    <t>Maschinenelementeklausur schriftlich 90 min</t>
  </si>
  <si>
    <t>https://eventoweb.zhaw.ch/Evt_Pages/Brn_ModulDetailAZ.aspx?IDAnlass=1455677&amp;date=662249088000000000</t>
  </si>
  <si>
    <t>https://eventoweb.zhaw.ch/Evt_Pages/Brn_ModulDetailAZ.aspx?IDAnlass=1455677&amp;IdLanguage=1&amp;date=662249088000000000&amp;clearcache=true</t>
  </si>
  <si>
    <t>https://eventoweb.zhaw.ch/Evt_Pages/Brn_ModulDetailAZ.aspx?IDAnlass=1455677&amp;IdLanguage=133&amp;date=662249088000000000&amp;clearcache=true</t>
  </si>
  <si>
    <t>MT.PM1</t>
  </si>
  <si>
    <t>PSMT1</t>
  </si>
  <si>
    <t>t.BA.MT.PM1.19HS</t>
  </si>
  <si>
    <t>Projektmodul 1</t>
  </si>
  <si>
    <t>Project Module 1</t>
  </si>
  <si>
    <t>scng</t>
  </si>
  <si>
    <t>Für 2 "Halbklassen" (16-20 TN) zwingend immer MY E0.07 + ein zweiter Raum im MY oder LT Gebäude</t>
  </si>
  <si>
    <t>Entwicklungsprojekt schriftlich 5 h</t>
  </si>
  <si>
    <t>https://eventoweb.zhaw.ch/Evt_Pages/Brn_ModulDetailAZ.aspx?IDAnlass=1455684&amp;date=662249088000000000</t>
  </si>
  <si>
    <t>https://eventoweb.zhaw.ch/Evt_Pages/Brn_ModulDetailAZ.aspx?IDAnlass=1455684&amp;IdLanguage=1&amp;date=662249088000000000&amp;clearcache=true</t>
  </si>
  <si>
    <t>https://eventoweb.zhaw.ch/Evt_Pages/Brn_ModulDetailAZ.aspx?IDAnlass=1455684&amp;IdLanguage=133&amp;date=662249088000000000&amp;clearcache=true</t>
  </si>
  <si>
    <t>MT.WTC</t>
  </si>
  <si>
    <t>WTC</t>
  </si>
  <si>
    <t>t.BA.MT.WTC.19HS</t>
  </si>
  <si>
    <t>Werkstoffe und Chemie</t>
  </si>
  <si>
    <t>Materials and Chemistry</t>
  </si>
  <si>
    <t>MT1</t>
  </si>
  <si>
    <t>winl</t>
  </si>
  <si>
    <t>Für P TC E0.14 (max. 20 Stud.)</t>
  </si>
  <si>
    <t>Klausur schriftlich 90min</t>
  </si>
  <si>
    <t>https://eventoweb.zhaw.ch/Evt_Pages/Brn_ModulDetailAZ.aspx?IDAnlass=1455491&amp;date=662249088000000000</t>
  </si>
  <si>
    <t>https://eventoweb.zhaw.ch/Evt_Pages/Brn_ModulDetailAZ.aspx?IDAnlass=1455491&amp;IdLanguage=1&amp;date=662249088000000000&amp;clearcache=true</t>
  </si>
  <si>
    <t>https://eventoweb.zhaw.ch/Evt_Pages/Brn_ModulDetailAZ.aspx?IDAnlass=1455491&amp;IdLanguage=133&amp;date=662249088000000000&amp;clearcache=true</t>
  </si>
  <si>
    <t>MTI.CAD</t>
  </si>
  <si>
    <t>CADMT</t>
  </si>
  <si>
    <t>CAD für MT</t>
  </si>
  <si>
    <t>t.BA.MTI.CAD.19HS</t>
  </si>
  <si>
    <t>CAD for MT</t>
  </si>
  <si>
    <t>Typ 1b - 2 Credits - 2 SWL P</t>
  </si>
  <si>
    <t>hptr</t>
  </si>
  <si>
    <t>2 beieinanderliegende Räume mit CAD Infrastruktur (MY E0.08 und MY E0.011 oder TE 225 und TE223)</t>
  </si>
  <si>
    <t>CAD-Klausur schriftlich 90Min.</t>
  </si>
  <si>
    <t>https://eventoweb.zhaw.ch/Evt_Pages/Brn_ModulDetailAZ.aspx?IDAnlass=1455690&amp;date=662249088000000000</t>
  </si>
  <si>
    <t>https://eventoweb.zhaw.ch/Evt_Pages/Brn_ModulDetailAZ.aspx?IDAnlass=1455690&amp;IdLanguage=1&amp;date=662249088000000000&amp;clearcache=true</t>
  </si>
  <si>
    <t>https://eventoweb.zhaw.ch/Evt_Pages/Brn_ModulDetailAZ.aspx?IDAnlass=1455690&amp;IdLanguage=133&amp;date=662249088000000000&amp;clearcache=true</t>
  </si>
  <si>
    <t>ST.MATTECH</t>
  </si>
  <si>
    <t>MWST</t>
  </si>
  <si>
    <t>t.BA.ST.MATTECH.19HS</t>
  </si>
  <si>
    <t>Materialtechnologie</t>
  </si>
  <si>
    <t>Materials Technology</t>
  </si>
  <si>
    <t>ST2</t>
  </si>
  <si>
    <t>jung</t>
  </si>
  <si>
    <t>scst</t>
  </si>
  <si>
    <t>heel teilt (nacheinander) mit jeweils 1 Doz P/Klasse</t>
  </si>
  <si>
    <t>Für P TC E0.13</t>
  </si>
  <si>
    <t>https://eventoweb.zhaw.ch/Evt_Pages/Brn_ModulDetailAZ.aspx?IDAnlass=1455496&amp;date=662249088000000000</t>
  </si>
  <si>
    <t>https://eventoweb.zhaw.ch/Evt_Pages/Brn_ModulDetailAZ.aspx?IDAnlass=1455496&amp;IdLanguage=1&amp;date=662249088000000000&amp;clearcache=true</t>
  </si>
  <si>
    <t>https://eventoweb.zhaw.ch/Evt_Pages/Brn_ModulDetailAZ.aspx?IDAnlass=1455496&amp;IdLanguage=133&amp;date=662249088000000000&amp;clearcache=true</t>
  </si>
  <si>
    <t>ST.PM1</t>
  </si>
  <si>
    <t>PES1</t>
  </si>
  <si>
    <t>t.BA.ST.PM1.19HS</t>
  </si>
  <si>
    <t>Produktentwicklung Systemtechnik 1</t>
  </si>
  <si>
    <t>Product Development for Systems Engineering 1</t>
  </si>
  <si>
    <t>ST1</t>
  </si>
  <si>
    <t>IMS</t>
  </si>
  <si>
    <t>wuem</t>
  </si>
  <si>
    <t xml:space="preserve">2 Halbklassen parallel - 1 Projektschienenraum und 1 CAD-Raum (TE 223, TE 225, TE 419, MY E0.08, MY E011) </t>
  </si>
  <si>
    <t>CAD Prüfung schriftlich 90 min</t>
  </si>
  <si>
    <t>https://eventoweb.zhaw.ch/Evt_Pages/Brn_ModulDetailAZ.aspx?IDAnlass=1455501&amp;date=662249088000000000</t>
  </si>
  <si>
    <t>https://eventoweb.zhaw.ch/Evt_Pages/Brn_ModulDetailAZ.aspx?IDAnlass=1455501&amp;IdLanguage=1&amp;date=662249088000000000&amp;clearcache=true</t>
  </si>
  <si>
    <t>https://eventoweb.zhaw.ch/Evt_Pages/Brn_ModulDetailAZ.aspx?IDAnlass=1455501&amp;IdLanguage=133&amp;date=662249088000000000&amp;clearcache=true</t>
  </si>
  <si>
    <t>VS.PM1</t>
  </si>
  <si>
    <t>VGP1</t>
  </si>
  <si>
    <t>t.BA.VS.PM1.19HS</t>
  </si>
  <si>
    <t>Grundlagenprojekt 1</t>
  </si>
  <si>
    <t>Transportation Project 1</t>
  </si>
  <si>
    <t>VS2</t>
  </si>
  <si>
    <t>ICP</t>
  </si>
  <si>
    <t>pern</t>
  </si>
  <si>
    <t>saut</t>
  </si>
  <si>
    <t>TH 331 + 333</t>
  </si>
  <si>
    <t>https://eventoweb.zhaw.ch/Evt_Pages/Brn_ModulDetailAZ.aspx?IDAnlass=1456378&amp;date=662249088000000000</t>
  </si>
  <si>
    <t>https://eventoweb.zhaw.ch/Evt_Pages/Brn_ModulDetailAZ.aspx?IDAnlass=1456378&amp;IdLanguage=1&amp;date=662249088000000000&amp;clearcache=true</t>
  </si>
  <si>
    <t>https://eventoweb.zhaw.ch/Evt_Pages/Brn_ModulDetailAZ.aspx?IDAnlass=1456378&amp;IdLanguage=133&amp;date=662249088000000000&amp;clearcache=true</t>
  </si>
  <si>
    <t>VS.RP</t>
  </si>
  <si>
    <t>PR</t>
  </si>
  <si>
    <t>t.BA.VS.RP.19HS</t>
  </si>
  <si>
    <t>Raumplanung</t>
  </si>
  <si>
    <t>Spatial Planning</t>
  </si>
  <si>
    <t>Typ 2a - 4 Credits - 4 SWL V</t>
  </si>
  <si>
    <t>VS1</t>
  </si>
  <si>
    <t>https://eventoweb.zhaw.ch/Evt_Pages/Brn_ModulDetailAZ.aspx?IDAnlass=1455527&amp;date=662249088000000000</t>
  </si>
  <si>
    <t>https://eventoweb.zhaw.ch/Evt_Pages/Brn_ModulDetailAZ.aspx?IDAnlass=1455527&amp;IdLanguage=1&amp;date=662249088000000000&amp;clearcache=true</t>
  </si>
  <si>
    <t>https://eventoweb.zhaw.ch/Evt_Pages/Brn_ModulDetailAZ.aspx?IDAnlass=1455527&amp;IdLanguage=133&amp;date=662249088000000000&amp;clearcache=true</t>
  </si>
  <si>
    <t>VS.VSG</t>
  </si>
  <si>
    <t>VESG</t>
  </si>
  <si>
    <t>t.BA.VS.VSG.19HS</t>
  </si>
  <si>
    <t>Verkehrssysteme - Grundlagen</t>
  </si>
  <si>
    <t>Transportation Systems - Basics</t>
  </si>
  <si>
    <t>https://eventoweb.zhaw.ch/Evt_Pages/Brn_ModulDetailAZ.aspx?IDAnlass=1455531&amp;date=662249088000000000</t>
  </si>
  <si>
    <t>https://eventoweb.zhaw.ch/Evt_Pages/Brn_ModulDetailAZ.aspx?IDAnlass=1455531&amp;IdLanguage=1&amp;date=662249088000000000&amp;clearcache=true</t>
  </si>
  <si>
    <t>https://eventoweb.zhaw.ch/Evt_Pages/Brn_ModulDetailAZ.aspx?IDAnlass=1455531&amp;IdLanguage=133&amp;date=662249088000000000&amp;clearcache=true</t>
  </si>
  <si>
    <t>WI.BWP1</t>
  </si>
  <si>
    <t>BP1</t>
  </si>
  <si>
    <t>t.BA.WI.BWP1.10HS</t>
  </si>
  <si>
    <t>Betriebswirtschaftliche Prozesse 1</t>
  </si>
  <si>
    <t>Business Processes 1</t>
  </si>
  <si>
    <t>WI1</t>
  </si>
  <si>
    <t>musi</t>
  </si>
  <si>
    <t>bodr</t>
  </si>
  <si>
    <t>Test Schriftlich 90 Minuten</t>
  </si>
  <si>
    <t>https://eventoweb.zhaw.ch/Evt_Pages/Brn_ModulDetailAZ.aspx?IDAnlass=614175&amp;date=662249088000000000</t>
  </si>
  <si>
    <t>https://eventoweb.zhaw.ch/Evt_Pages/Brn_ModulDetailAZ.aspx?IDAnlass=614175&amp;IdLanguage=1&amp;date=662249088000000000&amp;clearcache=true</t>
  </si>
  <si>
    <t>https://eventoweb.zhaw.ch/Evt_Pages/Brn_ModulDetailAZ.aspx?IDAnlass=614175&amp;IdLanguage=133&amp;date=662249088000000000&amp;clearcache=true</t>
  </si>
  <si>
    <t>WI.PM1</t>
  </si>
  <si>
    <t>SFCS1</t>
  </si>
  <si>
    <t>t.BA.WI.PM1.19HS</t>
  </si>
  <si>
    <t>Case Studies Stock and Flow - Systeme 1</t>
  </si>
  <si>
    <t>Case Studies Stock and Flow - Systems 1</t>
  </si>
  <si>
    <t>WI2</t>
  </si>
  <si>
    <t>vent</t>
  </si>
  <si>
    <t>TP</t>
  </si>
  <si>
    <t>https://eventoweb.zhaw.ch/Evt_Pages/Brn_ModulDetailAZ.aspx?IDAnlass=1456274&amp;date=662249088000000000</t>
  </si>
  <si>
    <t>https://eventoweb.zhaw.ch/Evt_Pages/Brn_ModulDetailAZ.aspx?IDAnlass=1456274&amp;IdLanguage=1&amp;date=662249088000000000&amp;clearcache=true</t>
  </si>
  <si>
    <t>https://eventoweb.zhaw.ch/Evt_Pages/Brn_ModulDetailAZ.aspx?IDAnlass=1456274&amp;IdLanguage=133&amp;date=662249088000000000&amp;clearcache=true</t>
  </si>
  <si>
    <t>WI.WAST1</t>
  </si>
  <si>
    <t>WSTA1</t>
  </si>
  <si>
    <t>t.BA.WI.WAST1.19HS</t>
  </si>
  <si>
    <t>Wahrscheinlichkeit und Statistik 1</t>
  </si>
  <si>
    <t>Probability and Statistics 1</t>
  </si>
  <si>
    <t>hofc</t>
  </si>
  <si>
    <t>Klausur schriftlich siehe Modulvereinbarung</t>
  </si>
  <si>
    <t>https://eventoweb.zhaw.ch/Evt_Pages/Brn_ModulDetailAZ.aspx?IDAnlass=1456390&amp;date=662249088000000000</t>
  </si>
  <si>
    <t>https://eventoweb.zhaw.ch/Evt_Pages/Brn_ModulDetailAZ.aspx?IDAnlass=1456390&amp;IdLanguage=1&amp;date=662249088000000000&amp;clearcache=true</t>
  </si>
  <si>
    <t>https://eventoweb.zhaw.ch/Evt_Pages/Brn_ModulDetailAZ.aspx?IDAnlass=1456390&amp;IdLanguage=133&amp;date=662249088000000000&amp;clearcache=true</t>
  </si>
  <si>
    <t>WIP.PHY1</t>
  </si>
  <si>
    <t>PHY1-C2</t>
  </si>
  <si>
    <t>Physik 1</t>
  </si>
  <si>
    <t>t.BA.WIP.PHY1.19HS</t>
  </si>
  <si>
    <t>Physics 1</t>
  </si>
  <si>
    <t>Für V Unterrichtszimmer TB, TH; P TP</t>
  </si>
  <si>
    <t>Klausur schriftlich 150 Min</t>
  </si>
  <si>
    <t>https://eventoweb.zhaw.ch/Evt_Pages/Brn_ModulDetailAZ.aspx?IDAnlass=1456279&amp;date=662249088000000000</t>
  </si>
  <si>
    <t>https://eventoweb.zhaw.ch/Evt_Pages/Brn_ModulDetailAZ.aspx?IDAnlass=1456279&amp;IdLanguage=1&amp;date=662249088000000000&amp;clearcache=true</t>
  </si>
  <si>
    <t>https://eventoweb.zhaw.ch/Evt_Pages/Brn_ModulDetailAZ.aspx?IDAnlass=1456279&amp;IdLanguage=133&amp;date=662249088000000000&amp;clearcache=true</t>
  </si>
  <si>
    <t>XX.EL1</t>
  </si>
  <si>
    <t>ET,ST</t>
  </si>
  <si>
    <t>EL1</t>
  </si>
  <si>
    <t>Elektrizitätslehre 1</t>
  </si>
  <si>
    <t>t.BA.XX.EL1.19HS</t>
  </si>
  <si>
    <t>Electricity 1</t>
  </si>
  <si>
    <t>ET1,ST1</t>
  </si>
  <si>
    <t>loma,scst</t>
  </si>
  <si>
    <t>für Praktikum: TB 514/TB 526; Prio 2: TB 404/TB 414</t>
  </si>
  <si>
    <t xml:space="preserve">90-minütige Klausur  </t>
  </si>
  <si>
    <t>https://eventoweb.zhaw.ch/Evt_Pages/Brn_ModulDetailAZ.aspx?IDAnlass=1455648&amp;date=662249088000000000</t>
  </si>
  <si>
    <t>https://eventoweb.zhaw.ch/Evt_Pages/Brn_ModulDetailAZ.aspx?IDAnlass=1455648&amp;IdLanguage=1&amp;date=662249088000000000&amp;clearcache=true</t>
  </si>
  <si>
    <t>https://eventoweb.zhaw.ch/Evt_Pages/Brn_ModulDetailAZ.aspx?IDAnlass=1455648&amp;IdLanguage=133&amp;date=662249088000000000&amp;clearcache=true</t>
  </si>
  <si>
    <t>XX.EXPD</t>
  </si>
  <si>
    <t>DS,WI</t>
  </si>
  <si>
    <t>t.BA.XX.EXPD.20HS</t>
  </si>
  <si>
    <t>Explorative Datenanalyse</t>
  </si>
  <si>
    <t>Explorative Data Analysis</t>
  </si>
  <si>
    <t>DS2,WI1</t>
  </si>
  <si>
    <t>1.Sem (WI)/3.Sem (DS)</t>
  </si>
  <si>
    <t>bodr/doem</t>
  </si>
  <si>
    <t>https://eventoweb.zhaw.ch/Evt_Pages/Brn_ModulDetailAZ.aspx?IDAnlass=1692453&amp;date=662249088000000000</t>
  </si>
  <si>
    <t>https://eventoweb.zhaw.ch/Evt_Pages/Brn_ModulDetailAZ.aspx?IDAnlass=1692453&amp;IdLanguage=1&amp;date=662249088000000000&amp;clearcache=true</t>
  </si>
  <si>
    <t>https://eventoweb.zhaw.ch/Evt_Pages/Brn_ModulDetailAZ.aspx?IDAnlass=1692453&amp;IdLanguage=133&amp;date=662249088000000000&amp;clearcache=true</t>
  </si>
  <si>
    <t>XXI.INF1</t>
  </si>
  <si>
    <t>INE1</t>
  </si>
  <si>
    <t>Informatik (für Ingeniuere?)</t>
  </si>
  <si>
    <t>t.BA.XXI.INF1.19HS</t>
  </si>
  <si>
    <t>Informatik 1</t>
  </si>
  <si>
    <t>Computer Science 1</t>
  </si>
  <si>
    <t>bkrt</t>
  </si>
  <si>
    <t>Prüfung schriftlich 90 min</t>
  </si>
  <si>
    <t>https://eventoweb.zhaw.ch/Evt_Pages/Brn_ModulDetailAZ.aspx?IDAnlass=1455572&amp;date=662249088000000000</t>
  </si>
  <si>
    <t>https://eventoweb.zhaw.ch/Evt_Pages/Brn_ModulDetailAZ.aspx?IDAnlass=1455572&amp;IdLanguage=1&amp;date=662249088000000000&amp;clearcache=true</t>
  </si>
  <si>
    <t>https://eventoweb.zhaw.ch/Evt_Pages/Brn_ModulDetailAZ.aspx?IDAnlass=1455572&amp;IdLanguage=133&amp;date=662249088000000000&amp;clearcache=true</t>
  </si>
  <si>
    <t>XXI.PROG1</t>
  </si>
  <si>
    <t>AV,DS,EU,MT,VS,WI</t>
  </si>
  <si>
    <t>IT-PROG</t>
  </si>
  <si>
    <t>Informatik Programmieren 1</t>
  </si>
  <si>
    <t>t.BA.XXI.PROG1.19HS</t>
  </si>
  <si>
    <t>Computer Science Programming 1</t>
  </si>
  <si>
    <t>AV1,DS1,EU1,MT1,VS1,WI1</t>
  </si>
  <si>
    <t>stme</t>
  </si>
  <si>
    <t>jart</t>
  </si>
  <si>
    <t>vorzugsweise V: TE 402 / P: TE 502</t>
  </si>
  <si>
    <t>https://eventoweb.zhaw.ch/Evt_Pages/Brn_ModulDetailAZ.aspx?IDAnlass=1455608&amp;date=662249088000000000</t>
  </si>
  <si>
    <t>https://eventoweb.zhaw.ch/Evt_Pages/Brn_ModulDetailAZ.aspx?IDAnlass=1455608&amp;IdLanguage=1&amp;date=662249088000000000&amp;clearcache=true</t>
  </si>
  <si>
    <t>https://eventoweb.zhaw.ch/Evt_Pages/Brn_ModulDetailAZ.aspx?IDAnlass=1455608&amp;IdLanguage=133&amp;date=662249088000000000&amp;clearcache=true</t>
  </si>
  <si>
    <t>XXK.COM1</t>
  </si>
  <si>
    <t>AV,DS,ET,EU,MT,IT,ST,VS,WI</t>
  </si>
  <si>
    <t>COM-ST</t>
  </si>
  <si>
    <t>COM1</t>
  </si>
  <si>
    <t>t.BA.XXK.COM1.19HS</t>
  </si>
  <si>
    <t>Communication Competence 1</t>
  </si>
  <si>
    <t>Deutsch/Englisch</t>
  </si>
  <si>
    <t>AV1,DS1,ET1,EU1,IT1,MT2,ST1,VS1,WI1</t>
  </si>
  <si>
    <t>1.Sem/3.Sem(MT)</t>
  </si>
  <si>
    <t>ILC</t>
  </si>
  <si>
    <t>urak</t>
  </si>
  <si>
    <t>KM - Kontextmodul</t>
  </si>
  <si>
    <t>mündlich Präsentation (E) ca. 3-4 Minuten Redezeit pro Person</t>
  </si>
  <si>
    <t>https://eventoweb.zhaw.ch/Evt_Pages/Brn_ModulDetailAZ.aspx?IDAnlass=1455666&amp;date=662249088000000000</t>
  </si>
  <si>
    <t>https://eventoweb.zhaw.ch/Evt_Pages/Brn_ModulDetailAZ.aspx?IDAnlass=1455666&amp;IdLanguage=1&amp;date=662249088000000000&amp;clearcache=true</t>
  </si>
  <si>
    <t>https://eventoweb.zhaw.ch/Evt_Pages/Brn_ModulDetailAZ.aspx?IDAnlass=1455666&amp;IdLanguage=133&amp;date=662249088000000000&amp;clearcache=true</t>
  </si>
  <si>
    <t>XXM1.AN1</t>
  </si>
  <si>
    <t>AV,DS,IT,VS,WI</t>
  </si>
  <si>
    <t>MAE1-C1</t>
  </si>
  <si>
    <t>Mathematik 1</t>
  </si>
  <si>
    <t>t.BA.XXM1.AN1.19HS</t>
  </si>
  <si>
    <t>Analysis 1</t>
  </si>
  <si>
    <t>AV1,DS1,IT1,VS1,WI1</t>
  </si>
  <si>
    <t>zght</t>
  </si>
  <si>
    <t>Prüfung schriftlich 90 Min</t>
  </si>
  <si>
    <t>https://eventoweb.zhaw.ch/Evt_Pages/Brn_ModulDetailAZ.aspx?IDAnlass=1456291&amp;date=662249088000000000</t>
  </si>
  <si>
    <t>https://eventoweb.zhaw.ch/Evt_Pages/Brn_ModulDetailAZ.aspx?IDAnlass=1456291&amp;IdLanguage=1&amp;date=662249088000000000&amp;clearcache=true</t>
  </si>
  <si>
    <t>https://eventoweb.zhaw.ch/Evt_Pages/Brn_ModulDetailAZ.aspx?IDAnlass=1456291&amp;IdLanguage=133&amp;date=662249088000000000&amp;clearcache=true</t>
  </si>
  <si>
    <t>XXM3.LA1</t>
  </si>
  <si>
    <t>AV,DS,VS,WI</t>
  </si>
  <si>
    <t>MLAE-C1</t>
  </si>
  <si>
    <t>t.BA.XXM3.LA1.19HS</t>
  </si>
  <si>
    <t>Lineare Algebra 1</t>
  </si>
  <si>
    <t>Linear Algebra 1</t>
  </si>
  <si>
    <t>AV1,DS1,VS1,WI1</t>
  </si>
  <si>
    <t>lany</t>
  </si>
  <si>
    <t>https://eventoweb.zhaw.ch/Evt_Pages/Brn_ModulDetailAZ.aspx?IDAnlass=1456315&amp;date=662249088000000000</t>
  </si>
  <si>
    <t>https://eventoweb.zhaw.ch/Evt_Pages/Brn_ModulDetailAZ.aspx?IDAnlass=1456315&amp;IdLanguage=1&amp;date=662249088000000000&amp;clearcache=true</t>
  </si>
  <si>
    <t>https://eventoweb.zhaw.ch/Evt_Pages/Brn_ModulDetailAZ.aspx?IDAnlass=1456315&amp;IdLanguage=133&amp;date=662249088000000000&amp;clearcache=true</t>
  </si>
  <si>
    <t>XXM4.AN1</t>
  </si>
  <si>
    <t>ET,ST,EU,MT</t>
  </si>
  <si>
    <t>MAE1-C2</t>
  </si>
  <si>
    <t>t.BA.XXM4.AN1.19HS</t>
  </si>
  <si>
    <t>ET1,EU1,MT1,ST1</t>
  </si>
  <si>
    <t>roma</t>
  </si>
  <si>
    <t>Prüfung schriftlich 90'</t>
  </si>
  <si>
    <t>https://eventoweb.zhaw.ch/Evt_Pages/Brn_ModulDetailAZ.aspx?IDAnlass=1456323&amp;date=662249088000000000</t>
  </si>
  <si>
    <t>https://eventoweb.zhaw.ch/Evt_Pages/Brn_ModulDetailAZ.aspx?IDAnlass=1456323&amp;IdLanguage=1&amp;date=662249088000000000&amp;clearcache=true</t>
  </si>
  <si>
    <t>https://eventoweb.zhaw.ch/Evt_Pages/Brn_ModulDetailAZ.aspx?IDAnlass=1456323&amp;IdLanguage=133&amp;date=662249088000000000&amp;clearcache=true</t>
  </si>
  <si>
    <t>XXM5.LA1</t>
  </si>
  <si>
    <t>MLAE1-C2</t>
  </si>
  <si>
    <t>t.BA.XXM5.LA1.19HS</t>
  </si>
  <si>
    <t>scmi</t>
  </si>
  <si>
    <t>Prüfung schriftlich 120 min</t>
  </si>
  <si>
    <t>https://eventoweb.zhaw.ch/Evt_Pages/Brn_ModulDetailAZ.aspx?IDAnlass=1456381&amp;date=662249088000000000</t>
  </si>
  <si>
    <t>https://eventoweb.zhaw.ch/Evt_Pages/Brn_ModulDetailAZ.aspx?IDAnlass=1456381&amp;IdLanguage=1&amp;date=662249088000000000&amp;clearcache=true</t>
  </si>
  <si>
    <t>https://eventoweb.zhaw.ch/Evt_Pages/Brn_ModulDetailAZ.aspx?IDAnlass=1456381&amp;IdLanguage=133&amp;date=662249088000000000&amp;clearcache=true</t>
  </si>
  <si>
    <t>XXM6.AS1</t>
  </si>
  <si>
    <t>EU,MT</t>
  </si>
  <si>
    <t>MA1</t>
  </si>
  <si>
    <t>t.BA.XXM6.AS1.19HS</t>
  </si>
  <si>
    <t>Algebra und Statistik 1</t>
  </si>
  <si>
    <t>Algebra and Statistics 1</t>
  </si>
  <si>
    <t>EU1,MT1</t>
  </si>
  <si>
    <t>sses</t>
  </si>
  <si>
    <t>bauf,wenz</t>
  </si>
  <si>
    <t>https://eventoweb.zhaw.ch/Evt_Pages/Brn_ModulDetailAZ.aspx?IDAnlass=1456284&amp;date=662249088000000000</t>
  </si>
  <si>
    <t>https://eventoweb.zhaw.ch/Evt_Pages/Brn_ModulDetailAZ.aspx?IDAnlass=1456284&amp;IdLanguage=1&amp;date=662249088000000000&amp;clearcache=true</t>
  </si>
  <si>
    <t>https://eventoweb.zhaw.ch/Evt_Pages/Brn_ModulDetailAZ.aspx?IDAnlass=1456284&amp;IdLanguage=133&amp;date=662249088000000000&amp;clearcache=true</t>
  </si>
  <si>
    <t>XXP2.PHY1</t>
  </si>
  <si>
    <t>AV,VS</t>
  </si>
  <si>
    <t>PHY1-C1</t>
  </si>
  <si>
    <t>t.BA.XXP2.PHY1.19HS</t>
  </si>
  <si>
    <t>AV2,VS2</t>
  </si>
  <si>
    <t>regl,saut</t>
  </si>
  <si>
    <t>für P: TP405/TP407/TP207</t>
  </si>
  <si>
    <t>Klausur Schriftlich 120 Min.</t>
  </si>
  <si>
    <t>https://eventoweb.zhaw.ch/Evt_Pages/Brn_ModulDetailAZ.aspx?IDAnlass=1456333&amp;date=662249088000000000</t>
  </si>
  <si>
    <t>https://eventoweb.zhaw.ch/Evt_Pages/Brn_ModulDetailAZ.aspx?IDAnlass=1456333&amp;IdLanguage=1&amp;date=662249088000000000&amp;clearcache=true</t>
  </si>
  <si>
    <t>https://eventoweb.zhaw.ch/Evt_Pages/Brn_ModulDetailAZ.aspx?IDAnlass=1456333&amp;IdLanguage=133&amp;date=662249088000000000&amp;clearcache=true</t>
  </si>
  <si>
    <t>XXP5.PHY1</t>
  </si>
  <si>
    <t>PHY1-C3</t>
  </si>
  <si>
    <t>Physik I</t>
  </si>
  <si>
    <t>t.BA.XXP5.PHY1.19HS</t>
  </si>
  <si>
    <t>ET2,ST2</t>
  </si>
  <si>
    <t>reyj</t>
  </si>
  <si>
    <t>V im TP, P: TP208/TP212</t>
  </si>
  <si>
    <t>https://eventoweb.zhaw.ch/Evt_Pages/Brn_ModulDetailAZ.aspx?IDAnlass=1456343&amp;date=662249088000000000</t>
  </si>
  <si>
    <t>https://eventoweb.zhaw.ch/Evt_Pages/Brn_ModulDetailAZ.aspx?IDAnlass=1456343&amp;IdLanguage=1&amp;date=662249088000000000&amp;clearcache=true</t>
  </si>
  <si>
    <t>https://eventoweb.zhaw.ch/Evt_Pages/Brn_ModulDetailAZ.aspx?IDAnlass=1456343&amp;IdLanguage=133&amp;date=662249088000000000&amp;clearcache=true</t>
  </si>
  <si>
    <t>XXP6.PHY1</t>
  </si>
  <si>
    <t>PHY1-C4</t>
  </si>
  <si>
    <t>t.BA.XXP6.PHY1.19HS</t>
  </si>
  <si>
    <t>EU2,MT1</t>
  </si>
  <si>
    <t>3.Sem(EU)/1.Sem(MT)</t>
  </si>
  <si>
    <t>stac</t>
  </si>
  <si>
    <t>für P: TP208/TP212</t>
  </si>
  <si>
    <t>https://eventoweb.zhaw.ch/Evt_Pages/Brn_ModulDetailAZ.aspx?IDAnlass=1456354&amp;date=662249088000000000</t>
  </si>
  <si>
    <t>https://eventoweb.zhaw.ch/Evt_Pages/Brn_ModulDetailAZ.aspx?IDAnlass=1456354&amp;IdLanguage=1&amp;date=662249088000000000&amp;clearcache=true</t>
  </si>
  <si>
    <t>https://eventoweb.zhaw.ch/Evt_Pages/Brn_ModulDetailAZ.aspx?IDAnlass=1456354&amp;IdLanguage=133&amp;date=662249088000000000&amp;clearcache=true</t>
  </si>
  <si>
    <t>AV.BADM-EN</t>
  </si>
  <si>
    <t>BADM-EN</t>
  </si>
  <si>
    <t>Fachmodul 4</t>
  </si>
  <si>
    <t>t.BA.AV.BADM-EN.19HS</t>
  </si>
  <si>
    <t>Business Administration</t>
  </si>
  <si>
    <t>Englisch</t>
  </si>
  <si>
    <t>2. Semester</t>
  </si>
  <si>
    <t>https://eventoweb.zhaw.ch/Evt_Pages/Brn_ModulDetailAZ.aspx?IDAnlass=1455554&amp;date=662249088000000000</t>
  </si>
  <si>
    <t>https://eventoweb.zhaw.ch/Evt_Pages/Brn_ModulDetailAZ.aspx?IDAnlass=1455554&amp;IdLanguage=1&amp;date=662249088000000000&amp;clearcache=true</t>
  </si>
  <si>
    <t>https://eventoweb.zhaw.ch/Evt_Pages/Brn_ModulDetailAZ.aspx?IDAnlass=1455554&amp;IdLanguage=133&amp;date=662249088000000000&amp;clearcache=true</t>
  </si>
  <si>
    <t xml:space="preserve">1. SJ = vor IP Start </t>
  </si>
  <si>
    <t>x</t>
  </si>
  <si>
    <t>AV.PM2</t>
  </si>
  <si>
    <t>PSAV2</t>
  </si>
  <si>
    <t>Projektschiene 2</t>
  </si>
  <si>
    <t>t.BA.AV.PM2.19HS</t>
  </si>
  <si>
    <t>Aviation Projects 2</t>
  </si>
  <si>
    <t>4. Semester</t>
  </si>
  <si>
    <t>https://eventoweb.zhaw.ch/Evt_Pages/Brn_ModulDetailAZ.aspx?IDAnlass=1455698&amp;date=662249088000000000</t>
  </si>
  <si>
    <t>https://eventoweb.zhaw.ch/Evt_Pages/Brn_ModulDetailAZ.aspx?IDAnlass=1455698&amp;IdLanguage=1&amp;date=662249088000000000&amp;clearcache=true</t>
  </si>
  <si>
    <t>https://eventoweb.zhaw.ch/Evt_Pages/Brn_ModulDetailAZ.aspx?IDAnlass=1455698&amp;IdLanguage=133&amp;date=662249088000000000&amp;clearcache=true</t>
  </si>
  <si>
    <t>AV.POF-EN</t>
  </si>
  <si>
    <t>POF-EN</t>
  </si>
  <si>
    <t>Fachmodul 2</t>
  </si>
  <si>
    <t>t.BA.AV.POF-EN.16HS</t>
  </si>
  <si>
    <t>Principles of Flight</t>
  </si>
  <si>
    <t>mani</t>
  </si>
  <si>
    <t>Klausur Schriftlich 90 Minuten</t>
  </si>
  <si>
    <t>https://eventoweb.zhaw.ch/Evt_Pages/Brn_ModulDetailAZ.aspx?IDAnlass=1157105&amp;date=662249088000000000</t>
  </si>
  <si>
    <t>https://eventoweb.zhaw.ch/Evt_Pages/Brn_ModulDetailAZ.aspx?IDAnlass=1157105&amp;IdLanguage=1&amp;date=662249088000000000&amp;clearcache=true</t>
  </si>
  <si>
    <t>https://eventoweb.zhaw.ch/Evt_Pages/Brn_ModulDetailAZ.aspx?IDAnlass=1157105&amp;IdLanguage=133&amp;date=662249088000000000&amp;clearcache=true</t>
  </si>
  <si>
    <t>AVI.CAD</t>
  </si>
  <si>
    <t>CADAV</t>
  </si>
  <si>
    <t>CAD für AV</t>
  </si>
  <si>
    <t>t.BA.AVI.CAD.19HS</t>
  </si>
  <si>
    <t>CAD for Aviation</t>
  </si>
  <si>
    <t>CAD-Raum</t>
  </si>
  <si>
    <t>https://eventoweb.zhaw.ch/Evt_Pages/Brn_ModulDetailAZ.aspx?IDAnlass=1455692&amp;date=662249088000000000</t>
  </si>
  <si>
    <t>https://eventoweb.zhaw.ch/Evt_Pages/Brn_ModulDetailAZ.aspx?IDAnlass=1455692&amp;IdLanguage=1&amp;date=662249088000000000&amp;clearcache=true</t>
  </si>
  <si>
    <t>https://eventoweb.zhaw.ch/Evt_Pages/Brn_ModulDetailAZ.aspx?IDAnlass=1455692&amp;IdLanguage=133&amp;date=662249088000000000&amp;clearcache=true</t>
  </si>
  <si>
    <t>DS.DE1</t>
  </si>
  <si>
    <t>t.BA.DS.DE1.20HS</t>
  </si>
  <si>
    <t>Data Engineering 1</t>
  </si>
  <si>
    <t>bram</t>
  </si>
  <si>
    <t>schriftlich 90 Minuten</t>
  </si>
  <si>
    <t>https://eventoweb.zhaw.ch/Evt_Pages/Brn_ModulDetailAZ.aspx?IDAnlass=1672918&amp;date=662249088000000000</t>
  </si>
  <si>
    <t>https://eventoweb.zhaw.ch/Evt_Pages/Brn_ModulDetailAZ.aspx?IDAnlass=1672918&amp;IdLanguage=1&amp;date=662249088000000000&amp;clearcache=true</t>
  </si>
  <si>
    <t>https://eventoweb.zhaw.ch/Evt_Pages/Brn_ModulDetailAZ.aspx?IDAnlass=1672918&amp;IdLanguage=133&amp;date=662249088000000000&amp;clearcache=true</t>
  </si>
  <si>
    <t>DS.PM2</t>
  </si>
  <si>
    <t>t.BA.DS.PM2.20HS</t>
  </si>
  <si>
    <t>Data Processing with R</t>
  </si>
  <si>
    <t>https://eventoweb.zhaw.ch/Evt_Pages/Brn_ModulDetailAZ.aspx?IDAnlass=1672896&amp;date=662249088000000000</t>
  </si>
  <si>
    <t>https://eventoweb.zhaw.ch/Evt_Pages/Brn_ModulDetailAZ.aspx?IDAnlass=1672896&amp;IdLanguage=1&amp;date=662249088000000000&amp;clearcache=true</t>
  </si>
  <si>
    <t>https://eventoweb.zhaw.ch/Evt_Pages/Brn_ModulDetailAZ.aspx?IDAnlass=1672896&amp;IdLanguage=133&amp;date=662249088000000000&amp;clearcache=true</t>
  </si>
  <si>
    <t>DS.VDSS</t>
  </si>
  <si>
    <t>t.BA.DS.VDSS.20HS</t>
  </si>
  <si>
    <t>Visualisation and Data Science Storytelling</t>
  </si>
  <si>
    <t>rkst</t>
  </si>
  <si>
    <t>Projekt Data Science Story (Teamarbeit möglich) schriftlich max. 10 Seiten</t>
  </si>
  <si>
    <t>https://eventoweb.zhaw.ch/Evt_Pages/Brn_ModulDetailAZ.aspx?IDAnlass=1672899&amp;date=662249088000000000</t>
  </si>
  <si>
    <t>https://eventoweb.zhaw.ch/Evt_Pages/Brn_ModulDetailAZ.aspx?IDAnlass=1672899&amp;IdLanguage=1&amp;date=662249088000000000&amp;clearcache=true</t>
  </si>
  <si>
    <t>https://eventoweb.zhaw.ch/Evt_Pages/Brn_ModulDetailAZ.aspx?IDAnlass=1672899&amp;IdLanguage=133&amp;date=662249088000000000&amp;clearcache=true</t>
  </si>
  <si>
    <t>ET.DCN</t>
  </si>
  <si>
    <t>DCOM</t>
  </si>
  <si>
    <t>t.BA.ET.DCN.19HS</t>
  </si>
  <si>
    <t>Digital Communication Networks</t>
  </si>
  <si>
    <t>ostt</t>
  </si>
  <si>
    <t>Lab: TE 528</t>
  </si>
  <si>
    <t>https://eventoweb.zhaw.ch/Evt_Pages/Brn_ModulDetailAZ.aspx?IDAnlass=1455575&amp;date=662249088000000000</t>
  </si>
  <si>
    <t>https://eventoweb.zhaw.ch/Evt_Pages/Brn_ModulDetailAZ.aspx?IDAnlass=1455575&amp;IdLanguage=1&amp;date=662249088000000000&amp;clearcache=true</t>
  </si>
  <si>
    <t>https://eventoweb.zhaw.ch/Evt_Pages/Brn_ModulDetailAZ.aspx?IDAnlass=1455575&amp;IdLanguage=133&amp;date=662249088000000000&amp;clearcache=true</t>
  </si>
  <si>
    <t>ET.PM2</t>
  </si>
  <si>
    <t>DTP</t>
  </si>
  <si>
    <t>t.BA.ET.PM2.19HS</t>
  </si>
  <si>
    <t>Digitaltechnik-Projekt</t>
  </si>
  <si>
    <t>Digital Technology Project</t>
  </si>
  <si>
    <t>2 Lektionen ZU/Hörsaal, 2 Lektionen Labor (TE 502,TE 507 oder TE 519)</t>
  </si>
  <si>
    <t>https://eventoweb.zhaw.ch/Evt_Pages/Brn_ModulDetailAZ.aspx?IDAnlass=1455585&amp;date=662249088000000000</t>
  </si>
  <si>
    <t>https://eventoweb.zhaw.ch/Evt_Pages/Brn_ModulDetailAZ.aspx?IDAnlass=1455585&amp;IdLanguage=1&amp;date=662249088000000000&amp;clearcache=true</t>
  </si>
  <si>
    <t>https://eventoweb.zhaw.ch/Evt_Pages/Brn_ModulDetailAZ.aspx?IDAnlass=1455585&amp;IdLanguage=133&amp;date=662249088000000000&amp;clearcache=true</t>
  </si>
  <si>
    <t>EU.ELHL2</t>
  </si>
  <si>
    <t>ELHL2</t>
  </si>
  <si>
    <t>t.BA.EU.ELHL2.12HS</t>
  </si>
  <si>
    <t>Elektrotechnik und Halbleiter 2</t>
  </si>
  <si>
    <t>Electrical Engineering and Semiconductors 2</t>
  </si>
  <si>
    <t>heie</t>
  </si>
  <si>
    <t>Klausur Schriftlich 90 min</t>
  </si>
  <si>
    <t>https://eventoweb.zhaw.ch/Evt_Pages/Brn_ModulDetailAZ.aspx?IDAnlass=665381&amp;date=662249088000000000</t>
  </si>
  <si>
    <t>https://eventoweb.zhaw.ch/Evt_Pages/Brn_ModulDetailAZ.aspx?IDAnlass=665381&amp;IdLanguage=1&amp;date=662249088000000000&amp;clearcache=true</t>
  </si>
  <si>
    <t>https://eventoweb.zhaw.ch/Evt_Pages/Brn_ModulDetailAZ.aspx?IDAnlass=665381&amp;IdLanguage=133&amp;date=662249088000000000&amp;clearcache=true</t>
  </si>
  <si>
    <t>EU.PM2</t>
  </si>
  <si>
    <t>TASS</t>
  </si>
  <si>
    <t>t.BA.EU.PM2.19HS</t>
  </si>
  <si>
    <t>Technology Assessment</t>
  </si>
  <si>
    <t>https://eventoweb.zhaw.ch/Evt_Pages/Brn_ModulDetailAZ.aspx?IDAnlass=1455557&amp;date=662249088000000000</t>
  </si>
  <si>
    <t>https://eventoweb.zhaw.ch/Evt_Pages/Brn_ModulDetailAZ.aspx?IDAnlass=1455557&amp;IdLanguage=1&amp;date=662249088000000000&amp;clearcache=true</t>
  </si>
  <si>
    <t>https://eventoweb.zhaw.ch/Evt_Pages/Brn_ModulDetailAZ.aspx?IDAnlass=1455557&amp;IdLanguage=133&amp;date=662249088000000000&amp;clearcache=true</t>
  </si>
  <si>
    <t>EUI.CAD</t>
  </si>
  <si>
    <t>CADEU</t>
  </si>
  <si>
    <t>CAD für EU</t>
  </si>
  <si>
    <t>t.BA.EUI.CAD.19HS</t>
  </si>
  <si>
    <t>CAD for EU</t>
  </si>
  <si>
    <t>till</t>
  </si>
  <si>
    <t>Prüfung schriftlich 90 Min.</t>
  </si>
  <si>
    <t>https://eventoweb.zhaw.ch/Evt_Pages/Brn_ModulDetailAZ.aspx?IDAnlass=1455694&amp;date=662249088000000000</t>
  </si>
  <si>
    <t>https://eventoweb.zhaw.ch/Evt_Pages/Brn_ModulDetailAZ.aspx?IDAnlass=1455694&amp;IdLanguage=1&amp;date=662249088000000000&amp;clearcache=true</t>
  </si>
  <si>
    <t>https://eventoweb.zhaw.ch/Evt_Pages/Brn_ModulDetailAZ.aspx?IDAnlass=1455694&amp;IdLanguage=133&amp;date=662249088000000000&amp;clearcache=true</t>
  </si>
  <si>
    <t>IT.KT</t>
  </si>
  <si>
    <t>KT</t>
  </si>
  <si>
    <t>Fachmodul 6</t>
  </si>
  <si>
    <t>t.BA.IT.KT.13HS</t>
  </si>
  <si>
    <t>Kommunikationstechnik</t>
  </si>
  <si>
    <t>Communication Technology</t>
  </si>
  <si>
    <t>muth</t>
  </si>
  <si>
    <t>Labor</t>
  </si>
  <si>
    <t>https://eventoweb.zhaw.ch/Evt_Pages/Brn_ModulDetailAZ.aspx?IDAnlass=774167&amp;date=662249088000000000</t>
  </si>
  <si>
    <t>https://eventoweb.zhaw.ch/Evt_Pages/Brn_ModulDetailAZ.aspx?IDAnlass=774167&amp;IdLanguage=1&amp;date=662249088000000000&amp;clearcache=true</t>
  </si>
  <si>
    <t>https://eventoweb.zhaw.ch/Evt_Pages/Brn_ModulDetailAZ.aspx?IDAnlass=774167&amp;IdLanguage=133&amp;date=662249088000000000&amp;clearcache=true</t>
  </si>
  <si>
    <t>IT.PM2</t>
  </si>
  <si>
    <t>PSIT2</t>
  </si>
  <si>
    <t>t.BA.IT.PM2.19HS</t>
  </si>
  <si>
    <t>Software-Projekt 2</t>
  </si>
  <si>
    <t>Software Project 2</t>
  </si>
  <si>
    <t>mach</t>
  </si>
  <si>
    <t>PS-Raum</t>
  </si>
  <si>
    <t>https://eventoweb.zhaw.ch/Evt_Pages/Brn_ModulDetailAZ.aspx?IDAnlass=1455611&amp;date=662249088000000000</t>
  </si>
  <si>
    <t>https://eventoweb.zhaw.ch/Evt_Pages/Brn_ModulDetailAZ.aspx?IDAnlass=1455611&amp;IdLanguage=1&amp;date=662249088000000000&amp;clearcache=true</t>
  </si>
  <si>
    <t>https://eventoweb.zhaw.ch/Evt_Pages/Brn_ModulDetailAZ.aspx?IDAnlass=1455611&amp;IdLanguage=133&amp;date=662249088000000000&amp;clearcache=true</t>
  </si>
  <si>
    <t>IT.PROG2</t>
  </si>
  <si>
    <t>PROG2</t>
  </si>
  <si>
    <t>t.BA.IT.PROG2.19HS</t>
  </si>
  <si>
    <t>Programmieren 2</t>
  </si>
  <si>
    <t>Programming 2</t>
  </si>
  <si>
    <t>https://eventoweb.zhaw.ch/Evt_Pages/Brn_ModulDetailAZ.aspx?IDAnlass=1455614&amp;date=662249088000000000</t>
  </si>
  <si>
    <t>https://eventoweb.zhaw.ch/Evt_Pages/Brn_ModulDetailAZ.aspx?IDAnlass=1455614&amp;IdLanguage=1&amp;date=662249088000000000&amp;clearcache=true</t>
  </si>
  <si>
    <t>https://eventoweb.zhaw.ch/Evt_Pages/Brn_ModulDetailAZ.aspx?IDAnlass=1455614&amp;IdLanguage=133&amp;date=662249088000000000&amp;clearcache=true</t>
  </si>
  <si>
    <t>IT.SNP</t>
  </si>
  <si>
    <t>SNP</t>
  </si>
  <si>
    <t>t.BA.IT.SNP.19HS</t>
  </si>
  <si>
    <t>Systemnahe Programmierung</t>
  </si>
  <si>
    <t>System-oriented programming</t>
  </si>
  <si>
    <t>donn</t>
  </si>
  <si>
    <t>Prüfung Schriftlich 90 Minuten</t>
  </si>
  <si>
    <t>https://eventoweb.zhaw.ch/Evt_Pages/Brn_ModulDetailAZ.aspx?IDAnlass=1455588&amp;date=662249088000000000</t>
  </si>
  <si>
    <t>https://eventoweb.zhaw.ch/Evt_Pages/Brn_ModulDetailAZ.aspx?IDAnlass=1455588&amp;IdLanguage=1&amp;date=662249088000000000&amp;clearcache=true</t>
  </si>
  <si>
    <t>https://eventoweb.zhaw.ch/Evt_Pages/Brn_ModulDetailAZ.aspx?IDAnlass=1455588&amp;IdLanguage=133&amp;date=662249088000000000&amp;clearcache=true</t>
  </si>
  <si>
    <t>IT.THIN</t>
  </si>
  <si>
    <t>THIN</t>
  </si>
  <si>
    <t>Fachmodul 8</t>
  </si>
  <si>
    <t>t.BA.IT.THIN.19HS</t>
  </si>
  <si>
    <t>Theoretische Informatik</t>
  </si>
  <si>
    <t>Theory of Computation</t>
  </si>
  <si>
    <t>Klausur schrifltich 60 Min.</t>
  </si>
  <si>
    <t>https://eventoweb.zhaw.ch/Evt_Pages/Brn_ModulDetailAZ.aspx?IDAnlass=1455622&amp;date=662249088000000000</t>
  </si>
  <si>
    <t>https://eventoweb.zhaw.ch/Evt_Pages/Brn_ModulDetailAZ.aspx?IDAnlass=1455622&amp;IdLanguage=1&amp;date=662249088000000000&amp;clearcache=true</t>
  </si>
  <si>
    <t>https://eventoweb.zhaw.ch/Evt_Pages/Brn_ModulDetailAZ.aspx?IDAnlass=1455622&amp;IdLanguage=133&amp;date=662249088000000000&amp;clearcache=true</t>
  </si>
  <si>
    <t>ITM.LA</t>
  </si>
  <si>
    <t>MLAIT</t>
  </si>
  <si>
    <t>Mathematik 4</t>
  </si>
  <si>
    <t>t.BA.ITM.LA.19HS</t>
  </si>
  <si>
    <t>Lineare Algebra</t>
  </si>
  <si>
    <t>Linear Algebra</t>
  </si>
  <si>
    <t>reif</t>
  </si>
  <si>
    <t>https://eventoweb.zhaw.ch/Evt_Pages/Brn_ModulDetailAZ.aspx?IDAnlass=1456364&amp;date=662249088000000000</t>
  </si>
  <si>
    <t>https://eventoweb.zhaw.ch/Evt_Pages/Brn_ModulDetailAZ.aspx?IDAnlass=1456364&amp;IdLanguage=1&amp;date=662249088000000000&amp;clearcache=true</t>
  </si>
  <si>
    <t>https://eventoweb.zhaw.ch/Evt_Pages/Brn_ModulDetailAZ.aspx?IDAnlass=1456364&amp;IdLanguage=133&amp;date=662249088000000000&amp;clearcache=true</t>
  </si>
  <si>
    <t>MT.ME2</t>
  </si>
  <si>
    <t>PEMT2</t>
  </si>
  <si>
    <t>t.BA.MT.ME2.19HS</t>
  </si>
  <si>
    <t>Maschinenelemente 2</t>
  </si>
  <si>
    <t>Machine Elements 2</t>
  </si>
  <si>
    <t>https://eventoweb.zhaw.ch/Evt_Pages/Brn_ModulDetailAZ.aspx?IDAnlass=1455682&amp;date=662249088000000000</t>
  </si>
  <si>
    <t>https://eventoweb.zhaw.ch/Evt_Pages/Brn_ModulDetailAZ.aspx?IDAnlass=1455682&amp;IdLanguage=1&amp;date=662249088000000000&amp;clearcache=true</t>
  </si>
  <si>
    <t>https://eventoweb.zhaw.ch/Evt_Pages/Brn_ModulDetailAZ.aspx?IDAnlass=1455682&amp;IdLanguage=133&amp;date=662249088000000000&amp;clearcache=true</t>
  </si>
  <si>
    <t>MT.PM2</t>
  </si>
  <si>
    <t>PSMT2</t>
  </si>
  <si>
    <t>t.BA.MT.PM2.19HS</t>
  </si>
  <si>
    <t>Projektmodul 2</t>
  </si>
  <si>
    <t>Project Module 2</t>
  </si>
  <si>
    <t>https://eventoweb.zhaw.ch/Evt_Pages/Brn_ModulDetailAZ.aspx?IDAnlass=1455688&amp;date=662249088000000000</t>
  </si>
  <si>
    <t>https://eventoweb.zhaw.ch/Evt_Pages/Brn_ModulDetailAZ.aspx?IDAnlass=1455688&amp;IdLanguage=1&amp;date=662249088000000000&amp;clearcache=true</t>
  </si>
  <si>
    <t>https://eventoweb.zhaw.ch/Evt_Pages/Brn_ModulDetailAZ.aspx?IDAnlass=1455688&amp;IdLanguage=133&amp;date=662249088000000000&amp;clearcache=true</t>
  </si>
  <si>
    <t>MT.ST</t>
  </si>
  <si>
    <t>STMT</t>
  </si>
  <si>
    <t>t.BA.MT.ST.19HS</t>
  </si>
  <si>
    <t>Statik</t>
  </si>
  <si>
    <t>Statics</t>
  </si>
  <si>
    <t>IMES</t>
  </si>
  <si>
    <t>ebei</t>
  </si>
  <si>
    <t>Regulärer Klassenraum</t>
  </si>
  <si>
    <t>Klausur schriftlich 90 Min</t>
  </si>
  <si>
    <t>https://eventoweb.zhaw.ch/Evt_Pages/Brn_ModulDetailAZ.aspx?IDAnlass=1455480&amp;date=662249088000000000</t>
  </si>
  <si>
    <t>https://eventoweb.zhaw.ch/Evt_Pages/Brn_ModulDetailAZ.aspx?IDAnlass=1455480&amp;IdLanguage=1&amp;date=662249088000000000&amp;clearcache=true</t>
  </si>
  <si>
    <t>https://eventoweb.zhaw.ch/Evt_Pages/Brn_ModulDetailAZ.aspx?IDAnlass=1455480&amp;IdLanguage=133&amp;date=662249088000000000&amp;clearcache=true</t>
  </si>
  <si>
    <t>ST.MESY1</t>
  </si>
  <si>
    <t>MESY1</t>
  </si>
  <si>
    <t>Mechanische Systeme 1</t>
  </si>
  <si>
    <t>t.BA.ST.MESY1.19HS</t>
  </si>
  <si>
    <t>Mechanical Systems 1</t>
  </si>
  <si>
    <t>fldr</t>
  </si>
  <si>
    <t>https://eventoweb.zhaw.ch/Evt_Pages/Brn_ModulDetailAZ.aspx?IDAnlass=1455511&amp;date=662249088000000000</t>
  </si>
  <si>
    <t>https://eventoweb.zhaw.ch/Evt_Pages/Brn_ModulDetailAZ.aspx?IDAnlass=1455511&amp;IdLanguage=1&amp;date=662249088000000000&amp;clearcache=true</t>
  </si>
  <si>
    <t>https://eventoweb.zhaw.ch/Evt_Pages/Brn_ModulDetailAZ.aspx?IDAnlass=1455511&amp;IdLanguage=133&amp;date=662249088000000000&amp;clearcache=true</t>
  </si>
  <si>
    <t>ST.PM2</t>
  </si>
  <si>
    <t>PES2</t>
  </si>
  <si>
    <t>t.BA.ST.PM2.19HS</t>
  </si>
  <si>
    <t>Produktentwicklung Systemtechnik 2</t>
  </si>
  <si>
    <t>Product Development for Systems Engineering 2</t>
  </si>
  <si>
    <t>TE 602 und TE 606 gleichzeitig die ganze Zeit in Halbklassen</t>
  </si>
  <si>
    <t>https://eventoweb.zhaw.ch/Evt_Pages/Brn_ModulDetailAZ.aspx?IDAnlass=1455506&amp;date=662249088000000000</t>
  </si>
  <si>
    <t>https://eventoweb.zhaw.ch/Evt_Pages/Brn_ModulDetailAZ.aspx?IDAnlass=1455506&amp;IdLanguage=1&amp;date=662249088000000000&amp;clearcache=true</t>
  </si>
  <si>
    <t>https://eventoweb.zhaw.ch/Evt_Pages/Brn_ModulDetailAZ.aspx?IDAnlass=1455506&amp;IdLanguage=133&amp;date=662249088000000000&amp;clearcache=true</t>
  </si>
  <si>
    <t>VS.PM2</t>
  </si>
  <si>
    <t>VGP2</t>
  </si>
  <si>
    <t>t.BA.VS.PM2.19HS</t>
  </si>
  <si>
    <t>Grundlagenprojekt 2</t>
  </si>
  <si>
    <t>Transportation Project 2</t>
  </si>
  <si>
    <t>https://eventoweb.zhaw.ch/Evt_Pages/Brn_ModulDetailAZ.aspx?IDAnlass=1456388&amp;date=662249088000000000</t>
  </si>
  <si>
    <t>https://eventoweb.zhaw.ch/Evt_Pages/Brn_ModulDetailAZ.aspx?IDAnlass=1456388&amp;IdLanguage=1&amp;date=662249088000000000&amp;clearcache=true</t>
  </si>
  <si>
    <t>https://eventoweb.zhaw.ch/Evt_Pages/Brn_ModulDetailAZ.aspx?IDAnlass=1456388&amp;IdLanguage=133&amp;date=662249088000000000&amp;clearcache=true</t>
  </si>
  <si>
    <t>VS.VECO1</t>
  </si>
  <si>
    <t>VECO1</t>
  </si>
  <si>
    <t>t.BA.VS.VECO1.14HS</t>
  </si>
  <si>
    <t>Verkehrsökonomie 1</t>
  </si>
  <si>
    <t>Transportation Economics 1</t>
  </si>
  <si>
    <t>scek</t>
  </si>
  <si>
    <t>schriftliche Prüfung Einzelarbeit 60 Minuten</t>
  </si>
  <si>
    <t>https://eventoweb.zhaw.ch/Evt_Pages/Brn_ModulDetailAZ.aspx?IDAnlass=1002179&amp;date=662249088000000000</t>
  </si>
  <si>
    <t>https://eventoweb.zhaw.ch/Evt_Pages/Brn_ModulDetailAZ.aspx?IDAnlass=1002179&amp;IdLanguage=1&amp;date=662249088000000000&amp;clearcache=true</t>
  </si>
  <si>
    <t>https://eventoweb.zhaw.ch/Evt_Pages/Brn_ModulDetailAZ.aspx?IDAnlass=1002179&amp;IdLanguage=133&amp;date=662249088000000000&amp;clearcache=true</t>
  </si>
  <si>
    <t>VS.VSB</t>
  </si>
  <si>
    <t>VESB</t>
  </si>
  <si>
    <t>t.BA.VS.VSB.19HS</t>
  </si>
  <si>
    <t>Verkehrssysteme - Betrieb</t>
  </si>
  <si>
    <t>Transportation Systems - Operations</t>
  </si>
  <si>
    <t>https://eventoweb.zhaw.ch/Evt_Pages/Brn_ModulDetailAZ.aspx?IDAnlass=1455562&amp;date=662249088000000000</t>
  </si>
  <si>
    <t>https://eventoweb.zhaw.ch/Evt_Pages/Brn_ModulDetailAZ.aspx?IDAnlass=1455562&amp;IdLanguage=1&amp;date=662249088000000000&amp;clearcache=true</t>
  </si>
  <si>
    <t>https://eventoweb.zhaw.ch/Evt_Pages/Brn_ModulDetailAZ.aspx?IDAnlass=1455562&amp;IdLanguage=133&amp;date=662249088000000000&amp;clearcache=true</t>
  </si>
  <si>
    <t>WI.BWP2</t>
  </si>
  <si>
    <t>BP2</t>
  </si>
  <si>
    <t>t.BA.WI.BWP2.19HS</t>
  </si>
  <si>
    <t>Betriebswirtschaftliche Prozesse 2</t>
  </si>
  <si>
    <t>Business Processes 2</t>
  </si>
  <si>
    <t>https://eventoweb.zhaw.ch/Evt_Pages/Brn_ModulDetailAZ.aspx?IDAnlass=1455566&amp;date=662249088000000000</t>
  </si>
  <si>
    <t>https://eventoweb.zhaw.ch/Evt_Pages/Brn_ModulDetailAZ.aspx?IDAnlass=1455566&amp;IdLanguage=1&amp;date=662249088000000000&amp;clearcache=true</t>
  </si>
  <si>
    <t>https://eventoweb.zhaw.ch/Evt_Pages/Brn_ModulDetailAZ.aspx?IDAnlass=1455566&amp;IdLanguage=133&amp;date=662249088000000000&amp;clearcache=true</t>
  </si>
  <si>
    <t>WI.PM2</t>
  </si>
  <si>
    <t>SFCS2</t>
  </si>
  <si>
    <t>t.BA.WI.PM2.19HS</t>
  </si>
  <si>
    <t>Case Studies Stock and Flow - Systeme 2</t>
  </si>
  <si>
    <t>Case Studies Stock and Flow - Systems 2</t>
  </si>
  <si>
    <t>dumo</t>
  </si>
  <si>
    <t>https://eventoweb.zhaw.ch/Evt_Pages/Brn_ModulDetailAZ.aspx?IDAnlass=1456367&amp;date=662249088000000000</t>
  </si>
  <si>
    <t>https://eventoweb.zhaw.ch/Evt_Pages/Brn_ModulDetailAZ.aspx?IDAnlass=1456367&amp;IdLanguage=1&amp;date=662249088000000000&amp;clearcache=true</t>
  </si>
  <si>
    <t>https://eventoweb.zhaw.ch/Evt_Pages/Brn_ModulDetailAZ.aspx?IDAnlass=1456367&amp;IdLanguage=133&amp;date=662249088000000000&amp;clearcache=true</t>
  </si>
  <si>
    <t>WI.WAST2</t>
  </si>
  <si>
    <t>WSTA2</t>
  </si>
  <si>
    <t>t.BA.WI.WAST2.10HS</t>
  </si>
  <si>
    <t>Wahrscheinlichkeit und Statistik 2</t>
  </si>
  <si>
    <t>Probability and Statistics 2</t>
  </si>
  <si>
    <t>Klausur schriftlich siehe Modulbeschreibung</t>
  </si>
  <si>
    <t>https://eventoweb.zhaw.ch/Evt_Pages/Brn_ModulDetailAZ.aspx?IDAnlass=604577&amp;date=662249088000000000</t>
  </si>
  <si>
    <t>https://eventoweb.zhaw.ch/Evt_Pages/Brn_ModulDetailAZ.aspx?IDAnlass=604577&amp;IdLanguage=1&amp;date=662249088000000000&amp;clearcache=true</t>
  </si>
  <si>
    <t>https://eventoweb.zhaw.ch/Evt_Pages/Brn_ModulDetailAZ.aspx?IDAnlass=604577&amp;IdLanguage=133&amp;date=662249088000000000&amp;clearcache=true</t>
  </si>
  <si>
    <t>WIP.PHY2</t>
  </si>
  <si>
    <t>PHY2-C2</t>
  </si>
  <si>
    <t>Physik 2</t>
  </si>
  <si>
    <t>t.BA.WIP.PHY2.19HS</t>
  </si>
  <si>
    <t>Physics 2</t>
  </si>
  <si>
    <t>sP schriftlich 150 min</t>
  </si>
  <si>
    <t>https://eventoweb.zhaw.ch/Evt_Pages/Brn_ModulDetailAZ.aspx?IDAnlass=1456371&amp;date=662249088000000000</t>
  </si>
  <si>
    <t>https://eventoweb.zhaw.ch/Evt_Pages/Brn_ModulDetailAZ.aspx?IDAnlass=1456371&amp;IdLanguage=1&amp;date=662249088000000000&amp;clearcache=true</t>
  </si>
  <si>
    <t>https://eventoweb.zhaw.ch/Evt_Pages/Brn_ModulDetailAZ.aspx?IDAnlass=1456371&amp;IdLanguage=133&amp;date=662249088000000000&amp;clearcache=true</t>
  </si>
  <si>
    <t>XX.EL2</t>
  </si>
  <si>
    <t>EL2</t>
  </si>
  <si>
    <t>Elektrizitätslehre 2</t>
  </si>
  <si>
    <t>t.BA.XX.EL2.19HS</t>
  </si>
  <si>
    <t>Electricity 2</t>
  </si>
  <si>
    <t>nusm</t>
  </si>
  <si>
    <t>https://eventoweb.zhaw.ch/Evt_Pages/Brn_ModulDetailAZ.aspx?IDAnlass=1455653&amp;date=662249088000000000</t>
  </si>
  <si>
    <t>https://eventoweb.zhaw.ch/Evt_Pages/Brn_ModulDetailAZ.aspx?IDAnlass=1455653&amp;IdLanguage=1&amp;date=662249088000000000&amp;clearcache=true</t>
  </si>
  <si>
    <t>https://eventoweb.zhaw.ch/Evt_Pages/Brn_ModulDetailAZ.aspx?IDAnlass=1455653&amp;IdLanguage=133&amp;date=662249088000000000&amp;clearcache=true</t>
  </si>
  <si>
    <t>XX.FTH1</t>
  </si>
  <si>
    <t>FTH1</t>
  </si>
  <si>
    <t>t.BA.XX.FTH1.19HS</t>
  </si>
  <si>
    <t>Fluiddynamik</t>
  </si>
  <si>
    <t>Fluiddynamics</t>
  </si>
  <si>
    <t>Vorlesung: Unterrichtszimmer; Praktikum: TM E0.40 + Unterrichtszimmer/Gruppenraum</t>
  </si>
  <si>
    <t>https://eventoweb.zhaw.ch/Evt_Pages/Brn_ModulDetailAZ.aspx?IDAnlass=1455469&amp;date=662249088000000000</t>
  </si>
  <si>
    <t>https://eventoweb.zhaw.ch/Evt_Pages/Brn_ModulDetailAZ.aspx?IDAnlass=1455469&amp;IdLanguage=1&amp;date=662249088000000000&amp;clearcache=true</t>
  </si>
  <si>
    <t>https://eventoweb.zhaw.ch/Evt_Pages/Brn_ModulDetailAZ.aspx?IDAnlass=1455469&amp;IdLanguage=133&amp;date=662249088000000000&amp;clearcache=true</t>
  </si>
  <si>
    <t>XX.WAHR</t>
  </si>
  <si>
    <t>t.BA.XX.WAHR.20HS</t>
  </si>
  <si>
    <t>Wahrscheinlichkeitsrechnen</t>
  </si>
  <si>
    <t>Probability Calculations</t>
  </si>
  <si>
    <t>4.Sem(DS)/2.Sem(WI)</t>
  </si>
  <si>
    <t>https://eventoweb.zhaw.ch/Evt_Pages/Brn_ModulDetailAZ.aspx?IDAnlass=1692456&amp;date=662249088000000000</t>
  </si>
  <si>
    <t>https://eventoweb.zhaw.ch/Evt_Pages/Brn_ModulDetailAZ.aspx?IDAnlass=1692456&amp;IdLanguage=1&amp;date=662249088000000000&amp;clearcache=true</t>
  </si>
  <si>
    <t>https://eventoweb.zhaw.ch/Evt_Pages/Brn_ModulDetailAZ.aspx?IDAnlass=1692456&amp;IdLanguage=133&amp;date=662249088000000000&amp;clearcache=true</t>
  </si>
  <si>
    <t>XXI.INF2</t>
  </si>
  <si>
    <t>INE2</t>
  </si>
  <si>
    <t>Informatik 2</t>
  </si>
  <si>
    <t>t.BA.XXI.INF2.19HS</t>
  </si>
  <si>
    <t>Computer Science 2</t>
  </si>
  <si>
    <t>https://eventoweb.zhaw.ch/Evt_Pages/Brn_ModulDetailAZ.aspx?IDAnlass=1455625&amp;date=662249088000000000</t>
  </si>
  <si>
    <t>https://eventoweb.zhaw.ch/Evt_Pages/Brn_ModulDetailAZ.aspx?IDAnlass=1455625&amp;IdLanguage=1&amp;date=662249088000000000&amp;clearcache=true</t>
  </si>
  <si>
    <t>https://eventoweb.zhaw.ch/Evt_Pages/Brn_ModulDetailAZ.aspx?IDAnlass=1455625&amp;IdLanguage=133&amp;date=662249088000000000&amp;clearcache=true</t>
  </si>
  <si>
    <t>XXI.PROG2</t>
  </si>
  <si>
    <t>DS,VS,WI</t>
  </si>
  <si>
    <t>IT-PSI</t>
  </si>
  <si>
    <t>Informatik Anwendungen</t>
  </si>
  <si>
    <t>t.BA.XXI.PROG2.19HS</t>
  </si>
  <si>
    <t>Informatik Programmieren 2</t>
  </si>
  <si>
    <t>Computer Science Programming 2</t>
  </si>
  <si>
    <t>DS1,VS1,WI1</t>
  </si>
  <si>
    <t>spio</t>
  </si>
  <si>
    <t>saut,bodr</t>
  </si>
  <si>
    <t>https://eventoweb.zhaw.ch/Evt_Pages/Brn_ModulDetailAZ.aspx?IDAnlass=1455631&amp;date=662249088000000000</t>
  </si>
  <si>
    <t>https://eventoweb.zhaw.ch/Evt_Pages/Brn_ModulDetailAZ.aspx?IDAnlass=1455631&amp;IdLanguage=1&amp;date=662249088000000000&amp;clearcache=true</t>
  </si>
  <si>
    <t>https://eventoweb.zhaw.ch/Evt_Pages/Brn_ModulDetailAZ.aspx?IDAnlass=1455631&amp;IdLanguage=133&amp;date=662249088000000000&amp;clearcache=true</t>
  </si>
  <si>
    <t>XXI.TOOLS</t>
  </si>
  <si>
    <t>AV,EU,MT</t>
  </si>
  <si>
    <t>IT-APP</t>
  </si>
  <si>
    <t>Informatik Tools</t>
  </si>
  <si>
    <t>t.BA.XXI.TOOLS.19HS</t>
  </si>
  <si>
    <t>Computer Science Tools</t>
  </si>
  <si>
    <t>AV1,EU1,MT1</t>
  </si>
  <si>
    <t>schriftliche Pruefung</t>
  </si>
  <si>
    <t>https://eventoweb.zhaw.ch/Evt_Pages/Brn_ModulDetailAZ.aspx?IDAnlass=1455477&amp;date=662249088000000000</t>
  </si>
  <si>
    <t>https://eventoweb.zhaw.ch/Evt_Pages/Brn_ModulDetailAZ.aspx?IDAnlass=1455477&amp;IdLanguage=1&amp;date=662249088000000000&amp;clearcache=true</t>
  </si>
  <si>
    <t>https://eventoweb.zhaw.ch/Evt_Pages/Brn_ModulDetailAZ.aspx?IDAnlass=1455477&amp;IdLanguage=133&amp;date=662249088000000000&amp;clearcache=true</t>
  </si>
  <si>
    <t>XXK.COM2</t>
  </si>
  <si>
    <t>COM-BO</t>
  </si>
  <si>
    <t>COM2</t>
  </si>
  <si>
    <t>t.BA.XXK.COM2.19HS</t>
  </si>
  <si>
    <t>Communication Competence 2</t>
  </si>
  <si>
    <t>2.Sem/4.Sem(MT)</t>
  </si>
  <si>
    <t>husc</t>
  </si>
  <si>
    <t>schriftlich und mündlich Abgabe einer Poster-präsentation auf Video (E) und Abgabe eines Abstracts zum Fachtext (E) P: ca. 3 Minuten Redezeit pro Person A: 150-180 Wörter</t>
  </si>
  <si>
    <t>https://eventoweb.zhaw.ch/Evt_Pages/Brn_ModulDetailAZ.aspx?IDAnlass=1455661&amp;date=662249088000000000</t>
  </si>
  <si>
    <t>https://eventoweb.zhaw.ch/Evt_Pages/Brn_ModulDetailAZ.aspx?IDAnlass=1455661&amp;IdLanguage=1&amp;date=662249088000000000&amp;clearcache=true</t>
  </si>
  <si>
    <t>https://eventoweb.zhaw.ch/Evt_Pages/Brn_ModulDetailAZ.aspx?IDAnlass=1455661&amp;IdLanguage=133&amp;date=662249088000000000&amp;clearcache=true</t>
  </si>
  <si>
    <t>XXM1.AN2</t>
  </si>
  <si>
    <t>MAE2-C1</t>
  </si>
  <si>
    <t>Mathematik 2</t>
  </si>
  <si>
    <t>t.BA.XXM1.AN2.19HS</t>
  </si>
  <si>
    <t>Analysis 2</t>
  </si>
  <si>
    <t>licn</t>
  </si>
  <si>
    <t>https://eventoweb.zhaw.ch/Evt_Pages/Brn_ModulDetailAZ.aspx?IDAnlass=1456299&amp;date=662249088000000000</t>
  </si>
  <si>
    <t>https://eventoweb.zhaw.ch/Evt_Pages/Brn_ModulDetailAZ.aspx?IDAnlass=1456299&amp;IdLanguage=1&amp;date=662249088000000000&amp;clearcache=true</t>
  </si>
  <si>
    <t>https://eventoweb.zhaw.ch/Evt_Pages/Brn_ModulDetailAZ.aspx?IDAnlass=1456299&amp;IdLanguage=133&amp;date=662249088000000000&amp;clearcache=true</t>
  </si>
  <si>
    <t>XXM3.LA2</t>
  </si>
  <si>
    <t>MLAE2-C1</t>
  </si>
  <si>
    <t>t.BA.XXM3.LA2.19HS</t>
  </si>
  <si>
    <t>Lineare Algebra 2</t>
  </si>
  <si>
    <t>https://eventoweb.zhaw.ch/Evt_Pages/Brn_ModulDetailAZ.aspx?IDAnlass=1456317&amp;date=662249088000000000</t>
  </si>
  <si>
    <t>https://eventoweb.zhaw.ch/Evt_Pages/Brn_ModulDetailAZ.aspx?IDAnlass=1456317&amp;IdLanguage=1&amp;date=662249088000000000&amp;clearcache=true</t>
  </si>
  <si>
    <t>https://eventoweb.zhaw.ch/Evt_Pages/Brn_ModulDetailAZ.aspx?IDAnlass=1456317&amp;IdLanguage=133&amp;date=662249088000000000&amp;clearcache=true</t>
  </si>
  <si>
    <t>XXM4.AN2</t>
  </si>
  <si>
    <t>ET,EU,MT,ST</t>
  </si>
  <si>
    <t>MAE2-C2</t>
  </si>
  <si>
    <t>t.BA.XXM4.AN2.19HS</t>
  </si>
  <si>
    <t>https://eventoweb.zhaw.ch/Evt_Pages/Brn_ModulDetailAZ.aspx?IDAnlass=1456329&amp;date=662249088000000000</t>
  </si>
  <si>
    <t>https://eventoweb.zhaw.ch/Evt_Pages/Brn_ModulDetailAZ.aspx?IDAnlass=1456329&amp;IdLanguage=1&amp;date=662249088000000000&amp;clearcache=true</t>
  </si>
  <si>
    <t>https://eventoweb.zhaw.ch/Evt_Pages/Brn_ModulDetailAZ.aspx?IDAnlass=1456329&amp;IdLanguage=133&amp;date=662249088000000000&amp;clearcache=true</t>
  </si>
  <si>
    <t>XXM5.LA2</t>
  </si>
  <si>
    <t>MLAE2-C2</t>
  </si>
  <si>
    <t>t.BA.XXM5.LA2.19HS</t>
  </si>
  <si>
    <t>Linear Algebra 2</t>
  </si>
  <si>
    <t>https://eventoweb.zhaw.ch/Evt_Pages/Brn_ModulDetailAZ.aspx?IDAnlass=1456386&amp;date=662249088000000000</t>
  </si>
  <si>
    <t>https://eventoweb.zhaw.ch/Evt_Pages/Brn_ModulDetailAZ.aspx?IDAnlass=1456386&amp;IdLanguage=1&amp;date=662249088000000000&amp;clearcache=true</t>
  </si>
  <si>
    <t>https://eventoweb.zhaw.ch/Evt_Pages/Brn_ModulDetailAZ.aspx?IDAnlass=1456386&amp;IdLanguage=133&amp;date=662249088000000000&amp;clearcache=true</t>
  </si>
  <si>
    <t>XXM6.AS2</t>
  </si>
  <si>
    <t>MA2</t>
  </si>
  <si>
    <t>t.BA.XXM6.AS2.19HS</t>
  </si>
  <si>
    <t>Algebra und Statistik 2</t>
  </si>
  <si>
    <t>Algebra and Statistics 2</t>
  </si>
  <si>
    <t>lrka</t>
  </si>
  <si>
    <t>https://eventoweb.zhaw.ch/Evt_Pages/Brn_ModulDetailAZ.aspx?IDAnlass=1456289&amp;date=662249088000000000</t>
  </si>
  <si>
    <t>https://eventoweb.zhaw.ch/Evt_Pages/Brn_ModulDetailAZ.aspx?IDAnlass=1456289&amp;IdLanguage=1&amp;date=662249088000000000&amp;clearcache=true</t>
  </si>
  <si>
    <t>https://eventoweb.zhaw.ch/Evt_Pages/Brn_ModulDetailAZ.aspx?IDAnlass=1456289&amp;IdLanguage=133&amp;date=662249088000000000&amp;clearcache=true</t>
  </si>
  <si>
    <t>XXP2.PHY2</t>
  </si>
  <si>
    <t>PHY2-C1</t>
  </si>
  <si>
    <t>t.BA.XXP2.PHY2.19HS</t>
  </si>
  <si>
    <t>Klausur Schriftlich 120 Min</t>
  </si>
  <si>
    <t>https://eventoweb.zhaw.ch/Evt_Pages/Brn_ModulDetailAZ.aspx?IDAnlass=1456339&amp;date=662249088000000000</t>
  </si>
  <si>
    <t>https://eventoweb.zhaw.ch/Evt_Pages/Brn_ModulDetailAZ.aspx?IDAnlass=1456339&amp;IdLanguage=1&amp;date=662249088000000000&amp;clearcache=true</t>
  </si>
  <si>
    <t>https://eventoweb.zhaw.ch/Evt_Pages/Brn_ModulDetailAZ.aspx?IDAnlass=1456339&amp;IdLanguage=133&amp;date=662249088000000000&amp;clearcache=true</t>
  </si>
  <si>
    <t>XXP5.PHY2</t>
  </si>
  <si>
    <t>PHY2-C3</t>
  </si>
  <si>
    <t>Physik II</t>
  </si>
  <si>
    <t>t.BA.XXP5.PHY2.19HS</t>
  </si>
  <si>
    <t>mklf</t>
  </si>
  <si>
    <t>https://eventoweb.zhaw.ch/Evt_Pages/Brn_ModulDetailAZ.aspx?IDAnlass=1456348&amp;date=662249088000000000</t>
  </si>
  <si>
    <t>https://eventoweb.zhaw.ch/Evt_Pages/Brn_ModulDetailAZ.aspx?IDAnlass=1456348&amp;IdLanguage=1&amp;date=662249088000000000&amp;clearcache=true</t>
  </si>
  <si>
    <t>https://eventoweb.zhaw.ch/Evt_Pages/Brn_ModulDetailAZ.aspx?IDAnlass=1456348&amp;IdLanguage=133&amp;date=662249088000000000&amp;clearcache=true</t>
  </si>
  <si>
    <t>XXP6.PHY2</t>
  </si>
  <si>
    <t>PHY2-C4</t>
  </si>
  <si>
    <t>t.BA.XXP6.PHY2.19HS</t>
  </si>
  <si>
    <t>4.Sem(EU)/2.Sem(MT)</t>
  </si>
  <si>
    <t>jazb</t>
  </si>
  <si>
    <t>https://eventoweb.zhaw.ch/Evt_Pages/Brn_ModulDetailAZ.aspx?IDAnlass=1456358&amp;date=662249088000000000</t>
  </si>
  <si>
    <t>https://eventoweb.zhaw.ch/Evt_Pages/Brn_ModulDetailAZ.aspx?IDAnlass=1456358&amp;IdLanguage=1&amp;date=662249088000000000&amp;clearcache=true</t>
  </si>
  <si>
    <t>https://eventoweb.zhaw.ch/Evt_Pages/Brn_ModulDetailAZ.aspx?IDAnlass=1456358&amp;IdLanguage=133&amp;date=662249088000000000&amp;clearcache=true</t>
  </si>
  <si>
    <t>AV.ACSYS-SM-EN</t>
  </si>
  <si>
    <t>ACSYS-SM-EN</t>
  </si>
  <si>
    <t>t.BA.AV.ACSYS-SM-EN.19HS</t>
  </si>
  <si>
    <t>Aircraft Systems - Structure and Mechanical Systems</t>
  </si>
  <si>
    <t>AV3</t>
  </si>
  <si>
    <t>Klausur schriftlich Dauer 90 min</t>
  </si>
  <si>
    <t>https://eventoweb.zhaw.ch/Evt_Pages/Brn_ModulDetailAZ.aspx?IDAnlass=1559078&amp;date=662249088000000000</t>
  </si>
  <si>
    <t>https://eventoweb.zhaw.ch/Evt_Pages/Brn_ModulDetailAZ.aspx?IDAnlass=1559078&amp;IdLanguage=1&amp;date=662249088000000000&amp;clearcache=true</t>
  </si>
  <si>
    <t>https://eventoweb.zhaw.ch/Evt_Pages/Brn_ModulDetailAZ.aspx?IDAnlass=1559078&amp;IdLanguage=133&amp;date=662249088000000000&amp;clearcache=true</t>
  </si>
  <si>
    <t>AV.HF-EN</t>
  </si>
  <si>
    <t>HF-EN</t>
  </si>
  <si>
    <t>Fachmodul 7</t>
  </si>
  <si>
    <t>t.BA.AV.HF-EN.19HS</t>
  </si>
  <si>
    <t>Human Factors</t>
  </si>
  <si>
    <t>hasr</t>
  </si>
  <si>
    <t xml:space="preserve">closed-book Prüfung über Vorlesungsinhalte schriftlich </t>
  </si>
  <si>
    <t>https://eventoweb.zhaw.ch/Evt_Pages/Brn_ModulDetailAZ.aspx?IDAnlass=1559074&amp;date=662249088000000000</t>
  </si>
  <si>
    <t>https://eventoweb.zhaw.ch/Evt_Pages/Brn_ModulDetailAZ.aspx?IDAnlass=1559074&amp;IdLanguage=1&amp;date=662249088000000000&amp;clearcache=true</t>
  </si>
  <si>
    <t>https://eventoweb.zhaw.ch/Evt_Pages/Brn_ModulDetailAZ.aspx?IDAnlass=1559074&amp;IdLanguage=133&amp;date=662249088000000000&amp;clearcache=true</t>
  </si>
  <si>
    <t>AV.INFRA-AA</t>
  </si>
  <si>
    <t>INFRA-AV</t>
  </si>
  <si>
    <t>Fachmodul 11</t>
  </si>
  <si>
    <t>t.BA.AV.INFRA-AA.19HS</t>
  </si>
  <si>
    <t>Infrastructure - Airspace and Air Navigation Services</t>
  </si>
  <si>
    <t>AV4</t>
  </si>
  <si>
    <t>5. Semester</t>
  </si>
  <si>
    <t>felu</t>
  </si>
  <si>
    <t>Semesterendprüfung schriftlich 90min</t>
  </si>
  <si>
    <t>https://eventoweb.zhaw.ch/Evt_Pages/Brn_ModulDetailAZ.aspx?IDAnlass=1558421&amp;date=662249088000000000</t>
  </si>
  <si>
    <t>https://eventoweb.zhaw.ch/Evt_Pages/Brn_ModulDetailAZ.aspx?IDAnlass=1558421&amp;IdLanguage=1&amp;date=662249088000000000&amp;clearcache=true</t>
  </si>
  <si>
    <t>https://eventoweb.zhaw.ch/Evt_Pages/Brn_ModulDetailAZ.aspx?IDAnlass=1558421&amp;IdLanguage=133&amp;date=662249088000000000&amp;clearcache=true</t>
  </si>
  <si>
    <t>AV.PM3</t>
  </si>
  <si>
    <t>PSAV3-EN</t>
  </si>
  <si>
    <t>Projektschiene 3</t>
  </si>
  <si>
    <t>t.BA.AV.PM3.19HS</t>
  </si>
  <si>
    <t>Aviation Projects 3</t>
  </si>
  <si>
    <t>steo</t>
  </si>
  <si>
    <t>https://eventoweb.zhaw.ch/Evt_Pages/Brn_ModulDetailAZ.aspx?IDAnlass=1560105&amp;date=662249088000000000</t>
  </si>
  <si>
    <t>https://eventoweb.zhaw.ch/Evt_Pages/Brn_ModulDetailAZ.aspx?IDAnlass=1560105&amp;IdLanguage=1&amp;date=662249088000000000&amp;clearcache=true</t>
  </si>
  <si>
    <t>https://eventoweb.zhaw.ch/Evt_Pages/Brn_ModulDetailAZ.aspx?IDAnlass=1560105&amp;IdLanguage=133&amp;date=662249088000000000&amp;clearcache=true</t>
  </si>
  <si>
    <t>AV.SRM-QM</t>
  </si>
  <si>
    <t>SRM-QM</t>
  </si>
  <si>
    <t>Fachmodul 9</t>
  </si>
  <si>
    <t>t.BA.AV.SRM-QM.19HS</t>
  </si>
  <si>
    <t>Safety Risk Management - Quality Management</t>
  </si>
  <si>
    <t>regl,xgnu</t>
  </si>
  <si>
    <t xml:space="preserve">closed books schriftlich </t>
  </si>
  <si>
    <t>https://eventoweb.zhaw.ch/Evt_Pages/Brn_ModulDetailAZ.aspx?IDAnlass=1558417&amp;date=662249088000000000</t>
  </si>
  <si>
    <t>https://eventoweb.zhaw.ch/Evt_Pages/Brn_ModulDetailAZ.aspx?IDAnlass=1558417&amp;IdLanguage=1&amp;date=662249088000000000&amp;clearcache=true</t>
  </si>
  <si>
    <t>https://eventoweb.zhaw.ch/Evt_Pages/Brn_ModulDetailAZ.aspx?IDAnlass=1558417&amp;IdLanguage=133&amp;date=662249088000000000&amp;clearcache=true</t>
  </si>
  <si>
    <t>AVP.PHYMET-EN</t>
  </si>
  <si>
    <t>PHYMET-EN</t>
  </si>
  <si>
    <t>Physik 3</t>
  </si>
  <si>
    <t>t.BA.AVP.PHYMET-EN.19HS</t>
  </si>
  <si>
    <t>Physics 3: Atmospheric Physics and Applied Meteorology</t>
  </si>
  <si>
    <t>anet</t>
  </si>
  <si>
    <t>https://eventoweb.zhaw.ch/Evt_Pages/Brn_ModulDetailAZ.aspx?IDAnlass=1559066&amp;date=662249088000000000</t>
  </si>
  <si>
    <t>https://eventoweb.zhaw.ch/Evt_Pages/Brn_ModulDetailAZ.aspx?IDAnlass=1559066&amp;IdLanguage=1&amp;date=662249088000000000&amp;clearcache=true</t>
  </si>
  <si>
    <t>https://eventoweb.zhaw.ch/Evt_Pages/Brn_ModulDetailAZ.aspx?IDAnlass=1559066&amp;IdLanguage=133&amp;date=662249088000000000&amp;clearcache=true</t>
  </si>
  <si>
    <t>kein fachspezifisches Modul / keine IP Anrechnung 20 ECTS in Engl.</t>
  </si>
  <si>
    <t>DS.ADS</t>
  </si>
  <si>
    <t>t.BA.DS.ADS.20HS</t>
  </si>
  <si>
    <t>Algorithmen und Datenstrukturen</t>
  </si>
  <si>
    <t>Algorithms and Data Structures</t>
  </si>
  <si>
    <t>DS4</t>
  </si>
  <si>
    <t>stdm</t>
  </si>
  <si>
    <t>Prüfung mündlich 20 Minuten</t>
  </si>
  <si>
    <t>https://eventoweb.zhaw.ch/Evt_Pages/Brn_ModulDetailAZ.aspx?IDAnlass=1680431&amp;date=662249088000000000</t>
  </si>
  <si>
    <t>https://eventoweb.zhaw.ch/Evt_Pages/Brn_ModulDetailAZ.aspx?IDAnlass=1680431&amp;IdLanguage=1&amp;date=662249088000000000&amp;clearcache=true</t>
  </si>
  <si>
    <t>https://eventoweb.zhaw.ch/Evt_Pages/Brn_ModulDetailAZ.aspx?IDAnlass=1680431&amp;IdLanguage=133&amp;date=662249088000000000&amp;clearcache=true</t>
  </si>
  <si>
    <t>DS.DPS</t>
  </si>
  <si>
    <t>t.BA.DS.DPS.20HS</t>
  </si>
  <si>
    <t>Data Products and Services</t>
  </si>
  <si>
    <t>DS3</t>
  </si>
  <si>
    <t>meeo</t>
  </si>
  <si>
    <t>https://eventoweb.zhaw.ch/Evt_Pages/Brn_ModulDetailAZ.aspx?IDAnlass=1672905&amp;date=662249088000000000</t>
  </si>
  <si>
    <t>https://eventoweb.zhaw.ch/Evt_Pages/Brn_ModulDetailAZ.aspx?IDAnlass=1672905&amp;IdLanguage=1&amp;date=662249088000000000&amp;clearcache=true</t>
  </si>
  <si>
    <t>https://eventoweb.zhaw.ch/Evt_Pages/Brn_ModulDetailAZ.aspx?IDAnlass=1672905&amp;IdLanguage=133&amp;date=662249088000000000&amp;clearcache=true</t>
  </si>
  <si>
    <t>DS.OSI</t>
  </si>
  <si>
    <t>t.BA.DS.OSI.20HS</t>
  </si>
  <si>
    <t>Operating Systems und Infrastruktur</t>
  </si>
  <si>
    <t>Operating Systems and Infrastructure</t>
  </si>
  <si>
    <t>Klausur schriftlich 90 minuten</t>
  </si>
  <si>
    <t>https://eventoweb.zhaw.ch/Evt_Pages/Brn_ModulDetailAZ.aspx?IDAnlass=1672922&amp;date=662249088000000000</t>
  </si>
  <si>
    <t>https://eventoweb.zhaw.ch/Evt_Pages/Brn_ModulDetailAZ.aspx?IDAnlass=1672922&amp;IdLanguage=1&amp;date=662249088000000000&amp;clearcache=true</t>
  </si>
  <si>
    <t>https://eventoweb.zhaw.ch/Evt_Pages/Brn_ModulDetailAZ.aspx?IDAnlass=1672922&amp;IdLanguage=133&amp;date=662249088000000000&amp;clearcache=true</t>
  </si>
  <si>
    <t>DS.PM3</t>
  </si>
  <si>
    <t>t.BA.DS.PM3.20HS</t>
  </si>
  <si>
    <t>Text Processing</t>
  </si>
  <si>
    <t>ciel</t>
  </si>
  <si>
    <t>https://eventoweb.zhaw.ch/Evt_Pages/Brn_ModulDetailAZ.aspx?IDAnlass=1672925&amp;date=662249088000000000</t>
  </si>
  <si>
    <t>https://eventoweb.zhaw.ch/Evt_Pages/Brn_ModulDetailAZ.aspx?IDAnlass=1672925&amp;IdLanguage=1&amp;date=662249088000000000&amp;clearcache=true</t>
  </si>
  <si>
    <t>https://eventoweb.zhaw.ch/Evt_Pages/Brn_ModulDetailAZ.aspx?IDAnlass=1672925&amp;IdLanguage=133&amp;date=662249088000000000&amp;clearcache=true</t>
  </si>
  <si>
    <t>DSP.PGS</t>
  </si>
  <si>
    <t>t.BA.DSP.PGS.20HS</t>
  </si>
  <si>
    <t>Physikalische Grundlagen der Sensorik</t>
  </si>
  <si>
    <t>Physical Principles of Sensor Technology</t>
  </si>
  <si>
    <t>beer</t>
  </si>
  <si>
    <t>schriftliche Prüfung</t>
  </si>
  <si>
    <t>https://eventoweb.zhaw.ch/Evt_Pages/Brn_ModulDetailAZ.aspx?IDAnlass=1672910&amp;date=662249088000000000</t>
  </si>
  <si>
    <t>https://eventoweb.zhaw.ch/Evt_Pages/Brn_ModulDetailAZ.aspx?IDAnlass=1672910&amp;IdLanguage=1&amp;date=662249088000000000&amp;clearcache=true</t>
  </si>
  <si>
    <t>https://eventoweb.zhaw.ch/Evt_Pages/Brn_ModulDetailAZ.aspx?IDAnlass=1672910&amp;IdLanguage=133&amp;date=662249088000000000&amp;clearcache=true</t>
  </si>
  <si>
    <t>ET.EAT</t>
  </si>
  <si>
    <t>EAT</t>
  </si>
  <si>
    <t>t.BA.ET.EAT.19HS</t>
  </si>
  <si>
    <t>Energie- und Antriebstechnik</t>
  </si>
  <si>
    <t>Power Engineering and Drive Technology</t>
  </si>
  <si>
    <t>ET4</t>
  </si>
  <si>
    <t>cota</t>
  </si>
  <si>
    <t>Lab: TE 119</t>
  </si>
  <si>
    <t>Prüfung Schriftlich 90 min</t>
  </si>
  <si>
    <t>https://eventoweb.zhaw.ch/Evt_Pages/Brn_ModulDetailAZ.aspx?IDAnlass=1559029&amp;date=662249088000000000</t>
  </si>
  <si>
    <t>https://eventoweb.zhaw.ch/Evt_Pages/Brn_ModulDetailAZ.aspx?IDAnlass=1559029&amp;IdLanguage=1&amp;date=662249088000000000&amp;clearcache=true</t>
  </si>
  <si>
    <t>https://eventoweb.zhaw.ch/Evt_Pages/Brn_ModulDetailAZ.aspx?IDAnlass=1559029&amp;IdLanguage=133&amp;date=662249088000000000&amp;clearcache=true</t>
  </si>
  <si>
    <t>ET.EK1</t>
  </si>
  <si>
    <t>EK1</t>
  </si>
  <si>
    <t>t.BA.ET.EK1.19HS</t>
  </si>
  <si>
    <t>Elektronik 1</t>
  </si>
  <si>
    <t>Electronics 1</t>
  </si>
  <si>
    <t>ET3</t>
  </si>
  <si>
    <t>wyrs</t>
  </si>
  <si>
    <t>Prüfung schriftlich 90 min.</t>
  </si>
  <si>
    <t>https://eventoweb.zhaw.ch/Evt_Pages/Brn_ModulDetailAZ.aspx?IDAnlass=1558922&amp;date=662249088000000000</t>
  </si>
  <si>
    <t>https://eventoweb.zhaw.ch/Evt_Pages/Brn_ModulDetailAZ.aspx?IDAnlass=1558922&amp;IdLanguage=1&amp;date=662249088000000000&amp;clearcache=true</t>
  </si>
  <si>
    <t>https://eventoweb.zhaw.ch/Evt_Pages/Brn_ModulDetailAZ.aspx?IDAnlass=1558922&amp;IdLanguage=133&amp;date=662249088000000000&amp;clearcache=true</t>
  </si>
  <si>
    <t>ET.PM3-EN</t>
  </si>
  <si>
    <t>ETP1-EN</t>
  </si>
  <si>
    <t>t.BA.ET.PM3-EN.19HS</t>
  </si>
  <si>
    <t>Electronics Project 1</t>
  </si>
  <si>
    <t>hhrt</t>
  </si>
  <si>
    <t>TB 404/TB 414; Prio 2: TB 514/TB 526</t>
  </si>
  <si>
    <t>https://eventoweb.zhaw.ch/Evt_Pages/Brn_ModulDetailAZ.aspx?IDAnlass=1560097&amp;date=662249088000000000</t>
  </si>
  <si>
    <t>https://eventoweb.zhaw.ch/Evt_Pages/Brn_ModulDetailAZ.aspx?IDAnlass=1560097&amp;IdLanguage=1&amp;date=662249088000000000&amp;clearcache=true</t>
  </si>
  <si>
    <t>https://eventoweb.zhaw.ch/Evt_Pages/Brn_ModulDetailAZ.aspx?IDAnlass=1560097&amp;IdLanguage=133&amp;date=662249088000000000&amp;clearcache=true</t>
  </si>
  <si>
    <t>EU.GSOL</t>
  </si>
  <si>
    <t>GSOL</t>
  </si>
  <si>
    <t>t.BA.EU.GSOL.19HS</t>
  </si>
  <si>
    <t>Solartechnik Solarstrom</t>
  </si>
  <si>
    <t>Solar Technology Solar Power</t>
  </si>
  <si>
    <t>EU4</t>
  </si>
  <si>
    <t>TB 149 und Hörsaal</t>
  </si>
  <si>
    <t>schriftlich 90 Min.</t>
  </si>
  <si>
    <t>https://eventoweb.zhaw.ch/Evt_Pages/Brn_ModulDetailAZ.aspx?IDAnlass=1557929&amp;date=662249088000000000</t>
  </si>
  <si>
    <t>https://eventoweb.zhaw.ch/Evt_Pages/Brn_ModulDetailAZ.aspx?IDAnlass=1557929&amp;IdLanguage=1&amp;date=662249088000000000&amp;clearcache=true</t>
  </si>
  <si>
    <t>https://eventoweb.zhaw.ch/Evt_Pages/Brn_ModulDetailAZ.aspx?IDAnlass=1557929&amp;IdLanguage=133&amp;date=662249088000000000&amp;clearcache=true</t>
  </si>
  <si>
    <t>EU.PM3</t>
  </si>
  <si>
    <t>PMEA</t>
  </si>
  <si>
    <t>t.BA.EU.PM3.19HS</t>
  </si>
  <si>
    <t>Projektmanagement im Energieanlagenbau</t>
  </si>
  <si>
    <t>Project Management in Energy Plant Construction</t>
  </si>
  <si>
    <t>scra</t>
  </si>
  <si>
    <t>3 Räume (auch TE 606)</t>
  </si>
  <si>
    <t>https://eventoweb.zhaw.ch/Evt_Pages/Brn_ModulDetailAZ.aspx?IDAnlass=1560089&amp;date=662249088000000000</t>
  </si>
  <si>
    <t>https://eventoweb.zhaw.ch/Evt_Pages/Brn_ModulDetailAZ.aspx?IDAnlass=1560089&amp;IdLanguage=1&amp;date=662249088000000000&amp;clearcache=true</t>
  </si>
  <si>
    <t>https://eventoweb.zhaw.ch/Evt_Pages/Brn_ModulDetailAZ.aspx?IDAnlass=1560089&amp;IdLanguage=133&amp;date=662249088000000000&amp;clearcache=true</t>
  </si>
  <si>
    <t>EU.TRANS</t>
  </si>
  <si>
    <t>TRANS</t>
  </si>
  <si>
    <t>t.BA.EU.TRANS.19HS</t>
  </si>
  <si>
    <t>Transformation soziotechnischer Systeme</t>
  </si>
  <si>
    <t>Transformation of socio-technical Systems</t>
  </si>
  <si>
    <t>EU3</t>
  </si>
  <si>
    <t>Klausur schriftl 60 Min.</t>
  </si>
  <si>
    <t>https://eventoweb.zhaw.ch/Evt_Pages/Brn_ModulDetailAZ.aspx?IDAnlass=1558086&amp;date=662249088000000000</t>
  </si>
  <si>
    <t>https://eventoweb.zhaw.ch/Evt_Pages/Brn_ModulDetailAZ.aspx?IDAnlass=1558086&amp;IdLanguage=1&amp;date=662249088000000000&amp;clearcache=true</t>
  </si>
  <si>
    <t>https://eventoweb.zhaw.ch/Evt_Pages/Brn_ModulDetailAZ.aspx?IDAnlass=1558086&amp;IdLanguage=133&amp;date=662249088000000000&amp;clearcache=true</t>
  </si>
  <si>
    <t>EU.WSSN</t>
  </si>
  <si>
    <t>WSSN</t>
  </si>
  <si>
    <t>t.BA.EU.WSSN.13HS</t>
  </si>
  <si>
    <t>Wechselstrom und Stromnetze</t>
  </si>
  <si>
    <t>Introduction to Electrical Power Grids</t>
  </si>
  <si>
    <t>korb</t>
  </si>
  <si>
    <t>Vorlesung: Hörsaal; Praktikum: TB 149</t>
  </si>
  <si>
    <t>https://eventoweb.zhaw.ch/Evt_Pages/Brn_ModulDetailAZ.aspx?IDAnlass=808010&amp;date=662249088000000000</t>
  </si>
  <si>
    <t>https://eventoweb.zhaw.ch/Evt_Pages/Brn_ModulDetailAZ.aspx?IDAnlass=808010&amp;IdLanguage=1&amp;date=662249088000000000&amp;clearcache=true</t>
  </si>
  <si>
    <t>https://eventoweb.zhaw.ch/Evt_Pages/Brn_ModulDetailAZ.aspx?IDAnlass=808010&amp;IdLanguage=133&amp;date=662249088000000000&amp;clearcache=true</t>
  </si>
  <si>
    <t>EUP.STFL</t>
  </si>
  <si>
    <t>STFL</t>
  </si>
  <si>
    <t>t.BA.EUP.STFL.19HS</t>
  </si>
  <si>
    <t>Physik 3: Statik Festigkeitslehre</t>
  </si>
  <si>
    <t>Statics Strength of Materials Physics 3</t>
  </si>
  <si>
    <t>https://eventoweb.zhaw.ch/Evt_Pages/Brn_ModulDetailAZ.aspx?IDAnlass=1558700&amp;date=662249088000000000</t>
  </si>
  <si>
    <t>https://eventoweb.zhaw.ch/Evt_Pages/Brn_ModulDetailAZ.aspx?IDAnlass=1558700&amp;IdLanguage=1&amp;date=662249088000000000&amp;clearcache=true</t>
  </si>
  <si>
    <t>https://eventoweb.zhaw.ch/Evt_Pages/Brn_ModulDetailAZ.aspx?IDAnlass=1558700&amp;IdLanguage=133&amp;date=662249088000000000&amp;clearcache=true</t>
  </si>
  <si>
    <t>IT.ADS</t>
  </si>
  <si>
    <t>ADS</t>
  </si>
  <si>
    <t>Fachmodul 15</t>
  </si>
  <si>
    <t>t.BA.IT.ADS.13HS</t>
  </si>
  <si>
    <t>IT3</t>
  </si>
  <si>
    <t>spij</t>
  </si>
  <si>
    <t>https://eventoweb.zhaw.ch/Evt_Pages/Brn_ModulDetailAZ.aspx?IDAnlass=774171&amp;date=662249088000000000</t>
  </si>
  <si>
    <t>https://eventoweb.zhaw.ch/Evt_Pages/Brn_ModulDetailAZ.aspx?IDAnlass=774171&amp;IdLanguage=1&amp;date=662249088000000000&amp;clearcache=true</t>
  </si>
  <si>
    <t>https://eventoweb.zhaw.ch/Evt_Pages/Brn_ModulDetailAZ.aspx?IDAnlass=774171&amp;IdLanguage=133&amp;date=662249088000000000&amp;clearcache=true</t>
  </si>
  <si>
    <t>IT.PM3</t>
  </si>
  <si>
    <t>PSIT3</t>
  </si>
  <si>
    <t>t.BA.IT.PM3.19HS</t>
  </si>
  <si>
    <t>Software-Projekt 3</t>
  </si>
  <si>
    <t>Software Project 3</t>
  </si>
  <si>
    <t>eicw</t>
  </si>
  <si>
    <t>https://eventoweb.zhaw.ch/Evt_Pages/Brn_ModulDetailAZ.aspx?IDAnlass=1463805&amp;date=662249088000000000</t>
  </si>
  <si>
    <t>https://eventoweb.zhaw.ch/Evt_Pages/Brn_ModulDetailAZ.aspx?IDAnlass=1463805&amp;IdLanguage=1&amp;date=662249088000000000&amp;clearcache=true</t>
  </si>
  <si>
    <t>https://eventoweb.zhaw.ch/Evt_Pages/Brn_ModulDetailAZ.aspx?IDAnlass=1463805&amp;IdLanguage=133&amp;date=662249088000000000&amp;clearcache=true</t>
  </si>
  <si>
    <t>IT.PM3-EN</t>
  </si>
  <si>
    <t>PSIT3-EN</t>
  </si>
  <si>
    <t>t.BA.IT.PM3-EN.19HS</t>
  </si>
  <si>
    <t>https://eventoweb.zhaw.ch/Evt_Pages/Brn_ModulDetailAZ.aspx?IDAnlass=1463809&amp;date=662249088000000000</t>
  </si>
  <si>
    <t>https://eventoweb.zhaw.ch/Evt_Pages/Brn_ModulDetailAZ.aspx?IDAnlass=1463809&amp;IdLanguage=1&amp;date=662249088000000000&amp;clearcache=true</t>
  </si>
  <si>
    <t>https://eventoweb.zhaw.ch/Evt_Pages/Brn_ModulDetailAZ.aspx?IDAnlass=1463809&amp;IdLanguage=133&amp;date=662249088000000000&amp;clearcache=true</t>
  </si>
  <si>
    <t>IP: Pflicht IT-VZ, Wahl IT-TZ (vor IP Start) / Projektgruppe EN</t>
  </si>
  <si>
    <t>Mit SWEN1 sehr eng verbunden; dieses ist auf Deutsch</t>
  </si>
  <si>
    <t>IT.SWEN1</t>
  </si>
  <si>
    <t>SWEN1</t>
  </si>
  <si>
    <t>t.BA.IT.SWEN1.19HS</t>
  </si>
  <si>
    <t>Software-Entwicklung 1</t>
  </si>
  <si>
    <t>Software Engineering 1</t>
  </si>
  <si>
    <t>heute MVP feit</t>
  </si>
  <si>
    <t>schriftliche Prüfung 90 Min.</t>
  </si>
  <si>
    <t>https://eventoweb.zhaw.ch/Evt_Pages/Brn_ModulDetailAZ.aspx?IDAnlass=1562659&amp;date=662249088000000000</t>
  </si>
  <si>
    <t>https://eventoweb.zhaw.ch/Evt_Pages/Brn_ModulDetailAZ.aspx?IDAnlass=1562659&amp;IdLanguage=1&amp;date=662249088000000000&amp;clearcache=true</t>
  </si>
  <si>
    <t>https://eventoweb.zhaw.ch/Evt_Pages/Brn_ModulDetailAZ.aspx?IDAnlass=1562659&amp;IdLanguage=133&amp;date=662249088000000000&amp;clearcache=true</t>
  </si>
  <si>
    <t>IT.WBE</t>
  </si>
  <si>
    <t>WEB</t>
  </si>
  <si>
    <t>t.BA.IT.WBE.10HS</t>
  </si>
  <si>
    <t>Web-Entwicklung</t>
  </si>
  <si>
    <t>Web Development</t>
  </si>
  <si>
    <t>IT4</t>
  </si>
  <si>
    <t>Prüfung schrichtlich 90min</t>
  </si>
  <si>
    <t>https://eventoweb.zhaw.ch/Evt_Pages/Brn_ModulDetailAZ.aspx?IDAnlass=604445&amp;date=662249088000000000</t>
  </si>
  <si>
    <t>https://eventoweb.zhaw.ch/Evt_Pages/Brn_ModulDetailAZ.aspx?IDAnlass=604445&amp;IdLanguage=1&amp;date=662249088000000000&amp;clearcache=true</t>
  </si>
  <si>
    <t>https://eventoweb.zhaw.ch/Evt_Pages/Brn_ModulDetailAZ.aspx?IDAnlass=604445&amp;IdLanguage=133&amp;date=662249088000000000&amp;clearcache=true</t>
  </si>
  <si>
    <t>ITM.HM1</t>
  </si>
  <si>
    <t>MHM1</t>
  </si>
  <si>
    <t>Mathematik 5</t>
  </si>
  <si>
    <t>t.BA.ITM.HM1.19HS</t>
  </si>
  <si>
    <t>Höhere Mathematik für Informatiker 1</t>
  </si>
  <si>
    <t>Higher Mathematics for Computer Scientists 1</t>
  </si>
  <si>
    <t>knaa</t>
  </si>
  <si>
    <t>Klausur schriftlich 120 Min.</t>
  </si>
  <si>
    <t>https://eventoweb.zhaw.ch/Evt_Pages/Brn_ModulDetailAZ.aspx?IDAnlass=1463815&amp;date=662249088000000000</t>
  </si>
  <si>
    <t>https://eventoweb.zhaw.ch/Evt_Pages/Brn_ModulDetailAZ.aspx?IDAnlass=1463815&amp;IdLanguage=1&amp;date=662249088000000000&amp;clearcache=true</t>
  </si>
  <si>
    <t>https://eventoweb.zhaw.ch/Evt_Pages/Brn_ModulDetailAZ.aspx?IDAnlass=1463815&amp;IdLanguage=133&amp;date=662249088000000000&amp;clearcache=true</t>
  </si>
  <si>
    <t>MT.FL1</t>
  </si>
  <si>
    <t>MFL1</t>
  </si>
  <si>
    <t>t.BA.MT.FL1.19HS</t>
  </si>
  <si>
    <t>Festigkeitslehre 1</t>
  </si>
  <si>
    <t>Strength of Materials 1</t>
  </si>
  <si>
    <t>MT3</t>
  </si>
  <si>
    <t>pfro</t>
  </si>
  <si>
    <t>klausur schriftlich 90 min.</t>
  </si>
  <si>
    <t>https://eventoweb.zhaw.ch/Evt_Pages/Brn_ModulDetailAZ.aspx?IDAnlass=1548704&amp;date=662249088000000000</t>
  </si>
  <si>
    <t>https://eventoweb.zhaw.ch/Evt_Pages/Brn_ModulDetailAZ.aspx?IDAnlass=1548704&amp;IdLanguage=1&amp;date=662249088000000000&amp;clearcache=true</t>
  </si>
  <si>
    <t>https://eventoweb.zhaw.ch/Evt_Pages/Brn_ModulDetailAZ.aspx?IDAnlass=1548704&amp;IdLanguage=133&amp;date=662249088000000000&amp;clearcache=true</t>
  </si>
  <si>
    <t>MT.MRT1</t>
  </si>
  <si>
    <t>MSRT1</t>
  </si>
  <si>
    <t>t.BA.MT.MRT1.19HS</t>
  </si>
  <si>
    <t>Mess- und Regelungstechnik 1</t>
  </si>
  <si>
    <t>Measurement and Control Systems 1</t>
  </si>
  <si>
    <t>Typ 1c - 2 Credits - 2 SWL P, 4 Lektionen zweiwöchentlich</t>
  </si>
  <si>
    <t>MT4</t>
  </si>
  <si>
    <t>TB145</t>
  </si>
  <si>
    <t>schriftlich Prüfung 90 min</t>
  </si>
  <si>
    <t>https://eventoweb.zhaw.ch/Evt_Pages/Brn_ModulDetailAZ.aspx?IDAnlass=1548811&amp;date=662249088000000000</t>
  </si>
  <si>
    <t>https://eventoweb.zhaw.ch/Evt_Pages/Brn_ModulDetailAZ.aspx?IDAnlass=1548811&amp;IdLanguage=1&amp;date=662249088000000000&amp;clearcache=true</t>
  </si>
  <si>
    <t>https://eventoweb.zhaw.ch/Evt_Pages/Brn_ModulDetailAZ.aspx?IDAnlass=1548811&amp;IdLanguage=133&amp;date=662249088000000000&amp;clearcache=true</t>
  </si>
  <si>
    <t>MT.MRT1-EN</t>
  </si>
  <si>
    <t>MSRT1-EN</t>
  </si>
  <si>
    <t>t.BA.MT.MRT1-EN.19HS</t>
  </si>
  <si>
    <t>https://eventoweb.zhaw.ch/Evt_Pages/Brn_ModulDetailAZ.aspx?IDAnlass=1548807&amp;date=662249088000000000</t>
  </si>
  <si>
    <t>https://eventoweb.zhaw.ch/Evt_Pages/Brn_ModulDetailAZ.aspx?IDAnlass=1548807&amp;IdLanguage=1&amp;date=662249088000000000&amp;clearcache=true</t>
  </si>
  <si>
    <t>https://eventoweb.zhaw.ch/Evt_Pages/Brn_ModulDetailAZ.aspx?IDAnlass=1548807&amp;IdLanguage=133&amp;date=662249088000000000&amp;clearcache=true</t>
  </si>
  <si>
    <t>MT.PM3</t>
  </si>
  <si>
    <t>PSMT3</t>
  </si>
  <si>
    <t>t.BA.MT.PM3.19HS</t>
  </si>
  <si>
    <t>Projektmodul 3</t>
  </si>
  <si>
    <t>Project Module 3</t>
  </si>
  <si>
    <t>kols</t>
  </si>
  <si>
    <t>https://eventoweb.zhaw.ch/Evt_Pages/Brn_ModulDetailAZ.aspx?IDAnlass=1560082&amp;date=662249088000000000</t>
  </si>
  <si>
    <t>https://eventoweb.zhaw.ch/Evt_Pages/Brn_ModulDetailAZ.aspx?IDAnlass=1560082&amp;IdLanguage=1&amp;date=662249088000000000&amp;clearcache=true</t>
  </si>
  <si>
    <t>https://eventoweb.zhaw.ch/Evt_Pages/Brn_ModulDetailAZ.aspx?IDAnlass=1560082&amp;IdLanguage=133&amp;date=662249088000000000&amp;clearcache=true</t>
  </si>
  <si>
    <t>MT.VPM3</t>
  </si>
  <si>
    <t>PEMT3</t>
  </si>
  <si>
    <t>t.BA.MT.VPM3.19HS</t>
  </si>
  <si>
    <r>
      <t>Virtuelle Produktentwicklung und Maschinenelemente</t>
    </r>
    <r>
      <rPr>
        <sz val="11"/>
        <color rgb="FFFF0000"/>
        <rFont val="Calibri"/>
        <family val="2"/>
        <scheme val="minor"/>
      </rPr>
      <t xml:space="preserve"> </t>
    </r>
    <r>
      <rPr>
        <sz val="11"/>
        <rFont val="Calibri"/>
        <family val="2"/>
        <scheme val="minor"/>
      </rPr>
      <t>3</t>
    </r>
  </si>
  <si>
    <t>Virtual Product Development and Machine Elements 3</t>
  </si>
  <si>
    <t>Für V-Teil: MY E0.07, MY E0.08 oder MY E0.11, Für den P-Teil:  2 Räume mit CAD Infrastruktur (MY E0.08 und MY E0.011)</t>
  </si>
  <si>
    <t>schriftlich 90 min</t>
  </si>
  <si>
    <t>https://eventoweb.zhaw.ch/Evt_Pages/Brn_ModulDetailAZ.aspx?IDAnlass=1558928&amp;date=662249088000000000</t>
  </si>
  <si>
    <t>https://eventoweb.zhaw.ch/Evt_Pages/Brn_ModulDetailAZ.aspx?IDAnlass=1558928&amp;IdLanguage=1&amp;date=662249088000000000&amp;clearcache=true</t>
  </si>
  <si>
    <t>https://eventoweb.zhaw.ch/Evt_Pages/Brn_ModulDetailAZ.aspx?IDAnlass=1558928&amp;IdLanguage=133&amp;date=662249088000000000&amp;clearcache=true</t>
  </si>
  <si>
    <t>MT.WT1</t>
  </si>
  <si>
    <t>WT1</t>
  </si>
  <si>
    <t>t.BA.MT.WT1.19HS</t>
  </si>
  <si>
    <t>Werkstofftechnik 1</t>
  </si>
  <si>
    <t>Materials Engineering 1</t>
  </si>
  <si>
    <t>peik</t>
  </si>
  <si>
    <t>Für P TC E0.13 (max. 20 Stud.)</t>
  </si>
  <si>
    <t>https://eventoweb.zhaw.ch/Evt_Pages/Brn_ModulDetailAZ.aspx?IDAnlass=1558995&amp;date=662249088000000000</t>
  </si>
  <si>
    <t>https://eventoweb.zhaw.ch/Evt_Pages/Brn_ModulDetailAZ.aspx?IDAnlass=1558995&amp;IdLanguage=1&amp;date=662249088000000000&amp;clearcache=true</t>
  </si>
  <si>
    <t>https://eventoweb.zhaw.ch/Evt_Pages/Brn_ModulDetailAZ.aspx?IDAnlass=1558995&amp;IdLanguage=133&amp;date=662249088000000000&amp;clearcache=true</t>
  </si>
  <si>
    <t>MTP.PHY3</t>
  </si>
  <si>
    <t>PHKK</t>
  </si>
  <si>
    <t>t.BA.MTP.PHY3.19HS</t>
  </si>
  <si>
    <t>Physik 3: Kinematik und Kinetik</t>
  </si>
  <si>
    <t>Physics 3: Kinematics and Kinetics</t>
  </si>
  <si>
    <t>https://eventoweb.zhaw.ch/Evt_Pages/Brn_ModulDetailAZ.aspx?IDAnlass=1557963&amp;date=662249088000000000</t>
  </si>
  <si>
    <t>https://eventoweb.zhaw.ch/Evt_Pages/Brn_ModulDetailAZ.aspx?IDAnlass=1557963&amp;IdLanguage=1&amp;date=662249088000000000&amp;clearcache=true</t>
  </si>
  <si>
    <t>https://eventoweb.zhaw.ch/Evt_Pages/Brn_ModulDetailAZ.aspx?IDAnlass=1557963&amp;IdLanguage=133&amp;date=662249088000000000&amp;clearcache=true</t>
  </si>
  <si>
    <t>ST.EDT</t>
  </si>
  <si>
    <t>EDST</t>
  </si>
  <si>
    <t>Elektronik und Digitaltechnik für ST</t>
  </si>
  <si>
    <t>t.BA.ST.EDT.19HS</t>
  </si>
  <si>
    <t>Electronics and Digital Technology for ST</t>
  </si>
  <si>
    <t>ST3</t>
  </si>
  <si>
    <t>für Praktikum: TB514/TB526</t>
  </si>
  <si>
    <t>https://eventoweb.zhaw.ch/Evt_Pages/Brn_ModulDetailAZ.aspx?IDAnlass=1558902&amp;date=662249088000000000</t>
  </si>
  <si>
    <t>https://eventoweb.zhaw.ch/Evt_Pages/Brn_ModulDetailAZ.aspx?IDAnlass=1558902&amp;IdLanguage=1&amp;date=662249088000000000&amp;clearcache=true</t>
  </si>
  <si>
    <t>https://eventoweb.zhaw.ch/Evt_Pages/Brn_ModulDetailAZ.aspx?IDAnlass=1558902&amp;IdLanguage=133&amp;date=662249088000000000&amp;clearcache=true</t>
  </si>
  <si>
    <t>ST.MESY2</t>
  </si>
  <si>
    <t>MESY2</t>
  </si>
  <si>
    <t>Mechanische Systeme 2</t>
  </si>
  <si>
    <t>t.BA.ST.MESY2.19HS</t>
  </si>
  <si>
    <t>Mechanical Systems 2</t>
  </si>
  <si>
    <t>ST4</t>
  </si>
  <si>
    <t>altb,wuem</t>
  </si>
  <si>
    <t>Prüfung Schriftlich 90 Min</t>
  </si>
  <si>
    <t>https://eventoweb.zhaw.ch/Evt_Pages/Brn_ModulDetailAZ.aspx?IDAnlass=1558035&amp;date=662249088000000000</t>
  </si>
  <si>
    <t>https://eventoweb.zhaw.ch/Evt_Pages/Brn_ModulDetailAZ.aspx?IDAnlass=1558035&amp;IdLanguage=1&amp;date=662249088000000000&amp;clearcache=true</t>
  </si>
  <si>
    <t>https://eventoweb.zhaw.ch/Evt_Pages/Brn_ModulDetailAZ.aspx?IDAnlass=1558035&amp;IdLanguage=133&amp;date=662249088000000000&amp;clearcache=true</t>
  </si>
  <si>
    <t>ST.PM3-EN</t>
  </si>
  <si>
    <t>PES3-EN</t>
  </si>
  <si>
    <t>t.BA.ST.PM3-EN.19HS</t>
  </si>
  <si>
    <t>Product Development for Systems Engineering 3</t>
  </si>
  <si>
    <t>eswd</t>
  </si>
  <si>
    <t>https://eventoweb.zhaw.ch/Evt_Pages/Brn_ModulDetailAZ.aspx?IDAnlass=1560064&amp;date=662249088000000000</t>
  </si>
  <si>
    <t>https://eventoweb.zhaw.ch/Evt_Pages/Brn_ModulDetailAZ.aspx?IDAnlass=1560064&amp;IdLanguage=1&amp;date=662249088000000000&amp;clearcache=true</t>
  </si>
  <si>
    <t>https://eventoweb.zhaw.ch/Evt_Pages/Brn_ModulDetailAZ.aspx?IDAnlass=1560064&amp;IdLanguage=133&amp;date=662249088000000000&amp;clearcache=true</t>
  </si>
  <si>
    <t>VS.IMMO</t>
  </si>
  <si>
    <t>IMMM</t>
  </si>
  <si>
    <t>t.BA.VS.IMMO.19HS</t>
  </si>
  <si>
    <t>Intermodalität und Multimodalität</t>
  </si>
  <si>
    <t>Intermodality and Multimodality</t>
  </si>
  <si>
    <t>VS3</t>
  </si>
  <si>
    <t>https://eventoweb.zhaw.ch/Evt_Pages/Brn_ModulDetailAZ.aspx?IDAnlass=1558090&amp;date=662249088000000000</t>
  </si>
  <si>
    <t>https://eventoweb.zhaw.ch/Evt_Pages/Brn_ModulDetailAZ.aspx?IDAnlass=1558090&amp;IdLanguage=1&amp;date=662249088000000000&amp;clearcache=true</t>
  </si>
  <si>
    <t>https://eventoweb.zhaw.ch/Evt_Pages/Brn_ModulDetailAZ.aspx?IDAnlass=1558090&amp;IdLanguage=133&amp;date=662249088000000000&amp;clearcache=true</t>
  </si>
  <si>
    <t>VS.PM3</t>
  </si>
  <si>
    <t>VLAB1</t>
  </si>
  <si>
    <t>t.BA.VS.PM3.19HS</t>
  </si>
  <si>
    <t>Praxisprojekt 1</t>
  </si>
  <si>
    <t>Transportation Practice Project 1</t>
  </si>
  <si>
    <t>VS4</t>
  </si>
  <si>
    <t>https://eventoweb.zhaw.ch/Evt_Pages/Brn_ModulDetailAZ.aspx?IDAnlass=1560060&amp;date=662249088000000000</t>
  </si>
  <si>
    <t>https://eventoweb.zhaw.ch/Evt_Pages/Brn_ModulDetailAZ.aspx?IDAnlass=1560060&amp;IdLanguage=1&amp;date=662249088000000000&amp;clearcache=true</t>
  </si>
  <si>
    <t>https://eventoweb.zhaw.ch/Evt_Pages/Brn_ModulDetailAZ.aspx?IDAnlass=1560060&amp;IdLanguage=133&amp;date=662249088000000000&amp;clearcache=true</t>
  </si>
  <si>
    <t>VS.VECO2</t>
  </si>
  <si>
    <t>VECO2</t>
  </si>
  <si>
    <t>t.BA.VS.VECO2.14HS</t>
  </si>
  <si>
    <t>Verkehrsökonomie 2</t>
  </si>
  <si>
    <t>Transportation Economics 2</t>
  </si>
  <si>
    <t>Schriftliche Prüfung Einzelarbeit 60 Minuten</t>
  </si>
  <si>
    <t>https://eventoweb.zhaw.ch/Evt_Pages/Brn_ModulDetailAZ.aspx?IDAnlass=1002183&amp;date=662249088000000000</t>
  </si>
  <si>
    <t>https://eventoweb.zhaw.ch/Evt_Pages/Brn_ModulDetailAZ.aspx?IDAnlass=1002183&amp;IdLanguage=1&amp;date=662249088000000000&amp;clearcache=true</t>
  </si>
  <si>
    <t>https://eventoweb.zhaw.ch/Evt_Pages/Brn_ModulDetailAZ.aspx?IDAnlass=1002183&amp;IdLanguage=133&amp;date=662249088000000000&amp;clearcache=true</t>
  </si>
  <si>
    <t>VSP.PHY3</t>
  </si>
  <si>
    <t>PHYE</t>
  </si>
  <si>
    <t>t.BA.VSP.PHY3.19HS</t>
  </si>
  <si>
    <t>Physics 3</t>
  </si>
  <si>
    <t>wita</t>
  </si>
  <si>
    <t>https://eventoweb.zhaw.ch/Evt_Pages/Brn_ModulDetailAZ.aspx?IDAnlass=1558579&amp;date=662249088000000000</t>
  </si>
  <si>
    <t>https://eventoweb.zhaw.ch/Evt_Pages/Brn_ModulDetailAZ.aspx?IDAnlass=1558579&amp;IdLanguage=1&amp;date=662249088000000000&amp;clearcache=true</t>
  </si>
  <si>
    <t>https://eventoweb.zhaw.ch/Evt_Pages/Brn_ModulDetailAZ.aspx?IDAnlass=1558579&amp;IdLanguage=133&amp;date=662249088000000000&amp;clearcache=true</t>
  </si>
  <si>
    <t>WI.FUM</t>
  </si>
  <si>
    <t>FUM</t>
  </si>
  <si>
    <t>t.BA.WI.FUM.19HS</t>
  </si>
  <si>
    <t>Finanzielle Unternehmensmodellierung</t>
  </si>
  <si>
    <t>Financial Enterprise Modeling</t>
  </si>
  <si>
    <t>WI3</t>
  </si>
  <si>
    <t>bwlf</t>
  </si>
  <si>
    <t>https://eventoweb.zhaw.ch/Evt_Pages/Brn_ModulDetailAZ.aspx?IDAnlass=1557042&amp;date=662249088000000000</t>
  </si>
  <si>
    <t>https://eventoweb.zhaw.ch/Evt_Pages/Brn_ModulDetailAZ.aspx?IDAnlass=1557042&amp;IdLanguage=1&amp;date=662249088000000000&amp;clearcache=true</t>
  </si>
  <si>
    <t>https://eventoweb.zhaw.ch/Evt_Pages/Brn_ModulDetailAZ.aspx?IDAnlass=1557042&amp;IdLanguage=133&amp;date=662249088000000000&amp;clearcache=true</t>
  </si>
  <si>
    <t>WI.FUM-EN</t>
  </si>
  <si>
    <t>FUM-EN</t>
  </si>
  <si>
    <t>t.BA.WI.FUM-EN.19HS</t>
  </si>
  <si>
    <t>https://eventoweb.zhaw.ch/Evt_Pages/Brn_ModulDetailAZ.aspx?IDAnlass=1557040&amp;date=662249088000000000</t>
  </si>
  <si>
    <t>https://eventoweb.zhaw.ch/Evt_Pages/Brn_ModulDetailAZ.aspx?IDAnlass=1557040&amp;IdLanguage=1&amp;date=662249088000000000&amp;clearcache=true</t>
  </si>
  <si>
    <t>https://eventoweb.zhaw.ch/Evt_Pages/Brn_ModulDetailAZ.aspx?IDAnlass=1557040&amp;IdLanguage=133&amp;date=662249088000000000&amp;clearcache=true</t>
  </si>
  <si>
    <t>WI.PM3</t>
  </si>
  <si>
    <t>PACS</t>
  </si>
  <si>
    <t>t.BA.WI.PM3.19HS</t>
  </si>
  <si>
    <t>Case Studies zur Automatisierung von Prozessen</t>
  </si>
  <si>
    <t>Case Studies on Process Automation</t>
  </si>
  <si>
    <t>WI4</t>
  </si>
  <si>
    <t>https://eventoweb.zhaw.ch/Evt_Pages/Brn_ModulDetailAZ.aspx?IDAnlass=1560054&amp;date=662249088000000000</t>
  </si>
  <si>
    <t>https://eventoweb.zhaw.ch/Evt_Pages/Brn_ModulDetailAZ.aspx?IDAnlass=1560054&amp;IdLanguage=1&amp;date=662249088000000000&amp;clearcache=true</t>
  </si>
  <si>
    <t>https://eventoweb.zhaw.ch/Evt_Pages/Brn_ModulDetailAZ.aspx?IDAnlass=1560054&amp;IdLanguage=133&amp;date=662249088000000000&amp;clearcache=true</t>
  </si>
  <si>
    <t>WI.WAST3</t>
  </si>
  <si>
    <t>WSTA3</t>
  </si>
  <si>
    <t>t.BA.WI.WAST3.19HS</t>
  </si>
  <si>
    <t>Wahrscheinlichkeit und Statistik 3</t>
  </si>
  <si>
    <t>Probability and Statistics 3</t>
  </si>
  <si>
    <t>Klausur schriftlich 90 Minunten</t>
  </si>
  <si>
    <t>https://eventoweb.zhaw.ch/Evt_Pages/Brn_ModulDetailAZ.aspx?IDAnlass=1557009&amp;date=662249088000000000</t>
  </si>
  <si>
    <t>https://eventoweb.zhaw.ch/Evt_Pages/Brn_ModulDetailAZ.aspx?IDAnlass=1557009&amp;IdLanguage=1&amp;date=662249088000000000&amp;clearcache=true</t>
  </si>
  <si>
    <t>https://eventoweb.zhaw.ch/Evt_Pages/Brn_ModulDetailAZ.aspx?IDAnlass=1557009&amp;IdLanguage=133&amp;date=662249088000000000&amp;clearcache=true</t>
  </si>
  <si>
    <t>WI.WAST3-EN</t>
  </si>
  <si>
    <t>WSTA3-EN</t>
  </si>
  <si>
    <t>t.BA.WI.WAST3-EN.19HS</t>
  </si>
  <si>
    <t>https://eventoweb.zhaw.ch/Evt_Pages/Brn_ModulDetailAZ.aspx?IDAnlass=1557005&amp;date=662249088000000000</t>
  </si>
  <si>
    <t>https://eventoweb.zhaw.ch/Evt_Pages/Brn_ModulDetailAZ.aspx?IDAnlass=1557005&amp;IdLanguage=1&amp;date=662249088000000000&amp;clearcache=true</t>
  </si>
  <si>
    <t>https://eventoweb.zhaw.ch/Evt_Pages/Brn_ModulDetailAZ.aspx?IDAnlass=1557005&amp;IdLanguage=133&amp;date=662249088000000000&amp;clearcache=true</t>
  </si>
  <si>
    <t>WIM.AN3</t>
  </si>
  <si>
    <t>MAE3-C3</t>
  </si>
  <si>
    <t>t.BA.WIM.AN3.19HS</t>
  </si>
  <si>
    <t>Analysis 3</t>
  </si>
  <si>
    <t>henr</t>
  </si>
  <si>
    <t>https://eventoweb.zhaw.ch/Evt_Pages/Brn_ModulDetailAZ.aspx?IDAnlass=1558430&amp;date=662249088000000000</t>
  </si>
  <si>
    <t>https://eventoweb.zhaw.ch/Evt_Pages/Brn_ModulDetailAZ.aspx?IDAnlass=1558430&amp;IdLanguage=1&amp;date=662249088000000000&amp;clearcache=true</t>
  </si>
  <si>
    <t>https://eventoweb.zhaw.ch/Evt_Pages/Brn_ModulDetailAZ.aspx?IDAnlass=1558430&amp;IdLanguage=133&amp;date=662249088000000000&amp;clearcache=true</t>
  </si>
  <si>
    <t>WIP.FAP</t>
  </si>
  <si>
    <t>FAP</t>
  </si>
  <si>
    <t>t.BA.WIP.FAP.19HS</t>
  </si>
  <si>
    <t>Physik 3: Factory Physics</t>
  </si>
  <si>
    <t>Physics 3: Factory Physics</t>
  </si>
  <si>
    <t>buts</t>
  </si>
  <si>
    <t>https://eventoweb.zhaw.ch/Evt_Pages/Brn_ModulDetailAZ.aspx?IDAnlass=1556999&amp;date=662249088000000000</t>
  </si>
  <si>
    <t>https://eventoweb.zhaw.ch/Evt_Pages/Brn_ModulDetailAZ.aspx?IDAnlass=1556999&amp;IdLanguage=1&amp;date=662249088000000000&amp;clearcache=true</t>
  </si>
  <si>
    <t>https://eventoweb.zhaw.ch/Evt_Pages/Brn_ModulDetailAZ.aspx?IDAnlass=1556999&amp;IdLanguage=133&amp;date=662249088000000000&amp;clearcache=true</t>
  </si>
  <si>
    <t>WIP.FAP-EN</t>
  </si>
  <si>
    <t>FAP-EN</t>
  </si>
  <si>
    <t>t.BA.WIP.FAP-EN.19HS</t>
  </si>
  <si>
    <t>https://eventoweb.zhaw.ch/Evt_Pages/Brn_ModulDetailAZ.aspx?IDAnlass=1556995&amp;date=662249088000000000</t>
  </si>
  <si>
    <t>https://eventoweb.zhaw.ch/Evt_Pages/Brn_ModulDetailAZ.aspx?IDAnlass=1556995&amp;IdLanguage=1&amp;date=662249088000000000&amp;clearcache=true</t>
  </si>
  <si>
    <t>https://eventoweb.zhaw.ch/Evt_Pages/Brn_ModulDetailAZ.aspx?IDAnlass=1556995&amp;IdLanguage=133&amp;date=662249088000000000&amp;clearcache=true</t>
  </si>
  <si>
    <t>WV.VM</t>
  </si>
  <si>
    <t>Vertiefung A/B 3</t>
  </si>
  <si>
    <t>WI-WM</t>
  </si>
  <si>
    <t>t.BA.WV.VM.19HS</t>
  </si>
  <si>
    <t>Versicherungsmathematik</t>
  </si>
  <si>
    <t>Actuarial Mathematics</t>
  </si>
  <si>
    <t>WI4-WM</t>
  </si>
  <si>
    <t>FV - Fachspezifische Vertiefungen</t>
  </si>
  <si>
    <t>3. Semester!</t>
  </si>
  <si>
    <t>Klausur schriftlich 90 MInuten</t>
  </si>
  <si>
    <t>https://eventoweb.zhaw.ch/Evt_Pages/Brn_ModulDetailAZ.aspx?IDAnlass=1555750&amp;date=662249088000000000</t>
  </si>
  <si>
    <t>https://eventoweb.zhaw.ch/Evt_Pages/Brn_ModulDetailAZ.aspx?IDAnlass=1555750&amp;IdLanguage=1&amp;date=662249088000000000&amp;clearcache=true</t>
  </si>
  <si>
    <t>https://eventoweb.zhaw.ch/Evt_Pages/Brn_ModulDetailAZ.aspx?IDAnlass=1555750&amp;IdLanguage=133&amp;date=662249088000000000&amp;clearcache=true</t>
  </si>
  <si>
    <t>Nein</t>
  </si>
  <si>
    <t>Ja</t>
  </si>
  <si>
    <t>WV.VWL</t>
  </si>
  <si>
    <t>VWL</t>
  </si>
  <si>
    <t>Vertiefung A/B 1</t>
  </si>
  <si>
    <t>t.BA.WV.VWL.19HS</t>
  </si>
  <si>
    <t>Volkswirtschaftslehre</t>
  </si>
  <si>
    <t>Economics</t>
  </si>
  <si>
    <t>fauc</t>
  </si>
  <si>
    <t>https://eventoweb.zhaw.ch/Evt_Pages/Brn_ModulDetailAZ.aspx?IDAnlass=1558607&amp;date=662249088000000000</t>
  </si>
  <si>
    <t>https://eventoweb.zhaw.ch/Evt_Pages/Brn_ModulDetailAZ.aspx?IDAnlass=1558607&amp;IdLanguage=1&amp;date=662249088000000000&amp;clearcache=true</t>
  </si>
  <si>
    <t>https://eventoweb.zhaw.ch/Evt_Pages/Brn_ModulDetailAZ.aspx?IDAnlass=1558607&amp;IdLanguage=133&amp;date=662249088000000000&amp;clearcache=true</t>
  </si>
  <si>
    <t>XX.CT1</t>
  </si>
  <si>
    <t>ET,IT,ST</t>
  </si>
  <si>
    <t>CT1</t>
  </si>
  <si>
    <t>Computertechnik 1</t>
  </si>
  <si>
    <t>t.BA.XX.CT1.10HS</t>
  </si>
  <si>
    <t>Computer Engineering 1</t>
  </si>
  <si>
    <t>ET3,IT4,ST3</t>
  </si>
  <si>
    <t>3. Sem/5.Sem(IT)</t>
  </si>
  <si>
    <t>gruj</t>
  </si>
  <si>
    <t>heute MVP ruan</t>
  </si>
  <si>
    <t>P: TE 502 oder TE 507 (gleicher Raum für alle Klassen), P in ZH: ZL O3.16 / ZL O3.20</t>
  </si>
  <si>
    <t>https://eventoweb.zhaw.ch/Evt_Pages/Brn_ModulDetailAZ.aspx?IDAnlass=605080&amp;date=662249088000000000</t>
  </si>
  <si>
    <t>https://eventoweb.zhaw.ch/Evt_Pages/Brn_ModulDetailAZ.aspx?IDAnlass=605080&amp;IdLanguage=1&amp;date=662249088000000000&amp;clearcache=true</t>
  </si>
  <si>
    <t>https://eventoweb.zhaw.ch/Evt_Pages/Brn_ModulDetailAZ.aspx?IDAnlass=605080&amp;IdLanguage=133&amp;date=662249088000000000&amp;clearcache=true</t>
  </si>
  <si>
    <t>XX.CT1-EN</t>
  </si>
  <si>
    <t>CT1-EN</t>
  </si>
  <si>
    <t>t.BA.XX.CT1-EN.13HS</t>
  </si>
  <si>
    <t>ET3,ST3</t>
  </si>
  <si>
    <t>3. Sem</t>
  </si>
  <si>
    <t>heute MVP ruan, als IP-Modul für IT wenn der Stundenplan es zulässt</t>
  </si>
  <si>
    <t>P: TE 502</t>
  </si>
  <si>
    <t>https://eventoweb.zhaw.ch/Evt_Pages/Brn_ModulDetailAZ.aspx?IDAnlass=813279&amp;date=662249088000000000</t>
  </si>
  <si>
    <t>https://eventoweb.zhaw.ch/Evt_Pages/Brn_ModulDetailAZ.aspx?IDAnlass=813279&amp;IdLanguage=1&amp;date=662249088000000000&amp;clearcache=true</t>
  </si>
  <si>
    <t>https://eventoweb.zhaw.ch/Evt_Pages/Brn_ModulDetailAZ.aspx?IDAnlass=813279&amp;IdLanguage=133&amp;date=662249088000000000&amp;clearcache=true</t>
  </si>
  <si>
    <t>XX.FTH2</t>
  </si>
  <si>
    <t>FTH2</t>
  </si>
  <si>
    <t>t.BA.XX.FTH2.19HS</t>
  </si>
  <si>
    <t>Thermodynamik</t>
  </si>
  <si>
    <t>Thermodynamics</t>
  </si>
  <si>
    <t>EU3,MT4</t>
  </si>
  <si>
    <t>EU 3.Sem/5.Sem(MT)</t>
  </si>
  <si>
    <t>https://eventoweb.zhaw.ch/Evt_Pages/Brn_ModulDetailAZ.aspx?IDAnlass=1558952&amp;date=662249088000000000</t>
  </si>
  <si>
    <t>https://eventoweb.zhaw.ch/Evt_Pages/Brn_ModulDetailAZ.aspx?IDAnlass=1558952&amp;IdLanguage=1&amp;date=662249088000000000&amp;clearcache=true</t>
  </si>
  <si>
    <t>https://eventoweb.zhaw.ch/Evt_Pages/Brn_ModulDetailAZ.aspx?IDAnlass=1558952&amp;IdLanguage=133&amp;date=662249088000000000&amp;clearcache=true</t>
  </si>
  <si>
    <t>XX.FTH2-EN</t>
  </si>
  <si>
    <t>FTH2-EN</t>
  </si>
  <si>
    <t>t.BA.XX.FTH2-EN.19HS</t>
  </si>
  <si>
    <t>3. Sem(EU)/5.Sem(MT)</t>
  </si>
  <si>
    <t>https://eventoweb.zhaw.ch/Evt_Pages/Brn_ModulDetailAZ.aspx?IDAnlass=1558943&amp;date=662249088000000000</t>
  </si>
  <si>
    <t>https://eventoweb.zhaw.ch/Evt_Pages/Brn_ModulDetailAZ.aspx?IDAnlass=1558943&amp;IdLanguage=1&amp;date=662249088000000000&amp;clearcache=true</t>
  </si>
  <si>
    <t>https://eventoweb.zhaw.ch/Evt_Pages/Brn_ModulDetailAZ.aspx?IDAnlass=1558943&amp;IdLanguage=133&amp;date=662249088000000000&amp;clearcache=true</t>
  </si>
  <si>
    <t>XX.GSTAT</t>
  </si>
  <si>
    <t>t.BA.XX.GSTAT.20HS</t>
  </si>
  <si>
    <t>Grundlagen der Statistik</t>
  </si>
  <si>
    <t>Basics of Statistics</t>
  </si>
  <si>
    <t>DS4,WI3</t>
  </si>
  <si>
    <t>5. Sem(DS)/3. Sem(WI)</t>
  </si>
  <si>
    <t>https://eventoweb.zhaw.ch/Evt_Pages/Brn_ModulDetailAZ.aspx?IDAnlass=1692458&amp;date=662249088000000000</t>
  </si>
  <si>
    <t>https://eventoweb.zhaw.ch/Evt_Pages/Brn_ModulDetailAZ.aspx?IDAnlass=1692458&amp;IdLanguage=1&amp;date=662249088000000000&amp;clearcache=true</t>
  </si>
  <si>
    <t>https://eventoweb.zhaw.ch/Evt_Pages/Brn_ModulDetailAZ.aspx?IDAnlass=1692458&amp;IdLanguage=133&amp;date=662249088000000000&amp;clearcache=true</t>
  </si>
  <si>
    <t>XX.GSTAT-EN</t>
  </si>
  <si>
    <t>t.BA.XX.GSTAT-EN.20HS</t>
  </si>
  <si>
    <t>https://eventoweb.zhaw.ch/Evt_Pages/Brn_ModulDetailAZ.aspx?IDAnlass=1692459&amp;date=662249088000000000</t>
  </si>
  <si>
    <t>https://eventoweb.zhaw.ch/Evt_Pages/Brn_ModulDetailAZ.aspx?IDAnlass=1692459&amp;IdLanguage=1&amp;date=662249088000000000&amp;clearcache=true</t>
  </si>
  <si>
    <t>https://eventoweb.zhaw.ch/Evt_Pages/Brn_ModulDetailAZ.aspx?IDAnlass=1692459&amp;IdLanguage=133&amp;date=662249088000000000&amp;clearcache=true</t>
  </si>
  <si>
    <t>XX.OMG</t>
  </si>
  <si>
    <t>VS,WI</t>
  </si>
  <si>
    <t>OMG</t>
  </si>
  <si>
    <t>WI-DSE/IE</t>
  </si>
  <si>
    <t>t.BA.XX.OMG.19HS</t>
  </si>
  <si>
    <t>Operations Management Grundlagen</t>
  </si>
  <si>
    <t>Operations Management Fundamentals</t>
  </si>
  <si>
    <t>VS4,WI4-DSE/IE</t>
  </si>
  <si>
    <t>klnk</t>
  </si>
  <si>
    <t>https://eventoweb.zhaw.ch/Evt_Pages/Brn_ModulDetailAZ.aspx?IDAnlass=1555743&amp;date=662249088000000000</t>
  </si>
  <si>
    <t>https://eventoweb.zhaw.ch/Evt_Pages/Brn_ModulDetailAZ.aspx?IDAnlass=1555743&amp;IdLanguage=1&amp;date=662249088000000000&amp;clearcache=true</t>
  </si>
  <si>
    <t>https://eventoweb.zhaw.ch/Evt_Pages/Brn_ModulDetailAZ.aspx?IDAnlass=1555743&amp;IdLanguage=133&amp;date=662249088000000000&amp;clearcache=true</t>
  </si>
  <si>
    <t>XX.SISY1</t>
  </si>
  <si>
    <t>SISY</t>
  </si>
  <si>
    <t>t.BA.XX.SISY1.06HS</t>
  </si>
  <si>
    <t>Signale und Systeme 1</t>
  </si>
  <si>
    <t>Signals and Systems 1</t>
  </si>
  <si>
    <t>ET4,ST4</t>
  </si>
  <si>
    <t>dqtm</t>
  </si>
  <si>
    <t>altes Modul gefunden / soll: Signale und Systeme</t>
  </si>
  <si>
    <t>für Praktikum: TB 404/TB 414; Prio 2: TB 514/TB 526</t>
  </si>
  <si>
    <t>https://eventoweb.zhaw.ch/Evt_Pages/Brn_ModulDetailAZ.aspx?IDAnlass=574443&amp;date=662249088000000000</t>
  </si>
  <si>
    <t>https://eventoweb.zhaw.ch/Evt_Pages/Brn_ModulDetailAZ.aspx?IDAnlass=574443&amp;IdLanguage=1&amp;date=662249088000000000&amp;clearcache=true</t>
  </si>
  <si>
    <t>https://eventoweb.zhaw.ch/Evt_Pages/Brn_ModulDetailAZ.aspx?IDAnlass=574443&amp;IdLanguage=133&amp;date=662249088000000000&amp;clearcache=true</t>
  </si>
  <si>
    <t>XX.SISY1-EN</t>
  </si>
  <si>
    <t>SISY-EN</t>
  </si>
  <si>
    <t>Systeme und Signale</t>
  </si>
  <si>
    <t>t.BA.XX.SISY1-EN.13HS</t>
  </si>
  <si>
    <t>IP-Modul. Sollte das nicht in Englisch sein?</t>
  </si>
  <si>
    <t>https://eventoweb.zhaw.ch/Evt_Pages/Brn_ModulDetailAZ.aspx?IDAnlass=813273&amp;date=662249088000000000</t>
  </si>
  <si>
    <t>https://eventoweb.zhaw.ch/Evt_Pages/Brn_ModulDetailAZ.aspx?IDAnlass=813273&amp;IdLanguage=1&amp;date=662249088000000000&amp;clearcache=true</t>
  </si>
  <si>
    <t>https://eventoweb.zhaw.ch/Evt_Pages/Brn_ModulDetailAZ.aspx?IDAnlass=813273&amp;IdLanguage=133&amp;date=662249088000000000&amp;clearcache=true</t>
  </si>
  <si>
    <t>XXK.COM3</t>
  </si>
  <si>
    <t>COM-PR</t>
  </si>
  <si>
    <t>COM3</t>
  </si>
  <si>
    <t>t.BA.XXK.COM3.19HS</t>
  </si>
  <si>
    <t>Communication Competence 3</t>
  </si>
  <si>
    <t>AV3,DS3,ET3,EU3,IT3,MT4,ST3,VS3,WI3</t>
  </si>
  <si>
    <t>3. Sem/5.Sem(MT)</t>
  </si>
  <si>
    <t>matg</t>
  </si>
  <si>
    <t>schriftlich Prüfung (D/E) 90 Minuten</t>
  </si>
  <si>
    <t>https://eventoweb.zhaw.ch/Evt_Pages/Brn_ModulDetailAZ.aspx?IDAnlass=1463819&amp;date=662249088000000000</t>
  </si>
  <si>
    <t>https://eventoweb.zhaw.ch/Evt_Pages/Brn_ModulDetailAZ.aspx?IDAnlass=1463819&amp;IdLanguage=1&amp;date=662249088000000000&amp;clearcache=true</t>
  </si>
  <si>
    <t>https://eventoweb.zhaw.ch/Evt_Pages/Brn_ModulDetailAZ.aspx?IDAnlass=1463819&amp;IdLanguage=133&amp;date=662249088000000000&amp;clearcache=true</t>
  </si>
  <si>
    <t>XXM5.AN3</t>
  </si>
  <si>
    <t>MAE3-C1</t>
  </si>
  <si>
    <t>t.BA.XXM5.AN3.19HS</t>
  </si>
  <si>
    <t>kirs</t>
  </si>
  <si>
    <t>https://eventoweb.zhaw.ch/Evt_Pages/Brn_ModulDetailAZ.aspx?IDAnlass=1558501&amp;date=662249088000000000</t>
  </si>
  <si>
    <t>https://eventoweb.zhaw.ch/Evt_Pages/Brn_ModulDetailAZ.aspx?IDAnlass=1558501&amp;IdLanguage=1&amp;date=662249088000000000&amp;clearcache=true</t>
  </si>
  <si>
    <t>https://eventoweb.zhaw.ch/Evt_Pages/Brn_ModulDetailAZ.aspx?IDAnlass=1558501&amp;IdLanguage=133&amp;date=662249088000000000&amp;clearcache=true</t>
  </si>
  <si>
    <t>XXM5.STS</t>
  </si>
  <si>
    <t>MSS</t>
  </si>
  <si>
    <t>Stochastik und Statistik</t>
  </si>
  <si>
    <t>t.BA.XXM5.STS.19HS</t>
  </si>
  <si>
    <t>Stochastics and Statistics</t>
  </si>
  <si>
    <t>weto</t>
  </si>
  <si>
    <t>https://eventoweb.zhaw.ch/Evt_Pages/Brn_ModulDetailAZ.aspx?IDAnlass=1558493&amp;date=662249088000000000</t>
  </si>
  <si>
    <t>https://eventoweb.zhaw.ch/Evt_Pages/Brn_ModulDetailAZ.aspx?IDAnlass=1558493&amp;IdLanguage=1&amp;date=662249088000000000&amp;clearcache=true</t>
  </si>
  <si>
    <t>https://eventoweb.zhaw.ch/Evt_Pages/Brn_ModulDetailAZ.aspx?IDAnlass=1558493&amp;IdLanguage=133&amp;date=662249088000000000&amp;clearcache=true</t>
  </si>
  <si>
    <t>XXM6.AN3</t>
  </si>
  <si>
    <t>MAE3-C2</t>
  </si>
  <si>
    <t>t.BA.XXM6.AN3.19HS</t>
  </si>
  <si>
    <t>EU3,MT3</t>
  </si>
  <si>
    <t>stan</t>
  </si>
  <si>
    <t>https://eventoweb.zhaw.ch/Evt_Pages/Brn_ModulDetailAZ.aspx?IDAnlass=1558458&amp;date=662249088000000000</t>
  </si>
  <si>
    <t>https://eventoweb.zhaw.ch/Evt_Pages/Brn_ModulDetailAZ.aspx?IDAnlass=1558458&amp;IdLanguage=1&amp;date=662249088000000000&amp;clearcache=true</t>
  </si>
  <si>
    <t>https://eventoweb.zhaw.ch/Evt_Pages/Brn_ModulDetailAZ.aspx?IDAnlass=1558458&amp;IdLanguage=133&amp;date=662249088000000000&amp;clearcache=true</t>
  </si>
  <si>
    <t>XXM7.STS</t>
  </si>
  <si>
    <t>AV,IT,VS</t>
  </si>
  <si>
    <t>t.BA.XXM7.STS.19HS</t>
  </si>
  <si>
    <t>AV4,IT3,VS3</t>
  </si>
  <si>
    <t>3. Sem/5.Sem(AV)</t>
  </si>
  <si>
    <t>https://eventoweb.zhaw.ch/Evt_Pages/Brn_ModulDetailAZ.aspx?IDAnlass=1463824&amp;date=662249088000000000</t>
  </si>
  <si>
    <t>https://eventoweb.zhaw.ch/Evt_Pages/Brn_ModulDetailAZ.aspx?IDAnlass=1463824&amp;IdLanguage=1&amp;date=662249088000000000&amp;clearcache=true</t>
  </si>
  <si>
    <t>https://eventoweb.zhaw.ch/Evt_Pages/Brn_ModulDetailAZ.aspx?IDAnlass=1463824&amp;IdLanguage=133&amp;date=662249088000000000&amp;clearcache=true</t>
  </si>
  <si>
    <t>XXM8.AN3</t>
  </si>
  <si>
    <t>t.BA.XXM8.AN3.20HS</t>
  </si>
  <si>
    <t>DS3,WI3</t>
  </si>
  <si>
    <t>https://eventoweb.zhaw.ch/Evt_Pages/Brn_ModulDetailAZ.aspx?IDAnlass=1692461&amp;date=662249088000000000</t>
  </si>
  <si>
    <t>https://eventoweb.zhaw.ch/Evt_Pages/Brn_ModulDetailAZ.aspx?IDAnlass=1692461&amp;IdLanguage=1&amp;date=662249088000000000&amp;clearcache=true</t>
  </si>
  <si>
    <t>https://eventoweb.zhaw.ch/Evt_Pages/Brn_ModulDetailAZ.aspx?IDAnlass=1692461&amp;IdLanguage=133&amp;date=662249088000000000&amp;clearcache=true</t>
  </si>
  <si>
    <t>XX.OR</t>
  </si>
  <si>
    <t>VS,WI,IT</t>
  </si>
  <si>
    <t>OR</t>
  </si>
  <si>
    <t>Vertiefung A/B 3 / Fachmodul VS</t>
  </si>
  <si>
    <t>t.BA.XX.OR.19HS</t>
  </si>
  <si>
    <t>Operations Research</t>
  </si>
  <si>
    <t>VS4,WI4-DSE/IE,IT6</t>
  </si>
  <si>
    <t>3. Semester (VS/WI)/5.Sem (IT)</t>
  </si>
  <si>
    <t>5.Sem(IT,VS,WI)/7.Sem(IT)</t>
  </si>
  <si>
    <t>5;7</t>
  </si>
  <si>
    <t>fuse</t>
  </si>
  <si>
    <t>bodr: WI im 3. Semester</t>
  </si>
  <si>
    <t>Klausur schriftlich Dauer: 90 Min</t>
  </si>
  <si>
    <t>https://eventoweb.zhaw.ch/Evt_Pages/Brn_ModulDetailAZ.aspx?IDAnlass=1555737&amp;date=662249088000000000</t>
  </si>
  <si>
    <t>https://eventoweb.zhaw.ch/Evt_Pages/Brn_ModulDetailAZ.aspx?IDAnlass=1555737&amp;IdLanguage=1&amp;date=662249088000000000&amp;clearcache=true</t>
  </si>
  <si>
    <t>https://eventoweb.zhaw.ch/Evt_Pages/Brn_ModulDetailAZ.aspx?IDAnlass=1555737&amp;IdLanguage=133&amp;date=662249088000000000&amp;clearcache=true</t>
  </si>
  <si>
    <t>WIN</t>
  </si>
  <si>
    <t>AV.ACSYS-EE-EN</t>
  </si>
  <si>
    <t>ACSYS-EE-EN</t>
  </si>
  <si>
    <t>t.BA.AV.ACSYS-EE-EN.19HS</t>
  </si>
  <si>
    <t>Aircraft Systems - Electrotechnics and Electrical Systems</t>
  </si>
  <si>
    <t>https://eventoweb.zhaw.ch/Evt_Pages/Brn_ModulDetailAZ.aspx?IDAnlass=1559087&amp;date=662249088000000000</t>
  </si>
  <si>
    <t>https://eventoweb.zhaw.ch/Evt_Pages/Brn_ModulDetailAZ.aspx?IDAnlass=1559087&amp;IdLanguage=1&amp;date=662249088000000000&amp;clearcache=true</t>
  </si>
  <si>
    <t>https://eventoweb.zhaw.ch/Evt_Pages/Brn_ModulDetailAZ.aspx?IDAnlass=1559087&amp;IdLanguage=133&amp;date=662249088000000000&amp;clearcache=true</t>
  </si>
  <si>
    <t>AV.ACSYS-PP-EN</t>
  </si>
  <si>
    <t>ACSYS-PP-EN</t>
  </si>
  <si>
    <t>t.BA.AV.ACSYS-PP-EN.19HS</t>
  </si>
  <si>
    <t>Aircraft Systems - Propulsion Systems and Performance</t>
  </si>
  <si>
    <t>Klausur schriftlich Dauer 90 Min.</t>
  </si>
  <si>
    <t>https://eventoweb.zhaw.ch/Evt_Pages/Brn_ModulDetailAZ.aspx?IDAnlass=1559083&amp;date=662249088000000000</t>
  </si>
  <si>
    <t>https://eventoweb.zhaw.ch/Evt_Pages/Brn_ModulDetailAZ.aspx?IDAnlass=1559083&amp;IdLanguage=1&amp;date=662249088000000000&amp;clearcache=true</t>
  </si>
  <si>
    <t>https://eventoweb.zhaw.ch/Evt_Pages/Brn_ModulDetailAZ.aspx?IDAnlass=1559083&amp;IdLanguage=133&amp;date=662249088000000000&amp;clearcache=true</t>
  </si>
  <si>
    <t>AV.INFRA-AP</t>
  </si>
  <si>
    <t>INFRA-AP</t>
  </si>
  <si>
    <t>Fachmodul 12</t>
  </si>
  <si>
    <t>t.BA.AV.INFRA-AP.19HS</t>
  </si>
  <si>
    <t>Infrastructure - Airports</t>
  </si>
  <si>
    <t>6. Semester</t>
  </si>
  <si>
    <t>wate</t>
  </si>
  <si>
    <t>Prüfung nach Semester schriftlich 90 Min.</t>
  </si>
  <si>
    <t>https://eventoweb.zhaw.ch/Evt_Pages/Brn_ModulDetailAZ.aspx?IDAnlass=1558419&amp;date=662249088000000000</t>
  </si>
  <si>
    <t>https://eventoweb.zhaw.ch/Evt_Pages/Brn_ModulDetailAZ.aspx?IDAnlass=1558419&amp;IdLanguage=1&amp;date=662249088000000000&amp;clearcache=true</t>
  </si>
  <si>
    <t>https://eventoweb.zhaw.ch/Evt_Pages/Brn_ModulDetailAZ.aspx?IDAnlass=1558419&amp;IdLanguage=133&amp;date=662249088000000000&amp;clearcache=true</t>
  </si>
  <si>
    <t>AV.MATTECH</t>
  </si>
  <si>
    <t>MATAV</t>
  </si>
  <si>
    <t>t.BA.AV.MATTECH.19HS</t>
  </si>
  <si>
    <t>Materials Technology for Aviation</t>
  </si>
  <si>
    <t>2 Doz gemeinsam/Klasse</t>
  </si>
  <si>
    <r>
      <t xml:space="preserve">Für P TC E0.13 </t>
    </r>
    <r>
      <rPr>
        <b/>
        <sz val="11"/>
        <color theme="1"/>
        <rFont val="Calibri"/>
        <family val="2"/>
        <scheme val="minor"/>
      </rPr>
      <t>und</t>
    </r>
    <r>
      <rPr>
        <sz val="11"/>
        <color theme="1"/>
        <rFont val="Calibri"/>
        <family val="2"/>
        <scheme val="minor"/>
      </rPr>
      <t xml:space="preserve"> TC E0.14 (TC E0.14 besetzt für BI: Mo 08:00-12:00, Di 14:00-21:00)</t>
    </r>
  </si>
  <si>
    <t>https://eventoweb.zhaw.ch/Evt_Pages/Brn_ModulDetailAZ.aspx?IDAnlass=1559032&amp;date=662249088000000000</t>
  </si>
  <si>
    <t>https://eventoweb.zhaw.ch/Evt_Pages/Brn_ModulDetailAZ.aspx?IDAnlass=1559032&amp;IdLanguage=1&amp;date=662249088000000000&amp;clearcache=true</t>
  </si>
  <si>
    <t>https://eventoweb.zhaw.ch/Evt_Pages/Brn_ModulDetailAZ.aspx?IDAnlass=1559032&amp;IdLanguage=133&amp;date=662249088000000000&amp;clearcache=true</t>
  </si>
  <si>
    <t>AV.PM4</t>
  </si>
  <si>
    <t>PSAV4-EN</t>
  </si>
  <si>
    <t>Projektschiene 4</t>
  </si>
  <si>
    <t>t.BA.AV.PM4.19HS</t>
  </si>
  <si>
    <t>Aviation Projects 4</t>
  </si>
  <si>
    <t>https://eventoweb.zhaw.ch/Evt_Pages/Brn_ModulDetailAZ.aspx?IDAnlass=1560101&amp;date=662249088000000000</t>
  </si>
  <si>
    <t>https://eventoweb.zhaw.ch/Evt_Pages/Brn_ModulDetailAZ.aspx?IDAnlass=1560101&amp;IdLanguage=1&amp;date=662249088000000000&amp;clearcache=true</t>
  </si>
  <si>
    <t>https://eventoweb.zhaw.ch/Evt_Pages/Brn_ModulDetailAZ.aspx?IDAnlass=1560101&amp;IdLanguage=133&amp;date=662249088000000000&amp;clearcache=true</t>
  </si>
  <si>
    <t>AV.SYSENG-EN</t>
  </si>
  <si>
    <t>AV-SYS-ENG-EN</t>
  </si>
  <si>
    <t>Fachmodul 10</t>
  </si>
  <si>
    <t>t.BA.AV.SYSENG-EN.19HS</t>
  </si>
  <si>
    <t>Aviation Systems Engineering</t>
  </si>
  <si>
    <t>https://eventoweb.zhaw.ch/Evt_Pages/Brn_ModulDetailAZ.aspx?IDAnlass=1559069&amp;date=662249088000000000</t>
  </si>
  <si>
    <t>https://eventoweb.zhaw.ch/Evt_Pages/Brn_ModulDetailAZ.aspx?IDAnlass=1559069&amp;IdLanguage=1&amp;date=662249088000000000&amp;clearcache=true</t>
  </si>
  <si>
    <t>https://eventoweb.zhaw.ch/Evt_Pages/Brn_ModulDetailAZ.aspx?IDAnlass=1559069&amp;IdLanguage=133&amp;date=662249088000000000&amp;clearcache=true</t>
  </si>
  <si>
    <t>DS.DE2</t>
  </si>
  <si>
    <t>t.BA.DS.DE2.20HS</t>
  </si>
  <si>
    <t>Data Engineering 2</t>
  </si>
  <si>
    <t>wele</t>
  </si>
  <si>
    <t>https://eventoweb.zhaw.ch/Evt_Pages/Brn_ModulDetailAZ.aspx?IDAnlass=1672928&amp;date=662249088000000000</t>
  </si>
  <si>
    <t>https://eventoweb.zhaw.ch/Evt_Pages/Brn_ModulDetailAZ.aspx?IDAnlass=1672928&amp;IdLanguage=1&amp;date=662249088000000000&amp;clearcache=true</t>
  </si>
  <si>
    <t>https://eventoweb.zhaw.ch/Evt_Pages/Brn_ModulDetailAZ.aspx?IDAnlass=1672928&amp;IdLanguage=133&amp;date=662249088000000000&amp;clearcache=true</t>
  </si>
  <si>
    <t>DS.DENT</t>
  </si>
  <si>
    <t>t.BA.DS.DENT.20HS</t>
  </si>
  <si>
    <t>Digital Entrepreneurship</t>
  </si>
  <si>
    <t>Prüfung Verteidung des Semester Cases, mündlich 30 Min.</t>
  </si>
  <si>
    <t>https://eventoweb.zhaw.ch/Evt_Pages/Brn_ModulDetailAZ.aspx?IDAnlass=1672908&amp;date=662249088000000000</t>
  </si>
  <si>
    <t>https://eventoweb.zhaw.ch/Evt_Pages/Brn_ModulDetailAZ.aspx?IDAnlass=1672908&amp;IdLanguage=1&amp;date=662249088000000000&amp;clearcache=true</t>
  </si>
  <si>
    <t>https://eventoweb.zhaw.ch/Evt_Pages/Brn_ModulDetailAZ.aspx?IDAnlass=1672908&amp;IdLanguage=133&amp;date=662249088000000000&amp;clearcache=true</t>
  </si>
  <si>
    <t>DS.FWSE</t>
  </si>
  <si>
    <t>t.BA.DS.FWSE.20HS</t>
  </si>
  <si>
    <t>Frontend-, Web- und Software-Engineering</t>
  </si>
  <si>
    <t>Front End, Web and Software Engineering</t>
  </si>
  <si>
    <t>https://eventoweb.zhaw.ch/Evt_Pages/Brn_ModulDetailAZ.aspx?IDAnlass=1672931&amp;date=662249088000000000</t>
  </si>
  <si>
    <t>https://eventoweb.zhaw.ch/Evt_Pages/Brn_ModulDetailAZ.aspx?IDAnlass=1672931&amp;IdLanguage=1&amp;date=662249088000000000&amp;clearcache=true</t>
  </si>
  <si>
    <t>https://eventoweb.zhaw.ch/Evt_Pages/Brn_ModulDetailAZ.aspx?IDAnlass=1672931&amp;IdLanguage=133&amp;date=662249088000000000&amp;clearcache=true</t>
  </si>
  <si>
    <t>DS.PM4</t>
  </si>
  <si>
    <t>t.BA.DS.PM4.20HS</t>
  </si>
  <si>
    <t>Big Data Project</t>
  </si>
  <si>
    <t>stog</t>
  </si>
  <si>
    <t>https://eventoweb.zhaw.ch/Evt_Pages/Brn_ModulDetailAZ.aspx?IDAnlass=1672933&amp;date=662249088000000000</t>
  </si>
  <si>
    <t>https://eventoweb.zhaw.ch/Evt_Pages/Brn_ModulDetailAZ.aspx?IDAnlass=1672933&amp;IdLanguage=1&amp;date=662249088000000000&amp;clearcache=true</t>
  </si>
  <si>
    <t>https://eventoweb.zhaw.ch/Evt_Pages/Brn_ModulDetailAZ.aspx?IDAnlass=1672933&amp;IdLanguage=133&amp;date=662249088000000000&amp;clearcache=true</t>
  </si>
  <si>
    <t>ET.EK2</t>
  </si>
  <si>
    <t>EK2</t>
  </si>
  <si>
    <t>t.BA.ET.EK2.19HS</t>
  </si>
  <si>
    <t>Elektronik 2</t>
  </si>
  <si>
    <t>Electronics 2</t>
  </si>
  <si>
    <t>loel</t>
  </si>
  <si>
    <t>https://eventoweb.zhaw.ch/Evt_Pages/Brn_ModulDetailAZ.aspx?IDAnlass=1558852&amp;date=662249088000000000</t>
  </si>
  <si>
    <t>https://eventoweb.zhaw.ch/Evt_Pages/Brn_ModulDetailAZ.aspx?IDAnlass=1558852&amp;IdLanguage=1&amp;date=662249088000000000&amp;clearcache=true</t>
  </si>
  <si>
    <t>https://eventoweb.zhaw.ch/Evt_Pages/Brn_ModulDetailAZ.aspx?IDAnlass=1558852&amp;IdLanguage=133&amp;date=662249088000000000&amp;clearcache=true</t>
  </si>
  <si>
    <t>ET.PM4-EN</t>
  </si>
  <si>
    <t>ETP2-EN</t>
  </si>
  <si>
    <t>t.BA.ET.PM4-EN.19HS</t>
  </si>
  <si>
    <t>Electronics Project 2</t>
  </si>
  <si>
    <t>rumc</t>
  </si>
  <si>
    <t>https://eventoweb.zhaw.ch/Evt_Pages/Brn_ModulDetailAZ.aspx?IDAnlass=1560093&amp;date=662249088000000000</t>
  </si>
  <si>
    <t>https://eventoweb.zhaw.ch/Evt_Pages/Brn_ModulDetailAZ.aspx?IDAnlass=1560093&amp;IdLanguage=1&amp;date=662249088000000000&amp;clearcache=true</t>
  </si>
  <si>
    <t>https://eventoweb.zhaw.ch/Evt_Pages/Brn_ModulDetailAZ.aspx?IDAnlass=1560093&amp;IdLanguage=133&amp;date=662249088000000000&amp;clearcache=true</t>
  </si>
  <si>
    <t>ETP.PHY3FW</t>
  </si>
  <si>
    <t>PHFW</t>
  </si>
  <si>
    <t>t.BA.ETP.PHY3FW.19HS</t>
  </si>
  <si>
    <t>Physik 3: Felder und Wellen</t>
  </si>
  <si>
    <t>Physics 3: Fields and Waves</t>
  </si>
  <si>
    <t>altes Modul gefunden / soll: Felder und Wellen</t>
  </si>
  <si>
    <t>TP-Gebäude</t>
  </si>
  <si>
    <t>https://eventoweb.zhaw.ch/Evt_Pages/Brn_ModulDetailAZ.aspx?IDAnlass=1558437&amp;date=662249088000000000</t>
  </si>
  <si>
    <t>https://eventoweb.zhaw.ch/Evt_Pages/Brn_ModulDetailAZ.aspx?IDAnlass=1558437&amp;IdLanguage=1&amp;date=662249088000000000&amp;clearcache=true</t>
  </si>
  <si>
    <t>https://eventoweb.zhaw.ch/Evt_Pages/Brn_ModulDetailAZ.aspx?IDAnlass=1558437&amp;IdLanguage=133&amp;date=662249088000000000&amp;clearcache=true</t>
  </si>
  <si>
    <t>EU.MATTECH</t>
  </si>
  <si>
    <t>MWEU</t>
  </si>
  <si>
    <t>t.BA.EU.MATTECH.19HS</t>
  </si>
  <si>
    <t>Materialtechnologie für EU</t>
  </si>
  <si>
    <t>Material Technology for EU</t>
  </si>
  <si>
    <t>meid</t>
  </si>
  <si>
    <t>Für P TC E0.14 (TC E0.14 besetzt für BI: Mo 08:00-12:00, Di 14:00-21:00)</t>
  </si>
  <si>
    <t>https://eventoweb.zhaw.ch/Evt_Pages/Brn_ModulDetailAZ.aspx?IDAnlass=1559026&amp;date=662249088000000000</t>
  </si>
  <si>
    <t>https://eventoweb.zhaw.ch/Evt_Pages/Brn_ModulDetailAZ.aspx?IDAnlass=1559026&amp;IdLanguage=1&amp;date=662249088000000000&amp;clearcache=true</t>
  </si>
  <si>
    <t>https://eventoweb.zhaw.ch/Evt_Pages/Brn_ModulDetailAZ.aspx?IDAnlass=1559026&amp;IdLanguage=133&amp;date=662249088000000000&amp;clearcache=true</t>
  </si>
  <si>
    <t>EU.PM4</t>
  </si>
  <si>
    <t>SMEM</t>
  </si>
  <si>
    <t>t.BA.EU.PM4.19HS</t>
  </si>
  <si>
    <t>Smartgrid und Elektromobilität</t>
  </si>
  <si>
    <t>Smart Grid and Electromobility</t>
  </si>
  <si>
    <t>https://eventoweb.zhaw.ch/Evt_Pages/Brn_ModulDetailAZ.aspx?IDAnlass=1560087&amp;date=662249088000000000</t>
  </si>
  <si>
    <t>https://eventoweb.zhaw.ch/Evt_Pages/Brn_ModulDetailAZ.aspx?IDAnlass=1560087&amp;IdLanguage=1&amp;date=662249088000000000&amp;clearcache=true</t>
  </si>
  <si>
    <t>https://eventoweb.zhaw.ch/Evt_Pages/Brn_ModulDetailAZ.aspx?IDAnlass=1560087&amp;IdLanguage=133&amp;date=662249088000000000&amp;clearcache=true</t>
  </si>
  <si>
    <t>EU.RT</t>
  </si>
  <si>
    <t>ET2/RT</t>
  </si>
  <si>
    <t>Fachmodul 8/12</t>
  </si>
  <si>
    <t>t.BA.EU.RT.19HS</t>
  </si>
  <si>
    <t>Regelungstechnik</t>
  </si>
  <si>
    <t>Control Engineering</t>
  </si>
  <si>
    <t>TB 145</t>
  </si>
  <si>
    <t>https://eventoweb.zhaw.ch/Evt_Pages/Brn_ModulDetailAZ.aspx?IDAnlass=1559014&amp;date=662249088000000000</t>
  </si>
  <si>
    <t>https://eventoweb.zhaw.ch/Evt_Pages/Brn_ModulDetailAZ.aspx?IDAnlass=1559014&amp;IdLanguage=1&amp;date=662249088000000000&amp;clearcache=true</t>
  </si>
  <si>
    <t>https://eventoweb.zhaw.ch/Evt_Pages/Brn_ModulDetailAZ.aspx?IDAnlass=1559014&amp;IdLanguage=133&amp;date=662249088000000000&amp;clearcache=true</t>
  </si>
  <si>
    <t>EU.TEFA</t>
  </si>
  <si>
    <t>TEFA</t>
  </si>
  <si>
    <t>t.BA.EU.TEFA.19HS</t>
  </si>
  <si>
    <t>Technologiefeldanalyse</t>
  </si>
  <si>
    <t>Technology Field Analysis</t>
  </si>
  <si>
    <t>ullb</t>
  </si>
  <si>
    <t>https://eventoweb.zhaw.ch/Evt_Pages/Brn_ModulDetailAZ.aspx?IDAnlass=1558097&amp;date=662249088000000000</t>
  </si>
  <si>
    <t>https://eventoweb.zhaw.ch/Evt_Pages/Brn_ModulDetailAZ.aspx?IDAnlass=1558097&amp;IdLanguage=1&amp;date=662249088000000000&amp;clearcache=true</t>
  </si>
  <si>
    <t>https://eventoweb.zhaw.ch/Evt_Pages/Brn_ModulDetailAZ.aspx?IDAnlass=1558097&amp;IdLanguage=133&amp;date=662249088000000000&amp;clearcache=true</t>
  </si>
  <si>
    <t>EU.TEGK</t>
  </si>
  <si>
    <t>TEGK</t>
  </si>
  <si>
    <t>t.BA.EU.TEGK.19HS</t>
  </si>
  <si>
    <t>Thermische und elektrische Grundlagen der Kraftwerkstechnik</t>
  </si>
  <si>
    <t>Thermal and electrical Fundamentals of Power Plant Technology</t>
  </si>
  <si>
    <t>begm</t>
  </si>
  <si>
    <t>Klausur schriftlich 2 Lektionen</t>
  </si>
  <si>
    <t>https://eventoweb.zhaw.ch/Evt_Pages/Brn_ModulDetailAZ.aspx?IDAnlass=1557926&amp;date=662249088000000000</t>
  </si>
  <si>
    <t>https://eventoweb.zhaw.ch/Evt_Pages/Brn_ModulDetailAZ.aspx?IDAnlass=1557926&amp;IdLanguage=1&amp;date=662249088000000000&amp;clearcache=true</t>
  </si>
  <si>
    <t>https://eventoweb.zhaw.ch/Evt_Pages/Brn_ModulDetailAZ.aspx?IDAnlass=1557926&amp;IdLanguage=133&amp;date=662249088000000000&amp;clearcache=true</t>
  </si>
  <si>
    <t>IT.BSY</t>
  </si>
  <si>
    <t>BSY</t>
  </si>
  <si>
    <t>t.BA.IT.BSY.19HS</t>
  </si>
  <si>
    <t>Betriebssysteme</t>
  </si>
  <si>
    <t>Operating Systems</t>
  </si>
  <si>
    <t>bohe</t>
  </si>
  <si>
    <t xml:space="preserve"> Schriftlich 90m</t>
  </si>
  <si>
    <t>https://eventoweb.zhaw.ch/Evt_Pages/Brn_ModulDetailAZ.aspx?IDAnlass=1463835&amp;date=662249088000000000</t>
  </si>
  <si>
    <t>https://eventoweb.zhaw.ch/Evt_Pages/Brn_ModulDetailAZ.aspx?IDAnlass=1463835&amp;IdLanguage=1&amp;date=662249088000000000&amp;clearcache=true</t>
  </si>
  <si>
    <t>https://eventoweb.zhaw.ch/Evt_Pages/Brn_ModulDetailAZ.aspx?IDAnlass=1463835&amp;IdLanguage=133&amp;date=662249088000000000&amp;clearcache=true</t>
  </si>
  <si>
    <t>IT.ITS</t>
  </si>
  <si>
    <t>ITS</t>
  </si>
  <si>
    <t>Fachmodul 16</t>
  </si>
  <si>
    <t>t.BA.IT.ITS.19HS</t>
  </si>
  <si>
    <t>IT-Sicherheit</t>
  </si>
  <si>
    <t>IT Security</t>
  </si>
  <si>
    <t>neut</t>
  </si>
  <si>
    <t>https://eventoweb.zhaw.ch/Evt_Pages/Brn_ModulDetailAZ.aspx?IDAnlass=1463840&amp;date=662249088000000000</t>
  </si>
  <si>
    <t>https://eventoweb.zhaw.ch/Evt_Pages/Brn_ModulDetailAZ.aspx?IDAnlass=1463840&amp;IdLanguage=1&amp;date=662249088000000000&amp;clearcache=true</t>
  </si>
  <si>
    <t>https://eventoweb.zhaw.ch/Evt_Pages/Brn_ModulDetailAZ.aspx?IDAnlass=1463840&amp;IdLanguage=133&amp;date=662249088000000000&amp;clearcache=true</t>
  </si>
  <si>
    <t>IT.MLDM</t>
  </si>
  <si>
    <t>ML</t>
  </si>
  <si>
    <t>Fachmodul 18</t>
  </si>
  <si>
    <t>t.BA.IT.MLDM.19HS</t>
  </si>
  <si>
    <t>Maschinelles Lernen und Data Mining</t>
  </si>
  <si>
    <t>Machine Learning und Data Mining</t>
  </si>
  <si>
    <t>https://eventoweb.zhaw.ch/Evt_Pages/Brn_ModulDetailAZ.aspx?IDAnlass=1463849&amp;date=662249088000000000</t>
  </si>
  <si>
    <t>https://eventoweb.zhaw.ch/Evt_Pages/Brn_ModulDetailAZ.aspx?IDAnlass=1463849&amp;IdLanguage=1&amp;date=662249088000000000&amp;clearcache=true</t>
  </si>
  <si>
    <t>https://eventoweb.zhaw.ch/Evt_Pages/Brn_ModulDetailAZ.aspx?IDAnlass=1463849&amp;IdLanguage=133&amp;date=662249088000000000&amp;clearcache=true</t>
  </si>
  <si>
    <t>IT.PM4</t>
  </si>
  <si>
    <t>PSIT4</t>
  </si>
  <si>
    <t>t.BA.IT.PM4.19HS</t>
  </si>
  <si>
    <t>Software-Projekt 4</t>
  </si>
  <si>
    <t>Software Project 4</t>
  </si>
  <si>
    <t>meea</t>
  </si>
  <si>
    <t>https://eventoweb.zhaw.ch/Evt_Pages/Brn_ModulDetailAZ.aspx?IDAnlass=1463857&amp;date=662249088000000000</t>
  </si>
  <si>
    <t>https://eventoweb.zhaw.ch/Evt_Pages/Brn_ModulDetailAZ.aspx?IDAnlass=1463857&amp;IdLanguage=1&amp;date=662249088000000000&amp;clearcache=true</t>
  </si>
  <si>
    <t>https://eventoweb.zhaw.ch/Evt_Pages/Brn_ModulDetailAZ.aspx?IDAnlass=1463857&amp;IdLanguage=133&amp;date=662249088000000000&amp;clearcache=true</t>
  </si>
  <si>
    <t>IT.PM4-EN</t>
  </si>
  <si>
    <t>PSIT4-EN</t>
  </si>
  <si>
    <t>t.BA.IT.PM4-EN.19HS</t>
  </si>
  <si>
    <t>https://eventoweb.zhaw.ch/Evt_Pages/Brn_ModulDetailAZ.aspx?IDAnlass=1463859&amp;date=662249088000000000</t>
  </si>
  <si>
    <t>https://eventoweb.zhaw.ch/Evt_Pages/Brn_ModulDetailAZ.aspx?IDAnlass=1463859&amp;IdLanguage=1&amp;date=662249088000000000&amp;clearcache=true</t>
  </si>
  <si>
    <t>https://eventoweb.zhaw.ch/Evt_Pages/Brn_ModulDetailAZ.aspx?IDAnlass=1463859&amp;IdLanguage=133&amp;date=662249088000000000&amp;clearcache=true</t>
  </si>
  <si>
    <t>Projektgruppe EN</t>
  </si>
  <si>
    <t>mit SWEN2 sehr eng verbunden; dieses ist auf Deutsch</t>
  </si>
  <si>
    <t>IT.SWEN2</t>
  </si>
  <si>
    <t>SWEN2</t>
  </si>
  <si>
    <t>t.BA.IT.SWEN2.19HS</t>
  </si>
  <si>
    <t>Software-Entwicklung 2</t>
  </si>
  <si>
    <t>Software Engineering 2</t>
  </si>
  <si>
    <t>Klausur mündlich 10 min.</t>
  </si>
  <si>
    <t>https://eventoweb.zhaw.ch/Evt_Pages/Brn_ModulDetailAZ.aspx?IDAnlass=1463864&amp;date=662249088000000000</t>
  </si>
  <si>
    <t>https://eventoweb.zhaw.ch/Evt_Pages/Brn_ModulDetailAZ.aspx?IDAnlass=1463864&amp;IdLanguage=1&amp;date=662249088000000000&amp;clearcache=true</t>
  </si>
  <si>
    <t>https://eventoweb.zhaw.ch/Evt_Pages/Brn_ModulDetailAZ.aspx?IDAnlass=1463864&amp;IdLanguage=133&amp;date=662249088000000000&amp;clearcache=true</t>
  </si>
  <si>
    <t>ITM.HM2</t>
  </si>
  <si>
    <t>MHM2</t>
  </si>
  <si>
    <t>Mathematik 6</t>
  </si>
  <si>
    <t>t.BA.ITM.HM2.19HS</t>
  </si>
  <si>
    <t>Höhere Mathematik für Informatiker 2</t>
  </si>
  <si>
    <t>Higher Mathematics for Computer Scientists 2</t>
  </si>
  <si>
    <t>https://eventoweb.zhaw.ch/Evt_Pages/Brn_ModulDetailAZ.aspx?IDAnlass=1463868&amp;date=662249088000000000</t>
  </si>
  <si>
    <t>https://eventoweb.zhaw.ch/Evt_Pages/Brn_ModulDetailAZ.aspx?IDAnlass=1463868&amp;IdLanguage=1&amp;date=662249088000000000&amp;clearcache=true</t>
  </si>
  <si>
    <t>https://eventoweb.zhaw.ch/Evt_Pages/Brn_ModulDetailAZ.aspx?IDAnlass=1463868&amp;IdLanguage=133&amp;date=662249088000000000&amp;clearcache=true</t>
  </si>
  <si>
    <t>ITP.PE</t>
  </si>
  <si>
    <t>PEN</t>
  </si>
  <si>
    <t>t.BA.ITP.PE.19HS</t>
  </si>
  <si>
    <t>Physik Engines</t>
  </si>
  <si>
    <t>Physics Engines</t>
  </si>
  <si>
    <t>escl</t>
  </si>
  <si>
    <t>Bericht in Gruppe schriftlich 15 h</t>
  </si>
  <si>
    <t>https://eventoweb.zhaw.ch/Evt_Pages/Brn_ModulDetailAZ.aspx?IDAnlass=1463873&amp;date=662249088000000000</t>
  </si>
  <si>
    <t>https://eventoweb.zhaw.ch/Evt_Pages/Brn_ModulDetailAZ.aspx?IDAnlass=1463873&amp;IdLanguage=1&amp;date=662249088000000000&amp;clearcache=true</t>
  </si>
  <si>
    <t>https://eventoweb.zhaw.ch/Evt_Pages/Brn_ModulDetailAZ.aspx?IDAnlass=1463873&amp;IdLanguage=133&amp;date=662249088000000000&amp;clearcache=true</t>
  </si>
  <si>
    <t>MT.FEM</t>
  </si>
  <si>
    <t>MFEM</t>
  </si>
  <si>
    <t>t.BA.MT.FEM.19HS</t>
  </si>
  <si>
    <t>Finite Elemente Methode</t>
  </si>
  <si>
    <t>Finite Element Method</t>
  </si>
  <si>
    <t>altes Modul gefunden / soll: Finite Elemente Methoden</t>
  </si>
  <si>
    <t>V: Regulärer Klassenraum; P: CAE/CAD-Raum (20 AP)</t>
  </si>
  <si>
    <t>https://eventoweb.zhaw.ch/Evt_Pages/Brn_ModulDetailAZ.aspx?IDAnlass=1558707&amp;date=662249088000000000</t>
  </si>
  <si>
    <t>https://eventoweb.zhaw.ch/Evt_Pages/Brn_ModulDetailAZ.aspx?IDAnlass=1558707&amp;IdLanguage=1&amp;date=662249088000000000&amp;clearcache=true</t>
  </si>
  <si>
    <t>https://eventoweb.zhaw.ch/Evt_Pages/Brn_ModulDetailAZ.aspx?IDAnlass=1558707&amp;IdLanguage=133&amp;date=662249088000000000&amp;clearcache=true</t>
  </si>
  <si>
    <t>MT.FEM-EN</t>
  </si>
  <si>
    <t>MFEM-EN</t>
  </si>
  <si>
    <t>Fachmodul</t>
  </si>
  <si>
    <t>t.BA.MT.FEM-EN.19HS</t>
  </si>
  <si>
    <t>https://eventoweb.zhaw.ch/Evt_Pages/Brn_ModulDetailAZ.aspx?IDAnlass=1558704&amp;date=662249088000000000</t>
  </si>
  <si>
    <t>https://eventoweb.zhaw.ch/Evt_Pages/Brn_ModulDetailAZ.aspx?IDAnlass=1558704&amp;IdLanguage=1&amp;date=662249088000000000&amp;clearcache=true</t>
  </si>
  <si>
    <t>https://eventoweb.zhaw.ch/Evt_Pages/Brn_ModulDetailAZ.aspx?IDAnlass=1558704&amp;IdLanguage=133&amp;date=662249088000000000&amp;clearcache=true</t>
  </si>
  <si>
    <t>MT.FL2</t>
  </si>
  <si>
    <t>MFL2</t>
  </si>
  <si>
    <t>t.BA.MT.FL2.19HS</t>
  </si>
  <si>
    <t>Festigkeitslehre 2</t>
  </si>
  <si>
    <t>Klausur schriftlich 45 min.</t>
  </si>
  <si>
    <t>https://eventoweb.zhaw.ch/Evt_Pages/Brn_ModulDetailAZ.aspx?IDAnlass=1548701&amp;date=662249088000000000</t>
  </si>
  <si>
    <t>https://eventoweb.zhaw.ch/Evt_Pages/Brn_ModulDetailAZ.aspx?IDAnlass=1548701&amp;IdLanguage=1&amp;date=662249088000000000&amp;clearcache=true</t>
  </si>
  <si>
    <t>https://eventoweb.zhaw.ch/Evt_Pages/Brn_ModulDetailAZ.aspx?IDAnlass=1548701&amp;IdLanguage=133&amp;date=662249088000000000&amp;clearcache=true</t>
  </si>
  <si>
    <t>MT.ME4</t>
  </si>
  <si>
    <t>PEMT4</t>
  </si>
  <si>
    <t>t.BA.MT.ME4.19HS</t>
  </si>
  <si>
    <t>Maschinenelemente 4</t>
  </si>
  <si>
    <t>Machine Elements 3</t>
  </si>
  <si>
    <t>https://eventoweb.zhaw.ch/Evt_Pages/Brn_ModulDetailAZ.aspx?IDAnlass=1558305&amp;date=662249088000000000</t>
  </si>
  <si>
    <t>https://eventoweb.zhaw.ch/Evt_Pages/Brn_ModulDetailAZ.aspx?IDAnlass=1558305&amp;IdLanguage=1&amp;date=662249088000000000&amp;clearcache=true</t>
  </si>
  <si>
    <t>https://eventoweb.zhaw.ch/Evt_Pages/Brn_ModulDetailAZ.aspx?IDAnlass=1558305&amp;IdLanguage=133&amp;date=662249088000000000&amp;clearcache=true</t>
  </si>
  <si>
    <t>MT.MRT2</t>
  </si>
  <si>
    <t>MSRT2</t>
  </si>
  <si>
    <t>t.BA.MT.MRT2.19HS</t>
  </si>
  <si>
    <t>Mess- und Regelungstechnik 2</t>
  </si>
  <si>
    <t>Measurement and Control Systems 2</t>
  </si>
  <si>
    <t>https://eventoweb.zhaw.ch/Evt_Pages/Brn_ModulDetailAZ.aspx?IDAnlass=1559002&amp;date=662249088000000000</t>
  </si>
  <si>
    <t>https://eventoweb.zhaw.ch/Evt_Pages/Brn_ModulDetailAZ.aspx?IDAnlass=1559002&amp;IdLanguage=1&amp;date=662249088000000000&amp;clearcache=true</t>
  </si>
  <si>
    <t>https://eventoweb.zhaw.ch/Evt_Pages/Brn_ModulDetailAZ.aspx?IDAnlass=1559002&amp;IdLanguage=133&amp;date=662249088000000000&amp;clearcache=true</t>
  </si>
  <si>
    <t>MT.MRT2-EN</t>
  </si>
  <si>
    <t>MSRT2-EN</t>
  </si>
  <si>
    <t>t.BA.MT.MRT2-EN.19HS</t>
  </si>
  <si>
    <t>https://eventoweb.zhaw.ch/Evt_Pages/Brn_ModulDetailAZ.aspx?IDAnlass=1558998&amp;date=662249088000000000</t>
  </si>
  <si>
    <t>https://eventoweb.zhaw.ch/Evt_Pages/Brn_ModulDetailAZ.aspx?IDAnlass=1558998&amp;IdLanguage=1&amp;date=662249088000000000&amp;clearcache=true</t>
  </si>
  <si>
    <t>https://eventoweb.zhaw.ch/Evt_Pages/Brn_ModulDetailAZ.aspx?IDAnlass=1558998&amp;IdLanguage=133&amp;date=662249088000000000&amp;clearcache=true</t>
  </si>
  <si>
    <t>MT.PM4</t>
  </si>
  <si>
    <t>PSMT4</t>
  </si>
  <si>
    <t>t.BA.MT.PM4.19HS</t>
  </si>
  <si>
    <t>Projektmodul 4</t>
  </si>
  <si>
    <t>Project Module 4</t>
  </si>
  <si>
    <t>hubf</t>
  </si>
  <si>
    <t>https://eventoweb.zhaw.ch/Evt_Pages/Brn_ModulDetailAZ.aspx?IDAnlass=1560080&amp;date=662249088000000000</t>
  </si>
  <si>
    <t>https://eventoweb.zhaw.ch/Evt_Pages/Brn_ModulDetailAZ.aspx?IDAnlass=1560080&amp;IdLanguage=1&amp;date=662249088000000000&amp;clearcache=true</t>
  </si>
  <si>
    <t>https://eventoweb.zhaw.ch/Evt_Pages/Brn_ModulDetailAZ.aspx?IDAnlass=1560080&amp;IdLanguage=133&amp;date=662249088000000000&amp;clearcache=true</t>
  </si>
  <si>
    <t>MT.PM4-EN</t>
  </si>
  <si>
    <t>PSMT4-EN</t>
  </si>
  <si>
    <t>t.BA.MT.PM4-EN.19HS</t>
  </si>
  <si>
    <t>https://eventoweb.zhaw.ch/Evt_Pages/Brn_ModulDetailAZ.aspx?IDAnlass=1560077&amp;date=662249088000000000</t>
  </si>
  <si>
    <t>https://eventoweb.zhaw.ch/Evt_Pages/Brn_ModulDetailAZ.aspx?IDAnlass=1560077&amp;IdLanguage=1&amp;date=662249088000000000&amp;clearcache=true</t>
  </si>
  <si>
    <t>https://eventoweb.zhaw.ch/Evt_Pages/Brn_ModulDetailAZ.aspx?IDAnlass=1560077&amp;IdLanguage=133&amp;date=662249088000000000&amp;clearcache=true</t>
  </si>
  <si>
    <t>MT.WT2</t>
  </si>
  <si>
    <t>WT2</t>
  </si>
  <si>
    <t>t.BA.MT.WT2.19HS</t>
  </si>
  <si>
    <t>Werkstofftechnik 2</t>
  </si>
  <si>
    <t>Materials Engineering 2</t>
  </si>
  <si>
    <t>2 Doz nacheinander/Klasse</t>
  </si>
  <si>
    <t>Für P TC E0.13 (max. 20 Stud.) (TC E0.13/E0.14 besetzt für BI: Mo 08:00-12:00, Di 14:00-21:00)</t>
  </si>
  <si>
    <t>https://eventoweb.zhaw.ch/Evt_Pages/Brn_ModulDetailAZ.aspx?IDAnlass=1558992&amp;date=662249088000000000</t>
  </si>
  <si>
    <t>https://eventoweb.zhaw.ch/Evt_Pages/Brn_ModulDetailAZ.aspx?IDAnlass=1558992&amp;IdLanguage=1&amp;date=662249088000000000&amp;clearcache=true</t>
  </si>
  <si>
    <t>https://eventoweb.zhaw.ch/Evt_Pages/Brn_ModulDetailAZ.aspx?IDAnlass=1558992&amp;IdLanguage=133&amp;date=662249088000000000&amp;clearcache=true</t>
  </si>
  <si>
    <t>MT.WT2-EN</t>
  </si>
  <si>
    <t>WT2-EN</t>
  </si>
  <si>
    <t>t.BA.MT.WT2-EN.19HS</t>
  </si>
  <si>
    <t>https://eventoweb.zhaw.ch/Evt_Pages/Brn_ModulDetailAZ.aspx?IDAnlass=1558989&amp;date=662249088000000000</t>
  </si>
  <si>
    <t>https://eventoweb.zhaw.ch/Evt_Pages/Brn_ModulDetailAZ.aspx?IDAnlass=1558989&amp;IdLanguage=1&amp;date=662249088000000000&amp;clearcache=true</t>
  </si>
  <si>
    <t>https://eventoweb.zhaw.ch/Evt_Pages/Brn_ModulDetailAZ.aspx?IDAnlass=1558989&amp;IdLanguage=133&amp;date=662249088000000000&amp;clearcache=true</t>
  </si>
  <si>
    <t>ST.EAT</t>
  </si>
  <si>
    <t>EAST</t>
  </si>
  <si>
    <t>Elektro- &amp; Antriebstechnik ST</t>
  </si>
  <si>
    <t>t.BA.ST.EAT.19HS</t>
  </si>
  <si>
    <t>Elektro- und Antriebstechnik für ST</t>
  </si>
  <si>
    <t>Electrical and Drive Engineeringfor ST</t>
  </si>
  <si>
    <t>für Praktikum TE119/ev. TE205</t>
  </si>
  <si>
    <t>https://eventoweb.zhaw.ch/Evt_Pages/Brn_ModulDetailAZ.aspx?IDAnlass=1558983&amp;date=662249088000000000</t>
  </si>
  <si>
    <t>https://eventoweb.zhaw.ch/Evt_Pages/Brn_ModulDetailAZ.aspx?IDAnlass=1558983&amp;IdLanguage=1&amp;date=662249088000000000&amp;clearcache=true</t>
  </si>
  <si>
    <t>https://eventoweb.zhaw.ch/Evt_Pages/Brn_ModulDetailAZ.aspx?IDAnlass=1558983&amp;IdLanguage=133&amp;date=662249088000000000&amp;clearcache=true</t>
  </si>
  <si>
    <t>ST.MESY3</t>
  </si>
  <si>
    <t>MESY3</t>
  </si>
  <si>
    <t>Mechanische Systeme 3</t>
  </si>
  <si>
    <t>t.BA.ST.MESY3.19HS</t>
  </si>
  <si>
    <t>Mechanical Systems 3</t>
  </si>
  <si>
    <t>SEP schriftl. 90min</t>
  </si>
  <si>
    <t>https://eventoweb.zhaw.ch/Evt_Pages/Brn_ModulDetailAZ.aspx?IDAnlass=1558031&amp;date=662249088000000000</t>
  </si>
  <si>
    <t>https://eventoweb.zhaw.ch/Evt_Pages/Brn_ModulDetailAZ.aspx?IDAnlass=1558031&amp;IdLanguage=1&amp;date=662249088000000000&amp;clearcache=true</t>
  </si>
  <si>
    <t>https://eventoweb.zhaw.ch/Evt_Pages/Brn_ModulDetailAZ.aspx?IDAnlass=1558031&amp;IdLanguage=133&amp;date=662249088000000000&amp;clearcache=true</t>
  </si>
  <si>
    <t>ST.PM4-EN</t>
  </si>
  <si>
    <t>PES4-EN</t>
  </si>
  <si>
    <t>t.BA.ST.PM4-EN.19HS</t>
  </si>
  <si>
    <t>Product Development for Systems Engineering 4</t>
  </si>
  <si>
    <t>https://eventoweb.zhaw.ch/Evt_Pages/Brn_ModulDetailAZ.aspx?IDAnlass=1560062&amp;date=662249088000000000</t>
  </si>
  <si>
    <t>https://eventoweb.zhaw.ch/Evt_Pages/Brn_ModulDetailAZ.aspx?IDAnlass=1560062&amp;IdLanguage=1&amp;date=662249088000000000&amp;clearcache=true</t>
  </si>
  <si>
    <t>https://eventoweb.zhaw.ch/Evt_Pages/Brn_ModulDetailAZ.aspx?IDAnlass=1560062&amp;IdLanguage=133&amp;date=662249088000000000&amp;clearcache=true</t>
  </si>
  <si>
    <t>STP.PHY3</t>
  </si>
  <si>
    <t>PHWQ</t>
  </si>
  <si>
    <t>Physik III</t>
  </si>
  <si>
    <t>t.BA.STP.PHY3.19HS</t>
  </si>
  <si>
    <t>V&amp;P im TP</t>
  </si>
  <si>
    <t>https://eventoweb.zhaw.ch/Evt_Pages/Brn_ModulDetailAZ.aspx?IDAnlass=1558583&amp;date=662249088000000000</t>
  </si>
  <si>
    <t>https://eventoweb.zhaw.ch/Evt_Pages/Brn_ModulDetailAZ.aspx?IDAnlass=1558583&amp;IdLanguage=1&amp;date=662249088000000000&amp;clearcache=true</t>
  </si>
  <si>
    <t>https://eventoweb.zhaw.ch/Evt_Pages/Brn_ModulDetailAZ.aspx?IDAnlass=1558583&amp;IdLanguage=133&amp;date=662249088000000000&amp;clearcache=true</t>
  </si>
  <si>
    <t>VS.AFM</t>
  </si>
  <si>
    <t>AFM</t>
  </si>
  <si>
    <t>t.BA.VS.AFM.19HS</t>
  </si>
  <si>
    <t>Anlagen- und Flottenmanagement</t>
  </si>
  <si>
    <t>Facility and Fleet Management</t>
  </si>
  <si>
    <t>wura</t>
  </si>
  <si>
    <t>Multiple Choice Test schriftlich 90 Min.</t>
  </si>
  <si>
    <t>https://eventoweb.zhaw.ch/Evt_Pages/Brn_ModulDetailAZ.aspx?IDAnlass=1557059&amp;date=662249088000000000</t>
  </si>
  <si>
    <t>https://eventoweb.zhaw.ch/Evt_Pages/Brn_ModulDetailAZ.aspx?IDAnlass=1557059&amp;IdLanguage=1&amp;date=662249088000000000&amp;clearcache=true</t>
  </si>
  <si>
    <t>https://eventoweb.zhaw.ch/Evt_Pages/Brn_ModulDetailAZ.aspx?IDAnlass=1557059&amp;IdLanguage=133&amp;date=662249088000000000&amp;clearcache=true</t>
  </si>
  <si>
    <t>VS.DP</t>
  </si>
  <si>
    <t>DAP</t>
  </si>
  <si>
    <t>Fachmodul 13</t>
  </si>
  <si>
    <t>t.BA.VS.DP.09HS</t>
  </si>
  <si>
    <t>Datenanalyse und Prognose</t>
  </si>
  <si>
    <t>Data Analysis and Forecasting</t>
  </si>
  <si>
    <t>dtli</t>
  </si>
  <si>
    <t>Modulendprüfung schriftlich 90min</t>
  </si>
  <si>
    <t>https://eventoweb.zhaw.ch/Evt_Pages/Brn_ModulDetailAZ.aspx?IDAnlass=604488&amp;date=662249088000000000</t>
  </si>
  <si>
    <t>https://eventoweb.zhaw.ch/Evt_Pages/Brn_ModulDetailAZ.aspx?IDAnlass=604488&amp;IdLanguage=1&amp;date=662249088000000000&amp;clearcache=true</t>
  </si>
  <si>
    <t>https://eventoweb.zhaw.ch/Evt_Pages/Brn_ModulDetailAZ.aspx?IDAnlass=604488&amp;IdLanguage=133&amp;date=662249088000000000&amp;clearcache=true</t>
  </si>
  <si>
    <t>VS.INS</t>
  </si>
  <si>
    <t>INH</t>
  </si>
  <si>
    <t>t.BA.VS.INS.19HS</t>
  </si>
  <si>
    <t>Instandhaltung</t>
  </si>
  <si>
    <t>Maintenance</t>
  </si>
  <si>
    <t>merg</t>
  </si>
  <si>
    <t>https://eventoweb.zhaw.ch/Evt_Pages/Brn_ModulDetailAZ.aspx?IDAnlass=1558611&amp;date=662249088000000000</t>
  </si>
  <si>
    <t>https://eventoweb.zhaw.ch/Evt_Pages/Brn_ModulDetailAZ.aspx?IDAnlass=1558611&amp;IdLanguage=1&amp;date=662249088000000000&amp;clearcache=true</t>
  </si>
  <si>
    <t>https://eventoweb.zhaw.ch/Evt_Pages/Brn_ModulDetailAZ.aspx?IDAnlass=1558611&amp;IdLanguage=133&amp;date=662249088000000000&amp;clearcache=true</t>
  </si>
  <si>
    <t>VS.PM4</t>
  </si>
  <si>
    <t>VLAB2</t>
  </si>
  <si>
    <t>t.BA.VS.PM4.19HS</t>
  </si>
  <si>
    <t>Praxisprojekt 2</t>
  </si>
  <si>
    <t>Transportation Practice Project 2</t>
  </si>
  <si>
    <t>2 UZ für 2 "Halbklassen" (16-20 TN) eines davon für 36-40 TN geeignet.</t>
  </si>
  <si>
    <t>https://eventoweb.zhaw.ch/Evt_Pages/Brn_ModulDetailAZ.aspx?IDAnlass=1560056&amp;date=662249088000000000</t>
  </si>
  <si>
    <t>https://eventoweb.zhaw.ch/Evt_Pages/Brn_ModulDetailAZ.aspx?IDAnlass=1560056&amp;IdLanguage=1&amp;date=662249088000000000&amp;clearcache=true</t>
  </si>
  <si>
    <t>https://eventoweb.zhaw.ch/Evt_Pages/Brn_ModulDetailAZ.aspx?IDAnlass=1560056&amp;IdLanguage=133&amp;date=662249088000000000&amp;clearcache=true</t>
  </si>
  <si>
    <t>VS.RAMS</t>
  </si>
  <si>
    <t>RAMS</t>
  </si>
  <si>
    <t>t.BA.VS.RAMS.09HS</t>
  </si>
  <si>
    <t>Reliability, Availability, Maintainability and Safety</t>
  </si>
  <si>
    <t>https://eventoweb.zhaw.ch/Evt_Pages/Brn_ModulDetailAZ.aspx?IDAnlass=604413&amp;date=662249088000000000</t>
  </si>
  <si>
    <t>https://eventoweb.zhaw.ch/Evt_Pages/Brn_ModulDetailAZ.aspx?IDAnlass=604413&amp;IdLanguage=1&amp;date=662249088000000000&amp;clearcache=true</t>
  </si>
  <si>
    <t>https://eventoweb.zhaw.ch/Evt_Pages/Brn_ModulDetailAZ.aspx?IDAnlass=604413&amp;IdLanguage=133&amp;date=662249088000000000&amp;clearcache=true</t>
  </si>
  <si>
    <t>VS.VR</t>
  </si>
  <si>
    <t>T-LAW</t>
  </si>
  <si>
    <t>t.BA.VS.VR.19HS</t>
  </si>
  <si>
    <t>Verkehrsrecht</t>
  </si>
  <si>
    <t>Transportation Law</t>
  </si>
  <si>
    <t>dgks</t>
  </si>
  <si>
    <t>https://eventoweb.zhaw.ch/Evt_Pages/Brn_ModulDetailAZ.aspx?IDAnlass=1558077&amp;date=662249088000000000</t>
  </si>
  <si>
    <t>https://eventoweb.zhaw.ch/Evt_Pages/Brn_ModulDetailAZ.aspx?IDAnlass=1558077&amp;IdLanguage=1&amp;date=662249088000000000&amp;clearcache=true</t>
  </si>
  <si>
    <t>https://eventoweb.zhaw.ch/Evt_Pages/Brn_ModulDetailAZ.aspx?IDAnlass=1558077&amp;IdLanguage=133&amp;date=662249088000000000&amp;clearcache=true</t>
  </si>
  <si>
    <t>WI.PM4</t>
  </si>
  <si>
    <t>OMDCS</t>
  </si>
  <si>
    <t>t.BA.WI.PM4.19HS</t>
  </si>
  <si>
    <t>Case Studies zu Operations Management und Datenanalysen</t>
  </si>
  <si>
    <t>Case Studies on Operations Management and Data Analysis</t>
  </si>
  <si>
    <t>https://eventoweb.zhaw.ch/Evt_Pages/Brn_ModulDetailAZ.aspx?IDAnlass=1560050&amp;date=662249088000000000</t>
  </si>
  <si>
    <t>https://eventoweb.zhaw.ch/Evt_Pages/Brn_ModulDetailAZ.aspx?IDAnlass=1560050&amp;IdLanguage=1&amp;date=662249088000000000&amp;clearcache=true</t>
  </si>
  <si>
    <t>https://eventoweb.zhaw.ch/Evt_Pages/Brn_ModulDetailAZ.aspx?IDAnlass=1560050&amp;IdLanguage=133&amp;date=662249088000000000&amp;clearcache=true</t>
  </si>
  <si>
    <t>WI.STDM</t>
  </si>
  <si>
    <t>STDM</t>
  </si>
  <si>
    <t>t.BA.WI.STDM.19HS</t>
  </si>
  <si>
    <t>Statistisches Data Mining</t>
  </si>
  <si>
    <t>Statistical Data Mining</t>
  </si>
  <si>
    <t>grbn</t>
  </si>
  <si>
    <t>Schlussprüfung Schriftlich 90 Min.</t>
  </si>
  <si>
    <t>https://eventoweb.zhaw.ch/Evt_Pages/Brn_ModulDetailAZ.aspx?IDAnlass=1557037&amp;date=662249088000000000</t>
  </si>
  <si>
    <t>https://eventoweb.zhaw.ch/Evt_Pages/Brn_ModulDetailAZ.aspx?IDAnlass=1557037&amp;IdLanguage=1&amp;date=662249088000000000&amp;clearcache=true</t>
  </si>
  <si>
    <t>https://eventoweb.zhaw.ch/Evt_Pages/Brn_ModulDetailAZ.aspx?IDAnlass=1557037&amp;IdLanguage=133&amp;date=662249088000000000&amp;clearcache=true</t>
  </si>
  <si>
    <t>WI.STDM-EN</t>
  </si>
  <si>
    <t>STDM-EN</t>
  </si>
  <si>
    <t>t.BA.WI.STDM-EN.19HS</t>
  </si>
  <si>
    <t>https://eventoweb.zhaw.ch/Evt_Pages/Brn_ModulDetailAZ.aspx?IDAnlass=1557032&amp;date=662249088000000000</t>
  </si>
  <si>
    <t>https://eventoweb.zhaw.ch/Evt_Pages/Brn_ModulDetailAZ.aspx?IDAnlass=1557032&amp;IdLanguage=1&amp;date=662249088000000000&amp;clearcache=true</t>
  </si>
  <si>
    <t>https://eventoweb.zhaw.ch/Evt_Pages/Brn_ModulDetailAZ.aspx?IDAnlass=1557032&amp;IdLanguage=133&amp;date=662249088000000000&amp;clearcache=true</t>
  </si>
  <si>
    <t>WI.STMO</t>
  </si>
  <si>
    <t>STMO</t>
  </si>
  <si>
    <t>t.BA.WI.STMO.19HS</t>
  </si>
  <si>
    <t>Statistisches Modellieren</t>
  </si>
  <si>
    <t>Statistical Modelling</t>
  </si>
  <si>
    <t>https://eventoweb.zhaw.ch/Evt_Pages/Brn_ModulDetailAZ.aspx?IDAnlass=1557022&amp;date=662249088000000000</t>
  </si>
  <si>
    <t>https://eventoweb.zhaw.ch/Evt_Pages/Brn_ModulDetailAZ.aspx?IDAnlass=1557022&amp;IdLanguage=1&amp;date=662249088000000000&amp;clearcache=true</t>
  </si>
  <si>
    <t>https://eventoweb.zhaw.ch/Evt_Pages/Brn_ModulDetailAZ.aspx?IDAnlass=1557022&amp;IdLanguage=133&amp;date=662249088000000000&amp;clearcache=true</t>
  </si>
  <si>
    <t>WI.STMO-EN</t>
  </si>
  <si>
    <t>STMO-EN</t>
  </si>
  <si>
    <t>t.BA.WI.STMO-EN.19HS</t>
  </si>
  <si>
    <t>https://eventoweb.zhaw.ch/Evt_Pages/Brn_ModulDetailAZ.aspx?IDAnlass=1557027&amp;date=662249088000000000</t>
  </si>
  <si>
    <t>https://eventoweb.zhaw.ch/Evt_Pages/Brn_ModulDetailAZ.aspx?IDAnlass=1557027&amp;IdLanguage=1&amp;date=662249088000000000&amp;clearcache=true</t>
  </si>
  <si>
    <t>https://eventoweb.zhaw.ch/Evt_Pages/Brn_ModulDetailAZ.aspx?IDAnlass=1557027&amp;IdLanguage=133&amp;date=662249088000000000&amp;clearcache=true</t>
  </si>
  <si>
    <t>WI.STOP</t>
  </si>
  <si>
    <t>STOP</t>
  </si>
  <si>
    <t>t.BA.WI.STOP.19HS</t>
  </si>
  <si>
    <t>Stochastische Prozesse</t>
  </si>
  <si>
    <t>Stochastic Processes</t>
  </si>
  <si>
    <t>mild</t>
  </si>
  <si>
    <t>Prüfung</t>
  </si>
  <si>
    <t>https://eventoweb.zhaw.ch/Evt_Pages/Brn_ModulDetailAZ.aspx?IDAnlass=1557014&amp;date=662249088000000000</t>
  </si>
  <si>
    <t>https://eventoweb.zhaw.ch/Evt_Pages/Brn_ModulDetailAZ.aspx?IDAnlass=1557014&amp;IdLanguage=1&amp;date=662249088000000000&amp;clearcache=true</t>
  </si>
  <si>
    <t>https://eventoweb.zhaw.ch/Evt_Pages/Brn_ModulDetailAZ.aspx?IDAnlass=1557014&amp;IdLanguage=133&amp;date=662249088000000000&amp;clearcache=true</t>
  </si>
  <si>
    <t>WV.MF1</t>
  </si>
  <si>
    <t>MF1</t>
  </si>
  <si>
    <t>Vertiefung A/B 2</t>
  </si>
  <si>
    <t>t.BA.WV.MF1.19HS</t>
  </si>
  <si>
    <t>Mathematik der Finanzmärkte 1</t>
  </si>
  <si>
    <t>Mathematics of Financial Markets 1</t>
  </si>
  <si>
    <t>4. Semester!</t>
  </si>
  <si>
    <t>https://eventoweb.zhaw.ch/Evt_Pages/Brn_ModulDetailAZ.aspx?IDAnlass=1555868&amp;date=662249088000000000</t>
  </si>
  <si>
    <t>https://eventoweb.zhaw.ch/Evt_Pages/Brn_ModulDetailAZ.aspx?IDAnlass=1555868&amp;IdLanguage=1&amp;date=662249088000000000&amp;clearcache=true</t>
  </si>
  <si>
    <t>https://eventoweb.zhaw.ch/Evt_Pages/Brn_ModulDetailAZ.aspx?IDAnlass=1555868&amp;IdLanguage=133&amp;date=662249088000000000&amp;clearcache=true</t>
  </si>
  <si>
    <t>WV.PPS</t>
  </si>
  <si>
    <t>PPS</t>
  </si>
  <si>
    <t>WI-IE/DSE</t>
  </si>
  <si>
    <t>t.BA.WV.PPS.19HS</t>
  </si>
  <si>
    <t>Produktionsplanung und -steuerung</t>
  </si>
  <si>
    <t>Production Planning and Control</t>
  </si>
  <si>
    <t>WI4-IE/DSE</t>
  </si>
  <si>
    <t>https://eventoweb.zhaw.ch/Evt_Pages/Brn_ModulDetailAZ.aspx?IDAnlass=1555851&amp;date=662249088000000000</t>
  </si>
  <si>
    <t>https://eventoweb.zhaw.ch/Evt_Pages/Brn_ModulDetailAZ.aspx?IDAnlass=1555851&amp;IdLanguage=1&amp;date=662249088000000000&amp;clearcache=true</t>
  </si>
  <si>
    <t>https://eventoweb.zhaw.ch/Evt_Pages/Brn_ModulDetailAZ.aspx?IDAnlass=1555851&amp;IdLanguage=133&amp;date=662249088000000000&amp;clearcache=true</t>
  </si>
  <si>
    <t>WV.SOM</t>
  </si>
  <si>
    <t>SOM</t>
  </si>
  <si>
    <t>Vertiefung A/B 4</t>
  </si>
  <si>
    <t>t.BA.WV.SOM.19HS</t>
  </si>
  <si>
    <t>Service Operations Management</t>
  </si>
  <si>
    <t>WI4-DSE/IE</t>
  </si>
  <si>
    <t>https://eventoweb.zhaw.ch/Evt_Pages/Brn_ModulDetailAZ.aspx?IDAnlass=1555770&amp;date=662249088000000000</t>
  </si>
  <si>
    <t>https://eventoweb.zhaw.ch/Evt_Pages/Brn_ModulDetailAZ.aspx?IDAnlass=1555770&amp;IdLanguage=1&amp;date=662249088000000000&amp;clearcache=true</t>
  </si>
  <si>
    <t>https://eventoweb.zhaw.ch/Evt_Pages/Brn_ModulDetailAZ.aspx?IDAnlass=1555770&amp;IdLanguage=133&amp;date=662249088000000000&amp;clearcache=true</t>
  </si>
  <si>
    <t>WV.TS</t>
  </si>
  <si>
    <t>TS</t>
  </si>
  <si>
    <t>t.BA.WV.TS.19HS</t>
  </si>
  <si>
    <t>Time Series</t>
  </si>
  <si>
    <t>wlmr</t>
  </si>
  <si>
    <t xml:space="preserve">Klausur Schriftlich </t>
  </si>
  <si>
    <t>https://eventoweb.zhaw.ch/Evt_Pages/Brn_ModulDetailAZ.aspx?IDAnlass=1555761&amp;date=662249088000000000</t>
  </si>
  <si>
    <t>https://eventoweb.zhaw.ch/Evt_Pages/Brn_ModulDetailAZ.aspx?IDAnlass=1555761&amp;IdLanguage=1&amp;date=662249088000000000&amp;clearcache=true</t>
  </si>
  <si>
    <t>https://eventoweb.zhaw.ch/Evt_Pages/Brn_ModulDetailAZ.aspx?IDAnlass=1555761&amp;IdLanguage=133&amp;date=662249088000000000&amp;clearcache=true</t>
  </si>
  <si>
    <t>XX.CT2</t>
  </si>
  <si>
    <t>CT2</t>
  </si>
  <si>
    <t>Computertechnik 2</t>
  </si>
  <si>
    <t>t.BA.XX.CT2.10HS</t>
  </si>
  <si>
    <t>Computer Engineering 2</t>
  </si>
  <si>
    <t>4. Sem/6.Sem(IT)</t>
  </si>
  <si>
    <t>ruan</t>
  </si>
  <si>
    <t>P: TE 502 / TE 507 (ET)</t>
  </si>
  <si>
    <t>https://eventoweb.zhaw.ch/Evt_Pages/Brn_ModulDetailAZ.aspx?IDAnlass=604578&amp;date=662249088000000000</t>
  </si>
  <si>
    <t>https://eventoweb.zhaw.ch/Evt_Pages/Brn_ModulDetailAZ.aspx?IDAnlass=604578&amp;IdLanguage=1&amp;date=662249088000000000&amp;clearcache=true</t>
  </si>
  <si>
    <t>https://eventoweb.zhaw.ch/Evt_Pages/Brn_ModulDetailAZ.aspx?IDAnlass=604578&amp;IdLanguage=133&amp;date=662249088000000000&amp;clearcache=true</t>
  </si>
  <si>
    <t>XX.FTH3</t>
  </si>
  <si>
    <t>FTH3</t>
  </si>
  <si>
    <t>t.BA.XX.FTH3.19HS</t>
  </si>
  <si>
    <t>Angewandte Wärmeübertragung</t>
  </si>
  <si>
    <t>Applied Heat Transfer</t>
  </si>
  <si>
    <t>4.Sem(EU)/6.Sem(MT)</t>
  </si>
  <si>
    <t>https://eventoweb.zhaw.ch/Evt_Pages/Brn_ModulDetailAZ.aspx?IDAnlass=1558936&amp;date=662249088000000000</t>
  </si>
  <si>
    <t>https://eventoweb.zhaw.ch/Evt_Pages/Brn_ModulDetailAZ.aspx?IDAnlass=1558936&amp;IdLanguage=1&amp;date=662249088000000000&amp;clearcache=true</t>
  </si>
  <si>
    <t>https://eventoweb.zhaw.ch/Evt_Pages/Brn_ModulDetailAZ.aspx?IDAnlass=1558936&amp;IdLanguage=133&amp;date=662249088000000000&amp;clearcache=true</t>
  </si>
  <si>
    <t>XX.MLDM</t>
  </si>
  <si>
    <t>DS,IT</t>
  </si>
  <si>
    <t>t.BA.XX.MLDM.20HS</t>
  </si>
  <si>
    <t>Machine Learning and Data Mining</t>
  </si>
  <si>
    <t>DS4,IT4</t>
  </si>
  <si>
    <t>5.Sem(IT)/6.Sem(DS)</t>
  </si>
  <si>
    <t>strf/doem</t>
  </si>
  <si>
    <t>Klausur oder Prüfungsgespräch Nach Absprache zu Semesterbeginn 90 Min. schriftlich bzw. 30 Min. mündlich</t>
  </si>
  <si>
    <t>https://eventoweb.zhaw.ch/Evt_Pages/Brn_ModulDetailAZ.aspx?IDAnlass=1692466&amp;date=662249088000000000</t>
  </si>
  <si>
    <t>https://eventoweb.zhaw.ch/Evt_Pages/Brn_ModulDetailAZ.aspx?IDAnlass=1692466&amp;IdLanguage=1&amp;date=662249088000000000&amp;clearcache=true</t>
  </si>
  <si>
    <t>https://eventoweb.zhaw.ch/Evt_Pages/Brn_ModulDetailAZ.aspx?IDAnlass=1692466&amp;IdLanguage=133&amp;date=662249088000000000&amp;clearcache=true</t>
  </si>
  <si>
    <t>XX.RT</t>
  </si>
  <si>
    <t>GRT</t>
  </si>
  <si>
    <t>Grundlagen der Regelungstechnik</t>
  </si>
  <si>
    <t>t.BA.XX.RT.19HS</t>
  </si>
  <si>
    <t>Control Engineering Fundamentals</t>
  </si>
  <si>
    <t>stdl</t>
  </si>
  <si>
    <t>altes Modul gefunden / soll: Grundlagen Regelungstechnik // IP-Modul? Sollte das nicht Englisch sein?</t>
  </si>
  <si>
    <t>für Praktikum TE616</t>
  </si>
  <si>
    <t xml:space="preserve">Prüfung Schriftliche Prüfung </t>
  </si>
  <si>
    <t>https://eventoweb.zhaw.ch/Evt_Pages/Brn_ModulDetailAZ.aspx?IDAnlass=1558932&amp;date=662249088000000000</t>
  </si>
  <si>
    <t>https://eventoweb.zhaw.ch/Evt_Pages/Brn_ModulDetailAZ.aspx?IDAnlass=1558932&amp;IdLanguage=1&amp;date=662249088000000000&amp;clearcache=true</t>
  </si>
  <si>
    <t>https://eventoweb.zhaw.ch/Evt_Pages/Brn_ModulDetailAZ.aspx?IDAnlass=1558932&amp;IdLanguage=133&amp;date=662249088000000000&amp;clearcache=true</t>
  </si>
  <si>
    <t>XX.STMO</t>
  </si>
  <si>
    <t>t.BA.XX.STMO.20HS</t>
  </si>
  <si>
    <t>6. Sem(DS)/4. Sem(WI)</t>
  </si>
  <si>
    <t>https://eventoweb.zhaw.ch/Evt_Pages/Brn_ModulDetailAZ.aspx?IDAnlass=1692470&amp;date=662249088000000000</t>
  </si>
  <si>
    <t>https://eventoweb.zhaw.ch/Evt_Pages/Brn_ModulDetailAZ.aspx?IDAnlass=1692470&amp;IdLanguage=1&amp;date=662249088000000000&amp;clearcache=true</t>
  </si>
  <si>
    <t>https://eventoweb.zhaw.ch/Evt_Pages/Brn_ModulDetailAZ.aspx?IDAnlass=1692470&amp;IdLanguage=133&amp;date=662249088000000000&amp;clearcache=true</t>
  </si>
  <si>
    <t>XX.STMO-EN</t>
  </si>
  <si>
    <t>t.BA.XX.STMO-EN.20HS</t>
  </si>
  <si>
    <t>https://eventoweb.zhaw.ch/Evt_Pages/Brn_ModulDetailAZ.aspx?IDAnlass=1692473&amp;date=662249088000000000</t>
  </si>
  <si>
    <t>https://eventoweb.zhaw.ch/Evt_Pages/Brn_ModulDetailAZ.aspx?IDAnlass=1692473&amp;IdLanguage=1&amp;date=662249088000000000&amp;clearcache=true</t>
  </si>
  <si>
    <t>https://eventoweb.zhaw.ch/Evt_Pages/Brn_ModulDetailAZ.aspx?IDAnlass=1692473&amp;IdLanguage=133&amp;date=662249088000000000&amp;clearcache=true</t>
  </si>
  <si>
    <t>XXK.DTWS</t>
  </si>
  <si>
    <t>DTWS</t>
  </si>
  <si>
    <t>COM4</t>
  </si>
  <si>
    <t>t.BA.XXK.DTWS.19HS</t>
  </si>
  <si>
    <t>Digitalisierung technischer Wirtschaftssysteme</t>
  </si>
  <si>
    <t>Digitisation of Economic Systems</t>
  </si>
  <si>
    <t>DS3,VS3,WI3</t>
  </si>
  <si>
    <t>https://eventoweb.zhaw.ch/Evt_Pages/Brn_ModulDetailAZ.aspx?IDAnlass=1548689&amp;date=662249088000000000</t>
  </si>
  <si>
    <t>https://eventoweb.zhaw.ch/Evt_Pages/Brn_ModulDetailAZ.aspx?IDAnlass=1548689&amp;IdLanguage=1&amp;date=662249088000000000&amp;clearcache=true</t>
  </si>
  <si>
    <t>https://eventoweb.zhaw.ch/Evt_Pages/Brn_ModulDetailAZ.aspx?IDAnlass=1548689&amp;IdLanguage=133&amp;date=662249088000000000&amp;clearcache=true</t>
  </si>
  <si>
    <t>XXK.ICAM-EN</t>
  </si>
  <si>
    <t>ICAM-EN</t>
  </si>
  <si>
    <t>t.BA.XXK.ICAM-EN.19HS</t>
  </si>
  <si>
    <t>Intercultural Communication and Management</t>
  </si>
  <si>
    <t>agiu</t>
  </si>
  <si>
    <t>https://eventoweb.zhaw.ch/Evt_Pages/Brn_ModulDetailAZ.aspx?IDAnlass=1545943&amp;date=662249088000000000</t>
  </si>
  <si>
    <t>https://eventoweb.zhaw.ch/Evt_Pages/Brn_ModulDetailAZ.aspx?IDAnlass=1545943&amp;IdLanguage=1&amp;date=662249088000000000&amp;clearcache=true</t>
  </si>
  <si>
    <t>https://eventoweb.zhaw.ch/Evt_Pages/Brn_ModulDetailAZ.aspx?IDAnlass=1545943&amp;IdLanguage=133&amp;date=662249088000000000&amp;clearcache=true</t>
  </si>
  <si>
    <t>IP Pflichtmodul / keine IP Anrechnung 20 ECTS in Engl.</t>
  </si>
  <si>
    <t>XXK.WING</t>
  </si>
  <si>
    <t>ET,EU,ST,MT,IT</t>
  </si>
  <si>
    <t>WING</t>
  </si>
  <si>
    <t>t.BA.XXK.WING.19HS</t>
  </si>
  <si>
    <t>Wirtschaft für Ingenieure</t>
  </si>
  <si>
    <t>ET3,EU3,IT3,MT4,ST3</t>
  </si>
  <si>
    <t>4. Sem/6.Sem(MT)</t>
  </si>
  <si>
    <t>SEP schriftlich 90 Minuten</t>
  </si>
  <si>
    <t>https://eventoweb.zhaw.ch/Evt_Pages/Brn_ModulDetailAZ.aspx?IDAnlass=1463875&amp;date=662249088000000000</t>
  </si>
  <si>
    <t>https://eventoweb.zhaw.ch/Evt_Pages/Brn_ModulDetailAZ.aspx?IDAnlass=1463875&amp;IdLanguage=1&amp;date=662249088000000000&amp;clearcache=true</t>
  </si>
  <si>
    <t>https://eventoweb.zhaw.ch/Evt_Pages/Brn_ModulDetailAZ.aspx?IDAnlass=1463875&amp;IdLanguage=133&amp;date=662249088000000000&amp;clearcache=true</t>
  </si>
  <si>
    <t>XXM3.NUM</t>
  </si>
  <si>
    <t>MNU-C1</t>
  </si>
  <si>
    <t>t.BA.XXM3.NUM.19HS</t>
  </si>
  <si>
    <t>Numerik</t>
  </si>
  <si>
    <t>Numerics</t>
  </si>
  <si>
    <t>AV4,DS3,VS4,WI3</t>
  </si>
  <si>
    <t>6. Sem(AV,VS)/4.Sem(WI,DS)</t>
  </si>
  <si>
    <t>vome</t>
  </si>
  <si>
    <t>https://eventoweb.zhaw.ch/Evt_Pages/Brn_ModulDetailAZ.aspx?IDAnlass=1558478&amp;date=662249088000000000</t>
  </si>
  <si>
    <t>https://eventoweb.zhaw.ch/Evt_Pages/Brn_ModulDetailAZ.aspx?IDAnlass=1558478&amp;IdLanguage=1&amp;date=662249088000000000&amp;clearcache=true</t>
  </si>
  <si>
    <t>https://eventoweb.zhaw.ch/Evt_Pages/Brn_ModulDetailAZ.aspx?IDAnlass=1558478&amp;IdLanguage=133&amp;date=662249088000000000&amp;clearcache=true</t>
  </si>
  <si>
    <t>XXM4.NUM</t>
  </si>
  <si>
    <t>MNU-C2</t>
  </si>
  <si>
    <t>t.BA.XXM4.NUM.19HS</t>
  </si>
  <si>
    <t>ET3,EU3,MT3,ST3</t>
  </si>
  <si>
    <t>stiw</t>
  </si>
  <si>
    <t>schriftlich 120 Minuten</t>
  </si>
  <si>
    <t>https://eventoweb.zhaw.ch/Evt_Pages/Brn_ModulDetailAZ.aspx?IDAnlass=1558475&amp;date=662249088000000000</t>
  </si>
  <si>
    <t>https://eventoweb.zhaw.ch/Evt_Pages/Brn_ModulDetailAZ.aspx?IDAnlass=1558475&amp;IdLanguage=1&amp;date=662249088000000000&amp;clearcache=true</t>
  </si>
  <si>
    <t>https://eventoweb.zhaw.ch/Evt_Pages/Brn_ModulDetailAZ.aspx?IDAnlass=1558475&amp;IdLanguage=133&amp;date=662249088000000000&amp;clearcache=true</t>
  </si>
  <si>
    <t>XX.DSV1</t>
  </si>
  <si>
    <t>DSV</t>
  </si>
  <si>
    <t>Fachmodul 10 im STG ET</t>
  </si>
  <si>
    <t>IT,ST</t>
  </si>
  <si>
    <t>t.BA.XX.DSV1.19HS</t>
  </si>
  <si>
    <t>Digitale Signalverarbeitung 1</t>
  </si>
  <si>
    <t>Digital Signal Processing 1</t>
  </si>
  <si>
    <t>ET4,IT6,ST5</t>
  </si>
  <si>
    <t>4. Semester (ET) / 6. Semester (IT/ST)</t>
  </si>
  <si>
    <t>6. Sem(ET;IT)/8. Sem</t>
  </si>
  <si>
    <t>6;8</t>
  </si>
  <si>
    <t>ET Pflicht, 0 WPFM ST</t>
  </si>
  <si>
    <t>für Praktikum: TB404; Prio 2: TB 414</t>
  </si>
  <si>
    <t>https://eventoweb.zhaw.ch/Evt_Pages/Brn_ModulDetailAZ.aspx?IDAnlass=1558916&amp;date=662249088000000000</t>
  </si>
  <si>
    <t>https://eventoweb.zhaw.ch/Evt_Pages/Brn_ModulDetailAZ.aspx?IDAnlass=1558916&amp;IdLanguage=1&amp;date=662249088000000000&amp;clearcache=true</t>
  </si>
  <si>
    <t>https://eventoweb.zhaw.ch/Evt_Pages/Brn_ModulDetailAZ.aspx?IDAnlass=1558916&amp;IdLanguage=133&amp;date=662249088000000000&amp;clearcache=true</t>
  </si>
  <si>
    <t>AV.PA</t>
  </si>
  <si>
    <t>PA</t>
  </si>
  <si>
    <t>Projektarbeit</t>
  </si>
  <si>
    <t>t.BA.AV.PA.19HS</t>
  </si>
  <si>
    <t>Project Thesis: Aviation</t>
  </si>
  <si>
    <t>Typ 6 - 6 Credits - Projektarbeit</t>
  </si>
  <si>
    <t>7. Semester</t>
  </si>
  <si>
    <t>MEA</t>
  </si>
  <si>
    <t>altes Modul gefunden / soll: Project Thesis</t>
  </si>
  <si>
    <t>https://eventoweb.zhaw.ch/Evt_Pages/Brn_ModulDetailAZ.aspx?IDAnlass=1560374&amp;date=662249088000000000</t>
  </si>
  <si>
    <t>https://eventoweb.zhaw.ch/Evt_Pages/Brn_ModulDetailAZ.aspx?IDAnlass=1560374&amp;IdLanguage=1&amp;date=662249088000000000&amp;clearcache=true</t>
  </si>
  <si>
    <t>https://eventoweb.zhaw.ch/Evt_Pages/Brn_ModulDetailAZ.aspx?IDAnlass=1560374&amp;IdLanguage=133&amp;date=662249088000000000&amp;clearcache=true</t>
  </si>
  <si>
    <t>AV.PA-EN</t>
  </si>
  <si>
    <t>PA-EN</t>
  </si>
  <si>
    <t>t.BA.AV.PA-EN.19HS</t>
  </si>
  <si>
    <t>https://eventoweb.zhaw.ch/Evt_Pages/Brn_ModulDetailAZ.aspx?IDAnlass=1560371&amp;date=662249088000000000</t>
  </si>
  <si>
    <t>https://eventoweb.zhaw.ch/Evt_Pages/Brn_ModulDetailAZ.aspx?IDAnlass=1560371&amp;IdLanguage=1&amp;date=662249088000000000&amp;clearcache=true</t>
  </si>
  <si>
    <t>https://eventoweb.zhaw.ch/Evt_Pages/Brn_ModulDetailAZ.aspx?IDAnlass=1560371&amp;IdLanguage=133&amp;date=662249088000000000&amp;clearcache=true</t>
  </si>
  <si>
    <t>kein IP Pflichtmodul in Englisch</t>
  </si>
  <si>
    <t>DS.PA</t>
  </si>
  <si>
    <t>t.BA.DS.PA.20HS</t>
  </si>
  <si>
    <t>Projektarbeit Data Science</t>
  </si>
  <si>
    <t>Project Thesis: Data Science</t>
  </si>
  <si>
    <t>IEM</t>
  </si>
  <si>
    <t>https://eventoweb.zhaw.ch/Evt_Pages/Brn_ModulDetailAZ.aspx?IDAnlass=1680436&amp;date=662249088000000000</t>
  </si>
  <si>
    <t>https://eventoweb.zhaw.ch/Evt_Pages/Brn_ModulDetailAZ.aspx?IDAnlass=1680436&amp;IdLanguage=1&amp;date=662249088000000000&amp;clearcache=true</t>
  </si>
  <si>
    <t>https://eventoweb.zhaw.ch/Evt_Pages/Brn_ModulDetailAZ.aspx?IDAnlass=1680436&amp;IdLanguage=133&amp;date=662249088000000000&amp;clearcache=true</t>
  </si>
  <si>
    <t>ET.PA</t>
  </si>
  <si>
    <t>t.BA.ET.PA.19HS</t>
  </si>
  <si>
    <t>Projektarbeit Elektrotechnik</t>
  </si>
  <si>
    <t>Project Thesis: Electrical Engineering</t>
  </si>
  <si>
    <t>https://eventoweb.zhaw.ch/Evt_Pages/Brn_ModulDetailAZ.aspx?IDAnlass=1560369&amp;date=662249088000000000</t>
  </si>
  <si>
    <t>https://eventoweb.zhaw.ch/Evt_Pages/Brn_ModulDetailAZ.aspx?IDAnlass=1560369&amp;IdLanguage=1&amp;date=662249088000000000&amp;clearcache=true</t>
  </si>
  <si>
    <t>https://eventoweb.zhaw.ch/Evt_Pages/Brn_ModulDetailAZ.aspx?IDAnlass=1560369&amp;IdLanguage=133&amp;date=662249088000000000&amp;clearcache=true</t>
  </si>
  <si>
    <t>ET.PA-EN</t>
  </si>
  <si>
    <t>t.BA.ET.PA-EN.19HS</t>
  </si>
  <si>
    <t>https://eventoweb.zhaw.ch/Evt_Pages/Brn_ModulDetailAZ.aspx?IDAnlass=1560366&amp;date=662249088000000000</t>
  </si>
  <si>
    <t>https://eventoweb.zhaw.ch/Evt_Pages/Brn_ModulDetailAZ.aspx?IDAnlass=1560366&amp;IdLanguage=1&amp;date=662249088000000000&amp;clearcache=true</t>
  </si>
  <si>
    <t>https://eventoweb.zhaw.ch/Evt_Pages/Brn_ModulDetailAZ.aspx?IDAnlass=1560366&amp;IdLanguage=133&amp;date=662249088000000000&amp;clearcache=true</t>
  </si>
  <si>
    <t>EU.PA</t>
  </si>
  <si>
    <t>t.BA.EU.PA.19HS</t>
  </si>
  <si>
    <t>Projektarbeit Energie- und Umwelttechnik</t>
  </si>
  <si>
    <t>Project Thesis: Energy and Environmental Engineering</t>
  </si>
  <si>
    <t>https://eventoweb.zhaw.ch/Evt_Pages/Brn_ModulDetailAZ.aspx?IDAnlass=1560364&amp;date=662249088000000000</t>
  </si>
  <si>
    <t>https://eventoweb.zhaw.ch/Evt_Pages/Brn_ModulDetailAZ.aspx?IDAnlass=1560364&amp;IdLanguage=1&amp;date=662249088000000000&amp;clearcache=true</t>
  </si>
  <si>
    <t>https://eventoweb.zhaw.ch/Evt_Pages/Brn_ModulDetailAZ.aspx?IDAnlass=1560364&amp;IdLanguage=133&amp;date=662249088000000000&amp;clearcache=true</t>
  </si>
  <si>
    <t>EU.PA-EN</t>
  </si>
  <si>
    <t>t.BA.EU.PA-EN.19HS</t>
  </si>
  <si>
    <t>https://eventoweb.zhaw.ch/Evt_Pages/Brn_ModulDetailAZ.aspx?IDAnlass=1560362&amp;date=662249088000000000</t>
  </si>
  <si>
    <t>https://eventoweb.zhaw.ch/Evt_Pages/Brn_ModulDetailAZ.aspx?IDAnlass=1560362&amp;IdLanguage=1&amp;date=662249088000000000&amp;clearcache=true</t>
  </si>
  <si>
    <t>https://eventoweb.zhaw.ch/Evt_Pages/Brn_ModulDetailAZ.aspx?IDAnlass=1560362&amp;IdLanguage=133&amp;date=662249088000000000&amp;clearcache=true</t>
  </si>
  <si>
    <t>IT.PA</t>
  </si>
  <si>
    <t>t.BA.IT.PA.19HS</t>
  </si>
  <si>
    <t>Projektarbeit Informatik</t>
  </si>
  <si>
    <t>Project Thesis: Computer Science</t>
  </si>
  <si>
    <t>https://eventoweb.zhaw.ch/Evt_Pages/Brn_ModulDetailAZ.aspx?IDAnlass=1560359&amp;date=662249088000000000</t>
  </si>
  <si>
    <t>https://eventoweb.zhaw.ch/Evt_Pages/Brn_ModulDetailAZ.aspx?IDAnlass=1560359&amp;IdLanguage=1&amp;date=662249088000000000&amp;clearcache=true</t>
  </si>
  <si>
    <t>https://eventoweb.zhaw.ch/Evt_Pages/Brn_ModulDetailAZ.aspx?IDAnlass=1560359&amp;IdLanguage=133&amp;date=662249088000000000&amp;clearcache=true</t>
  </si>
  <si>
    <t>IT.PA-EN</t>
  </si>
  <si>
    <t>t.BA.IT.PA-EN.19HS</t>
  </si>
  <si>
    <t>https://eventoweb.zhaw.ch/Evt_Pages/Brn_ModulDetailAZ.aspx?IDAnlass=1560356&amp;date=662249088000000000</t>
  </si>
  <si>
    <t>https://eventoweb.zhaw.ch/Evt_Pages/Brn_ModulDetailAZ.aspx?IDAnlass=1560356&amp;IdLanguage=1&amp;date=662249088000000000&amp;clearcache=true</t>
  </si>
  <si>
    <t>https://eventoweb.zhaw.ch/Evt_Pages/Brn_ModulDetailAZ.aspx?IDAnlass=1560356&amp;IdLanguage=133&amp;date=662249088000000000&amp;clearcache=true</t>
  </si>
  <si>
    <t>MT.MDYN</t>
  </si>
  <si>
    <t>MDYN</t>
  </si>
  <si>
    <t>t.BA.MT.MDYN.19HS</t>
  </si>
  <si>
    <t>Maschinendynamik</t>
  </si>
  <si>
    <t>Mechanical Vibrations</t>
  </si>
  <si>
    <t>MT5</t>
  </si>
  <si>
    <t>Pflichtmodul</t>
  </si>
  <si>
    <t>V: Regulärer Klassenraum; P: CAE/CAD-Raum (20 AP) SW 1- 6, TH 263 SW 7-14</t>
  </si>
  <si>
    <t>https://eventoweb.zhaw.ch/Evt_Pages/Brn_ModulDetailAZ.aspx?IDAnlass=1558695&amp;date=662249088000000000</t>
  </si>
  <si>
    <t>https://eventoweb.zhaw.ch/Evt_Pages/Brn_ModulDetailAZ.aspx?IDAnlass=1558695&amp;IdLanguage=1&amp;date=662249088000000000&amp;clearcache=true</t>
  </si>
  <si>
    <t>https://eventoweb.zhaw.ch/Evt_Pages/Brn_ModulDetailAZ.aspx?IDAnlass=1558695&amp;IdLanguage=133&amp;date=662249088000000000&amp;clearcache=true</t>
  </si>
  <si>
    <t>MT.MDYN-EN</t>
  </si>
  <si>
    <t>MDYN-EN</t>
  </si>
  <si>
    <t>t.BA.MT.MDYN-EN.19HS</t>
  </si>
  <si>
    <t>https://eventoweb.zhaw.ch/Evt_Pages/Brn_ModulDetailAZ.aspx?IDAnlass=1558692&amp;date=662249088000000000</t>
  </si>
  <si>
    <t>https://eventoweb.zhaw.ch/Evt_Pages/Brn_ModulDetailAZ.aspx?IDAnlass=1558692&amp;IdLanguage=1&amp;date=662249088000000000&amp;clearcache=true</t>
  </si>
  <si>
    <t>https://eventoweb.zhaw.ch/Evt_Pages/Brn_ModulDetailAZ.aspx?IDAnlass=1558692&amp;IdLanguage=133&amp;date=662249088000000000&amp;clearcache=true</t>
  </si>
  <si>
    <t>MT.PA</t>
  </si>
  <si>
    <t>t.BA.MT.PA.19HS</t>
  </si>
  <si>
    <t>Projektarbeit Maschinentechnik</t>
  </si>
  <si>
    <t>Project Thesis: Mechanical Engineering</t>
  </si>
  <si>
    <t>https://eventoweb.zhaw.ch/Evt_Pages/Brn_ModulDetailAZ.aspx?IDAnlass=1560298&amp;date=662249088000000000</t>
  </si>
  <si>
    <t>https://eventoweb.zhaw.ch/Evt_Pages/Brn_ModulDetailAZ.aspx?IDAnlass=1560298&amp;IdLanguage=1&amp;date=662249088000000000&amp;clearcache=true</t>
  </si>
  <si>
    <t>https://eventoweb.zhaw.ch/Evt_Pages/Brn_ModulDetailAZ.aspx?IDAnlass=1560298&amp;IdLanguage=133&amp;date=662249088000000000&amp;clearcache=true</t>
  </si>
  <si>
    <t>MT.PA-EN</t>
  </si>
  <si>
    <t>t.BA.MT.PA-EN.19HS</t>
  </si>
  <si>
    <t>https://eventoweb.zhaw.ch/Evt_Pages/Brn_ModulDetailAZ.aspx?IDAnlass=1560296&amp;date=662249088000000000</t>
  </si>
  <si>
    <t>https://eventoweb.zhaw.ch/Evt_Pages/Brn_ModulDetailAZ.aspx?IDAnlass=1560296&amp;IdLanguage=1&amp;date=662249088000000000&amp;clearcache=true</t>
  </si>
  <si>
    <t>https://eventoweb.zhaw.ch/Evt_Pages/Brn_ModulDetailAZ.aspx?IDAnlass=1560296&amp;IdLanguage=133&amp;date=662249088000000000&amp;clearcache=true</t>
  </si>
  <si>
    <t>ST.PA</t>
  </si>
  <si>
    <t>t.BA.ST.PA.19HS</t>
  </si>
  <si>
    <t>Projektarbeit Systemtechnik</t>
  </si>
  <si>
    <t>Project Thesis: Systems Engineering</t>
  </si>
  <si>
    <t>https://eventoweb.zhaw.ch/Evt_Pages/Brn_ModulDetailAZ.aspx?IDAnlass=1560268&amp;date=662249088000000000</t>
  </si>
  <si>
    <t>https://eventoweb.zhaw.ch/Evt_Pages/Brn_ModulDetailAZ.aspx?IDAnlass=1560268&amp;IdLanguage=1&amp;date=662249088000000000&amp;clearcache=true</t>
  </si>
  <si>
    <t>https://eventoweb.zhaw.ch/Evt_Pages/Brn_ModulDetailAZ.aspx?IDAnlass=1560268&amp;IdLanguage=133&amp;date=662249088000000000&amp;clearcache=true</t>
  </si>
  <si>
    <t>ST.PA-EN</t>
  </si>
  <si>
    <t>t.BA.ST.PA-EN.19HS</t>
  </si>
  <si>
    <t>https://eventoweb.zhaw.ch/Evt_Pages/Brn_ModulDetailAZ.aspx?IDAnlass=1560262&amp;date=662249088000000000</t>
  </si>
  <si>
    <t>https://eventoweb.zhaw.ch/Evt_Pages/Brn_ModulDetailAZ.aspx?IDAnlass=1560262&amp;IdLanguage=1&amp;date=662249088000000000&amp;clearcache=true</t>
  </si>
  <si>
    <t>https://eventoweb.zhaw.ch/Evt_Pages/Brn_ModulDetailAZ.aspx?IDAnlass=1560262&amp;IdLanguage=133&amp;date=662249088000000000&amp;clearcache=true</t>
  </si>
  <si>
    <t>VS.PA</t>
  </si>
  <si>
    <t>PAVS</t>
  </si>
  <si>
    <t>t.BA.VS.PA.19HS</t>
  </si>
  <si>
    <t>Projektarbeit Verkehrssysteme</t>
  </si>
  <si>
    <t>Project Thesis: Transportation Systems</t>
  </si>
  <si>
    <t>MPS</t>
  </si>
  <si>
    <t>https://eventoweb.zhaw.ch/Evt_Pages/Brn_ModulDetailAZ.aspx?IDAnlass=1560125&amp;date=662249088000000000</t>
  </si>
  <si>
    <t>https://eventoweb.zhaw.ch/Evt_Pages/Brn_ModulDetailAZ.aspx?IDAnlass=1560125&amp;IdLanguage=1&amp;date=662249088000000000&amp;clearcache=true</t>
  </si>
  <si>
    <t>https://eventoweb.zhaw.ch/Evt_Pages/Brn_ModulDetailAZ.aspx?IDAnlass=1560125&amp;IdLanguage=133&amp;date=662249088000000000&amp;clearcache=true</t>
  </si>
  <si>
    <t>VS.PA-EN</t>
  </si>
  <si>
    <t>PAVS-EN</t>
  </si>
  <si>
    <t>t.BA.VS.PA-EN.19HS</t>
  </si>
  <si>
    <t>https://eventoweb.zhaw.ch/Evt_Pages/Brn_ModulDetailAZ.aspx?IDAnlass=1560121&amp;date=662249088000000000</t>
  </si>
  <si>
    <t>https://eventoweb.zhaw.ch/Evt_Pages/Brn_ModulDetailAZ.aspx?IDAnlass=1560121&amp;IdLanguage=1&amp;date=662249088000000000&amp;clearcache=true</t>
  </si>
  <si>
    <t>https://eventoweb.zhaw.ch/Evt_Pages/Brn_ModulDetailAZ.aspx?IDAnlass=1560121&amp;IdLanguage=133&amp;date=662249088000000000&amp;clearcache=true</t>
  </si>
  <si>
    <t>WI.PA</t>
  </si>
  <si>
    <t>t.BA.WI.PA.19HS</t>
  </si>
  <si>
    <t>Projektarbeit Wirtschaftsingenieurwesen</t>
  </si>
  <si>
    <t>Project Thesis: Engineering and Management</t>
  </si>
  <si>
    <t>https://eventoweb.zhaw.ch/Evt_Pages/Brn_ModulDetailAZ.aspx?IDAnlass=1560117&amp;date=662249088000000000</t>
  </si>
  <si>
    <t>https://eventoweb.zhaw.ch/Evt_Pages/Brn_ModulDetailAZ.aspx?IDAnlass=1560117&amp;IdLanguage=1&amp;date=662249088000000000&amp;clearcache=true</t>
  </si>
  <si>
    <t>https://eventoweb.zhaw.ch/Evt_Pages/Brn_ModulDetailAZ.aspx?IDAnlass=1560117&amp;IdLanguage=133&amp;date=662249088000000000&amp;clearcache=true</t>
  </si>
  <si>
    <t>WI.PA-EN</t>
  </si>
  <si>
    <t>t.BA.WI.PA-EN.19HS</t>
  </si>
  <si>
    <t>https://eventoweb.zhaw.ch/Evt_Pages/Brn_ModulDetailAZ.aspx?IDAnlass=1560114&amp;date=662249088000000000</t>
  </si>
  <si>
    <t>https://eventoweb.zhaw.ch/Evt_Pages/Brn_ModulDetailAZ.aspx?IDAnlass=1560114&amp;IdLanguage=1&amp;date=662249088000000000&amp;clearcache=true</t>
  </si>
  <si>
    <t>https://eventoweb.zhaw.ch/Evt_Pages/Brn_ModulDetailAZ.aspx?IDAnlass=1560114&amp;IdLanguage=133&amp;date=662249088000000000&amp;clearcache=true</t>
  </si>
  <si>
    <t>WM.DAST-EN</t>
  </si>
  <si>
    <t>t.BA.WM.DAST-EN.19HS</t>
  </si>
  <si>
    <t>Digital Assistive Technologies</t>
  </si>
  <si>
    <t>AV6,DS6,ET5,EU6,IT6,MT7,ST5,VS6,WI6</t>
  </si>
  <si>
    <t>dvya</t>
  </si>
  <si>
    <t>Prüfung schriftlich 30 Min</t>
  </si>
  <si>
    <t>https://eventoweb.zhaw.ch/Evt_Pages/Brn_ModulDetailAZ.aspx?IDAnlass=1653939&amp;date=662249088000000000</t>
  </si>
  <si>
    <t>https://eventoweb.zhaw.ch/Evt_Pages/Brn_ModulDetailAZ.aspx?IDAnlass=1653939&amp;IdLanguage=1&amp;date=662249088000000000&amp;clearcache=true</t>
  </si>
  <si>
    <t>https://eventoweb.zhaw.ch/Evt_Pages/Brn_ModulDetailAZ.aspx?IDAnlass=1653939&amp;IdLanguage=133&amp;date=662249088000000000&amp;clearcache=true</t>
  </si>
  <si>
    <t>WM.DHEAL-EN</t>
  </si>
  <si>
    <t>DS,ET,IT,MT,ST,WI</t>
  </si>
  <si>
    <t>t.BA.WM.DHEAL-EN.19HS</t>
  </si>
  <si>
    <t>Digital Health</t>
  </si>
  <si>
    <t>DS6,ET5,IT6,MT7,ST5,WI6</t>
  </si>
  <si>
    <t>acke</t>
  </si>
  <si>
    <t>https://eventoweb.zhaw.ch/Evt_Pages/Brn_ModulDetailAZ.aspx?IDAnlass=1653946&amp;date=662249088000000000</t>
  </si>
  <si>
    <t>https://eventoweb.zhaw.ch/Evt_Pages/Brn_ModulDetailAZ.aspx?IDAnlass=1653946&amp;IdLanguage=1&amp;date=662249088000000000&amp;clearcache=true</t>
  </si>
  <si>
    <t>https://eventoweb.zhaw.ch/Evt_Pages/Brn_ModulDetailAZ.aspx?IDAnlass=1653946&amp;IdLanguage=133&amp;date=662249088000000000&amp;clearcache=true</t>
  </si>
  <si>
    <t>ZH</t>
  </si>
  <si>
    <t>WM.EMOB</t>
  </si>
  <si>
    <t>AV,DS,EU,MT,IT,VS,WI</t>
  </si>
  <si>
    <t>AV,DS,EU,IT,MT,VS,WI</t>
  </si>
  <si>
    <t>t.BA.WM.EMOB.19HS</t>
  </si>
  <si>
    <t>Technologien und Systeme der Elektromobilität</t>
  </si>
  <si>
    <t>E-mobility: Technology, business models, systems</t>
  </si>
  <si>
    <t>AV6,DS6,EU6,IT6,MT7,VS6,WI6</t>
  </si>
  <si>
    <t>Gruppenarbeit mit benoteten Endbericht</t>
  </si>
  <si>
    <t>https://eventoweb.zhaw.ch/Evt_Pages/Brn_ModulDetailAZ.aspx?IDAnlass=1653193&amp;date=662249088000000000</t>
  </si>
  <si>
    <t>https://eventoweb.zhaw.ch/Evt_Pages/Brn_ModulDetailAZ.aspx?IDAnlass=1653193&amp;IdLanguage=1&amp;date=662249088000000000&amp;clearcache=true</t>
  </si>
  <si>
    <t>https://eventoweb.zhaw.ch/Evt_Pages/Brn_ModulDetailAZ.aspx?IDAnlass=1653193&amp;IdLanguage=133&amp;date=662249088000000000&amp;clearcache=true</t>
  </si>
  <si>
    <t>WM.HANA</t>
  </si>
  <si>
    <t>AV,DS,ET,EU,IT,MT,ST,VS,WI</t>
  </si>
  <si>
    <t>t.BA.WM.HANA.19HS</t>
  </si>
  <si>
    <t>Höhere Analysis und Numerik</t>
  </si>
  <si>
    <t>Advanced Analysis and Numerics</t>
  </si>
  <si>
    <t>welches Semester?</t>
  </si>
  <si>
    <t>Prüfung schriftlich</t>
  </si>
  <si>
    <t>https://eventoweb.zhaw.ch/Evt_Pages/Brn_ModulDetailAZ.aspx?IDAnlass=1555716&amp;date=662249088000000000</t>
  </si>
  <si>
    <t>https://eventoweb.zhaw.ch/Evt_Pages/Brn_ModulDetailAZ.aspx?IDAnlass=1555716&amp;IdLanguage=1&amp;date=662249088000000000&amp;clearcache=true</t>
  </si>
  <si>
    <t>https://eventoweb.zhaw.ch/Evt_Pages/Brn_ModulDetailAZ.aspx?IDAnlass=1555716&amp;IdLanguage=133&amp;date=662249088000000000&amp;clearcache=true</t>
  </si>
  <si>
    <t>WM.INCSEC-EN</t>
  </si>
  <si>
    <t>DS,ET,EU,MT,ST,WI</t>
  </si>
  <si>
    <t>t.BA.WM.INCSEC-EN.19HS</t>
  </si>
  <si>
    <t>Introduction to Computer and Communication Security</t>
  </si>
  <si>
    <t>DS6,ET5,EU6,MT7,ST5,WI6</t>
  </si>
  <si>
    <t>Präsentation 10 Min Bewertung mit pass/fail</t>
  </si>
  <si>
    <t>https://eventoweb.zhaw.ch/Evt_Pages/Brn_ModulDetailAZ.aspx?IDAnlass=1654938&amp;date=662249088000000000</t>
  </si>
  <si>
    <t>https://eventoweb.zhaw.ch/Evt_Pages/Brn_ModulDetailAZ.aspx?IDAnlass=1654938&amp;IdLanguage=1&amp;date=662249088000000000&amp;clearcache=true</t>
  </si>
  <si>
    <t>https://eventoweb.zhaw.ch/Evt_Pages/Brn_ModulDetailAZ.aspx?IDAnlass=1654938&amp;IdLanguage=133&amp;date=662249088000000000&amp;clearcache=true</t>
  </si>
  <si>
    <t>WM.INGSUST</t>
  </si>
  <si>
    <t>AV,DS,ET,MT,ST,VS</t>
  </si>
  <si>
    <t>t.BA.WM.INGSUST.19HS</t>
  </si>
  <si>
    <t>Ing4Sustainability</t>
  </si>
  <si>
    <t>AV6,DS6,ET5,MT7,ST5,VS6</t>
  </si>
  <si>
    <t>ebea</t>
  </si>
  <si>
    <t>Prüfung schriftlich 60 Min</t>
  </si>
  <si>
    <t>https://eventoweb.zhaw.ch/Evt_Pages/Brn_ModulDetailAZ.aspx?IDAnlass=1653201&amp;date=662249088000000000</t>
  </si>
  <si>
    <t>https://eventoweb.zhaw.ch/Evt_Pages/Brn_ModulDetailAZ.aspx?IDAnlass=1653201&amp;IdLanguage=1&amp;date=662249088000000000&amp;clearcache=true</t>
  </si>
  <si>
    <t>https://eventoweb.zhaw.ch/Evt_Pages/Brn_ModulDetailAZ.aspx?IDAnlass=1653201&amp;IdLanguage=133&amp;date=662249088000000000&amp;clearcache=true</t>
  </si>
  <si>
    <t>WM.INTMAN-EN</t>
  </si>
  <si>
    <t>DS,EU,MT,VS,WI</t>
  </si>
  <si>
    <t>t.BA.WM.INTMAN-EN.19HS</t>
  </si>
  <si>
    <t>International Management - Asia</t>
  </si>
  <si>
    <t>Typ 5b - 4 Credits - Blockwochen in def. Zeitfenstern</t>
  </si>
  <si>
    <t>DS6,EU6,MT7,VS6,WI6</t>
  </si>
  <si>
    <t>muud</t>
  </si>
  <si>
    <t>Präsentation mit Note</t>
  </si>
  <si>
    <t>https://eventoweb.zhaw.ch/Evt_Pages/Brn_ModulDetailAZ.aspx?IDAnlass=1653066&amp;date=662249088000000000</t>
  </si>
  <si>
    <t>https://eventoweb.zhaw.ch/Evt_Pages/Brn_ModulDetailAZ.aspx?IDAnlass=1653066&amp;IdLanguage=1&amp;date=662249088000000000&amp;clearcache=true</t>
  </si>
  <si>
    <t>https://eventoweb.zhaw.ch/Evt_Pages/Brn_ModulDetailAZ.aspx?IDAnlass=1653066&amp;IdLanguage=133&amp;date=662249088000000000&amp;clearcache=true</t>
  </si>
  <si>
    <t>KW27/28</t>
  </si>
  <si>
    <t>WM.KONZML</t>
  </si>
  <si>
    <t>AV,DS,ET,EU,MT,ST,VS,WI</t>
  </si>
  <si>
    <t>t.BA.WM.KONZML.19HS</t>
  </si>
  <si>
    <t>Konzepte des Maschinellen Lernens</t>
  </si>
  <si>
    <t>Concepts in Machine Learning</t>
  </si>
  <si>
    <t>AV6,DS6,ET5,EU6,MT7,ST5,VS6,WI6</t>
  </si>
  <si>
    <t>Prüfung schriftlich 120 Min</t>
  </si>
  <si>
    <t>https://eventoweb.zhaw.ch/Evt_Pages/Brn_ModulDetailAZ.aspx?IDAnlass=1653057&amp;date=662249088000000000</t>
  </si>
  <si>
    <t>https://eventoweb.zhaw.ch/Evt_Pages/Brn_ModulDetailAZ.aspx?IDAnlass=1653057&amp;IdLanguage=1&amp;date=662249088000000000&amp;clearcache=true</t>
  </si>
  <si>
    <t>https://eventoweb.zhaw.ch/Evt_Pages/Brn_ModulDetailAZ.aspx?IDAnlass=1653057&amp;IdLanguage=133&amp;date=662249088000000000&amp;clearcache=true</t>
  </si>
  <si>
    <t>WM.LABVIEW</t>
  </si>
  <si>
    <t>AV,DS,ET,EU,MT,IT,ST,WI</t>
  </si>
  <si>
    <t>AV,DS,ET,EU,IT,MT,ST,WI</t>
  </si>
  <si>
    <t>t.BA.WM.LABVIEW.19HS</t>
  </si>
  <si>
    <t>Realtime Daten-Erfassung/-Analyse mit LabVIEW</t>
  </si>
  <si>
    <t>Realtime Data Acquisition/-Analysis unsing LabVIEW</t>
  </si>
  <si>
    <t>AV6,DS6,ET5,EU6,IT6,MT7,ST5,WI6</t>
  </si>
  <si>
    <t>https://eventoweb.zhaw.ch/Evt_Pages/Brn_ModulDetailAZ.aspx?IDAnlass=1653086&amp;date=662249088000000000</t>
  </si>
  <si>
    <t>https://eventoweb.zhaw.ch/Evt_Pages/Brn_ModulDetailAZ.aspx?IDAnlass=1653086&amp;IdLanguage=1&amp;date=662249088000000000&amp;clearcache=true</t>
  </si>
  <si>
    <t>https://eventoweb.zhaw.ch/Evt_Pages/Brn_ModulDetailAZ.aspx?IDAnlass=1653086&amp;IdLanguage=133&amp;date=662249088000000000&amp;clearcache=true</t>
  </si>
  <si>
    <t>WM.PHMOD</t>
  </si>
  <si>
    <t>AV,DS,ET,EU,IT,MT,VS,WI</t>
  </si>
  <si>
    <t>t.BA.WM.PHMOD.19HS</t>
  </si>
  <si>
    <t>Moderne Physik</t>
  </si>
  <si>
    <t>Modern Physics</t>
  </si>
  <si>
    <t>AV6,DS6,ET5,EU6,IT6,MT7,VS6,WI6</t>
  </si>
  <si>
    <t>https://eventoweb.zhaw.ch/Evt_Pages/Brn_ModulDetailAZ.aspx?IDAnlass=1555714&amp;date=662249088000000000</t>
  </si>
  <si>
    <t>https://eventoweb.zhaw.ch/Evt_Pages/Brn_ModulDetailAZ.aspx?IDAnlass=1555714&amp;IdLanguage=1&amp;date=662249088000000000&amp;clearcache=true</t>
  </si>
  <si>
    <t>https://eventoweb.zhaw.ch/Evt_Pages/Brn_ModulDetailAZ.aspx?IDAnlass=1555714&amp;IdLanguage=133&amp;date=662249088000000000&amp;clearcache=true</t>
  </si>
  <si>
    <t>WM.PREAN</t>
  </si>
  <si>
    <t>AV,DS,EU,IT,MT,ST,VS,WI</t>
  </si>
  <si>
    <t>t.BA.WM.PREAN.19HS</t>
  </si>
  <si>
    <t>Predictive Analytics</t>
  </si>
  <si>
    <t>AV6,DS6,EU6,IT6,MT7,ST5,VS6,WI6</t>
  </si>
  <si>
    <t>bure</t>
  </si>
  <si>
    <t>https://eventoweb.zhaw.ch/Evt_Pages/Brn_ModulDetailAZ.aspx?IDAnlass=1653068&amp;date=662249088000000000</t>
  </si>
  <si>
    <t>https://eventoweb.zhaw.ch/Evt_Pages/Brn_ModulDetailAZ.aspx?IDAnlass=1653068&amp;IdLanguage=1&amp;date=662249088000000000&amp;clearcache=true</t>
  </si>
  <si>
    <t>https://eventoweb.zhaw.ch/Evt_Pages/Brn_ModulDetailAZ.aspx?IDAnlass=1653068&amp;IdLanguage=133&amp;date=662249088000000000&amp;clearcache=true</t>
  </si>
  <si>
    <t>WM.PRIAP-EN</t>
  </si>
  <si>
    <t>t.BA.WM.PRIAP-EN.19HS</t>
  </si>
  <si>
    <t>Principles and Applications of the IoT</t>
  </si>
  <si>
    <t>ruan,ostt</t>
  </si>
  <si>
    <t>Püfung mündlich 20 Min</t>
  </si>
  <si>
    <t>https://eventoweb.zhaw.ch/Evt_Pages/Brn_ModulDetailAZ.aspx?IDAnlass=1653228&amp;date=662249088000000000</t>
  </si>
  <si>
    <t>https://eventoweb.zhaw.ch/Evt_Pages/Brn_ModulDetailAZ.aspx?IDAnlass=1653228&amp;IdLanguage=1&amp;date=662249088000000000&amp;clearcache=true</t>
  </si>
  <si>
    <t>https://eventoweb.zhaw.ch/Evt_Pages/Brn_ModulDetailAZ.aspx?IDAnlass=1653228&amp;IdLanguage=133&amp;date=662249088000000000&amp;clearcache=true</t>
  </si>
  <si>
    <t>WM.RASOP-EN</t>
  </si>
  <si>
    <t>DS,ET,EU,MT,IT,ST,VS,WI</t>
  </si>
  <si>
    <t>DS,ET,EU,IT,MT,ST,VS,WI</t>
  </si>
  <si>
    <t>t.BA.WM.RASOP-EN.19HS</t>
  </si>
  <si>
    <t>Rapid Software Prototyping for Engineering Science</t>
  </si>
  <si>
    <t>DS6,ET5,EU6,IT6,MT7,ST5,VS6,WI6</t>
  </si>
  <si>
    <t>spij,ruiz</t>
  </si>
  <si>
    <t>https://eventoweb.zhaw.ch/Evt_Pages/Brn_ModulDetailAZ.aspx?IDAnlass=1654942&amp;date=662249088000000000</t>
  </si>
  <si>
    <t>https://eventoweb.zhaw.ch/Evt_Pages/Brn_ModulDetailAZ.aspx?IDAnlass=1654942&amp;IdLanguage=1&amp;date=662249088000000000&amp;clearcache=true</t>
  </si>
  <si>
    <t>https://eventoweb.zhaw.ch/Evt_Pages/Brn_ModulDetailAZ.aspx?IDAnlass=1654942&amp;IdLanguage=133&amp;date=662249088000000000&amp;clearcache=true</t>
  </si>
  <si>
    <t>WM.SASEN-EN</t>
  </si>
  <si>
    <t>DS,ET,EU,MT,IT,ST,WI</t>
  </si>
  <si>
    <t>DS,ET,EU,IT,MT,ST,WI</t>
  </si>
  <si>
    <t>t.BA.WM.SASEN-EN.19HS</t>
  </si>
  <si>
    <t>Safety and Systems Engineering</t>
  </si>
  <si>
    <t>DS6,ET5,EU6,IT6,MT7,ST5,WI6</t>
  </si>
  <si>
    <t>Prüfung mündlich 15 Min</t>
  </si>
  <si>
    <t>https://eventoweb.zhaw.ch/Evt_Pages/Brn_ModulDetailAZ.aspx?IDAnlass=1653061&amp;date=662249088000000000</t>
  </si>
  <si>
    <t>https://eventoweb.zhaw.ch/Evt_Pages/Brn_ModulDetailAZ.aspx?IDAnlass=1653061&amp;IdLanguage=1&amp;date=662249088000000000&amp;clearcache=true</t>
  </si>
  <si>
    <t>https://eventoweb.zhaw.ch/Evt_Pages/Brn_ModulDetailAZ.aspx?IDAnlass=1653061&amp;IdLanguage=133&amp;date=662249088000000000&amp;clearcache=true</t>
  </si>
  <si>
    <t>WM.VISTAR</t>
  </si>
  <si>
    <t>AV,DS,EU,MT,IT,WI</t>
  </si>
  <si>
    <t>AV,DS,EU,IT,MT,WI</t>
  </si>
  <si>
    <t>t.BA.WM.VISTAR.19HS</t>
  </si>
  <si>
    <t>Viable Start-ups</t>
  </si>
  <si>
    <t>AV6,DS6,EU6,IT6,MT7,WI6</t>
  </si>
  <si>
    <t>ullb,ebea</t>
  </si>
  <si>
    <t>benoteter schriftlicher Bericht</t>
  </si>
  <si>
    <t>https://eventoweb.zhaw.ch/Evt_Pages/Brn_ModulDetailAZ.aspx?IDAnlass=1653205&amp;date=662249088000000000</t>
  </si>
  <si>
    <t>https://eventoweb.zhaw.ch/Evt_Pages/Brn_ModulDetailAZ.aspx?IDAnlass=1653205&amp;IdLanguage=1&amp;date=662249088000000000&amp;clearcache=true</t>
  </si>
  <si>
    <t>https://eventoweb.zhaw.ch/Evt_Pages/Brn_ModulDetailAZ.aspx?IDAnlass=1653205&amp;IdLanguage=133&amp;date=662249088000000000&amp;clearcache=true</t>
  </si>
  <si>
    <t>WV.AAB</t>
  </si>
  <si>
    <t>AAB</t>
  </si>
  <si>
    <t>Wahlpflichtmodul 3</t>
  </si>
  <si>
    <t>EU-THET</t>
  </si>
  <si>
    <t>EU-ELEE/NTEC</t>
  </si>
  <si>
    <t>t.BA.WV.AAB.19HS</t>
  </si>
  <si>
    <t>Abgas- und Abwasserbehandlung</t>
  </si>
  <si>
    <t>Exhaust Gas and Wastewater Treatment</t>
  </si>
  <si>
    <t>EU5-THET,EU6-ELEE/NTEC</t>
  </si>
  <si>
    <t>5. Semester/7. Semester</t>
  </si>
  <si>
    <t>keine Überschneidung AAB, KMWP, ESPLE, EES, FUTUR,BUDYN</t>
  </si>
  <si>
    <t>https://eventoweb.zhaw.ch/Evt_Pages/Brn_ModulDetailAZ.aspx?IDAnlass=1557979&amp;date=662249088000000000</t>
  </si>
  <si>
    <t>https://eventoweb.zhaw.ch/Evt_Pages/Brn_ModulDetailAZ.aspx?IDAnlass=1557979&amp;IdLanguage=1&amp;date=662249088000000000&amp;clearcache=true</t>
  </si>
  <si>
    <t>https://eventoweb.zhaw.ch/Evt_Pages/Brn_ModulDetailAZ.aspx?IDAnlass=1557979&amp;IdLanguage=133&amp;date=662249088000000000&amp;clearcache=true</t>
  </si>
  <si>
    <t>WV.ACSYS-CS-EN</t>
  </si>
  <si>
    <t>ACSYS-CS-EN</t>
  </si>
  <si>
    <t>Wahlpflichtmodul 1</t>
  </si>
  <si>
    <t>AV-TE</t>
  </si>
  <si>
    <t>t.BA.WV.ACSYS-CS-EN.19HS</t>
  </si>
  <si>
    <t>Aircraft Systems - Control Systems</t>
  </si>
  <si>
    <t>AV6-TE</t>
  </si>
  <si>
    <t>capo</t>
  </si>
  <si>
    <t>Pflichtmodul im Schwerpunkt AV TE</t>
  </si>
  <si>
    <t>https://eventoweb.zhaw.ch/Evt_Pages/Brn_ModulDetailAZ.aspx?IDAnlass=1558365&amp;date=662249088000000000</t>
  </si>
  <si>
    <t>https://eventoweb.zhaw.ch/Evt_Pages/Brn_ModulDetailAZ.aspx?IDAnlass=1558365&amp;IdLanguage=1&amp;date=662249088000000000&amp;clearcache=true</t>
  </si>
  <si>
    <t>https://eventoweb.zhaw.ch/Evt_Pages/Brn_ModulDetailAZ.aspx?IDAnlass=1558365&amp;IdLanguage=133&amp;date=662249088000000000&amp;clearcache=true</t>
  </si>
  <si>
    <t>WV.ADV-MECH-EN</t>
  </si>
  <si>
    <t>ADV-MECH-EN</t>
  </si>
  <si>
    <t>t.BA.WV.ADV-MECH-EN.19HS</t>
  </si>
  <si>
    <t>Advanced Mechanics</t>
  </si>
  <si>
    <t>https://eventoweb.zhaw.ch/Evt_Pages/Brn_ModulDetailAZ.aspx?IDAnlass=1558338&amp;date=662249088000000000</t>
  </si>
  <si>
    <t>https://eventoweb.zhaw.ch/Evt_Pages/Brn_ModulDetailAZ.aspx?IDAnlass=1558338&amp;IdLanguage=1&amp;date=662249088000000000&amp;clearcache=true</t>
  </si>
  <si>
    <t>https://eventoweb.zhaw.ch/Evt_Pages/Brn_ModulDetailAZ.aspx?IDAnlass=1558338&amp;IdLanguage=133&amp;date=662249088000000000&amp;clearcache=true</t>
  </si>
  <si>
    <t>WV.AFV-EN</t>
  </si>
  <si>
    <t>MT,ST</t>
  </si>
  <si>
    <t>MT,ST-MED/ROM</t>
  </si>
  <si>
    <t>t.BA.WV.AFV-EN.19HS</t>
  </si>
  <si>
    <t>Additive Manufacturing (3D printing)</t>
  </si>
  <si>
    <t>MT7,ST5</t>
  </si>
  <si>
    <t>czer</t>
  </si>
  <si>
    <t>wenz,scst</t>
  </si>
  <si>
    <t>MY E0.08 oder MY E0.11</t>
  </si>
  <si>
    <t>https://eventoweb.zhaw.ch/Evt_Pages/Brn_ModulDetailAZ.aspx?IDAnlass=1558980&amp;date=662249088000000000</t>
  </si>
  <si>
    <t>https://eventoweb.zhaw.ch/Evt_Pages/Brn_ModulDetailAZ.aspx?IDAnlass=1558980&amp;IdLanguage=1&amp;date=662249088000000000&amp;clearcache=true</t>
  </si>
  <si>
    <t>https://eventoweb.zhaw.ch/Evt_Pages/Brn_ModulDetailAZ.aspx?IDAnlass=1558980&amp;IdLanguage=133&amp;date=662249088000000000&amp;clearcache=true</t>
  </si>
  <si>
    <t>WV.AGO</t>
  </si>
  <si>
    <t>t.BA.WV.AGO.19HS</t>
  </si>
  <si>
    <t>Angewandte Optik / Photonics</t>
  </si>
  <si>
    <t>Applied Optics / Photonics</t>
  </si>
  <si>
    <t>ST5</t>
  </si>
  <si>
    <t>https://eventoweb.zhaw.ch/Evt_Pages/Brn_ModulDetailAZ.aspx?IDAnlass=1555719&amp;date=662249088000000000</t>
  </si>
  <si>
    <t>https://eventoweb.zhaw.ch/Evt_Pages/Brn_ModulDetailAZ.aspx?IDAnlass=1555719&amp;IdLanguage=1&amp;date=662249088000000000&amp;clearcache=true</t>
  </si>
  <si>
    <t>https://eventoweb.zhaw.ch/Evt_Pages/Brn_ModulDetailAZ.aspx?IDAnlass=1555719&amp;IdLanguage=133&amp;date=662249088000000000&amp;clearcache=true</t>
  </si>
  <si>
    <t>WV.AMO</t>
  </si>
  <si>
    <t>AMO</t>
  </si>
  <si>
    <t>Wahlpflichtmodul 5</t>
  </si>
  <si>
    <t>t.BA.WV.AMO.19HS</t>
  </si>
  <si>
    <t>Adaptive Modelle</t>
  </si>
  <si>
    <t>Adaptive Models</t>
  </si>
  <si>
    <t>WI5-WM</t>
  </si>
  <si>
    <t>https://eventoweb.zhaw.ch/Evt_Pages/Brn_ModulDetailAZ.aspx?IDAnlass=1556988&amp;date=662249088000000000</t>
  </si>
  <si>
    <t>https://eventoweb.zhaw.ch/Evt_Pages/Brn_ModulDetailAZ.aspx?IDAnlass=1556988&amp;IdLanguage=1&amp;date=662249088000000000&amp;clearcache=true</t>
  </si>
  <si>
    <t>https://eventoweb.zhaw.ch/Evt_Pages/Brn_ModulDetailAZ.aspx?IDAnlass=1556988&amp;IdLanguage=133&amp;date=662249088000000000&amp;clearcache=true</t>
  </si>
  <si>
    <t>WV.ARM</t>
  </si>
  <si>
    <t>ARM</t>
  </si>
  <si>
    <t>Wahlpflichtmodul 7</t>
  </si>
  <si>
    <t>WI-DSE/WM</t>
  </si>
  <si>
    <t>t.BA.WV.ARM.19HS</t>
  </si>
  <si>
    <t>Advanced Regression Modelling</t>
  </si>
  <si>
    <t>WI5-DSE/WM</t>
  </si>
  <si>
    <t>https://eventoweb.zhaw.ch/Evt_Pages/Brn_ModulDetailAZ.aspx?IDAnlass=1556970&amp;date=662249088000000000</t>
  </si>
  <si>
    <t>https://eventoweb.zhaw.ch/Evt_Pages/Brn_ModulDetailAZ.aspx?IDAnlass=1556970&amp;IdLanguage=1&amp;date=662249088000000000&amp;clearcache=true</t>
  </si>
  <si>
    <t>https://eventoweb.zhaw.ch/Evt_Pages/Brn_ModulDetailAZ.aspx?IDAnlass=1556970&amp;IdLanguage=133&amp;date=662249088000000000&amp;clearcache=true</t>
  </si>
  <si>
    <t>WV.ARM-EN</t>
  </si>
  <si>
    <t>ARM-EN</t>
  </si>
  <si>
    <t>t.BA.WV.ARM-EN.19HS</t>
  </si>
  <si>
    <t>https://eventoweb.zhaw.ch/Evt_Pages/Brn_ModulDetailAZ.aspx?IDAnlass=1556968&amp;date=662249088000000000</t>
  </si>
  <si>
    <t>https://eventoweb.zhaw.ch/Evt_Pages/Brn_ModulDetailAZ.aspx?IDAnlass=1556968&amp;IdLanguage=1&amp;date=662249088000000000&amp;clearcache=true</t>
  </si>
  <si>
    <t>https://eventoweb.zhaw.ch/Evt_Pages/Brn_ModulDetailAZ.aspx?IDAnlass=1556968&amp;IdLanguage=133&amp;date=662249088000000000&amp;clearcache=true</t>
  </si>
  <si>
    <t>WV.ASE1</t>
  </si>
  <si>
    <t>t.BA.WV.ASE1.19HS</t>
  </si>
  <si>
    <t>Advanced Software Engineering 1</t>
  </si>
  <si>
    <t>IT6</t>
  </si>
  <si>
    <t>5. Sem/7. Sem</t>
  </si>
  <si>
    <t>https://eventoweb.zhaw.ch/Evt_Pages/Brn_ModulDetailAZ.aspx?IDAnlass=1558231&amp;date=662249088000000000</t>
  </si>
  <si>
    <t>https://eventoweb.zhaw.ch/Evt_Pages/Brn_ModulDetailAZ.aspx?IDAnlass=1558231&amp;IdLanguage=1&amp;date=662249088000000000&amp;clearcache=true</t>
  </si>
  <si>
    <t>https://eventoweb.zhaw.ch/Evt_Pages/Brn_ModulDetailAZ.aspx?IDAnlass=1558231&amp;IdLanguage=133&amp;date=662249088000000000&amp;clearcache=true</t>
  </si>
  <si>
    <t>WV.ASERP</t>
  </si>
  <si>
    <t>t.BA.WV.ASERP.19HS</t>
  </si>
  <si>
    <t>Aviation Security and Emergency Response Plan</t>
  </si>
  <si>
    <t>AV5</t>
  </si>
  <si>
    <t>xfsi,xgso,regl</t>
  </si>
  <si>
    <t>https://eventoweb.zhaw.ch/Evt_Pages/Brn_ModulDetailAZ.aspx?IDAnlass=1558414&amp;date=662249088000000000</t>
  </si>
  <si>
    <t>https://eventoweb.zhaw.ch/Evt_Pages/Brn_ModulDetailAZ.aspx?IDAnlass=1558414&amp;IdLanguage=1&amp;date=662249088000000000&amp;clearcache=true</t>
  </si>
  <si>
    <t>https://eventoweb.zhaw.ch/Evt_Pages/Brn_ModulDetailAZ.aspx?IDAnlass=1558414&amp;IdLanguage=133&amp;date=662249088000000000&amp;clearcache=true</t>
  </si>
  <si>
    <t>WV.ATMSS-EN</t>
  </si>
  <si>
    <t>t.BA.WV.ATMSS-EN.19HS</t>
  </si>
  <si>
    <t>ATM Summer School</t>
  </si>
  <si>
    <t>Typ 5b - 4 Credits - Blockwoche in definierten Zeitfenstern</t>
  </si>
  <si>
    <t>Blockunterricht extern Sommer</t>
  </si>
  <si>
    <t>Blockunterricht extern</t>
  </si>
  <si>
    <t>https://eventoweb.zhaw.ch/Evt_Pages/Brn_ModulDetailAZ.aspx?IDAnlass=1560111&amp;date=662249088000000000</t>
  </si>
  <si>
    <t>https://eventoweb.zhaw.ch/Evt_Pages/Brn_ModulDetailAZ.aspx?IDAnlass=1560111&amp;IdLanguage=1&amp;date=662249088000000000&amp;clearcache=true</t>
  </si>
  <si>
    <t>https://eventoweb.zhaw.ch/Evt_Pages/Brn_ModulDetailAZ.aspx?IDAnlass=1560111&amp;IdLanguage=133&amp;date=662249088000000000&amp;clearcache=true</t>
  </si>
  <si>
    <t>nicht für Incoming (resp. nur in Ausnahmefällen)</t>
  </si>
  <si>
    <t>???</t>
  </si>
  <si>
    <t>WV.ATPP1</t>
  </si>
  <si>
    <t>ATPP1</t>
  </si>
  <si>
    <t>AV-ATP</t>
  </si>
  <si>
    <t>t.BA.WV.ATPP1.19HS</t>
  </si>
  <si>
    <t>ATP Preparation 1</t>
  </si>
  <si>
    <t>AV6-ATP</t>
  </si>
  <si>
    <t>Pflichtmodule in Schwerpunkt AV ATP</t>
  </si>
  <si>
    <t>normaler Unterrichtsraum</t>
  </si>
  <si>
    <t>https://eventoweb.zhaw.ch/Evt_Pages/Brn_ModulDetailAZ.aspx?IDAnlass=1558356&amp;date=662249088000000000</t>
  </si>
  <si>
    <t>https://eventoweb.zhaw.ch/Evt_Pages/Brn_ModulDetailAZ.aspx?IDAnlass=1558356&amp;IdLanguage=1&amp;date=662249088000000000&amp;clearcache=true</t>
  </si>
  <si>
    <t>https://eventoweb.zhaw.ch/Evt_Pages/Brn_ModulDetailAZ.aspx?IDAnlass=1558356&amp;IdLanguage=133&amp;date=662249088000000000&amp;clearcache=true</t>
  </si>
  <si>
    <t>WV.ATPP2</t>
  </si>
  <si>
    <t>ATPP2</t>
  </si>
  <si>
    <t>t.BA.WV.ATPP2.19HS</t>
  </si>
  <si>
    <t>ATP Preparation 2</t>
  </si>
  <si>
    <t>Keine Raumbedürfnisse an ZHAW</t>
  </si>
  <si>
    <t>https://eventoweb.zhaw.ch/Evt_Pages/Brn_ModulDetailAZ.aspx?IDAnlass=1558353&amp;date=662249088000000000</t>
  </si>
  <si>
    <t>https://eventoweb.zhaw.ch/Evt_Pages/Brn_ModulDetailAZ.aspx?IDAnlass=1558353&amp;IdLanguage=1&amp;date=662249088000000000&amp;clearcache=true</t>
  </si>
  <si>
    <t>https://eventoweb.zhaw.ch/Evt_Pages/Brn_ModulDetailAZ.aspx?IDAnlass=1558353&amp;IdLanguage=133&amp;date=662249088000000000&amp;clearcache=true</t>
  </si>
  <si>
    <t>WV.AUT1-EN</t>
  </si>
  <si>
    <t>t.BA.WV.AUT1-EN.19HS</t>
  </si>
  <si>
    <t>Automation 1</t>
  </si>
  <si>
    <t>ET5,ST5</t>
  </si>
  <si>
    <t>5. Sem(ET)/7. Sem</t>
  </si>
  <si>
    <t>seil,aesc</t>
  </si>
  <si>
    <t>Automationslabor TB143</t>
  </si>
  <si>
    <t>https://eventoweb.zhaw.ch/Evt_Pages/Brn_ModulDetailAZ.aspx?IDAnlass=1558785&amp;date=662249088000000000</t>
  </si>
  <si>
    <t>https://eventoweb.zhaw.ch/Evt_Pages/Brn_ModulDetailAZ.aspx?IDAnlass=1558785&amp;IdLanguage=1&amp;date=662249088000000000&amp;clearcache=true</t>
  </si>
  <si>
    <t>https://eventoweb.zhaw.ch/Evt_Pages/Brn_ModulDetailAZ.aspx?IDAnlass=1558785&amp;IdLanguage=133&amp;date=662249088000000000&amp;clearcache=true</t>
  </si>
  <si>
    <t>WV.BME1</t>
  </si>
  <si>
    <t>BME1</t>
  </si>
  <si>
    <t>Biomechanical Engineering 1</t>
  </si>
  <si>
    <t>MT-SP</t>
  </si>
  <si>
    <t>ST-MED/ROM</t>
  </si>
  <si>
    <t>t.BA.WV.BME1.19HS</t>
  </si>
  <si>
    <t>MT6,ST5</t>
  </si>
  <si>
    <t>baud</t>
  </si>
  <si>
    <t>Montag Vormittag</t>
  </si>
  <si>
    <t>https://eventoweb.zhaw.ch/Evt_Pages/Brn_ModulDetailAZ.aspx?IDAnlass=1557968&amp;date=662249088000000000</t>
  </si>
  <si>
    <t>https://eventoweb.zhaw.ch/Evt_Pages/Brn_ModulDetailAZ.aspx?IDAnlass=1557968&amp;IdLanguage=1&amp;date=662249088000000000&amp;clearcache=true</t>
  </si>
  <si>
    <t>https://eventoweb.zhaw.ch/Evt_Pages/Brn_ModulDetailAZ.aspx?IDAnlass=1557968&amp;IdLanguage=133&amp;date=662249088000000000&amp;clearcache=true</t>
  </si>
  <si>
    <t>WV.BMSY1</t>
  </si>
  <si>
    <t>BMSY1</t>
  </si>
  <si>
    <t>Biomedizinische Systeme 1</t>
  </si>
  <si>
    <t>ST-MED</t>
  </si>
  <si>
    <t>ST-ROM</t>
  </si>
  <si>
    <t>t.BA.WV.BMSY1.19HS</t>
  </si>
  <si>
    <t>Biomedical Systems 1</t>
  </si>
  <si>
    <t>IAMP / ICP</t>
  </si>
  <si>
    <t>V im TP, P im TL 434</t>
  </si>
  <si>
    <t>https://eventoweb.zhaw.ch/Evt_Pages/Brn_ModulDetailAZ.aspx?IDAnlass=1555731&amp;date=662249088000000000</t>
  </si>
  <si>
    <t>https://eventoweb.zhaw.ch/Evt_Pages/Brn_ModulDetailAZ.aspx?IDAnlass=1555731&amp;IdLanguage=1&amp;date=662249088000000000&amp;clearcache=true</t>
  </si>
  <si>
    <t>https://eventoweb.zhaw.ch/Evt_Pages/Brn_ModulDetailAZ.aspx?IDAnlass=1555731&amp;IdLanguage=133&amp;date=662249088000000000&amp;clearcache=true</t>
  </si>
  <si>
    <t>WV.BUDYN</t>
  </si>
  <si>
    <t>BUDYN</t>
  </si>
  <si>
    <t>EU-NTEC</t>
  </si>
  <si>
    <t>EU-ELEE/THET</t>
  </si>
  <si>
    <t>t.BA.WV.BUDYN.19HS</t>
  </si>
  <si>
    <t>Business Dynamics</t>
  </si>
  <si>
    <t>EU5-NTEC,EU6-ELEE/THEE</t>
  </si>
  <si>
    <t>https://eventoweb.zhaw.ch/Evt_Pages/Brn_ModulDetailAZ.aspx?IDAnlass=1558094&amp;date=662249088000000000</t>
  </si>
  <si>
    <t>https://eventoweb.zhaw.ch/Evt_Pages/Brn_ModulDetailAZ.aspx?IDAnlass=1558094&amp;IdLanguage=1&amp;date=662249088000000000&amp;clearcache=true</t>
  </si>
  <si>
    <t>https://eventoweb.zhaw.ch/Evt_Pages/Brn_ModulDetailAZ.aspx?IDAnlass=1558094&amp;IdLanguage=133&amp;date=662249088000000000&amp;clearcache=true</t>
  </si>
  <si>
    <t>WV.CCP1-EN</t>
  </si>
  <si>
    <t>t.BA.WV.CCP1-EN.19HS</t>
  </si>
  <si>
    <t>Cloud Computing 1</t>
  </si>
  <si>
    <t>https://eventoweb.zhaw.ch/Evt_Pages/Brn_ModulDetailAZ.aspx?IDAnlass=1558141&amp;date=662249088000000000</t>
  </si>
  <si>
    <t>https://eventoweb.zhaw.ch/Evt_Pages/Brn_ModulDetailAZ.aspx?IDAnlass=1558141&amp;IdLanguage=1&amp;date=662249088000000000&amp;clearcache=true</t>
  </si>
  <si>
    <t>https://eventoweb.zhaw.ch/Evt_Pages/Brn_ModulDetailAZ.aspx?IDAnlass=1558141&amp;IdLanguage=133&amp;date=662249088000000000&amp;clearcache=true</t>
  </si>
  <si>
    <t>WIN+ZH</t>
  </si>
  <si>
    <t>WV.CFE1</t>
  </si>
  <si>
    <t>AV,MT,ST</t>
  </si>
  <si>
    <t>CFE1</t>
  </si>
  <si>
    <t>Computational Fluid Engineering 1</t>
  </si>
  <si>
    <t>AV,ST</t>
  </si>
  <si>
    <t>t.BA.WV.CFE1.19HS</t>
  </si>
  <si>
    <t>AV5,MT6,ST5</t>
  </si>
  <si>
    <t>5. Sem/7.Sem(MT,ST)</t>
  </si>
  <si>
    <t>banc</t>
  </si>
  <si>
    <t>regl,wenz</t>
  </si>
  <si>
    <t>Mittwoch Vormittag</t>
  </si>
  <si>
    <t>1 Klassenraum, TM O1.11, TE 223 (oder alternativen CAD-Raum -&gt; bitte melden, wir müssen die Rechnerleistung prüfen)</t>
  </si>
  <si>
    <t>https://eventoweb.zhaw.ch/Evt_Pages/Brn_ModulDetailAZ.aspx?IDAnlass=1558689&amp;date=662249088000000000</t>
  </si>
  <si>
    <t>https://eventoweb.zhaw.ch/Evt_Pages/Brn_ModulDetailAZ.aspx?IDAnlass=1558689&amp;IdLanguage=1&amp;date=662249088000000000&amp;clearcache=true</t>
  </si>
  <si>
    <t>https://eventoweb.zhaw.ch/Evt_Pages/Brn_ModulDetailAZ.aspx?IDAnlass=1558689&amp;IdLanguage=133&amp;date=662249088000000000&amp;clearcache=true</t>
  </si>
  <si>
    <t>WV.CLWD1</t>
  </si>
  <si>
    <t>CLWD1</t>
  </si>
  <si>
    <t>Computational Light Weight Design 1</t>
  </si>
  <si>
    <t>t.BA.WV.CLWD1.19HS</t>
  </si>
  <si>
    <t>MT6</t>
  </si>
  <si>
    <t>Mittwoch Nachmittag</t>
  </si>
  <si>
    <t>Regulärer Klassenraum und CAD-Raum mit mindestens 20 Arbeitsplätzen sowie Mechaniklabor TB 141 + TH 263</t>
  </si>
  <si>
    <t>https://eventoweb.zhaw.ch/Evt_Pages/Brn_ModulDetailAZ.aspx?IDAnlass=1558713&amp;date=662249088000000000</t>
  </si>
  <si>
    <t>https://eventoweb.zhaw.ch/Evt_Pages/Brn_ModulDetailAZ.aspx?IDAnlass=1558713&amp;IdLanguage=1&amp;date=662249088000000000&amp;clearcache=true</t>
  </si>
  <si>
    <t>https://eventoweb.zhaw.ch/Evt_Pages/Brn_ModulDetailAZ.aspx?IDAnlass=1558713&amp;IdLanguage=133&amp;date=662249088000000000&amp;clearcache=true</t>
  </si>
  <si>
    <t>WV.CNS1-EN</t>
  </si>
  <si>
    <t>ET,IT</t>
  </si>
  <si>
    <t>t.BA.WV.CNS1-EN.19HS</t>
  </si>
  <si>
    <t>Communication Networks and Services 1</t>
  </si>
  <si>
    <t>ET5,IT6</t>
  </si>
  <si>
    <t>loma,strf</t>
  </si>
  <si>
    <t>WIN Unterrichtszimmer + P: TE 523 und TE 528; ZH Unterrichtszimmer + P: ZL O3.16/ZL O3.20</t>
  </si>
  <si>
    <t>https://eventoweb.zhaw.ch/Evt_Pages/Brn_ModulDetailAZ.aspx?IDAnlass=1558803&amp;date=662249088000000000</t>
  </si>
  <si>
    <t>https://eventoweb.zhaw.ch/Evt_Pages/Brn_ModulDetailAZ.aspx?IDAnlass=1558803&amp;IdLanguage=1&amp;date=662249088000000000&amp;clearcache=true</t>
  </si>
  <si>
    <t>https://eventoweb.zhaw.ch/Evt_Pages/Brn_ModulDetailAZ.aspx?IDAnlass=1558803&amp;IdLanguage=133&amp;date=662249088000000000&amp;clearcache=true</t>
  </si>
  <si>
    <t>WV.DB-EN</t>
  </si>
  <si>
    <t>DBG-EN</t>
  </si>
  <si>
    <t>WI-DSE/IE/WM</t>
  </si>
  <si>
    <t>t.BA.WV.DB-EN.19HS</t>
  </si>
  <si>
    <t>Databases</t>
  </si>
  <si>
    <t>WI5</t>
  </si>
  <si>
    <t>INIT</t>
  </si>
  <si>
    <t>marr</t>
  </si>
  <si>
    <t>https://eventoweb.zhaw.ch/Evt_Pages/Brn_ModulDetailAZ.aspx?IDAnlass=1558844&amp;date=662249088000000000</t>
  </si>
  <si>
    <t>https://eventoweb.zhaw.ch/Evt_Pages/Brn_ModulDetailAZ.aspx?IDAnlass=1558844&amp;IdLanguage=1&amp;date=662249088000000000&amp;clearcache=true</t>
  </si>
  <si>
    <t>https://eventoweb.zhaw.ch/Evt_Pages/Brn_ModulDetailAZ.aspx?IDAnlass=1558844&amp;IdLanguage=133&amp;date=662249088000000000&amp;clearcache=true</t>
  </si>
  <si>
    <t>WV.DIP-EN</t>
  </si>
  <si>
    <t>ET,ST,IT</t>
  </si>
  <si>
    <t>t.BA.WV.DIP-EN.19HS</t>
  </si>
  <si>
    <t>Digital Image Processing 1</t>
  </si>
  <si>
    <t>ET5,IT6,ST5</t>
  </si>
  <si>
    <t>5. Sem(ET;IT)/7. Sem</t>
  </si>
  <si>
    <t>weie</t>
  </si>
  <si>
    <t>für Praktikum: TB 404 / TB 414</t>
  </si>
  <si>
    <t>https://eventoweb.zhaw.ch/Evt_Pages/Brn_ModulDetailAZ.aspx?IDAnlass=1558243&amp;date=662249088000000000</t>
  </si>
  <si>
    <t>https://eventoweb.zhaw.ch/Evt_Pages/Brn_ModulDetailAZ.aspx?IDAnlass=1558243&amp;IdLanguage=1&amp;date=662249088000000000&amp;clearcache=true</t>
  </si>
  <si>
    <t>https://eventoweb.zhaw.ch/Evt_Pages/Brn_ModulDetailAZ.aspx?IDAnlass=1558243&amp;IdLanguage=133&amp;date=662249088000000000&amp;clearcache=true</t>
  </si>
  <si>
    <t>WV.DNET1</t>
  </si>
  <si>
    <t>t.BA.WV.DNET1.19HS</t>
  </si>
  <si>
    <t>DotNet Technologie und Frameworks 1</t>
  </si>
  <si>
    <t>DotNet Technology and Frameworks 1</t>
  </si>
  <si>
    <t>rege</t>
  </si>
  <si>
    <t>https://eventoweb.zhaw.ch/Evt_Pages/Brn_ModulDetailAZ.aspx?IDAnlass=1558224&amp;date=662249088000000000</t>
  </si>
  <si>
    <t>https://eventoweb.zhaw.ch/Evt_Pages/Brn_ModulDetailAZ.aspx?IDAnlass=1558224&amp;IdLanguage=1&amp;date=662249088000000000&amp;clearcache=true</t>
  </si>
  <si>
    <t>https://eventoweb.zhaw.ch/Evt_Pages/Brn_ModulDetailAZ.aspx?IDAnlass=1558224&amp;IdLanguage=133&amp;date=662249088000000000&amp;clearcache=true</t>
  </si>
  <si>
    <t>WV.DSV2</t>
  </si>
  <si>
    <t>t.BA.WV.DSV2.19HS</t>
  </si>
  <si>
    <t>Digitale Signalverarbeitung 2</t>
  </si>
  <si>
    <t>Digital Signal Processing 2</t>
  </si>
  <si>
    <t>ET5</t>
  </si>
  <si>
    <t>https://eventoweb.zhaw.ch/Evt_Pages/Brn_ModulDetailAZ.aspx?IDAnlass=1558919&amp;date=662249088000000000</t>
  </si>
  <si>
    <t>https://eventoweb.zhaw.ch/Evt_Pages/Brn_ModulDetailAZ.aspx?IDAnlass=1558919&amp;IdLanguage=1&amp;date=662249088000000000&amp;clearcache=true</t>
  </si>
  <si>
    <t>https://eventoweb.zhaw.ch/Evt_Pages/Brn_ModulDetailAZ.aspx?IDAnlass=1558919&amp;IdLanguage=133&amp;date=662249088000000000&amp;clearcache=true</t>
  </si>
  <si>
    <t>WV.EES</t>
  </si>
  <si>
    <t>EES</t>
  </si>
  <si>
    <t>EU-ELEE</t>
  </si>
  <si>
    <t>EU-THET/NTEC</t>
  </si>
  <si>
    <t>t.BA.WV.EES.19HS</t>
  </si>
  <si>
    <t>Elektrische Energiesysteme – Power Grids</t>
  </si>
  <si>
    <t>Electrical Power Systems - Power Grids</t>
  </si>
  <si>
    <t>EU5-ELEE,EU6-THET/NTEC</t>
  </si>
  <si>
    <t>https://eventoweb.zhaw.ch/Evt_Pages/Brn_ModulDetailAZ.aspx?IDAnlass=1557924&amp;date=662249088000000000</t>
  </si>
  <si>
    <t>https://eventoweb.zhaw.ch/Evt_Pages/Brn_ModulDetailAZ.aspx?IDAnlass=1557924&amp;IdLanguage=1&amp;date=662249088000000000&amp;clearcache=true</t>
  </si>
  <si>
    <t>https://eventoweb.zhaw.ch/Evt_Pages/Brn_ModulDetailAZ.aspx?IDAnlass=1557924&amp;IdLanguage=133&amp;date=662249088000000000&amp;clearcache=true</t>
  </si>
  <si>
    <t>WV.ESE</t>
  </si>
  <si>
    <t>t.BA.WV.ESE.19HS</t>
  </si>
  <si>
    <t>Embedded Software Engineering</t>
  </si>
  <si>
    <t>scia</t>
  </si>
  <si>
    <t>loma,strf,scst</t>
  </si>
  <si>
    <t>Unterrichtszimmer + P: TE 507 oder TE 502</t>
  </si>
  <si>
    <t>https://eventoweb.zhaw.ch/Evt_Pages/Brn_ModulDetailAZ.aspx?IDAnlass=1558814&amp;date=662249088000000000</t>
  </si>
  <si>
    <t>https://eventoweb.zhaw.ch/Evt_Pages/Brn_ModulDetailAZ.aspx?IDAnlass=1558814&amp;IdLanguage=1&amp;date=662249088000000000&amp;clearcache=true</t>
  </si>
  <si>
    <t>https://eventoweb.zhaw.ch/Evt_Pages/Brn_ModulDetailAZ.aspx?IDAnlass=1558814&amp;IdLanguage=133&amp;date=662249088000000000&amp;clearcache=true</t>
  </si>
  <si>
    <t>WV.ESPLE</t>
  </si>
  <si>
    <t>ESPLE</t>
  </si>
  <si>
    <t>t.BA.WV.ESPLE.19HS</t>
  </si>
  <si>
    <t>Elektrische Speicher und Leistungselektronik</t>
  </si>
  <si>
    <t>Electrical Storage Systems and Power Electronics</t>
  </si>
  <si>
    <t>TB 149 und Hörsaal mit Strom für Laptop</t>
  </si>
  <si>
    <t>https://eventoweb.zhaw.ch/Evt_Pages/Brn_ModulDetailAZ.aspx?IDAnlass=1557920&amp;date=662249088000000000</t>
  </si>
  <si>
    <t>https://eventoweb.zhaw.ch/Evt_Pages/Brn_ModulDetailAZ.aspx?IDAnlass=1557920&amp;IdLanguage=1&amp;date=662249088000000000&amp;clearcache=true</t>
  </si>
  <si>
    <t>https://eventoweb.zhaw.ch/Evt_Pages/Brn_ModulDetailAZ.aspx?IDAnlass=1557920&amp;IdLanguage=133&amp;date=662249088000000000&amp;clearcache=true</t>
  </si>
  <si>
    <t>WV.FL-OPS-EN</t>
  </si>
  <si>
    <t>FL-OPS-EN</t>
  </si>
  <si>
    <t>AV-OE/ATP</t>
  </si>
  <si>
    <t>t.BA.WV.FL-OPS-EN.19HS</t>
  </si>
  <si>
    <t>Flight Operations</t>
  </si>
  <si>
    <t>AV6-OE/ATP</t>
  </si>
  <si>
    <t>xgng,regl</t>
  </si>
  <si>
    <t>Pflichtmodul AV OE und ATP</t>
  </si>
  <si>
    <t>https://eventoweb.zhaw.ch/Evt_Pages/Brn_ModulDetailAZ.aspx?IDAnlass=1558379&amp;date=662249088000000000</t>
  </si>
  <si>
    <t>https://eventoweb.zhaw.ch/Evt_Pages/Brn_ModulDetailAZ.aspx?IDAnlass=1558379&amp;IdLanguage=1&amp;date=662249088000000000&amp;clearcache=true</t>
  </si>
  <si>
    <t>https://eventoweb.zhaw.ch/Evt_Pages/Brn_ModulDetailAZ.aspx?IDAnlass=1558379&amp;IdLanguage=133&amp;date=662249088000000000&amp;clearcache=true</t>
  </si>
  <si>
    <t>WV.FTL-EN</t>
  </si>
  <si>
    <t>t.BA.WV.FTL-EN.19HS</t>
  </si>
  <si>
    <t>Flight Test Laboratory</t>
  </si>
  <si>
    <t>https://eventoweb.zhaw.ch/Evt_Pages/Brn_ModulDetailAZ.aspx?IDAnlass=1560108&amp;date=662249088000000000</t>
  </si>
  <si>
    <t>https://eventoweb.zhaw.ch/Evt_Pages/Brn_ModulDetailAZ.aspx?IDAnlass=1560108&amp;IdLanguage=1&amp;date=662249088000000000&amp;clearcache=true</t>
  </si>
  <si>
    <t>https://eventoweb.zhaw.ch/Evt_Pages/Brn_ModulDetailAZ.aspx?IDAnlass=1560108&amp;IdLanguage=133&amp;date=662249088000000000&amp;clearcache=true</t>
  </si>
  <si>
    <t>WV.FUTUR</t>
  </si>
  <si>
    <t>FUTUR</t>
  </si>
  <si>
    <t>Wahlpflichtmodul 4</t>
  </si>
  <si>
    <t>t.BA.WV.FUTUR.19HS</t>
  </si>
  <si>
    <t>Foresight und Szenarien</t>
  </si>
  <si>
    <t>Foresight and Scenarios</t>
  </si>
  <si>
    <t>cahu</t>
  </si>
  <si>
    <t>https://eventoweb.zhaw.ch/Evt_Pages/Brn_ModulDetailAZ.aspx?IDAnlass=1558056&amp;date=662249088000000000</t>
  </si>
  <si>
    <t>https://eventoweb.zhaw.ch/Evt_Pages/Brn_ModulDetailAZ.aspx?IDAnlass=1558056&amp;IdLanguage=1&amp;date=662249088000000000&amp;clearcache=true</t>
  </si>
  <si>
    <t>https://eventoweb.zhaw.ch/Evt_Pages/Brn_ModulDetailAZ.aspx?IDAnlass=1558056&amp;IdLanguage=133&amp;date=662249088000000000&amp;clearcache=true</t>
  </si>
  <si>
    <t>WV.HF-ENG</t>
  </si>
  <si>
    <t>HF-ENG-EN</t>
  </si>
  <si>
    <t>AV-OE</t>
  </si>
  <si>
    <t>t.BA.WV.HF-ENG.19HS</t>
  </si>
  <si>
    <t>Human Factors Engineering</t>
  </si>
  <si>
    <t>AV6-OE</t>
  </si>
  <si>
    <t>lehh</t>
  </si>
  <si>
    <t>Pflichtmodul im Schwerpunkt AV OE</t>
  </si>
  <si>
    <t>https://eventoweb.zhaw.ch/Evt_Pages/Brn_ModulDetailAZ.aspx?IDAnlass=1559037&amp;date=662249088000000000</t>
  </si>
  <si>
    <t>https://eventoweb.zhaw.ch/Evt_Pages/Brn_ModulDetailAZ.aspx?IDAnlass=1559037&amp;IdLanguage=1&amp;date=662249088000000000&amp;clearcache=true</t>
  </si>
  <si>
    <t>https://eventoweb.zhaw.ch/Evt_Pages/Brn_ModulDetailAZ.aspx?IDAnlass=1559037&amp;IdLanguage=133&amp;date=662249088000000000&amp;clearcache=true</t>
  </si>
  <si>
    <t>WV.IE1</t>
  </si>
  <si>
    <t>t.BA.WV.IE1.19HS</t>
  </si>
  <si>
    <t>Information Engineering 1</t>
  </si>
  <si>
    <t>https://eventoweb.zhaw.ch/Evt_Pages/Brn_ModulDetailAZ.aspx?IDAnlass=1558823&amp;date=662249088000000000</t>
  </si>
  <si>
    <t>https://eventoweb.zhaw.ch/Evt_Pages/Brn_ModulDetailAZ.aspx?IDAnlass=1558823&amp;IdLanguage=1&amp;date=662249088000000000&amp;clearcache=true</t>
  </si>
  <si>
    <t>https://eventoweb.zhaw.ch/Evt_Pages/Brn_ModulDetailAZ.aspx?IDAnlass=1558823&amp;IdLanguage=133&amp;date=662249088000000000&amp;clearcache=true</t>
  </si>
  <si>
    <t>WV.INDE-EN</t>
  </si>
  <si>
    <t>t.BA.WV.INDE-EN.19HS</t>
  </si>
  <si>
    <t>Industrial Design: Basic Principles</t>
  </si>
  <si>
    <t>https://eventoweb.zhaw.ch/Evt_Pages/Brn_ModulDetailAZ.aspx?IDAnlass=1558269&amp;date=662249088000000000</t>
  </si>
  <si>
    <t>https://eventoweb.zhaw.ch/Evt_Pages/Brn_ModulDetailAZ.aspx?IDAnlass=1558269&amp;IdLanguage=1&amp;date=662249088000000000&amp;clearcache=true</t>
  </si>
  <si>
    <t>https://eventoweb.zhaw.ch/Evt_Pages/Brn_ModulDetailAZ.aspx?IDAnlass=1558269&amp;IdLanguage=133&amp;date=662249088000000000&amp;clearcache=true</t>
  </si>
  <si>
    <t>WV.IOT1-EN</t>
  </si>
  <si>
    <t>t.BA.WV.IOT1-EN.19HS</t>
  </si>
  <si>
    <t>Internet of Things 1</t>
  </si>
  <si>
    <t>WIN: Unterrichtszimmer + 
TE 523 oder TE 528; 
ZH: Unterrichtszimmer + 
ZL O3.16/ZL O3.20</t>
  </si>
  <si>
    <t>https://eventoweb.zhaw.ch/Evt_Pages/Brn_ModulDetailAZ.aspx?IDAnlass=1558101&amp;date=662249088000000000</t>
  </si>
  <si>
    <t>https://eventoweb.zhaw.ch/Evt_Pages/Brn_ModulDetailAZ.aspx?IDAnlass=1558101&amp;IdLanguage=1&amp;date=662249088000000000&amp;clearcache=true</t>
  </si>
  <si>
    <t>https://eventoweb.zhaw.ch/Evt_Pages/Brn_ModulDetailAZ.aspx?IDAnlass=1558101&amp;IdLanguage=133&amp;date=662249088000000000&amp;clearcache=true</t>
  </si>
  <si>
    <t>WV.IWO1</t>
  </si>
  <si>
    <t>WAOT1</t>
  </si>
  <si>
    <t>Innovative Werkstoffe und Oberflächen 1</t>
  </si>
  <si>
    <t>t.BA.WV.IWO1.19HS</t>
  </si>
  <si>
    <t>Innovative Materials and Surfaces 1</t>
  </si>
  <si>
    <t>brae</t>
  </si>
  <si>
    <t>Dienstag Vormittag</t>
  </si>
  <si>
    <t>https://eventoweb.zhaw.ch/Evt_Pages/Brn_ModulDetailAZ.aspx?IDAnlass=1557976&amp;date=662249088000000000</t>
  </si>
  <si>
    <t>https://eventoweb.zhaw.ch/Evt_Pages/Brn_ModulDetailAZ.aspx?IDAnlass=1557976&amp;IdLanguage=1&amp;date=662249088000000000&amp;clearcache=true</t>
  </si>
  <si>
    <t>https://eventoweb.zhaw.ch/Evt_Pages/Brn_ModulDetailAZ.aspx?IDAnlass=1557976&amp;IdLanguage=133&amp;date=662249088000000000&amp;clearcache=true</t>
  </si>
  <si>
    <t>WV.AI1-EN</t>
  </si>
  <si>
    <t>t.BA.WV.AI1-EN.19HS</t>
  </si>
  <si>
    <t>Artificial Intelligence 1</t>
  </si>
  <si>
    <t>Win/ZH</t>
  </si>
  <si>
    <t>https://eventoweb.zhaw.ch/Evt_Pages/Brn_ModulDetailAZ.aspx?IDAnlass=1558834&amp;date=662249088000000000</t>
  </si>
  <si>
    <t>https://eventoweb.zhaw.ch/Evt_Pages/Brn_ModulDetailAZ.aspx?IDAnlass=1558834&amp;IdLanguage=1&amp;date=662249088000000000&amp;clearcache=true</t>
  </si>
  <si>
    <t>https://eventoweb.zhaw.ch/Evt_Pages/Brn_ModulDetailAZ.aspx?IDAnlass=1558834&amp;IdLanguage=133&amp;date=662249088000000000&amp;clearcache=true</t>
  </si>
  <si>
    <t>WV.KKT</t>
  </si>
  <si>
    <t>t.BA.WV.KKT.19HS</t>
  </si>
  <si>
    <t>Konventionelle Kraftwerkstechnik</t>
  </si>
  <si>
    <t>Conventional Power Plant Technology</t>
  </si>
  <si>
    <t>MT7</t>
  </si>
  <si>
    <t>https://eventoweb.zhaw.ch/Evt_Pages/Brn_ModulDetailAZ.aspx?IDAnlass=1557918&amp;date=662249088000000000</t>
  </si>
  <si>
    <t>https://eventoweb.zhaw.ch/Evt_Pages/Brn_ModulDetailAZ.aspx?IDAnlass=1557918&amp;IdLanguage=1&amp;date=662249088000000000&amp;clearcache=true</t>
  </si>
  <si>
    <t>https://eventoweb.zhaw.ch/Evt_Pages/Brn_ModulDetailAZ.aspx?IDAnlass=1557918&amp;IdLanguage=133&amp;date=662249088000000000&amp;clearcache=true</t>
  </si>
  <si>
    <t>WV.KMWP</t>
  </si>
  <si>
    <t>KMWP</t>
  </si>
  <si>
    <t>EU-THET,MT-SP</t>
  </si>
  <si>
    <t>t.BA.WV.KMWP.19HS</t>
  </si>
  <si>
    <t xml:space="preserve">Kältemaschinen und Wärmepumpen </t>
  </si>
  <si>
    <t xml:space="preserve">Refrigeration and Heat Pumps </t>
  </si>
  <si>
    <t>EU5-THET,EU6-NTEC/ELEE,MT6</t>
  </si>
  <si>
    <t>5. Semester(EU)/7. Semester</t>
  </si>
  <si>
    <t>Montag Nachmittag; keine Überschneidung AAB, KMWP, ESPLE, EES, FUTUR,BUDYN</t>
  </si>
  <si>
    <t>https://eventoweb.zhaw.ch/Evt_Pages/Brn_ModulDetailAZ.aspx?IDAnlass=1557913&amp;date=662249088000000000</t>
  </si>
  <si>
    <t>https://eventoweb.zhaw.ch/Evt_Pages/Brn_ModulDetailAZ.aspx?IDAnlass=1557913&amp;IdLanguage=1&amp;date=662249088000000000&amp;clearcache=true</t>
  </si>
  <si>
    <t>https://eventoweb.zhaw.ch/Evt_Pages/Brn_ModulDetailAZ.aspx?IDAnlass=1557913&amp;IdLanguage=133&amp;date=662249088000000000&amp;clearcache=true</t>
  </si>
  <si>
    <t>WV.KRY</t>
  </si>
  <si>
    <t>MKR</t>
  </si>
  <si>
    <t>t.BA.WV.KRY.19HS</t>
  </si>
  <si>
    <t>Kryptologie</t>
  </si>
  <si>
    <t>Cryptology</t>
  </si>
  <si>
    <t>https://eventoweb.zhaw.ch/Evt_Pages/Brn_ModulDetailAZ.aspx?IDAnlass=1555711&amp;date=662249088000000000</t>
  </si>
  <si>
    <t>https://eventoweb.zhaw.ch/Evt_Pages/Brn_ModulDetailAZ.aspx?IDAnlass=1555711&amp;IdLanguage=1&amp;date=662249088000000000&amp;clearcache=true</t>
  </si>
  <si>
    <t>https://eventoweb.zhaw.ch/Evt_Pages/Brn_ModulDetailAZ.aspx?IDAnlass=1555711&amp;IdLanguage=133&amp;date=662249088000000000&amp;clearcache=true</t>
  </si>
  <si>
    <t>WV.LEA1</t>
  </si>
  <si>
    <t>t.BA.WV.LEA1.19HS</t>
  </si>
  <si>
    <t>Leistungselektronik und Elektrische Antriebe 1</t>
  </si>
  <si>
    <t>Power Electronics and Electrical Drives 1</t>
  </si>
  <si>
    <t>TE205</t>
  </si>
  <si>
    <t>https://eventoweb.zhaw.ch/Evt_Pages/Brn_ModulDetailAZ.aspx?IDAnlass=1558975&amp;date=662249088000000000</t>
  </si>
  <si>
    <t>https://eventoweb.zhaw.ch/Evt_Pages/Brn_ModulDetailAZ.aspx?IDAnlass=1558975&amp;IdLanguage=1&amp;date=662249088000000000&amp;clearcache=true</t>
  </si>
  <si>
    <t>https://eventoweb.zhaw.ch/Evt_Pages/Brn_ModulDetailAZ.aspx?IDAnlass=1558975&amp;IdLanguage=133&amp;date=662249088000000000&amp;clearcache=true</t>
  </si>
  <si>
    <t>WV.LSCM</t>
  </si>
  <si>
    <t>LSCM</t>
  </si>
  <si>
    <t>WI-IE</t>
  </si>
  <si>
    <t>t.BA.WV.LSCM.19HS</t>
  </si>
  <si>
    <t>Logistik und Supply Chain Management</t>
  </si>
  <si>
    <t>Logistics and Supply Chain Management</t>
  </si>
  <si>
    <t>VS6,WI5-IE</t>
  </si>
  <si>
    <t>5. Semster(VS)/7. Semester</t>
  </si>
  <si>
    <t>schriftliche Prüfung Einzelarbeit 90 Minuten</t>
  </si>
  <si>
    <t>https://eventoweb.zhaw.ch/Evt_Pages/Brn_ModulDetailAZ.aspx?IDAnlass=1558060&amp;date=662249088000000000</t>
  </si>
  <si>
    <t>https://eventoweb.zhaw.ch/Evt_Pages/Brn_ModulDetailAZ.aspx?IDAnlass=1558060&amp;IdLanguage=1&amp;date=662249088000000000&amp;clearcache=true</t>
  </si>
  <si>
    <t>https://eventoweb.zhaw.ch/Evt_Pages/Brn_ModulDetailAZ.aspx?IDAnlass=1558060&amp;IdLanguage=133&amp;date=662249088000000000&amp;clearcache=true</t>
  </si>
  <si>
    <t>WV.LWC</t>
  </si>
  <si>
    <t>t.BA.WV.LWC.19HS</t>
  </si>
  <si>
    <t>Lightweight Construction in Aviation</t>
  </si>
  <si>
    <t>hsbh</t>
  </si>
  <si>
    <t>https://eventoweb.zhaw.ch/Evt_Pages/Brn_ModulDetailAZ.aspx?IDAnlass=1558405&amp;date=662249088000000000</t>
  </si>
  <si>
    <t>https://eventoweb.zhaw.ch/Evt_Pages/Brn_ModulDetailAZ.aspx?IDAnlass=1558405&amp;IdLanguage=1&amp;date=662249088000000000&amp;clearcache=true</t>
  </si>
  <si>
    <t>https://eventoweb.zhaw.ch/Evt_Pages/Brn_ModulDetailAZ.aspx?IDAnlass=1558405&amp;IdLanguage=133&amp;date=662249088000000000&amp;clearcache=true</t>
  </si>
  <si>
    <t>WV.MARO-EN</t>
  </si>
  <si>
    <t>t.BA.WV.MARO-EN.20HS</t>
  </si>
  <si>
    <t>Maintenance, Airworthiness Management, Regulations and Operator Organisation</t>
  </si>
  <si>
    <t>xchl,regl</t>
  </si>
  <si>
    <t>https://eventoweb.zhaw.ch/Evt_Pages/Brn_ModulDetailAZ.aspx?IDAnlass=1671083&amp;date=662249088000000000</t>
  </si>
  <si>
    <t>https://eventoweb.zhaw.ch/Evt_Pages/Brn_ModulDetailAZ.aspx?IDAnlass=1671083&amp;IdLanguage=1&amp;date=662249088000000000&amp;clearcache=true</t>
  </si>
  <si>
    <t>https://eventoweb.zhaw.ch/Evt_Pages/Brn_ModulDetailAZ.aspx?IDAnlass=1671083&amp;IdLanguage=133&amp;date=662249088000000000&amp;clearcache=true</t>
  </si>
  <si>
    <t>WV.MBS</t>
  </si>
  <si>
    <t>t.BA.WV.MBS.19HS</t>
  </si>
  <si>
    <t>Modellbildung und Simulation</t>
  </si>
  <si>
    <t>Modelling and Simulation</t>
  </si>
  <si>
    <t>webm</t>
  </si>
  <si>
    <t>https://eventoweb.zhaw.ch/Evt_Pages/Brn_ModulDetailAZ.aspx?IDAnlass=1557911&amp;date=662249088000000000</t>
  </si>
  <si>
    <t>https://eventoweb.zhaw.ch/Evt_Pages/Brn_ModulDetailAZ.aspx?IDAnlass=1557911&amp;IdLanguage=1&amp;date=662249088000000000&amp;clearcache=true</t>
  </si>
  <si>
    <t>https://eventoweb.zhaw.ch/Evt_Pages/Brn_ModulDetailAZ.aspx?IDAnlass=1557911&amp;IdLanguage=133&amp;date=662249088000000000&amp;clearcache=true</t>
  </si>
  <si>
    <t>WV.MC1</t>
  </si>
  <si>
    <t>t.BA.WV.MC1.19HS</t>
  </si>
  <si>
    <t xml:space="preserve">Microcomputer Systems 1  </t>
  </si>
  <si>
    <t>Doppelte Durchführung</t>
  </si>
  <si>
    <t>Unterrichtszimmer + P: TE 502 oder TE 507</t>
  </si>
  <si>
    <t>https://eventoweb.zhaw.ch/Evt_Pages/Brn_ModulDetailAZ.aspx?IDAnlass=1558810&amp;date=662249088000000000</t>
  </si>
  <si>
    <t>https://eventoweb.zhaw.ch/Evt_Pages/Brn_ModulDetailAZ.aspx?IDAnlass=1558810&amp;IdLanguage=1&amp;date=662249088000000000&amp;clearcache=true</t>
  </si>
  <si>
    <t>https://eventoweb.zhaw.ch/Evt_Pages/Brn_ModulDetailAZ.aspx?IDAnlass=1558810&amp;IdLanguage=133&amp;date=662249088000000000&amp;clearcache=true</t>
  </si>
  <si>
    <t>WV.MDM</t>
  </si>
  <si>
    <t>t.BA.WV.MDM.19HS</t>
  </si>
  <si>
    <t>Mobility Data Mining</t>
  </si>
  <si>
    <t>VS6</t>
  </si>
  <si>
    <t>5. Semster/7. Semester</t>
  </si>
  <si>
    <t>https://eventoweb.zhaw.ch/Evt_Pages/Brn_ModulDetailAZ.aspx?IDAnlass=1555871&amp;date=662249088000000000</t>
  </si>
  <si>
    <t>https://eventoweb.zhaw.ch/Evt_Pages/Brn_ModulDetailAZ.aspx?IDAnlass=1555871&amp;IdLanguage=1&amp;date=662249088000000000&amp;clearcache=true</t>
  </si>
  <si>
    <t>https://eventoweb.zhaw.ch/Evt_Pages/Brn_ModulDetailAZ.aspx?IDAnlass=1555871&amp;IdLanguage=133&amp;date=662249088000000000&amp;clearcache=true</t>
  </si>
  <si>
    <t>WV.METE1</t>
  </si>
  <si>
    <t>ET,MT,ST</t>
  </si>
  <si>
    <t>METE1</t>
  </si>
  <si>
    <t>Medizintechnik 1</t>
  </si>
  <si>
    <t>ET,ST-ROM</t>
  </si>
  <si>
    <t>t.BA.WV.METE1.19HS</t>
  </si>
  <si>
    <t xml:space="preserve">Biomedical Engineering 1 </t>
  </si>
  <si>
    <t>ET5,MT7,ST5</t>
  </si>
  <si>
    <t>https://eventoweb.zhaw.ch/Evt_Pages/Brn_ModulDetailAZ.aspx?IDAnlass=1475102&amp;date=662249088000000000</t>
  </si>
  <si>
    <t>https://eventoweb.zhaw.ch/Evt_Pages/Brn_ModulDetailAZ.aspx?IDAnlass=1475102&amp;IdLanguage=1&amp;date=662249088000000000&amp;clearcache=true</t>
  </si>
  <si>
    <t>https://eventoweb.zhaw.ch/Evt_Pages/Brn_ModulDetailAZ.aspx?IDAnlass=1475102&amp;IdLanguage=133&amp;date=662249088000000000&amp;clearcache=true</t>
  </si>
  <si>
    <t>WV.MF2</t>
  </si>
  <si>
    <t>MF2</t>
  </si>
  <si>
    <t>t.BA.WV.MF2.19HS</t>
  </si>
  <si>
    <t>Mathematik der Finanzmärkte 2</t>
  </si>
  <si>
    <t>Mathematics of Financial Markets 2</t>
  </si>
  <si>
    <t>Engl. Version erstellen</t>
  </si>
  <si>
    <t>https://eventoweb.zhaw.ch/Evt_Pages/Brn_ModulDetailAZ.aspx?IDAnlass=1555866&amp;date=662249088000000000</t>
  </si>
  <si>
    <t>https://eventoweb.zhaw.ch/Evt_Pages/Brn_ModulDetailAZ.aspx?IDAnlass=1555866&amp;IdLanguage=1&amp;date=662249088000000000&amp;clearcache=true</t>
  </si>
  <si>
    <t>https://eventoweb.zhaw.ch/Evt_Pages/Brn_ModulDetailAZ.aspx?IDAnlass=1555866&amp;IdLanguage=133&amp;date=662249088000000000&amp;clearcache=true</t>
  </si>
  <si>
    <t>WV.MOBA1</t>
  </si>
  <si>
    <t>t.BA.WV.MOBA1.19HS</t>
  </si>
  <si>
    <t>Mobile Applications 1</t>
  </si>
  <si>
    <t>https://eventoweb.zhaw.ch/Evt_Pages/Brn_ModulDetailAZ.aspx?IDAnlass=1558138&amp;date=662249088000000000</t>
  </si>
  <si>
    <t>https://eventoweb.zhaw.ch/Evt_Pages/Brn_ModulDetailAZ.aspx?IDAnlass=1558138&amp;IdLanguage=1&amp;date=662249088000000000&amp;clearcache=true</t>
  </si>
  <si>
    <t>https://eventoweb.zhaw.ch/Evt_Pages/Brn_ModulDetailAZ.aspx?IDAnlass=1558138&amp;IdLanguage=133&amp;date=662249088000000000&amp;clearcache=true</t>
  </si>
  <si>
    <t>WV.MOSI1</t>
  </si>
  <si>
    <t>MOSI1</t>
  </si>
  <si>
    <t>t.BA.WV.MOSI1.19HS</t>
  </si>
  <si>
    <t>Modellierung und Simulation 1</t>
  </si>
  <si>
    <t>Modeling and Simulation 1</t>
  </si>
  <si>
    <t>https://eventoweb.zhaw.ch/Evt_Pages/Brn_ModulDetailAZ.aspx?IDAnlass=1555864&amp;date=662249088000000000</t>
  </si>
  <si>
    <t>https://eventoweb.zhaw.ch/Evt_Pages/Brn_ModulDetailAZ.aspx?IDAnlass=1555864&amp;IdLanguage=1&amp;date=662249088000000000&amp;clearcache=true</t>
  </si>
  <si>
    <t>https://eventoweb.zhaw.ch/Evt_Pages/Brn_ModulDetailAZ.aspx?IDAnlass=1555864&amp;IdLanguage=133&amp;date=662249088000000000&amp;clearcache=true</t>
  </si>
  <si>
    <t>WV.NE</t>
  </si>
  <si>
    <t>NE</t>
  </si>
  <si>
    <t>Wahlpflichtmodul 9</t>
  </si>
  <si>
    <t>t.BA.WV.NE.19HS</t>
  </si>
  <si>
    <t>Netzentwicklung</t>
  </si>
  <si>
    <t>Network Development</t>
  </si>
  <si>
    <t>https://eventoweb.zhaw.ch/Evt_Pages/Brn_ModulDetailAZ.aspx?IDAnlass=1555858&amp;date=662249088000000000</t>
  </si>
  <si>
    <t>https://eventoweb.zhaw.ch/Evt_Pages/Brn_ModulDetailAZ.aspx?IDAnlass=1555858&amp;IdLanguage=1&amp;date=662249088000000000&amp;clearcache=true</t>
  </si>
  <si>
    <t>https://eventoweb.zhaw.ch/Evt_Pages/Brn_ModulDetailAZ.aspx?IDAnlass=1555858&amp;IdLanguage=133&amp;date=662249088000000000&amp;clearcache=true</t>
  </si>
  <si>
    <t>WV.NEA-EN</t>
  </si>
  <si>
    <t>AV,MT</t>
  </si>
  <si>
    <t>AV, MT</t>
  </si>
  <si>
    <t>t.BA.WV.NEA-EN.19HS</t>
  </si>
  <si>
    <t>Numerical and Experimental Aerodynamics</t>
  </si>
  <si>
    <t>AV5,MT7</t>
  </si>
  <si>
    <t>5.Sem/MT 7.Sem</t>
  </si>
  <si>
    <t>https://eventoweb.zhaw.ch/Evt_Pages/Brn_ModulDetailAZ.aspx?IDAnlass=1558373&amp;date=662249088000000000</t>
  </si>
  <si>
    <t>https://eventoweb.zhaw.ch/Evt_Pages/Brn_ModulDetailAZ.aspx?IDAnlass=1558373&amp;IdLanguage=1&amp;date=662249088000000000&amp;clearcache=true</t>
  </si>
  <si>
    <t>https://eventoweb.zhaw.ch/Evt_Pages/Brn_ModulDetailAZ.aspx?IDAnlass=1558373&amp;IdLanguage=133&amp;date=662249088000000000&amp;clearcache=true</t>
  </si>
  <si>
    <t>WV.NUI</t>
  </si>
  <si>
    <t>t.BA.WV.NUI.19HS</t>
  </si>
  <si>
    <t>Natural User Interfaces</t>
  </si>
  <si>
    <t>huhp</t>
  </si>
  <si>
    <t>https://eventoweb.zhaw.ch/Evt_Pages/Brn_ModulDetailAZ.aspx?IDAnlass=1558146&amp;date=662249088000000000</t>
  </si>
  <si>
    <t>https://eventoweb.zhaw.ch/Evt_Pages/Brn_ModulDetailAZ.aspx?IDAnlass=1558146&amp;IdLanguage=1&amp;date=662249088000000000&amp;clearcache=true</t>
  </si>
  <si>
    <t>https://eventoweb.zhaw.ch/Evt_Pages/Brn_ModulDetailAZ.aspx?IDAnlass=1558146&amp;IdLanguage=133&amp;date=662249088000000000&amp;clearcache=true</t>
  </si>
  <si>
    <t>WV.PSPP</t>
  </si>
  <si>
    <t>t.BA.WV.PSPP.19HS</t>
  </si>
  <si>
    <t>Programmiersprachen und -paradigmen</t>
  </si>
  <si>
    <t>Programming Languages</t>
  </si>
  <si>
    <t>https://eventoweb.zhaw.ch/Evt_Pages/Brn_ModulDetailAZ.aspx?IDAnlass=1558132&amp;date=662249088000000000</t>
  </si>
  <si>
    <t>https://eventoweb.zhaw.ch/Evt_Pages/Brn_ModulDetailAZ.aspx?IDAnlass=1558132&amp;IdLanguage=1&amp;date=662249088000000000&amp;clearcache=true</t>
  </si>
  <si>
    <t>https://eventoweb.zhaw.ch/Evt_Pages/Brn_ModulDetailAZ.aspx?IDAnlass=1558132&amp;IdLanguage=133&amp;date=662249088000000000&amp;clearcache=true</t>
  </si>
  <si>
    <t>WV.QI</t>
  </si>
  <si>
    <t>t.BA.WV.QI.19HS</t>
  </si>
  <si>
    <t>Einführung in die Quanteninformatik</t>
  </si>
  <si>
    <t>Introduction to Quantum Informatics</t>
  </si>
  <si>
    <t>https://eventoweb.zhaw.ch/Evt_Pages/Brn_ModulDetailAZ.aspx?IDAnlass=1548821&amp;date=662249088000000000</t>
  </si>
  <si>
    <t>https://eventoweb.zhaw.ch/Evt_Pages/Brn_ModulDetailAZ.aspx?IDAnlass=1548821&amp;IdLanguage=1&amp;date=662249088000000000&amp;clearcache=true</t>
  </si>
  <si>
    <t>https://eventoweb.zhaw.ch/Evt_Pages/Brn_ModulDetailAZ.aspx?IDAnlass=1548821&amp;IdLanguage=133&amp;date=662249088000000000&amp;clearcache=true</t>
  </si>
  <si>
    <t>WV.RAMS-EN</t>
  </si>
  <si>
    <t>ACSYS-RAMS-EN</t>
  </si>
  <si>
    <t>AV-TE/OE</t>
  </si>
  <si>
    <t>t.BA.WV.RAMS-EN.19HS</t>
  </si>
  <si>
    <t>Systems Reliability, Availability, Maintainability and Safety</t>
  </si>
  <si>
    <t>AV6-TE/OE</t>
  </si>
  <si>
    <t>Pflichtmodul im Schwerpunkt AV OE und TE</t>
  </si>
  <si>
    <t>https://eventoweb.zhaw.ch/Evt_Pages/Brn_ModulDetailAZ.aspx?IDAnlass=1558359&amp;date=662249088000000000</t>
  </si>
  <si>
    <t>https://eventoweb.zhaw.ch/Evt_Pages/Brn_ModulDetailAZ.aspx?IDAnlass=1558359&amp;IdLanguage=1&amp;date=662249088000000000&amp;clearcache=true</t>
  </si>
  <si>
    <t>https://eventoweb.zhaw.ch/Evt_Pages/Brn_ModulDetailAZ.aspx?IDAnlass=1558359&amp;IdLanguage=133&amp;date=662249088000000000&amp;clearcache=true</t>
  </si>
  <si>
    <t>WV.ROME1</t>
  </si>
  <si>
    <t>ROME1</t>
  </si>
  <si>
    <t>Robotik &amp; Mechatronik 1</t>
  </si>
  <si>
    <t>ET,MT,ST-MED</t>
  </si>
  <si>
    <t>t.BA.WV.ROME1.19HS</t>
  </si>
  <si>
    <t>Robotik und Mechatronik 1</t>
  </si>
  <si>
    <t>Robotics and Mechatronics 1</t>
  </si>
  <si>
    <t>7. Sem(ET;MT)/5.Sem(ET;ST)</t>
  </si>
  <si>
    <t>honr</t>
  </si>
  <si>
    <t>für Praktikum TB155</t>
  </si>
  <si>
    <t>https://eventoweb.zhaw.ch/Evt_Pages/Brn_ModulDetailAZ.aspx?IDAnlass=1558968&amp;date=662249088000000000</t>
  </si>
  <si>
    <t>https://eventoweb.zhaw.ch/Evt_Pages/Brn_ModulDetailAZ.aspx?IDAnlass=1558968&amp;IdLanguage=1&amp;date=662249088000000000&amp;clearcache=true</t>
  </si>
  <si>
    <t>https://eventoweb.zhaw.ch/Evt_Pages/Brn_ModulDetailAZ.aspx?IDAnlass=1558968&amp;IdLanguage=133&amp;date=662249088000000000&amp;clearcache=true</t>
  </si>
  <si>
    <t>WV.RT1</t>
  </si>
  <si>
    <t>RT1</t>
  </si>
  <si>
    <t>Regelungstechnik 1</t>
  </si>
  <si>
    <t>ET,ST-MED</t>
  </si>
  <si>
    <t>t.BA.WV.RT1.19HS</t>
  </si>
  <si>
    <t>Control Theory 1</t>
  </si>
  <si>
    <t>altb</t>
  </si>
  <si>
    <t>https://eventoweb.zhaw.ch/Evt_Pages/Brn_ModulDetailAZ.aspx?IDAnlass=1558965&amp;date=662249088000000000</t>
  </si>
  <si>
    <t>https://eventoweb.zhaw.ch/Evt_Pages/Brn_ModulDetailAZ.aspx?IDAnlass=1558965&amp;IdLanguage=1&amp;date=662249088000000000&amp;clearcache=true</t>
  </si>
  <si>
    <t>https://eventoweb.zhaw.ch/Evt_Pages/Brn_ModulDetailAZ.aspx?IDAnlass=1558965&amp;IdLanguage=133&amp;date=662249088000000000&amp;clearcache=true</t>
  </si>
  <si>
    <t>WV.SCAD-EN</t>
  </si>
  <si>
    <t>t.BA.WV.SCAD-EN.20HS</t>
  </si>
  <si>
    <t>Serverless and Cloud Application Development</t>
  </si>
  <si>
    <t>https://eventoweb.zhaw.ch/Evt_Pages/Brn_ModulDetailAZ.aspx?IDAnlass=1671087&amp;date=662249088000000000</t>
  </si>
  <si>
    <t>https://eventoweb.zhaw.ch/Evt_Pages/Brn_ModulDetailAZ.aspx?IDAnlass=1671087&amp;IdLanguage=1&amp;date=662249088000000000&amp;clearcache=true</t>
  </si>
  <si>
    <t>https://eventoweb.zhaw.ch/Evt_Pages/Brn_ModulDetailAZ.aspx?IDAnlass=1671087&amp;IdLanguage=133&amp;date=662249088000000000&amp;clearcache=true</t>
  </si>
  <si>
    <t>WV.SCC-EN</t>
  </si>
  <si>
    <t>t.BA.WV.SCC-EN.19HS</t>
  </si>
  <si>
    <t xml:space="preserve">Scientific Computing </t>
  </si>
  <si>
    <t>https://eventoweb.zhaw.ch/Evt_Pages/Brn_ModulDetailAZ.aspx?IDAnlass=1548818&amp;date=662249088000000000</t>
  </si>
  <si>
    <t>https://eventoweb.zhaw.ch/Evt_Pages/Brn_ModulDetailAZ.aspx?IDAnlass=1548818&amp;IdLanguage=1&amp;date=662249088000000000&amp;clearcache=true</t>
  </si>
  <si>
    <t>https://eventoweb.zhaw.ch/Evt_Pages/Brn_ModulDetailAZ.aspx?IDAnlass=1548818&amp;IdLanguage=133&amp;date=662249088000000000&amp;clearcache=true</t>
  </si>
  <si>
    <t>WV.SCD-EN</t>
  </si>
  <si>
    <t>t.BA.WV.SCD-EN.19HS</t>
  </si>
  <si>
    <t xml:space="preserve">System on Chip Design </t>
  </si>
  <si>
    <t>Unterrichtszimmer + P: TE 519</t>
  </si>
  <si>
    <t>https://eventoweb.zhaw.ch/Evt_Pages/Brn_ModulDetailAZ.aspx?IDAnlass=1558102&amp;date=662249088000000000</t>
  </si>
  <si>
    <t>https://eventoweb.zhaw.ch/Evt_Pages/Brn_ModulDetailAZ.aspx?IDAnlass=1558102&amp;IdLanguage=1&amp;date=662249088000000000&amp;clearcache=true</t>
  </si>
  <si>
    <t>https://eventoweb.zhaw.ch/Evt_Pages/Brn_ModulDetailAZ.aspx?IDAnlass=1558102&amp;IdLanguage=133&amp;date=662249088000000000&amp;clearcache=true</t>
  </si>
  <si>
    <t>WV.SEG-EN</t>
  </si>
  <si>
    <t>SEG-EN</t>
  </si>
  <si>
    <t>WI-DSE</t>
  </si>
  <si>
    <t>t.BA.WV.SEG-EN.19HS</t>
  </si>
  <si>
    <t>Service Engineering Basics</t>
  </si>
  <si>
    <t>WI5-DSE</t>
  </si>
  <si>
    <t>https://eventoweb.zhaw.ch/Evt_Pages/Brn_ModulDetailAZ.aspx?IDAnlass=1555810&amp;date=662249088000000000</t>
  </si>
  <si>
    <t>https://eventoweb.zhaw.ch/Evt_Pages/Brn_ModulDetailAZ.aspx?IDAnlass=1555810&amp;IdLanguage=1&amp;date=662249088000000000&amp;clearcache=true</t>
  </si>
  <si>
    <t>https://eventoweb.zhaw.ch/Evt_Pages/Brn_ModulDetailAZ.aspx?IDAnlass=1555810&amp;IdLanguage=133&amp;date=662249088000000000&amp;clearcache=true</t>
  </si>
  <si>
    <t>WV.SF</t>
  </si>
  <si>
    <t>SF</t>
  </si>
  <si>
    <t>t.BA.WV.SF.19HS</t>
  </si>
  <si>
    <t>Smart Factory</t>
  </si>
  <si>
    <t>WI5-IE</t>
  </si>
  <si>
    <t>scdd</t>
  </si>
  <si>
    <t>https://eventoweb.zhaw.ch/Evt_Pages/Brn_ModulDetailAZ.aspx?IDAnlass=1555786&amp;date=662249088000000000</t>
  </si>
  <si>
    <t>https://eventoweb.zhaw.ch/Evt_Pages/Brn_ModulDetailAZ.aspx?IDAnlass=1555786&amp;IdLanguage=1&amp;date=662249088000000000&amp;clearcache=true</t>
  </si>
  <si>
    <t>https://eventoweb.zhaw.ch/Evt_Pages/Brn_ModulDetailAZ.aspx?IDAnlass=1555786&amp;IdLanguage=133&amp;date=662249088000000000&amp;clearcache=true</t>
  </si>
  <si>
    <t>WV.SFT</t>
  </si>
  <si>
    <t>t.BA.WV.SFT.19HS</t>
  </si>
  <si>
    <t>Schienenfahrzeugtechnik</t>
  </si>
  <si>
    <t>Rail Vehicle Technology</t>
  </si>
  <si>
    <t>https://eventoweb.zhaw.ch/Evt_Pages/Brn_ModulDetailAZ.aspx?IDAnlass=1557970&amp;date=662249088000000000</t>
  </si>
  <si>
    <t>https://eventoweb.zhaw.ch/Evt_Pages/Brn_ModulDetailAZ.aspx?IDAnlass=1557970&amp;IdLanguage=1&amp;date=662249088000000000&amp;clearcache=true</t>
  </si>
  <si>
    <t>https://eventoweb.zhaw.ch/Evt_Pages/Brn_ModulDetailAZ.aspx?IDAnlass=1557970&amp;IdLanguage=133&amp;date=662249088000000000&amp;clearcache=true</t>
  </si>
  <si>
    <t>WV.SIM</t>
  </si>
  <si>
    <t>SIM</t>
  </si>
  <si>
    <t>t.BA.WV.SIM.19HS</t>
  </si>
  <si>
    <t>Simulation betrieblicher Prozesse</t>
  </si>
  <si>
    <t>Simulation of Business Processes</t>
  </si>
  <si>
    <t>WI5-DSE/IE</t>
  </si>
  <si>
    <t>heit</t>
  </si>
  <si>
    <t>https://eventoweb.zhaw.ch/Evt_Pages/Brn_ModulDetailAZ.aspx?IDAnlass=1555779&amp;date=662249088000000000</t>
  </si>
  <si>
    <t>https://eventoweb.zhaw.ch/Evt_Pages/Brn_ModulDetailAZ.aspx?IDAnlass=1555779&amp;IdLanguage=1&amp;date=662249088000000000&amp;clearcache=true</t>
  </si>
  <si>
    <t>https://eventoweb.zhaw.ch/Evt_Pages/Brn_ModulDetailAZ.aspx?IDAnlass=1555779&amp;IdLanguage=133&amp;date=662249088000000000&amp;clearcache=true</t>
  </si>
  <si>
    <t>WV.SIM-EN</t>
  </si>
  <si>
    <t>SIM-EN</t>
  </si>
  <si>
    <t>t.BA.WV.SIM-EN.19HS</t>
  </si>
  <si>
    <t>https://eventoweb.zhaw.ch/Evt_Pages/Brn_ModulDetailAZ.aspx?IDAnlass=1555782&amp;date=662249088000000000</t>
  </si>
  <si>
    <t>https://eventoweb.zhaw.ch/Evt_Pages/Brn_ModulDetailAZ.aspx?IDAnlass=1555782&amp;IdLanguage=1&amp;date=662249088000000000&amp;clearcache=true</t>
  </si>
  <si>
    <t>https://eventoweb.zhaw.ch/Evt_Pages/Brn_ModulDetailAZ.aspx?IDAnlass=1555782&amp;IdLanguage=133&amp;date=662249088000000000&amp;clearcache=true</t>
  </si>
  <si>
    <t>WV.SPP1</t>
  </si>
  <si>
    <t>SPP1</t>
  </si>
  <si>
    <t>Smart Products and Production 1</t>
  </si>
  <si>
    <t>t.BA.WV.SPP1.19HS</t>
  </si>
  <si>
    <t>https://eventoweb.zhaw.ch/Evt_Pages/Brn_ModulDetailAZ.aspx?IDAnlass=1558264&amp;date=662249088000000000</t>
  </si>
  <si>
    <t>https://eventoweb.zhaw.ch/Evt_Pages/Brn_ModulDetailAZ.aspx?IDAnlass=1558264&amp;IdLanguage=1&amp;date=662249088000000000&amp;clearcache=true</t>
  </si>
  <si>
    <t>https://eventoweb.zhaw.ch/Evt_Pages/Brn_ModulDetailAZ.aspx?IDAnlass=1558264&amp;IdLanguage=133&amp;date=662249088000000000&amp;clearcache=true</t>
  </si>
  <si>
    <t>WV.SPP1-EN</t>
  </si>
  <si>
    <t>SPP1-EN</t>
  </si>
  <si>
    <t>t.BA.WV.SPP1-EN.19HS</t>
  </si>
  <si>
    <t>https://eventoweb.zhaw.ch/Evt_Pages/Brn_ModulDetailAZ.aspx?IDAnlass=1558261&amp;date=662249088000000000</t>
  </si>
  <si>
    <t>https://eventoweb.zhaw.ch/Evt_Pages/Brn_ModulDetailAZ.aspx?IDAnlass=1558261&amp;IdLanguage=1&amp;date=662249088000000000&amp;clearcache=true</t>
  </si>
  <si>
    <t>https://eventoweb.zhaw.ch/Evt_Pages/Brn_ModulDetailAZ.aspx?IDAnlass=1558261&amp;IdLanguage=133&amp;date=662249088000000000&amp;clearcache=true</t>
  </si>
  <si>
    <t>WV.SWS1-EN</t>
  </si>
  <si>
    <t>t.BA.WV.SWS1-EN.19HS</t>
  </si>
  <si>
    <t>Software and System Security 1</t>
  </si>
  <si>
    <t>rema</t>
  </si>
  <si>
    <t>https://eventoweb.zhaw.ch/Evt_Pages/Brn_ModulDetailAZ.aspx?IDAnlass=1558826&amp;date=662249088000000000</t>
  </si>
  <si>
    <t>https://eventoweb.zhaw.ch/Evt_Pages/Brn_ModulDetailAZ.aspx?IDAnlass=1558826&amp;IdLanguage=1&amp;date=662249088000000000&amp;clearcache=true</t>
  </si>
  <si>
    <t>https://eventoweb.zhaw.ch/Evt_Pages/Brn_ModulDetailAZ.aspx?IDAnlass=1558826&amp;IdLanguage=133&amp;date=662249088000000000&amp;clearcache=true</t>
  </si>
  <si>
    <t>WV.SYAT1-EN</t>
  </si>
  <si>
    <t>SYAT1-EN</t>
  </si>
  <si>
    <t>System- und Automatisierungstechnik 1</t>
  </si>
  <si>
    <t>t.BA.WV.SYAT1-EN.19HS</t>
  </si>
  <si>
    <t>Systems and Automation Technology 1</t>
  </si>
  <si>
    <t>abel</t>
  </si>
  <si>
    <t>TB143 und TB145</t>
  </si>
  <si>
    <t>https://eventoweb.zhaw.ch/Evt_Pages/Brn_ModulDetailAZ.aspx?IDAnlass=1558759&amp;date=662249088000000000</t>
  </si>
  <si>
    <t>https://eventoweb.zhaw.ch/Evt_Pages/Brn_ModulDetailAZ.aspx?IDAnlass=1558759&amp;IdLanguage=1&amp;date=662249088000000000&amp;clearcache=true</t>
  </si>
  <si>
    <t>https://eventoweb.zhaw.ch/Evt_Pages/Brn_ModulDetailAZ.aspx?IDAnlass=1558759&amp;IdLanguage=133&amp;date=662249088000000000&amp;clearcache=true</t>
  </si>
  <si>
    <t>WV.USE</t>
  </si>
  <si>
    <t>UFSP</t>
  </si>
  <si>
    <t>Wahlpflichtmodul 11</t>
  </si>
  <si>
    <t>t.BA.WV.USE.19HS</t>
  </si>
  <si>
    <t>Umfragen- und Stichprobenerhebung</t>
  </si>
  <si>
    <t>Surveys and Samples</t>
  </si>
  <si>
    <t>mllm wird Ende HS21 pensioniert; Nachfolger/in wird das übernehmen.</t>
  </si>
  <si>
    <t>https://eventoweb.zhaw.ch/Evt_Pages/Brn_ModulDetailAZ.aspx?IDAnlass=1555755&amp;date=662249088000000000</t>
  </si>
  <si>
    <t>https://eventoweb.zhaw.ch/Evt_Pages/Brn_ModulDetailAZ.aspx?IDAnlass=1555755&amp;IdLanguage=1&amp;date=662249088000000000&amp;clearcache=true</t>
  </si>
  <si>
    <t>https://eventoweb.zhaw.ch/Evt_Pages/Brn_ModulDetailAZ.aspx?IDAnlass=1555755&amp;IdLanguage=133&amp;date=662249088000000000&amp;clearcache=true</t>
  </si>
  <si>
    <t>WV.VC1</t>
  </si>
  <si>
    <t>t.BA.WV.VC1.19HS</t>
  </si>
  <si>
    <t>Visual Computing 1</t>
  </si>
  <si>
    <t>https://eventoweb.zhaw.ch/Evt_Pages/Brn_ModulDetailAZ.aspx?IDAnlass=1558118&amp;date=662249088000000000</t>
  </si>
  <si>
    <t>https://eventoweb.zhaw.ch/Evt_Pages/Brn_ModulDetailAZ.aspx?IDAnlass=1558118&amp;IdLanguage=1&amp;date=662249088000000000&amp;clearcache=true</t>
  </si>
  <si>
    <t>https://eventoweb.zhaw.ch/Evt_Pages/Brn_ModulDetailAZ.aspx?IDAnlass=1558118&amp;IdLanguage=133&amp;date=662249088000000000&amp;clearcache=true</t>
  </si>
  <si>
    <t>WV.VT1</t>
  </si>
  <si>
    <t>VT1</t>
  </si>
  <si>
    <t>Verfahrenstechnik 1</t>
  </si>
  <si>
    <t>t.BA.WV.VT1.19HS</t>
  </si>
  <si>
    <t>Process Engineering 1</t>
  </si>
  <si>
    <t>Dienstag Nachmittag</t>
  </si>
  <si>
    <t>https://eventoweb.zhaw.ch/Evt_Pages/Brn_ModulDetailAZ.aspx?IDAnlass=1557067&amp;date=662249088000000000</t>
  </si>
  <si>
    <t>https://eventoweb.zhaw.ch/Evt_Pages/Brn_ModulDetailAZ.aspx?IDAnlass=1557067&amp;IdLanguage=1&amp;date=662249088000000000&amp;clearcache=true</t>
  </si>
  <si>
    <t>https://eventoweb.zhaw.ch/Evt_Pages/Brn_ModulDetailAZ.aspx?IDAnlass=1557067&amp;IdLanguage=133&amp;date=662249088000000000&amp;clearcache=true</t>
  </si>
  <si>
    <t>WV.VTEC1</t>
  </si>
  <si>
    <t>VTEC1</t>
  </si>
  <si>
    <t>t.BA.WV.VTEC1.19HS</t>
  </si>
  <si>
    <t>Verkehrstechnik 1</t>
  </si>
  <si>
    <t>Transport Engineering 1</t>
  </si>
  <si>
    <t>denn</t>
  </si>
  <si>
    <t>https://eventoweb.zhaw.ch/Evt_Pages/Brn_ModulDetailAZ.aspx?IDAnlass=1558925&amp;date=662249088000000000</t>
  </si>
  <si>
    <t>https://eventoweb.zhaw.ch/Evt_Pages/Brn_ModulDetailAZ.aspx?IDAnlass=1558925&amp;IdLanguage=1&amp;date=662249088000000000&amp;clearcache=true</t>
  </si>
  <si>
    <t>https://eventoweb.zhaw.ch/Evt_Pages/Brn_ModulDetailAZ.aspx?IDAnlass=1558925&amp;IdLanguage=133&amp;date=662249088000000000&amp;clearcache=true</t>
  </si>
  <si>
    <t>WV.WCOM1</t>
  </si>
  <si>
    <t>WCOM1</t>
  </si>
  <si>
    <t>t.BA.WV.WCOM1.19HS</t>
  </si>
  <si>
    <t>Wireless Communication 1</t>
  </si>
  <si>
    <t>kumn</t>
  </si>
  <si>
    <t>https://eventoweb.zhaw.ch/Evt_Pages/Brn_ModulDetailAZ.aspx?IDAnlass=1558862&amp;date=662249088000000000</t>
  </si>
  <si>
    <t>https://eventoweb.zhaw.ch/Evt_Pages/Brn_ModulDetailAZ.aspx?IDAnlass=1558862&amp;IdLanguage=1&amp;date=662249088000000000&amp;clearcache=true</t>
  </si>
  <si>
    <t>https://eventoweb.zhaw.ch/Evt_Pages/Brn_ModulDetailAZ.aspx?IDAnlass=1558862&amp;IdLanguage=133&amp;date=662249088000000000&amp;clearcache=true</t>
  </si>
  <si>
    <t>WVK.BION-EN</t>
  </si>
  <si>
    <t>t.BA.WVK.BION-EN.20HS</t>
  </si>
  <si>
    <t>Bionics</t>
  </si>
  <si>
    <t>AV5,DS5,ET5,EU5,IT5,MT5,ST5,VS5,WI6</t>
  </si>
  <si>
    <t>5.und 7.Sem/5.Sem(AV,MT)</t>
  </si>
  <si>
    <t>https://eventoweb.zhaw.ch/Evt_Pages/Brn_ModulDetailAZ.aspx?IDAnlass=1684352&amp;date=662249088000000000</t>
  </si>
  <si>
    <t>https://eventoweb.zhaw.ch/Evt_Pages/Brn_ModulDetailAZ.aspx?IDAnlass=1684352&amp;IdLanguage=1&amp;date=662249088000000000&amp;clearcache=true</t>
  </si>
  <si>
    <t>https://eventoweb.zhaw.ch/Evt_Pages/Brn_ModulDetailAZ.aspx?IDAnlass=1684352&amp;IdLanguage=133&amp;date=662249088000000000&amp;clearcache=true</t>
  </si>
  <si>
    <t>WVK.CLEANT</t>
  </si>
  <si>
    <t>AV,DS,ET,MT,IT,ST,VS,WI</t>
  </si>
  <si>
    <t>t.BA.WVK.CLEANT.20HS</t>
  </si>
  <si>
    <t>Cleantech</t>
  </si>
  <si>
    <t>AV5,DS5,ET5,IT5,MT5,ST5,VS5,WI6</t>
  </si>
  <si>
    <t>https://eventoweb.zhaw.ch/Evt_Pages/Brn_ModulDetailAZ.aspx?IDAnlass=1684357&amp;date=662249088000000000</t>
  </si>
  <si>
    <t>https://eventoweb.zhaw.ch/Evt_Pages/Brn_ModulDetailAZ.aspx?IDAnlass=1684357&amp;IdLanguage=1&amp;date=662249088000000000&amp;clearcache=true</t>
  </si>
  <si>
    <t>https://eventoweb.zhaw.ch/Evt_Pages/Brn_ModulDetailAZ.aspx?IDAnlass=1684357&amp;IdLanguage=133&amp;date=662249088000000000&amp;clearcache=true</t>
  </si>
  <si>
    <t>WVK.SIC-EXCHA</t>
  </si>
  <si>
    <t>t.BA.WVK.SIC-EXCHA.20HS</t>
  </si>
  <si>
    <t>Exkursion Energie Schweiz-Ausland</t>
  </si>
  <si>
    <t>Excursion Energy Switzerland - Foreign Countries</t>
  </si>
  <si>
    <t>Typ 5a - 2 Credits - Blockwoche in def. Zeitfenster</t>
  </si>
  <si>
    <t>spha</t>
  </si>
  <si>
    <t>https://eventoweb.zhaw.ch/Evt_Pages/Brn_ModulDetailAZ.aspx?IDAnlass=1684407&amp;date=662249088000000000</t>
  </si>
  <si>
    <t>https://eventoweb.zhaw.ch/Evt_Pages/Brn_ModulDetailAZ.aspx?IDAnlass=1684407&amp;IdLanguage=1&amp;date=662249088000000000&amp;clearcache=true</t>
  </si>
  <si>
    <t>https://eventoweb.zhaw.ch/Evt_Pages/Brn_ModulDetailAZ.aspx?IDAnlass=1684407&amp;IdLanguage=133&amp;date=662249088000000000&amp;clearcache=true</t>
  </si>
  <si>
    <t>KW27</t>
  </si>
  <si>
    <t>WVK.IMSYS</t>
  </si>
  <si>
    <t>t.BA.WVK.IMSYS.20HS</t>
  </si>
  <si>
    <t>Integrierte Managementsysteme</t>
  </si>
  <si>
    <t>Integrated Management Systems</t>
  </si>
  <si>
    <t>https://eventoweb.zhaw.ch/Evt_Pages/Brn_ModulDetailAZ.aspx?IDAnlass=1684400&amp;date=662249088000000000</t>
  </si>
  <si>
    <t>https://eventoweb.zhaw.ch/Evt_Pages/Brn_ModulDetailAZ.aspx?IDAnlass=1684400&amp;IdLanguage=1&amp;date=662249088000000000&amp;clearcache=true</t>
  </si>
  <si>
    <t>https://eventoweb.zhaw.ch/Evt_Pages/Brn_ModulDetailAZ.aspx?IDAnlass=1684400&amp;IdLanguage=133&amp;date=662249088000000000&amp;clearcache=true</t>
  </si>
  <si>
    <t>WVK.INTM</t>
  </si>
  <si>
    <t>t.BA.WVK.INTM.20HS</t>
  </si>
  <si>
    <t>Innovations- und Technologiemanagement</t>
  </si>
  <si>
    <t xml:space="preserve">Innovation and Technology Management </t>
  </si>
  <si>
    <t>AV5,DS5,ET5,EU5,MT5,ST5,VS5,WI6</t>
  </si>
  <si>
    <t>https://eventoweb.zhaw.ch/Evt_Pages/Brn_ModulDetailAZ.aspx?IDAnlass=1684360&amp;date=662249088000000000</t>
  </si>
  <si>
    <t>https://eventoweb.zhaw.ch/Evt_Pages/Brn_ModulDetailAZ.aspx?IDAnlass=1684360&amp;IdLanguage=1&amp;date=662249088000000000&amp;clearcache=true</t>
  </si>
  <si>
    <t>https://eventoweb.zhaw.ch/Evt_Pages/Brn_ModulDetailAZ.aspx?IDAnlass=1684360&amp;IdLanguage=133&amp;date=662249088000000000&amp;clearcache=true</t>
  </si>
  <si>
    <t>WVK.ITR</t>
  </si>
  <si>
    <t>t.BA.WVK.ITR.20HS</t>
  </si>
  <si>
    <t>Informatikrecht</t>
  </si>
  <si>
    <t>IT Law</t>
  </si>
  <si>
    <t>https://eventoweb.zhaw.ch/Evt_Pages/Brn_ModulDetailAZ.aspx?IDAnlass=1684363&amp;date=662249088000000000</t>
  </si>
  <si>
    <t>https://eventoweb.zhaw.ch/Evt_Pages/Brn_ModulDetailAZ.aspx?IDAnlass=1684363&amp;IdLanguage=1&amp;date=662249088000000000&amp;clearcache=true</t>
  </si>
  <si>
    <t>https://eventoweb.zhaw.ch/Evt_Pages/Brn_ModulDetailAZ.aspx?IDAnlass=1684363&amp;IdLanguage=133&amp;date=662249088000000000&amp;clearcache=true</t>
  </si>
  <si>
    <t>WVK.SIC-KTIN</t>
  </si>
  <si>
    <t>AV,DS,ET,MT,ST,VS,WI</t>
  </si>
  <si>
    <t>t.BA.WVK.SIC-KTIN.20HS</t>
  </si>
  <si>
    <t>Klimapolitik und technologische Innovationen</t>
  </si>
  <si>
    <t>Climate policy and Technological Innovation</t>
  </si>
  <si>
    <t>AV5,DS5,ET5,MT5,ST5,VS5,WI6</t>
  </si>
  <si>
    <t>https://eventoweb.zhaw.ch/Evt_Pages/Brn_ModulDetailAZ.aspx?IDAnlass=1684381&amp;date=662249088000000000</t>
  </si>
  <si>
    <t>https://eventoweb.zhaw.ch/Evt_Pages/Brn_ModulDetailAZ.aspx?IDAnlass=1684381&amp;IdLanguage=1&amp;date=662249088000000000&amp;clearcache=true</t>
  </si>
  <si>
    <t>https://eventoweb.zhaw.ch/Evt_Pages/Brn_ModulDetailAZ.aspx?IDAnlass=1684381&amp;IdLanguage=133&amp;date=662249088000000000&amp;clearcache=true</t>
  </si>
  <si>
    <t>KW27;KW37</t>
  </si>
  <si>
    <t>WVK.SIC-NATRE</t>
  </si>
  <si>
    <t>t.BA.WVK.SIC-NATRE.20HS</t>
  </si>
  <si>
    <t>Nachhaltige Treibstoffe</t>
  </si>
  <si>
    <t>Sustainable Fuels</t>
  </si>
  <si>
    <t>5. und 6. Semester</t>
  </si>
  <si>
    <t>5./6./7.Sem;5./6.Sem(AV,MT)</t>
  </si>
  <si>
    <t>5;6</t>
  </si>
  <si>
    <t>5;6;7</t>
  </si>
  <si>
    <t>https://eventoweb.zhaw.ch/Evt_Pages/Brn_ModulDetailAZ.aspx?IDAnlass=1684377&amp;date=662249088000000000</t>
  </si>
  <si>
    <t>https://eventoweb.zhaw.ch/Evt_Pages/Brn_ModulDetailAZ.aspx?IDAnlass=1684377&amp;IdLanguage=1&amp;date=662249088000000000&amp;clearcache=true</t>
  </si>
  <si>
    <t>https://eventoweb.zhaw.ch/Evt_Pages/Brn_ModulDetailAZ.aspx?IDAnlass=1684377&amp;IdLanguage=133&amp;date=662249088000000000&amp;clearcache=true</t>
  </si>
  <si>
    <t>KW5;KW36/37</t>
  </si>
  <si>
    <t>WVK.SIC-NIK</t>
  </si>
  <si>
    <t>t.BA.WVK.SIC-NIK.20HS</t>
  </si>
  <si>
    <t>Nachhaltigkeit von Informations- und Kommunikationstechnologien</t>
  </si>
  <si>
    <t>Sustainability of Information and Communication Technologies</t>
  </si>
  <si>
    <t>https://eventoweb.zhaw.ch/Evt_Pages/Brn_ModulDetailAZ.aspx?IDAnlass=1684370&amp;date=662249088000000000</t>
  </si>
  <si>
    <t>https://eventoweb.zhaw.ch/Evt_Pages/Brn_ModulDetailAZ.aspx?IDAnlass=1684370&amp;IdLanguage=1&amp;date=662249088000000000&amp;clearcache=true</t>
  </si>
  <si>
    <t>https://eventoweb.zhaw.ch/Evt_Pages/Brn_ModulDetailAZ.aspx?IDAnlass=1684370&amp;IdLanguage=133&amp;date=662249088000000000&amp;clearcache=true</t>
  </si>
  <si>
    <t>KW5;KW27;KW37</t>
  </si>
  <si>
    <t>WVK.SIC-NPD</t>
  </si>
  <si>
    <t>t.BA.WVK.SIC-NPD.20HS</t>
  </si>
  <si>
    <t>Nachhaltiges Produktdesign</t>
  </si>
  <si>
    <t>Sustainable Product Design</t>
  </si>
  <si>
    <t>burd</t>
  </si>
  <si>
    <t>https://eventoweb.zhaw.ch/Evt_Pages/Brn_ModulDetailAZ.aspx?IDAnlass=1684425&amp;date=662249088000000000</t>
  </si>
  <si>
    <t>https://eventoweb.zhaw.ch/Evt_Pages/Brn_ModulDetailAZ.aspx?IDAnlass=1684425&amp;IdLanguage=1&amp;date=662249088000000000&amp;clearcache=true</t>
  </si>
  <si>
    <t>https://eventoweb.zhaw.ch/Evt_Pages/Brn_ModulDetailAZ.aspx?IDAnlass=1684425&amp;IdLanguage=133&amp;date=662249088000000000&amp;clearcache=true</t>
  </si>
  <si>
    <t>KW27;KW36/37</t>
  </si>
  <si>
    <t>WVK.OEBI</t>
  </si>
  <si>
    <t>t.BA.WVK.OEBI.20HS</t>
  </si>
  <si>
    <t>Ökobilanzierung</t>
  </si>
  <si>
    <t>Environmental Impact Assessment</t>
  </si>
  <si>
    <t>delc</t>
  </si>
  <si>
    <t>https://eventoweb.zhaw.ch/Evt_Pages/Brn_ModulDetailAZ.aspx?IDAnlass=1684384&amp;date=662249088000000000</t>
  </si>
  <si>
    <t>https://eventoweb.zhaw.ch/Evt_Pages/Brn_ModulDetailAZ.aspx?IDAnlass=1684384&amp;IdLanguage=1&amp;date=662249088000000000&amp;clearcache=true</t>
  </si>
  <si>
    <t>https://eventoweb.zhaw.ch/Evt_Pages/Brn_ModulDetailAZ.aspx?IDAnlass=1684384&amp;IdLanguage=133&amp;date=662249088000000000&amp;clearcache=true</t>
  </si>
  <si>
    <t>WVK.PATR</t>
  </si>
  <si>
    <t>t.BA.WVK.PATR.20HS</t>
  </si>
  <si>
    <t>Patentrecht</t>
  </si>
  <si>
    <t>Patent Law</t>
  </si>
  <si>
    <t>https://eventoweb.zhaw.ch/Evt_Pages/Brn_ModulDetailAZ.aspx?IDAnlass=1684386&amp;date=662249088000000000</t>
  </si>
  <si>
    <t>https://eventoweb.zhaw.ch/Evt_Pages/Brn_ModulDetailAZ.aspx?IDAnlass=1684386&amp;IdLanguage=1&amp;date=662249088000000000&amp;clearcache=true</t>
  </si>
  <si>
    <t>https://eventoweb.zhaw.ch/Evt_Pages/Brn_ModulDetailAZ.aspx?IDAnlass=1684386&amp;IdLanguage=133&amp;date=662249088000000000&amp;clearcache=true</t>
  </si>
  <si>
    <t>WVK.PMAG</t>
  </si>
  <si>
    <t>t.BA.WVK.PMAG.20HS</t>
  </si>
  <si>
    <t>Projektmanagement</t>
  </si>
  <si>
    <t>Project Management</t>
  </si>
  <si>
    <t>kelj</t>
  </si>
  <si>
    <t>https://eventoweb.zhaw.ch/Evt_Pages/Brn_ModulDetailAZ.aspx?IDAnlass=1684414&amp;date=662249088000000000</t>
  </si>
  <si>
    <t>https://eventoweb.zhaw.ch/Evt_Pages/Brn_ModulDetailAZ.aspx?IDAnlass=1684414&amp;IdLanguage=1&amp;date=662249088000000000&amp;clearcache=true</t>
  </si>
  <si>
    <t>https://eventoweb.zhaw.ch/Evt_Pages/Brn_ModulDetailAZ.aspx?IDAnlass=1684414&amp;IdLanguage=133&amp;date=662249088000000000&amp;clearcache=true</t>
  </si>
  <si>
    <t>WVK.RM</t>
  </si>
  <si>
    <t>t.BA.WVK.RM.20HS</t>
  </si>
  <si>
    <t>Risikomanagement</t>
  </si>
  <si>
    <t>Risk Management</t>
  </si>
  <si>
    <t>https://eventoweb.zhaw.ch/Evt_Pages/Brn_ModulDetailAZ.aspx?IDAnlass=1684394&amp;date=662249088000000000</t>
  </si>
  <si>
    <t>https://eventoweb.zhaw.ch/Evt_Pages/Brn_ModulDetailAZ.aspx?IDAnlass=1684394&amp;IdLanguage=1&amp;date=662249088000000000&amp;clearcache=true</t>
  </si>
  <si>
    <t>https://eventoweb.zhaw.ch/Evt_Pages/Brn_ModulDetailAZ.aspx?IDAnlass=1684394&amp;IdLanguage=133&amp;date=662249088000000000&amp;clearcache=true</t>
  </si>
  <si>
    <t>WVK.SMOB</t>
  </si>
  <si>
    <t>t.BA.WVK.SMOB.20HS</t>
  </si>
  <si>
    <t>Sustainable Mobility</t>
  </si>
  <si>
    <t>mündliche Prüfung</t>
  </si>
  <si>
    <t>https://eventoweb.zhaw.ch/Evt_Pages/Brn_ModulDetailAZ.aspx?IDAnlass=1684416&amp;date=662249088000000000</t>
  </si>
  <si>
    <t>https://eventoweb.zhaw.ch/Evt_Pages/Brn_ModulDetailAZ.aspx?IDAnlass=1684416&amp;IdLanguage=1&amp;date=662249088000000000&amp;clearcache=true</t>
  </si>
  <si>
    <t>https://eventoweb.zhaw.ch/Evt_Pages/Brn_ModulDetailAZ.aspx?IDAnlass=1684416&amp;IdLanguage=133&amp;date=662249088000000000&amp;clearcache=true</t>
  </si>
  <si>
    <t>WVK.SIC-SUST</t>
  </si>
  <si>
    <t>t.BA.WVK.SIC-SUST.20HS</t>
  </si>
  <si>
    <t>Sustainability in Production Systems</t>
  </si>
  <si>
    <t>agrc</t>
  </si>
  <si>
    <t>https://eventoweb.zhaw.ch/Evt_Pages/Brn_ModulDetailAZ.aspx?IDAnlass=1684421&amp;date=662249088000000000</t>
  </si>
  <si>
    <t>https://eventoweb.zhaw.ch/Evt_Pages/Brn_ModulDetailAZ.aspx?IDAnlass=1684421&amp;IdLanguage=1&amp;date=662249088000000000&amp;clearcache=true</t>
  </si>
  <si>
    <t>https://eventoweb.zhaw.ch/Evt_Pages/Brn_ModulDetailAZ.aspx?IDAnlass=1684421&amp;IdLanguage=133&amp;date=662249088000000000&amp;clearcache=true</t>
  </si>
  <si>
    <t>KW5;KW37</t>
  </si>
  <si>
    <t>WVK.SIC-TAF</t>
  </si>
  <si>
    <t>t.BA.WVK.SIC-TAF.20HS</t>
  </si>
  <si>
    <t>Technikfolgenabschätzung autonomer Fahrzeuge</t>
  </si>
  <si>
    <t>Technology Assessment of Autonomous Vehicles</t>
  </si>
  <si>
    <t>https://eventoweb.zhaw.ch/Evt_Pages/Brn_ModulDetailAZ.aspx?IDAnlass=1684379&amp;date=662249088000000000</t>
  </si>
  <si>
    <t>https://eventoweb.zhaw.ch/Evt_Pages/Brn_ModulDetailAZ.aspx?IDAnlass=1684379&amp;IdLanguage=1&amp;date=662249088000000000&amp;clearcache=true</t>
  </si>
  <si>
    <t>https://eventoweb.zhaw.ch/Evt_Pages/Brn_ModulDetailAZ.aspx?IDAnlass=1684379&amp;IdLanguage=133&amp;date=662249088000000000&amp;clearcache=true</t>
  </si>
  <si>
    <t>WVK.TFEL</t>
  </si>
  <si>
    <t>t.BA.WVK.TFEL.20HS</t>
  </si>
  <si>
    <t>Technologie für Entwicklungsländer</t>
  </si>
  <si>
    <t>Technology for Developing Countries</t>
  </si>
  <si>
    <t>https://eventoweb.zhaw.ch/Evt_Pages/Brn_ModulDetailAZ.aspx?IDAnlass=1684398&amp;date=662249088000000000</t>
  </si>
  <si>
    <t>https://eventoweb.zhaw.ch/Evt_Pages/Brn_ModulDetailAZ.aspx?IDAnlass=1684398&amp;IdLanguage=1&amp;date=662249088000000000&amp;clearcache=true</t>
  </si>
  <si>
    <t>https://eventoweb.zhaw.ch/Evt_Pages/Brn_ModulDetailAZ.aspx?IDAnlass=1684398&amp;IdLanguage=133&amp;date=662249088000000000&amp;clearcache=true</t>
  </si>
  <si>
    <t>XXK.FUKI</t>
  </si>
  <si>
    <t>t.BA.XXK.FUKI.19HS</t>
  </si>
  <si>
    <t>Future Kids</t>
  </si>
  <si>
    <t>Leitung Lehre</t>
  </si>
  <si>
    <t>https://eventoweb.zhaw.ch/Evt_Pages/Brn_ModulDetailAZ.aspx?IDAnlass=1545206&amp;date=662249088000000000</t>
  </si>
  <si>
    <t>https://eventoweb.zhaw.ch/Evt_Pages/Brn_ModulDetailAZ.aspx?IDAnlass=1545206&amp;IdLanguage=1&amp;date=662249088000000000&amp;clearcache=true</t>
  </si>
  <si>
    <t>https://eventoweb.zhaw.ch/Evt_Pages/Brn_ModulDetailAZ.aspx?IDAnlass=1545206&amp;IdLanguage=133&amp;date=662249088000000000&amp;clearcache=true</t>
  </si>
  <si>
    <t>XXK.FUPRE</t>
  </si>
  <si>
    <t>t.BA.XXK.FUPRE.19HS</t>
  </si>
  <si>
    <t>Future Preneurship</t>
  </si>
  <si>
    <t>https://eventoweb.zhaw.ch/Evt_Pages/Brn_ModulDetailAZ.aspx?IDAnlass=1545208&amp;date=662249088000000000</t>
  </si>
  <si>
    <t>https://eventoweb.zhaw.ch/Evt_Pages/Brn_ModulDetailAZ.aspx?IDAnlass=1545208&amp;IdLanguage=1&amp;date=662249088000000000&amp;clearcache=true</t>
  </si>
  <si>
    <t>https://eventoweb.zhaw.ch/Evt_Pages/Brn_ModulDetailAZ.aspx?IDAnlass=1545208&amp;IdLanguage=133&amp;date=662249088000000000&amp;clearcache=true</t>
  </si>
  <si>
    <t>XX.DB</t>
  </si>
  <si>
    <t>DS,IT,WI</t>
  </si>
  <si>
    <t>DB</t>
  </si>
  <si>
    <t>t.BA.XX.DB.19HS</t>
  </si>
  <si>
    <t>Datenbanken</t>
  </si>
  <si>
    <t>DS1,IT2,WI5</t>
  </si>
  <si>
    <t>5. Semester (WI) / 1. Semester (DS,IT)</t>
  </si>
  <si>
    <t>3.Sem(IT)/5.Sem(WI)/1.Sem(DS)</t>
  </si>
  <si>
    <t>Weitere Doz: stog, aebd</t>
  </si>
  <si>
    <t>schriftlich 90 min.</t>
  </si>
  <si>
    <t>https://eventoweb.zhaw.ch/Evt_Pages/Brn_ModulDetailAZ.aspx?IDAnlass=1455604&amp;date=662249088000000000</t>
  </si>
  <si>
    <t>https://eventoweb.zhaw.ch/Evt_Pages/Brn_ModulDetailAZ.aspx?IDAnlass=1455604&amp;IdLanguage=1&amp;date=662249088000000000&amp;clearcache=true</t>
  </si>
  <si>
    <t>https://eventoweb.zhaw.ch/Evt_Pages/Brn_ModulDetailAZ.aspx?IDAnlass=1455604&amp;IdLanguage=133&amp;date=662249088000000000&amp;clearcache=true</t>
  </si>
  <si>
    <t>AV.BA</t>
  </si>
  <si>
    <t>BA</t>
  </si>
  <si>
    <t>Bachelorarbeit</t>
  </si>
  <si>
    <t>t.BA.AV.BA.19HS</t>
  </si>
  <si>
    <t>Bachelor Thesis: Aviation</t>
  </si>
  <si>
    <t>Typ 7 - 12 Credits - Bachelorarbeit</t>
  </si>
  <si>
    <t>8. Semester</t>
  </si>
  <si>
    <t>altes Modul gefunden / soll: Bachelor Thesis: Aviation</t>
  </si>
  <si>
    <t>https://eventoweb.zhaw.ch/Evt_Pages/Brn_ModulDetailAZ.aspx?IDAnlass=1560431&amp;date=662249088000000000</t>
  </si>
  <si>
    <t>https://eventoweb.zhaw.ch/Evt_Pages/Brn_ModulDetailAZ.aspx?IDAnlass=1560431&amp;IdLanguage=1&amp;date=662249088000000000&amp;clearcache=true</t>
  </si>
  <si>
    <t>https://eventoweb.zhaw.ch/Evt_Pages/Brn_ModulDetailAZ.aspx?IDAnlass=1560431&amp;IdLanguage=133&amp;date=662249088000000000&amp;clearcache=true</t>
  </si>
  <si>
    <t>AV.BA-EN</t>
  </si>
  <si>
    <t>BA-EN</t>
  </si>
  <si>
    <t>t.BA.AV.BA-EN.19HS</t>
  </si>
  <si>
    <t>https://eventoweb.zhaw.ch/Evt_Pages/Brn_ModulDetailAZ.aspx?IDAnlass=1560429&amp;date=662249088000000000</t>
  </si>
  <si>
    <t>https://eventoweb.zhaw.ch/Evt_Pages/Brn_ModulDetailAZ.aspx?IDAnlass=1560429&amp;IdLanguage=1&amp;date=662249088000000000&amp;clearcache=true</t>
  </si>
  <si>
    <t>https://eventoweb.zhaw.ch/Evt_Pages/Brn_ModulDetailAZ.aspx?IDAnlass=1560429&amp;IdLanguage=133&amp;date=662249088000000000&amp;clearcache=true</t>
  </si>
  <si>
    <t>DS.BA</t>
  </si>
  <si>
    <t>t.BA.DS.BA.20HS</t>
  </si>
  <si>
    <t>Bachelorarbeit Data Science</t>
  </si>
  <si>
    <t>Bachelor Thesis: Data Science</t>
  </si>
  <si>
    <t>https://eventoweb.zhaw.ch/Evt_Pages/Brn_ModulDetailAZ.aspx?IDAnlass=1680438&amp;date=662249088000000000</t>
  </si>
  <si>
    <t>https://eventoweb.zhaw.ch/Evt_Pages/Brn_ModulDetailAZ.aspx?IDAnlass=1680438&amp;IdLanguage=1&amp;date=662249088000000000&amp;clearcache=true</t>
  </si>
  <si>
    <t>https://eventoweb.zhaw.ch/Evt_Pages/Brn_ModulDetailAZ.aspx?IDAnlass=1680438&amp;IdLanguage=133&amp;date=662249088000000000&amp;clearcache=true</t>
  </si>
  <si>
    <t>ET.BA</t>
  </si>
  <si>
    <t>t.BA.ET.BA.19HS</t>
  </si>
  <si>
    <t>Bachelorarbeit Elektrotechnik</t>
  </si>
  <si>
    <t>Bachelor Thesis: Electrical Engineering</t>
  </si>
  <si>
    <t>https://eventoweb.zhaw.ch/Evt_Pages/Brn_ModulDetailAZ.aspx?IDAnlass=1560426&amp;date=662249088000000000</t>
  </si>
  <si>
    <t>https://eventoweb.zhaw.ch/Evt_Pages/Brn_ModulDetailAZ.aspx?IDAnlass=1560426&amp;IdLanguage=1&amp;date=662249088000000000&amp;clearcache=true</t>
  </si>
  <si>
    <t>https://eventoweb.zhaw.ch/Evt_Pages/Brn_ModulDetailAZ.aspx?IDAnlass=1560426&amp;IdLanguage=133&amp;date=662249088000000000&amp;clearcache=true</t>
  </si>
  <si>
    <t>ET.BA-EN</t>
  </si>
  <si>
    <t>t.BA.ET.BA-EN.19HS</t>
  </si>
  <si>
    <t>https://eventoweb.zhaw.ch/Evt_Pages/Brn_ModulDetailAZ.aspx?IDAnlass=1560422&amp;date=662249088000000000</t>
  </si>
  <si>
    <t>https://eventoweb.zhaw.ch/Evt_Pages/Brn_ModulDetailAZ.aspx?IDAnlass=1560422&amp;IdLanguage=1&amp;date=662249088000000000&amp;clearcache=true</t>
  </si>
  <si>
    <t>https://eventoweb.zhaw.ch/Evt_Pages/Brn_ModulDetailAZ.aspx?IDAnlass=1560422&amp;IdLanguage=133&amp;date=662249088000000000&amp;clearcache=true</t>
  </si>
  <si>
    <t>EU.BA</t>
  </si>
  <si>
    <t>t.BA.EU.BA.19HS</t>
  </si>
  <si>
    <t>Bachelorarbeit Energie- und Umwelttechnik</t>
  </si>
  <si>
    <t>Bachelor Thesis: Energy and Environmental Engineering</t>
  </si>
  <si>
    <t>https://eventoweb.zhaw.ch/Evt_Pages/Brn_ModulDetailAZ.aspx?IDAnlass=1560419&amp;date=662249088000000000</t>
  </si>
  <si>
    <t>https://eventoweb.zhaw.ch/Evt_Pages/Brn_ModulDetailAZ.aspx?IDAnlass=1560419&amp;IdLanguage=1&amp;date=662249088000000000&amp;clearcache=true</t>
  </si>
  <si>
    <t>https://eventoweb.zhaw.ch/Evt_Pages/Brn_ModulDetailAZ.aspx?IDAnlass=1560419&amp;IdLanguage=133&amp;date=662249088000000000&amp;clearcache=true</t>
  </si>
  <si>
    <t>EU.BA-EN</t>
  </si>
  <si>
    <t>t.BA.EU.BA-EN.19HS</t>
  </si>
  <si>
    <t>https://eventoweb.zhaw.ch/Evt_Pages/Brn_ModulDetailAZ.aspx?IDAnlass=1560417&amp;date=662249088000000000</t>
  </si>
  <si>
    <t>https://eventoweb.zhaw.ch/Evt_Pages/Brn_ModulDetailAZ.aspx?IDAnlass=1560417&amp;IdLanguage=1&amp;date=662249088000000000&amp;clearcache=true</t>
  </si>
  <si>
    <t>https://eventoweb.zhaw.ch/Evt_Pages/Brn_ModulDetailAZ.aspx?IDAnlass=1560417&amp;IdLanguage=133&amp;date=662249088000000000&amp;clearcache=true</t>
  </si>
  <si>
    <t>IT.BA</t>
  </si>
  <si>
    <t>t.BA.IT.BA.19HS</t>
  </si>
  <si>
    <t>Bachelorarbeit Informatik</t>
  </si>
  <si>
    <t>Bachelor Thesis: Computer Science</t>
  </si>
  <si>
    <t>https://eventoweb.zhaw.ch/Evt_Pages/Brn_ModulDetailAZ.aspx?IDAnlass=1560413&amp;date=662249088000000000</t>
  </si>
  <si>
    <t>https://eventoweb.zhaw.ch/Evt_Pages/Brn_ModulDetailAZ.aspx?IDAnlass=1560413&amp;IdLanguage=1&amp;date=662249088000000000&amp;clearcache=true</t>
  </si>
  <si>
    <t>https://eventoweb.zhaw.ch/Evt_Pages/Brn_ModulDetailAZ.aspx?IDAnlass=1560413&amp;IdLanguage=133&amp;date=662249088000000000&amp;clearcache=true</t>
  </si>
  <si>
    <t>IT.BA-EN</t>
  </si>
  <si>
    <t>t.BA.IT.BA-EN.19HS</t>
  </si>
  <si>
    <t>https://eventoweb.zhaw.ch/Evt_Pages/Brn_ModulDetailAZ.aspx?IDAnlass=1560406&amp;date=662249088000000000</t>
  </si>
  <si>
    <t>https://eventoweb.zhaw.ch/Evt_Pages/Brn_ModulDetailAZ.aspx?IDAnlass=1560406&amp;IdLanguage=1&amp;date=662249088000000000&amp;clearcache=true</t>
  </si>
  <si>
    <t>https://eventoweb.zhaw.ch/Evt_Pages/Brn_ModulDetailAZ.aspx?IDAnlass=1560406&amp;IdLanguage=133&amp;date=662249088000000000&amp;clearcache=true</t>
  </si>
  <si>
    <t>MT.BA</t>
  </si>
  <si>
    <t>t.BA.MT.BA.19HS</t>
  </si>
  <si>
    <t>Bachelorarbeit Maschinentechnik</t>
  </si>
  <si>
    <t>Bachelor Thesis: Mechanical Engineering</t>
  </si>
  <si>
    <t>https://eventoweb.zhaw.ch/Evt_Pages/Brn_ModulDetailAZ.aspx?IDAnlass=1560400&amp;date=662249088000000000</t>
  </si>
  <si>
    <t>https://eventoweb.zhaw.ch/Evt_Pages/Brn_ModulDetailAZ.aspx?IDAnlass=1560400&amp;IdLanguage=1&amp;date=662249088000000000&amp;clearcache=true</t>
  </si>
  <si>
    <t>https://eventoweb.zhaw.ch/Evt_Pages/Brn_ModulDetailAZ.aspx?IDAnlass=1560400&amp;IdLanguage=133&amp;date=662249088000000000&amp;clearcache=true</t>
  </si>
  <si>
    <t>MT.BA-EN</t>
  </si>
  <si>
    <t>t.BA.MT.BA-EN.19HS</t>
  </si>
  <si>
    <t>https://eventoweb.zhaw.ch/Evt_Pages/Brn_ModulDetailAZ.aspx?IDAnlass=1560397&amp;date=662249088000000000</t>
  </si>
  <si>
    <t>https://eventoweb.zhaw.ch/Evt_Pages/Brn_ModulDetailAZ.aspx?IDAnlass=1560397&amp;IdLanguage=1&amp;date=662249088000000000&amp;clearcache=true</t>
  </si>
  <si>
    <t>https://eventoweb.zhaw.ch/Evt_Pages/Brn_ModulDetailAZ.aspx?IDAnlass=1560397&amp;IdLanguage=133&amp;date=662249088000000000&amp;clearcache=true</t>
  </si>
  <si>
    <t>MT.ETEC</t>
  </si>
  <si>
    <t>ETMT</t>
  </si>
  <si>
    <t>t.BA.MT.ETEC.19HS</t>
  </si>
  <si>
    <t>Elektrotechnik</t>
  </si>
  <si>
    <t>Electrical Engineering</t>
  </si>
  <si>
    <t>putz</t>
  </si>
  <si>
    <t>Regulärer Klassenraum für Vorlesung; Praktikum im TE 119</t>
  </si>
  <si>
    <t>https://eventoweb.zhaw.ch/Evt_Pages/Brn_ModulDetailAZ.aspx?IDAnlass=1559007&amp;date=662249088000000000</t>
  </si>
  <si>
    <t>https://eventoweb.zhaw.ch/Evt_Pages/Brn_ModulDetailAZ.aspx?IDAnlass=1559007&amp;IdLanguage=1&amp;date=662249088000000000&amp;clearcache=true</t>
  </si>
  <si>
    <t>https://eventoweb.zhaw.ch/Evt_Pages/Brn_ModulDetailAZ.aspx?IDAnlass=1559007&amp;IdLanguage=133&amp;date=662249088000000000&amp;clearcache=true</t>
  </si>
  <si>
    <t>ST.BA</t>
  </si>
  <si>
    <t>t.BA.ST.BA.19HS</t>
  </si>
  <si>
    <t xml:space="preserve">Bachelorarbeit Systemtechnik </t>
  </si>
  <si>
    <t>Bachelor Thesis: Systems Engineering</t>
  </si>
  <si>
    <t>https://eventoweb.zhaw.ch/Evt_Pages/Brn_ModulDetailAZ.aspx?IDAnlass=1560395&amp;date=662249088000000000</t>
  </si>
  <si>
    <t>https://eventoweb.zhaw.ch/Evt_Pages/Brn_ModulDetailAZ.aspx?IDAnlass=1560395&amp;IdLanguage=1&amp;date=662249088000000000&amp;clearcache=true</t>
  </si>
  <si>
    <t>https://eventoweb.zhaw.ch/Evt_Pages/Brn_ModulDetailAZ.aspx?IDAnlass=1560395&amp;IdLanguage=133&amp;date=662249088000000000&amp;clearcache=true</t>
  </si>
  <si>
    <t>ST.BA-EN</t>
  </si>
  <si>
    <t>t.BA.ST.BA-EN.19HS</t>
  </si>
  <si>
    <t>https://eventoweb.zhaw.ch/Evt_Pages/Brn_ModulDetailAZ.aspx?IDAnlass=1560393&amp;date=662249088000000000</t>
  </si>
  <si>
    <t>https://eventoweb.zhaw.ch/Evt_Pages/Brn_ModulDetailAZ.aspx?IDAnlass=1560393&amp;IdLanguage=1&amp;date=662249088000000000&amp;clearcache=true</t>
  </si>
  <si>
    <t>https://eventoweb.zhaw.ch/Evt_Pages/Brn_ModulDetailAZ.aspx?IDAnlass=1560393&amp;IdLanguage=133&amp;date=662249088000000000&amp;clearcache=true</t>
  </si>
  <si>
    <t>VS.BA</t>
  </si>
  <si>
    <t>BAVS</t>
  </si>
  <si>
    <t>t.BA.VS.BA.19HS</t>
  </si>
  <si>
    <t>Bachelorarbeit Verkehrssysteme</t>
  </si>
  <si>
    <t>Bachelor Thesis: Transportation Systems</t>
  </si>
  <si>
    <t>https://eventoweb.zhaw.ch/Evt_Pages/Brn_ModulDetailAZ.aspx?IDAnlass=1560389&amp;date=662249088000000000</t>
  </si>
  <si>
    <t>https://eventoweb.zhaw.ch/Evt_Pages/Brn_ModulDetailAZ.aspx?IDAnlass=1560389&amp;IdLanguage=1&amp;date=662249088000000000&amp;clearcache=true</t>
  </si>
  <si>
    <t>https://eventoweb.zhaw.ch/Evt_Pages/Brn_ModulDetailAZ.aspx?IDAnlass=1560389&amp;IdLanguage=133&amp;date=662249088000000000&amp;clearcache=true</t>
  </si>
  <si>
    <t>VS.BA-EN</t>
  </si>
  <si>
    <t>BAVS-EN</t>
  </si>
  <si>
    <t>t.BA.VS.BA-EN.19HS</t>
  </si>
  <si>
    <t>https://eventoweb.zhaw.ch/Evt_Pages/Brn_ModulDetailAZ.aspx?IDAnlass=1560386&amp;date=662249088000000000</t>
  </si>
  <si>
    <t>https://eventoweb.zhaw.ch/Evt_Pages/Brn_ModulDetailAZ.aspx?IDAnlass=1560386&amp;IdLanguage=1&amp;date=662249088000000000&amp;clearcache=true</t>
  </si>
  <si>
    <t>https://eventoweb.zhaw.ch/Evt_Pages/Brn_ModulDetailAZ.aspx?IDAnlass=1560386&amp;IdLanguage=133&amp;date=662249088000000000&amp;clearcache=true</t>
  </si>
  <si>
    <t>WI.BA</t>
  </si>
  <si>
    <t>t.BA.WI.BA.19HS</t>
  </si>
  <si>
    <t>Bachelorarbeit Wirtschaftsingenieurwesen</t>
  </si>
  <si>
    <t>Bachelor Thesis: Engineering and Management</t>
  </si>
  <si>
    <t>https://eventoweb.zhaw.ch/Evt_Pages/Brn_ModulDetailAZ.aspx?IDAnlass=1560383&amp;date=662249088000000000</t>
  </si>
  <si>
    <t>https://eventoweb.zhaw.ch/Evt_Pages/Brn_ModulDetailAZ.aspx?IDAnlass=1560383&amp;IdLanguage=1&amp;date=662249088000000000&amp;clearcache=true</t>
  </si>
  <si>
    <t>https://eventoweb.zhaw.ch/Evt_Pages/Brn_ModulDetailAZ.aspx?IDAnlass=1560383&amp;IdLanguage=133&amp;date=662249088000000000&amp;clearcache=true</t>
  </si>
  <si>
    <t>WI.BA-EN</t>
  </si>
  <si>
    <t>t.BA.WI.BA-EN.19HS</t>
  </si>
  <si>
    <t>https://eventoweb.zhaw.ch/Evt_Pages/Brn_ModulDetailAZ.aspx?IDAnlass=1560377&amp;date=662249088000000000</t>
  </si>
  <si>
    <t>https://eventoweb.zhaw.ch/Evt_Pages/Brn_ModulDetailAZ.aspx?IDAnlass=1560377&amp;IdLanguage=1&amp;date=662249088000000000&amp;clearcache=true</t>
  </si>
  <si>
    <t>https://eventoweb.zhaw.ch/Evt_Pages/Brn_ModulDetailAZ.aspx?IDAnlass=1560377&amp;IdLanguage=133&amp;date=662249088000000000&amp;clearcache=true</t>
  </si>
  <si>
    <t>WV.ACSYS-FP-EN</t>
  </si>
  <si>
    <t>ACSYS-FP-EN</t>
  </si>
  <si>
    <t>Wahlpflichtmodul 2</t>
  </si>
  <si>
    <t>t.BA.WV.ACSYS-FP-EN.19HS</t>
  </si>
  <si>
    <t>Aircraft Systems - Flight Propulsion</t>
  </si>
  <si>
    <t>https://eventoweb.zhaw.ch/Evt_Pages/Brn_ModulDetailAZ.aspx?IDAnlass=1558382&amp;date=662249088000000000</t>
  </si>
  <si>
    <t>https://eventoweb.zhaw.ch/Evt_Pages/Brn_ModulDetailAZ.aspx?IDAnlass=1558382&amp;IdLanguage=1&amp;date=662249088000000000&amp;clearcache=true</t>
  </si>
  <si>
    <t>https://eventoweb.zhaw.ch/Evt_Pages/Brn_ModulDetailAZ.aspx?IDAnlass=1558382&amp;IdLanguage=133&amp;date=662249088000000000&amp;clearcache=true</t>
  </si>
  <si>
    <t>WV.ACSYS-TR</t>
  </si>
  <si>
    <t>t.BA.WV.ACSYS-TR.20HS</t>
  </si>
  <si>
    <t>Aircraft Systems – Structural Testing and Repairs</t>
  </si>
  <si>
    <t>https://eventoweb.zhaw.ch/Evt_Pages/Brn_ModulDetailAZ.aspx?IDAnlass=1671108&amp;date=662249088000000000</t>
  </si>
  <si>
    <t>https://eventoweb.zhaw.ch/Evt_Pages/Brn_ModulDetailAZ.aspx?IDAnlass=1671108&amp;IdLanguage=1&amp;date=662249088000000000&amp;clearcache=true</t>
  </si>
  <si>
    <t>https://eventoweb.zhaw.ch/Evt_Pages/Brn_ModulDetailAZ.aspx?IDAnlass=1671108&amp;IdLanguage=133&amp;date=662249088000000000&amp;clearcache=true</t>
  </si>
  <si>
    <t>WV.ADE</t>
  </si>
  <si>
    <t>t.BA.WV.ADE.19HS</t>
  </si>
  <si>
    <t>Advanced Digital Engineering</t>
  </si>
  <si>
    <t>https://eventoweb.zhaw.ch/Evt_Pages/Brn_ModulDetailAZ.aspx?IDAnlass=1558276&amp;date=662249088000000000</t>
  </si>
  <si>
    <t>https://eventoweb.zhaw.ch/Evt_Pages/Brn_ModulDetailAZ.aspx?IDAnlass=1558276&amp;IdLanguage=1&amp;date=662249088000000000&amp;clearcache=true</t>
  </si>
  <si>
    <t>https://eventoweb.zhaw.ch/Evt_Pages/Brn_ModulDetailAZ.aspx?IDAnlass=1558276&amp;IdLanguage=133&amp;date=662249088000000000&amp;clearcache=true</t>
  </si>
  <si>
    <t>WV.ADEL</t>
  </si>
  <si>
    <t>t.BA.WV.ADEL.19HS</t>
  </si>
  <si>
    <t>Advanced Electronics</t>
  </si>
  <si>
    <t>6.Sem/8. Sem</t>
  </si>
  <si>
    <t>TB 414</t>
  </si>
  <si>
    <t>https://eventoweb.zhaw.ch/Evt_Pages/Brn_ModulDetailAZ.aspx?IDAnlass=1558856&amp;date=662249088000000000</t>
  </si>
  <si>
    <t>https://eventoweb.zhaw.ch/Evt_Pages/Brn_ModulDetailAZ.aspx?IDAnlass=1558856&amp;IdLanguage=1&amp;date=662249088000000000&amp;clearcache=true</t>
  </si>
  <si>
    <t>https://eventoweb.zhaw.ch/Evt_Pages/Brn_ModulDetailAZ.aspx?IDAnlass=1558856&amp;IdLanguage=133&amp;date=662249088000000000&amp;clearcache=true</t>
  </si>
  <si>
    <t>WV.ADP</t>
  </si>
  <si>
    <t>t.BA.WV.ADP.19HS</t>
  </si>
  <si>
    <t>Advanced Digital Production</t>
  </si>
  <si>
    <t>https://eventoweb.zhaw.ch/Evt_Pages/Brn_ModulDetailAZ.aspx?IDAnlass=1558273&amp;date=662249088000000000</t>
  </si>
  <si>
    <t>https://eventoweb.zhaw.ch/Evt_Pages/Brn_ModulDetailAZ.aspx?IDAnlass=1558273&amp;IdLanguage=1&amp;date=662249088000000000&amp;clearcache=true</t>
  </si>
  <si>
    <t>https://eventoweb.zhaw.ch/Evt_Pages/Brn_ModulDetailAZ.aspx?IDAnlass=1558273&amp;IdLanguage=133&amp;date=662249088000000000&amp;clearcache=true</t>
  </si>
  <si>
    <t>WV.AOM</t>
  </si>
  <si>
    <t>AOM</t>
  </si>
  <si>
    <t>t.BA.WV.AOM.19HS</t>
  </si>
  <si>
    <t>Advanced Operations Management</t>
  </si>
  <si>
    <t>https://eventoweb.zhaw.ch/Evt_Pages/Brn_ModulDetailAZ.aspx?IDAnlass=1558280&amp;date=662249088000000000</t>
  </si>
  <si>
    <t>https://eventoweb.zhaw.ch/Evt_Pages/Brn_ModulDetailAZ.aspx?IDAnlass=1558280&amp;IdLanguage=1&amp;date=662249088000000000&amp;clearcache=true</t>
  </si>
  <si>
    <t>https://eventoweb.zhaw.ch/Evt_Pages/Brn_ModulDetailAZ.aspx?IDAnlass=1558280&amp;IdLanguage=133&amp;date=662249088000000000&amp;clearcache=true</t>
  </si>
  <si>
    <t>WV.ASE2</t>
  </si>
  <si>
    <t>t.BA.WV.ASE2.19HS</t>
  </si>
  <si>
    <t>Advanced Software Engineering 2</t>
  </si>
  <si>
    <t>6. Sem/8. Sem</t>
  </si>
  <si>
    <t>https://eventoweb.zhaw.ch/Evt_Pages/Brn_ModulDetailAZ.aspx?IDAnlass=1558236&amp;date=662249088000000000</t>
  </si>
  <si>
    <t>https://eventoweb.zhaw.ch/Evt_Pages/Brn_ModulDetailAZ.aspx?IDAnlass=1558236&amp;IdLanguage=1&amp;date=662249088000000000&amp;clearcache=true</t>
  </si>
  <si>
    <t>https://eventoweb.zhaw.ch/Evt_Pages/Brn_ModulDetailAZ.aspx?IDAnlass=1558236&amp;IdLanguage=133&amp;date=662249088000000000&amp;clearcache=true</t>
  </si>
  <si>
    <t>WV.ATPP3</t>
  </si>
  <si>
    <t>ATPP3</t>
  </si>
  <si>
    <t>t.BA.WV.ATPP3.19HS</t>
  </si>
  <si>
    <t>ATP Preparation 3</t>
  </si>
  <si>
    <t>https://eventoweb.zhaw.ch/Evt_Pages/Brn_ModulDetailAZ.aspx?IDAnlass=1558349&amp;date=662249088000000000</t>
  </si>
  <si>
    <t>https://eventoweb.zhaw.ch/Evt_Pages/Brn_ModulDetailAZ.aspx?IDAnlass=1558349&amp;IdLanguage=1&amp;date=662249088000000000&amp;clearcache=true</t>
  </si>
  <si>
    <t>https://eventoweb.zhaw.ch/Evt_Pages/Brn_ModulDetailAZ.aspx?IDAnlass=1558349&amp;IdLanguage=133&amp;date=662249088000000000&amp;clearcache=true</t>
  </si>
  <si>
    <t>WV.ATPP4</t>
  </si>
  <si>
    <t>ATPP4</t>
  </si>
  <si>
    <t>t.BA.WV.ATPP4.19HS</t>
  </si>
  <si>
    <t>ATP Preparation 4</t>
  </si>
  <si>
    <t>https://eventoweb.zhaw.ch/Evt_Pages/Brn_ModulDetailAZ.aspx?IDAnlass=1558346&amp;date=662249088000000000</t>
  </si>
  <si>
    <t>https://eventoweb.zhaw.ch/Evt_Pages/Brn_ModulDetailAZ.aspx?IDAnlass=1558346&amp;IdLanguage=1&amp;date=662249088000000000&amp;clearcache=true</t>
  </si>
  <si>
    <t>https://eventoweb.zhaw.ch/Evt_Pages/Brn_ModulDetailAZ.aspx?IDAnlass=1558346&amp;IdLanguage=133&amp;date=662249088000000000&amp;clearcache=true</t>
  </si>
  <si>
    <t>WV.ATPP5</t>
  </si>
  <si>
    <t>ATPP5</t>
  </si>
  <si>
    <t>Wahlpflichtmodul 6</t>
  </si>
  <si>
    <t>t.BA.WV.ATPP5.19HS</t>
  </si>
  <si>
    <t>ATP Preparation 5</t>
  </si>
  <si>
    <t>https://eventoweb.zhaw.ch/Evt_Pages/Brn_ModulDetailAZ.aspx?IDAnlass=1558342&amp;date=662249088000000000</t>
  </si>
  <si>
    <t>https://eventoweb.zhaw.ch/Evt_Pages/Brn_ModulDetailAZ.aspx?IDAnlass=1558342&amp;IdLanguage=1&amp;date=662249088000000000&amp;clearcache=true</t>
  </si>
  <si>
    <t>https://eventoweb.zhaw.ch/Evt_Pages/Brn_ModulDetailAZ.aspx?IDAnlass=1558342&amp;IdLanguage=133&amp;date=662249088000000000&amp;clearcache=true</t>
  </si>
  <si>
    <t>WV.AUT2-EN</t>
  </si>
  <si>
    <t>t.BA.WV.AUT2-EN.19HS</t>
  </si>
  <si>
    <t>Automation 2</t>
  </si>
  <si>
    <t>6. Sem(ET)/8. Sem</t>
  </si>
  <si>
    <t>https://eventoweb.zhaw.ch/Evt_Pages/Brn_ModulDetailAZ.aspx?IDAnlass=1558049&amp;date=662249088000000000</t>
  </si>
  <si>
    <t>https://eventoweb.zhaw.ch/Evt_Pages/Brn_ModulDetailAZ.aspx?IDAnlass=1558049&amp;IdLanguage=1&amp;date=662249088000000000&amp;clearcache=true</t>
  </si>
  <si>
    <t>https://eventoweb.zhaw.ch/Evt_Pages/Brn_ModulDetailAZ.aspx?IDAnlass=1558049&amp;IdLanguage=133&amp;date=662249088000000000&amp;clearcache=true</t>
  </si>
  <si>
    <t>WV.AVMGMT-EN</t>
  </si>
  <si>
    <t>AV-MGMT-EN</t>
  </si>
  <si>
    <t>t.BA.WV.AVMGMT-EN.19HS</t>
  </si>
  <si>
    <t>Aviation Management</t>
  </si>
  <si>
    <t>xwtm,regl</t>
  </si>
  <si>
    <t>Pflichtmodul AV OE</t>
  </si>
  <si>
    <t>Article presentation, in groups (20 %);
Written open book midterm exam (30 %);
Airline business plan presentation (25 %);
Airline final report presentation (25 %)</t>
  </si>
  <si>
    <t>https://eventoweb.zhaw.ch/Evt_Pages/Brn_ModulDetailAZ.aspx?IDAnlass=1558412&amp;date=662249088000000000</t>
  </si>
  <si>
    <t>https://eventoweb.zhaw.ch/Evt_Pages/Brn_ModulDetailAZ.aspx?IDAnlass=1558412&amp;IdLanguage=1&amp;date=662249088000000000&amp;clearcache=true</t>
  </si>
  <si>
    <t>https://eventoweb.zhaw.ch/Evt_Pages/Brn_ModulDetailAZ.aspx?IDAnlass=1558412&amp;IdLanguage=133&amp;date=662249088000000000&amp;clearcache=true</t>
  </si>
  <si>
    <t>WV.BME2</t>
  </si>
  <si>
    <t>BME2</t>
  </si>
  <si>
    <t>Biomechanical Engineering 2</t>
  </si>
  <si>
    <t>t.BA.WV.BME2.19HS</t>
  </si>
  <si>
    <t>Written open book midterm exam (30 %)</t>
  </si>
  <si>
    <t>https://eventoweb.zhaw.ch/Evt_Pages/Brn_ModulDetailAZ.aspx?IDAnlass=1557965&amp;date=662249088000000000</t>
  </si>
  <si>
    <t>https://eventoweb.zhaw.ch/Evt_Pages/Brn_ModulDetailAZ.aspx?IDAnlass=1557965&amp;IdLanguage=1&amp;date=662249088000000000&amp;clearcache=true</t>
  </si>
  <si>
    <t>https://eventoweb.zhaw.ch/Evt_Pages/Brn_ModulDetailAZ.aspx?IDAnlass=1557965&amp;IdLanguage=133&amp;date=662249088000000000&amp;clearcache=true</t>
  </si>
  <si>
    <t>WV.BMSY2</t>
  </si>
  <si>
    <t>BMSY2</t>
  </si>
  <si>
    <t>Biomedizinische Systeme 2</t>
  </si>
  <si>
    <t>t.BA.WV.BMSY2.19HS</t>
  </si>
  <si>
    <t>Biomedical Systems 2</t>
  </si>
  <si>
    <t>Airline business plan presentation (25 %)</t>
  </si>
  <si>
    <t>https://eventoweb.zhaw.ch/Evt_Pages/Brn_ModulDetailAZ.aspx?IDAnlass=1555722&amp;date=662249088000000000</t>
  </si>
  <si>
    <t>https://eventoweb.zhaw.ch/Evt_Pages/Brn_ModulDetailAZ.aspx?IDAnlass=1555722&amp;IdLanguage=1&amp;date=662249088000000000&amp;clearcache=true</t>
  </si>
  <si>
    <t>https://eventoweb.zhaw.ch/Evt_Pages/Brn_ModulDetailAZ.aspx?IDAnlass=1555722&amp;IdLanguage=133&amp;date=662249088000000000&amp;clearcache=true</t>
  </si>
  <si>
    <t>WV.BUSMO</t>
  </si>
  <si>
    <t>BUSMO</t>
  </si>
  <si>
    <t>t.BA.WV.BUSMO.19HS</t>
  </si>
  <si>
    <t>Geschäftsmodelle in Energie- und Umwelttechnik</t>
  </si>
  <si>
    <t>Business Models for Energy and Environmental Engineering</t>
  </si>
  <si>
    <t>6. Semester/8. Semester</t>
  </si>
  <si>
    <t>Airline final report presentation (25 %)</t>
  </si>
  <si>
    <t>https://eventoweb.zhaw.ch/Evt_Pages/Brn_ModulDetailAZ.aspx?IDAnlass=1558081&amp;date=662249088000000000</t>
  </si>
  <si>
    <t>https://eventoweb.zhaw.ch/Evt_Pages/Brn_ModulDetailAZ.aspx?IDAnlass=1558081&amp;IdLanguage=1&amp;date=662249088000000000&amp;clearcache=true</t>
  </si>
  <si>
    <t>https://eventoweb.zhaw.ch/Evt_Pages/Brn_ModulDetailAZ.aspx?IDAnlass=1558081&amp;IdLanguage=133&amp;date=662249088000000000&amp;clearcache=true</t>
  </si>
  <si>
    <t>WV.CCP2-EN</t>
  </si>
  <si>
    <t>t.BA.WV.CCP2-EN.19HS</t>
  </si>
  <si>
    <t>Cloud Computing 2</t>
  </si>
  <si>
    <t>https://eventoweb.zhaw.ch/Evt_Pages/Brn_ModulDetailAZ.aspx?IDAnlass=1558143&amp;date=662249088000000000</t>
  </si>
  <si>
    <t>https://eventoweb.zhaw.ch/Evt_Pages/Brn_ModulDetailAZ.aspx?IDAnlass=1558143&amp;IdLanguage=1&amp;date=662249088000000000&amp;clearcache=true</t>
  </si>
  <si>
    <t>https://eventoweb.zhaw.ch/Evt_Pages/Brn_ModulDetailAZ.aspx?IDAnlass=1558143&amp;IdLanguage=133&amp;date=662249088000000000&amp;clearcache=true</t>
  </si>
  <si>
    <t>WV.CFE2</t>
  </si>
  <si>
    <t>CFE2</t>
  </si>
  <si>
    <t>t.BA.WV.CFE2.19HS</t>
  </si>
  <si>
    <t>Computational Fluid Engineering 2</t>
  </si>
  <si>
    <t>https://eventoweb.zhaw.ch/Evt_Pages/Brn_ModulDetailAZ.aspx?IDAnlass=1558683&amp;date=662249088000000000</t>
  </si>
  <si>
    <t>https://eventoweb.zhaw.ch/Evt_Pages/Brn_ModulDetailAZ.aspx?IDAnlass=1558683&amp;IdLanguage=1&amp;date=662249088000000000&amp;clearcache=true</t>
  </si>
  <si>
    <t>https://eventoweb.zhaw.ch/Evt_Pages/Brn_ModulDetailAZ.aspx?IDAnlass=1558683&amp;IdLanguage=133&amp;date=662249088000000000&amp;clearcache=true</t>
  </si>
  <si>
    <t>WV.CLWD2</t>
  </si>
  <si>
    <t>CLWD2</t>
  </si>
  <si>
    <t>Computational Light Weight Design 2</t>
  </si>
  <si>
    <t>t.BA.WV.CLWD2.19HS</t>
  </si>
  <si>
    <t>https://eventoweb.zhaw.ch/Evt_Pages/Brn_ModulDetailAZ.aspx?IDAnlass=1558710&amp;date=662249088000000000</t>
  </si>
  <si>
    <t>https://eventoweb.zhaw.ch/Evt_Pages/Brn_ModulDetailAZ.aspx?IDAnlass=1558710&amp;IdLanguage=1&amp;date=662249088000000000&amp;clearcache=true</t>
  </si>
  <si>
    <t>https://eventoweb.zhaw.ch/Evt_Pages/Brn_ModulDetailAZ.aspx?IDAnlass=1558710&amp;IdLanguage=133&amp;date=662249088000000000&amp;clearcache=true</t>
  </si>
  <si>
    <t>WV.CNS2-EN</t>
  </si>
  <si>
    <t>t.BA.WV.CNS2-EN.19HS</t>
  </si>
  <si>
    <t>Communication Networks and Services 2</t>
  </si>
  <si>
    <t>https://eventoweb.zhaw.ch/Evt_Pages/Brn_ModulDetailAZ.aspx?IDAnlass=1558110&amp;date=662249088000000000</t>
  </si>
  <si>
    <t>https://eventoweb.zhaw.ch/Evt_Pages/Brn_ModulDetailAZ.aspx?IDAnlass=1558110&amp;IdLanguage=1&amp;date=662249088000000000&amp;clearcache=true</t>
  </si>
  <si>
    <t>https://eventoweb.zhaw.ch/Evt_Pages/Brn_ModulDetailAZ.aspx?IDAnlass=1558110&amp;IdLanguage=133&amp;date=662249088000000000&amp;clearcache=true</t>
  </si>
  <si>
    <t>WV.DDS</t>
  </si>
  <si>
    <t>DDS</t>
  </si>
  <si>
    <t>t.BA.WV.DDS.19HS</t>
  </si>
  <si>
    <t>Datenbasierte Decision Support Systeme</t>
  </si>
  <si>
    <t>Data-Driven Decision Support Systems</t>
  </si>
  <si>
    <t>https://eventoweb.zhaw.ch/Evt_Pages/Brn_ModulDetailAZ.aspx?IDAnlass=1556964&amp;date=662249088000000000</t>
  </si>
  <si>
    <t>https://eventoweb.zhaw.ch/Evt_Pages/Brn_ModulDetailAZ.aspx?IDAnlass=1556964&amp;IdLanguage=1&amp;date=662249088000000000&amp;clearcache=true</t>
  </si>
  <si>
    <t>https://eventoweb.zhaw.ch/Evt_Pages/Brn_ModulDetailAZ.aspx?IDAnlass=1556964&amp;IdLanguage=133&amp;date=662249088000000000&amp;clearcache=true</t>
  </si>
  <si>
    <t>WV.DIP2-EN</t>
  </si>
  <si>
    <t>t.BA.WV.DIP2-EN.20HS</t>
  </si>
  <si>
    <t>Digital Image Processing 2</t>
  </si>
  <si>
    <t>https://eventoweb.zhaw.ch/Evt_Pages/Brn_ModulDetailAZ.aspx?IDAnlass=1671116&amp;date=662249088000000000</t>
  </si>
  <si>
    <t>https://eventoweb.zhaw.ch/Evt_Pages/Brn_ModulDetailAZ.aspx?IDAnlass=1671116&amp;IdLanguage=1&amp;date=662249088000000000&amp;clearcache=true</t>
  </si>
  <si>
    <t>https://eventoweb.zhaw.ch/Evt_Pages/Brn_ModulDetailAZ.aspx?IDAnlass=1671116&amp;IdLanguage=133&amp;date=662249088000000000&amp;clearcache=true</t>
  </si>
  <si>
    <t>WV.DNET2</t>
  </si>
  <si>
    <t>t.BA.WV.DNET2.19HS</t>
  </si>
  <si>
    <t>DotNet Technologie und Frameworks 2</t>
  </si>
  <si>
    <t>DotNet Technology and Frameworks 2</t>
  </si>
  <si>
    <t>https://eventoweb.zhaw.ch/Evt_Pages/Brn_ModulDetailAZ.aspx?IDAnlass=1558226&amp;date=662249088000000000</t>
  </si>
  <si>
    <t>https://eventoweb.zhaw.ch/Evt_Pages/Brn_ModulDetailAZ.aspx?IDAnlass=1558226&amp;IdLanguage=1&amp;date=662249088000000000&amp;clearcache=true</t>
  </si>
  <si>
    <t>https://eventoweb.zhaw.ch/Evt_Pages/Brn_ModulDetailAZ.aspx?IDAnlass=1558226&amp;IdLanguage=133&amp;date=662249088000000000&amp;clearcache=true</t>
  </si>
  <si>
    <t>WV.EMFF</t>
  </si>
  <si>
    <t>EMFF</t>
  </si>
  <si>
    <t>t.BA.WV.EMFF.19HS</t>
  </si>
  <si>
    <t>Empirische Modellierung von Finanzmärkten und Finanzprodukten</t>
  </si>
  <si>
    <t>Empirical Modelling of Financial Markets and Financial Products</t>
  </si>
  <si>
    <t>oste</t>
  </si>
  <si>
    <t>https://eventoweb.zhaw.ch/Evt_Pages/Brn_ModulDetailAZ.aspx?IDAnlass=1558653&amp;date=662249088000000000</t>
  </si>
  <si>
    <t>https://eventoweb.zhaw.ch/Evt_Pages/Brn_ModulDetailAZ.aspx?IDAnlass=1558653&amp;IdLanguage=1&amp;date=662249088000000000&amp;clearcache=true</t>
  </si>
  <si>
    <t>https://eventoweb.zhaw.ch/Evt_Pages/Brn_ModulDetailAZ.aspx?IDAnlass=1558653&amp;IdLanguage=133&amp;date=662249088000000000&amp;clearcache=true</t>
  </si>
  <si>
    <t>WV.ERPL</t>
  </si>
  <si>
    <t>ERPL</t>
  </si>
  <si>
    <t>Wahlpflichtmodul 8</t>
  </si>
  <si>
    <t>t.BA.WV.ERPL.19HS</t>
  </si>
  <si>
    <t>Enterprise Resource Planning - Produktion und Logistik</t>
  </si>
  <si>
    <t>Enterprise Resource Planning - Production and Logistics</t>
  </si>
  <si>
    <t>VS6,WI5</t>
  </si>
  <si>
    <t>6. Semester(VS)/8. Semester</t>
  </si>
  <si>
    <t>https://eventoweb.zhaw.ch/Evt_Pages/Brn_ModulDetailAZ.aspx?IDAnlass=1558789&amp;date=662249088000000000</t>
  </si>
  <si>
    <t>https://eventoweb.zhaw.ch/Evt_Pages/Brn_ModulDetailAZ.aspx?IDAnlass=1558789&amp;IdLanguage=1&amp;date=662249088000000000&amp;clearcache=true</t>
  </si>
  <si>
    <t>https://eventoweb.zhaw.ch/Evt_Pages/Brn_ModulDetailAZ.aspx?IDAnlass=1558789&amp;IdLanguage=133&amp;date=662249088000000000&amp;clearcache=true</t>
  </si>
  <si>
    <t>WV.FMSI-EN</t>
  </si>
  <si>
    <t>FMSI-EN</t>
  </si>
  <si>
    <t>t.BA.WV.FMSI-EN.19HS</t>
  </si>
  <si>
    <t>Flight Mechanics and Simulation</t>
  </si>
  <si>
    <t>Pflichtmodul AV TE</t>
  </si>
  <si>
    <t>https://eventoweb.zhaw.ch/Evt_Pages/Brn_ModulDetailAZ.aspx?IDAnlass=1558361&amp;date=662249088000000000</t>
  </si>
  <si>
    <t>https://eventoweb.zhaw.ch/Evt_Pages/Brn_ModulDetailAZ.aspx?IDAnlass=1558361&amp;IdLanguage=1&amp;date=662249088000000000&amp;clearcache=true</t>
  </si>
  <si>
    <t>https://eventoweb.zhaw.ch/Evt_Pages/Brn_ModulDetailAZ.aspx?IDAnlass=1558361&amp;IdLanguage=133&amp;date=662249088000000000&amp;clearcache=true</t>
  </si>
  <si>
    <t>WV.FUP</t>
  </si>
  <si>
    <t>t.BA.WV.FUP.19HS</t>
  </si>
  <si>
    <t>Funktionale Programmierung</t>
  </si>
  <si>
    <t>Functional Programming</t>
  </si>
  <si>
    <t>https://eventoweb.zhaw.ch/Evt_Pages/Brn_ModulDetailAZ.aspx?IDAnlass=1558424&amp;date=662249088000000000</t>
  </si>
  <si>
    <t>https://eventoweb.zhaw.ch/Evt_Pages/Brn_ModulDetailAZ.aspx?IDAnlass=1558424&amp;IdLanguage=1&amp;date=662249088000000000&amp;clearcache=true</t>
  </si>
  <si>
    <t>https://eventoweb.zhaw.ch/Evt_Pages/Brn_ModulDetailAZ.aspx?IDAnlass=1558424&amp;IdLanguage=133&amp;date=662249088000000000&amp;clearcache=true</t>
  </si>
  <si>
    <t>WV.GADE</t>
  </si>
  <si>
    <t>t.BA.WV.GADE.19HS</t>
  </si>
  <si>
    <t>Game Development</t>
  </si>
  <si>
    <t>https://eventoweb.zhaw.ch/Evt_Pages/Brn_ModulDetailAZ.aspx?IDAnlass=1558125&amp;date=662249088000000000</t>
  </si>
  <si>
    <t>https://eventoweb.zhaw.ch/Evt_Pages/Brn_ModulDetailAZ.aspx?IDAnlass=1558125&amp;IdLanguage=1&amp;date=662249088000000000&amp;clearcache=true</t>
  </si>
  <si>
    <t>https://eventoweb.zhaw.ch/Evt_Pages/Brn_ModulDetailAZ.aspx?IDAnlass=1558125&amp;IdLanguage=133&amp;date=662249088000000000&amp;clearcache=true</t>
  </si>
  <si>
    <t>WV.HELI-EN</t>
  </si>
  <si>
    <t>HELI-EN</t>
  </si>
  <si>
    <t>t.BA.WV.HELI-EN.19HS</t>
  </si>
  <si>
    <t>Introduction to Rotary Wing Aircraft</t>
  </si>
  <si>
    <t>AV5,MT7,ST5</t>
  </si>
  <si>
    <t>6.Sem(AV)/8.Sem(MT,ST)</t>
  </si>
  <si>
    <t>rigm</t>
  </si>
  <si>
    <t>https://eventoweb.zhaw.ch/Evt_Pages/Brn_ModulDetailAZ.aspx?IDAnlass=1557972&amp;date=662249088000000000</t>
  </si>
  <si>
    <t>https://eventoweb.zhaw.ch/Evt_Pages/Brn_ModulDetailAZ.aspx?IDAnlass=1557972&amp;IdLanguage=1&amp;date=662249088000000000&amp;clearcache=true</t>
  </si>
  <si>
    <t>https://eventoweb.zhaw.ch/Evt_Pages/Brn_ModulDetailAZ.aspx?IDAnlass=1557972&amp;IdLanguage=133&amp;date=662249088000000000&amp;clearcache=true</t>
  </si>
  <si>
    <t>WV.IE2</t>
  </si>
  <si>
    <t>WI,IT</t>
  </si>
  <si>
    <t>IE2</t>
  </si>
  <si>
    <t>t.BA.WV.IE2.19HS</t>
  </si>
  <si>
    <t>Information Engineering 2</t>
  </si>
  <si>
    <t>IT6,WI5</t>
  </si>
  <si>
    <t>6. Sem/8. Sem(IT)</t>
  </si>
  <si>
    <t>https://eventoweb.zhaw.ch/Evt_Pages/Brn_ModulDetailAZ.aspx?IDAnlass=1558820&amp;date=662249088000000000</t>
  </si>
  <si>
    <t>https://eventoweb.zhaw.ch/Evt_Pages/Brn_ModulDetailAZ.aspx?IDAnlass=1558820&amp;IdLanguage=1&amp;date=662249088000000000&amp;clearcache=true</t>
  </si>
  <si>
    <t>https://eventoweb.zhaw.ch/Evt_Pages/Brn_ModulDetailAZ.aspx?IDAnlass=1558820&amp;IdLanguage=133&amp;date=662249088000000000&amp;clearcache=true</t>
  </si>
  <si>
    <t>WV.INFRA-INT</t>
  </si>
  <si>
    <t>INFRA-INT</t>
  </si>
  <si>
    <t>t.BA.WV.INFRA-INT.19HS</t>
  </si>
  <si>
    <t>Infrastructure - Integration</t>
  </si>
  <si>
    <t>felu,regl</t>
  </si>
  <si>
    <t>https://eventoweb.zhaw.ch/Evt_Pages/Brn_ModulDetailAZ.aspx?IDAnlass=1558411&amp;date=662249088000000000</t>
  </si>
  <si>
    <t>https://eventoweb.zhaw.ch/Evt_Pages/Brn_ModulDetailAZ.aspx?IDAnlass=1558411&amp;IdLanguage=1&amp;date=662249088000000000&amp;clearcache=true</t>
  </si>
  <si>
    <t>https://eventoweb.zhaw.ch/Evt_Pages/Brn_ModulDetailAZ.aspx?IDAnlass=1558411&amp;IdLanguage=133&amp;date=662249088000000000&amp;clearcache=true</t>
  </si>
  <si>
    <t>WV.IOT2-EN</t>
  </si>
  <si>
    <t>t.BA.WV.IOT2-EN.19HS</t>
  </si>
  <si>
    <t>Internet of Things 2</t>
  </si>
  <si>
    <t>mema</t>
  </si>
  <si>
    <t>WIN: Unterrichtszimmer + 
TE 523 und/oder TE 528; 
ZH: Unterrichtszimmer + 
ZL O3.16 und/oder ZL O3.20</t>
  </si>
  <si>
    <t>https://eventoweb.zhaw.ch/Evt_Pages/Brn_ModulDetailAZ.aspx?IDAnlass=1558105&amp;date=662249088000000000</t>
  </si>
  <si>
    <t>https://eventoweb.zhaw.ch/Evt_Pages/Brn_ModulDetailAZ.aspx?IDAnlass=1558105&amp;IdLanguage=1&amp;date=662249088000000000&amp;clearcache=true</t>
  </si>
  <si>
    <t>https://eventoweb.zhaw.ch/Evt_Pages/Brn_ModulDetailAZ.aspx?IDAnlass=1558105&amp;IdLanguage=133&amp;date=662249088000000000&amp;clearcache=true</t>
  </si>
  <si>
    <t>WV.IWO2</t>
  </si>
  <si>
    <t>WAOT2</t>
  </si>
  <si>
    <t>Innovative Werkstoffe und Oberflächen 2</t>
  </si>
  <si>
    <t>t.BA.WV.IWO2.19HS</t>
  </si>
  <si>
    <t>Innovative Materials and Surfaces 2</t>
  </si>
  <si>
    <t>https://eventoweb.zhaw.ch/Evt_Pages/Brn_ModulDetailAZ.aspx?IDAnlass=1557974&amp;date=662249088000000000</t>
  </si>
  <si>
    <t>https://eventoweb.zhaw.ch/Evt_Pages/Brn_ModulDetailAZ.aspx?IDAnlass=1557974&amp;IdLanguage=1&amp;date=662249088000000000&amp;clearcache=true</t>
  </si>
  <si>
    <t>https://eventoweb.zhaw.ch/Evt_Pages/Brn_ModulDetailAZ.aspx?IDAnlass=1557974&amp;IdLanguage=133&amp;date=662249088000000000&amp;clearcache=true</t>
  </si>
  <si>
    <t>WV.AI2-EN</t>
  </si>
  <si>
    <t>t.BA.WV.AI2-EN.19HS</t>
  </si>
  <si>
    <t>Artificial Intelligence 2</t>
  </si>
  <si>
    <t>https://eventoweb.zhaw.ch/Evt_Pages/Brn_ModulDetailAZ.aspx?IDAnlass=1558830&amp;date=662249088000000000</t>
  </si>
  <si>
    <t>https://eventoweb.zhaw.ch/Evt_Pages/Brn_ModulDetailAZ.aspx?IDAnlass=1558830&amp;IdLanguage=1&amp;date=662249088000000000&amp;clearcache=true</t>
  </si>
  <si>
    <t>https://eventoweb.zhaw.ch/Evt_Pages/Brn_ModulDetailAZ.aspx?IDAnlass=1558830&amp;IdLanguage=133&amp;date=662249088000000000&amp;clearcache=true</t>
  </si>
  <si>
    <t>WV.LEA2</t>
  </si>
  <si>
    <t>t.BA.WV.LEA2.19HS</t>
  </si>
  <si>
    <t>Leistungselektronik und Elektrische Antriebe 2</t>
  </si>
  <si>
    <t>Power Electronics and Electrical Drives 2</t>
  </si>
  <si>
    <t>https://eventoweb.zhaw.ch/Evt_Pages/Brn_ModulDetailAZ.aspx?IDAnlass=1558972&amp;date=662249088000000000</t>
  </si>
  <si>
    <t>https://eventoweb.zhaw.ch/Evt_Pages/Brn_ModulDetailAZ.aspx?IDAnlass=1558972&amp;IdLanguage=1&amp;date=662249088000000000&amp;clearcache=true</t>
  </si>
  <si>
    <t>https://eventoweb.zhaw.ch/Evt_Pages/Brn_ModulDetailAZ.aspx?IDAnlass=1558972&amp;IdLanguage=133&amp;date=662249088000000000&amp;clearcache=true</t>
  </si>
  <si>
    <t>WV.LFIA</t>
  </si>
  <si>
    <t>t.BA.WV.LFIA.19HS</t>
  </si>
  <si>
    <t>Learning from Incidents and Accidents</t>
  </si>
  <si>
    <t>https://eventoweb.zhaw.ch/Evt_Pages/Brn_ModulDetailAZ.aspx?IDAnlass=1558384&amp;date=662249088000000000</t>
  </si>
  <si>
    <t>https://eventoweb.zhaw.ch/Evt_Pages/Brn_ModulDetailAZ.aspx?IDAnlass=1558384&amp;IdLanguage=1&amp;date=662249088000000000&amp;clearcache=true</t>
  </si>
  <si>
    <t>https://eventoweb.zhaw.ch/Evt_Pages/Brn_ModulDetailAZ.aspx?IDAnlass=1558384&amp;IdLanguage=133&amp;date=662249088000000000&amp;clearcache=true</t>
  </si>
  <si>
    <t>WV.LK</t>
  </si>
  <si>
    <t>SLKI</t>
  </si>
  <si>
    <t>Wahlpflichtmodul 10</t>
  </si>
  <si>
    <t>t.BA.WV.LK.19HS</t>
  </si>
  <si>
    <t>Leittechnik und Kundeninformation</t>
  </si>
  <si>
    <t>Control Technology and Customer Information</t>
  </si>
  <si>
    <t>https://eventoweb.zhaw.ch/Evt_Pages/Brn_ModulDetailAZ.aspx?IDAnlass=1555876&amp;date=662249088000000000</t>
  </si>
  <si>
    <t>https://eventoweb.zhaw.ch/Evt_Pages/Brn_ModulDetailAZ.aspx?IDAnlass=1555876&amp;IdLanguage=1&amp;date=662249088000000000&amp;clearcache=true</t>
  </si>
  <si>
    <t>https://eventoweb.zhaw.ch/Evt_Pages/Brn_ModulDetailAZ.aspx?IDAnlass=1555876&amp;IdLanguage=133&amp;date=662249088000000000&amp;clearcache=true</t>
  </si>
  <si>
    <t>WV.LSCM2</t>
  </si>
  <si>
    <t>LSCM2</t>
  </si>
  <si>
    <t>t.BA.WV.LSCM2.19HS</t>
  </si>
  <si>
    <t>Logistik und Supply Chain Management 2</t>
  </si>
  <si>
    <t>Logistics and Supply Chain Management 2</t>
  </si>
  <si>
    <t>https://eventoweb.zhaw.ch/Evt_Pages/Brn_ModulDetailAZ.aspx?IDAnlass=1558058&amp;date=662249088000000000</t>
  </si>
  <si>
    <t>https://eventoweb.zhaw.ch/Evt_Pages/Brn_ModulDetailAZ.aspx?IDAnlass=1558058&amp;IdLanguage=1&amp;date=662249088000000000&amp;clearcache=true</t>
  </si>
  <si>
    <t>https://eventoweb.zhaw.ch/Evt_Pages/Brn_ModulDetailAZ.aspx?IDAnlass=1558058&amp;IdLanguage=133&amp;date=662249088000000000&amp;clearcache=true</t>
  </si>
  <si>
    <t>WV.MC2</t>
  </si>
  <si>
    <t>t.BA.WV.MC2.19HS</t>
  </si>
  <si>
    <t>Microcomputer Systems 2</t>
  </si>
  <si>
    <t>6. Sem(ET;IT)8. Sem</t>
  </si>
  <si>
    <t>Unterrichtszimmer + P: TE 519 plus TE 502 und/oder  TE 507 je nach Klassengrösse</t>
  </si>
  <si>
    <t>https://eventoweb.zhaw.ch/Evt_Pages/Brn_ModulDetailAZ.aspx?IDAnlass=1558796&amp;date=662249088000000000</t>
  </si>
  <si>
    <t>https://eventoweb.zhaw.ch/Evt_Pages/Brn_ModulDetailAZ.aspx?IDAnlass=1558796&amp;IdLanguage=1&amp;date=662249088000000000&amp;clearcache=true</t>
  </si>
  <si>
    <t>https://eventoweb.zhaw.ch/Evt_Pages/Brn_ModulDetailAZ.aspx?IDAnlass=1558796&amp;IdLanguage=133&amp;date=662249088000000000&amp;clearcache=true</t>
  </si>
  <si>
    <t>WV.MDA</t>
  </si>
  <si>
    <t>MDA</t>
  </si>
  <si>
    <t>t.BA.WV.MDA.19HS</t>
  </si>
  <si>
    <t>Mobility Data Analytics</t>
  </si>
  <si>
    <t>https://eventoweb.zhaw.ch/Evt_Pages/Brn_ModulDetailAZ.aspx?IDAnlass=1555873&amp;date=662249088000000000</t>
  </si>
  <si>
    <t>https://eventoweb.zhaw.ch/Evt_Pages/Brn_ModulDetailAZ.aspx?IDAnlass=1555873&amp;IdLanguage=1&amp;date=662249088000000000&amp;clearcache=true</t>
  </si>
  <si>
    <t>https://eventoweb.zhaw.ch/Evt_Pages/Brn_ModulDetailAZ.aspx?IDAnlass=1555873&amp;IdLanguage=133&amp;date=662249088000000000&amp;clearcache=true</t>
  </si>
  <si>
    <t>WV.MEDT-EN</t>
  </si>
  <si>
    <t>t.BA.WV.MEDT-EN.20HS</t>
  </si>
  <si>
    <t>Thermal Devices in Medicine</t>
  </si>
  <si>
    <t>bmat</t>
  </si>
  <si>
    <t>https://eventoweb.zhaw.ch/Evt_Pages/Brn_ModulDetailAZ.aspx?IDAnlass=1671111&amp;date=662249088000000000</t>
  </si>
  <si>
    <t>https://eventoweb.zhaw.ch/Evt_Pages/Brn_ModulDetailAZ.aspx?IDAnlass=1671111&amp;IdLanguage=1&amp;date=662249088000000000&amp;clearcache=true</t>
  </si>
  <si>
    <t>https://eventoweb.zhaw.ch/Evt_Pages/Brn_ModulDetailAZ.aspx?IDAnlass=1671111&amp;IdLanguage=133&amp;date=662249088000000000&amp;clearcache=true</t>
  </si>
  <si>
    <t>WV.METE2</t>
  </si>
  <si>
    <t>METE2</t>
  </si>
  <si>
    <t>Medizintechnik 2</t>
  </si>
  <si>
    <t>t.BA.WV.METE2.19HS</t>
  </si>
  <si>
    <t>Biomedical Engineering 2</t>
  </si>
  <si>
    <t>https://eventoweb.zhaw.ch/Evt_Pages/Brn_ModulDetailAZ.aspx?IDAnlass=1555709&amp;date=662249088000000000</t>
  </si>
  <si>
    <t>https://eventoweb.zhaw.ch/Evt_Pages/Brn_ModulDetailAZ.aspx?IDAnlass=1555709&amp;IdLanguage=1&amp;date=662249088000000000&amp;clearcache=true</t>
  </si>
  <si>
    <t>https://eventoweb.zhaw.ch/Evt_Pages/Brn_ModulDetailAZ.aspx?IDAnlass=1555709&amp;IdLanguage=133&amp;date=662249088000000000&amp;clearcache=true</t>
  </si>
  <si>
    <t>WV.MOBA2</t>
  </si>
  <si>
    <t>t.BA.WV.MOBA2.19HS</t>
  </si>
  <si>
    <t>Mobile Applications 2</t>
  </si>
  <si>
    <t>https://eventoweb.zhaw.ch/Evt_Pages/Brn_ModulDetailAZ.aspx?IDAnlass=1558136&amp;date=662249088000000000</t>
  </si>
  <si>
    <t>https://eventoweb.zhaw.ch/Evt_Pages/Brn_ModulDetailAZ.aspx?IDAnlass=1558136&amp;IdLanguage=1&amp;date=662249088000000000&amp;clearcache=true</t>
  </si>
  <si>
    <t>https://eventoweb.zhaw.ch/Evt_Pages/Brn_ModulDetailAZ.aspx?IDAnlass=1558136&amp;IdLanguage=133&amp;date=662249088000000000&amp;clearcache=true</t>
  </si>
  <si>
    <t>WV.MOSI2</t>
  </si>
  <si>
    <t>MOSI2</t>
  </si>
  <si>
    <t>t.BA.WV.MOSI2.19HS</t>
  </si>
  <si>
    <t>Modellierung und Simulation 2</t>
  </si>
  <si>
    <t>Modeling and Simulation 2</t>
  </si>
  <si>
    <t>https://eventoweb.zhaw.ch/Evt_Pages/Brn_ModulDetailAZ.aspx?IDAnlass=1555862&amp;date=662249088000000000</t>
  </si>
  <si>
    <t>https://eventoweb.zhaw.ch/Evt_Pages/Brn_ModulDetailAZ.aspx?IDAnlass=1555862&amp;IdLanguage=1&amp;date=662249088000000000&amp;clearcache=true</t>
  </si>
  <si>
    <t>https://eventoweb.zhaw.ch/Evt_Pages/Brn_ModulDetailAZ.aspx?IDAnlass=1555862&amp;IdLanguage=133&amp;date=662249088000000000&amp;clearcache=true</t>
  </si>
  <si>
    <t>WV.MPC-EN</t>
  </si>
  <si>
    <t>t.BA.WV.MPC-EN.19HS</t>
  </si>
  <si>
    <t>Multicore and Parallel Computing</t>
  </si>
  <si>
    <t>Unterrichtszimmer + P: TE 523 oder TE 519 oder TE 502 oder TE 507</t>
  </si>
  <si>
    <t>https://eventoweb.zhaw.ch/Evt_Pages/Brn_ModulDetailAZ.aspx?IDAnlass=1558841&amp;date=662249088000000000</t>
  </si>
  <si>
    <t>https://eventoweb.zhaw.ch/Evt_Pages/Brn_ModulDetailAZ.aspx?IDAnlass=1558841&amp;IdLanguage=1&amp;date=662249088000000000&amp;clearcache=true</t>
  </si>
  <si>
    <t>https://eventoweb.zhaw.ch/Evt_Pages/Brn_ModulDetailAZ.aspx?IDAnlass=1558841&amp;IdLanguage=133&amp;date=662249088000000000&amp;clearcache=true</t>
  </si>
  <si>
    <t>WV.MQM</t>
  </si>
  <si>
    <t>MQM</t>
  </si>
  <si>
    <t>t.BA.WV.MQM.19HS</t>
  </si>
  <si>
    <t>Methoden des quantitativen Marketings</t>
  </si>
  <si>
    <t>Methods of Quantitative Marketing</t>
  </si>
  <si>
    <t>https://eventoweb.zhaw.ch/Evt_Pages/Brn_ModulDetailAZ.aspx?IDAnlass=1555860&amp;date=662249088000000000</t>
  </si>
  <si>
    <t>https://eventoweb.zhaw.ch/Evt_Pages/Brn_ModulDetailAZ.aspx?IDAnlass=1555860&amp;IdLanguage=1&amp;date=662249088000000000&amp;clearcache=true</t>
  </si>
  <si>
    <t>https://eventoweb.zhaw.ch/Evt_Pages/Brn_ModulDetailAZ.aspx?IDAnlass=1555860&amp;IdLanguage=133&amp;date=662249088000000000&amp;clearcache=true</t>
  </si>
  <si>
    <t>WV.OMCS</t>
  </si>
  <si>
    <t>t.BA.WV.OMCS.19HS</t>
  </si>
  <si>
    <t>Optimierungsmethoden in der Informatik</t>
  </si>
  <si>
    <t>Optimization Methods in Computer Science</t>
  </si>
  <si>
    <t xml:space="preserve"> Gemäss Vereinbarung</t>
  </si>
  <si>
    <t>https://eventoweb.zhaw.ch/Evt_Pages/Brn_ModulDetailAZ.aspx?IDAnlass=1467923&amp;date=662249088000000000</t>
  </si>
  <si>
    <t>https://eventoweb.zhaw.ch/Evt_Pages/Brn_ModulDetailAZ.aspx?IDAnlass=1467923&amp;IdLanguage=1&amp;date=662249088000000000&amp;clearcache=true</t>
  </si>
  <si>
    <t>https://eventoweb.zhaw.ch/Evt_Pages/Brn_ModulDetailAZ.aspx?IDAnlass=1467923&amp;IdLanguage=133&amp;date=662249088000000000&amp;clearcache=true</t>
  </si>
  <si>
    <t>WV.OPTEL</t>
  </si>
  <si>
    <t>t.BA.WV.OPTEL.19HS</t>
  </si>
  <si>
    <t>Optoelektronik</t>
  </si>
  <si>
    <t>Optoelectronics</t>
  </si>
  <si>
    <t>für Praktikum: TB514/TB526; Prio 2: TB 414; Prio 3: TB 404</t>
  </si>
  <si>
    <t>https://eventoweb.zhaw.ch/Evt_Pages/Brn_ModulDetailAZ.aspx?IDAnlass=1558849&amp;date=662249088000000000</t>
  </si>
  <si>
    <t>https://eventoweb.zhaw.ch/Evt_Pages/Brn_ModulDetailAZ.aspx?IDAnlass=1558849&amp;IdLanguage=1&amp;date=662249088000000000&amp;clearcache=true</t>
  </si>
  <si>
    <t>https://eventoweb.zhaw.ch/Evt_Pages/Brn_ModulDetailAZ.aspx?IDAnlass=1558849&amp;IdLanguage=133&amp;date=662249088000000000&amp;clearcache=true</t>
  </si>
  <si>
    <t>WV.PPES</t>
  </si>
  <si>
    <t>PPES</t>
  </si>
  <si>
    <t>t.BA.WV.PPES.19HS</t>
  </si>
  <si>
    <t>Photovoltaik Systeme</t>
  </si>
  <si>
    <t>Photovoltaic Power Electronics and Systems</t>
  </si>
  <si>
    <t>keine Überschneidung BUSMO, WWS, PPES, SASO,PTFP, TES</t>
  </si>
  <si>
    <t>https://eventoweb.zhaw.ch/Evt_Pages/Brn_ModulDetailAZ.aspx?IDAnlass=1557907&amp;date=662249088000000000</t>
  </si>
  <si>
    <t>https://eventoweb.zhaw.ch/Evt_Pages/Brn_ModulDetailAZ.aspx?IDAnlass=1557907&amp;IdLanguage=1&amp;date=662249088000000000&amp;clearcache=true</t>
  </si>
  <si>
    <t>https://eventoweb.zhaw.ch/Evt_Pages/Brn_ModulDetailAZ.aspx?IDAnlass=1557907&amp;IdLanguage=133&amp;date=662249088000000000&amp;clearcache=true</t>
  </si>
  <si>
    <t>WV.PTSP</t>
  </si>
  <si>
    <t>PTSP</t>
  </si>
  <si>
    <t>t.BA.WV.PTSP.19HS</t>
  </si>
  <si>
    <t>Photovoltaiktechnologie und Speicherproduktion</t>
  </si>
  <si>
    <t>Photovoltaic Technology and Memory Production</t>
  </si>
  <si>
    <t>https://eventoweb.zhaw.ch/Evt_Pages/Brn_ModulDetailAZ.aspx?IDAnlass=1557902&amp;date=662249088000000000</t>
  </si>
  <si>
    <t>https://eventoweb.zhaw.ch/Evt_Pages/Brn_ModulDetailAZ.aspx?IDAnlass=1557902&amp;IdLanguage=1&amp;date=662249088000000000&amp;clearcache=true</t>
  </si>
  <si>
    <t>https://eventoweb.zhaw.ch/Evt_Pages/Brn_ModulDetailAZ.aspx?IDAnlass=1557902&amp;IdLanguage=133&amp;date=662249088000000000&amp;clearcache=true</t>
  </si>
  <si>
    <t>WV.QS</t>
  </si>
  <si>
    <t>QS</t>
  </si>
  <si>
    <t>t.BA.WV.QS.19HS</t>
  </si>
  <si>
    <t>Qualitätssicherung - Methoden und Instrumente</t>
  </si>
  <si>
    <t>Quality Control - Methods and Instruments</t>
  </si>
  <si>
    <t>https://eventoweb.zhaw.ch/Evt_Pages/Brn_ModulDetailAZ.aspx?IDAnlass=1555834&amp;date=662249088000000000</t>
  </si>
  <si>
    <t>https://eventoweb.zhaw.ch/Evt_Pages/Brn_ModulDetailAZ.aspx?IDAnlass=1555834&amp;IdLanguage=1&amp;date=662249088000000000&amp;clearcache=true</t>
  </si>
  <si>
    <t>https://eventoweb.zhaw.ch/Evt_Pages/Brn_ModulDetailAZ.aspx?IDAnlass=1555834&amp;IdLanguage=133&amp;date=662249088000000000&amp;clearcache=true</t>
  </si>
  <si>
    <t>WV.RAP-EN</t>
  </si>
  <si>
    <t>t.BA.WV.RAP-EN.20HS</t>
  </si>
  <si>
    <t>Robotics Application Programming</t>
  </si>
  <si>
    <t>toff</t>
  </si>
  <si>
    <t>https://eventoweb.zhaw.ch/Evt_Pages/Brn_ModulDetailAZ.aspx?IDAnlass=1604957&amp;date=662249088000000000</t>
  </si>
  <si>
    <t>https://eventoweb.zhaw.ch/Evt_Pages/Brn_ModulDetailAZ.aspx?IDAnlass=1604957&amp;IdLanguage=1&amp;date=662249088000000000&amp;clearcache=true</t>
  </si>
  <si>
    <t>https://eventoweb.zhaw.ch/Evt_Pages/Brn_ModulDetailAZ.aspx?IDAnlass=1604957&amp;IdLanguage=133&amp;date=662249088000000000&amp;clearcache=true</t>
  </si>
  <si>
    <t>WV.RE</t>
  </si>
  <si>
    <t>RE</t>
  </si>
  <si>
    <t>t.BA.WV.RE.19HS</t>
  </si>
  <si>
    <t>Risk Engineering</t>
  </si>
  <si>
    <t>https://eventoweb.zhaw.ch/Evt_Pages/Brn_ModulDetailAZ.aspx?IDAnlass=1555826&amp;date=662249088000000000</t>
  </si>
  <si>
    <t>https://eventoweb.zhaw.ch/Evt_Pages/Brn_ModulDetailAZ.aspx?IDAnlass=1555826&amp;IdLanguage=1&amp;date=662249088000000000&amp;clearcache=true</t>
  </si>
  <si>
    <t>https://eventoweb.zhaw.ch/Evt_Pages/Brn_ModulDetailAZ.aspx?IDAnlass=1555826&amp;IdLanguage=133&amp;date=662249088000000000&amp;clearcache=true</t>
  </si>
  <si>
    <t>WV.ROME2</t>
  </si>
  <si>
    <t>ROME2</t>
  </si>
  <si>
    <t>Robotik &amp; Mechatronik 2</t>
  </si>
  <si>
    <t>t.BA.WV.ROME2.19HS</t>
  </si>
  <si>
    <t>Robotik und Mechatronik 2</t>
  </si>
  <si>
    <t>Robotics and Mechatronics 2</t>
  </si>
  <si>
    <t>6.Sem(ET;ST)/8.Sem(ET;MT)</t>
  </si>
  <si>
    <t>https://eventoweb.zhaw.ch/Evt_Pages/Brn_ModulDetailAZ.aspx?IDAnlass=1558036&amp;date=662249088000000000</t>
  </si>
  <si>
    <t>https://eventoweb.zhaw.ch/Evt_Pages/Brn_ModulDetailAZ.aspx?IDAnlass=1558036&amp;IdLanguage=1&amp;date=662249088000000000&amp;clearcache=true</t>
  </si>
  <si>
    <t>https://eventoweb.zhaw.ch/Evt_Pages/Brn_ModulDetailAZ.aspx?IDAnlass=1558036&amp;IdLanguage=133&amp;date=662249088000000000&amp;clearcache=true</t>
  </si>
  <si>
    <t>WV.RT2</t>
  </si>
  <si>
    <t>RT2</t>
  </si>
  <si>
    <t>Regelungstechnik 2</t>
  </si>
  <si>
    <t>t.BA.WV.RT2.19HS</t>
  </si>
  <si>
    <t>Control Theory 2</t>
  </si>
  <si>
    <t xml:space="preserve"> </t>
  </si>
  <si>
    <t>https://eventoweb.zhaw.ch/Evt_Pages/Brn_ModulDetailAZ.aspx?IDAnlass=1558025&amp;date=662249088000000000</t>
  </si>
  <si>
    <t>https://eventoweb.zhaw.ch/Evt_Pages/Brn_ModulDetailAZ.aspx?IDAnlass=1558025&amp;IdLanguage=1&amp;date=662249088000000000&amp;clearcache=true</t>
  </si>
  <si>
    <t>https://eventoweb.zhaw.ch/Evt_Pages/Brn_ModulDetailAZ.aspx?IDAnlass=1558025&amp;IdLanguage=133&amp;date=662249088000000000&amp;clearcache=true</t>
  </si>
  <si>
    <t>WV.SASO</t>
  </si>
  <si>
    <t>SASO</t>
  </si>
  <si>
    <t>t.BA.WV.SASO.19HS</t>
  </si>
  <si>
    <t>Smart Solutions</t>
  </si>
  <si>
    <t>https://eventoweb.zhaw.ch/Evt_Pages/Brn_ModulDetailAZ.aspx?IDAnlass=1558084&amp;date=662249088000000000</t>
  </si>
  <si>
    <t>https://eventoweb.zhaw.ch/Evt_Pages/Brn_ModulDetailAZ.aspx?IDAnlass=1558084&amp;IdLanguage=1&amp;date=662249088000000000&amp;clearcache=true</t>
  </si>
  <si>
    <t>https://eventoweb.zhaw.ch/Evt_Pages/Brn_ModulDetailAZ.aspx?IDAnlass=1558084&amp;IdLanguage=133&amp;date=662249088000000000&amp;clearcache=true</t>
  </si>
  <si>
    <t>WV.SDA</t>
  </si>
  <si>
    <t>SDA</t>
  </si>
  <si>
    <t>t.BA.WV.SDA.19HS</t>
  </si>
  <si>
    <t>Survey Design und Analyse</t>
  </si>
  <si>
    <t>Survey Design and Analysis</t>
  </si>
  <si>
    <t>teml</t>
  </si>
  <si>
    <t>https://eventoweb.zhaw.ch/Evt_Pages/Brn_ModulDetailAZ.aspx?IDAnlass=1555815&amp;date=662249088000000000</t>
  </si>
  <si>
    <t>https://eventoweb.zhaw.ch/Evt_Pages/Brn_ModulDetailAZ.aspx?IDAnlass=1555815&amp;IdLanguage=1&amp;date=662249088000000000&amp;clearcache=true</t>
  </si>
  <si>
    <t>https://eventoweb.zhaw.ch/Evt_Pages/Brn_ModulDetailAZ.aspx?IDAnlass=1555815&amp;IdLanguage=133&amp;date=662249088000000000&amp;clearcache=true</t>
  </si>
  <si>
    <t>WV.SEL</t>
  </si>
  <si>
    <t>SEL</t>
  </si>
  <si>
    <t>t.BA.WV.SEL.19HS</t>
  </si>
  <si>
    <t>Service Engineering Labor</t>
  </si>
  <si>
    <t>Service Engineering Lab</t>
  </si>
  <si>
    <t>https://eventoweb.zhaw.ch/Evt_Pages/Brn_ModulDetailAZ.aspx?IDAnlass=1558642&amp;date=662249088000000000</t>
  </si>
  <si>
    <t>https://eventoweb.zhaw.ch/Evt_Pages/Brn_ModulDetailAZ.aspx?IDAnlass=1558642&amp;IdLanguage=1&amp;date=662249088000000000&amp;clearcache=true</t>
  </si>
  <si>
    <t>https://eventoweb.zhaw.ch/Evt_Pages/Brn_ModulDetailAZ.aspx?IDAnlass=1558642&amp;IdLanguage=133&amp;date=662249088000000000&amp;clearcache=true</t>
  </si>
  <si>
    <t>WV.SEN</t>
  </si>
  <si>
    <t>t.BA.WV.SEN.19HS</t>
  </si>
  <si>
    <t>Sensorik</t>
  </si>
  <si>
    <t>Sensors</t>
  </si>
  <si>
    <t>Sensoriklabor TE2015</t>
  </si>
  <si>
    <t>https://eventoweb.zhaw.ch/Evt_Pages/Brn_ModulDetailAZ.aspx?IDAnlass=1558053&amp;date=662249088000000000</t>
  </si>
  <si>
    <t>https://eventoweb.zhaw.ch/Evt_Pages/Brn_ModulDetailAZ.aspx?IDAnlass=1558053&amp;IdLanguage=1&amp;date=662249088000000000&amp;clearcache=true</t>
  </si>
  <si>
    <t>https://eventoweb.zhaw.ch/Evt_Pages/Brn_ModulDetailAZ.aspx?IDAnlass=1558053&amp;IdLanguage=133&amp;date=662249088000000000&amp;clearcache=true</t>
  </si>
  <si>
    <t>WV.SMGR</t>
  </si>
  <si>
    <t>ET,EU</t>
  </si>
  <si>
    <t>t.BA.WV.SMGR.19HS</t>
  </si>
  <si>
    <t>Smart Grid</t>
  </si>
  <si>
    <t>ET5,EU6</t>
  </si>
  <si>
    <t>6. Semester(EU)/8. Semester</t>
  </si>
  <si>
    <t>Mit diesen Korrekturen liegt der SG EU immer noch 0.5 Module über dem Grenzwert. Dies hängt mit dem Modul Smart Grids zusammen, dass als sehr aktuelles und sehr gut besuchtes Modul (30 – 40 Anmeldungen) ebenfalls in der Liste verbleiben soll. Die Situation wird noch dadurch verschärft, dass uns der SGL ET mitgeteilt hat, dass das LPT ET dieses Modul gestrichen hat, um den Grenzwert einzuhalten. D.h. das ganze Modul wäre nun EU anzurechnen</t>
  </si>
  <si>
    <t>https://eventoweb.zhaw.ch/Evt_Pages/Brn_ModulDetailAZ.aspx?IDAnlass=1557900&amp;date=662249088000000000</t>
  </si>
  <si>
    <t>https://eventoweb.zhaw.ch/Evt_Pages/Brn_ModulDetailAZ.aspx?IDAnlass=1557900&amp;IdLanguage=1&amp;date=662249088000000000&amp;clearcache=true</t>
  </si>
  <si>
    <t>https://eventoweb.zhaw.ch/Evt_Pages/Brn_ModulDetailAZ.aspx?IDAnlass=1557900&amp;IdLanguage=133&amp;date=662249088000000000&amp;clearcache=true</t>
  </si>
  <si>
    <t>WV.SPACE</t>
  </si>
  <si>
    <t>t.BA.WV.SPACE.19HS</t>
  </si>
  <si>
    <t>Space Systems</t>
  </si>
  <si>
    <t>xsaz</t>
  </si>
  <si>
    <t>https://eventoweb.zhaw.ch/Evt_Pages/Brn_ModulDetailAZ.aspx?IDAnlass=1558388&amp;date=662249088000000000</t>
  </si>
  <si>
    <t>https://eventoweb.zhaw.ch/Evt_Pages/Brn_ModulDetailAZ.aspx?IDAnlass=1558388&amp;IdLanguage=1&amp;date=662249088000000000&amp;clearcache=true</t>
  </si>
  <si>
    <t>https://eventoweb.zhaw.ch/Evt_Pages/Brn_ModulDetailAZ.aspx?IDAnlass=1558388&amp;IdLanguage=133&amp;date=662249088000000000&amp;clearcache=true</t>
  </si>
  <si>
    <t>WV.SPP2</t>
  </si>
  <si>
    <t>SPP2</t>
  </si>
  <si>
    <t>Smart Products and Production 2</t>
  </si>
  <si>
    <t>t.BA.WV.SPP2.19HS</t>
  </si>
  <si>
    <t>https://eventoweb.zhaw.ch/Evt_Pages/Brn_ModulDetailAZ.aspx?IDAnlass=1558258&amp;date=662249088000000000</t>
  </si>
  <si>
    <t>https://eventoweb.zhaw.ch/Evt_Pages/Brn_ModulDetailAZ.aspx?IDAnlass=1558258&amp;IdLanguage=1&amp;date=662249088000000000&amp;clearcache=true</t>
  </si>
  <si>
    <t>https://eventoweb.zhaw.ch/Evt_Pages/Brn_ModulDetailAZ.aspx?IDAnlass=1558258&amp;IdLanguage=133&amp;date=662249088000000000&amp;clearcache=true</t>
  </si>
  <si>
    <t>WV.SPP2-EN</t>
  </si>
  <si>
    <t>SPP2-EN</t>
  </si>
  <si>
    <t>t.BA.WV.SPP2-EN.19HS</t>
  </si>
  <si>
    <t>https://eventoweb.zhaw.ch/Evt_Pages/Brn_ModulDetailAZ.aspx?IDAnlass=1558256&amp;date=662249088000000000</t>
  </si>
  <si>
    <t>https://eventoweb.zhaw.ch/Evt_Pages/Brn_ModulDetailAZ.aspx?IDAnlass=1558256&amp;IdLanguage=1&amp;date=662249088000000000&amp;clearcache=true</t>
  </si>
  <si>
    <t>https://eventoweb.zhaw.ch/Evt_Pages/Brn_ModulDetailAZ.aspx?IDAnlass=1558256&amp;IdLanguage=133&amp;date=662249088000000000&amp;clearcache=true</t>
  </si>
  <si>
    <t>WV.SWS2-EN</t>
  </si>
  <si>
    <t>t.BA.WV.SWS2-EN.19HS</t>
  </si>
  <si>
    <t>Software and System Security 2</t>
  </si>
  <si>
    <t>tebe</t>
  </si>
  <si>
    <t>https://eventoweb.zhaw.ch/Evt_Pages/Brn_ModulDetailAZ.aspx?IDAnlass=1558837&amp;date=662249088000000000</t>
  </si>
  <si>
    <t>https://eventoweb.zhaw.ch/Evt_Pages/Brn_ModulDetailAZ.aspx?IDAnlass=1558837&amp;IdLanguage=1&amp;date=662249088000000000&amp;clearcache=true</t>
  </si>
  <si>
    <t>https://eventoweb.zhaw.ch/Evt_Pages/Brn_ModulDetailAZ.aspx?IDAnlass=1558837&amp;IdLanguage=133&amp;date=662249088000000000&amp;clearcache=true</t>
  </si>
  <si>
    <t>WV.SYAT2-EN</t>
  </si>
  <si>
    <t>SYAT2-EN</t>
  </si>
  <si>
    <t>System- und Automatisierungstechnik 2</t>
  </si>
  <si>
    <t>t.BA.WV.SYAT2-EN.19HS</t>
  </si>
  <si>
    <t>Systems and Automation Technology 2</t>
  </si>
  <si>
    <t>https://eventoweb.zhaw.ch/Evt_Pages/Brn_ModulDetailAZ.aspx?IDAnlass=1558670&amp;date=662249088000000000</t>
  </si>
  <si>
    <t>https://eventoweb.zhaw.ch/Evt_Pages/Brn_ModulDetailAZ.aspx?IDAnlass=1558670&amp;IdLanguage=1&amp;date=662249088000000000&amp;clearcache=true</t>
  </si>
  <si>
    <t>https://eventoweb.zhaw.ch/Evt_Pages/Brn_ModulDetailAZ.aspx?IDAnlass=1558670&amp;IdLanguage=133&amp;date=662249088000000000&amp;clearcache=true</t>
  </si>
  <si>
    <t>WV.TES</t>
  </si>
  <si>
    <t>TES</t>
  </si>
  <si>
    <t>t.BA.WV.TES.19HS</t>
  </si>
  <si>
    <t>Thermische Energiesysteme</t>
  </si>
  <si>
    <t>Thermal Energy Systems</t>
  </si>
  <si>
    <t>https://eventoweb.zhaw.ch/Evt_Pages/Brn_ModulDetailAZ.aspx?IDAnlass=1557897&amp;date=662249088000000000</t>
  </si>
  <si>
    <t>https://eventoweb.zhaw.ch/Evt_Pages/Brn_ModulDetailAZ.aspx?IDAnlass=1557897&amp;IdLanguage=1&amp;date=662249088000000000&amp;clearcache=true</t>
  </si>
  <si>
    <t>https://eventoweb.zhaw.ch/Evt_Pages/Brn_ModulDetailAZ.aspx?IDAnlass=1557897&amp;IdLanguage=133&amp;date=662249088000000000&amp;clearcache=true</t>
  </si>
  <si>
    <t>WV.TSO</t>
  </si>
  <si>
    <t>TSO</t>
  </si>
  <si>
    <t>t.BA.WV.TSO.19HS</t>
  </si>
  <si>
    <t>Traffic Systems Operations</t>
  </si>
  <si>
    <t>reno</t>
  </si>
  <si>
    <t>https://eventoweb.zhaw.ch/Evt_Pages/Brn_ModulDetailAZ.aspx?IDAnlass=1558335&amp;date=662249088000000000</t>
  </si>
  <si>
    <t>https://eventoweb.zhaw.ch/Evt_Pages/Brn_ModulDetailAZ.aspx?IDAnlass=1558335&amp;IdLanguage=1&amp;date=662249088000000000&amp;clearcache=true</t>
  </si>
  <si>
    <t>https://eventoweb.zhaw.ch/Evt_Pages/Brn_ModulDetailAZ.aspx?IDAnlass=1558335&amp;IdLanguage=133&amp;date=662249088000000000&amp;clearcache=true</t>
  </si>
  <si>
    <t>WV.UA-EN</t>
  </si>
  <si>
    <t>t.BA.WV.UA-EN.19HS</t>
  </si>
  <si>
    <t>Unmanned Aviation</t>
  </si>
  <si>
    <t>https://eventoweb.zhaw.ch/Evt_Pages/Brn_ModulDetailAZ.aspx?IDAnlass=1558368&amp;date=662249088000000000</t>
  </si>
  <si>
    <t>https://eventoweb.zhaw.ch/Evt_Pages/Brn_ModulDetailAZ.aspx?IDAnlass=1558368&amp;IdLanguage=1&amp;date=662249088000000000&amp;clearcache=true</t>
  </si>
  <si>
    <t>https://eventoweb.zhaw.ch/Evt_Pages/Brn_ModulDetailAZ.aspx?IDAnlass=1558368&amp;IdLanguage=133&amp;date=662249088000000000&amp;clearcache=true</t>
  </si>
  <si>
    <t>WV.VC2</t>
  </si>
  <si>
    <t>t.BA.WV.VC2.19HS</t>
  </si>
  <si>
    <t>Visual Computing 2</t>
  </si>
  <si>
    <t>https://eventoweb.zhaw.ch/Evt_Pages/Brn_ModulDetailAZ.aspx?IDAnlass=1558123&amp;date=662249088000000000</t>
  </si>
  <si>
    <t>https://eventoweb.zhaw.ch/Evt_Pages/Brn_ModulDetailAZ.aspx?IDAnlass=1558123&amp;IdLanguage=1&amp;date=662249088000000000&amp;clearcache=true</t>
  </si>
  <si>
    <t>https://eventoweb.zhaw.ch/Evt_Pages/Brn_ModulDetailAZ.aspx?IDAnlass=1558123&amp;IdLanguage=133&amp;date=662249088000000000&amp;clearcache=true</t>
  </si>
  <si>
    <t>WV.VT2</t>
  </si>
  <si>
    <t>VT2</t>
  </si>
  <si>
    <t>Verfahrenstechnik 2</t>
  </si>
  <si>
    <t>t.BA.WV.VT2.19HS</t>
  </si>
  <si>
    <t>Process Engineering 2</t>
  </si>
  <si>
    <t>https://eventoweb.zhaw.ch/Evt_Pages/Brn_ModulDetailAZ.aspx?IDAnlass=1557982&amp;date=662249088000000000</t>
  </si>
  <si>
    <t>https://eventoweb.zhaw.ch/Evt_Pages/Brn_ModulDetailAZ.aspx?IDAnlass=1557982&amp;IdLanguage=1&amp;date=662249088000000000&amp;clearcache=true</t>
  </si>
  <si>
    <t>https://eventoweb.zhaw.ch/Evt_Pages/Brn_ModulDetailAZ.aspx?IDAnlass=1557982&amp;IdLanguage=133&amp;date=662249088000000000&amp;clearcache=true</t>
  </si>
  <si>
    <t>WV.VTEC2</t>
  </si>
  <si>
    <t>VTEC2</t>
  </si>
  <si>
    <t>t.BA.WV.VTEC2.19HS</t>
  </si>
  <si>
    <t>Verkehrstechnik 2</t>
  </si>
  <si>
    <t>Transport Engineering 2</t>
  </si>
  <si>
    <t>https://eventoweb.zhaw.ch/Evt_Pages/Brn_ModulDetailAZ.aspx?IDAnlass=1558248&amp;date=662249088000000000</t>
  </si>
  <si>
    <t>https://eventoweb.zhaw.ch/Evt_Pages/Brn_ModulDetailAZ.aspx?IDAnlass=1558248&amp;IdLanguage=1&amp;date=662249088000000000&amp;clearcache=true</t>
  </si>
  <si>
    <t>https://eventoweb.zhaw.ch/Evt_Pages/Brn_ModulDetailAZ.aspx?IDAnlass=1558248&amp;IdLanguage=133&amp;date=662249088000000000&amp;clearcache=true</t>
  </si>
  <si>
    <t>WV.WA</t>
  </si>
  <si>
    <t>t.BA.WV.WA.19HS</t>
  </si>
  <si>
    <t>Werkstoffauswahl</t>
  </si>
  <si>
    <t>Materials Selection</t>
  </si>
  <si>
    <t>https://eventoweb.zhaw.ch/Evt_Pages/Brn_ModulDetailAZ.aspx?IDAnlass=1557984&amp;date=662249088000000000</t>
  </si>
  <si>
    <t>https://eventoweb.zhaw.ch/Evt_Pages/Brn_ModulDetailAZ.aspx?IDAnlass=1557984&amp;IdLanguage=1&amp;date=662249088000000000&amp;clearcache=true</t>
  </si>
  <si>
    <t>https://eventoweb.zhaw.ch/Evt_Pages/Brn_ModulDetailAZ.aspx?IDAnlass=1557984&amp;IdLanguage=133&amp;date=662249088000000000&amp;clearcache=true</t>
  </si>
  <si>
    <t>WV.WCOM2</t>
  </si>
  <si>
    <t>WCOM2</t>
  </si>
  <si>
    <t>t.BA.WV.WCOM2.19HS</t>
  </si>
  <si>
    <t>Wireless Communication 2</t>
  </si>
  <si>
    <t>https://eventoweb.zhaw.ch/Evt_Pages/Brn_ModulDetailAZ.aspx?IDAnlass=1558866&amp;date=662249088000000000</t>
  </si>
  <si>
    <t>https://eventoweb.zhaw.ch/Evt_Pages/Brn_ModulDetailAZ.aspx?IDAnlass=1558866&amp;IdLanguage=1&amp;date=662249088000000000&amp;clearcache=true</t>
  </si>
  <si>
    <t>https://eventoweb.zhaw.ch/Evt_Pages/Brn_ModulDetailAZ.aspx?IDAnlass=1558866&amp;IdLanguage=133&amp;date=662249088000000000&amp;clearcache=true</t>
  </si>
  <si>
    <t>WV.WWS</t>
  </si>
  <si>
    <t>WWS</t>
  </si>
  <si>
    <t>t.BA.WV.WWS.19HS</t>
  </si>
  <si>
    <t>Windkraft Wasserkraft Solarthermie</t>
  </si>
  <si>
    <t>Wind and Water Power and Thermal Solar Energy</t>
  </si>
  <si>
    <t>EU5-THET,EU6-ELEE/NTEC,MT6</t>
  </si>
  <si>
    <t>both</t>
  </si>
  <si>
    <t>Montag Nachmittag; keine Überschneidung BUSMO, WWS, PPES, SASO,PTFP, TES</t>
  </si>
  <si>
    <t>https://eventoweb.zhaw.ch/Evt_Pages/Brn_ModulDetailAZ.aspx?IDAnlass=1557062&amp;date=662249088000000000</t>
  </si>
  <si>
    <t>https://eventoweb.zhaw.ch/Evt_Pages/Brn_ModulDetailAZ.aspx?IDAnlass=1557062&amp;IdLanguage=1&amp;date=662249088000000000&amp;clearcache=true</t>
  </si>
  <si>
    <t>https://eventoweb.zhaw.ch/Evt_Pages/Brn_ModulDetailAZ.aspx?IDAnlass=1557062&amp;IdLanguage=133&amp;date=662249088000000000&amp;clearcache=true</t>
  </si>
  <si>
    <t>WVK.CECO</t>
  </si>
  <si>
    <t>t.BA.WVK.CECO.20HS</t>
  </si>
  <si>
    <t>Circular Economy</t>
  </si>
  <si>
    <t>https://eventoweb.zhaw.ch/Evt_Pages/Brn_ModulDetailAZ.aspx?IDAnlass=1684427&amp;date=662249088000000000</t>
  </si>
  <si>
    <t>https://eventoweb.zhaw.ch/Evt_Pages/Brn_ModulDetailAZ.aspx?IDAnlass=1684427&amp;IdLanguage=1&amp;date=662249088000000000&amp;clearcache=true</t>
  </si>
  <si>
    <t>https://eventoweb.zhaw.ch/Evt_Pages/Brn_ModulDetailAZ.aspx?IDAnlass=1684427&amp;IdLanguage=133&amp;date=662249088000000000&amp;clearcache=true</t>
  </si>
  <si>
    <t>WVK.EAP-EN</t>
  </si>
  <si>
    <t>t.BA.WVK.EAP-EN.20HS</t>
  </si>
  <si>
    <t>English for Academic Purposes</t>
  </si>
  <si>
    <t>https://eventoweb.zhaw.ch/Evt_Pages/Brn_ModulDetailAZ.aspx?IDAnlass=1684412&amp;date=662249088000000000</t>
  </si>
  <si>
    <t>https://eventoweb.zhaw.ch/Evt_Pages/Brn_ModulDetailAZ.aspx?IDAnlass=1684412&amp;IdLanguage=1&amp;date=662249088000000000&amp;clearcache=true</t>
  </si>
  <si>
    <t>https://eventoweb.zhaw.ch/Evt_Pages/Brn_ModulDetailAZ.aspx?IDAnlass=1684412&amp;IdLanguage=133&amp;date=662249088000000000&amp;clearcache=true</t>
  </si>
  <si>
    <t>WVK.ICAM-EN</t>
  </si>
  <si>
    <t>t.BA.WVK.ICAM-EN.20HS</t>
  </si>
  <si>
    <t>DS5,ET5,EU5,IT5,MT5,ST5,VS5,WI6</t>
  </si>
  <si>
    <t>https://eventoweb.zhaw.ch/Evt_Pages/Brn_ModulDetailAZ.aspx?IDAnlass=1684419&amp;date=662249088000000000</t>
  </si>
  <si>
    <t>https://eventoweb.zhaw.ch/Evt_Pages/Brn_ModulDetailAZ.aspx?IDAnlass=1684419&amp;IdLanguage=1&amp;date=662249088000000000&amp;clearcache=true</t>
  </si>
  <si>
    <t>https://eventoweb.zhaw.ch/Evt_Pages/Brn_ModulDetailAZ.aspx?IDAnlass=1684419&amp;IdLanguage=133&amp;date=662249088000000000&amp;clearcache=true</t>
  </si>
  <si>
    <t>WVK.IVEST</t>
  </si>
  <si>
    <t>t.BA.WVK.IVEST.20HS</t>
  </si>
  <si>
    <t>Investition und Finanzierung</t>
  </si>
  <si>
    <t>Investment and Finance</t>
  </si>
  <si>
    <t>https://eventoweb.zhaw.ch/Evt_Pages/Brn_ModulDetailAZ.aspx?IDAnlass=1684366&amp;date=662249088000000000</t>
  </si>
  <si>
    <t>https://eventoweb.zhaw.ch/Evt_Pages/Brn_ModulDetailAZ.aspx?IDAnlass=1684366&amp;IdLanguage=1&amp;date=662249088000000000&amp;clearcache=true</t>
  </si>
  <si>
    <t>https://eventoweb.zhaw.ch/Evt_Pages/Brn_ModulDetailAZ.aspx?IDAnlass=1684366&amp;IdLanguage=133&amp;date=662249088000000000&amp;clearcache=true</t>
  </si>
  <si>
    <t>WVK.MMA</t>
  </si>
  <si>
    <t>t.BA.WVK.MMA.20HS</t>
  </si>
  <si>
    <t>Marketing und Marktbearbeitung</t>
  </si>
  <si>
    <t>Marketing and Market Development</t>
  </si>
  <si>
    <t>https://eventoweb.zhaw.ch/Evt_Pages/Brn_ModulDetailAZ.aspx?IDAnlass=1684501&amp;date=662249088000000000</t>
  </si>
  <si>
    <t>https://eventoweb.zhaw.ch/Evt_Pages/Brn_ModulDetailAZ.aspx?IDAnlass=1684501&amp;IdLanguage=1&amp;date=662249088000000000&amp;clearcache=true</t>
  </si>
  <si>
    <t>https://eventoweb.zhaw.ch/Evt_Pages/Brn_ModulDetailAZ.aspx?IDAnlass=1684501&amp;IdLanguage=133&amp;date=662249088000000000&amp;clearcache=true</t>
  </si>
  <si>
    <t>WVK.SIC-SMART</t>
  </si>
  <si>
    <t>t.BA.WVK.SIC-SMART.20HS</t>
  </si>
  <si>
    <t>Smart Living</t>
  </si>
  <si>
    <t>https://eventoweb.zhaw.ch/Evt_Pages/Brn_ModulDetailAZ.aspx?IDAnlass=1684373&amp;date=662249088000000000</t>
  </si>
  <si>
    <t>https://eventoweb.zhaw.ch/Evt_Pages/Brn_ModulDetailAZ.aspx?IDAnlass=1684373&amp;IdLanguage=1&amp;date=662249088000000000&amp;clearcache=true</t>
  </si>
  <si>
    <t>https://eventoweb.zhaw.ch/Evt_Pages/Brn_ModulDetailAZ.aspx?IDAnlass=1684373&amp;IdLanguage=133&amp;date=662249088000000000&amp;clearcache=true</t>
  </si>
  <si>
    <t>KW5/6;KW27;KW36/37</t>
  </si>
  <si>
    <t>WVK.SWA</t>
  </si>
  <si>
    <t>t.BA.WVK.SWA.20HS</t>
  </si>
  <si>
    <t>Schlüsselkompetenz Wissenschaftliches Arbeiten</t>
  </si>
  <si>
    <t>Key Competence Scientific Work</t>
  </si>
  <si>
    <t>https://eventoweb.zhaw.ch/Evt_Pages/Brn_ModulDetailAZ.aspx?IDAnlass=1684405&amp;date=662249088000000000</t>
  </si>
  <si>
    <t>https://eventoweb.zhaw.ch/Evt_Pages/Brn_ModulDetailAZ.aspx?IDAnlass=1684405&amp;IdLanguage=1&amp;date=662249088000000000&amp;clearcache=true</t>
  </si>
  <si>
    <t>https://eventoweb.zhaw.ch/Evt_Pages/Brn_ModulDetailAZ.aspx?IDAnlass=1684405&amp;IdLanguage=133&amp;date=662249088000000000&amp;clearcache=true</t>
  </si>
  <si>
    <t>WVK.WEF</t>
  </si>
  <si>
    <t>t.BA.WVK.WEF.20HS</t>
  </si>
  <si>
    <t xml:space="preserve">Wirtschaftliches/Gesellschaftliches Umfeld als Erfolgsfaktor </t>
  </si>
  <si>
    <t xml:space="preserve">Economic/Social Environment as a Success Factor </t>
  </si>
  <si>
    <t>https://eventoweb.zhaw.ch/Evt_Pages/Brn_ModulDetailAZ.aspx?IDAnlass=1684354&amp;date=662249088000000000</t>
  </si>
  <si>
    <t>https://eventoweb.zhaw.ch/Evt_Pages/Brn_ModulDetailAZ.aspx?IDAnlass=1684354&amp;IdLanguage=1&amp;date=662249088000000000&amp;clearcache=true</t>
  </si>
  <si>
    <t>https://eventoweb.zhaw.ch/Evt_Pages/Brn_ModulDetailAZ.aspx?IDAnlass=1684354&amp;IdLanguage=133&amp;date=662249088000000000&amp;clearcache=true</t>
  </si>
  <si>
    <t>WVK.ZURO</t>
  </si>
  <si>
    <t>t.BA.WVK.ZURO.20HS</t>
  </si>
  <si>
    <t>Zukunft Rohstoffe</t>
  </si>
  <si>
    <t>Future Raw Materials</t>
  </si>
  <si>
    <t>https://eventoweb.zhaw.ch/Evt_Pages/Brn_ModulDetailAZ.aspx?IDAnlass=1684402&amp;date=662249088000000000</t>
  </si>
  <si>
    <t>https://eventoweb.zhaw.ch/Evt_Pages/Brn_ModulDetailAZ.aspx?IDAnlass=1684402&amp;IdLanguage=1&amp;date=662249088000000000&amp;clearcache=true</t>
  </si>
  <si>
    <t>https://eventoweb.zhaw.ch/Evt_Pages/Brn_ModulDetailAZ.aspx?IDAnlass=1684402&amp;IdLanguage=133&amp;date=662249088000000000&amp;clearcache=true</t>
  </si>
  <si>
    <t>XX.ISSP-EN</t>
  </si>
  <si>
    <t>t.BA.XX.ISSP-EN.20HS</t>
  </si>
  <si>
    <t>Introductions to Swiss Society and Politics</t>
  </si>
  <si>
    <t>https://eventoweb.zhaw.ch/Evt_Pages/Brn_ModulDetailAZ.aspx?IDAnlass=1707859&amp;date=662249088000000000</t>
  </si>
  <si>
    <t>https://eventoweb.zhaw.ch/Evt_Pages/Brn_ModulDetailAZ.aspx?IDAnlass=1707859&amp;IdLanguage=1&amp;date=662249088000000000&amp;clearcache=true</t>
  </si>
  <si>
    <t>https://eventoweb.zhaw.ch/Evt_Pages/Brn_ModulDetailAZ.aspx?IDAnlass=1707859&amp;IdLanguage=133&amp;date=662249088000000000&amp;clearcache=true</t>
  </si>
  <si>
    <t>Stammkürzel</t>
  </si>
  <si>
    <t>Modulbezeichnung Deutsch</t>
  </si>
  <si>
    <t>Fachabteilung</t>
  </si>
  <si>
    <t>Durchführung SJ 21/22</t>
  </si>
  <si>
    <t>Vertiefung/Schwerpunkt</t>
  </si>
  <si>
    <t>Vertiefungsangebot für den auslaufenden Jahrgang WI18t</t>
  </si>
  <si>
    <t>Angebot</t>
  </si>
  <si>
    <t>Modul</t>
  </si>
  <si>
    <t>Vertiefungen</t>
  </si>
  <si>
    <t>WPFM</t>
  </si>
  <si>
    <t>Sem.</t>
  </si>
  <si>
    <t>WI-SEM</t>
  </si>
  <si>
    <t>HS</t>
  </si>
  <si>
    <t>FS</t>
  </si>
  <si>
    <t>t.BA.XX.DSSY.06HS</t>
  </si>
  <si>
    <t>t.BA.WI.OMA3.10HS</t>
  </si>
  <si>
    <t>t.BA.WI.OMA4.10HS</t>
  </si>
  <si>
    <t>t.BA.WI.OEKO2.10HS</t>
  </si>
  <si>
    <t>t.BA.WI.OEKO3.10HS</t>
  </si>
  <si>
    <t>t.BA.XX.PQM.06HS</t>
  </si>
  <si>
    <t>t.BA.XX.STDM.06HS</t>
  </si>
  <si>
    <t>t.BA.XX.ERPL.06HS</t>
  </si>
  <si>
    <t>t.BA.XX.FT.06HS</t>
  </si>
  <si>
    <t>WV.QS.19HS</t>
  </si>
  <si>
    <t>WV.USE.19HS</t>
  </si>
  <si>
    <t>WV.SEG-EN.19HS</t>
  </si>
  <si>
    <t>WV.SIM.19HS</t>
  </si>
  <si>
    <t>WV.SEL.19HS</t>
  </si>
  <si>
    <t>WV.MF2.19HS</t>
  </si>
  <si>
    <t>WV.RE.19HS</t>
  </si>
  <si>
    <t>WV.SDA.19HS</t>
  </si>
  <si>
    <t>alle WM-Module</t>
  </si>
  <si>
    <t>WV.ARM.19HS</t>
  </si>
  <si>
    <t>WV.VM.19HS</t>
  </si>
  <si>
    <t>WV.TS.19HS</t>
  </si>
  <si>
    <t>Sprache</t>
  </si>
  <si>
    <t>Vorlesung</t>
  </si>
  <si>
    <t>Praktikum</t>
  </si>
  <si>
    <t>Semester</t>
  </si>
  <si>
    <t>Durchführung</t>
  </si>
  <si>
    <t>Durchführungsort IT</t>
  </si>
  <si>
    <t>SGE - Studium Generale</t>
  </si>
  <si>
    <t>Regli Christoph</t>
  </si>
  <si>
    <t>Moll Kurt</t>
  </si>
  <si>
    <t>nur MRT1 im 3. Sem MT</t>
  </si>
  <si>
    <t>Hilbes Christian</t>
  </si>
  <si>
    <t>jart (vorerst)</t>
  </si>
  <si>
    <t>Järmann Thomas</t>
  </si>
  <si>
    <t>Typ 2b - 4 Credits - 2 * 2 SWL V</t>
  </si>
  <si>
    <t>Bazzi Elio</t>
  </si>
  <si>
    <t>Gelke Hans-Joachim</t>
  </si>
  <si>
    <t>Penner Dirk</t>
  </si>
  <si>
    <t>Sarperi Luciano</t>
  </si>
  <si>
    <t>Nussbaumer Hartmut</t>
  </si>
  <si>
    <t>Zipper Christian</t>
  </si>
  <si>
    <t>Baumgartner Franz</t>
  </si>
  <si>
    <t>Rosenthal Matthias</t>
  </si>
  <si>
    <t>Berlich Peter</t>
  </si>
  <si>
    <t>Flumini Dandolo</t>
  </si>
  <si>
    <t>Füchslin Rudolf Marcel</t>
  </si>
  <si>
    <t>Fassbind Adrian</t>
  </si>
  <si>
    <t>Schneider Gabriel</t>
  </si>
  <si>
    <t>Winkler Martin</t>
  </si>
  <si>
    <t>Hug Peter</t>
  </si>
  <si>
    <t>Jung Arnd</t>
  </si>
  <si>
    <t>Wüthrich Michael</t>
  </si>
  <si>
    <t>Pernstich Kurt</t>
  </si>
  <si>
    <t>Sauter-Servaes Thomas</t>
  </si>
  <si>
    <t>Musiolik Jörg</t>
  </si>
  <si>
    <t>Venturini Francesca</t>
  </si>
  <si>
    <t>Hofer Christoph</t>
  </si>
  <si>
    <t>Loeser Martin</t>
  </si>
  <si>
    <t>Burkert Gerrit</t>
  </si>
  <si>
    <t>Stormer Henrik</t>
  </si>
  <si>
    <t>Fernando Daniela</t>
  </si>
  <si>
    <t>Zaugg Christoph</t>
  </si>
  <si>
    <t>Landry Chantal</t>
  </si>
  <si>
    <t>Robbiani Marcello</t>
  </si>
  <si>
    <t>Schmid Matthias</t>
  </si>
  <si>
    <t>Stassen Böhlen Ines</t>
  </si>
  <si>
    <t>Rey Julien</t>
  </si>
  <si>
    <t>Stamm Christoph Georg</t>
  </si>
  <si>
    <t>Manfriani Leonardo</t>
  </si>
  <si>
    <t>Braschler Martin</t>
  </si>
  <si>
    <t>Ruckstuhl Andreas</t>
  </si>
  <si>
    <t>Ostertag Martin</t>
  </si>
  <si>
    <t>Heinzelmann Andreas</t>
  </si>
  <si>
    <t>Tillenkamp Frank</t>
  </si>
  <si>
    <t>Müller Thomas</t>
  </si>
  <si>
    <t>Marti Christof</t>
  </si>
  <si>
    <t>Doran Hans</t>
  </si>
  <si>
    <t>Stern Olaf</t>
  </si>
  <si>
    <t>Reif Monika Ulrike</t>
  </si>
  <si>
    <t>Eberlein Robert</t>
  </si>
  <si>
    <t>Fluder Otto</t>
  </si>
  <si>
    <t>Scherrer Maike</t>
  </si>
  <si>
    <t>Dumont Elisabeth</t>
  </si>
  <si>
    <t>Nussberger Mathis</t>
  </si>
  <si>
    <t>Spillner Josef</t>
  </si>
  <si>
    <t>Hübscher Iris</t>
  </si>
  <si>
    <t>Lichtensteiger Lukas</t>
  </si>
  <si>
    <t>Lermer Karl Reiner</t>
  </si>
  <si>
    <t>Markendorf Ralf</t>
  </si>
  <si>
    <t>Jazbinsek Mojca</t>
  </si>
  <si>
    <t>Häusler Hermann Ruth Esther</t>
  </si>
  <si>
    <t>Felux Michael</t>
  </si>
  <si>
    <t>Steinegger Rolf</t>
  </si>
  <si>
    <t>Anet Julien</t>
  </si>
  <si>
    <t>Stadelmann Thilo</t>
  </si>
  <si>
    <t>Meierhofer Jürg</t>
  </si>
  <si>
    <t>Cieliebak Mark</t>
  </si>
  <si>
    <t>Beer Samuel</t>
  </si>
  <si>
    <t>Colotti Alberto</t>
  </si>
  <si>
    <t>Wyrsch Sigisbert</t>
  </si>
  <si>
    <t>Hochreutener Hanspeter</t>
  </si>
  <si>
    <t>Schneider Martin Albert</t>
  </si>
  <si>
    <t>Korba Petr</t>
  </si>
  <si>
    <t>Spielberger Jürgen</t>
  </si>
  <si>
    <t>Eich Walter</t>
  </si>
  <si>
    <t>Knaack Reto</t>
  </si>
  <si>
    <t>Pfrommer Ralf</t>
  </si>
  <si>
    <t>Koll Stephan</t>
  </si>
  <si>
    <t>Peikert Gregor</t>
  </si>
  <si>
    <t>Altenburger Ruprecht</t>
  </si>
  <si>
    <t>Elspass Wilfried Johannes</t>
  </si>
  <si>
    <t>Witzig Andreas</t>
  </si>
  <si>
    <t>Breymann Wolfgang</t>
  </si>
  <si>
    <t>Bödi Richard</t>
  </si>
  <si>
    <t>Henrici Andreas</t>
  </si>
  <si>
    <t>Bütikofer Stephan</t>
  </si>
  <si>
    <t>Fauceglia Dario</t>
  </si>
  <si>
    <t>Gruber Juan-Mario</t>
  </si>
  <si>
    <t>Klinkert Andreas</t>
  </si>
  <si>
    <t>de Queiroz Tavares Marina</t>
  </si>
  <si>
    <t>Matic Igor</t>
  </si>
  <si>
    <t>Kirsch Christoph</t>
  </si>
  <si>
    <t>Weinmann Thomas Oskar</t>
  </si>
  <si>
    <t>Stahn Nadin</t>
  </si>
  <si>
    <t>Fusek Peter</t>
  </si>
  <si>
    <t>Waltert Manuel</t>
  </si>
  <si>
    <t>Weiler Andreas</t>
  </si>
  <si>
    <t>Stockinger Kurt</t>
  </si>
  <si>
    <t>Loeliger Teddy</t>
  </si>
  <si>
    <t>Rupf Marcel</t>
  </si>
  <si>
    <t>Meier Daniel Matthias</t>
  </si>
  <si>
    <t>Ulli-Beer Silvia</t>
  </si>
  <si>
    <t>Bergmann Thomas</t>
  </si>
  <si>
    <t>Bohnert Thomas Michael</t>
  </si>
  <si>
    <t>Neuhaus Stephan</t>
  </si>
  <si>
    <t>Meier Andreas</t>
  </si>
  <si>
    <t>Eschle Patrik</t>
  </si>
  <si>
    <t>Huber Frank</t>
  </si>
  <si>
    <t>Scheidegger Stephan</t>
  </si>
  <si>
    <t>Wüst Reimond Matthias</t>
  </si>
  <si>
    <t>Dettling Marcel</t>
  </si>
  <si>
    <t>Meyer Angela</t>
  </si>
  <si>
    <t>Dingerkus Stefan</t>
  </si>
  <si>
    <t>Grabner Helmut</t>
  </si>
  <si>
    <t>Mildenberger Thoralf</t>
  </si>
  <si>
    <t>Wildi Marc</t>
  </si>
  <si>
    <t>Rüst Andreas</t>
  </si>
  <si>
    <t>Stadler Konrad</t>
  </si>
  <si>
    <t>Agius William</t>
  </si>
  <si>
    <t>Vömel Christof</t>
  </si>
  <si>
    <t>Stingelin Simon Iwan</t>
  </si>
  <si>
    <t>Wenzler Thomas</t>
  </si>
  <si>
    <t>Darvishy Alireza</t>
  </si>
  <si>
    <t>Ackermann Philipp</t>
  </si>
  <si>
    <t>Eberle Armin</t>
  </si>
  <si>
    <t>Müller Udo</t>
  </si>
  <si>
    <t>Bürgin Reto</t>
  </si>
  <si>
    <t>Capone Pierluigi</t>
  </si>
  <si>
    <t>Czerner Stefan</t>
  </si>
  <si>
    <t>Scheitlin Hans</t>
  </si>
  <si>
    <t>Baumgartner Daniel</t>
  </si>
  <si>
    <t>Banica Marius</t>
  </si>
  <si>
    <t>Marti Markus</t>
  </si>
  <si>
    <t>Weisenhorn Martin</t>
  </si>
  <si>
    <t>Rege Karl</t>
  </si>
  <si>
    <t>Scheier Johannes</t>
  </si>
  <si>
    <t>Carabias-Hütter Vicente</t>
  </si>
  <si>
    <t>Lenhart Peter Marcus</t>
  </si>
  <si>
    <t>Brändli Christof</t>
  </si>
  <si>
    <t>Hesselbarth Hanfried</t>
  </si>
  <si>
    <t>Weber Sutter Markus</t>
  </si>
  <si>
    <t>Hutter Hans-Peter</t>
  </si>
  <si>
    <t>Honegger Marcel</t>
  </si>
  <si>
    <t>Schmid Daniel</t>
  </si>
  <si>
    <t>Heitz Christoph</t>
  </si>
  <si>
    <t>Rennhard Marc</t>
  </si>
  <si>
    <t>Abegglen Christian</t>
  </si>
  <si>
    <t>Dennig Hans-Jörg</t>
  </si>
  <si>
    <t>Kuhn Marc</t>
  </si>
  <si>
    <t>Spiess Harry</t>
  </si>
  <si>
    <t>Burri Adrian</t>
  </si>
  <si>
    <t>Del Duce Andrea</t>
  </si>
  <si>
    <t>Keller Paul Jörg</t>
  </si>
  <si>
    <t>Agarico Jörg</t>
  </si>
  <si>
    <t>Putzi-Plesko Hanna</t>
  </si>
  <si>
    <t>Osterrieder Jörg</t>
  </si>
  <si>
    <t>Righi Marcello</t>
  </si>
  <si>
    <t>Meli Marcel</t>
  </si>
  <si>
    <t>Bonmarin Mathias</t>
  </si>
  <si>
    <t>Toffetti Carughi Giovanni</t>
  </si>
  <si>
    <t>Templ Matthias</t>
  </si>
  <si>
    <t>Scaramuzza Maurizio</t>
  </si>
  <si>
    <t>Tellenbach Bernhard</t>
  </si>
  <si>
    <t>Renold Manuel</t>
  </si>
  <si>
    <t>Bothien Mirko</t>
  </si>
  <si>
    <t>Frischknecht Thomas, Gasser Reto</t>
  </si>
  <si>
    <t>Christiansen Klaus</t>
  </si>
  <si>
    <t>Wittmer Andreas</t>
  </si>
  <si>
    <t>Grüninger Miachel</t>
  </si>
  <si>
    <t>Dömer Manuel</t>
  </si>
  <si>
    <t>Spalten S bis AH</t>
  </si>
  <si>
    <t>S</t>
  </si>
  <si>
    <t>=WENNFEHLER(WENN(FINDEN(LINKS(T$1;2);$C4)&gt;=1;LINKS($R4;1);"");"")</t>
  </si>
  <si>
    <t>(Zeile 4)</t>
  </si>
  <si>
    <t>T</t>
  </si>
  <si>
    <t>=WENNFEHLER(WENN(FINDEN(LINKS(U$1;2);$C4)&gt;=1;LINKS($S4;1);"");"")</t>
  </si>
  <si>
    <t>...</t>
  </si>
  <si>
    <t>Abt. Lehre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</si>
</sst>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22">
    <font>
      <sz val="11"/>
      <color theme="1"/>
      <name val="Calibri"/>
      <family val="2"/>
      <scheme val="minor"/>
    </font>
    <font>
      <sz val="11"/>
      <color theme="1"/>
      <name val="Calibri"/>
      <family val="2"/>
    </font>
    <font>
      <sz val="10"/>
      <name val="Arial"/>
      <family val="2"/>
    </font>
    <font>
      <sz val="9"/>
      <color rgb="FF000000"/>
      <name val="Tahoma"/>
      <family val="2"/>
    </font>
    <font>
      <sz val="11"/>
      <color theme="1" tint="0.499984740745262"/>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sz val="11"/>
      <color rgb="FF000000"/>
      <name val="Calibri"/>
      <family val="2"/>
      <scheme val="minor"/>
    </font>
    <font>
      <sz val="10"/>
      <color rgb="FF000000"/>
      <name val="Arial"/>
      <family val="2"/>
    </font>
    <font>
      <b/>
      <sz val="9"/>
      <color indexed="81"/>
      <name val="Segoe UI"/>
      <family val="2"/>
    </font>
    <font>
      <sz val="9"/>
      <color indexed="81"/>
      <name val="Segoe UI"/>
      <family val="2"/>
    </font>
    <font>
      <sz val="11"/>
      <color theme="0" tint="-0.499984740745262"/>
      <name val="Calibri"/>
      <family val="2"/>
      <scheme val="minor"/>
    </font>
    <font>
      <sz val="10"/>
      <color rgb="FF000000"/>
      <name val="Calibri"/>
      <family val="2"/>
      <scheme val="minor"/>
    </font>
    <font>
      <u/>
      <sz val="11"/>
      <color theme="10"/>
      <name val="Calibri"/>
      <family val="2"/>
      <scheme val="minor"/>
    </font>
    <font>
      <sz val="10"/>
      <color theme="1"/>
      <name val="Arial"/>
      <family val="2"/>
    </font>
    <font>
      <b/>
      <sz val="11"/>
      <color theme="1" tint="0.499984740745262"/>
      <name val="Calibri"/>
      <family val="2"/>
      <scheme val="minor"/>
    </font>
    <font>
      <sz val="8"/>
      <name val="Calibri"/>
      <family val="2"/>
      <scheme val="minor"/>
    </font>
    <font>
      <sz val="11"/>
      <color theme="1"/>
      <name val="Arial"/>
      <family val="2"/>
    </font>
    <font>
      <b/>
      <sz val="14"/>
      <color theme="1"/>
      <name val="Calibri"/>
      <family val="2"/>
      <scheme val="minor"/>
    </font>
    <font>
      <sz val="11"/>
      <color rgb="FF00B0F0"/>
      <name val="Calibri"/>
      <family val="2"/>
      <scheme val="minor"/>
    </font>
  </fonts>
  <fills count="35">
    <fill>
      <patternFill patternType="none"/>
    </fill>
    <fill>
      <patternFill patternType="gray125"/>
    </fill>
    <fill>
      <patternFill patternType="solid">
        <fgColor rgb="FFBFBFBF"/>
        <bgColor rgb="FF000000"/>
      </patternFill>
    </fill>
    <fill>
      <patternFill patternType="solid">
        <fgColor rgb="FFFF99CC"/>
        <bgColor rgb="FF000000"/>
      </patternFill>
    </fill>
    <fill>
      <patternFill patternType="solid">
        <fgColor rgb="FFFFC000"/>
        <bgColor rgb="FF000000"/>
      </patternFill>
    </fill>
    <fill>
      <patternFill patternType="solid">
        <fgColor rgb="FFFFFF00"/>
        <bgColor rgb="FF000000"/>
      </patternFill>
    </fill>
    <fill>
      <patternFill patternType="solid">
        <fgColor rgb="FFFFFFCC"/>
        <bgColor rgb="FF000000"/>
      </patternFill>
    </fill>
    <fill>
      <patternFill patternType="solid">
        <fgColor rgb="FFCCFFFF"/>
        <bgColor rgb="FF000000"/>
      </patternFill>
    </fill>
    <fill>
      <patternFill patternType="solid">
        <fgColor rgb="FFCCFFCC"/>
        <bgColor rgb="FF000000"/>
      </patternFill>
    </fill>
    <fill>
      <patternFill patternType="solid">
        <fgColor rgb="FF00B0F0"/>
        <bgColor rgb="FF000000"/>
      </patternFill>
    </fill>
    <fill>
      <patternFill patternType="darkUp">
        <fgColor rgb="FFFFFF00"/>
        <bgColor rgb="FF00B0F0"/>
      </patternFill>
    </fill>
    <fill>
      <patternFill patternType="solid">
        <fgColor rgb="FFF2F2F2"/>
        <bgColor rgb="FF000000"/>
      </patternFill>
    </fill>
    <fill>
      <patternFill patternType="solid">
        <fgColor rgb="FF00B050"/>
        <bgColor rgb="FF000000"/>
      </patternFill>
    </fill>
    <fill>
      <patternFill patternType="solid">
        <fgColor rgb="FFD6DCE4"/>
        <bgColor rgb="FF000000"/>
      </patternFill>
    </fill>
    <fill>
      <patternFill patternType="solid">
        <fgColor rgb="FF00B0F0"/>
        <bgColor rgb="FFFFFF00"/>
      </patternFill>
    </fill>
    <fill>
      <patternFill patternType="solid">
        <fgColor rgb="FFFFC000"/>
        <bgColor indexed="64"/>
      </patternFill>
    </fill>
    <fill>
      <patternFill patternType="solid">
        <fgColor rgb="FFFF99CC"/>
        <bgColor indexed="64"/>
      </patternFill>
    </fill>
    <fill>
      <patternFill patternType="solid">
        <fgColor rgb="FFFFFF00"/>
        <bgColor indexed="64"/>
      </patternFill>
    </fill>
    <fill>
      <patternFill patternType="solid">
        <fgColor rgb="FFFFFFCC"/>
        <bgColor indexed="64"/>
      </patternFill>
    </fill>
    <fill>
      <patternFill patternType="solid">
        <fgColor rgb="FFCCFFFF"/>
        <bgColor indexed="64"/>
      </patternFill>
    </fill>
    <fill>
      <patternFill patternType="solid">
        <fgColor rgb="FF00B0F0"/>
        <bgColor indexed="64"/>
      </patternFill>
    </fill>
    <fill>
      <patternFill patternType="solid">
        <fgColor rgb="FF00B050"/>
        <bgColor indexed="64"/>
      </patternFill>
    </fill>
    <fill>
      <patternFill patternType="solid">
        <fgColor rgb="FFCCFFCC"/>
        <bgColor indexed="64"/>
      </patternFill>
    </fill>
    <fill>
      <patternFill patternType="solid">
        <fgColor theme="3" tint="0.79998168889431442"/>
        <bgColor rgb="FF000000"/>
      </patternFill>
    </fill>
    <fill>
      <patternFill patternType="solid">
        <fgColor theme="4" tint="0.39997558519241921"/>
        <bgColor indexed="64"/>
      </patternFill>
    </fill>
    <fill>
      <patternFill patternType="solid">
        <fgColor rgb="FF92D050"/>
        <bgColor rgb="FF000000"/>
      </patternFill>
    </fill>
    <fill>
      <patternFill patternType="solid">
        <fgColor theme="5" tint="0.39997558519241921"/>
        <bgColor rgb="FF000000"/>
      </patternFill>
    </fill>
    <fill>
      <patternFill patternType="solid">
        <fgColor theme="4" tint="0.39997558519241921"/>
        <bgColor rgb="FF000000"/>
      </patternFill>
    </fill>
    <fill>
      <patternFill patternType="solid">
        <fgColor theme="0" tint="-0.249977111117893"/>
        <bgColor indexed="64"/>
      </patternFill>
    </fill>
    <fill>
      <patternFill patternType="solid">
        <fgColor rgb="FF92D050"/>
        <bgColor indexed="64"/>
      </patternFill>
    </fill>
    <fill>
      <patternFill patternType="solid">
        <fgColor theme="0" tint="-4.9989318521683403E-2"/>
        <bgColor rgb="FF000000"/>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966FF"/>
        <bgColor rgb="FF000000"/>
      </patternFill>
    </fill>
    <fill>
      <patternFill patternType="solid">
        <fgColor theme="0" tint="-0.14999847407452621"/>
        <bgColor indexed="64"/>
      </patternFill>
    </fill>
  </fills>
  <borders count="15">
    <border>
      <left/>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15" fillId="0" borderId="0" applyNumberFormat="0" applyFill="0" applyBorder="0" applyAlignment="0" applyProtection="0"/>
  </cellStyleXfs>
  <cellXfs count="255">
    <xf numFmtId="0" fontId="0" fillId="0" borderId="0" xfId="0"/>
    <xf numFmtId="0" fontId="5" fillId="0" borderId="0" xfId="0" applyFont="1"/>
    <xf numFmtId="0" fontId="0" fillId="0" borderId="0" xfId="0" applyAlignment="1"/>
    <xf numFmtId="0" fontId="0" fillId="0" borderId="0" xfId="0" applyAlignment="1">
      <alignment horizontal="center"/>
    </xf>
    <xf numFmtId="0" fontId="0" fillId="0" borderId="0" xfId="0" applyFill="1"/>
    <xf numFmtId="0" fontId="0" fillId="0" borderId="0" xfId="0" applyBorder="1"/>
    <xf numFmtId="0" fontId="0" fillId="0" borderId="2" xfId="0" applyBorder="1"/>
    <xf numFmtId="14" fontId="0" fillId="0" borderId="2" xfId="0" applyNumberFormat="1" applyBorder="1"/>
    <xf numFmtId="0" fontId="0" fillId="0" borderId="2" xfId="0" applyFill="1" applyBorder="1"/>
    <xf numFmtId="14" fontId="0" fillId="28" borderId="2" xfId="0" applyNumberFormat="1" applyFill="1" applyBorder="1"/>
    <xf numFmtId="0" fontId="0" fillId="28" borderId="2" xfId="0" applyFill="1" applyBorder="1"/>
    <xf numFmtId="0" fontId="0" fillId="28" borderId="2" xfId="0" applyNumberFormat="1" applyFont="1" applyFill="1" applyBorder="1" applyProtection="1">
      <protection locked="0"/>
    </xf>
    <xf numFmtId="0" fontId="0" fillId="0" borderId="2" xfId="0" applyBorder="1" applyAlignment="1">
      <alignment wrapText="1"/>
    </xf>
    <xf numFmtId="0" fontId="8" fillId="2" borderId="2" xfId="0" applyFont="1" applyFill="1" applyBorder="1" applyAlignment="1">
      <alignment horizontal="center" textRotation="90"/>
    </xf>
    <xf numFmtId="0" fontId="6" fillId="0" borderId="2" xfId="0" applyNumberFormat="1" applyFont="1" applyFill="1" applyBorder="1" applyAlignment="1">
      <alignment vertical="center"/>
    </xf>
    <xf numFmtId="0" fontId="6" fillId="0" borderId="2" xfId="0" applyNumberFormat="1" applyFont="1" applyFill="1" applyBorder="1" applyAlignment="1" applyProtection="1">
      <alignment vertical="center"/>
      <protection locked="0"/>
    </xf>
    <xf numFmtId="0" fontId="0" fillId="0" borderId="2" xfId="0" applyNumberFormat="1" applyFont="1" applyFill="1" applyBorder="1" applyAlignment="1" applyProtection="1">
      <alignment vertical="center"/>
      <protection locked="0"/>
    </xf>
    <xf numFmtId="0" fontId="0" fillId="0" borderId="2" xfId="0" applyNumberFormat="1" applyFont="1" applyFill="1" applyBorder="1" applyAlignment="1">
      <alignment vertical="center"/>
    </xf>
    <xf numFmtId="0" fontId="9" fillId="0" borderId="2" xfId="0" applyNumberFormat="1" applyFont="1" applyFill="1" applyBorder="1" applyAlignment="1">
      <alignment vertical="center"/>
    </xf>
    <xf numFmtId="0" fontId="0" fillId="0" borderId="2" xfId="0" applyNumberFormat="1" applyFont="1" applyFill="1" applyBorder="1" applyAlignment="1" applyProtection="1">
      <alignment horizontal="left" vertical="center"/>
      <protection locked="0"/>
    </xf>
    <xf numFmtId="0" fontId="0" fillId="0" borderId="2" xfId="0" applyNumberFormat="1" applyFont="1" applyFill="1" applyBorder="1" applyAlignment="1">
      <alignment horizontal="left" vertical="center"/>
    </xf>
    <xf numFmtId="0" fontId="0" fillId="0" borderId="2" xfId="0" applyNumberFormat="1" applyFont="1" applyFill="1" applyBorder="1"/>
    <xf numFmtId="0" fontId="0" fillId="0" borderId="2" xfId="0" applyNumberFormat="1" applyFont="1" applyBorder="1"/>
    <xf numFmtId="0" fontId="0" fillId="0" borderId="2" xfId="0" applyNumberFormat="1" applyFont="1" applyFill="1" applyBorder="1" applyAlignment="1">
      <alignment horizontal="center" vertical="center"/>
    </xf>
    <xf numFmtId="0" fontId="0" fillId="0" borderId="0" xfId="0" quotePrefix="1"/>
    <xf numFmtId="0" fontId="8" fillId="30" borderId="2" xfId="0" applyFont="1" applyFill="1" applyBorder="1" applyAlignment="1">
      <alignment horizontal="center" vertical="center" textRotation="90"/>
    </xf>
    <xf numFmtId="0" fontId="0" fillId="0" borderId="2" xfId="0" quotePrefix="1" applyBorder="1"/>
    <xf numFmtId="0" fontId="6" fillId="0" borderId="2" xfId="0" applyFont="1" applyBorder="1"/>
    <xf numFmtId="0" fontId="5" fillId="0" borderId="3" xfId="0" applyFont="1"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0" fillId="0" borderId="0" xfId="0" applyBorder="1" applyAlignment="1">
      <alignment horizontal="center"/>
    </xf>
    <xf numFmtId="0" fontId="0" fillId="0" borderId="7" xfId="0"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8" fillId="2" borderId="11" xfId="0" applyFont="1" applyFill="1" applyBorder="1" applyAlignment="1">
      <alignment horizontal="center" textRotation="90"/>
    </xf>
    <xf numFmtId="0" fontId="1" fillId="0" borderId="1" xfId="0" applyFont="1" applyFill="1" applyBorder="1" applyAlignment="1">
      <alignment vertical="center"/>
    </xf>
    <xf numFmtId="0" fontId="2" fillId="0" borderId="1" xfId="0" applyFont="1" applyFill="1" applyBorder="1" applyAlignment="1">
      <alignment vertical="center"/>
    </xf>
    <xf numFmtId="0" fontId="0" fillId="0" borderId="1" xfId="0" applyNumberFormat="1" applyBorder="1"/>
    <xf numFmtId="0" fontId="1" fillId="0" borderId="1" xfId="0" applyFont="1" applyFill="1" applyBorder="1" applyAlignment="1" applyProtection="1">
      <alignment vertical="center"/>
      <protection locked="0"/>
    </xf>
    <xf numFmtId="0" fontId="1" fillId="0" borderId="1" xfId="0" applyNumberFormat="1" applyFont="1" applyFill="1" applyBorder="1" applyProtection="1">
      <protection locked="0"/>
    </xf>
    <xf numFmtId="0" fontId="2" fillId="0" borderId="1" xfId="0" applyFont="1" applyFill="1" applyBorder="1" applyAlignment="1" applyProtection="1">
      <alignment vertical="center"/>
      <protection locked="0"/>
    </xf>
    <xf numFmtId="0" fontId="1" fillId="0" borderId="1" xfId="0" applyFont="1" applyFill="1" applyBorder="1" applyAlignment="1">
      <alignment vertical="center" wrapText="1"/>
    </xf>
    <xf numFmtId="0" fontId="1" fillId="0" borderId="1" xfId="0" applyFont="1" applyFill="1" applyBorder="1" applyAlignment="1" applyProtection="1">
      <alignment vertical="center" wrapText="1"/>
      <protection locked="0"/>
    </xf>
    <xf numFmtId="0" fontId="1" fillId="0" borderId="1" xfId="0" applyFont="1" applyFill="1" applyBorder="1" applyProtection="1">
      <protection locked="0"/>
    </xf>
    <xf numFmtId="0" fontId="1" fillId="11" borderId="1" xfId="0" applyFont="1" applyFill="1" applyBorder="1" applyAlignment="1">
      <alignment vertical="center" wrapText="1"/>
    </xf>
    <xf numFmtId="0" fontId="0" fillId="0" borderId="1" xfId="0" applyBorder="1" applyAlignment="1" applyProtection="1">
      <alignment vertical="center"/>
      <protection locked="0"/>
    </xf>
    <xf numFmtId="0" fontId="0" fillId="0" borderId="1" xfId="0" applyNumberFormat="1" applyBorder="1" applyAlignment="1">
      <alignment wrapText="1"/>
    </xf>
    <xf numFmtId="0" fontId="2" fillId="0" borderId="1" xfId="0" applyFont="1" applyFill="1" applyBorder="1" applyAlignment="1">
      <alignment vertical="center" wrapText="1"/>
    </xf>
    <xf numFmtId="0" fontId="1" fillId="11" borderId="1" xfId="0" applyFont="1" applyFill="1" applyBorder="1" applyAlignment="1" applyProtection="1">
      <alignment vertical="center" wrapText="1"/>
      <protection locked="0"/>
    </xf>
    <xf numFmtId="0" fontId="2" fillId="11" borderId="1" xfId="0" applyFont="1" applyFill="1" applyBorder="1" applyAlignment="1" applyProtection="1">
      <alignment vertical="center" wrapText="1"/>
      <protection locked="0"/>
    </xf>
    <xf numFmtId="0" fontId="10" fillId="0" borderId="1" xfId="0" applyFont="1" applyFill="1" applyBorder="1" applyAlignment="1">
      <alignment vertical="center"/>
    </xf>
    <xf numFmtId="0" fontId="14" fillId="0" borderId="1" xfId="0" applyFont="1" applyFill="1" applyBorder="1" applyAlignment="1">
      <alignment vertical="center"/>
    </xf>
    <xf numFmtId="0" fontId="0" fillId="0" borderId="2" xfId="0" applyNumberFormat="1" applyBorder="1"/>
    <xf numFmtId="0" fontId="0" fillId="0" borderId="1" xfId="0" applyBorder="1"/>
    <xf numFmtId="0" fontId="0" fillId="0" borderId="2" xfId="0" applyNumberFormat="1" applyFont="1" applyFill="1" applyBorder="1" applyAlignment="1" applyProtection="1">
      <alignment horizontal="center"/>
      <protection locked="0"/>
    </xf>
    <xf numFmtId="0" fontId="0" fillId="0" borderId="2" xfId="0" applyNumberFormat="1" applyFont="1" applyFill="1" applyBorder="1" applyAlignment="1">
      <alignment horizontal="center"/>
    </xf>
    <xf numFmtId="0" fontId="9"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vertical="center"/>
    </xf>
    <xf numFmtId="0" fontId="6" fillId="0" borderId="2" xfId="0" applyNumberFormat="1" applyFont="1" applyFill="1" applyBorder="1" applyAlignment="1" applyProtection="1">
      <alignment horizontal="center" vertical="center"/>
      <protection locked="0"/>
    </xf>
    <xf numFmtId="0" fontId="6" fillId="0" borderId="2" xfId="0" applyNumberFormat="1" applyFont="1" applyFill="1" applyBorder="1" applyAlignment="1">
      <alignment horizontal="center" vertical="center" wrapText="1"/>
    </xf>
    <xf numFmtId="0" fontId="0" fillId="0" borderId="2" xfId="0" applyNumberFormat="1" applyFont="1" applyFill="1" applyBorder="1" applyAlignment="1" applyProtection="1">
      <alignment horizontal="center" vertical="center" wrapText="1"/>
      <protection locked="0"/>
    </xf>
    <xf numFmtId="0" fontId="0" fillId="0" borderId="2" xfId="0" applyNumberFormat="1" applyFont="1" applyBorder="1" applyAlignment="1">
      <alignment horizontal="center"/>
    </xf>
    <xf numFmtId="0" fontId="15" fillId="0" borderId="2" xfId="2" applyNumberFormat="1" applyBorder="1"/>
    <xf numFmtId="0" fontId="0" fillId="15" borderId="1" xfId="0" applyNumberFormat="1" applyFill="1" applyBorder="1"/>
    <xf numFmtId="0" fontId="1" fillId="15" borderId="1" xfId="0" applyFont="1" applyFill="1" applyBorder="1" applyAlignment="1">
      <alignment vertical="center"/>
    </xf>
    <xf numFmtId="0" fontId="0" fillId="0" borderId="2" xfId="0" applyNumberFormat="1" applyFont="1" applyFill="1" applyBorder="1" applyProtection="1">
      <protection locked="0"/>
    </xf>
    <xf numFmtId="0" fontId="0" fillId="0" borderId="2" xfId="0" applyNumberFormat="1" applyBorder="1" applyAlignment="1">
      <alignment horizontal="center"/>
    </xf>
    <xf numFmtId="0" fontId="0" fillId="0" borderId="2" xfId="0" applyNumberFormat="1" applyFont="1" applyFill="1" applyBorder="1" applyAlignment="1">
      <alignment horizontal="center" vertical="top"/>
    </xf>
    <xf numFmtId="0" fontId="0" fillId="0" borderId="0" xfId="0" applyNumberFormat="1" applyBorder="1"/>
    <xf numFmtId="0" fontId="0" fillId="0" borderId="12" xfId="0" applyNumberFormat="1" applyFont="1" applyFill="1" applyBorder="1" applyProtection="1">
      <protection locked="0"/>
    </xf>
    <xf numFmtId="0" fontId="0" fillId="0" borderId="12" xfId="0" applyNumberFormat="1" applyBorder="1"/>
    <xf numFmtId="0" fontId="6" fillId="0" borderId="12" xfId="0" applyNumberFormat="1" applyFont="1" applyFill="1" applyBorder="1" applyAlignment="1" applyProtection="1">
      <alignment vertical="center"/>
      <protection locked="0"/>
    </xf>
    <xf numFmtId="0" fontId="0" fillId="0" borderId="12" xfId="0" applyNumberFormat="1" applyFont="1" applyBorder="1"/>
    <xf numFmtId="0" fontId="0" fillId="0" borderId="12" xfId="0" applyNumberFormat="1" applyFont="1" applyFill="1" applyBorder="1" applyAlignment="1">
      <alignment horizontal="center"/>
    </xf>
    <xf numFmtId="0" fontId="0" fillId="0" borderId="12" xfId="0" applyNumberFormat="1" applyFont="1" applyBorder="1" applyAlignment="1" applyProtection="1">
      <alignment vertical="center"/>
      <protection locked="0"/>
    </xf>
    <xf numFmtId="0" fontId="0" fillId="0" borderId="12" xfId="0" applyNumberFormat="1" applyFont="1" applyFill="1" applyBorder="1" applyAlignment="1" applyProtection="1">
      <alignment horizontal="center"/>
      <protection locked="0"/>
    </xf>
    <xf numFmtId="0" fontId="0" fillId="0" borderId="12" xfId="0" applyNumberFormat="1" applyFont="1" applyFill="1" applyBorder="1" applyAlignment="1" applyProtection="1">
      <alignment vertical="center"/>
      <protection locked="0"/>
    </xf>
    <xf numFmtId="0" fontId="0" fillId="0" borderId="12" xfId="0" applyNumberFormat="1" applyFont="1" applyFill="1" applyBorder="1" applyAlignment="1">
      <alignment horizontal="center" vertical="center"/>
    </xf>
    <xf numFmtId="0" fontId="0" fillId="0" borderId="13" xfId="0" applyNumberFormat="1" applyBorder="1"/>
    <xf numFmtId="0" fontId="0" fillId="0" borderId="2" xfId="0" applyFill="1" applyBorder="1" applyProtection="1">
      <protection locked="0"/>
    </xf>
    <xf numFmtId="0" fontId="0" fillId="0" borderId="2" xfId="0" applyNumberFormat="1" applyFont="1" applyBorder="1" applyAlignment="1" applyProtection="1">
      <alignment vertical="center"/>
      <protection locked="0"/>
    </xf>
    <xf numFmtId="0" fontId="0" fillId="32" borderId="2" xfId="0" applyFill="1" applyBorder="1"/>
    <xf numFmtId="0" fontId="0" fillId="32" borderId="2" xfId="0" applyNumberFormat="1" applyFont="1" applyFill="1" applyBorder="1" applyProtection="1">
      <protection locked="0"/>
    </xf>
    <xf numFmtId="0" fontId="0" fillId="31" borderId="2" xfId="0" applyFill="1" applyBorder="1"/>
    <xf numFmtId="0" fontId="0" fillId="15" borderId="2" xfId="0" applyFill="1" applyBorder="1"/>
    <xf numFmtId="0" fontId="0" fillId="20" borderId="2" xfId="0" applyFill="1" applyBorder="1"/>
    <xf numFmtId="14" fontId="0" fillId="0" borderId="2" xfId="0" applyNumberFormat="1" applyFill="1" applyBorder="1"/>
    <xf numFmtId="0" fontId="8" fillId="28" borderId="2" xfId="0" applyFont="1" applyFill="1" applyBorder="1" applyAlignment="1">
      <alignment horizontal="center" textRotation="90"/>
    </xf>
    <xf numFmtId="0" fontId="0" fillId="0" borderId="2" xfId="0" quotePrefix="1" applyFill="1" applyBorder="1"/>
    <xf numFmtId="0" fontId="0" fillId="0" borderId="2" xfId="0" applyBorder="1" applyAlignment="1">
      <alignment horizontal="left" vertical="top"/>
    </xf>
    <xf numFmtId="0" fontId="0" fillId="0" borderId="0" xfId="0" applyNumberFormat="1" applyFont="1" applyFill="1" applyBorder="1" applyProtection="1">
      <protection locked="0"/>
    </xf>
    <xf numFmtId="0" fontId="0" fillId="0" borderId="12" xfId="0" applyNumberFormat="1" applyFont="1" applyFill="1" applyBorder="1"/>
    <xf numFmtId="0" fontId="1" fillId="0" borderId="2" xfId="0" applyNumberFormat="1" applyFont="1" applyFill="1" applyBorder="1" applyAlignment="1" applyProtection="1">
      <alignment vertical="center"/>
      <protection locked="0"/>
    </xf>
    <xf numFmtId="0" fontId="0" fillId="0" borderId="2" xfId="0" applyNumberFormat="1" applyFill="1" applyBorder="1"/>
    <xf numFmtId="0" fontId="2" fillId="0" borderId="2" xfId="0" applyFont="1" applyFill="1" applyBorder="1" applyAlignment="1" applyProtection="1">
      <alignment vertical="center"/>
      <protection locked="0"/>
    </xf>
    <xf numFmtId="0" fontId="6" fillId="12" borderId="2" xfId="0" applyNumberFormat="1" applyFont="1" applyFill="1" applyBorder="1" applyAlignment="1" applyProtection="1">
      <alignment vertical="center"/>
      <protection locked="0"/>
    </xf>
    <xf numFmtId="0" fontId="6" fillId="23" borderId="2" xfId="0" applyNumberFormat="1" applyFont="1" applyFill="1" applyBorder="1" applyAlignment="1">
      <alignment vertical="center"/>
    </xf>
    <xf numFmtId="0" fontId="6" fillId="12" borderId="2" xfId="0" applyNumberFormat="1" applyFont="1" applyFill="1" applyBorder="1" applyAlignment="1">
      <alignment vertical="center"/>
    </xf>
    <xf numFmtId="0" fontId="0" fillId="21" borderId="2" xfId="0" applyNumberFormat="1" applyFont="1" applyFill="1" applyBorder="1"/>
    <xf numFmtId="0" fontId="6" fillId="21" borderId="2" xfId="0" applyNumberFormat="1" applyFont="1" applyFill="1" applyBorder="1" applyAlignment="1" applyProtection="1">
      <alignment vertical="center"/>
      <protection locked="0"/>
    </xf>
    <xf numFmtId="0" fontId="6" fillId="13" borderId="2" xfId="0" applyNumberFormat="1" applyFont="1" applyFill="1" applyBorder="1" applyAlignment="1" applyProtection="1">
      <alignment vertical="center"/>
      <protection locked="0"/>
    </xf>
    <xf numFmtId="0" fontId="6" fillId="0" borderId="0" xfId="0" applyNumberFormat="1" applyFont="1" applyFill="1" applyBorder="1" applyAlignment="1" applyProtection="1">
      <alignment horizontal="center" vertical="center"/>
      <protection locked="0"/>
    </xf>
    <xf numFmtId="0" fontId="6" fillId="21" borderId="2" xfId="0" applyNumberFormat="1" applyFont="1" applyFill="1" applyBorder="1" applyAlignment="1">
      <alignment vertical="center"/>
    </xf>
    <xf numFmtId="0" fontId="0" fillId="0" borderId="0" xfId="0" applyNumberFormat="1" applyFont="1" applyBorder="1" applyAlignment="1" applyProtection="1">
      <alignment vertical="center"/>
      <protection locked="0"/>
    </xf>
    <xf numFmtId="0" fontId="0" fillId="0" borderId="2" xfId="0" applyNumberFormat="1" applyFont="1" applyFill="1" applyBorder="1" applyAlignment="1" applyProtection="1">
      <alignment horizontal="center" vertical="center"/>
      <protection locked="0"/>
    </xf>
    <xf numFmtId="0" fontId="0" fillId="0" borderId="2" xfId="0" applyNumberFormat="1" applyFont="1" applyBorder="1" applyAlignment="1" applyProtection="1">
      <alignment horizontal="center" vertical="center"/>
      <protection locked="0"/>
    </xf>
    <xf numFmtId="0" fontId="0" fillId="0" borderId="0" xfId="0" applyNumberFormat="1" applyBorder="1" applyAlignment="1">
      <alignment wrapText="1"/>
    </xf>
    <xf numFmtId="0" fontId="2" fillId="0" borderId="0" xfId="0" applyFont="1" applyFill="1" applyBorder="1" applyAlignment="1">
      <alignment vertical="center"/>
    </xf>
    <xf numFmtId="0" fontId="1" fillId="0" borderId="2" xfId="0" applyFont="1" applyFill="1" applyBorder="1" applyAlignment="1" applyProtection="1">
      <alignment vertical="center"/>
      <protection locked="0"/>
    </xf>
    <xf numFmtId="0" fontId="1" fillId="0" borderId="2" xfId="0" applyFont="1" applyFill="1" applyBorder="1" applyAlignment="1">
      <alignment vertical="center"/>
    </xf>
    <xf numFmtId="0" fontId="1" fillId="0" borderId="2" xfId="0" applyFont="1" applyFill="1" applyBorder="1" applyAlignment="1">
      <alignment vertical="center" wrapText="1"/>
    </xf>
    <xf numFmtId="0" fontId="0" fillId="0" borderId="2" xfId="0" applyNumberFormat="1" applyBorder="1" applyAlignment="1">
      <alignment horizontal="left"/>
    </xf>
    <xf numFmtId="0" fontId="0" fillId="0" borderId="2" xfId="0" applyBorder="1" applyAlignment="1">
      <alignment horizontal="left"/>
    </xf>
    <xf numFmtId="0" fontId="0" fillId="0" borderId="2" xfId="0" applyBorder="1" applyAlignment="1"/>
    <xf numFmtId="0" fontId="0" fillId="21" borderId="12" xfId="0" applyNumberFormat="1" applyFont="1" applyFill="1" applyBorder="1"/>
    <xf numFmtId="0" fontId="0" fillId="0" borderId="0" xfId="0" applyFill="1" applyBorder="1"/>
    <xf numFmtId="0" fontId="15" fillId="0" borderId="2" xfId="2" applyFill="1" applyBorder="1"/>
    <xf numFmtId="0" fontId="9" fillId="0" borderId="2" xfId="0" applyFont="1" applyBorder="1"/>
    <xf numFmtId="0" fontId="15" fillId="0" borderId="2" xfId="2" applyBorder="1"/>
    <xf numFmtId="0" fontId="1" fillId="0" borderId="2" xfId="0" applyNumberFormat="1" applyFont="1" applyFill="1" applyBorder="1" applyAlignment="1">
      <alignment vertical="center"/>
    </xf>
    <xf numFmtId="0" fontId="6" fillId="23" borderId="2" xfId="0" applyNumberFormat="1" applyFont="1" applyFill="1" applyBorder="1" applyAlignment="1">
      <alignment vertical="center" wrapText="1"/>
    </xf>
    <xf numFmtId="0" fontId="6" fillId="13" borderId="2" xfId="0" applyNumberFormat="1" applyFont="1" applyFill="1" applyBorder="1" applyAlignment="1">
      <alignment vertical="center"/>
    </xf>
    <xf numFmtId="0" fontId="6" fillId="0" borderId="2" xfId="0" applyNumberFormat="1" applyFont="1" applyFill="1" applyBorder="1" applyAlignment="1">
      <alignment vertical="center" wrapText="1"/>
    </xf>
    <xf numFmtId="0" fontId="0" fillId="0" borderId="2" xfId="0" applyNumberFormat="1" applyFont="1" applyBorder="1" applyAlignment="1">
      <alignment vertical="center"/>
    </xf>
    <xf numFmtId="0" fontId="0" fillId="0" borderId="2" xfId="0" applyNumberFormat="1" applyFont="1" applyBorder="1" applyAlignment="1">
      <alignment horizontal="center" vertical="center"/>
    </xf>
    <xf numFmtId="0" fontId="6" fillId="0" borderId="2" xfId="0" applyNumberFormat="1" applyFont="1" applyBorder="1"/>
    <xf numFmtId="0" fontId="1" fillId="11" borderId="2" xfId="0" applyFont="1" applyFill="1" applyBorder="1" applyAlignment="1">
      <alignment vertical="center" wrapText="1"/>
    </xf>
    <xf numFmtId="0" fontId="16" fillId="0" borderId="2" xfId="0" applyFont="1" applyBorder="1" applyAlignment="1">
      <alignment horizontal="justify" vertical="center"/>
    </xf>
    <xf numFmtId="0" fontId="2" fillId="0" borderId="2" xfId="0" applyFont="1" applyFill="1" applyBorder="1" applyAlignment="1">
      <alignment vertical="center"/>
    </xf>
    <xf numFmtId="0" fontId="6" fillId="33" borderId="2" xfId="0" applyNumberFormat="1" applyFont="1" applyFill="1" applyBorder="1" applyAlignment="1" applyProtection="1">
      <alignment vertical="center"/>
      <protection locked="0"/>
    </xf>
    <xf numFmtId="0" fontId="0" fillId="0" borderId="2" xfId="0" applyNumberFormat="1" applyFont="1" applyFill="1" applyBorder="1" applyAlignment="1" applyProtection="1">
      <alignment vertical="top"/>
      <protection locked="0"/>
    </xf>
    <xf numFmtId="0" fontId="0" fillId="0" borderId="2" xfId="0" applyNumberFormat="1" applyBorder="1" applyAlignment="1">
      <alignment vertical="top"/>
    </xf>
    <xf numFmtId="0" fontId="6" fillId="21" borderId="2" xfId="0" applyNumberFormat="1" applyFont="1" applyFill="1" applyBorder="1" applyAlignment="1" applyProtection="1">
      <alignment vertical="top"/>
      <protection locked="0"/>
    </xf>
    <xf numFmtId="0" fontId="6" fillId="0" borderId="2" xfId="0" applyNumberFormat="1" applyFont="1" applyFill="1" applyBorder="1" applyAlignment="1" applyProtection="1">
      <alignment vertical="top"/>
      <protection locked="0"/>
    </xf>
    <xf numFmtId="0" fontId="0" fillId="0" borderId="12" xfId="0" applyNumberFormat="1" applyFont="1" applyBorder="1" applyAlignment="1" applyProtection="1">
      <alignment horizontal="center" vertical="center"/>
      <protection locked="0"/>
    </xf>
    <xf numFmtId="0" fontId="16" fillId="0" borderId="2" xfId="0" applyFont="1" applyBorder="1" applyAlignment="1">
      <alignment horizontal="justify" vertical="top" wrapText="1"/>
    </xf>
    <xf numFmtId="165" fontId="8" fillId="28" borderId="2" xfId="0" applyNumberFormat="1" applyFont="1" applyFill="1" applyBorder="1" applyAlignment="1">
      <alignment horizontal="center" vertical="center" textRotation="90" wrapText="1"/>
    </xf>
    <xf numFmtId="2" fontId="0" fillId="0" borderId="0" xfId="0" applyNumberFormat="1"/>
    <xf numFmtId="2" fontId="0" fillId="0" borderId="0" xfId="0" applyNumberFormat="1" applyFill="1"/>
    <xf numFmtId="164" fontId="0" fillId="0" borderId="2" xfId="0" applyNumberFormat="1" applyBorder="1"/>
    <xf numFmtId="0" fontId="6" fillId="21" borderId="12" xfId="0" applyNumberFormat="1" applyFont="1" applyFill="1" applyBorder="1" applyAlignment="1" applyProtection="1">
      <alignment vertical="center"/>
      <protection locked="0"/>
    </xf>
    <xf numFmtId="0" fontId="0" fillId="0" borderId="0" xfId="0" applyNumberFormat="1" applyFont="1" applyFill="1" applyBorder="1"/>
    <xf numFmtId="0" fontId="0" fillId="0" borderId="0" xfId="0" applyNumberFormat="1" applyFont="1"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13" xfId="0" applyBorder="1" applyAlignment="1" applyProtection="1">
      <alignment vertical="center"/>
      <protection locked="0"/>
    </xf>
    <xf numFmtId="0" fontId="0" fillId="31" borderId="12" xfId="0" applyFill="1" applyBorder="1"/>
    <xf numFmtId="0" fontId="0" fillId="0" borderId="12" xfId="0" applyBorder="1"/>
    <xf numFmtId="0" fontId="6" fillId="33" borderId="12" xfId="0" applyNumberFormat="1" applyFont="1" applyFill="1" applyBorder="1" applyAlignment="1" applyProtection="1">
      <alignment vertical="center"/>
      <protection locked="0"/>
    </xf>
    <xf numFmtId="0" fontId="0" fillId="0" borderId="12" xfId="0" applyBorder="1" applyAlignment="1">
      <alignment horizontal="center"/>
    </xf>
    <xf numFmtId="164" fontId="0" fillId="0" borderId="12" xfId="0" applyNumberFormat="1" applyBorder="1"/>
    <xf numFmtId="0" fontId="5" fillId="0" borderId="0" xfId="0" applyFont="1" applyFill="1" applyBorder="1"/>
    <xf numFmtId="0" fontId="20" fillId="0" borderId="0" xfId="0" applyFont="1"/>
    <xf numFmtId="0" fontId="19" fillId="0" borderId="2" xfId="0" applyFont="1" applyFill="1" applyBorder="1" applyAlignment="1">
      <alignment horizontal="center" vertical="center" wrapText="1"/>
    </xf>
    <xf numFmtId="0" fontId="0" fillId="0" borderId="2" xfId="0" applyBorder="1" applyAlignment="1">
      <alignment horizontal="center"/>
    </xf>
    <xf numFmtId="0" fontId="0" fillId="34" borderId="2" xfId="0" applyFill="1" applyBorder="1"/>
    <xf numFmtId="0" fontId="15" fillId="0" borderId="0" xfId="2" applyFill="1"/>
    <xf numFmtId="0" fontId="0" fillId="0" borderId="2" xfId="0" quotePrefix="1" applyNumberFormat="1" applyBorder="1" applyAlignment="1">
      <alignment horizontal="center"/>
    </xf>
    <xf numFmtId="0" fontId="0" fillId="0" borderId="2" xfId="0" quotePrefix="1" applyBorder="1" applyAlignment="1">
      <alignment horizontal="center"/>
    </xf>
    <xf numFmtId="0" fontId="19" fillId="0" borderId="1"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vertical="top"/>
    </xf>
    <xf numFmtId="0" fontId="0" fillId="0" borderId="2" xfId="0" applyBorder="1" applyAlignment="1">
      <alignment horizontal="center" vertical="top"/>
    </xf>
    <xf numFmtId="0" fontId="6" fillId="0" borderId="0" xfId="0" applyNumberFormat="1" applyFont="1" applyBorder="1" applyAlignment="1" applyProtection="1">
      <alignment vertical="center"/>
      <protection locked="0"/>
    </xf>
    <xf numFmtId="0" fontId="6" fillId="0" borderId="0" xfId="0" applyNumberFormat="1" applyFont="1" applyFill="1" applyBorder="1" applyAlignment="1">
      <alignment vertical="center"/>
    </xf>
    <xf numFmtId="0" fontId="6" fillId="0" borderId="0" xfId="0" applyNumberFormat="1" applyFont="1" applyFill="1" applyBorder="1" applyAlignment="1" applyProtection="1">
      <alignment vertical="center"/>
      <protection locked="0"/>
    </xf>
    <xf numFmtId="0" fontId="6" fillId="0" borderId="0" xfId="0" applyNumberFormat="1" applyFont="1" applyBorder="1" applyAlignment="1">
      <alignment vertical="center"/>
    </xf>
    <xf numFmtId="0" fontId="6" fillId="0" borderId="0" xfId="0" applyFont="1" applyBorder="1" applyAlignment="1">
      <alignment vertical="center"/>
    </xf>
    <xf numFmtId="165" fontId="8" fillId="28" borderId="11" xfId="0" applyNumberFormat="1" applyFont="1" applyFill="1" applyBorder="1" applyAlignment="1">
      <alignment horizontal="center" vertical="center" textRotation="90" wrapText="1"/>
    </xf>
    <xf numFmtId="0" fontId="0" fillId="0" borderId="0" xfId="0" applyBorder="1" applyAlignment="1">
      <alignment horizontal="center" vertical="top"/>
    </xf>
    <xf numFmtId="0" fontId="0" fillId="0" borderId="2" xfId="0" applyFill="1" applyBorder="1" applyAlignment="1">
      <alignment horizontal="center"/>
    </xf>
    <xf numFmtId="0" fontId="0" fillId="0" borderId="0" xfId="0" applyFill="1" applyBorder="1" applyAlignment="1">
      <alignment horizontal="center"/>
    </xf>
    <xf numFmtId="164" fontId="0" fillId="28" borderId="2" xfId="0" quotePrefix="1" applyNumberFormat="1" applyFill="1" applyBorder="1"/>
    <xf numFmtId="0" fontId="8" fillId="27" borderId="2" xfId="0" applyFont="1" applyFill="1" applyBorder="1" applyAlignment="1">
      <alignment horizontal="center" textRotation="90" wrapText="1"/>
    </xf>
    <xf numFmtId="0" fontId="8" fillId="2" borderId="2" xfId="0" applyFont="1" applyFill="1" applyBorder="1" applyAlignment="1">
      <alignment horizontal="center" textRotation="90" wrapText="1"/>
    </xf>
    <xf numFmtId="0" fontId="8" fillId="5" borderId="2" xfId="0" applyFont="1" applyFill="1" applyBorder="1" applyAlignment="1">
      <alignment horizontal="center" textRotation="90"/>
    </xf>
    <xf numFmtId="0" fontId="8" fillId="26" borderId="2" xfId="0" applyFont="1" applyFill="1" applyBorder="1" applyAlignment="1">
      <alignment horizontal="center" textRotation="90"/>
    </xf>
    <xf numFmtId="0" fontId="8" fillId="12" borderId="2" xfId="0" applyFont="1" applyFill="1" applyBorder="1" applyAlignment="1">
      <alignment horizontal="center" textRotation="90"/>
    </xf>
    <xf numFmtId="0" fontId="8" fillId="25" borderId="2" xfId="0" applyFont="1" applyFill="1" applyBorder="1" applyAlignment="1">
      <alignment horizontal="center" textRotation="90"/>
    </xf>
    <xf numFmtId="0" fontId="8" fillId="24" borderId="2" xfId="0" applyFont="1" applyFill="1" applyBorder="1" applyAlignment="1" applyProtection="1">
      <alignment horizontal="center" textRotation="90"/>
      <protection locked="0"/>
    </xf>
    <xf numFmtId="0" fontId="8" fillId="28" borderId="2" xfId="0" applyFont="1" applyFill="1" applyBorder="1" applyAlignment="1">
      <alignment horizontal="center" textRotation="90" wrapText="1"/>
    </xf>
    <xf numFmtId="0" fontId="6" fillId="17" borderId="2" xfId="0" applyNumberFormat="1" applyFont="1" applyFill="1" applyBorder="1" applyAlignment="1" applyProtection="1">
      <alignment vertical="center"/>
      <protection locked="0"/>
    </xf>
    <xf numFmtId="0" fontId="0" fillId="0" borderId="2" xfId="0" applyNumberFormat="1" applyFont="1" applyBorder="1" applyAlignment="1" applyProtection="1">
      <alignment horizontal="center"/>
      <protection locked="0"/>
    </xf>
    <xf numFmtId="0" fontId="6" fillId="0" borderId="2" xfId="0" applyNumberFormat="1" applyFont="1" applyBorder="1" applyAlignment="1" applyProtection="1">
      <alignment vertical="center"/>
      <protection locked="0"/>
    </xf>
    <xf numFmtId="0" fontId="6" fillId="15" borderId="2" xfId="0" applyNumberFormat="1" applyFont="1" applyFill="1" applyBorder="1" applyAlignment="1">
      <alignment vertical="center"/>
    </xf>
    <xf numFmtId="0" fontId="6" fillId="0" borderId="2" xfId="0" applyNumberFormat="1" applyFont="1" applyFill="1" applyBorder="1" applyAlignment="1">
      <alignment horizontal="center"/>
    </xf>
    <xf numFmtId="0" fontId="6" fillId="17" borderId="2" xfId="0" applyFont="1" applyFill="1" applyBorder="1"/>
    <xf numFmtId="0" fontId="0" fillId="0" borderId="2" xfId="0" applyBorder="1" applyAlignment="1">
      <alignment vertical="center"/>
    </xf>
    <xf numFmtId="0" fontId="6" fillId="4" borderId="2" xfId="0" applyFont="1" applyFill="1" applyBorder="1" applyAlignment="1">
      <alignment vertical="center"/>
    </xf>
    <xf numFmtId="0" fontId="9" fillId="5" borderId="2" xfId="0" applyNumberFormat="1" applyFont="1" applyFill="1" applyBorder="1" applyAlignment="1">
      <alignment vertical="center"/>
    </xf>
    <xf numFmtId="0" fontId="9" fillId="0" borderId="2" xfId="0" applyNumberFormat="1" applyFont="1" applyFill="1" applyBorder="1" applyAlignment="1">
      <alignment horizontal="center"/>
    </xf>
    <xf numFmtId="0" fontId="0" fillId="8" borderId="2" xfId="0" applyNumberFormat="1" applyFont="1" applyFill="1" applyBorder="1" applyAlignment="1">
      <alignment vertical="center"/>
    </xf>
    <xf numFmtId="0" fontId="6" fillId="4" borderId="2" xfId="0" applyNumberFormat="1" applyFont="1" applyFill="1" applyBorder="1" applyAlignment="1">
      <alignment vertical="center"/>
    </xf>
    <xf numFmtId="0" fontId="6" fillId="5" borderId="2" xfId="0" applyNumberFormat="1" applyFont="1" applyFill="1" applyBorder="1" applyAlignment="1" applyProtection="1">
      <alignment vertical="center"/>
      <protection locked="0"/>
    </xf>
    <xf numFmtId="0" fontId="6" fillId="5" borderId="2" xfId="0" applyNumberFormat="1" applyFont="1" applyFill="1" applyBorder="1" applyAlignment="1">
      <alignment vertical="center"/>
    </xf>
    <xf numFmtId="0" fontId="6" fillId="4" borderId="2" xfId="0" applyNumberFormat="1" applyFont="1" applyFill="1" applyBorder="1" applyAlignment="1" applyProtection="1">
      <alignment vertical="center"/>
      <protection locked="0"/>
    </xf>
    <xf numFmtId="0" fontId="6" fillId="0" borderId="2" xfId="0" applyNumberFormat="1" applyFont="1" applyFill="1" applyBorder="1" applyProtection="1">
      <protection locked="0"/>
    </xf>
    <xf numFmtId="0" fontId="6" fillId="0" borderId="2" xfId="0" applyNumberFormat="1" applyFont="1" applyFill="1" applyBorder="1" applyAlignment="1" applyProtection="1">
      <alignment horizontal="center"/>
      <protection locked="0"/>
    </xf>
    <xf numFmtId="0" fontId="6" fillId="7" borderId="2" xfId="0" applyNumberFormat="1" applyFont="1" applyFill="1" applyBorder="1" applyAlignment="1">
      <alignment vertical="center"/>
    </xf>
    <xf numFmtId="0" fontId="6" fillId="14" borderId="2" xfId="0" applyNumberFormat="1" applyFont="1" applyFill="1" applyBorder="1" applyAlignment="1">
      <alignment horizontal="left" vertical="center" wrapText="1"/>
    </xf>
    <xf numFmtId="0" fontId="6" fillId="0" borderId="2" xfId="0" applyNumberFormat="1" applyFont="1" applyFill="1" applyBorder="1" applyAlignment="1">
      <alignment horizontal="left" vertical="center" wrapText="1"/>
    </xf>
    <xf numFmtId="0" fontId="0" fillId="17" borderId="2" xfId="0" applyNumberFormat="1" applyFont="1" applyFill="1" applyBorder="1"/>
    <xf numFmtId="0" fontId="8" fillId="0" borderId="2" xfId="0" applyNumberFormat="1" applyFont="1" applyFill="1" applyBorder="1" applyProtection="1">
      <protection locked="0"/>
    </xf>
    <xf numFmtId="0" fontId="6" fillId="6" borderId="2" xfId="0" applyNumberFormat="1" applyFont="1" applyFill="1" applyBorder="1" applyAlignment="1">
      <alignment vertical="center"/>
    </xf>
    <xf numFmtId="0" fontId="6" fillId="8" borderId="2" xfId="0" applyNumberFormat="1" applyFont="1" applyFill="1" applyBorder="1" applyAlignment="1">
      <alignment vertical="center"/>
    </xf>
    <xf numFmtId="0" fontId="6" fillId="0" borderId="2" xfId="0" applyNumberFormat="1" applyFont="1" applyBorder="1" applyAlignment="1">
      <alignment vertical="center"/>
    </xf>
    <xf numFmtId="0" fontId="2" fillId="0" borderId="2" xfId="0" applyFont="1" applyBorder="1" applyAlignment="1">
      <alignment vertical="center"/>
    </xf>
    <xf numFmtId="0" fontId="6" fillId="20" borderId="2" xfId="0" applyNumberFormat="1" applyFont="1" applyFill="1" applyBorder="1" applyAlignment="1">
      <alignment vertical="center"/>
    </xf>
    <xf numFmtId="0" fontId="6" fillId="0" borderId="2" xfId="0" applyFont="1" applyBorder="1" applyAlignment="1" applyProtection="1">
      <alignment vertical="center"/>
      <protection locked="0"/>
    </xf>
    <xf numFmtId="0" fontId="6" fillId="18" borderId="2" xfId="0" applyNumberFormat="1" applyFont="1" applyFill="1" applyBorder="1" applyAlignment="1">
      <alignment vertical="center"/>
    </xf>
    <xf numFmtId="0" fontId="6" fillId="3" borderId="2" xfId="0" applyNumberFormat="1" applyFont="1" applyFill="1" applyBorder="1" applyAlignment="1" applyProtection="1">
      <alignment vertical="center"/>
      <protection locked="0"/>
    </xf>
    <xf numFmtId="0" fontId="6" fillId="19" borderId="2" xfId="0" applyNumberFormat="1" applyFont="1" applyFill="1" applyBorder="1" applyAlignment="1">
      <alignment vertical="center"/>
    </xf>
    <xf numFmtId="0" fontId="6" fillId="9" borderId="2" xfId="0" applyNumberFormat="1" applyFont="1" applyFill="1" applyBorder="1" applyAlignment="1">
      <alignment vertical="center"/>
    </xf>
    <xf numFmtId="0" fontId="6" fillId="17" borderId="2" xfId="0" applyNumberFormat="1" applyFont="1" applyFill="1" applyBorder="1" applyAlignment="1">
      <alignment vertical="center"/>
    </xf>
    <xf numFmtId="0" fontId="0" fillId="17" borderId="2" xfId="0" applyFill="1" applyBorder="1"/>
    <xf numFmtId="0" fontId="6" fillId="0" borderId="2" xfId="0" applyNumberFormat="1" applyFont="1" applyFill="1" applyBorder="1"/>
    <xf numFmtId="0" fontId="6" fillId="5" borderId="2" xfId="0" applyFont="1" applyFill="1" applyBorder="1" applyAlignment="1">
      <alignment vertical="center"/>
    </xf>
    <xf numFmtId="0" fontId="6" fillId="0" borderId="2" xfId="0" applyFont="1" applyBorder="1" applyAlignment="1">
      <alignment vertical="center"/>
    </xf>
    <xf numFmtId="0" fontId="6" fillId="17" borderId="2" xfId="0" applyFont="1" applyFill="1" applyBorder="1" applyAlignment="1" applyProtection="1">
      <alignment vertical="center"/>
      <protection locked="0"/>
    </xf>
    <xf numFmtId="0" fontId="6" fillId="14" borderId="2" xfId="0" applyFont="1" applyFill="1" applyBorder="1" applyAlignment="1">
      <alignment horizontal="left" vertical="center" wrapText="1"/>
    </xf>
    <xf numFmtId="0" fontId="6" fillId="10" borderId="2" xfId="0" applyNumberFormat="1" applyFont="1" applyFill="1" applyBorder="1" applyAlignment="1">
      <alignment horizontal="left" vertical="center" wrapText="1"/>
    </xf>
    <xf numFmtId="0" fontId="0" fillId="17" borderId="2" xfId="0" applyNumberFormat="1" applyFont="1" applyFill="1" applyBorder="1" applyProtection="1">
      <protection locked="0"/>
    </xf>
    <xf numFmtId="0" fontId="6" fillId="19" borderId="2" xfId="0" applyFont="1" applyFill="1" applyBorder="1" applyAlignment="1">
      <alignment vertical="center"/>
    </xf>
    <xf numFmtId="0" fontId="6" fillId="22" borderId="2" xfId="0" applyNumberFormat="1" applyFont="1" applyFill="1" applyBorder="1" applyAlignment="1">
      <alignment vertical="center"/>
    </xf>
    <xf numFmtId="0" fontId="6" fillId="17" borderId="2" xfId="0" applyFont="1" applyFill="1" applyBorder="1" applyAlignment="1">
      <alignment vertical="center"/>
    </xf>
    <xf numFmtId="0" fontId="6" fillId="4" borderId="2" xfId="0" applyNumberFormat="1" applyFont="1" applyFill="1" applyBorder="1" applyAlignment="1">
      <alignment horizontal="left" vertical="center" wrapText="1"/>
    </xf>
    <xf numFmtId="0" fontId="0" fillId="0" borderId="2" xfId="0" applyNumberFormat="1" applyFont="1" applyFill="1" applyBorder="1" applyAlignment="1" applyProtection="1">
      <alignment horizontal="left" vertical="center" wrapText="1"/>
      <protection locked="0"/>
    </xf>
    <xf numFmtId="0" fontId="4" fillId="11" borderId="2" xfId="0" applyNumberFormat="1" applyFont="1" applyFill="1" applyBorder="1" applyAlignment="1" applyProtection="1">
      <alignment vertical="center"/>
      <protection locked="0"/>
    </xf>
    <xf numFmtId="0" fontId="0" fillId="17" borderId="2" xfId="0" applyNumberFormat="1" applyFill="1" applyBorder="1"/>
    <xf numFmtId="0" fontId="4" fillId="0" borderId="2" xfId="0" applyNumberFormat="1" applyFont="1" applyFill="1" applyBorder="1" applyAlignment="1" applyProtection="1">
      <alignment vertical="center"/>
      <protection locked="0"/>
    </xf>
    <xf numFmtId="0" fontId="6" fillId="4" borderId="2" xfId="0" applyNumberFormat="1" applyFont="1" applyFill="1" applyBorder="1" applyAlignment="1" applyProtection="1">
      <alignment horizontal="left" vertical="center" wrapText="1"/>
      <protection locked="0"/>
    </xf>
    <xf numFmtId="0" fontId="6" fillId="0" borderId="2" xfId="0" applyNumberFormat="1" applyFont="1" applyFill="1" applyBorder="1" applyAlignment="1" applyProtection="1">
      <alignment horizontal="left" vertical="center" wrapText="1"/>
      <protection locked="0"/>
    </xf>
    <xf numFmtId="0" fontId="6" fillId="15" borderId="2" xfId="0" applyNumberFormat="1" applyFont="1" applyFill="1" applyBorder="1" applyAlignment="1">
      <alignment horizontal="left" vertical="center" wrapText="1"/>
    </xf>
    <xf numFmtId="0" fontId="13" fillId="0" borderId="2" xfId="0" applyNumberFormat="1" applyFont="1" applyFill="1" applyBorder="1" applyAlignment="1" applyProtection="1">
      <alignment vertical="center"/>
      <protection locked="0"/>
    </xf>
    <xf numFmtId="0" fontId="6" fillId="16" borderId="2" xfId="0" applyNumberFormat="1" applyFont="1" applyFill="1" applyBorder="1" applyAlignment="1">
      <alignment vertical="center"/>
    </xf>
    <xf numFmtId="0" fontId="2" fillId="0" borderId="2" xfId="0" applyFont="1" applyBorder="1" applyAlignment="1" applyProtection="1">
      <alignment vertical="center"/>
      <protection locked="0"/>
    </xf>
    <xf numFmtId="0" fontId="6" fillId="15" borderId="2" xfId="0" applyNumberFormat="1" applyFont="1" applyFill="1" applyBorder="1" applyAlignment="1" applyProtection="1">
      <alignment vertical="center"/>
      <protection locked="0"/>
    </xf>
    <xf numFmtId="0" fontId="4" fillId="0" borderId="2" xfId="0" applyNumberFormat="1" applyFont="1" applyBorder="1" applyAlignment="1" applyProtection="1">
      <alignment vertical="center"/>
      <protection locked="0"/>
    </xf>
    <xf numFmtId="0" fontId="0" fillId="29" borderId="2" xfId="0" applyNumberFormat="1" applyFont="1" applyFill="1" applyBorder="1"/>
    <xf numFmtId="0" fontId="6" fillId="0" borderId="2" xfId="0" applyFont="1" applyBorder="1" applyAlignment="1">
      <alignment vertical="top" wrapText="1"/>
    </xf>
    <xf numFmtId="0" fontId="6" fillId="0" borderId="2" xfId="0" applyFont="1" applyBorder="1" applyAlignment="1">
      <alignment vertical="top"/>
    </xf>
    <xf numFmtId="0" fontId="4" fillId="0" borderId="2" xfId="0" applyNumberFormat="1" applyFont="1" applyBorder="1"/>
    <xf numFmtId="0" fontId="0" fillId="21" borderId="2" xfId="0" applyNumberFormat="1" applyFont="1" applyFill="1" applyBorder="1" applyProtection="1">
      <protection locked="0"/>
    </xf>
    <xf numFmtId="0" fontId="0" fillId="21" borderId="2" xfId="0" applyNumberFormat="1" applyFont="1" applyFill="1" applyBorder="1" applyAlignment="1" applyProtection="1">
      <alignment vertical="center"/>
      <protection locked="0"/>
    </xf>
    <xf numFmtId="0" fontId="0" fillId="15" borderId="2" xfId="0" applyNumberFormat="1" applyFont="1" applyFill="1" applyBorder="1" applyProtection="1">
      <protection locked="0"/>
    </xf>
    <xf numFmtId="0" fontId="8" fillId="27" borderId="2" xfId="0" applyFont="1" applyFill="1" applyBorder="1" applyAlignment="1">
      <alignment horizontal="center" textRotation="90"/>
    </xf>
    <xf numFmtId="0" fontId="8" fillId="2" borderId="2" xfId="0" applyFont="1" applyFill="1" applyBorder="1" applyAlignment="1">
      <alignment horizontal="center" vertical="center" textRotation="90"/>
    </xf>
    <xf numFmtId="0" fontId="19" fillId="15" borderId="2" xfId="0" applyFont="1" applyFill="1" applyBorder="1" applyAlignment="1">
      <alignment horizontal="center" vertical="center" wrapText="1"/>
    </xf>
    <xf numFmtId="0" fontId="0" fillId="29" borderId="2" xfId="0" applyFill="1" applyBorder="1" applyAlignment="1">
      <alignment horizontal="center"/>
    </xf>
    <xf numFmtId="0" fontId="0" fillId="29" borderId="1" xfId="0" applyFill="1" applyBorder="1" applyAlignment="1">
      <alignment horizontal="center"/>
    </xf>
    <xf numFmtId="0" fontId="0" fillId="28" borderId="1" xfId="0" applyFill="1" applyBorder="1" applyAlignment="1">
      <alignment horizontal="center" vertical="top"/>
    </xf>
    <xf numFmtId="0" fontId="0" fillId="28" borderId="14" xfId="0" applyFill="1" applyBorder="1" applyAlignment="1">
      <alignment horizontal="center" vertical="top"/>
    </xf>
  </cellXfs>
  <cellStyles count="3">
    <cellStyle name="Link" xfId="2" builtinId="8"/>
    <cellStyle name="Standard" xfId="0" builtinId="0"/>
    <cellStyle name="Standard 4" xfId="1" xr:uid="{00000000-0005-0000-0000-000002000000}"/>
  </cellStyles>
  <dxfs count="644">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s>
  <tableStyles count="0" defaultTableStyle="TableStyleMedium2" defaultPivotStyle="PivotStyleLight16"/>
  <colors>
    <mruColors>
      <color rgb="FF9966FF"/>
      <color rgb="FF6600FF"/>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0</xdr:rowOff>
    </xdr:from>
    <xdr:to>
      <xdr:col>11</xdr:col>
      <xdr:colOff>1730115</xdr:colOff>
      <xdr:row>43</xdr:row>
      <xdr:rowOff>152095</xdr:rowOff>
    </xdr:to>
    <xdr:pic>
      <xdr:nvPicPr>
        <xdr:cNvPr id="2" name="Grafik 1">
          <a:extLst>
            <a:ext uri="{FF2B5EF4-FFF2-40B4-BE49-F238E27FC236}">
              <a16:creationId xmlns:a16="http://schemas.microsoft.com/office/drawing/2014/main" id="{C3EB399C-D403-412E-B0E7-690E656F8072}"/>
            </a:ext>
          </a:extLst>
        </xdr:cNvPr>
        <xdr:cNvPicPr>
          <a:picLocks noChangeAspect="1"/>
        </xdr:cNvPicPr>
      </xdr:nvPicPr>
      <xdr:blipFill>
        <a:blip xmlns:r="http://schemas.openxmlformats.org/officeDocument/2006/relationships" r:embed="rId1"/>
        <a:stretch>
          <a:fillRect/>
        </a:stretch>
      </xdr:blipFill>
      <xdr:spPr>
        <a:xfrm>
          <a:off x="0" y="5953125"/>
          <a:ext cx="9895238" cy="2438095"/>
        </a:xfrm>
        <a:prstGeom prst="rect">
          <a:avLst/>
        </a:prstGeom>
        <a:effectLst>
          <a:outerShdw blurRad="50800" dist="50800" dir="5400000" algn="ctr" rotWithShape="0">
            <a:schemeClr val="tx1"/>
          </a:outerShdw>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ondy.zhaw.ch/lehrplanteams/Wahlpflichtmodule_und_Module/WPFM_und_PM_letztes_SJ_final%20-%20Kopie.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martin/Library/Containers/com.microsoft.Excel/Data/Documents/S:/pools/t/T-STAF-Studienmodell2025/100%20Umsetzung/TP%20Administration%20Lehre%20-%20Evento/Teilprojekt_Basisliste_Module/Archiv/Module_SM2025_Backup_vollst&#228;ndig_ohne_WPM_180906.xlsx?FD8A49B9" TargetMode="External"/><Relationship Id="rId1" Type="http://schemas.openxmlformats.org/officeDocument/2006/relationships/externalLinkPath" Target="file:///\\FD8A49B9\Module_SM2025_Backup_vollst&#228;ndig_ohne_WPM_1809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PFM und PM letztes Studienjahr"/>
      <sheetName val="Dropdown"/>
    </sheetNames>
    <sheetDataSet>
      <sheetData sheetId="0" refreshError="1">
        <row r="1">
          <cell r="A1" t="str">
            <v>Stammkürzel</v>
          </cell>
          <cell r="B1" t="str">
            <v>Kürzel</v>
          </cell>
        </row>
        <row r="2">
          <cell r="A2" t="str">
            <v>WV.AAB</v>
          </cell>
          <cell r="B2" t="str">
            <v>AAB</v>
          </cell>
        </row>
        <row r="3">
          <cell r="A3" t="str">
            <v>WV.AMO</v>
          </cell>
          <cell r="B3" t="str">
            <v>AMO</v>
          </cell>
        </row>
        <row r="4">
          <cell r="A4" t="str">
            <v>WV.AFV-EN</v>
          </cell>
          <cell r="B4" t="str">
            <v>AFV-EN</v>
          </cell>
        </row>
        <row r="5">
          <cell r="A5" t="str">
            <v>WV.ADE</v>
          </cell>
          <cell r="B5" t="str">
            <v>ADE</v>
          </cell>
        </row>
        <row r="6">
          <cell r="A6" t="str">
            <v>WV.ADP</v>
          </cell>
          <cell r="B6" t="str">
            <v>ADP</v>
          </cell>
        </row>
        <row r="7">
          <cell r="A7" t="str">
            <v>WV.ADEL</v>
          </cell>
          <cell r="B7" t="str">
            <v>RF</v>
          </cell>
        </row>
        <row r="8">
          <cell r="A8" t="str">
            <v>WV.ADV-MECH-EN</v>
          </cell>
          <cell r="B8" t="str">
            <v>ADV-MECH-EN</v>
          </cell>
        </row>
        <row r="9">
          <cell r="A9" t="str">
            <v>WV.AOM</v>
          </cell>
          <cell r="B9" t="str">
            <v>AOM</v>
          </cell>
        </row>
        <row r="10">
          <cell r="A10" t="str">
            <v>WV.ARM</v>
          </cell>
          <cell r="B10" t="str">
            <v>ARM</v>
          </cell>
        </row>
        <row r="11">
          <cell r="A11" t="str">
            <v>WV.ARM-EN</v>
          </cell>
          <cell r="B11" t="str">
            <v>ARM-EN</v>
          </cell>
        </row>
        <row r="12">
          <cell r="A12" t="str">
            <v>WV.ASE1</v>
          </cell>
          <cell r="B12" t="str">
            <v>ASE1</v>
          </cell>
        </row>
        <row r="13">
          <cell r="A13" t="str">
            <v>WV.ASE2</v>
          </cell>
          <cell r="B13" t="str">
            <v>ASE2</v>
          </cell>
        </row>
        <row r="14">
          <cell r="A14" t="str">
            <v>WV.ACSYS-CS-EN</v>
          </cell>
          <cell r="B14" t="str">
            <v>ACSYS-CS-EN</v>
          </cell>
        </row>
        <row r="15">
          <cell r="A15" t="str">
            <v>WV.ACSYS-FP-EN</v>
          </cell>
          <cell r="B15" t="str">
            <v>ACSYS-FP-EN</v>
          </cell>
        </row>
        <row r="16">
          <cell r="A16" t="str">
            <v>WV.ACSYS-TR</v>
          </cell>
          <cell r="B16" t="str">
            <v>ASSO</v>
          </cell>
        </row>
        <row r="17">
          <cell r="A17" t="str">
            <v>WV.AGO</v>
          </cell>
          <cell r="B17" t="str">
            <v>AGO</v>
          </cell>
        </row>
        <row r="18">
          <cell r="A18" t="str">
            <v>WV.ATMSS-EN</v>
          </cell>
          <cell r="B18" t="str">
            <v>ATMSS-EN</v>
          </cell>
        </row>
        <row r="19">
          <cell r="A19" t="str">
            <v>WV.ATPP1</v>
          </cell>
          <cell r="B19" t="str">
            <v>ATPP1</v>
          </cell>
        </row>
        <row r="20">
          <cell r="A20" t="str">
            <v>WV.ATPP2</v>
          </cell>
          <cell r="B20" t="str">
            <v>ATPP2</v>
          </cell>
        </row>
        <row r="21">
          <cell r="A21" t="str">
            <v>WV.ATPP3</v>
          </cell>
          <cell r="B21" t="str">
            <v>ATPP3</v>
          </cell>
        </row>
        <row r="22">
          <cell r="A22" t="str">
            <v>WV.ATPP4</v>
          </cell>
          <cell r="B22" t="str">
            <v>ATPP4</v>
          </cell>
        </row>
        <row r="23">
          <cell r="A23" t="str">
            <v>WV.ATPP5</v>
          </cell>
          <cell r="B23" t="str">
            <v>ATPP5</v>
          </cell>
        </row>
        <row r="24">
          <cell r="A24" t="str">
            <v>WV.AUT1-EN</v>
          </cell>
          <cell r="B24" t="str">
            <v>AUT1-EN</v>
          </cell>
        </row>
        <row r="25">
          <cell r="A25" t="str">
            <v>WV.AUT2-EN</v>
          </cell>
          <cell r="B25" t="str">
            <v>AUT2-EN</v>
          </cell>
        </row>
        <row r="26">
          <cell r="A26" t="str">
            <v>WV.AVMGMT-EN</v>
          </cell>
          <cell r="B26" t="str">
            <v>AV-MGMT-EN</v>
          </cell>
        </row>
        <row r="27">
          <cell r="A27" t="str">
            <v>WV.ASERP</v>
          </cell>
          <cell r="B27" t="str">
            <v>AVSEC-ERP</v>
          </cell>
        </row>
        <row r="28">
          <cell r="A28" t="str">
            <v>WV.BME1</v>
          </cell>
          <cell r="B28" t="str">
            <v>BME1</v>
          </cell>
        </row>
        <row r="29">
          <cell r="A29" t="str">
            <v>WV.BME2</v>
          </cell>
          <cell r="B29" t="str">
            <v>BME2</v>
          </cell>
        </row>
        <row r="30">
          <cell r="A30" t="str">
            <v>WV.BMSY1</v>
          </cell>
          <cell r="B30" t="str">
            <v>BMSY1</v>
          </cell>
        </row>
        <row r="31">
          <cell r="A31" t="str">
            <v>WV.BMSY2</v>
          </cell>
          <cell r="B31" t="str">
            <v>BMSY2</v>
          </cell>
        </row>
        <row r="32">
          <cell r="A32" t="str">
            <v>WV.BUDYN</v>
          </cell>
          <cell r="B32" t="str">
            <v>BUDYN</v>
          </cell>
        </row>
        <row r="33">
          <cell r="A33" t="str">
            <v>WV.CCP1-EN</v>
          </cell>
          <cell r="B33" t="str">
            <v>CCP1-EN</v>
          </cell>
        </row>
        <row r="34">
          <cell r="A34" t="str">
            <v>WV.CCP2-EN</v>
          </cell>
          <cell r="B34" t="str">
            <v>CCP2-EN</v>
          </cell>
        </row>
        <row r="35">
          <cell r="A35" t="str">
            <v>WV.CNS1-EN</v>
          </cell>
          <cell r="B35" t="str">
            <v>CNS1-EN</v>
          </cell>
        </row>
        <row r="36">
          <cell r="A36" t="str">
            <v>WV.CNS2-EN</v>
          </cell>
          <cell r="B36" t="str">
            <v>CNS2-EN</v>
          </cell>
        </row>
        <row r="37">
          <cell r="A37" t="str">
            <v>WV.CFE1</v>
          </cell>
          <cell r="B37" t="str">
            <v>CFE1</v>
          </cell>
        </row>
        <row r="38">
          <cell r="A38" t="str">
            <v>WV.CFE2</v>
          </cell>
          <cell r="B38" t="str">
            <v>CFE2</v>
          </cell>
        </row>
        <row r="39">
          <cell r="A39" t="str">
            <v>WV.CLWD1</v>
          </cell>
          <cell r="B39" t="str">
            <v>CLWD1</v>
          </cell>
        </row>
        <row r="40">
          <cell r="A40" t="str">
            <v>WV.CLWD2</v>
          </cell>
          <cell r="B40" t="str">
            <v>CLWD2</v>
          </cell>
        </row>
        <row r="41">
          <cell r="A41" t="str">
            <v>WV.DB-EN</v>
          </cell>
          <cell r="B41" t="str">
            <v>DBG-EN</v>
          </cell>
        </row>
        <row r="42">
          <cell r="A42" t="str">
            <v>XX.DB</v>
          </cell>
          <cell r="B42" t="str">
            <v>DBG</v>
          </cell>
        </row>
        <row r="43">
          <cell r="A43" t="str">
            <v>WV.DDS</v>
          </cell>
          <cell r="B43" t="str">
            <v>DDS</v>
          </cell>
        </row>
        <row r="44">
          <cell r="A44" t="str">
            <v>WV.DIP-EN</v>
          </cell>
          <cell r="B44" t="str">
            <v>BV-EN</v>
          </cell>
        </row>
        <row r="45">
          <cell r="A45" t="str">
            <v>WV.DIP2-EN</v>
          </cell>
          <cell r="B45" t="str">
            <v>BV-EN</v>
          </cell>
        </row>
        <row r="46">
          <cell r="A46" t="str">
            <v>XX.DSV1</v>
          </cell>
          <cell r="B46" t="str">
            <v>DSV1</v>
          </cell>
        </row>
        <row r="47">
          <cell r="A47" t="str">
            <v>WV.DSV2</v>
          </cell>
          <cell r="B47" t="str">
            <v>DSV2</v>
          </cell>
        </row>
        <row r="48">
          <cell r="A48" t="str">
            <v>WV.DNET1</v>
          </cell>
          <cell r="B48" t="str">
            <v>DNET1</v>
          </cell>
        </row>
        <row r="49">
          <cell r="A49" t="str">
            <v>WV.DNET2</v>
          </cell>
          <cell r="B49" t="str">
            <v>DNET2</v>
          </cell>
        </row>
        <row r="50">
          <cell r="A50" t="str">
            <v>WV.EHT-EN</v>
          </cell>
          <cell r="B50" t="str">
            <v>EHT-EN</v>
          </cell>
        </row>
        <row r="51">
          <cell r="A51" t="str">
            <v>WV.QI</v>
          </cell>
          <cell r="B51" t="str">
            <v>QI</v>
          </cell>
        </row>
        <row r="52">
          <cell r="A52" t="str">
            <v>WV.EES</v>
          </cell>
          <cell r="B52" t="str">
            <v>EES</v>
          </cell>
        </row>
        <row r="53">
          <cell r="A53" t="str">
            <v>WV.ESPLE</v>
          </cell>
          <cell r="B53" t="str">
            <v>ESPLE</v>
          </cell>
        </row>
        <row r="54">
          <cell r="A54" t="str">
            <v>MT.ETEC</v>
          </cell>
          <cell r="B54" t="str">
            <v>ETMT</v>
          </cell>
        </row>
        <row r="55">
          <cell r="A55" t="str">
            <v>WV.ESE</v>
          </cell>
          <cell r="B55" t="str">
            <v>ESE</v>
          </cell>
        </row>
        <row r="56">
          <cell r="A56" t="str">
            <v>WV.EMFF</v>
          </cell>
          <cell r="B56" t="str">
            <v>EMF</v>
          </cell>
        </row>
        <row r="57">
          <cell r="A57" t="str">
            <v>WV.ERPL</v>
          </cell>
          <cell r="B57" t="str">
            <v>ERPL</v>
          </cell>
        </row>
        <row r="58">
          <cell r="A58" t="str">
            <v>WV.FMSI-EN</v>
          </cell>
          <cell r="B58" t="str">
            <v>FMSI-EN</v>
          </cell>
        </row>
        <row r="59">
          <cell r="A59" t="str">
            <v>WV.FL-OPS-EN</v>
          </cell>
          <cell r="B59" t="str">
            <v>FL-OPS-EN</v>
          </cell>
        </row>
        <row r="60">
          <cell r="A60" t="str">
            <v>WV.FTL-EN</v>
          </cell>
          <cell r="B60" t="str">
            <v>FTL-EN</v>
          </cell>
        </row>
        <row r="61">
          <cell r="A61" t="str">
            <v>WV.FUTUR</v>
          </cell>
          <cell r="B61" t="str">
            <v>FUTUR</v>
          </cell>
        </row>
        <row r="62">
          <cell r="A62" t="str">
            <v>WV.FUP</v>
          </cell>
          <cell r="B62" t="str">
            <v>FUP</v>
          </cell>
        </row>
        <row r="63">
          <cell r="A63" t="str">
            <v>WV.GADE</v>
          </cell>
          <cell r="B63" t="str">
            <v>GADE</v>
          </cell>
        </row>
        <row r="64">
          <cell r="A64" t="str">
            <v>WV.BUSMO</v>
          </cell>
          <cell r="B64" t="str">
            <v>BUSMO</v>
          </cell>
        </row>
        <row r="65">
          <cell r="A65" t="str">
            <v>WV.HF-ENG</v>
          </cell>
          <cell r="B65" t="str">
            <v>HF-ENG</v>
          </cell>
        </row>
        <row r="66">
          <cell r="A66" t="str">
            <v>WV.INDE-EN</v>
          </cell>
          <cell r="B66" t="str">
            <v>INDE-EN</v>
          </cell>
        </row>
        <row r="67">
          <cell r="A67" t="str">
            <v>WV.IE1</v>
          </cell>
          <cell r="B67" t="str">
            <v>IE1</v>
          </cell>
        </row>
        <row r="68">
          <cell r="A68" t="str">
            <v>WV.IE2</v>
          </cell>
          <cell r="B68" t="str">
            <v>IE2</v>
          </cell>
        </row>
        <row r="69">
          <cell r="A69" t="str">
            <v>WV.INFRA-INT</v>
          </cell>
          <cell r="B69" t="str">
            <v>INFRA-INT</v>
          </cell>
        </row>
        <row r="70">
          <cell r="A70" t="str">
            <v>WV.IWO1</v>
          </cell>
          <cell r="B70" t="str">
            <v>IWO1</v>
          </cell>
        </row>
        <row r="71">
          <cell r="A71" t="str">
            <v>WV.IWO2</v>
          </cell>
          <cell r="B71" t="str">
            <v>IWO1</v>
          </cell>
        </row>
        <row r="72">
          <cell r="A72" t="str">
            <v>WV.IOT1-EN</v>
          </cell>
          <cell r="B72" t="str">
            <v>IOT1-EN</v>
          </cell>
        </row>
        <row r="73">
          <cell r="A73" t="str">
            <v>WV.IOT2-EN</v>
          </cell>
          <cell r="B73" t="str">
            <v>IOT2-EN</v>
          </cell>
        </row>
        <row r="74">
          <cell r="A74" t="str">
            <v>WV.HELI-EN</v>
          </cell>
          <cell r="B74" t="str">
            <v>HELI-EN</v>
          </cell>
        </row>
        <row r="75">
          <cell r="A75" t="str">
            <v>WV.KMWP</v>
          </cell>
          <cell r="B75" t="str">
            <v>KMWP</v>
          </cell>
        </row>
        <row r="76">
          <cell r="A76" t="str">
            <v>WV.KKT</v>
          </cell>
          <cell r="B76" t="str">
            <v>KKT</v>
          </cell>
        </row>
        <row r="77">
          <cell r="A77" t="str">
            <v>WV.KRY</v>
          </cell>
          <cell r="B77" t="str">
            <v>MKR</v>
          </cell>
        </row>
        <row r="78">
          <cell r="A78" t="str">
            <v>WV.KI1</v>
          </cell>
          <cell r="B78" t="str">
            <v>KI1</v>
          </cell>
        </row>
        <row r="79">
          <cell r="A79" t="str">
            <v>WV.KI2</v>
          </cell>
          <cell r="B79" t="str">
            <v>KI2</v>
          </cell>
        </row>
        <row r="80">
          <cell r="A80" t="str">
            <v>WV.LFIA</v>
          </cell>
          <cell r="B80" t="str">
            <v>LFIA</v>
          </cell>
        </row>
        <row r="81">
          <cell r="A81" t="str">
            <v>WV.LEA1</v>
          </cell>
          <cell r="B81" t="str">
            <v>LEA1</v>
          </cell>
        </row>
        <row r="82">
          <cell r="A82" t="str">
            <v>WV.LEA2</v>
          </cell>
          <cell r="B82" t="str">
            <v>LEA2</v>
          </cell>
        </row>
        <row r="83">
          <cell r="A83" t="str">
            <v>WV.LK</v>
          </cell>
          <cell r="B83" t="str">
            <v>SLKI</v>
          </cell>
        </row>
        <row r="84">
          <cell r="A84" t="str">
            <v>WV.LWC</v>
          </cell>
          <cell r="B84" t="str">
            <v>LWC-AV</v>
          </cell>
        </row>
        <row r="85">
          <cell r="A85" t="str">
            <v>WV.LSCM</v>
          </cell>
          <cell r="B85" t="str">
            <v>LOG1</v>
          </cell>
        </row>
        <row r="86">
          <cell r="A86" t="str">
            <v>WV.LSCM2</v>
          </cell>
          <cell r="B86" t="str">
            <v>LOG2</v>
          </cell>
        </row>
        <row r="87">
          <cell r="A87" t="str">
            <v>WV.MARO-EN</v>
          </cell>
          <cell r="B87" t="str">
            <v>MARO-EN</v>
          </cell>
        </row>
        <row r="88">
          <cell r="A88" t="str">
            <v>MT.MDYN</v>
          </cell>
          <cell r="B88" t="str">
            <v>MDYN</v>
          </cell>
        </row>
        <row r="89">
          <cell r="A89" t="str">
            <v>WV.MF1</v>
          </cell>
          <cell r="B89" t="str">
            <v>MF1</v>
          </cell>
        </row>
        <row r="90">
          <cell r="A90" t="str">
            <v>WV.MF2</v>
          </cell>
          <cell r="B90" t="str">
            <v>MF2</v>
          </cell>
        </row>
        <row r="91">
          <cell r="A91" t="str">
            <v>MT.MDYN-EN</v>
          </cell>
          <cell r="B91" t="str">
            <v>MDYN-EN</v>
          </cell>
        </row>
        <row r="92">
          <cell r="A92" t="str">
            <v>WV.MEDT</v>
          </cell>
        </row>
        <row r="93">
          <cell r="A93" t="str">
            <v>WV.METE1</v>
          </cell>
          <cell r="B93" t="str">
            <v>METE1</v>
          </cell>
        </row>
        <row r="94">
          <cell r="A94" t="str">
            <v>WV.METE2</v>
          </cell>
          <cell r="B94" t="str">
            <v>METE2</v>
          </cell>
        </row>
        <row r="95">
          <cell r="A95" t="str">
            <v>WV.MQM</v>
          </cell>
          <cell r="B95" t="str">
            <v>MQM</v>
          </cell>
        </row>
        <row r="96">
          <cell r="A96" t="str">
            <v>WV.MC1</v>
          </cell>
          <cell r="B96" t="str">
            <v>MC1</v>
          </cell>
        </row>
        <row r="97">
          <cell r="A97" t="str">
            <v>WV.MC2</v>
          </cell>
          <cell r="B97" t="str">
            <v>MC2</v>
          </cell>
        </row>
        <row r="98">
          <cell r="A98" t="str">
            <v>WV.MOBA1</v>
          </cell>
          <cell r="B98" t="str">
            <v>MOBA1</v>
          </cell>
        </row>
        <row r="99">
          <cell r="A99" t="str">
            <v>WV.MOBA2</v>
          </cell>
          <cell r="B99" t="str">
            <v>MOBA2</v>
          </cell>
        </row>
        <row r="100">
          <cell r="A100" t="str">
            <v>WV.MDA</v>
          </cell>
          <cell r="B100" t="str">
            <v>MODA</v>
          </cell>
        </row>
        <row r="101">
          <cell r="A101" t="str">
            <v>WV.MDM</v>
          </cell>
          <cell r="B101" t="str">
            <v>MODM</v>
          </cell>
        </row>
        <row r="102">
          <cell r="A102" t="str">
            <v>WV.MBS</v>
          </cell>
          <cell r="B102" t="str">
            <v>MBS</v>
          </cell>
        </row>
        <row r="103">
          <cell r="A103" t="str">
            <v>WV.MOSI1</v>
          </cell>
          <cell r="B103" t="str">
            <v>MOSI1</v>
          </cell>
        </row>
        <row r="104">
          <cell r="A104" t="str">
            <v>WV.MOSI2</v>
          </cell>
          <cell r="B104" t="str">
            <v>MOSI2</v>
          </cell>
        </row>
        <row r="105">
          <cell r="A105" t="str">
            <v>WV.MPC-EN</v>
          </cell>
          <cell r="B105" t="str">
            <v>MPC-EN</v>
          </cell>
        </row>
        <row r="106">
          <cell r="A106" t="str">
            <v>WV.NUI</v>
          </cell>
          <cell r="B106" t="str">
            <v>NUI</v>
          </cell>
        </row>
        <row r="107">
          <cell r="A107" t="str">
            <v>WV.NE</v>
          </cell>
          <cell r="B107" t="str">
            <v>NE</v>
          </cell>
        </row>
        <row r="108">
          <cell r="A108" t="str">
            <v>WV.NEA-EN</v>
          </cell>
          <cell r="B108" t="str">
            <v>NEA-EN</v>
          </cell>
        </row>
        <row r="109">
          <cell r="A109" t="str">
            <v>XX.OMG</v>
          </cell>
          <cell r="B109" t="str">
            <v>OMG</v>
          </cell>
        </row>
        <row r="110">
          <cell r="A110" t="str">
            <v>XX.OR</v>
          </cell>
          <cell r="B110" t="str">
            <v>OR-WM</v>
          </cell>
        </row>
        <row r="111">
          <cell r="A111" t="str">
            <v>WV.OMCS</v>
          </cell>
          <cell r="B111" t="str">
            <v>ASO</v>
          </cell>
        </row>
        <row r="112">
          <cell r="A112" t="str">
            <v>WV.OPTEL</v>
          </cell>
          <cell r="B112" t="str">
            <v>OpEl</v>
          </cell>
        </row>
        <row r="113">
          <cell r="A113" t="str">
            <v>WV.PPES</v>
          </cell>
          <cell r="B113" t="str">
            <v>PPES</v>
          </cell>
        </row>
        <row r="114">
          <cell r="A114" t="str">
            <v>WV.PTSP</v>
          </cell>
          <cell r="B114" t="str">
            <v>PTSP</v>
          </cell>
        </row>
        <row r="115">
          <cell r="A115" t="str">
            <v>WV.PPS</v>
          </cell>
          <cell r="B115" t="str">
            <v>PPS</v>
          </cell>
        </row>
        <row r="116">
          <cell r="A116" t="str">
            <v>WV.PSPP</v>
          </cell>
          <cell r="B116" t="str">
            <v>PSPP</v>
          </cell>
        </row>
        <row r="117">
          <cell r="A117" t="str">
            <v>WV.QS</v>
          </cell>
          <cell r="B117" t="str">
            <v>QS</v>
          </cell>
        </row>
        <row r="118">
          <cell r="A118" t="str">
            <v>WV.RT1</v>
          </cell>
          <cell r="B118" t="str">
            <v>RT1</v>
          </cell>
        </row>
        <row r="119">
          <cell r="A119" t="str">
            <v>WV.RT2</v>
          </cell>
          <cell r="B119" t="str">
            <v>RT2</v>
          </cell>
        </row>
        <row r="120">
          <cell r="A120" t="str">
            <v>WV.RE</v>
          </cell>
          <cell r="B120" t="str">
            <v>RE</v>
          </cell>
        </row>
        <row r="121">
          <cell r="A121" t="str">
            <v>WV.RAP-EN</v>
          </cell>
          <cell r="B121" t="str">
            <v>RAP-EN</v>
          </cell>
        </row>
        <row r="122">
          <cell r="A122" t="str">
            <v>WV.ROME1</v>
          </cell>
          <cell r="B122" t="str">
            <v>ROME1</v>
          </cell>
        </row>
        <row r="123">
          <cell r="A123" t="str">
            <v>WV.ROME2</v>
          </cell>
          <cell r="B123" t="str">
            <v>ROME2</v>
          </cell>
        </row>
        <row r="124">
          <cell r="A124" t="str">
            <v>WV.SFT</v>
          </cell>
          <cell r="B124" t="str">
            <v>SFT</v>
          </cell>
        </row>
        <row r="125">
          <cell r="A125" t="str">
            <v>WV.SCC-EN</v>
          </cell>
          <cell r="B125" t="str">
            <v>SCC-EN</v>
          </cell>
        </row>
        <row r="126">
          <cell r="A126" t="str">
            <v>WV.SEN</v>
          </cell>
        </row>
        <row r="127">
          <cell r="A127" t="str">
            <v>WV.SCAD-EN</v>
          </cell>
          <cell r="B127" t="str">
            <v>SCAD-EN</v>
          </cell>
        </row>
        <row r="128">
          <cell r="A128" t="str">
            <v>WV.SEG-EN</v>
          </cell>
          <cell r="B128" t="str">
            <v>SEG-EN</v>
          </cell>
        </row>
        <row r="129">
          <cell r="A129" t="str">
            <v>WV.SEL</v>
          </cell>
          <cell r="B129" t="str">
            <v>SEL</v>
          </cell>
        </row>
        <row r="130">
          <cell r="A130" t="str">
            <v>WV.SOM</v>
          </cell>
          <cell r="B130" t="str">
            <v>SOM</v>
          </cell>
        </row>
        <row r="131">
          <cell r="A131" t="str">
            <v>WV.SIM</v>
          </cell>
          <cell r="B131" t="str">
            <v>SIM</v>
          </cell>
        </row>
        <row r="132">
          <cell r="A132" t="str">
            <v>WV.SIM-EN</v>
          </cell>
          <cell r="B132" t="str">
            <v>SIM-EN</v>
          </cell>
        </row>
        <row r="133">
          <cell r="A133" t="str">
            <v>WV.SF</v>
          </cell>
          <cell r="B133" t="str">
            <v>SF</v>
          </cell>
        </row>
        <row r="134">
          <cell r="A134" t="str">
            <v>WV.SMGR</v>
          </cell>
          <cell r="B134" t="str">
            <v>SMGR</v>
          </cell>
        </row>
        <row r="135">
          <cell r="A135" t="str">
            <v>WV.SPP1</v>
          </cell>
          <cell r="B135" t="str">
            <v>SPP1</v>
          </cell>
        </row>
        <row r="136">
          <cell r="A136" t="str">
            <v>WV.SPP1-EN</v>
          </cell>
          <cell r="B136" t="str">
            <v>SPP1-EN</v>
          </cell>
        </row>
        <row r="137">
          <cell r="A137" t="str">
            <v>WV.SPP2</v>
          </cell>
          <cell r="B137" t="str">
            <v>SPP2</v>
          </cell>
        </row>
        <row r="138">
          <cell r="A138" t="str">
            <v>WV.SPP2-EN</v>
          </cell>
          <cell r="B138" t="str">
            <v>SPP2-EN</v>
          </cell>
        </row>
        <row r="139">
          <cell r="A139" t="str">
            <v>WV.SASO</v>
          </cell>
          <cell r="B139" t="str">
            <v>SASO</v>
          </cell>
        </row>
        <row r="140">
          <cell r="A140" t="str">
            <v>WV.SWS1-EN</v>
          </cell>
          <cell r="B140" t="str">
            <v>SWS1-EN</v>
          </cell>
        </row>
        <row r="141">
          <cell r="A141" t="str">
            <v>WV.SWS2-EN</v>
          </cell>
          <cell r="B141" t="str">
            <v>SWS2-EN</v>
          </cell>
        </row>
        <row r="142">
          <cell r="A142" t="str">
            <v>WV.SPACE</v>
          </cell>
          <cell r="B142" t="str">
            <v>SPACE</v>
          </cell>
        </row>
        <row r="143">
          <cell r="A143" t="str">
            <v>WV.SDA</v>
          </cell>
          <cell r="B143" t="str">
            <v>SDA</v>
          </cell>
        </row>
        <row r="144">
          <cell r="A144" t="str">
            <v>WV.SCD-EN</v>
          </cell>
          <cell r="B144" t="str">
            <v>SCD-EN</v>
          </cell>
        </row>
        <row r="145">
          <cell r="A145" t="str">
            <v>WV.SYAT1-EN</v>
          </cell>
          <cell r="B145" t="str">
            <v>SYAT1-EN</v>
          </cell>
        </row>
        <row r="146">
          <cell r="A146" t="str">
            <v>WV.SYAT2-EN</v>
          </cell>
          <cell r="B146" t="str">
            <v>SYAT2-EN</v>
          </cell>
        </row>
        <row r="147">
          <cell r="A147" t="str">
            <v>WV.RAMS-EN</v>
          </cell>
          <cell r="B147" t="str">
            <v>ACSYS-RAMS-EN</v>
          </cell>
        </row>
        <row r="148">
          <cell r="A148" t="str">
            <v>WV.TES</v>
          </cell>
          <cell r="B148" t="str">
            <v>TES</v>
          </cell>
        </row>
        <row r="149">
          <cell r="A149" t="str">
            <v>WV.TS</v>
          </cell>
          <cell r="B149" t="str">
            <v>TS</v>
          </cell>
        </row>
        <row r="150">
          <cell r="A150" t="str">
            <v>WV.TSO</v>
          </cell>
          <cell r="B150" t="str">
            <v>TSO</v>
          </cell>
        </row>
        <row r="151">
          <cell r="A151" t="str">
            <v>WV.USE</v>
          </cell>
          <cell r="B151" t="str">
            <v>UFSP</v>
          </cell>
        </row>
        <row r="152">
          <cell r="A152" t="str">
            <v>WV.UA-EN</v>
          </cell>
          <cell r="B152" t="str">
            <v>UA-EN</v>
          </cell>
        </row>
        <row r="153">
          <cell r="A153" t="str">
            <v>WV.VT1</v>
          </cell>
          <cell r="B153" t="str">
            <v>VT1</v>
          </cell>
        </row>
        <row r="154">
          <cell r="A154" t="str">
            <v>WV.VT2</v>
          </cell>
          <cell r="B154" t="str">
            <v>VT2</v>
          </cell>
        </row>
        <row r="155">
          <cell r="A155" t="str">
            <v>WV.VTEC1</v>
          </cell>
          <cell r="B155" t="str">
            <v>VTEC1</v>
          </cell>
        </row>
        <row r="156">
          <cell r="A156" t="str">
            <v>WV.VTEC2</v>
          </cell>
          <cell r="B156" t="str">
            <v>VTEC2</v>
          </cell>
        </row>
        <row r="157">
          <cell r="A157" t="str">
            <v>WV.VM</v>
          </cell>
          <cell r="B157" t="str">
            <v>VM</v>
          </cell>
        </row>
        <row r="158">
          <cell r="A158" t="str">
            <v>WV.VC1</v>
          </cell>
          <cell r="B158" t="str">
            <v>VC1</v>
          </cell>
        </row>
        <row r="159">
          <cell r="A159" t="str">
            <v>WV.VC2</v>
          </cell>
          <cell r="B159" t="str">
            <v>VC2</v>
          </cell>
        </row>
        <row r="160">
          <cell r="A160" t="str">
            <v>WV.VWL</v>
          </cell>
          <cell r="B160" t="str">
            <v>VWL</v>
          </cell>
        </row>
        <row r="161">
          <cell r="A161" t="str">
            <v>WV.WA</v>
          </cell>
          <cell r="B161" t="str">
            <v>WA</v>
          </cell>
        </row>
        <row r="162">
          <cell r="A162" t="str">
            <v>WV.WWS</v>
          </cell>
          <cell r="B162" t="str">
            <v>WWS</v>
          </cell>
        </row>
        <row r="163">
          <cell r="A163" t="str">
            <v>WV.WCOM1</v>
          </cell>
          <cell r="B163" t="str">
            <v>WCOM1</v>
          </cell>
        </row>
        <row r="164">
          <cell r="A164" t="str">
            <v>WV.WCOM2</v>
          </cell>
          <cell r="B164" t="str">
            <v>WCOM2</v>
          </cell>
        </row>
        <row r="169">
          <cell r="A169" t="str">
            <v>WV.AOM</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M2025"/>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9" dT="2021-02-01T15:04:04.98" personId="{00000000-0000-0000-0000-000000000000}" id="{4ECF42DA-3CE4-404A-B5E7-055753BAE5A9}">
    <text>auslaufend; Nachfolger XX.EXPD</text>
  </threadedComment>
  <threadedComment ref="A32" dT="2020-06-30T11:05:09.79" personId="{00000000-0000-0000-0000-000000000000}" id="{4D279A0A-A000-4281-84FE-12123E6060AB}">
    <text>Vorgängermodul: WI.WAST1</text>
  </threadedComment>
  <threadedComment ref="A72" dT="2021-02-01T15:05:33.13" personId="{00000000-0000-0000-0000-000000000000}" id="{3F73D2B8-1CBD-4CC4-8503-E7611BE07540}">
    <text>auslaufend; Nachfolger XX.WAHR</text>
  </threadedComment>
  <threadedComment ref="A76" dT="2020-06-30T11:05:44.67" personId="{00000000-0000-0000-0000-000000000000}" id="{E4D19864-57A8-4E5C-8939-2C31CC0FD1E7}">
    <text>Vorgängermodul: WI.WAST2</text>
  </threadedComment>
  <threadedComment ref="A131" dT="2021-02-01T15:06:08.19" personId="{00000000-0000-0000-0000-000000000000}" id="{E551934D-66B6-4CE7-9A0C-F39AE2155C6F}">
    <text>auslaufend; Nachfolger XX.GSTAT</text>
  </threadedComment>
  <threadedComment ref="A132" dT="2021-02-01T15:06:29.93" personId="{00000000-0000-0000-0000-000000000000}" id="{DD8441E7-60F6-455A-9CFF-B7718211D247}">
    <text>auslaufend; Nachfolger XX.GSTAT-EN</text>
  </threadedComment>
  <threadedComment ref="A133" dT="2021-02-01T15:07:16.42" personId="{00000000-0000-0000-0000-000000000000}" id="{5563C57B-660D-4ED2-9601-6D8925855724}">
    <text>auslaufend; Nachfolger XXM8.AN3</text>
  </threadedComment>
  <threadedComment ref="A142" dT="2020-06-30T11:06:48.72" personId="{00000000-0000-0000-0000-000000000000}" id="{77ADA380-3950-4727-A94F-6F46F09A1AFF}">
    <text>Vorgängermodul: WI.WAST3</text>
  </threadedComment>
  <threadedComment ref="A143" dT="2020-11-18T12:30:57.95" personId="{00000000-0000-0000-0000-000000000000}" id="{43E7F0DC-501C-4DF6-B5E4-4D41F11DF047}">
    <text>Vorgängermodul: WI.WAST3-EN</text>
  </threadedComment>
  <threadedComment ref="A152" dT="2020-06-30T11:07:15.62" personId="{00000000-0000-0000-0000-000000000000}" id="{E66ED0B1-B0A7-44EE-AC14-D0B3248BCF30}">
    <text>Vorgängermodul: WIM.AN3</text>
  </threadedComment>
  <threadedComment ref="A174" dT="2021-02-01T15:08:17.50" personId="{00000000-0000-0000-0000-000000000000}" id="{F8A975C3-2574-490C-A9B4-1EB8E0745A57}">
    <text>auslaufend; Nachfolger XX.MLDM</text>
  </threadedComment>
  <threadedComment ref="A203" dT="2021-02-01T15:09:04.70" personId="{00000000-0000-0000-0000-000000000000}" id="{6C6D0D49-D124-4A85-8D25-3C5420E67A19}">
    <text>auslaufend; Nachfolger XX.STMO</text>
  </threadedComment>
  <threadedComment ref="A204" dT="2021-02-01T15:09:19.46" personId="{00000000-0000-0000-0000-000000000000}" id="{59907633-91C9-48C5-B363-36C1E47DB856}">
    <text>auslaufend; Nachfolger XX.STMO-EN</text>
  </threadedComment>
  <threadedComment ref="A212" dT="2020-06-30T11:08:01.71" personId="{00000000-0000-0000-0000-000000000000}" id="{9B3CFBCA-134D-498E-82C5-B99FD9CF4C6F}">
    <text>Vorgängermodul: IT.MLDM</text>
  </threadedComment>
  <threadedComment ref="A214" dT="2020-06-30T11:07:39.33" personId="{00000000-0000-0000-0000-000000000000}" id="{9FCB5742-7B24-4150-9C2C-3292BBE4F366}">
    <text>Vorgängermodul: WI.STMO</text>
  </threadedComment>
  <threadedComment ref="A215" dT="2020-11-18T12:42:37.02" personId="{00000000-0000-0000-0000-000000000000}" id="{3A5FA3E0-3AB9-4CB6-91E1-284125620342}">
    <text>Vorgängermodul:WI.STMO-EN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eventoweb.zhaw.ch/Evt_Pages/Brn_ModulDetailAZ.aspx?IDAnlass=1707859&amp;IdLanguage=1&amp;date=662249088000000000&amp;clearcache=true" TargetMode="External"/><Relationship Id="rId7" Type="http://schemas.openxmlformats.org/officeDocument/2006/relationships/comments" Target="../comments1.xml"/><Relationship Id="rId2" Type="http://schemas.openxmlformats.org/officeDocument/2006/relationships/hyperlink" Target="https://eventoweb.zhaw.ch/Evt_Pages/Brn_ModulDetailAZ.aspx?IDAnlass=1707859&amp;date=662249088000000000" TargetMode="External"/><Relationship Id="rId1" Type="http://schemas.openxmlformats.org/officeDocument/2006/relationships/hyperlink" Target="https://eventoweb.zhaw.ch/Evt_Pages/Brn_ModulDetailAZ.aspx?IDAnlass=1671116&amp;date=662249088000000000"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eventoweb.zhaw.ch/Evt_Pages/Brn_ModulDetailAZ.aspx?IDAnlass=1707859&amp;IdLanguage=133&amp;date=662249088000000000&amp;clearcache=tru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eventoweb.zhaw.ch/Evt_Pages/Brn_ModulDetailAZ.aspx?node=2901247e-aa27-4f84-a5d6-d6b33b234dbd&amp;IDAnlass=1555873&amp;clearcache=true&amp;date=662248224000000000" TargetMode="External"/><Relationship Id="rId21" Type="http://schemas.openxmlformats.org/officeDocument/2006/relationships/hyperlink" Target="https://eventoweb.zhaw.ch/Evt_Pages/Brn_ModulDetailAZ.aspx?node=2901247e-aa27-4f84-a5d6-d6b33b234dbd&amp;IDAnlass=1557968&amp;clearcache=true&amp;date=662248224000000000" TargetMode="External"/><Relationship Id="rId42" Type="http://schemas.openxmlformats.org/officeDocument/2006/relationships/hyperlink" Target="https://eventoweb.zhaw.ch/Evt_Pages/Brn_ModulDetailAZ.aspx?node=2901247e-aa27-4f84-a5d6-d6b33b234dbd&amp;IDAnlass=1557976&amp;clearcache=true&amp;date=662248224000000000" TargetMode="External"/><Relationship Id="rId63" Type="http://schemas.openxmlformats.org/officeDocument/2006/relationships/hyperlink" Target="https://eventoweb.zhaw.ch/Evt_Pages/Brn_ModulDetailAZ.aspx?node=2901247e-aa27-4f84-a5d6-d6b33b234dbd&amp;IDAnlass=1558359&amp;clearcache=true&amp;date=662248224000000000" TargetMode="External"/><Relationship Id="rId84" Type="http://schemas.openxmlformats.org/officeDocument/2006/relationships/hyperlink" Target="https://eventoweb.zhaw.ch/Evt_Pages/Brn_ModulDetailAZ.aspx?node=2901247e-aa27-4f84-a5d6-d6b33b234dbd&amp;IDAnlass=1558856&amp;clearcache=true&amp;date=662248224000000000" TargetMode="External"/><Relationship Id="rId138" Type="http://schemas.openxmlformats.org/officeDocument/2006/relationships/hyperlink" Target="https://eventoweb.zhaw.ch/Evt_Pages/Brn_ModulDetailAZ.aspx?node=2901247e-aa27-4f84-a5d6-d6b33b234dbd&amp;IDAnlass=1558670&amp;clearcache=true&amp;date=662248224000000000" TargetMode="External"/><Relationship Id="rId159" Type="http://schemas.openxmlformats.org/officeDocument/2006/relationships/hyperlink" Target="https://eventoweb.zhaw.ch/Evt_Pages/Brn_ModulDetailAZ.aspx?node=2901247e-aa27-4f84-a5d6-d6b33b234dbd&amp;IDAnlass=1653066&amp;clearcache=true&amp;date=662248224000000000" TargetMode="External"/><Relationship Id="rId170" Type="http://schemas.openxmlformats.org/officeDocument/2006/relationships/hyperlink" Target="https://eventoweb.zhaw.ch/Evt_Pages/Brn_ModulDetailAZ.aspx?node=2901247e-aa27-4f84-a5d6-d6b33b234dbd&amp;IDAnlass=1684427&amp;clearcache=true&amp;date=662248224000000000" TargetMode="External"/><Relationship Id="rId191" Type="http://schemas.openxmlformats.org/officeDocument/2006/relationships/hyperlink" Target="https://eventoweb.zhaw.ch/Evt_Pages/Brn_ModulDetailAZ.aspx?node=2901247e-aa27-4f84-a5d6-d6b33b234dbd&amp;IDAnlass=1684379&amp;clearcache=true&amp;date=662248224000000000" TargetMode="External"/><Relationship Id="rId107" Type="http://schemas.openxmlformats.org/officeDocument/2006/relationships/hyperlink" Target="https://eventoweb.zhaw.ch/Evt_Pages/Brn_ModulDetailAZ.aspx?node=2901247e-aa27-4f84-a5d6-d6b33b234dbd&amp;IDAnlass=1557972&amp;clearcache=true&amp;date=662248224000000000" TargetMode="External"/><Relationship Id="rId11" Type="http://schemas.openxmlformats.org/officeDocument/2006/relationships/hyperlink" Target="https://eventoweb.zhaw.ch/Evt_Pages/Brn_ModulDetailAZ.aspx?node=2901247e-aa27-4f84-a5d6-d6b33b234dbd&amp;IDAnlass=1558980&amp;clearcache=true&amp;date=662248224000000000" TargetMode="External"/><Relationship Id="rId32" Type="http://schemas.openxmlformats.org/officeDocument/2006/relationships/hyperlink" Target="https://eventoweb.zhaw.ch/Evt_Pages/Brn_ModulDetailAZ.aspx?node=2901247e-aa27-4f84-a5d6-d6b33b234dbd&amp;IDAnlass=1557924&amp;clearcache=true&amp;date=662248224000000000" TargetMode="External"/><Relationship Id="rId53" Type="http://schemas.openxmlformats.org/officeDocument/2006/relationships/hyperlink" Target="https://eventoweb.zhaw.ch/Evt_Pages/Brn_ModulDetailAZ.aspx?node=2901247e-aa27-4f84-a5d6-d6b33b234dbd&amp;IDAnlass=1475102&amp;clearcache=true&amp;date=662248224000000000" TargetMode="External"/><Relationship Id="rId74" Type="http://schemas.openxmlformats.org/officeDocument/2006/relationships/hyperlink" Target="https://eventoweb.zhaw.ch/Evt_Pages/Brn_ModulDetailAZ.aspx?node=2901247e-aa27-4f84-a5d6-d6b33b234dbd&amp;IDAnlass=1558261&amp;clearcache=true&amp;date=662248224000000000" TargetMode="External"/><Relationship Id="rId128" Type="http://schemas.openxmlformats.org/officeDocument/2006/relationships/hyperlink" Target="https://eventoweb.zhaw.ch/Evt_Pages/Brn_ModulDetailAZ.aspx?node=2901247e-aa27-4f84-a5d6-d6b33b234dbd&amp;IDAnlass=1558036&amp;clearcache=true&amp;date=662248224000000000" TargetMode="External"/><Relationship Id="rId149" Type="http://schemas.openxmlformats.org/officeDocument/2006/relationships/hyperlink" Target="https://eventoweb.zhaw.ch/Evt_Pages/Brn_ModulDetailAZ.aspx?node=2901247e-aa27-4f84-a5d6-d6b33b234dbd&amp;IDAnlass=1455604&amp;clearcache=true&amp;date=662248224000000000" TargetMode="External"/><Relationship Id="rId5" Type="http://schemas.openxmlformats.org/officeDocument/2006/relationships/hyperlink" Target="https://eventoweb.zhaw.ch/Evt_Pages/Brn_ModulDetailAZ.aspx?node=2901247e-aa27-4f84-a5d6-d6b33b234dbd&amp;IDAnlass=1555851&amp;clearcache=true&amp;date=662248224000000000" TargetMode="External"/><Relationship Id="rId95" Type="http://schemas.openxmlformats.org/officeDocument/2006/relationships/hyperlink" Target="https://eventoweb.zhaw.ch/Evt_Pages/Brn_ModulDetailAZ.aspx?node=2901247e-aa27-4f84-a5d6-d6b33b234dbd&amp;IDAnlass=1558081&amp;clearcache=true&amp;date=662248224000000000" TargetMode="External"/><Relationship Id="rId160" Type="http://schemas.openxmlformats.org/officeDocument/2006/relationships/hyperlink" Target="https://eventoweb.zhaw.ch/Evt_Pages/Brn_ModulDetailAZ.aspx?node=2901247e-aa27-4f84-a5d6-d6b33b234dbd&amp;IDAnlass=1653057&amp;clearcache=true&amp;date=662248224000000000" TargetMode="External"/><Relationship Id="rId181" Type="http://schemas.openxmlformats.org/officeDocument/2006/relationships/hyperlink" Target="https://eventoweb.zhaw.ch/Evt_Pages/Brn_ModulDetailAZ.aspx?node=2901247e-aa27-4f84-a5d6-d6b33b234dbd&amp;IDAnlass=1684370&amp;clearcache=true&amp;date=662248224000000000" TargetMode="External"/><Relationship Id="rId22" Type="http://schemas.openxmlformats.org/officeDocument/2006/relationships/hyperlink" Target="https://eventoweb.zhaw.ch/Evt_Pages/Brn_ModulDetailAZ.aspx?node=2901247e-aa27-4f84-a5d6-d6b33b234dbd&amp;IDAnlass=1555731&amp;clearcache=true&amp;date=662248224000000000" TargetMode="External"/><Relationship Id="rId43" Type="http://schemas.openxmlformats.org/officeDocument/2006/relationships/hyperlink" Target="https://eventoweb.zhaw.ch/Evt_Pages/Brn_ModulDetailAZ.aspx?node=2901247e-aa27-4f84-a5d6-d6b33b234dbd&amp;IDAnlass=1558834&amp;clearcache=true&amp;date=662248224000000000" TargetMode="External"/><Relationship Id="rId64" Type="http://schemas.openxmlformats.org/officeDocument/2006/relationships/hyperlink" Target="https://eventoweb.zhaw.ch/Evt_Pages/Brn_ModulDetailAZ.aspx?node=2901247e-aa27-4f84-a5d6-d6b33b234dbd&amp;IDAnlass=1558968&amp;clearcache=true&amp;date=662248224000000000" TargetMode="External"/><Relationship Id="rId118" Type="http://schemas.openxmlformats.org/officeDocument/2006/relationships/hyperlink" Target="https://eventoweb.zhaw.ch/Evt_Pages/Brn_ModulDetailAZ.aspx?node=2901247e-aa27-4f84-a5d6-d6b33b234dbd&amp;IDAnlass=1555709&amp;clearcache=true&amp;date=662248224000000000" TargetMode="External"/><Relationship Id="rId139" Type="http://schemas.openxmlformats.org/officeDocument/2006/relationships/hyperlink" Target="https://eventoweb.zhaw.ch/Evt_Pages/Brn_ModulDetailAZ.aspx?node=2901247e-aa27-4f84-a5d6-d6b33b234dbd&amp;IDAnlass=1557897&amp;clearcache=true&amp;date=662248224000000000" TargetMode="External"/><Relationship Id="rId85" Type="http://schemas.openxmlformats.org/officeDocument/2006/relationships/hyperlink" Target="https://eventoweb.zhaw.ch/Evt_Pages/Brn_ModulDetailAZ.aspx?node=2901247e-aa27-4f84-a5d6-d6b33b234dbd&amp;IDAnlass=1558273&amp;clearcache=true&amp;date=662248224000000000" TargetMode="External"/><Relationship Id="rId150" Type="http://schemas.openxmlformats.org/officeDocument/2006/relationships/hyperlink" Target="https://eventoweb.zhaw.ch/Evt_Pages/Brn_ModulDetailAZ.aspx?node=2901247e-aa27-4f84-a5d6-d6b33b234dbd&amp;IDAnlass=1555737&amp;clearcache=true&amp;date=662248224000000000" TargetMode="External"/><Relationship Id="rId171" Type="http://schemas.openxmlformats.org/officeDocument/2006/relationships/hyperlink" Target="https://eventoweb.zhaw.ch/Evt_Pages/Brn_ModulDetailAZ.aspx?node=2901247e-aa27-4f84-a5d6-d6b33b234dbd&amp;IDAnlass=1684357&amp;clearcache=true&amp;date=662248224000000000" TargetMode="External"/><Relationship Id="rId192" Type="http://schemas.openxmlformats.org/officeDocument/2006/relationships/hyperlink" Target="https://eventoweb.zhaw.ch/Evt_Pages/Brn_ModulDetailAZ.aspx?node=2901247e-aa27-4f84-a5d6-d6b33b234dbd&amp;IDAnlass=1684398&amp;clearcache=true&amp;date=662248224000000000" TargetMode="External"/><Relationship Id="rId12" Type="http://schemas.openxmlformats.org/officeDocument/2006/relationships/hyperlink" Target="https://eventoweb.zhaw.ch/Evt_Pages/Brn_ModulDetailAZ.aspx?node=2901247e-aa27-4f84-a5d6-d6b33b234dbd&amp;IDAnlass=1556988&amp;clearcache=true&amp;date=662248224000000000" TargetMode="External"/><Relationship Id="rId33" Type="http://schemas.openxmlformats.org/officeDocument/2006/relationships/hyperlink" Target="https://eventoweb.zhaw.ch/Evt_Pages/Brn_ModulDetailAZ.aspx?node=2901247e-aa27-4f84-a5d6-d6b33b234dbd&amp;IDAnlass=1558814&amp;clearcache=true&amp;date=662248224000000000" TargetMode="External"/><Relationship Id="rId108" Type="http://schemas.openxmlformats.org/officeDocument/2006/relationships/hyperlink" Target="https://eventoweb.zhaw.ch/Evt_Pages/Brn_ModulDetailAZ.aspx?node=2901247e-aa27-4f84-a5d6-d6b33b234dbd&amp;IDAnlass=1558411&amp;clearcache=true&amp;date=662248224000000000" TargetMode="External"/><Relationship Id="rId129" Type="http://schemas.openxmlformats.org/officeDocument/2006/relationships/hyperlink" Target="https://eventoweb.zhaw.ch/Evt_Pages/Brn_ModulDetailAZ.aspx?node=2901247e-aa27-4f84-a5d6-d6b33b234dbd&amp;IDAnlass=1558025&amp;clearcache=true&amp;date=662248224000000000" TargetMode="External"/><Relationship Id="rId54" Type="http://schemas.openxmlformats.org/officeDocument/2006/relationships/hyperlink" Target="https://eventoweb.zhaw.ch/Evt_Pages/Brn_ModulDetailAZ.aspx?node=2901247e-aa27-4f84-a5d6-d6b33b234dbd&amp;IDAnlass=1555866&amp;clearcache=true&amp;date=662248224000000000" TargetMode="External"/><Relationship Id="rId75" Type="http://schemas.openxmlformats.org/officeDocument/2006/relationships/hyperlink" Target="https://eventoweb.zhaw.ch/Evt_Pages/Brn_ModulDetailAZ.aspx?node=2901247e-aa27-4f84-a5d6-d6b33b234dbd&amp;IDAnlass=1558826&amp;clearcache=true&amp;date=662248224000000000" TargetMode="External"/><Relationship Id="rId96" Type="http://schemas.openxmlformats.org/officeDocument/2006/relationships/hyperlink" Target="https://eventoweb.zhaw.ch/Evt_Pages/Brn_ModulDetailAZ.aspx?node=2901247e-aa27-4f84-a5d6-d6b33b234dbd&amp;IDAnlass=1558143&amp;clearcache=true&amp;date=662248224000000000" TargetMode="External"/><Relationship Id="rId140" Type="http://schemas.openxmlformats.org/officeDocument/2006/relationships/hyperlink" Target="https://eventoweb.zhaw.ch/Evt_Pages/Brn_ModulDetailAZ.aspx?node=2901247e-aa27-4f84-a5d6-d6b33b234dbd&amp;IDAnlass=1558335&amp;clearcache=true&amp;date=662248224000000000" TargetMode="External"/><Relationship Id="rId161" Type="http://schemas.openxmlformats.org/officeDocument/2006/relationships/hyperlink" Target="https://eventoweb.zhaw.ch/Evt_Pages/Brn_ModulDetailAZ.aspx?node=2901247e-aa27-4f84-a5d6-d6b33b234dbd&amp;IDAnlass=1653086&amp;clearcache=true&amp;date=662248224000000000" TargetMode="External"/><Relationship Id="rId182" Type="http://schemas.openxmlformats.org/officeDocument/2006/relationships/hyperlink" Target="https://eventoweb.zhaw.ch/Evt_Pages/Brn_ModulDetailAZ.aspx?node=2901247e-aa27-4f84-a5d6-d6b33b234dbd&amp;IDAnlass=1684425&amp;clearcache=true&amp;date=662248224000000000" TargetMode="External"/><Relationship Id="rId6" Type="http://schemas.openxmlformats.org/officeDocument/2006/relationships/hyperlink" Target="https://eventoweb.zhaw.ch/Evt_Pages/Brn_ModulDetailAZ.aspx?node=2901247e-aa27-4f84-a5d6-d6b33b234dbd&amp;IDAnlass=1555770&amp;clearcache=true&amp;date=662248224000000000" TargetMode="External"/><Relationship Id="rId23" Type="http://schemas.openxmlformats.org/officeDocument/2006/relationships/hyperlink" Target="https://eventoweb.zhaw.ch/Evt_Pages/Brn_ModulDetailAZ.aspx?node=2901247e-aa27-4f84-a5d6-d6b33b234dbd&amp;IDAnlass=1558094&amp;clearcache=true&amp;date=662248224000000000" TargetMode="External"/><Relationship Id="rId119" Type="http://schemas.openxmlformats.org/officeDocument/2006/relationships/hyperlink" Target="https://eventoweb.zhaw.ch/Evt_Pages/Brn_ModulDetailAZ.aspx?node=2901247e-aa27-4f84-a5d6-d6b33b234dbd&amp;IDAnlass=1558136&amp;clearcache=true&amp;date=662248224000000000" TargetMode="External"/><Relationship Id="rId44" Type="http://schemas.openxmlformats.org/officeDocument/2006/relationships/hyperlink" Target="https://eventoweb.zhaw.ch/Evt_Pages/Brn_ModulDetailAZ.aspx?node=2901247e-aa27-4f84-a5d6-d6b33b234dbd&amp;IDAnlass=1557918&amp;clearcache=true&amp;date=662248224000000000" TargetMode="External"/><Relationship Id="rId65" Type="http://schemas.openxmlformats.org/officeDocument/2006/relationships/hyperlink" Target="https://eventoweb.zhaw.ch/Evt_Pages/Brn_ModulDetailAZ.aspx?node=2901247e-aa27-4f84-a5d6-d6b33b234dbd&amp;IDAnlass=1558965&amp;clearcache=true&amp;date=662248224000000000" TargetMode="External"/><Relationship Id="rId86" Type="http://schemas.openxmlformats.org/officeDocument/2006/relationships/hyperlink" Target="https://eventoweb.zhaw.ch/Evt_Pages/Brn_ModulDetailAZ.aspx?node=2901247e-aa27-4f84-a5d6-d6b33b234dbd&amp;IDAnlass=1558280&amp;clearcache=true&amp;date=662248224000000000" TargetMode="External"/><Relationship Id="rId130" Type="http://schemas.openxmlformats.org/officeDocument/2006/relationships/hyperlink" Target="https://eventoweb.zhaw.ch/Evt_Pages/Brn_ModulDetailAZ.aspx?node=2901247e-aa27-4f84-a5d6-d6b33b234dbd&amp;IDAnlass=1558084&amp;clearcache=true&amp;date=662248224000000000" TargetMode="External"/><Relationship Id="rId151" Type="http://schemas.openxmlformats.org/officeDocument/2006/relationships/hyperlink" Target="https://eventoweb.zhaw.ch/Evt_Pages/Brn_ModulDetailAZ.aspx?node=2901247e-aa27-4f84-a5d6-d6b33b234dbd&amp;IDAnlass=1558820&amp;clearcache=true&amp;date=662248224000000000" TargetMode="External"/><Relationship Id="rId172" Type="http://schemas.openxmlformats.org/officeDocument/2006/relationships/hyperlink" Target="https://eventoweb.zhaw.ch/Evt_Pages/Brn_ModulDetailAZ.aspx?node=2901247e-aa27-4f84-a5d6-d6b33b234dbd&amp;IDAnlass=1684412&amp;clearcache=true&amp;date=662248224000000000" TargetMode="External"/><Relationship Id="rId193" Type="http://schemas.openxmlformats.org/officeDocument/2006/relationships/hyperlink" Target="https://eventoweb.zhaw.ch/Evt_Pages/Brn_ModulDetailAZ.aspx?node=2901247e-aa27-4f84-a5d6-d6b33b234dbd&amp;IDAnlass=1684354&amp;clearcache=true&amp;date=662248224000000000" TargetMode="External"/><Relationship Id="rId13" Type="http://schemas.openxmlformats.org/officeDocument/2006/relationships/hyperlink" Target="https://eventoweb.zhaw.ch/Evt_Pages/Brn_ModulDetailAZ.aspx?node=2901247e-aa27-4f84-a5d6-d6b33b234dbd&amp;IDAnlass=1556970&amp;clearcache=true&amp;date=662248224000000000" TargetMode="External"/><Relationship Id="rId109" Type="http://schemas.openxmlformats.org/officeDocument/2006/relationships/hyperlink" Target="https://eventoweb.zhaw.ch/Evt_Pages/Brn_ModulDetailAZ.aspx?node=2901247e-aa27-4f84-a5d6-d6b33b234dbd&amp;IDAnlass=1558105&amp;clearcache=true&amp;date=662248224000000000" TargetMode="External"/><Relationship Id="rId34" Type="http://schemas.openxmlformats.org/officeDocument/2006/relationships/hyperlink" Target="https://eventoweb.zhaw.ch/Evt_Pages/Brn_ModulDetailAZ.aspx?node=2901247e-aa27-4f84-a5d6-d6b33b234dbd&amp;IDAnlass=1557920&amp;clearcache=true&amp;date=662248224000000000" TargetMode="External"/><Relationship Id="rId55" Type="http://schemas.openxmlformats.org/officeDocument/2006/relationships/hyperlink" Target="https://eventoweb.zhaw.ch/Evt_Pages/Brn_ModulDetailAZ.aspx?node=2901247e-aa27-4f84-a5d6-d6b33b234dbd&amp;IDAnlass=1558138&amp;clearcache=true&amp;date=662248224000000000" TargetMode="External"/><Relationship Id="rId76" Type="http://schemas.openxmlformats.org/officeDocument/2006/relationships/hyperlink" Target="https://eventoweb.zhaw.ch/Evt_Pages/Brn_ModulDetailAZ.aspx?node=2901247e-aa27-4f84-a5d6-d6b33b234dbd&amp;IDAnlass=1558759&amp;clearcache=true&amp;date=662248224000000000" TargetMode="External"/><Relationship Id="rId97" Type="http://schemas.openxmlformats.org/officeDocument/2006/relationships/hyperlink" Target="https://eventoweb.zhaw.ch/Evt_Pages/Brn_ModulDetailAZ.aspx?node=2901247e-aa27-4f84-a5d6-d6b33b234dbd&amp;IDAnlass=1558683&amp;clearcache=true&amp;date=662248224000000000" TargetMode="External"/><Relationship Id="rId120" Type="http://schemas.openxmlformats.org/officeDocument/2006/relationships/hyperlink" Target="https://eventoweb.zhaw.ch/Evt_Pages/Brn_ModulDetailAZ.aspx?node=2901247e-aa27-4f84-a5d6-d6b33b234dbd&amp;IDAnlass=1555862&amp;clearcache=true&amp;date=662248224000000000" TargetMode="External"/><Relationship Id="rId141" Type="http://schemas.openxmlformats.org/officeDocument/2006/relationships/hyperlink" Target="https://eventoweb.zhaw.ch/Evt_Pages/Brn_ModulDetailAZ.aspx?node=2901247e-aa27-4f84-a5d6-d6b33b234dbd&amp;IDAnlass=1558368&amp;clearcache=true&amp;date=662248224000000000" TargetMode="External"/><Relationship Id="rId7" Type="http://schemas.openxmlformats.org/officeDocument/2006/relationships/hyperlink" Target="https://eventoweb.zhaw.ch/Evt_Pages/Brn_ModulDetailAZ.aspx?node=2901247e-aa27-4f84-a5d6-d6b33b234dbd&amp;IDAnlass=1555761&amp;clearcache=true&amp;date=662248224000000000" TargetMode="External"/><Relationship Id="rId71" Type="http://schemas.openxmlformats.org/officeDocument/2006/relationships/hyperlink" Target="https://eventoweb.zhaw.ch/Evt_Pages/Brn_ModulDetailAZ.aspx?node=2901247e-aa27-4f84-a5d6-d6b33b234dbd&amp;IDAnlass=1555779&amp;clearcache=true&amp;date=662248224000000000" TargetMode="External"/><Relationship Id="rId92" Type="http://schemas.openxmlformats.org/officeDocument/2006/relationships/hyperlink" Target="https://eventoweb.zhaw.ch/Evt_Pages/Brn_ModulDetailAZ.aspx?node=2901247e-aa27-4f84-a5d6-d6b33b234dbd&amp;IDAnlass=1558412&amp;clearcache=true&amp;date=662248224000000000" TargetMode="External"/><Relationship Id="rId162" Type="http://schemas.openxmlformats.org/officeDocument/2006/relationships/hyperlink" Target="https://eventoweb.zhaw.ch/Evt_Pages/Brn_ModulDetailAZ.aspx?node=2901247e-aa27-4f84-a5d6-d6b33b234dbd&amp;IDAnlass=1555714&amp;clearcache=true&amp;date=662248224000000000" TargetMode="External"/><Relationship Id="rId183" Type="http://schemas.openxmlformats.org/officeDocument/2006/relationships/hyperlink" Target="https://eventoweb.zhaw.ch/Evt_Pages/Brn_ModulDetailAZ.aspx?node=2901247e-aa27-4f84-a5d6-d6b33b234dbd&amp;IDAnlass=1684384&amp;clearcache=true&amp;date=662248224000000000" TargetMode="External"/><Relationship Id="rId2" Type="http://schemas.openxmlformats.org/officeDocument/2006/relationships/hyperlink" Target="https://eventoweb.zhaw.ch/Evt_Pages/Brn_ModulDetailAZ.aspx?node=2901247e-aa27-4f84-a5d6-d6b33b234dbd&amp;IDAnlass=1558607&amp;clearcache=true&amp;date=662248224000000000" TargetMode="External"/><Relationship Id="rId29" Type="http://schemas.openxmlformats.org/officeDocument/2006/relationships/hyperlink" Target="https://eventoweb.zhaw.ch/Evt_Pages/Brn_ModulDetailAZ.aspx?node=2901247e-aa27-4f84-a5d6-d6b33b234dbd&amp;IDAnlass=1558243&amp;clearcache=true&amp;date=662248224000000000" TargetMode="External"/><Relationship Id="rId24" Type="http://schemas.openxmlformats.org/officeDocument/2006/relationships/hyperlink" Target="https://eventoweb.zhaw.ch/Evt_Pages/Brn_ModulDetailAZ.aspx?node=2901247e-aa27-4f84-a5d6-d6b33b234dbd&amp;IDAnlass=1558141&amp;clearcache=true&amp;date=662248224000000000" TargetMode="External"/><Relationship Id="rId40" Type="http://schemas.openxmlformats.org/officeDocument/2006/relationships/hyperlink" Target="https://eventoweb.zhaw.ch/Evt_Pages/Brn_ModulDetailAZ.aspx?node=2901247e-aa27-4f84-a5d6-d6b33b234dbd&amp;IDAnlass=1558269&amp;clearcache=true&amp;date=662248224000000000" TargetMode="External"/><Relationship Id="rId45" Type="http://schemas.openxmlformats.org/officeDocument/2006/relationships/hyperlink" Target="https://eventoweb.zhaw.ch/Evt_Pages/Brn_ModulDetailAZ.aspx?node=2901247e-aa27-4f84-a5d6-d6b33b234dbd&amp;IDAnlass=1557913&amp;clearcache=true&amp;date=662248224000000000" TargetMode="External"/><Relationship Id="rId66" Type="http://schemas.openxmlformats.org/officeDocument/2006/relationships/hyperlink" Target="https://eventoweb.zhaw.ch/Evt_Pages/Brn_ModulDetailAZ.aspx?node=2901247e-aa27-4f84-a5d6-d6b33b234dbd&amp;IDAnlass=1548818&amp;clearcache=true&amp;date=662248224000000000" TargetMode="External"/><Relationship Id="rId87" Type="http://schemas.openxmlformats.org/officeDocument/2006/relationships/hyperlink" Target="https://eventoweb.zhaw.ch/Evt_Pages/Brn_ModulDetailAZ.aspx?node=2901247e-aa27-4f84-a5d6-d6b33b234dbd&amp;IDAnlass=1558236&amp;clearcache=true&amp;date=662248224000000000" TargetMode="External"/><Relationship Id="rId110" Type="http://schemas.openxmlformats.org/officeDocument/2006/relationships/hyperlink" Target="https://eventoweb.zhaw.ch/Evt_Pages/Brn_ModulDetailAZ.aspx?node=2901247e-aa27-4f84-a5d6-d6b33b234dbd&amp;IDAnlass=1557974&amp;clearcache=true&amp;date=662248224000000000" TargetMode="External"/><Relationship Id="rId115" Type="http://schemas.openxmlformats.org/officeDocument/2006/relationships/hyperlink" Target="https://eventoweb.zhaw.ch/Evt_Pages/Brn_ModulDetailAZ.aspx?node=2901247e-aa27-4f84-a5d6-d6b33b234dbd&amp;IDAnlass=1558058&amp;clearcache=true&amp;date=662248224000000000" TargetMode="External"/><Relationship Id="rId131" Type="http://schemas.openxmlformats.org/officeDocument/2006/relationships/hyperlink" Target="https://eventoweb.zhaw.ch/Evt_Pages/Brn_ModulDetailAZ.aspx?node=2901247e-aa27-4f84-a5d6-d6b33b234dbd&amp;IDAnlass=1555815&amp;clearcache=true&amp;date=662248224000000000" TargetMode="External"/><Relationship Id="rId136" Type="http://schemas.openxmlformats.org/officeDocument/2006/relationships/hyperlink" Target="https://eventoweb.zhaw.ch/Evt_Pages/Brn_ModulDetailAZ.aspx?node=2901247e-aa27-4f84-a5d6-d6b33b234dbd&amp;IDAnlass=1558256&amp;clearcache=true&amp;date=662248224000000000" TargetMode="External"/><Relationship Id="rId157" Type="http://schemas.openxmlformats.org/officeDocument/2006/relationships/hyperlink" Target="https://eventoweb.zhaw.ch/Evt_Pages/Brn_ModulDetailAZ.aspx?node=2901247e-aa27-4f84-a5d6-d6b33b234dbd&amp;IDAnlass=1654938&amp;clearcache=true&amp;date=662248224000000000" TargetMode="External"/><Relationship Id="rId178" Type="http://schemas.openxmlformats.org/officeDocument/2006/relationships/hyperlink" Target="https://eventoweb.zhaw.ch/Evt_Pages/Brn_ModulDetailAZ.aspx?node=2901247e-aa27-4f84-a5d6-d6b33b234dbd&amp;IDAnlass=1684366&amp;clearcache=true&amp;date=662248224000000000" TargetMode="External"/><Relationship Id="rId61" Type="http://schemas.openxmlformats.org/officeDocument/2006/relationships/hyperlink" Target="https://eventoweb.zhaw.ch/Evt_Pages/Brn_ModulDetailAZ.aspx?node=2901247e-aa27-4f84-a5d6-d6b33b234dbd&amp;IDAnlass=1558132&amp;clearcache=true&amp;date=662248224000000000" TargetMode="External"/><Relationship Id="rId82" Type="http://schemas.openxmlformats.org/officeDocument/2006/relationships/hyperlink" Target="https://eventoweb.zhaw.ch/Evt_Pages/Brn_ModulDetailAZ.aspx?node=2901247e-aa27-4f84-a5d6-d6b33b234dbd&amp;IDAnlass=1558382&amp;clearcache=true&amp;date=662248224000000000" TargetMode="External"/><Relationship Id="rId152" Type="http://schemas.openxmlformats.org/officeDocument/2006/relationships/hyperlink" Target="https://eventoweb.zhaw.ch/Evt_Pages/Brn_ModulDetailAZ.aspx?node=2901247e-aa27-4f84-a5d6-d6b33b234dbd&amp;IDAnlass=1555719&amp;clearcache=true&amp;date=662248224000000000" TargetMode="External"/><Relationship Id="rId173" Type="http://schemas.openxmlformats.org/officeDocument/2006/relationships/hyperlink" Target="https://eventoweb.zhaw.ch/Evt_Pages/Brn_ModulDetailAZ.aspx?node=2901247e-aa27-4f84-a5d6-d6b33b234dbd&amp;IDAnlass=1684407&amp;clearcache=true&amp;date=662248224000000000" TargetMode="External"/><Relationship Id="rId194" Type="http://schemas.openxmlformats.org/officeDocument/2006/relationships/hyperlink" Target="https://eventoweb.zhaw.ch/Evt_Pages/Brn_ModulDetailAZ.aspx?node=2901247e-aa27-4f84-a5d6-d6b33b234dbd&amp;IDAnlass=1684402&amp;clearcache=true&amp;date=662248224000000000" TargetMode="External"/><Relationship Id="rId199" Type="http://schemas.openxmlformats.org/officeDocument/2006/relationships/hyperlink" Target="https://eventoweb.zhaw.ch/Evt_Pages/Brn_ModulDetailAZ.aspx?IDAnlass=1671116&amp;date=662249088000000000" TargetMode="External"/><Relationship Id="rId19" Type="http://schemas.openxmlformats.org/officeDocument/2006/relationships/hyperlink" Target="https://eventoweb.zhaw.ch/Evt_Pages/Brn_ModulDetailAZ.aspx?node=2901247e-aa27-4f84-a5d6-d6b33b234dbd&amp;IDAnlass=1558353&amp;clearcache=true&amp;date=662248224000000000" TargetMode="External"/><Relationship Id="rId14" Type="http://schemas.openxmlformats.org/officeDocument/2006/relationships/hyperlink" Target="https://eventoweb.zhaw.ch/Evt_Pages/Brn_ModulDetailAZ.aspx?node=2901247e-aa27-4f84-a5d6-d6b33b234dbd&amp;IDAnlass=1556968&amp;clearcache=true&amp;date=662248224000000000" TargetMode="External"/><Relationship Id="rId30" Type="http://schemas.openxmlformats.org/officeDocument/2006/relationships/hyperlink" Target="https://eventoweb.zhaw.ch/Evt_Pages/Brn_ModulDetailAZ.aspx?node=2901247e-aa27-4f84-a5d6-d6b33b234dbd&amp;IDAnlass=1558224&amp;clearcache=true&amp;date=662248224000000000" TargetMode="External"/><Relationship Id="rId35" Type="http://schemas.openxmlformats.org/officeDocument/2006/relationships/hyperlink" Target="https://eventoweb.zhaw.ch/Evt_Pages/Brn_ModulDetailAZ.aspx?node=2901247e-aa27-4f84-a5d6-d6b33b234dbd&amp;IDAnlass=1558379&amp;clearcache=true&amp;date=662248224000000000" TargetMode="External"/><Relationship Id="rId56" Type="http://schemas.openxmlformats.org/officeDocument/2006/relationships/hyperlink" Target="https://eventoweb.zhaw.ch/Evt_Pages/Brn_ModulDetailAZ.aspx?node=2901247e-aa27-4f84-a5d6-d6b33b234dbd&amp;IDAnlass=1555864&amp;clearcache=true&amp;date=662248224000000000" TargetMode="External"/><Relationship Id="rId77" Type="http://schemas.openxmlformats.org/officeDocument/2006/relationships/hyperlink" Target="https://eventoweb.zhaw.ch/Evt_Pages/Brn_ModulDetailAZ.aspx?node=2901247e-aa27-4f84-a5d6-d6b33b234dbd&amp;IDAnlass=1555755&amp;clearcache=true&amp;date=662248224000000000" TargetMode="External"/><Relationship Id="rId100" Type="http://schemas.openxmlformats.org/officeDocument/2006/relationships/hyperlink" Target="https://eventoweb.zhaw.ch/Evt_Pages/Brn_ModulDetailAZ.aspx?node=2901247e-aa27-4f84-a5d6-d6b33b234dbd&amp;IDAnlass=1556964&amp;clearcache=true&amp;date=662248224000000000" TargetMode="External"/><Relationship Id="rId105" Type="http://schemas.openxmlformats.org/officeDocument/2006/relationships/hyperlink" Target="https://eventoweb.zhaw.ch/Evt_Pages/Brn_ModulDetailAZ.aspx?node=2901247e-aa27-4f84-a5d6-d6b33b234dbd&amp;IDAnlass=1558424&amp;clearcache=true&amp;date=662248224000000000" TargetMode="External"/><Relationship Id="rId126" Type="http://schemas.openxmlformats.org/officeDocument/2006/relationships/hyperlink" Target="https://eventoweb.zhaw.ch/Evt_Pages/Brn_ModulDetailAZ.aspx?node=2901247e-aa27-4f84-a5d6-d6b33b234dbd&amp;IDAnlass=1555834&amp;clearcache=true&amp;date=662248224000000000" TargetMode="External"/><Relationship Id="rId147" Type="http://schemas.openxmlformats.org/officeDocument/2006/relationships/hyperlink" Target="https://eventoweb.zhaw.ch/Evt_Pages/Brn_ModulDetailAZ.aspx?node=2901247e-aa27-4f84-a5d6-d6b33b234dbd&amp;IDAnlass=1557062&amp;clearcache=true&amp;date=662248224000000000" TargetMode="External"/><Relationship Id="rId168" Type="http://schemas.openxmlformats.org/officeDocument/2006/relationships/hyperlink" Target="https://eventoweb.zhaw.ch/Evt_Pages/Brn_ModulDetailAZ.aspx?node=2901247e-aa27-4f84-a5d6-d6b33b234dbd&amp;IDAnlass=1671111&amp;clearcache=true&amp;date=662248224000000000" TargetMode="External"/><Relationship Id="rId8" Type="http://schemas.openxmlformats.org/officeDocument/2006/relationships/hyperlink" Target="https://eventoweb.zhaw.ch/Evt_Pages/Brn_ModulDetailAZ.aspx?node=2901247e-aa27-4f84-a5d6-d6b33b234dbd&amp;IDAnlass=1557979&amp;clearcache=true&amp;date=662248224000000000" TargetMode="External"/><Relationship Id="rId51" Type="http://schemas.openxmlformats.org/officeDocument/2006/relationships/hyperlink" Target="https://eventoweb.zhaw.ch/Evt_Pages/Brn_ModulDetailAZ.aspx?node=2901247e-aa27-4f84-a5d6-d6b33b234dbd&amp;IDAnlass=1558810&amp;clearcache=true&amp;date=662248224000000000" TargetMode="External"/><Relationship Id="rId72" Type="http://schemas.openxmlformats.org/officeDocument/2006/relationships/hyperlink" Target="https://eventoweb.zhaw.ch/Evt_Pages/Brn_ModulDetailAZ.aspx?node=2901247e-aa27-4f84-a5d6-d6b33b234dbd&amp;IDAnlass=1555782&amp;clearcache=true&amp;date=662248224000000000" TargetMode="External"/><Relationship Id="rId93" Type="http://schemas.openxmlformats.org/officeDocument/2006/relationships/hyperlink" Target="https://eventoweb.zhaw.ch/Evt_Pages/Brn_ModulDetailAZ.aspx?node=2901247e-aa27-4f84-a5d6-d6b33b234dbd&amp;IDAnlass=1557965&amp;clearcache=true&amp;date=662248224000000000" TargetMode="External"/><Relationship Id="rId98" Type="http://schemas.openxmlformats.org/officeDocument/2006/relationships/hyperlink" Target="https://eventoweb.zhaw.ch/Evt_Pages/Brn_ModulDetailAZ.aspx?node=2901247e-aa27-4f84-a5d6-d6b33b234dbd&amp;IDAnlass=1558710&amp;clearcache=true&amp;date=662248224000000000" TargetMode="External"/><Relationship Id="rId121" Type="http://schemas.openxmlformats.org/officeDocument/2006/relationships/hyperlink" Target="https://eventoweb.zhaw.ch/Evt_Pages/Brn_ModulDetailAZ.aspx?node=2901247e-aa27-4f84-a5d6-d6b33b234dbd&amp;IDAnlass=1558841&amp;clearcache=true&amp;date=662248224000000000" TargetMode="External"/><Relationship Id="rId142" Type="http://schemas.openxmlformats.org/officeDocument/2006/relationships/hyperlink" Target="https://eventoweb.zhaw.ch/Evt_Pages/Brn_ModulDetailAZ.aspx?node=2901247e-aa27-4f84-a5d6-d6b33b234dbd&amp;IDAnlass=1558123&amp;clearcache=true&amp;date=662248224000000000" TargetMode="External"/><Relationship Id="rId163" Type="http://schemas.openxmlformats.org/officeDocument/2006/relationships/hyperlink" Target="https://eventoweb.zhaw.ch/Evt_Pages/Brn_ModulDetailAZ.aspx?node=2901247e-aa27-4f84-a5d6-d6b33b234dbd&amp;IDAnlass=1653068&amp;clearcache=true&amp;date=662248224000000000" TargetMode="External"/><Relationship Id="rId184" Type="http://schemas.openxmlformats.org/officeDocument/2006/relationships/hyperlink" Target="https://eventoweb.zhaw.ch/Evt_Pages/Brn_ModulDetailAZ.aspx?node=2901247e-aa27-4f84-a5d6-d6b33b234dbd&amp;IDAnlass=1684386&amp;clearcache=true&amp;date=662248224000000000" TargetMode="External"/><Relationship Id="rId189" Type="http://schemas.openxmlformats.org/officeDocument/2006/relationships/hyperlink" Target="https://eventoweb.zhaw.ch/Evt_Pages/Brn_ModulDetailAZ.aspx?node=2901247e-aa27-4f84-a5d6-d6b33b234dbd&amp;IDAnlass=1684421&amp;clearcache=true&amp;date=662248224000000000" TargetMode="External"/><Relationship Id="rId3" Type="http://schemas.openxmlformats.org/officeDocument/2006/relationships/hyperlink" Target="https://eventoweb.zhaw.ch/Evt_Pages/Brn_ModulDetailAZ.aspx?node=2901247e-aa27-4f84-a5d6-d6b33b234dbd&amp;IDAnlass=1555743&amp;clearcache=true&amp;date=662248224000000000" TargetMode="External"/><Relationship Id="rId25" Type="http://schemas.openxmlformats.org/officeDocument/2006/relationships/hyperlink" Target="https://eventoweb.zhaw.ch/Evt_Pages/Brn_ModulDetailAZ.aspx?node=2901247e-aa27-4f84-a5d6-d6b33b234dbd&amp;IDAnlass=1558689&amp;clearcache=true&amp;date=662248224000000000" TargetMode="External"/><Relationship Id="rId46" Type="http://schemas.openxmlformats.org/officeDocument/2006/relationships/hyperlink" Target="https://eventoweb.zhaw.ch/Evt_Pages/Brn_ModulDetailAZ.aspx?node=2901247e-aa27-4f84-a5d6-d6b33b234dbd&amp;IDAnlass=1555711&amp;clearcache=true&amp;date=662248224000000000" TargetMode="External"/><Relationship Id="rId67" Type="http://schemas.openxmlformats.org/officeDocument/2006/relationships/hyperlink" Target="https://eventoweb.zhaw.ch/Evt_Pages/Brn_ModulDetailAZ.aspx?node=2901247e-aa27-4f84-a5d6-d6b33b234dbd&amp;IDAnlass=1558102&amp;clearcache=true&amp;date=662248224000000000" TargetMode="External"/><Relationship Id="rId116" Type="http://schemas.openxmlformats.org/officeDocument/2006/relationships/hyperlink" Target="https://eventoweb.zhaw.ch/Evt_Pages/Brn_ModulDetailAZ.aspx?node=2901247e-aa27-4f84-a5d6-d6b33b234dbd&amp;IDAnlass=1558796&amp;clearcache=true&amp;date=662248224000000000" TargetMode="External"/><Relationship Id="rId137" Type="http://schemas.openxmlformats.org/officeDocument/2006/relationships/hyperlink" Target="https://eventoweb.zhaw.ch/Evt_Pages/Brn_ModulDetailAZ.aspx?node=2901247e-aa27-4f84-a5d6-d6b33b234dbd&amp;IDAnlass=1558837&amp;clearcache=true&amp;date=662248224000000000" TargetMode="External"/><Relationship Id="rId158" Type="http://schemas.openxmlformats.org/officeDocument/2006/relationships/hyperlink" Target="https://eventoweb.zhaw.ch/Evt_Pages/Brn_ModulDetailAZ.aspx?node=2901247e-aa27-4f84-a5d6-d6b33b234dbd&amp;IDAnlass=1653201&amp;clearcache=true&amp;date=662248224000000000" TargetMode="External"/><Relationship Id="rId20" Type="http://schemas.openxmlformats.org/officeDocument/2006/relationships/hyperlink" Target="https://eventoweb.zhaw.ch/Evt_Pages/Brn_ModulDetailAZ.aspx?node=2901247e-aa27-4f84-a5d6-d6b33b234dbd&amp;IDAnlass=1558785&amp;clearcache=true&amp;date=662248224000000000" TargetMode="External"/><Relationship Id="rId41" Type="http://schemas.openxmlformats.org/officeDocument/2006/relationships/hyperlink" Target="https://eventoweb.zhaw.ch/Evt_Pages/Brn_ModulDetailAZ.aspx?node=2901247e-aa27-4f84-a5d6-d6b33b234dbd&amp;IDAnlass=1558101&amp;clearcache=true&amp;date=662248224000000000" TargetMode="External"/><Relationship Id="rId62" Type="http://schemas.openxmlformats.org/officeDocument/2006/relationships/hyperlink" Target="https://eventoweb.zhaw.ch/Evt_Pages/Brn_ModulDetailAZ.aspx?node=2901247e-aa27-4f84-a5d6-d6b33b234dbd&amp;IDAnlass=1548821&amp;clearcache=true&amp;date=662248224000000000" TargetMode="External"/><Relationship Id="rId83" Type="http://schemas.openxmlformats.org/officeDocument/2006/relationships/hyperlink" Target="https://eventoweb.zhaw.ch/Evt_Pages/Brn_ModulDetailAZ.aspx?node=2901247e-aa27-4f84-a5d6-d6b33b234dbd&amp;IDAnlass=1558276&amp;clearcache=true&amp;date=662248224000000000" TargetMode="External"/><Relationship Id="rId88" Type="http://schemas.openxmlformats.org/officeDocument/2006/relationships/hyperlink" Target="https://eventoweb.zhaw.ch/Evt_Pages/Brn_ModulDetailAZ.aspx?node=2901247e-aa27-4f84-a5d6-d6b33b234dbd&amp;IDAnlass=1558349&amp;clearcache=true&amp;date=662248224000000000" TargetMode="External"/><Relationship Id="rId111" Type="http://schemas.openxmlformats.org/officeDocument/2006/relationships/hyperlink" Target="https://eventoweb.zhaw.ch/Evt_Pages/Brn_ModulDetailAZ.aspx?node=2901247e-aa27-4f84-a5d6-d6b33b234dbd&amp;IDAnlass=1558830&amp;clearcache=true&amp;date=662248224000000000" TargetMode="External"/><Relationship Id="rId132" Type="http://schemas.openxmlformats.org/officeDocument/2006/relationships/hyperlink" Target="https://eventoweb.zhaw.ch/Evt_Pages/Brn_ModulDetailAZ.aspx?node=2901247e-aa27-4f84-a5d6-d6b33b234dbd&amp;IDAnlass=1558642&amp;clearcache=true&amp;date=662248224000000000" TargetMode="External"/><Relationship Id="rId153" Type="http://schemas.openxmlformats.org/officeDocument/2006/relationships/hyperlink" Target="https://eventoweb.zhaw.ch/Evt_Pages/Brn_ModulDetailAZ.aspx?node=2901247e-aa27-4f84-a5d6-d6b33b234dbd&amp;IDAnlass=1653939&amp;clearcache=true&amp;date=662248224000000000" TargetMode="External"/><Relationship Id="rId174" Type="http://schemas.openxmlformats.org/officeDocument/2006/relationships/hyperlink" Target="https://eventoweb.zhaw.ch/Evt_Pages/Brn_ModulDetailAZ.aspx?node=2901247e-aa27-4f84-a5d6-d6b33b234dbd&amp;IDAnlass=1684419&amp;clearcache=true&amp;date=662248224000000000" TargetMode="External"/><Relationship Id="rId179" Type="http://schemas.openxmlformats.org/officeDocument/2006/relationships/hyperlink" Target="https://eventoweb.zhaw.ch/Evt_Pages/Brn_ModulDetailAZ.aspx?node=2901247e-aa27-4f84-a5d6-d6b33b234dbd&amp;IDAnlass=1684381&amp;clearcache=true&amp;date=662248224000000000" TargetMode="External"/><Relationship Id="rId195" Type="http://schemas.openxmlformats.org/officeDocument/2006/relationships/hyperlink" Target="https://eventoweb.zhaw.ch/Evt_Pages/Brn_ModulDetailAZ.aspx?node=2901247e-aa27-4f84-a5d6-d6b33b234dbd&amp;IDAnlass=1684501&amp;clearcache=true&amp;date=662248224000000000" TargetMode="External"/><Relationship Id="rId190" Type="http://schemas.openxmlformats.org/officeDocument/2006/relationships/hyperlink" Target="https://eventoweb.zhaw.ch/Evt_Pages/Brn_ModulDetailAZ.aspx?node=2901247e-aa27-4f84-a5d6-d6b33b234dbd&amp;IDAnlass=1684405&amp;clearcache=true&amp;date=662248224000000000" TargetMode="External"/><Relationship Id="rId15" Type="http://schemas.openxmlformats.org/officeDocument/2006/relationships/hyperlink" Target="https://eventoweb.zhaw.ch/Evt_Pages/Brn_ModulDetailAZ.aspx?node=2901247e-aa27-4f84-a5d6-d6b33b234dbd&amp;IDAnlass=1558231&amp;clearcache=true&amp;date=662248224000000000" TargetMode="External"/><Relationship Id="rId36" Type="http://schemas.openxmlformats.org/officeDocument/2006/relationships/hyperlink" Target="https://eventoweb.zhaw.ch/Evt_Pages/Brn_ModulDetailAZ.aspx?node=2901247e-aa27-4f84-a5d6-d6b33b234dbd&amp;IDAnlass=1560108&amp;clearcache=true&amp;date=662248224000000000" TargetMode="External"/><Relationship Id="rId57" Type="http://schemas.openxmlformats.org/officeDocument/2006/relationships/hyperlink" Target="https://eventoweb.zhaw.ch/Evt_Pages/Brn_ModulDetailAZ.aspx?node=2901247e-aa27-4f84-a5d6-d6b33b234dbd&amp;IDAnlass=1555858&amp;clearcache=true&amp;date=662248224000000000" TargetMode="External"/><Relationship Id="rId106" Type="http://schemas.openxmlformats.org/officeDocument/2006/relationships/hyperlink" Target="https://eventoweb.zhaw.ch/Evt_Pages/Brn_ModulDetailAZ.aspx?node=2901247e-aa27-4f84-a5d6-d6b33b234dbd&amp;IDAnlass=1558125&amp;clearcache=true&amp;date=662248224000000000" TargetMode="External"/><Relationship Id="rId127" Type="http://schemas.openxmlformats.org/officeDocument/2006/relationships/hyperlink" Target="https://eventoweb.zhaw.ch/Evt_Pages/Brn_ModulDetailAZ.aspx?node=2901247e-aa27-4f84-a5d6-d6b33b234dbd&amp;IDAnlass=1555826&amp;clearcache=true&amp;date=662248224000000000" TargetMode="External"/><Relationship Id="rId10" Type="http://schemas.openxmlformats.org/officeDocument/2006/relationships/hyperlink" Target="https://eventoweb.zhaw.ch/Evt_Pages/Brn_ModulDetailAZ.aspx?node=2901247e-aa27-4f84-a5d6-d6b33b234dbd&amp;IDAnlass=1558338&amp;clearcache=true&amp;date=662248224000000000" TargetMode="External"/><Relationship Id="rId31" Type="http://schemas.openxmlformats.org/officeDocument/2006/relationships/hyperlink" Target="https://eventoweb.zhaw.ch/Evt_Pages/Brn_ModulDetailAZ.aspx?node=2901247e-aa27-4f84-a5d6-d6b33b234dbd&amp;IDAnlass=1558919&amp;clearcache=true&amp;date=662248224000000000" TargetMode="External"/><Relationship Id="rId52" Type="http://schemas.openxmlformats.org/officeDocument/2006/relationships/hyperlink" Target="https://eventoweb.zhaw.ch/Evt_Pages/Brn_ModulDetailAZ.aspx?node=2901247e-aa27-4f84-a5d6-d6b33b234dbd&amp;IDAnlass=1555871&amp;clearcache=true&amp;date=662248224000000000" TargetMode="External"/><Relationship Id="rId73" Type="http://schemas.openxmlformats.org/officeDocument/2006/relationships/hyperlink" Target="https://eventoweb.zhaw.ch/Evt_Pages/Brn_ModulDetailAZ.aspx?node=2901247e-aa27-4f84-a5d6-d6b33b234dbd&amp;IDAnlass=1558264&amp;clearcache=true&amp;date=662248224000000000" TargetMode="External"/><Relationship Id="rId78" Type="http://schemas.openxmlformats.org/officeDocument/2006/relationships/hyperlink" Target="https://eventoweb.zhaw.ch/Evt_Pages/Brn_ModulDetailAZ.aspx?node=2901247e-aa27-4f84-a5d6-d6b33b234dbd&amp;IDAnlass=1558118&amp;clearcache=true&amp;date=662248224000000000" TargetMode="External"/><Relationship Id="rId94" Type="http://schemas.openxmlformats.org/officeDocument/2006/relationships/hyperlink" Target="https://eventoweb.zhaw.ch/Evt_Pages/Brn_ModulDetailAZ.aspx?node=2901247e-aa27-4f84-a5d6-d6b33b234dbd&amp;IDAnlass=1555722&amp;clearcache=true&amp;date=662248224000000000" TargetMode="External"/><Relationship Id="rId99" Type="http://schemas.openxmlformats.org/officeDocument/2006/relationships/hyperlink" Target="https://eventoweb.zhaw.ch/Evt_Pages/Brn_ModulDetailAZ.aspx?node=2901247e-aa27-4f84-a5d6-d6b33b234dbd&amp;IDAnlass=1558110&amp;clearcache=true&amp;date=662248224000000000" TargetMode="External"/><Relationship Id="rId101" Type="http://schemas.openxmlformats.org/officeDocument/2006/relationships/hyperlink" Target="https://eventoweb.zhaw.ch/Evt_Pages/Brn_ModulDetailAZ.aspx?node=2901247e-aa27-4f84-a5d6-d6b33b234dbd&amp;IDAnlass=1558226&amp;clearcache=true&amp;date=662248224000000000" TargetMode="External"/><Relationship Id="rId122" Type="http://schemas.openxmlformats.org/officeDocument/2006/relationships/hyperlink" Target="https://eventoweb.zhaw.ch/Evt_Pages/Brn_ModulDetailAZ.aspx?node=2901247e-aa27-4f84-a5d6-d6b33b234dbd&amp;IDAnlass=1555860&amp;clearcache=true&amp;date=662248224000000000" TargetMode="External"/><Relationship Id="rId143" Type="http://schemas.openxmlformats.org/officeDocument/2006/relationships/hyperlink" Target="https://eventoweb.zhaw.ch/Evt_Pages/Brn_ModulDetailAZ.aspx?node=2901247e-aa27-4f84-a5d6-d6b33b234dbd&amp;IDAnlass=1557982&amp;clearcache=true&amp;date=662248224000000000" TargetMode="External"/><Relationship Id="rId148" Type="http://schemas.openxmlformats.org/officeDocument/2006/relationships/hyperlink" Target="https://eventoweb.zhaw.ch/Evt_Pages/Brn_ModulDetailAZ.aspx?node=2901247e-aa27-4f84-a5d6-d6b33b234dbd&amp;IDAnlass=1558916&amp;clearcache=true&amp;date=662248224000000000" TargetMode="External"/><Relationship Id="rId164" Type="http://schemas.openxmlformats.org/officeDocument/2006/relationships/hyperlink" Target="https://eventoweb.zhaw.ch/Evt_Pages/Brn_ModulDetailAZ.aspx?node=2901247e-aa27-4f84-a5d6-d6b33b234dbd&amp;IDAnlass=1653228&amp;clearcache=true&amp;date=662248224000000000" TargetMode="External"/><Relationship Id="rId169" Type="http://schemas.openxmlformats.org/officeDocument/2006/relationships/hyperlink" Target="https://eventoweb.zhaw.ch/Evt_Pages/Brn_ModulDetailAZ.aspx?node=2901247e-aa27-4f84-a5d6-d6b33b234dbd&amp;IDAnlass=1684352&amp;clearcache=true&amp;date=662248224000000000" TargetMode="External"/><Relationship Id="rId185" Type="http://schemas.openxmlformats.org/officeDocument/2006/relationships/hyperlink" Target="https://eventoweb.zhaw.ch/Evt_Pages/Brn_ModulDetailAZ.aspx?node=2901247e-aa27-4f84-a5d6-d6b33b234dbd&amp;IDAnlass=1684414&amp;clearcache=true&amp;date=662248224000000000" TargetMode="External"/><Relationship Id="rId4" Type="http://schemas.openxmlformats.org/officeDocument/2006/relationships/hyperlink" Target="https://eventoweb.zhaw.ch/Evt_Pages/Brn_ModulDetailAZ.aspx?node=2901247e-aa27-4f84-a5d6-d6b33b234dbd&amp;IDAnlass=1555868&amp;clearcache=true&amp;date=662248224000000000" TargetMode="External"/><Relationship Id="rId9" Type="http://schemas.openxmlformats.org/officeDocument/2006/relationships/hyperlink" Target="https://eventoweb.zhaw.ch/Evt_Pages/Brn_ModulDetailAZ.aspx?node=2901247e-aa27-4f84-a5d6-d6b33b234dbd&amp;IDAnlass=1558365&amp;clearcache=true&amp;date=662248224000000000" TargetMode="External"/><Relationship Id="rId180" Type="http://schemas.openxmlformats.org/officeDocument/2006/relationships/hyperlink" Target="https://eventoweb.zhaw.ch/Evt_Pages/Brn_ModulDetailAZ.aspx?node=2901247e-aa27-4f84-a5d6-d6b33b234dbd&amp;IDAnlass=1684377&amp;clearcache=true&amp;date=662248224000000000" TargetMode="External"/><Relationship Id="rId26" Type="http://schemas.openxmlformats.org/officeDocument/2006/relationships/hyperlink" Target="https://eventoweb.zhaw.ch/Evt_Pages/Brn_ModulDetailAZ.aspx?node=2901247e-aa27-4f84-a5d6-d6b33b234dbd&amp;IDAnlass=1558713&amp;clearcache=true&amp;date=662248224000000000" TargetMode="External"/><Relationship Id="rId47" Type="http://schemas.openxmlformats.org/officeDocument/2006/relationships/hyperlink" Target="https://eventoweb.zhaw.ch/Evt_Pages/Brn_ModulDetailAZ.aspx?node=2901247e-aa27-4f84-a5d6-d6b33b234dbd&amp;IDAnlass=1558975&amp;clearcache=true&amp;date=662248224000000000" TargetMode="External"/><Relationship Id="rId68" Type="http://schemas.openxmlformats.org/officeDocument/2006/relationships/hyperlink" Target="https://eventoweb.zhaw.ch/Evt_Pages/Brn_ModulDetailAZ.aspx?node=2901247e-aa27-4f84-a5d6-d6b33b234dbd&amp;IDAnlass=1555810&amp;clearcache=true&amp;date=662248224000000000" TargetMode="External"/><Relationship Id="rId89" Type="http://schemas.openxmlformats.org/officeDocument/2006/relationships/hyperlink" Target="https://eventoweb.zhaw.ch/Evt_Pages/Brn_ModulDetailAZ.aspx?node=2901247e-aa27-4f84-a5d6-d6b33b234dbd&amp;IDAnlass=1558346&amp;clearcache=true&amp;date=662248224000000000" TargetMode="External"/><Relationship Id="rId112" Type="http://schemas.openxmlformats.org/officeDocument/2006/relationships/hyperlink" Target="https://eventoweb.zhaw.ch/Evt_Pages/Brn_ModulDetailAZ.aspx?node=2901247e-aa27-4f84-a5d6-d6b33b234dbd&amp;IDAnlass=1558972&amp;clearcache=true&amp;date=662248224000000000" TargetMode="External"/><Relationship Id="rId133" Type="http://schemas.openxmlformats.org/officeDocument/2006/relationships/hyperlink" Target="https://eventoweb.zhaw.ch/Evt_Pages/Brn_ModulDetailAZ.aspx?node=2901247e-aa27-4f84-a5d6-d6b33b234dbd&amp;IDAnlass=1557900&amp;clearcache=true&amp;date=662248224000000000" TargetMode="External"/><Relationship Id="rId154" Type="http://schemas.openxmlformats.org/officeDocument/2006/relationships/hyperlink" Target="https://eventoweb.zhaw.ch/Evt_Pages/Brn_ModulDetailAZ.aspx?node=2901247e-aa27-4f84-a5d6-d6b33b234dbd&amp;IDAnlass=1653946&amp;clearcache=true&amp;date=662248224000000000" TargetMode="External"/><Relationship Id="rId175" Type="http://schemas.openxmlformats.org/officeDocument/2006/relationships/hyperlink" Target="https://eventoweb.zhaw.ch/Evt_Pages/Brn_ModulDetailAZ.aspx?node=2901247e-aa27-4f84-a5d6-d6b33b234dbd&amp;IDAnlass=1684400&amp;clearcache=true&amp;date=662248224000000000" TargetMode="External"/><Relationship Id="rId196" Type="http://schemas.openxmlformats.org/officeDocument/2006/relationships/hyperlink" Target="https://eventoweb.zhaw.ch/Evt_Pages/Brn_ModulDetailAZ.aspx?node=2901247e-aa27-4f84-a5d6-d6b33b234dbd&amp;IDAnlass=1542506&amp;clearcache=true&amp;date=662248224000000000" TargetMode="External"/><Relationship Id="rId200" Type="http://schemas.openxmlformats.org/officeDocument/2006/relationships/printerSettings" Target="../printerSettings/printerSettings3.bin"/><Relationship Id="rId16" Type="http://schemas.openxmlformats.org/officeDocument/2006/relationships/hyperlink" Target="https://eventoweb.zhaw.ch/Evt_Pages/Brn_ModulDetailAZ.aspx?node=2901247e-aa27-4f84-a5d6-d6b33b234dbd&amp;IDAnlass=1558414&amp;clearcache=true&amp;date=662248224000000000" TargetMode="External"/><Relationship Id="rId37" Type="http://schemas.openxmlformats.org/officeDocument/2006/relationships/hyperlink" Target="https://eventoweb.zhaw.ch/Evt_Pages/Brn_ModulDetailAZ.aspx?node=2901247e-aa27-4f84-a5d6-d6b33b234dbd&amp;IDAnlass=1558056&amp;clearcache=true&amp;date=662248224000000000" TargetMode="External"/><Relationship Id="rId58" Type="http://schemas.openxmlformats.org/officeDocument/2006/relationships/hyperlink" Target="https://eventoweb.zhaw.ch/Evt_Pages/Brn_ModulDetailAZ.aspx?node=2901247e-aa27-4f84-a5d6-d6b33b234dbd&amp;IDAnlass=1558373&amp;clearcache=true&amp;date=662248224000000000" TargetMode="External"/><Relationship Id="rId79" Type="http://schemas.openxmlformats.org/officeDocument/2006/relationships/hyperlink" Target="https://eventoweb.zhaw.ch/Evt_Pages/Brn_ModulDetailAZ.aspx?node=2901247e-aa27-4f84-a5d6-d6b33b234dbd&amp;IDAnlass=1557067&amp;clearcache=true&amp;date=662248224000000000" TargetMode="External"/><Relationship Id="rId102" Type="http://schemas.openxmlformats.org/officeDocument/2006/relationships/hyperlink" Target="https://eventoweb.zhaw.ch/Evt_Pages/Brn_ModulDetailAZ.aspx?node=2901247e-aa27-4f84-a5d6-d6b33b234dbd&amp;IDAnlass=1558653&amp;clearcache=true&amp;date=662248224000000000" TargetMode="External"/><Relationship Id="rId123" Type="http://schemas.openxmlformats.org/officeDocument/2006/relationships/hyperlink" Target="https://eventoweb.zhaw.ch/Evt_Pages/Brn_ModulDetailAZ.aspx?node=2901247e-aa27-4f84-a5d6-d6b33b234dbd&amp;IDAnlass=1467923&amp;clearcache=true&amp;date=662248224000000000" TargetMode="External"/><Relationship Id="rId144" Type="http://schemas.openxmlformats.org/officeDocument/2006/relationships/hyperlink" Target="https://eventoweb.zhaw.ch/Evt_Pages/Brn_ModulDetailAZ.aspx?node=2901247e-aa27-4f84-a5d6-d6b33b234dbd&amp;IDAnlass=1558248&amp;clearcache=true&amp;date=662248224000000000" TargetMode="External"/><Relationship Id="rId90" Type="http://schemas.openxmlformats.org/officeDocument/2006/relationships/hyperlink" Target="https://eventoweb.zhaw.ch/Evt_Pages/Brn_ModulDetailAZ.aspx?node=2901247e-aa27-4f84-a5d6-d6b33b234dbd&amp;IDAnlass=1558342&amp;clearcache=true&amp;date=662248224000000000" TargetMode="External"/><Relationship Id="rId165" Type="http://schemas.openxmlformats.org/officeDocument/2006/relationships/hyperlink" Target="https://eventoweb.zhaw.ch/Evt_Pages/Brn_ModulDetailAZ.aspx?node=2901247e-aa27-4f84-a5d6-d6b33b234dbd&amp;IDAnlass=1654942&amp;clearcache=true&amp;date=662248224000000000" TargetMode="External"/><Relationship Id="rId186" Type="http://schemas.openxmlformats.org/officeDocument/2006/relationships/hyperlink" Target="https://eventoweb.zhaw.ch/Evt_Pages/Brn_ModulDetailAZ.aspx?node=2901247e-aa27-4f84-a5d6-d6b33b234dbd&amp;IDAnlass=1684394&amp;clearcache=true&amp;date=662248224000000000" TargetMode="External"/><Relationship Id="rId27" Type="http://schemas.openxmlformats.org/officeDocument/2006/relationships/hyperlink" Target="https://eventoweb.zhaw.ch/Evt_Pages/Brn_ModulDetailAZ.aspx?node=2901247e-aa27-4f84-a5d6-d6b33b234dbd&amp;IDAnlass=1558803&amp;clearcache=true&amp;date=662248224000000000" TargetMode="External"/><Relationship Id="rId48" Type="http://schemas.openxmlformats.org/officeDocument/2006/relationships/hyperlink" Target="https://eventoweb.zhaw.ch/Evt_Pages/Brn_ModulDetailAZ.aspx?node=2901247e-aa27-4f84-a5d6-d6b33b234dbd&amp;IDAnlass=1558060&amp;clearcache=true&amp;date=662248224000000000" TargetMode="External"/><Relationship Id="rId69" Type="http://schemas.openxmlformats.org/officeDocument/2006/relationships/hyperlink" Target="https://eventoweb.zhaw.ch/Evt_Pages/Brn_ModulDetailAZ.aspx?node=2901247e-aa27-4f84-a5d6-d6b33b234dbd&amp;IDAnlass=1555786&amp;clearcache=true&amp;date=662248224000000000" TargetMode="External"/><Relationship Id="rId113" Type="http://schemas.openxmlformats.org/officeDocument/2006/relationships/hyperlink" Target="https://eventoweb.zhaw.ch/Evt_Pages/Brn_ModulDetailAZ.aspx?node=2901247e-aa27-4f84-a5d6-d6b33b234dbd&amp;IDAnlass=1558384&amp;clearcache=true&amp;date=662248224000000000" TargetMode="External"/><Relationship Id="rId134" Type="http://schemas.openxmlformats.org/officeDocument/2006/relationships/hyperlink" Target="https://eventoweb.zhaw.ch/Evt_Pages/Brn_ModulDetailAZ.aspx?node=2901247e-aa27-4f84-a5d6-d6b33b234dbd&amp;IDAnlass=1558388&amp;clearcache=true&amp;date=662248224000000000" TargetMode="External"/><Relationship Id="rId80" Type="http://schemas.openxmlformats.org/officeDocument/2006/relationships/hyperlink" Target="https://eventoweb.zhaw.ch/Evt_Pages/Brn_ModulDetailAZ.aspx?node=2901247e-aa27-4f84-a5d6-d6b33b234dbd&amp;IDAnlass=1558925&amp;clearcache=true&amp;date=662248224000000000" TargetMode="External"/><Relationship Id="rId155" Type="http://schemas.openxmlformats.org/officeDocument/2006/relationships/hyperlink" Target="https://eventoweb.zhaw.ch/Evt_Pages/Brn_ModulDetailAZ.aspx?node=2901247e-aa27-4f84-a5d6-d6b33b234dbd&amp;IDAnlass=1653193&amp;clearcache=true&amp;date=662248224000000000" TargetMode="External"/><Relationship Id="rId176" Type="http://schemas.openxmlformats.org/officeDocument/2006/relationships/hyperlink" Target="https://eventoweb.zhaw.ch/Evt_Pages/Brn_ModulDetailAZ.aspx?node=2901247e-aa27-4f84-a5d6-d6b33b234dbd&amp;IDAnlass=1684360&amp;clearcache=true&amp;date=662248224000000000" TargetMode="External"/><Relationship Id="rId197" Type="http://schemas.openxmlformats.org/officeDocument/2006/relationships/hyperlink" Target="https://eventoweb.zhaw.ch/Evt_Pages/Brn_ModulDetailAZ.aspx?node=2901247e-aa27-4f84-a5d6-d6b33b234dbd&amp;IDAnlass=1545208&amp;clearcache=true&amp;date=662248224000000000" TargetMode="External"/><Relationship Id="rId17" Type="http://schemas.openxmlformats.org/officeDocument/2006/relationships/hyperlink" Target="https://eventoweb.zhaw.ch/Evt_Pages/Brn_ModulDetailAZ.aspx?node=2901247e-aa27-4f84-a5d6-d6b33b234dbd&amp;IDAnlass=1560111&amp;clearcache=true&amp;date=662248224000000000" TargetMode="External"/><Relationship Id="rId38" Type="http://schemas.openxmlformats.org/officeDocument/2006/relationships/hyperlink" Target="https://eventoweb.zhaw.ch/Evt_Pages/Brn_ModulDetailAZ.aspx?node=2901247e-aa27-4f84-a5d6-d6b33b234dbd&amp;IDAnlass=1559037&amp;clearcache=true&amp;date=662248224000000000" TargetMode="External"/><Relationship Id="rId59" Type="http://schemas.openxmlformats.org/officeDocument/2006/relationships/hyperlink" Target="https://eventoweb.zhaw.ch/Evt_Pages/Brn_ModulDetailAZ.aspx?node=2901247e-aa27-4f84-a5d6-d6b33b234dbd&amp;IDAnlass=1558146&amp;clearcache=true&amp;date=662248224000000000" TargetMode="External"/><Relationship Id="rId103" Type="http://schemas.openxmlformats.org/officeDocument/2006/relationships/hyperlink" Target="https://eventoweb.zhaw.ch/Evt_Pages/Brn_ModulDetailAZ.aspx?node=2901247e-aa27-4f84-a5d6-d6b33b234dbd&amp;IDAnlass=1558789&amp;clearcache=true&amp;date=662248224000000000" TargetMode="External"/><Relationship Id="rId124" Type="http://schemas.openxmlformats.org/officeDocument/2006/relationships/hyperlink" Target="https://eventoweb.zhaw.ch/Evt_Pages/Brn_ModulDetailAZ.aspx?node=2901247e-aa27-4f84-a5d6-d6b33b234dbd&amp;IDAnlass=1557907&amp;clearcache=true&amp;date=662248224000000000" TargetMode="External"/><Relationship Id="rId70" Type="http://schemas.openxmlformats.org/officeDocument/2006/relationships/hyperlink" Target="https://eventoweb.zhaw.ch/Evt_Pages/Brn_ModulDetailAZ.aspx?node=2901247e-aa27-4f84-a5d6-d6b33b234dbd&amp;IDAnlass=1557970&amp;clearcache=true&amp;date=662248224000000000" TargetMode="External"/><Relationship Id="rId91" Type="http://schemas.openxmlformats.org/officeDocument/2006/relationships/hyperlink" Target="https://eventoweb.zhaw.ch/Evt_Pages/Brn_ModulDetailAZ.aspx?node=2901247e-aa27-4f84-a5d6-d6b33b234dbd&amp;IDAnlass=1558049&amp;clearcache=true&amp;date=662248224000000000" TargetMode="External"/><Relationship Id="rId145" Type="http://schemas.openxmlformats.org/officeDocument/2006/relationships/hyperlink" Target="https://eventoweb.zhaw.ch/Evt_Pages/Brn_ModulDetailAZ.aspx?node=2901247e-aa27-4f84-a5d6-d6b33b234dbd&amp;IDAnlass=1557984&amp;clearcache=true&amp;date=662248224000000000" TargetMode="External"/><Relationship Id="rId166" Type="http://schemas.openxmlformats.org/officeDocument/2006/relationships/hyperlink" Target="https://eventoweb.zhaw.ch/Evt_Pages/Brn_ModulDetailAZ.aspx?node=2901247e-aa27-4f84-a5d6-d6b33b234dbd&amp;IDAnlass=1653061&amp;clearcache=true&amp;date=662248224000000000" TargetMode="External"/><Relationship Id="rId187" Type="http://schemas.openxmlformats.org/officeDocument/2006/relationships/hyperlink" Target="https://eventoweb.zhaw.ch/Evt_Pages/Brn_ModulDetailAZ.aspx?node=2901247e-aa27-4f84-a5d6-d6b33b234dbd&amp;IDAnlass=1684373&amp;clearcache=true&amp;date=662248224000000000" TargetMode="External"/><Relationship Id="rId1" Type="http://schemas.openxmlformats.org/officeDocument/2006/relationships/hyperlink" Target="https://eventoweb.zhaw.ch/Evt_Pages/Brn_ModulDetailAZ.aspx?node=2901247e-aa27-4f84-a5d6-d6b33b234dbd&amp;IDAnlass=1555750&amp;clearcache=true&amp;date=662248224000000000" TargetMode="External"/><Relationship Id="rId28" Type="http://schemas.openxmlformats.org/officeDocument/2006/relationships/hyperlink" Target="https://eventoweb.zhaw.ch/Evt_Pages/Brn_ModulDetailAZ.aspx?node=2901247e-aa27-4f84-a5d6-d6b33b234dbd&amp;IDAnlass=1558844&amp;clearcache=true&amp;date=662248224000000000" TargetMode="External"/><Relationship Id="rId49" Type="http://schemas.openxmlformats.org/officeDocument/2006/relationships/hyperlink" Target="https://eventoweb.zhaw.ch/Evt_Pages/Brn_ModulDetailAZ.aspx?node=2901247e-aa27-4f84-a5d6-d6b33b234dbd&amp;IDAnlass=1558405&amp;clearcache=true&amp;date=662248224000000000" TargetMode="External"/><Relationship Id="rId114" Type="http://schemas.openxmlformats.org/officeDocument/2006/relationships/hyperlink" Target="https://eventoweb.zhaw.ch/Evt_Pages/Brn_ModulDetailAZ.aspx?node=2901247e-aa27-4f84-a5d6-d6b33b234dbd&amp;IDAnlass=1555876&amp;clearcache=true&amp;date=662248224000000000" TargetMode="External"/><Relationship Id="rId60" Type="http://schemas.openxmlformats.org/officeDocument/2006/relationships/hyperlink" Target="https://eventoweb.zhaw.ch/Evt_Pages/Brn_ModulDetailAZ.aspx?node=2901247e-aa27-4f84-a5d6-d6b33b234dbd&amp;IDAnlass=1558849&amp;clearcache=true&amp;date=662248224000000000" TargetMode="External"/><Relationship Id="rId81" Type="http://schemas.openxmlformats.org/officeDocument/2006/relationships/hyperlink" Target="https://eventoweb.zhaw.ch/Evt_Pages/Brn_ModulDetailAZ.aspx?node=2901247e-aa27-4f84-a5d6-d6b33b234dbd&amp;IDAnlass=1558862&amp;clearcache=true&amp;date=662248224000000000" TargetMode="External"/><Relationship Id="rId135" Type="http://schemas.openxmlformats.org/officeDocument/2006/relationships/hyperlink" Target="https://eventoweb.zhaw.ch/Evt_Pages/Brn_ModulDetailAZ.aspx?node=2901247e-aa27-4f84-a5d6-d6b33b234dbd&amp;IDAnlass=1558258&amp;clearcache=true&amp;date=662248224000000000" TargetMode="External"/><Relationship Id="rId156" Type="http://schemas.openxmlformats.org/officeDocument/2006/relationships/hyperlink" Target="https://eventoweb.zhaw.ch/Evt_Pages/Brn_ModulDetailAZ.aspx?node=2901247e-aa27-4f84-a5d6-d6b33b234dbd&amp;IDAnlass=1555716&amp;clearcache=true&amp;date=662248224000000000" TargetMode="External"/><Relationship Id="rId177" Type="http://schemas.openxmlformats.org/officeDocument/2006/relationships/hyperlink" Target="https://eventoweb.zhaw.ch/Evt_Pages/Brn_ModulDetailAZ.aspx?node=2901247e-aa27-4f84-a5d6-d6b33b234dbd&amp;IDAnlass=1684363&amp;clearcache=true&amp;date=662248224000000000" TargetMode="External"/><Relationship Id="rId198" Type="http://schemas.openxmlformats.org/officeDocument/2006/relationships/hyperlink" Target="https://eventoweb.zhaw.ch/Evt_Pages/Brn_ModulDetailAZ.aspx?node=2901247e-aa27-4f84-a5d6-d6b33b234dbd&amp;IDAnlass=1671108&amp;clearcache=true&amp;date=662248224000000000" TargetMode="External"/><Relationship Id="rId18" Type="http://schemas.openxmlformats.org/officeDocument/2006/relationships/hyperlink" Target="https://eventoweb.zhaw.ch/Evt_Pages/Brn_ModulDetailAZ.aspx?node=2901247e-aa27-4f84-a5d6-d6b33b234dbd&amp;IDAnlass=1558356&amp;clearcache=true&amp;date=662248224000000000" TargetMode="External"/><Relationship Id="rId39" Type="http://schemas.openxmlformats.org/officeDocument/2006/relationships/hyperlink" Target="https://eventoweb.zhaw.ch/Evt_Pages/Brn_ModulDetailAZ.aspx?node=2901247e-aa27-4f84-a5d6-d6b33b234dbd&amp;IDAnlass=1558823&amp;clearcache=true&amp;date=662248224000000000" TargetMode="External"/><Relationship Id="rId50" Type="http://schemas.openxmlformats.org/officeDocument/2006/relationships/hyperlink" Target="https://eventoweb.zhaw.ch/Evt_Pages/Brn_ModulDetailAZ.aspx?node=2901247e-aa27-4f84-a5d6-d6b33b234dbd&amp;IDAnlass=1557911&amp;clearcache=true&amp;date=662248224000000000" TargetMode="External"/><Relationship Id="rId104" Type="http://schemas.openxmlformats.org/officeDocument/2006/relationships/hyperlink" Target="https://eventoweb.zhaw.ch/Evt_Pages/Brn_ModulDetailAZ.aspx?node=2901247e-aa27-4f84-a5d6-d6b33b234dbd&amp;IDAnlass=1558361&amp;clearcache=true&amp;date=662248224000000000" TargetMode="External"/><Relationship Id="rId125" Type="http://schemas.openxmlformats.org/officeDocument/2006/relationships/hyperlink" Target="https://eventoweb.zhaw.ch/Evt_Pages/Brn_ModulDetailAZ.aspx?node=2901247e-aa27-4f84-a5d6-d6b33b234dbd&amp;IDAnlass=1557902&amp;clearcache=true&amp;date=662248224000000000" TargetMode="External"/><Relationship Id="rId146" Type="http://schemas.openxmlformats.org/officeDocument/2006/relationships/hyperlink" Target="https://eventoweb.zhaw.ch/Evt_Pages/Brn_ModulDetailAZ.aspx?node=2901247e-aa27-4f84-a5d6-d6b33b234dbd&amp;IDAnlass=1558866&amp;clearcache=true&amp;date=662248224000000000" TargetMode="External"/><Relationship Id="rId167" Type="http://schemas.openxmlformats.org/officeDocument/2006/relationships/hyperlink" Target="https://eventoweb.zhaw.ch/Evt_Pages/Brn_ModulDetailAZ.aspx?node=2901247e-aa27-4f84-a5d6-d6b33b234dbd&amp;IDAnlass=1653205&amp;clearcache=true&amp;date=662248224000000000" TargetMode="External"/><Relationship Id="rId188" Type="http://schemas.openxmlformats.org/officeDocument/2006/relationships/hyperlink" Target="https://eventoweb.zhaw.ch/Evt_Pages/Brn_ModulDetailAZ.aspx?node=2901247e-aa27-4f84-a5d6-d6b33b234dbd&amp;IDAnlass=1684416&amp;clearcache=true&amp;date=662248224000000000"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5:F98"/>
  <sheetViews>
    <sheetView topLeftCell="A14" workbookViewId="0">
      <selection activeCell="E106" sqref="E106"/>
    </sheetView>
  </sheetViews>
  <sheetFormatPr defaultColWidth="11.42578125" defaultRowHeight="15" outlineLevelRow="1"/>
  <cols>
    <col min="2" max="2" width="6.85546875" customWidth="1"/>
    <col min="5" max="5" width="137.85546875" bestFit="1" customWidth="1"/>
    <col min="6" max="6" width="25.7109375" bestFit="1" customWidth="1"/>
  </cols>
  <sheetData>
    <row r="5" spans="2:6">
      <c r="B5" s="1" t="s">
        <v>0</v>
      </c>
    </row>
    <row r="6" spans="2:6">
      <c r="C6" t="s">
        <v>1</v>
      </c>
    </row>
    <row r="8" spans="2:6">
      <c r="C8" t="s">
        <v>2</v>
      </c>
    </row>
    <row r="10" spans="2:6">
      <c r="C10" t="s">
        <v>3</v>
      </c>
    </row>
    <row r="12" spans="2:6">
      <c r="C12" s="1"/>
    </row>
    <row r="14" spans="2:6">
      <c r="B14" s="1" t="s">
        <v>4</v>
      </c>
    </row>
    <row r="15" spans="2:6">
      <c r="B15" s="175">
        <v>1</v>
      </c>
      <c r="C15" s="10"/>
      <c r="D15" s="10"/>
      <c r="E15" s="10" t="s">
        <v>5</v>
      </c>
      <c r="F15" s="6" t="s">
        <v>6</v>
      </c>
    </row>
    <row r="16" spans="2:6" hidden="1" outlineLevel="1">
      <c r="B16" s="6"/>
      <c r="C16" s="7">
        <v>43424</v>
      </c>
      <c r="D16" s="6"/>
      <c r="E16" s="69" t="s">
        <v>7</v>
      </c>
      <c r="F16" s="6" t="s">
        <v>8</v>
      </c>
    </row>
    <row r="17" spans="2:6" collapsed="1">
      <c r="B17" s="10">
        <v>1.1000000000000001</v>
      </c>
      <c r="C17" s="9"/>
      <c r="D17" s="10"/>
      <c r="E17" s="11"/>
      <c r="F17" s="6"/>
    </row>
    <row r="18" spans="2:6" hidden="1" outlineLevel="1">
      <c r="B18" s="6"/>
      <c r="C18" s="7">
        <v>43437</v>
      </c>
      <c r="D18" s="6" t="s">
        <v>9</v>
      </c>
      <c r="E18" s="6" t="s">
        <v>10</v>
      </c>
      <c r="F18" s="26" t="s">
        <v>11</v>
      </c>
    </row>
    <row r="19" spans="2:6" hidden="1" outlineLevel="1">
      <c r="B19" s="6"/>
      <c r="C19" s="7">
        <v>43437</v>
      </c>
      <c r="D19" s="6" t="s">
        <v>9</v>
      </c>
      <c r="E19" s="6" t="s">
        <v>12</v>
      </c>
      <c r="F19" s="6" t="s">
        <v>8</v>
      </c>
    </row>
    <row r="20" spans="2:6" collapsed="1">
      <c r="B20" s="10">
        <v>1.2</v>
      </c>
      <c r="C20" s="9"/>
      <c r="D20" s="10"/>
      <c r="E20" s="10"/>
      <c r="F20" s="6"/>
    </row>
    <row r="21" spans="2:6" hidden="1" outlineLevel="1">
      <c r="B21" s="6"/>
      <c r="C21" s="7">
        <v>43437</v>
      </c>
      <c r="D21" s="6" t="s">
        <v>13</v>
      </c>
      <c r="E21" s="8" t="s">
        <v>14</v>
      </c>
      <c r="F21" s="6" t="s">
        <v>8</v>
      </c>
    </row>
    <row r="22" spans="2:6" hidden="1" outlineLevel="1">
      <c r="B22" s="6"/>
      <c r="C22" s="7">
        <v>43439</v>
      </c>
      <c r="D22" s="8" t="s">
        <v>13</v>
      </c>
      <c r="E22" s="8" t="s">
        <v>15</v>
      </c>
      <c r="F22" s="26" t="s">
        <v>11</v>
      </c>
    </row>
    <row r="23" spans="2:6" hidden="1" outlineLevel="1">
      <c r="B23" s="6"/>
      <c r="C23" s="7">
        <v>43439</v>
      </c>
      <c r="D23" s="8" t="s">
        <v>13</v>
      </c>
      <c r="E23" s="8" t="s">
        <v>16</v>
      </c>
      <c r="F23" s="26" t="s">
        <v>11</v>
      </c>
    </row>
    <row r="24" spans="2:6" hidden="1" outlineLevel="1">
      <c r="B24" s="6"/>
      <c r="C24" s="7">
        <v>43441</v>
      </c>
      <c r="D24" s="8" t="s">
        <v>13</v>
      </c>
      <c r="E24" s="15" t="s">
        <v>17</v>
      </c>
      <c r="F24" s="6" t="s">
        <v>8</v>
      </c>
    </row>
    <row r="25" spans="2:6" hidden="1" outlineLevel="1">
      <c r="B25" s="6"/>
      <c r="C25" s="7">
        <v>43441</v>
      </c>
      <c r="D25" s="8" t="s">
        <v>13</v>
      </c>
      <c r="E25" s="69" t="s">
        <v>18</v>
      </c>
      <c r="F25" s="26" t="s">
        <v>11</v>
      </c>
    </row>
    <row r="26" spans="2:6" hidden="1" outlineLevel="1">
      <c r="B26" s="6"/>
      <c r="C26" s="7">
        <v>43441</v>
      </c>
      <c r="D26" s="8" t="s">
        <v>13</v>
      </c>
      <c r="E26" s="69" t="s">
        <v>19</v>
      </c>
      <c r="F26" s="26" t="s">
        <v>11</v>
      </c>
    </row>
    <row r="27" spans="2:6" hidden="1" outlineLevel="1">
      <c r="B27" s="6"/>
      <c r="C27" s="7">
        <v>43441</v>
      </c>
      <c r="D27" s="8" t="s">
        <v>13</v>
      </c>
      <c r="E27" s="69" t="s">
        <v>20</v>
      </c>
      <c r="F27" s="26" t="s">
        <v>11</v>
      </c>
    </row>
    <row r="28" spans="2:6" hidden="1" outlineLevel="1">
      <c r="B28" s="6"/>
      <c r="C28" s="7">
        <v>43447</v>
      </c>
      <c r="D28" s="8" t="s">
        <v>13</v>
      </c>
      <c r="E28" s="6" t="s">
        <v>21</v>
      </c>
      <c r="F28" s="6" t="s">
        <v>8</v>
      </c>
    </row>
    <row r="29" spans="2:6" hidden="1" outlineLevel="1">
      <c r="B29" s="6"/>
      <c r="C29" s="7">
        <v>43447</v>
      </c>
      <c r="D29" s="8" t="s">
        <v>13</v>
      </c>
      <c r="E29" s="6" t="s">
        <v>22</v>
      </c>
      <c r="F29" s="26" t="s">
        <v>11</v>
      </c>
    </row>
    <row r="30" spans="2:6" hidden="1" outlineLevel="1">
      <c r="B30" s="6"/>
      <c r="C30" s="7">
        <v>43447</v>
      </c>
      <c r="D30" s="8" t="s">
        <v>13</v>
      </c>
      <c r="E30" s="6" t="s">
        <v>23</v>
      </c>
      <c r="F30" s="26" t="s">
        <v>11</v>
      </c>
    </row>
    <row r="31" spans="2:6" hidden="1" outlineLevel="1">
      <c r="B31" s="6"/>
      <c r="C31" s="7">
        <v>43448</v>
      </c>
      <c r="D31" s="8" t="s">
        <v>13</v>
      </c>
      <c r="E31" s="6" t="s">
        <v>24</v>
      </c>
      <c r="F31" s="6" t="s">
        <v>8</v>
      </c>
    </row>
    <row r="32" spans="2:6" hidden="1" outlineLevel="1">
      <c r="B32" s="6"/>
      <c r="C32" s="7">
        <v>43455</v>
      </c>
      <c r="D32" s="8" t="s">
        <v>13</v>
      </c>
      <c r="E32" s="69" t="s">
        <v>25</v>
      </c>
      <c r="F32" s="26" t="s">
        <v>11</v>
      </c>
    </row>
    <row r="33" spans="2:6" hidden="1" outlineLevel="1">
      <c r="B33" s="6"/>
      <c r="C33" s="7">
        <v>43455</v>
      </c>
      <c r="D33" s="8" t="s">
        <v>13</v>
      </c>
      <c r="E33" s="8" t="s">
        <v>26</v>
      </c>
      <c r="F33" s="6" t="s">
        <v>8</v>
      </c>
    </row>
    <row r="34" spans="2:6" hidden="1" outlineLevel="1">
      <c r="B34" s="6"/>
      <c r="C34" s="7">
        <v>43474</v>
      </c>
      <c r="D34" s="8" t="s">
        <v>13</v>
      </c>
      <c r="E34" s="8" t="s">
        <v>27</v>
      </c>
      <c r="F34" s="26" t="s">
        <v>11</v>
      </c>
    </row>
    <row r="35" spans="2:6" hidden="1" outlineLevel="1">
      <c r="B35" s="6"/>
      <c r="C35" s="7">
        <v>43474</v>
      </c>
      <c r="D35" s="8" t="s">
        <v>13</v>
      </c>
      <c r="E35" s="8" t="s">
        <v>28</v>
      </c>
      <c r="F35" s="26" t="s">
        <v>11</v>
      </c>
    </row>
    <row r="36" spans="2:6" hidden="1" outlineLevel="1">
      <c r="B36" s="6"/>
      <c r="C36" s="7">
        <v>43475</v>
      </c>
      <c r="D36" s="8" t="s">
        <v>13</v>
      </c>
      <c r="E36" s="8" t="s">
        <v>29</v>
      </c>
      <c r="F36" s="26" t="s">
        <v>11</v>
      </c>
    </row>
    <row r="37" spans="2:6" hidden="1" outlineLevel="1">
      <c r="B37" s="6"/>
      <c r="C37" s="7">
        <v>43476</v>
      </c>
      <c r="D37" s="8" t="s">
        <v>13</v>
      </c>
      <c r="E37" s="8" t="s">
        <v>30</v>
      </c>
      <c r="F37" s="26" t="s">
        <v>11</v>
      </c>
    </row>
    <row r="38" spans="2:6" hidden="1" outlineLevel="1">
      <c r="B38" s="6"/>
      <c r="C38" s="7">
        <v>43482</v>
      </c>
      <c r="D38" s="8" t="s">
        <v>13</v>
      </c>
      <c r="E38" s="8" t="s">
        <v>31</v>
      </c>
      <c r="F38" s="6" t="s">
        <v>8</v>
      </c>
    </row>
    <row r="39" spans="2:6" hidden="1" outlineLevel="1">
      <c r="B39" s="6"/>
      <c r="C39" s="7">
        <v>43486</v>
      </c>
      <c r="D39" s="8" t="s">
        <v>13</v>
      </c>
      <c r="E39" s="8" t="s">
        <v>32</v>
      </c>
      <c r="F39" s="26" t="s">
        <v>11</v>
      </c>
    </row>
    <row r="40" spans="2:6" collapsed="1">
      <c r="B40" s="10">
        <v>1.3</v>
      </c>
      <c r="C40" s="9"/>
      <c r="D40" s="10"/>
      <c r="E40" s="10"/>
      <c r="F40" s="6"/>
    </row>
    <row r="41" spans="2:6" hidden="1" outlineLevel="1">
      <c r="B41" s="6"/>
      <c r="C41" s="7">
        <v>43509</v>
      </c>
      <c r="D41" s="6" t="s">
        <v>9</v>
      </c>
      <c r="E41" s="12" t="s">
        <v>33</v>
      </c>
      <c r="F41" s="26" t="s">
        <v>11</v>
      </c>
    </row>
    <row r="42" spans="2:6" hidden="1" outlineLevel="1">
      <c r="B42" s="6"/>
      <c r="C42" s="7">
        <v>43515</v>
      </c>
      <c r="D42" s="8" t="s">
        <v>13</v>
      </c>
      <c r="E42" s="8" t="s">
        <v>34</v>
      </c>
      <c r="F42" s="26" t="s">
        <v>11</v>
      </c>
    </row>
    <row r="43" spans="2:6" hidden="1" outlineLevel="1">
      <c r="B43" s="6"/>
      <c r="C43" s="7">
        <v>43525</v>
      </c>
      <c r="D43" s="8" t="s">
        <v>13</v>
      </c>
      <c r="E43" s="8" t="s">
        <v>35</v>
      </c>
      <c r="F43" s="26" t="s">
        <v>11</v>
      </c>
    </row>
    <row r="44" spans="2:6" hidden="1" outlineLevel="1">
      <c r="B44" s="6"/>
      <c r="C44" s="7">
        <v>43530</v>
      </c>
      <c r="D44" s="8" t="s">
        <v>9</v>
      </c>
      <c r="E44" s="8" t="s">
        <v>36</v>
      </c>
      <c r="F44" s="6" t="s">
        <v>8</v>
      </c>
    </row>
    <row r="45" spans="2:6" hidden="1" outlineLevel="1">
      <c r="B45" s="6"/>
      <c r="C45" s="7">
        <v>43530</v>
      </c>
      <c r="D45" s="8" t="s">
        <v>9</v>
      </c>
      <c r="E45" s="8" t="s">
        <v>37</v>
      </c>
      <c r="F45" s="6" t="s">
        <v>8</v>
      </c>
    </row>
    <row r="46" spans="2:6" hidden="1" outlineLevel="1">
      <c r="B46" s="6"/>
      <c r="C46" s="7">
        <v>43532</v>
      </c>
      <c r="D46" s="8" t="s">
        <v>13</v>
      </c>
      <c r="E46" s="8" t="s">
        <v>38</v>
      </c>
      <c r="F46" s="6" t="s">
        <v>8</v>
      </c>
    </row>
    <row r="47" spans="2:6" hidden="1" outlineLevel="1">
      <c r="B47" s="6"/>
      <c r="C47" s="7">
        <v>43536</v>
      </c>
      <c r="D47" s="8" t="s">
        <v>9</v>
      </c>
      <c r="E47" s="8" t="s">
        <v>39</v>
      </c>
      <c r="F47" s="26" t="s">
        <v>11</v>
      </c>
    </row>
    <row r="48" spans="2:6" hidden="1" outlineLevel="1">
      <c r="B48" s="6"/>
      <c r="C48" s="7">
        <v>43537</v>
      </c>
      <c r="D48" s="8" t="s">
        <v>9</v>
      </c>
      <c r="E48" s="8" t="s">
        <v>40</v>
      </c>
      <c r="F48" s="26" t="s">
        <v>11</v>
      </c>
    </row>
    <row r="49" spans="2:6" hidden="1" outlineLevel="1">
      <c r="B49" s="6"/>
      <c r="C49" s="7">
        <v>43546</v>
      </c>
      <c r="D49" s="8" t="s">
        <v>13</v>
      </c>
      <c r="E49" s="8" t="s">
        <v>41</v>
      </c>
      <c r="F49" s="6" t="s">
        <v>8</v>
      </c>
    </row>
    <row r="50" spans="2:6" hidden="1" outlineLevel="1">
      <c r="B50" s="6"/>
      <c r="C50" s="7">
        <v>43550</v>
      </c>
      <c r="D50" s="8" t="s">
        <v>13</v>
      </c>
      <c r="E50" s="8" t="s">
        <v>42</v>
      </c>
      <c r="F50" s="26" t="s">
        <v>11</v>
      </c>
    </row>
    <row r="51" spans="2:6" hidden="1" outlineLevel="1">
      <c r="B51" s="6"/>
      <c r="C51" s="7">
        <v>43550</v>
      </c>
      <c r="D51" s="8" t="s">
        <v>13</v>
      </c>
      <c r="E51" s="8" t="s">
        <v>43</v>
      </c>
      <c r="F51" s="26" t="s">
        <v>11</v>
      </c>
    </row>
    <row r="52" spans="2:6" hidden="1" outlineLevel="1">
      <c r="B52" s="6"/>
      <c r="C52" s="7">
        <v>43557</v>
      </c>
      <c r="D52" s="6" t="s">
        <v>13</v>
      </c>
      <c r="E52" s="8" t="s">
        <v>44</v>
      </c>
      <c r="F52" s="26" t="s">
        <v>11</v>
      </c>
    </row>
    <row r="53" spans="2:6" hidden="1" outlineLevel="1">
      <c r="B53" s="6"/>
      <c r="C53" s="7">
        <v>43563</v>
      </c>
      <c r="D53" s="6" t="s">
        <v>9</v>
      </c>
      <c r="E53" s="8" t="s">
        <v>45</v>
      </c>
      <c r="F53" s="26" t="s">
        <v>11</v>
      </c>
    </row>
    <row r="54" spans="2:6" hidden="1" outlineLevel="1">
      <c r="B54" s="6"/>
      <c r="C54" s="7">
        <v>43565</v>
      </c>
      <c r="D54" s="6" t="s">
        <v>9</v>
      </c>
      <c r="E54" s="8" t="s">
        <v>46</v>
      </c>
      <c r="F54" s="26" t="s">
        <v>11</v>
      </c>
    </row>
    <row r="55" spans="2:6" hidden="1" outlineLevel="1">
      <c r="B55" s="6"/>
      <c r="C55" s="7">
        <v>43566</v>
      </c>
      <c r="D55" s="6" t="s">
        <v>9</v>
      </c>
      <c r="E55" s="8" t="s">
        <v>47</v>
      </c>
      <c r="F55" s="26" t="s">
        <v>11</v>
      </c>
    </row>
    <row r="56" spans="2:6" hidden="1" outlineLevel="1">
      <c r="B56" s="6"/>
      <c r="C56" s="7">
        <v>43566</v>
      </c>
      <c r="D56" s="6" t="s">
        <v>9</v>
      </c>
      <c r="E56" s="8" t="s">
        <v>48</v>
      </c>
      <c r="F56" s="6" t="s">
        <v>8</v>
      </c>
    </row>
    <row r="57" spans="2:6" hidden="1" outlineLevel="1">
      <c r="B57" s="6"/>
      <c r="C57" s="7">
        <v>43570</v>
      </c>
      <c r="D57" s="8" t="s">
        <v>9</v>
      </c>
      <c r="E57" s="6" t="s">
        <v>49</v>
      </c>
      <c r="F57" s="26" t="s">
        <v>11</v>
      </c>
    </row>
    <row r="58" spans="2:6" collapsed="1">
      <c r="B58" s="10">
        <v>1.4</v>
      </c>
      <c r="C58" s="9"/>
      <c r="D58" s="10"/>
      <c r="E58" s="10"/>
      <c r="F58" s="6"/>
    </row>
    <row r="59" spans="2:6" hidden="1" outlineLevel="1">
      <c r="B59" s="6"/>
      <c r="C59" s="7">
        <v>43566</v>
      </c>
      <c r="D59" s="6" t="s">
        <v>13</v>
      </c>
      <c r="E59" s="6" t="s">
        <v>50</v>
      </c>
      <c r="F59" s="26" t="s">
        <v>11</v>
      </c>
    </row>
    <row r="60" spans="2:6" hidden="1" outlineLevel="1">
      <c r="B60" s="6"/>
      <c r="C60" s="7">
        <v>43579</v>
      </c>
      <c r="D60" s="6" t="s">
        <v>9</v>
      </c>
      <c r="E60" s="6" t="s">
        <v>51</v>
      </c>
      <c r="F60" s="26" t="s">
        <v>11</v>
      </c>
    </row>
    <row r="61" spans="2:6" hidden="1" outlineLevel="1">
      <c r="B61" s="6"/>
      <c r="C61" s="7">
        <v>43608</v>
      </c>
      <c r="D61" s="8" t="s">
        <v>13</v>
      </c>
      <c r="E61" s="8" t="s">
        <v>52</v>
      </c>
      <c r="F61" s="8" t="s">
        <v>8</v>
      </c>
    </row>
    <row r="62" spans="2:6" hidden="1" outlineLevel="1">
      <c r="B62" s="6"/>
      <c r="C62" s="7">
        <v>43619</v>
      </c>
      <c r="D62" s="8" t="s">
        <v>13</v>
      </c>
      <c r="E62" s="8" t="s">
        <v>53</v>
      </c>
      <c r="F62" s="26" t="s">
        <v>11</v>
      </c>
    </row>
    <row r="63" spans="2:6" hidden="1" outlineLevel="1">
      <c r="B63" s="6"/>
      <c r="C63" s="7">
        <v>43622</v>
      </c>
      <c r="D63" s="8" t="s">
        <v>13</v>
      </c>
      <c r="E63" s="8" t="s">
        <v>54</v>
      </c>
      <c r="F63" s="27" t="s">
        <v>8</v>
      </c>
    </row>
    <row r="64" spans="2:6" hidden="1" outlineLevel="1">
      <c r="B64" s="6"/>
      <c r="C64" s="7">
        <v>43622</v>
      </c>
      <c r="D64" s="8" t="s">
        <v>13</v>
      </c>
      <c r="E64" s="8" t="s">
        <v>55</v>
      </c>
      <c r="F64" s="26" t="s">
        <v>11</v>
      </c>
    </row>
    <row r="65" spans="2:6" hidden="1" outlineLevel="1">
      <c r="B65" s="6"/>
      <c r="C65" s="7">
        <v>43658</v>
      </c>
      <c r="D65" s="8" t="s">
        <v>9</v>
      </c>
      <c r="E65" s="8" t="s">
        <v>56</v>
      </c>
      <c r="F65" s="26" t="s">
        <v>11</v>
      </c>
    </row>
    <row r="66" spans="2:6" hidden="1" outlineLevel="1">
      <c r="B66" s="6"/>
      <c r="C66" s="7">
        <v>43713</v>
      </c>
      <c r="D66" s="8" t="s">
        <v>13</v>
      </c>
      <c r="E66" s="8" t="s">
        <v>57</v>
      </c>
      <c r="F66" s="26" t="s">
        <v>11</v>
      </c>
    </row>
    <row r="67" spans="2:6" hidden="1" outlineLevel="1">
      <c r="B67" s="6"/>
      <c r="C67" s="7">
        <v>43839</v>
      </c>
      <c r="D67" s="8" t="s">
        <v>13</v>
      </c>
      <c r="E67" s="8" t="s">
        <v>58</v>
      </c>
      <c r="F67" s="26" t="s">
        <v>11</v>
      </c>
    </row>
    <row r="68" spans="2:6" hidden="1" outlineLevel="1">
      <c r="B68" s="6"/>
      <c r="C68" s="7">
        <v>43868</v>
      </c>
      <c r="D68" s="8" t="s">
        <v>13</v>
      </c>
      <c r="E68" s="8" t="s">
        <v>59</v>
      </c>
      <c r="F68" s="26" t="s">
        <v>11</v>
      </c>
    </row>
    <row r="69" spans="2:6" hidden="1" outlineLevel="1">
      <c r="B69" s="6"/>
      <c r="C69" s="7">
        <v>43868</v>
      </c>
      <c r="D69" s="8" t="s">
        <v>13</v>
      </c>
      <c r="E69" s="8" t="s">
        <v>60</v>
      </c>
      <c r="F69" s="26" t="s">
        <v>11</v>
      </c>
    </row>
    <row r="70" spans="2:6" hidden="1" outlineLevel="1">
      <c r="B70" s="6"/>
      <c r="C70" s="7">
        <v>43938</v>
      </c>
      <c r="D70" s="8" t="s">
        <v>13</v>
      </c>
      <c r="E70" s="8" t="s">
        <v>61</v>
      </c>
      <c r="F70" s="8" t="s">
        <v>8</v>
      </c>
    </row>
    <row r="71" spans="2:6" collapsed="1">
      <c r="B71" s="10">
        <v>1.5</v>
      </c>
      <c r="C71" s="9"/>
      <c r="D71" s="10"/>
      <c r="E71" s="10"/>
      <c r="F71" s="26"/>
    </row>
    <row r="72" spans="2:6" hidden="1" outlineLevel="1">
      <c r="B72" s="6"/>
      <c r="C72" s="90">
        <v>43948</v>
      </c>
      <c r="D72" s="8" t="s">
        <v>13</v>
      </c>
      <c r="E72" s="8" t="s">
        <v>62</v>
      </c>
      <c r="F72" s="26" t="s">
        <v>11</v>
      </c>
    </row>
    <row r="73" spans="2:6" hidden="1" outlineLevel="1">
      <c r="B73" s="6"/>
      <c r="C73" s="7">
        <v>43958</v>
      </c>
      <c r="D73" s="92" t="s">
        <v>13</v>
      </c>
      <c r="E73" s="8" t="s">
        <v>63</v>
      </c>
      <c r="F73" s="26" t="s">
        <v>11</v>
      </c>
    </row>
    <row r="74" spans="2:6" hidden="1" outlineLevel="1">
      <c r="B74" s="6"/>
      <c r="C74" s="7">
        <v>43962</v>
      </c>
      <c r="D74" s="93" t="s">
        <v>13</v>
      </c>
      <c r="E74" s="8" t="s">
        <v>64</v>
      </c>
      <c r="F74" s="26" t="s">
        <v>11</v>
      </c>
    </row>
    <row r="75" spans="2:6" hidden="1" outlineLevel="1">
      <c r="B75" s="6"/>
      <c r="C75" s="7">
        <v>43973</v>
      </c>
      <c r="D75" s="6" t="s">
        <v>13</v>
      </c>
      <c r="E75" s="8" t="s">
        <v>65</v>
      </c>
      <c r="F75" s="26" t="s">
        <v>11</v>
      </c>
    </row>
    <row r="76" spans="2:6" hidden="1" outlineLevel="1">
      <c r="B76" s="6"/>
      <c r="C76" s="7">
        <v>43978</v>
      </c>
      <c r="D76" s="6" t="s">
        <v>13</v>
      </c>
      <c r="E76" s="8" t="s">
        <v>66</v>
      </c>
      <c r="F76" s="92" t="s">
        <v>11</v>
      </c>
    </row>
    <row r="77" spans="2:6" collapsed="1">
      <c r="B77" s="10">
        <v>1.6</v>
      </c>
      <c r="C77" s="9"/>
      <c r="D77" s="10"/>
      <c r="E77" s="10"/>
      <c r="F77" s="92"/>
    </row>
    <row r="78" spans="2:6" hidden="1" outlineLevel="1">
      <c r="B78" s="6"/>
      <c r="C78" s="7">
        <v>44012</v>
      </c>
      <c r="D78" s="8" t="s">
        <v>13</v>
      </c>
      <c r="E78" s="8" t="s">
        <v>67</v>
      </c>
      <c r="F78" s="8" t="s">
        <v>68</v>
      </c>
    </row>
    <row r="79" spans="2:6" hidden="1" outlineLevel="1">
      <c r="B79" s="6"/>
      <c r="C79" s="7">
        <v>44014</v>
      </c>
      <c r="D79" s="8" t="s">
        <v>13</v>
      </c>
      <c r="E79" s="8" t="s">
        <v>69</v>
      </c>
      <c r="F79" s="92" t="s">
        <v>11</v>
      </c>
    </row>
    <row r="80" spans="2:6" hidden="1" outlineLevel="1">
      <c r="B80" s="6"/>
      <c r="C80" s="7">
        <v>44022</v>
      </c>
      <c r="D80" s="8" t="s">
        <v>13</v>
      </c>
      <c r="E80" s="8" t="s">
        <v>70</v>
      </c>
      <c r="F80" s="92" t="s">
        <v>11</v>
      </c>
    </row>
    <row r="81" spans="2:6" hidden="1" outlineLevel="1">
      <c r="B81" s="6"/>
      <c r="C81" s="7">
        <v>44123</v>
      </c>
      <c r="D81" s="8" t="s">
        <v>13</v>
      </c>
      <c r="E81" s="8" t="s">
        <v>71</v>
      </c>
      <c r="F81" s="92" t="s">
        <v>11</v>
      </c>
    </row>
    <row r="82" spans="2:6" hidden="1" outlineLevel="1">
      <c r="B82" s="6"/>
      <c r="C82" s="7">
        <v>44140</v>
      </c>
      <c r="D82" s="8" t="s">
        <v>13</v>
      </c>
      <c r="E82" s="8" t="s">
        <v>72</v>
      </c>
      <c r="F82" s="92" t="s">
        <v>11</v>
      </c>
    </row>
    <row r="83" spans="2:6" hidden="1" outlineLevel="1">
      <c r="B83" s="6"/>
      <c r="C83" s="7">
        <v>44146</v>
      </c>
      <c r="D83" s="8" t="s">
        <v>13</v>
      </c>
      <c r="E83" s="8" t="s">
        <v>73</v>
      </c>
      <c r="F83" s="92" t="s">
        <v>11</v>
      </c>
    </row>
    <row r="84" spans="2:6" collapsed="1">
      <c r="B84" s="10">
        <v>1.7</v>
      </c>
      <c r="C84" s="9"/>
      <c r="D84" s="10"/>
      <c r="E84" s="10"/>
      <c r="F84" s="92"/>
    </row>
    <row r="85" spans="2:6">
      <c r="B85" s="8"/>
      <c r="C85" s="90">
        <v>44181</v>
      </c>
      <c r="D85" s="8" t="s">
        <v>13</v>
      </c>
      <c r="E85" s="8" t="s">
        <v>74</v>
      </c>
      <c r="F85" s="92" t="s">
        <v>11</v>
      </c>
    </row>
    <row r="86" spans="2:6">
      <c r="B86" s="6"/>
      <c r="C86" s="7">
        <v>44182</v>
      </c>
      <c r="D86" s="8" t="s">
        <v>13</v>
      </c>
      <c r="E86" s="8" t="s">
        <v>75</v>
      </c>
      <c r="F86" s="92" t="s">
        <v>11</v>
      </c>
    </row>
    <row r="87" spans="2:6">
      <c r="B87" s="6"/>
      <c r="C87" s="7">
        <v>44182</v>
      </c>
      <c r="D87" s="8" t="s">
        <v>13</v>
      </c>
      <c r="E87" s="8" t="s">
        <v>76</v>
      </c>
      <c r="F87" s="92" t="s">
        <v>11</v>
      </c>
    </row>
    <row r="88" spans="2:6">
      <c r="B88" s="6"/>
      <c r="C88" s="7">
        <v>43836</v>
      </c>
      <c r="D88" s="8" t="s">
        <v>13</v>
      </c>
      <c r="E88" s="8" t="s">
        <v>77</v>
      </c>
      <c r="F88" s="92" t="s">
        <v>11</v>
      </c>
    </row>
    <row r="89" spans="2:6">
      <c r="B89" s="6"/>
      <c r="C89" s="7">
        <v>44228</v>
      </c>
      <c r="D89" s="8" t="s">
        <v>13</v>
      </c>
      <c r="E89" s="8" t="s">
        <v>78</v>
      </c>
      <c r="F89" s="92" t="s">
        <v>11</v>
      </c>
    </row>
    <row r="90" spans="2:6">
      <c r="B90" s="6"/>
      <c r="C90" s="7">
        <v>44231</v>
      </c>
      <c r="D90" s="8" t="s">
        <v>13</v>
      </c>
      <c r="E90" s="8" t="s">
        <v>79</v>
      </c>
      <c r="F90" s="92" t="s">
        <v>11</v>
      </c>
    </row>
    <row r="91" spans="2:6">
      <c r="B91" s="6"/>
      <c r="C91" s="7">
        <v>44250</v>
      </c>
      <c r="D91" s="8" t="s">
        <v>13</v>
      </c>
      <c r="E91" s="8" t="s">
        <v>80</v>
      </c>
      <c r="F91" s="92" t="s">
        <v>11</v>
      </c>
    </row>
    <row r="92" spans="2:6">
      <c r="B92" s="6"/>
      <c r="C92" s="7">
        <v>44252</v>
      </c>
      <c r="D92" s="8" t="s">
        <v>13</v>
      </c>
      <c r="E92" s="8" t="s">
        <v>81</v>
      </c>
      <c r="F92" s="92" t="s">
        <v>11</v>
      </c>
    </row>
    <row r="93" spans="2:6">
      <c r="B93" s="6"/>
      <c r="C93" s="7">
        <v>44254</v>
      </c>
      <c r="D93" s="8" t="s">
        <v>13</v>
      </c>
      <c r="E93" s="8" t="s">
        <v>82</v>
      </c>
      <c r="F93" s="26" t="s">
        <v>11</v>
      </c>
    </row>
    <row r="94" spans="2:6">
      <c r="B94" s="6"/>
      <c r="C94" s="7">
        <v>44259</v>
      </c>
      <c r="D94" s="8" t="s">
        <v>83</v>
      </c>
      <c r="E94" s="8" t="s">
        <v>84</v>
      </c>
      <c r="F94" s="92" t="s">
        <v>11</v>
      </c>
    </row>
    <row r="95" spans="2:6">
      <c r="B95" s="6"/>
      <c r="C95" s="7">
        <v>44262</v>
      </c>
      <c r="D95" s="8" t="s">
        <v>85</v>
      </c>
      <c r="E95" s="8" t="s">
        <v>86</v>
      </c>
      <c r="F95" s="92" t="s">
        <v>11</v>
      </c>
    </row>
    <row r="96" spans="2:6">
      <c r="B96" s="6"/>
      <c r="C96" s="7">
        <v>44266</v>
      </c>
      <c r="D96" s="8" t="s">
        <v>13</v>
      </c>
      <c r="E96" s="8" t="s">
        <v>87</v>
      </c>
      <c r="F96" s="92" t="s">
        <v>11</v>
      </c>
    </row>
    <row r="97" spans="2:6">
      <c r="B97" s="6"/>
      <c r="C97" s="7">
        <v>44266</v>
      </c>
      <c r="D97" s="8" t="s">
        <v>13</v>
      </c>
      <c r="E97" s="8" t="s">
        <v>88</v>
      </c>
      <c r="F97" s="92" t="s">
        <v>11</v>
      </c>
    </row>
    <row r="98" spans="2:6">
      <c r="B98" s="6"/>
      <c r="C98" s="7">
        <v>44252</v>
      </c>
      <c r="D98" s="8" t="s">
        <v>13</v>
      </c>
      <c r="E98" s="8" t="s">
        <v>89</v>
      </c>
      <c r="F98" s="92" t="s">
        <v>11</v>
      </c>
    </row>
  </sheetData>
  <sortState xmlns:xlrd2="http://schemas.microsoft.com/office/spreadsheetml/2017/richdata2" ref="G45:G51">
    <sortCondition ref="G45"/>
  </sortState>
  <conditionalFormatting sqref="E24">
    <cfRule type="expression" dxfId="643" priority="3">
      <formula>MOD(ROW(#REF!),2)&lt;&gt;0</formula>
    </cfRule>
  </conditionalFormatting>
  <conditionalFormatting sqref="E25">
    <cfRule type="expression" dxfId="642" priority="2">
      <formula>MOD(ROW(#REF!),2)&lt;&gt;0</formula>
    </cfRule>
  </conditionalFormatting>
  <dataValidations count="1">
    <dataValidation type="list" allowBlank="1" showInputMessage="1" showErrorMessage="1" sqref="F24" xr:uid="{00000000-0002-0000-0000-000000000000}">
      <formula1>hhh</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14EF-3D96-4C55-9493-4DCFAED31740}">
  <sheetPr filterMode="1"/>
  <dimension ref="A1:BR454"/>
  <sheetViews>
    <sheetView showZeros="0" tabSelected="1" zoomScaleNormal="100" workbookViewId="0">
      <pane xSplit="1" ySplit="1" topLeftCell="P264" activePane="bottomRight" state="frozenSplit"/>
      <selection pane="bottomRight" activeCell="L273" sqref="L273"/>
      <selection pane="bottomLeft" activeCell="A8" sqref="A8"/>
      <selection pane="topRight" activeCell="P1" sqref="P1"/>
    </sheetView>
  </sheetViews>
  <sheetFormatPr defaultColWidth="11.42578125" defaultRowHeight="15" customHeight="1" outlineLevelCol="1"/>
  <cols>
    <col min="1" max="1" width="17.7109375" bestFit="1" customWidth="1"/>
    <col min="2" max="2" width="4.42578125" hidden="1" customWidth="1" outlineLevel="1"/>
    <col min="3" max="3" width="26" hidden="1" customWidth="1" outlineLevel="1"/>
    <col min="4" max="4" width="15.42578125" hidden="1" customWidth="1" outlineLevel="1"/>
    <col min="5" max="5" width="38.28515625" hidden="1" customWidth="1" outlineLevel="1"/>
    <col min="6" max="6" width="26" hidden="1" customWidth="1" outlineLevel="1"/>
    <col min="7" max="7" width="14.42578125" hidden="1" customWidth="1" outlineLevel="1"/>
    <col min="8" max="9" width="26" hidden="1" customWidth="1" outlineLevel="1"/>
    <col min="10" max="10" width="6.140625" customWidth="1" collapsed="1"/>
    <col min="11" max="11" width="27.140625" customWidth="1"/>
    <col min="12" max="12" width="75.140625" customWidth="1"/>
    <col min="13" max="13" width="75.140625" hidden="1" customWidth="1" outlineLevel="1"/>
    <col min="14" max="14" width="16.28515625" customWidth="1" collapsed="1"/>
    <col min="15" max="15" width="3.7109375" customWidth="1"/>
    <col min="16" max="16" width="65.140625" customWidth="1"/>
    <col min="17" max="17" width="35.28515625" customWidth="1"/>
    <col min="18" max="18" width="34.28515625" customWidth="1"/>
    <col min="19" max="19" width="30" bestFit="1" customWidth="1"/>
    <col min="20" max="37" width="4.85546875" hidden="1" customWidth="1" outlineLevel="1"/>
    <col min="38" max="38" width="10.28515625" customWidth="1" collapsed="1"/>
    <col min="39" max="39" width="12.140625" bestFit="1" customWidth="1"/>
    <col min="40" max="40" width="12.85546875" customWidth="1"/>
    <col min="41" max="44" width="85.7109375" hidden="1" customWidth="1" outlineLevel="1"/>
    <col min="45" max="45" width="34.140625" customWidth="1" collapsed="1"/>
    <col min="46" max="46" width="9.140625" hidden="1" customWidth="1" outlineLevel="1"/>
    <col min="47" max="47" width="60" hidden="1" customWidth="1" outlineLevel="1"/>
    <col min="48" max="48" width="54.85546875" hidden="1" customWidth="1" outlineLevel="1"/>
    <col min="49" max="49" width="66.7109375" hidden="1" customWidth="1" outlineLevel="1"/>
    <col min="50" max="50" width="9.85546875" customWidth="1" collapsed="1"/>
    <col min="51" max="51" width="47.42578125" customWidth="1"/>
    <col min="52" max="52" width="7.85546875" customWidth="1"/>
    <col min="53" max="53" width="42.42578125" customWidth="1"/>
    <col min="54" max="58" width="11.42578125" style="3" customWidth="1"/>
    <col min="59" max="59" width="21.7109375" customWidth="1"/>
    <col min="60" max="68" width="11.42578125" hidden="1" customWidth="1" outlineLevel="1"/>
    <col min="69" max="69" width="31.28515625" bestFit="1" customWidth="1" collapsed="1"/>
    <col min="70" max="70" width="11.42578125" style="3"/>
  </cols>
  <sheetData>
    <row r="1" spans="1:70" s="2" customFormat="1" ht="144">
      <c r="A1" s="176" t="s">
        <v>90</v>
      </c>
      <c r="B1" s="13" t="s">
        <v>91</v>
      </c>
      <c r="C1" s="13" t="s">
        <v>92</v>
      </c>
      <c r="D1" s="177" t="s">
        <v>93</v>
      </c>
      <c r="E1" s="13" t="s">
        <v>94</v>
      </c>
      <c r="F1" s="178" t="s">
        <v>95</v>
      </c>
      <c r="G1" s="179" t="s">
        <v>96</v>
      </c>
      <c r="H1" s="180" t="s">
        <v>97</v>
      </c>
      <c r="I1" s="181" t="s">
        <v>98</v>
      </c>
      <c r="J1" s="176" t="s">
        <v>99</v>
      </c>
      <c r="K1" s="182" t="s">
        <v>100</v>
      </c>
      <c r="L1" s="183" t="s">
        <v>101</v>
      </c>
      <c r="M1" s="91" t="s">
        <v>102</v>
      </c>
      <c r="N1" s="91" t="s">
        <v>103</v>
      </c>
      <c r="O1" s="91" t="s">
        <v>104</v>
      </c>
      <c r="P1" s="91" t="s">
        <v>105</v>
      </c>
      <c r="Q1" s="91" t="s">
        <v>106</v>
      </c>
      <c r="R1" s="91" t="s">
        <v>107</v>
      </c>
      <c r="S1" s="13" t="s">
        <v>108</v>
      </c>
      <c r="T1" s="25" t="s">
        <v>109</v>
      </c>
      <c r="U1" s="25" t="s">
        <v>110</v>
      </c>
      <c r="V1" s="25" t="s">
        <v>111</v>
      </c>
      <c r="W1" s="25" t="s">
        <v>112</v>
      </c>
      <c r="X1" s="25" t="s">
        <v>113</v>
      </c>
      <c r="Y1" s="25" t="s">
        <v>114</v>
      </c>
      <c r="Z1" s="25" t="s">
        <v>115</v>
      </c>
      <c r="AA1" s="25" t="s">
        <v>116</v>
      </c>
      <c r="AB1" s="25" t="s">
        <v>117</v>
      </c>
      <c r="AC1" s="25" t="s">
        <v>118</v>
      </c>
      <c r="AD1" s="25" t="s">
        <v>119</v>
      </c>
      <c r="AE1" s="25" t="s">
        <v>120</v>
      </c>
      <c r="AF1" s="25" t="s">
        <v>121</v>
      </c>
      <c r="AG1" s="25" t="s">
        <v>122</v>
      </c>
      <c r="AH1" s="25" t="s">
        <v>123</v>
      </c>
      <c r="AI1" s="25" t="s">
        <v>124</v>
      </c>
      <c r="AJ1" s="25" t="s">
        <v>125</v>
      </c>
      <c r="AK1" s="25" t="s">
        <v>126</v>
      </c>
      <c r="AL1" s="91" t="s">
        <v>127</v>
      </c>
      <c r="AM1" s="91" t="s">
        <v>128</v>
      </c>
      <c r="AN1" s="91" t="s">
        <v>129</v>
      </c>
      <c r="AO1" s="13" t="s">
        <v>130</v>
      </c>
      <c r="AP1" s="13" t="s">
        <v>131</v>
      </c>
      <c r="AQ1" s="13" t="s">
        <v>132</v>
      </c>
      <c r="AR1" s="13" t="s">
        <v>133</v>
      </c>
      <c r="AS1" s="38" t="s">
        <v>134</v>
      </c>
      <c r="AT1" s="38" t="s">
        <v>135</v>
      </c>
      <c r="AU1" s="38" t="s">
        <v>136</v>
      </c>
      <c r="AV1" s="38" t="s">
        <v>137</v>
      </c>
      <c r="AW1" s="38" t="s">
        <v>138</v>
      </c>
      <c r="AX1" s="38" t="s">
        <v>139</v>
      </c>
      <c r="AY1" s="38" t="s">
        <v>140</v>
      </c>
      <c r="AZ1" s="38" t="s">
        <v>141</v>
      </c>
      <c r="BA1" s="38" t="s">
        <v>142</v>
      </c>
      <c r="BB1" s="38" t="s">
        <v>143</v>
      </c>
      <c r="BC1" s="38" t="s">
        <v>144</v>
      </c>
      <c r="BD1" s="38" t="s">
        <v>145</v>
      </c>
      <c r="BE1" s="38"/>
      <c r="BF1" s="38"/>
      <c r="BG1" s="38" t="s">
        <v>146</v>
      </c>
      <c r="BH1" s="140" t="s">
        <v>147</v>
      </c>
      <c r="BI1" s="140" t="s">
        <v>148</v>
      </c>
      <c r="BJ1" s="140" t="s">
        <v>149</v>
      </c>
      <c r="BK1" s="140" t="s">
        <v>150</v>
      </c>
      <c r="BL1" s="140" t="s">
        <v>151</v>
      </c>
      <c r="BM1" s="140" t="s">
        <v>152</v>
      </c>
      <c r="BN1" s="140" t="s">
        <v>153</v>
      </c>
      <c r="BO1" s="140" t="s">
        <v>154</v>
      </c>
      <c r="BP1" s="140" t="s">
        <v>155</v>
      </c>
      <c r="BQ1" s="38" t="s">
        <v>156</v>
      </c>
      <c r="BR1" s="171" t="s">
        <v>157</v>
      </c>
    </row>
    <row r="2" spans="1:70" ht="15" hidden="1" customHeight="1">
      <c r="A2" s="85" t="s">
        <v>158</v>
      </c>
      <c r="B2" s="69" t="s">
        <v>159</v>
      </c>
      <c r="C2" s="69" t="s">
        <v>147</v>
      </c>
      <c r="D2" s="56" t="s">
        <v>160</v>
      </c>
      <c r="E2" s="184" t="s">
        <v>161</v>
      </c>
      <c r="F2" s="69" t="s">
        <v>147</v>
      </c>
      <c r="G2" s="69"/>
      <c r="H2" s="69"/>
      <c r="I2" s="69"/>
      <c r="J2" s="58"/>
      <c r="K2" s="15" t="s">
        <v>162</v>
      </c>
      <c r="L2" s="184" t="s">
        <v>163</v>
      </c>
      <c r="M2" s="84" t="s">
        <v>163</v>
      </c>
      <c r="N2" s="15" t="s">
        <v>164</v>
      </c>
      <c r="O2" s="185">
        <v>4</v>
      </c>
      <c r="P2" s="16" t="s">
        <v>165</v>
      </c>
      <c r="Q2" s="15" t="s">
        <v>166</v>
      </c>
      <c r="R2" s="15" t="s">
        <v>167</v>
      </c>
      <c r="S2" s="15" t="s">
        <v>167</v>
      </c>
      <c r="T2" s="23">
        <v>1</v>
      </c>
      <c r="U2" s="23">
        <v>1</v>
      </c>
      <c r="V2" s="23"/>
      <c r="W2" s="23"/>
      <c r="X2" s="23" t="s">
        <v>168</v>
      </c>
      <c r="Y2" s="23" t="s">
        <v>168</v>
      </c>
      <c r="Z2" s="23" t="s">
        <v>168</v>
      </c>
      <c r="AA2" s="23" t="s">
        <v>168</v>
      </c>
      <c r="AB2" s="23" t="s">
        <v>168</v>
      </c>
      <c r="AC2" s="23" t="s">
        <v>168</v>
      </c>
      <c r="AD2" s="23" t="s">
        <v>168</v>
      </c>
      <c r="AE2" s="23" t="s">
        <v>168</v>
      </c>
      <c r="AF2" s="23" t="s">
        <v>168</v>
      </c>
      <c r="AG2" s="23" t="s">
        <v>168</v>
      </c>
      <c r="AH2" s="23" t="s">
        <v>168</v>
      </c>
      <c r="AI2" s="23" t="s">
        <v>168</v>
      </c>
      <c r="AJ2" s="23" t="s">
        <v>168</v>
      </c>
      <c r="AK2" s="23" t="s">
        <v>168</v>
      </c>
      <c r="AL2" s="84" t="s">
        <v>169</v>
      </c>
      <c r="AM2" s="186" t="s">
        <v>170</v>
      </c>
      <c r="AN2" s="186" t="s">
        <v>170</v>
      </c>
      <c r="AO2" s="84" t="s">
        <v>171</v>
      </c>
      <c r="AP2" s="109"/>
      <c r="AQ2" s="84"/>
      <c r="AR2" s="41"/>
      <c r="AS2" s="41" t="s">
        <v>172</v>
      </c>
      <c r="AT2" s="56">
        <v>923075</v>
      </c>
      <c r="AU2" s="4" t="s">
        <v>173</v>
      </c>
      <c r="AV2" s="4" t="s">
        <v>174</v>
      </c>
      <c r="AW2" s="4" t="s">
        <v>175</v>
      </c>
      <c r="AX2" s="70">
        <v>0</v>
      </c>
      <c r="AY2" s="115">
        <v>0</v>
      </c>
      <c r="AZ2" s="70">
        <v>0</v>
      </c>
      <c r="BA2" s="115">
        <v>0</v>
      </c>
      <c r="BB2" s="157"/>
      <c r="BC2" s="157"/>
      <c r="BD2" s="157"/>
      <c r="BE2" s="157"/>
      <c r="BF2" s="157"/>
      <c r="BG2" s="115"/>
      <c r="BH2" s="143"/>
      <c r="BI2" s="143"/>
      <c r="BJ2" s="143"/>
      <c r="BK2" s="143"/>
      <c r="BL2" s="143"/>
      <c r="BM2" s="143"/>
      <c r="BN2" s="143"/>
      <c r="BO2" s="143"/>
      <c r="BP2" s="143"/>
      <c r="BQ2" s="6" t="str">
        <f>VLOOKUP(AM2,Hilfslisten!J:K,2,FALSE)</f>
        <v>Regli Christoph</v>
      </c>
      <c r="BR2" s="6"/>
    </row>
    <row r="3" spans="1:70" ht="15" hidden="1" customHeight="1">
      <c r="A3" s="85" t="s">
        <v>176</v>
      </c>
      <c r="B3" s="69" t="s">
        <v>177</v>
      </c>
      <c r="C3" s="69" t="s">
        <v>147</v>
      </c>
      <c r="D3" s="56" t="s">
        <v>178</v>
      </c>
      <c r="E3" s="184" t="s">
        <v>179</v>
      </c>
      <c r="F3" s="69" t="s">
        <v>147</v>
      </c>
      <c r="G3" s="69"/>
      <c r="H3" s="69"/>
      <c r="I3" s="69"/>
      <c r="J3" s="58"/>
      <c r="K3" s="15" t="s">
        <v>180</v>
      </c>
      <c r="L3" s="184" t="s">
        <v>181</v>
      </c>
      <c r="M3" s="84" t="s">
        <v>181</v>
      </c>
      <c r="N3" s="15" t="s">
        <v>164</v>
      </c>
      <c r="O3" s="185">
        <v>4</v>
      </c>
      <c r="P3" s="16" t="s">
        <v>182</v>
      </c>
      <c r="Q3" s="15" t="s">
        <v>166</v>
      </c>
      <c r="R3" s="15" t="s">
        <v>167</v>
      </c>
      <c r="S3" s="15" t="s">
        <v>167</v>
      </c>
      <c r="T3" s="23">
        <v>1</v>
      </c>
      <c r="U3" s="23">
        <v>1</v>
      </c>
      <c r="V3" s="23"/>
      <c r="W3" s="23"/>
      <c r="X3" s="23" t="s">
        <v>168</v>
      </c>
      <c r="Y3" s="23" t="s">
        <v>168</v>
      </c>
      <c r="Z3" s="23" t="s">
        <v>168</v>
      </c>
      <c r="AA3" s="23" t="s">
        <v>168</v>
      </c>
      <c r="AB3" s="23" t="s">
        <v>168</v>
      </c>
      <c r="AC3" s="23" t="s">
        <v>168</v>
      </c>
      <c r="AD3" s="23" t="s">
        <v>168</v>
      </c>
      <c r="AE3" s="23" t="s">
        <v>168</v>
      </c>
      <c r="AF3" s="23" t="s">
        <v>168</v>
      </c>
      <c r="AG3" s="23" t="s">
        <v>168</v>
      </c>
      <c r="AH3" s="23" t="s">
        <v>168</v>
      </c>
      <c r="AI3" s="23" t="s">
        <v>168</v>
      </c>
      <c r="AJ3" s="23" t="s">
        <v>168</v>
      </c>
      <c r="AK3" s="23" t="s">
        <v>168</v>
      </c>
      <c r="AL3" s="84" t="s">
        <v>169</v>
      </c>
      <c r="AM3" s="186" t="s">
        <v>183</v>
      </c>
      <c r="AN3" s="186" t="s">
        <v>170</v>
      </c>
      <c r="AO3" s="84" t="s">
        <v>171</v>
      </c>
      <c r="AP3" s="109"/>
      <c r="AQ3" s="84"/>
      <c r="AR3" s="41"/>
      <c r="AS3" s="41" t="s">
        <v>184</v>
      </c>
      <c r="AT3" s="56">
        <v>1455670</v>
      </c>
      <c r="AU3" s="4" t="s">
        <v>185</v>
      </c>
      <c r="AV3" s="4" t="s">
        <v>186</v>
      </c>
      <c r="AW3" s="4" t="s">
        <v>187</v>
      </c>
      <c r="AX3" s="70">
        <v>0</v>
      </c>
      <c r="AY3" s="115">
        <v>0</v>
      </c>
      <c r="AZ3" s="70">
        <v>0</v>
      </c>
      <c r="BA3" s="115">
        <v>0</v>
      </c>
      <c r="BB3" s="157"/>
      <c r="BC3" s="157"/>
      <c r="BD3" s="157"/>
      <c r="BE3" s="157"/>
      <c r="BF3" s="157"/>
      <c r="BG3" s="115"/>
      <c r="BH3" s="143"/>
      <c r="BI3" s="143"/>
      <c r="BJ3" s="143"/>
      <c r="BK3" s="143"/>
      <c r="BL3" s="143"/>
      <c r="BM3" s="143"/>
      <c r="BN3" s="143"/>
      <c r="BO3" s="143"/>
      <c r="BP3" s="143"/>
      <c r="BQ3" s="6" t="str">
        <f>VLOOKUP(AM3,Hilfslisten!J:K,2,FALSE)</f>
        <v>Moll Kurt</v>
      </c>
      <c r="BR3" s="6"/>
    </row>
    <row r="4" spans="1:70" ht="15" hidden="1" customHeight="1">
      <c r="A4" s="88" t="s">
        <v>188</v>
      </c>
      <c r="B4" s="22" t="s">
        <v>177</v>
      </c>
      <c r="C4" s="21" t="s">
        <v>147</v>
      </c>
      <c r="D4" s="56" t="s">
        <v>189</v>
      </c>
      <c r="E4" s="187" t="s">
        <v>190</v>
      </c>
      <c r="F4" s="21" t="s">
        <v>147</v>
      </c>
      <c r="G4" s="21"/>
      <c r="H4" s="21"/>
      <c r="I4" s="21"/>
      <c r="J4" s="59"/>
      <c r="K4" s="14" t="s">
        <v>191</v>
      </c>
      <c r="L4" s="187" t="s">
        <v>192</v>
      </c>
      <c r="M4" s="14" t="s">
        <v>192</v>
      </c>
      <c r="N4" s="14" t="s">
        <v>164</v>
      </c>
      <c r="O4" s="188">
        <v>4</v>
      </c>
      <c r="P4" s="16" t="s">
        <v>193</v>
      </c>
      <c r="Q4" s="14" t="s">
        <v>194</v>
      </c>
      <c r="R4" s="14" t="s">
        <v>167</v>
      </c>
      <c r="S4" s="14" t="s">
        <v>195</v>
      </c>
      <c r="T4" s="23">
        <v>1</v>
      </c>
      <c r="U4" s="23">
        <v>3</v>
      </c>
      <c r="V4" s="23"/>
      <c r="W4" s="23"/>
      <c r="X4" s="23" t="s">
        <v>168</v>
      </c>
      <c r="Y4" s="23" t="s">
        <v>168</v>
      </c>
      <c r="Z4" s="23" t="s">
        <v>168</v>
      </c>
      <c r="AA4" s="23" t="s">
        <v>168</v>
      </c>
      <c r="AB4" s="23" t="s">
        <v>168</v>
      </c>
      <c r="AC4" s="23" t="s">
        <v>168</v>
      </c>
      <c r="AD4" s="23" t="s">
        <v>168</v>
      </c>
      <c r="AE4" s="23" t="s">
        <v>168</v>
      </c>
      <c r="AF4" s="23" t="s">
        <v>168</v>
      </c>
      <c r="AG4" s="23" t="s">
        <v>168</v>
      </c>
      <c r="AH4" s="23" t="s">
        <v>168</v>
      </c>
      <c r="AI4" s="23" t="s">
        <v>168</v>
      </c>
      <c r="AJ4" s="23" t="s">
        <v>168</v>
      </c>
      <c r="AK4" s="23" t="s">
        <v>168</v>
      </c>
      <c r="AL4" s="14" t="s">
        <v>196</v>
      </c>
      <c r="AM4" s="14" t="s">
        <v>197</v>
      </c>
      <c r="AN4" s="14" t="s">
        <v>170</v>
      </c>
      <c r="AO4" s="127" t="s">
        <v>198</v>
      </c>
      <c r="AP4" s="128"/>
      <c r="AQ4" s="14"/>
      <c r="AR4" s="5" t="s">
        <v>199</v>
      </c>
      <c r="AS4" s="57" t="s">
        <v>200</v>
      </c>
      <c r="AT4" s="56">
        <v>1455696</v>
      </c>
      <c r="AU4" s="4" t="s">
        <v>201</v>
      </c>
      <c r="AV4" s="4" t="s">
        <v>202</v>
      </c>
      <c r="AW4" s="4" t="s">
        <v>203</v>
      </c>
      <c r="AX4" s="70">
        <v>0</v>
      </c>
      <c r="AY4" s="115">
        <v>0</v>
      </c>
      <c r="AZ4" s="70">
        <v>0</v>
      </c>
      <c r="BA4" s="115">
        <v>0</v>
      </c>
      <c r="BB4" s="157"/>
      <c r="BC4" s="157"/>
      <c r="BD4" s="157"/>
      <c r="BE4" s="157"/>
      <c r="BF4" s="157"/>
      <c r="BG4" s="115"/>
      <c r="BH4" s="143"/>
      <c r="BI4" s="143"/>
      <c r="BJ4" s="143"/>
      <c r="BK4" s="143"/>
      <c r="BL4" s="143"/>
      <c r="BM4" s="143"/>
      <c r="BN4" s="143"/>
      <c r="BO4" s="143"/>
      <c r="BP4" s="143"/>
      <c r="BQ4" s="6" t="str">
        <f>VLOOKUP(AM4,Hilfslisten!J:K,2,FALSE)</f>
        <v>Hilbes Christian</v>
      </c>
      <c r="BR4" s="6"/>
    </row>
    <row r="5" spans="1:70" ht="15" hidden="1" customHeight="1">
      <c r="A5" s="85" t="s">
        <v>204</v>
      </c>
      <c r="B5" s="6" t="s">
        <v>177</v>
      </c>
      <c r="C5" s="6" t="s">
        <v>148</v>
      </c>
      <c r="D5" s="6"/>
      <c r="E5" s="6"/>
      <c r="F5" s="6" t="s">
        <v>148</v>
      </c>
      <c r="G5" s="6"/>
      <c r="H5" s="6"/>
      <c r="I5" s="6"/>
      <c r="J5" s="157"/>
      <c r="K5" s="83" t="s">
        <v>205</v>
      </c>
      <c r="L5" s="189" t="s">
        <v>206</v>
      </c>
      <c r="M5" s="6" t="s">
        <v>207</v>
      </c>
      <c r="N5" s="190" t="s">
        <v>164</v>
      </c>
      <c r="O5" s="157">
        <v>4</v>
      </c>
      <c r="P5" s="16" t="s">
        <v>208</v>
      </c>
      <c r="Q5" s="6" t="s">
        <v>209</v>
      </c>
      <c r="R5" s="6" t="s">
        <v>167</v>
      </c>
      <c r="S5" s="6" t="s">
        <v>167</v>
      </c>
      <c r="T5" s="157"/>
      <c r="U5" s="157"/>
      <c r="V5" s="157">
        <v>1</v>
      </c>
      <c r="W5" s="157">
        <v>1</v>
      </c>
      <c r="X5" s="157"/>
      <c r="Y5" s="157"/>
      <c r="Z5" s="157"/>
      <c r="AA5" s="157"/>
      <c r="AB5" s="157"/>
      <c r="AC5" s="157"/>
      <c r="AD5" s="157"/>
      <c r="AE5" s="157"/>
      <c r="AF5" s="157"/>
      <c r="AG5" s="157"/>
      <c r="AH5" s="157"/>
      <c r="AI5" s="157"/>
      <c r="AJ5" s="157"/>
      <c r="AK5" s="157"/>
      <c r="AL5" s="6" t="s">
        <v>210</v>
      </c>
      <c r="AM5" s="8" t="s">
        <v>211</v>
      </c>
      <c r="AN5" s="8" t="s">
        <v>211</v>
      </c>
      <c r="AO5" s="6"/>
      <c r="AP5" s="157"/>
      <c r="AQ5" s="6"/>
      <c r="AR5" s="57"/>
      <c r="AS5" s="57"/>
      <c r="AT5" s="6">
        <v>1672890</v>
      </c>
      <c r="AU5" s="4" t="s">
        <v>212</v>
      </c>
      <c r="AV5" s="4" t="s">
        <v>213</v>
      </c>
      <c r="AW5" s="4" t="s">
        <v>214</v>
      </c>
      <c r="AX5" s="70"/>
      <c r="AY5" s="116"/>
      <c r="AZ5" s="70"/>
      <c r="BA5" s="116"/>
      <c r="BB5" s="157"/>
      <c r="BC5" s="157"/>
      <c r="BD5" s="157"/>
      <c r="BE5" s="157"/>
      <c r="BF5" s="157"/>
      <c r="BG5" s="116"/>
      <c r="BH5" s="143"/>
      <c r="BI5" s="143"/>
      <c r="BJ5" s="143"/>
      <c r="BK5" s="143"/>
      <c r="BL5" s="143"/>
      <c r="BM5" s="143"/>
      <c r="BN5" s="143"/>
      <c r="BO5" s="143"/>
      <c r="BP5" s="143"/>
      <c r="BQ5" s="6" t="str">
        <f>VLOOKUP(AM5,Hilfslisten!J:K,2,FALSE)</f>
        <v>Dömer Manuel</v>
      </c>
      <c r="BR5" s="6"/>
    </row>
    <row r="6" spans="1:70" ht="15" hidden="1" customHeight="1">
      <c r="A6" s="88" t="s">
        <v>215</v>
      </c>
      <c r="B6" s="6" t="s">
        <v>177</v>
      </c>
      <c r="C6" s="6" t="s">
        <v>148</v>
      </c>
      <c r="D6" s="6"/>
      <c r="E6" s="6"/>
      <c r="F6" s="6" t="s">
        <v>148</v>
      </c>
      <c r="G6" s="6"/>
      <c r="H6" s="6"/>
      <c r="I6" s="6"/>
      <c r="J6" s="157"/>
      <c r="K6" s="83" t="s">
        <v>216</v>
      </c>
      <c r="L6" s="191" t="s">
        <v>217</v>
      </c>
      <c r="M6" s="6" t="s">
        <v>217</v>
      </c>
      <c r="N6" s="6" t="s">
        <v>164</v>
      </c>
      <c r="O6" s="157">
        <v>4</v>
      </c>
      <c r="P6" s="16" t="s">
        <v>193</v>
      </c>
      <c r="Q6" s="6" t="s">
        <v>218</v>
      </c>
      <c r="R6" s="6" t="s">
        <v>167</v>
      </c>
      <c r="S6" s="6" t="s">
        <v>195</v>
      </c>
      <c r="T6" s="157"/>
      <c r="U6" s="157"/>
      <c r="V6" s="157">
        <v>1</v>
      </c>
      <c r="W6" s="157">
        <v>3</v>
      </c>
      <c r="X6" s="157"/>
      <c r="Y6" s="157"/>
      <c r="Z6" s="157"/>
      <c r="AA6" s="157"/>
      <c r="AB6" s="157"/>
      <c r="AC6" s="157"/>
      <c r="AD6" s="157"/>
      <c r="AE6" s="157"/>
      <c r="AF6" s="157"/>
      <c r="AG6" s="157"/>
      <c r="AH6" s="157"/>
      <c r="AI6" s="157"/>
      <c r="AJ6" s="157"/>
      <c r="AK6" s="157"/>
      <c r="AL6" s="6" t="s">
        <v>219</v>
      </c>
      <c r="AM6" s="8" t="s">
        <v>220</v>
      </c>
      <c r="AN6" s="8" t="s">
        <v>211</v>
      </c>
      <c r="AO6" s="6"/>
      <c r="AP6" s="157"/>
      <c r="AQ6" s="6"/>
      <c r="AR6" s="57"/>
      <c r="AS6" s="57" t="s">
        <v>200</v>
      </c>
      <c r="AT6" s="6">
        <v>1672914</v>
      </c>
      <c r="AU6" s="4" t="s">
        <v>221</v>
      </c>
      <c r="AV6" s="4" t="s">
        <v>222</v>
      </c>
      <c r="AW6" s="4" t="s">
        <v>223</v>
      </c>
      <c r="AX6" s="70"/>
      <c r="AY6" s="116"/>
      <c r="AZ6" s="70"/>
      <c r="BA6" s="116"/>
      <c r="BB6" s="157"/>
      <c r="BC6" s="157"/>
      <c r="BD6" s="157"/>
      <c r="BE6" s="157"/>
      <c r="BF6" s="157"/>
      <c r="BG6" s="116"/>
      <c r="BH6" s="143"/>
      <c r="BI6" s="143"/>
      <c r="BJ6" s="143"/>
      <c r="BK6" s="143"/>
      <c r="BL6" s="143"/>
      <c r="BM6" s="143"/>
      <c r="BN6" s="143"/>
      <c r="BO6" s="143"/>
      <c r="BP6" s="143"/>
      <c r="BQ6" s="6" t="str">
        <f>VLOOKUP(AM6,Hilfslisten!J:K,2,FALSE)</f>
        <v>Bazzi Elio</v>
      </c>
      <c r="BR6" s="6"/>
    </row>
    <row r="7" spans="1:70" ht="15" hidden="1" customHeight="1">
      <c r="A7" s="85" t="s">
        <v>224</v>
      </c>
      <c r="B7" s="22" t="s">
        <v>177</v>
      </c>
      <c r="C7" s="21" t="s">
        <v>149</v>
      </c>
      <c r="D7" s="56" t="s">
        <v>225</v>
      </c>
      <c r="E7" s="192" t="s">
        <v>226</v>
      </c>
      <c r="F7" s="21" t="s">
        <v>149</v>
      </c>
      <c r="G7" s="18"/>
      <c r="H7" s="18"/>
      <c r="I7" s="18"/>
      <c r="J7" s="60"/>
      <c r="K7" s="18" t="s">
        <v>227</v>
      </c>
      <c r="L7" s="192" t="s">
        <v>228</v>
      </c>
      <c r="M7" s="18" t="s">
        <v>229</v>
      </c>
      <c r="N7" s="18" t="s">
        <v>164</v>
      </c>
      <c r="O7" s="193">
        <v>2</v>
      </c>
      <c r="P7" s="16" t="s">
        <v>230</v>
      </c>
      <c r="Q7" s="18" t="s">
        <v>231</v>
      </c>
      <c r="R7" s="18" t="s">
        <v>167</v>
      </c>
      <c r="S7" s="18" t="s">
        <v>195</v>
      </c>
      <c r="T7" s="23" t="s">
        <v>168</v>
      </c>
      <c r="U7" s="23" t="s">
        <v>168</v>
      </c>
      <c r="V7" s="23"/>
      <c r="W7" s="23"/>
      <c r="X7" s="23">
        <v>1</v>
      </c>
      <c r="Y7" s="23">
        <v>3</v>
      </c>
      <c r="Z7" s="23" t="s">
        <v>168</v>
      </c>
      <c r="AA7" s="23" t="s">
        <v>168</v>
      </c>
      <c r="AB7" s="23" t="s">
        <v>168</v>
      </c>
      <c r="AC7" s="23" t="s">
        <v>168</v>
      </c>
      <c r="AD7" s="23" t="s">
        <v>168</v>
      </c>
      <c r="AE7" s="23" t="s">
        <v>168</v>
      </c>
      <c r="AF7" s="23" t="s">
        <v>168</v>
      </c>
      <c r="AG7" s="23" t="s">
        <v>168</v>
      </c>
      <c r="AH7" s="23" t="s">
        <v>168</v>
      </c>
      <c r="AI7" s="23" t="s">
        <v>168</v>
      </c>
      <c r="AJ7" s="23" t="s">
        <v>168</v>
      </c>
      <c r="AK7" s="23" t="s">
        <v>168</v>
      </c>
      <c r="AL7" s="18" t="s">
        <v>232</v>
      </c>
      <c r="AM7" s="14" t="s">
        <v>233</v>
      </c>
      <c r="AN7" s="14" t="s">
        <v>234</v>
      </c>
      <c r="AO7" s="18" t="s">
        <v>171</v>
      </c>
      <c r="AP7" s="60"/>
      <c r="AQ7" s="18"/>
      <c r="AR7" s="55" t="s">
        <v>235</v>
      </c>
      <c r="AS7" s="55" t="s">
        <v>236</v>
      </c>
      <c r="AT7" s="56">
        <v>1455570</v>
      </c>
      <c r="AU7" s="4" t="s">
        <v>237</v>
      </c>
      <c r="AV7" s="4" t="s">
        <v>238</v>
      </c>
      <c r="AW7" s="4" t="s">
        <v>239</v>
      </c>
      <c r="AX7" s="70">
        <v>0</v>
      </c>
      <c r="AY7" s="115">
        <v>0</v>
      </c>
      <c r="AZ7" s="70">
        <v>0</v>
      </c>
      <c r="BA7" s="115">
        <v>0</v>
      </c>
      <c r="BB7" s="157"/>
      <c r="BC7" s="157"/>
      <c r="BD7" s="157"/>
      <c r="BE7" s="157"/>
      <c r="BF7" s="157"/>
      <c r="BG7" s="115"/>
      <c r="BH7" s="143"/>
      <c r="BI7" s="143"/>
      <c r="BJ7" s="143"/>
      <c r="BK7" s="143"/>
      <c r="BL7" s="143"/>
      <c r="BM7" s="143"/>
      <c r="BN7" s="143"/>
      <c r="BO7" s="143"/>
      <c r="BP7" s="143"/>
      <c r="BQ7" s="6" t="str">
        <f>VLOOKUP(AM7,Hilfslisten!J:K,2,FALSE)</f>
        <v>Gelke Hans-Joachim</v>
      </c>
      <c r="BR7" s="6"/>
    </row>
    <row r="8" spans="1:70" ht="15" hidden="1" customHeight="1">
      <c r="A8" s="85" t="s">
        <v>240</v>
      </c>
      <c r="B8" s="22" t="s">
        <v>177</v>
      </c>
      <c r="C8" s="21" t="s">
        <v>149</v>
      </c>
      <c r="D8" s="56" t="s">
        <v>241</v>
      </c>
      <c r="E8" s="194" t="s">
        <v>242</v>
      </c>
      <c r="F8" s="21" t="s">
        <v>149</v>
      </c>
      <c r="G8" s="17"/>
      <c r="H8" s="17"/>
      <c r="I8" s="17"/>
      <c r="J8" s="23"/>
      <c r="K8" s="17" t="s">
        <v>243</v>
      </c>
      <c r="L8" s="194" t="s">
        <v>244</v>
      </c>
      <c r="M8" s="17" t="s">
        <v>245</v>
      </c>
      <c r="N8" s="17" t="s">
        <v>164</v>
      </c>
      <c r="O8" s="59">
        <v>2</v>
      </c>
      <c r="P8" s="16" t="s">
        <v>230</v>
      </c>
      <c r="Q8" s="17" t="s">
        <v>231</v>
      </c>
      <c r="R8" s="17" t="s">
        <v>167</v>
      </c>
      <c r="S8" s="17" t="s">
        <v>195</v>
      </c>
      <c r="T8" s="23" t="s">
        <v>168</v>
      </c>
      <c r="U8" s="23" t="s">
        <v>168</v>
      </c>
      <c r="V8" s="23"/>
      <c r="W8" s="23"/>
      <c r="X8" s="23">
        <v>1</v>
      </c>
      <c r="Y8" s="23">
        <v>3</v>
      </c>
      <c r="Z8" s="23" t="s">
        <v>168</v>
      </c>
      <c r="AA8" s="23" t="s">
        <v>168</v>
      </c>
      <c r="AB8" s="23" t="s">
        <v>168</v>
      </c>
      <c r="AC8" s="23" t="s">
        <v>168</v>
      </c>
      <c r="AD8" s="23" t="s">
        <v>168</v>
      </c>
      <c r="AE8" s="23" t="s">
        <v>168</v>
      </c>
      <c r="AF8" s="23" t="s">
        <v>168</v>
      </c>
      <c r="AG8" s="23" t="s">
        <v>168</v>
      </c>
      <c r="AH8" s="23" t="s">
        <v>168</v>
      </c>
      <c r="AI8" s="23" t="s">
        <v>168</v>
      </c>
      <c r="AJ8" s="23" t="s">
        <v>168</v>
      </c>
      <c r="AK8" s="23" t="s">
        <v>168</v>
      </c>
      <c r="AL8" s="17" t="s">
        <v>246</v>
      </c>
      <c r="AM8" s="14" t="s">
        <v>247</v>
      </c>
      <c r="AN8" s="14" t="s">
        <v>234</v>
      </c>
      <c r="AO8" s="17" t="s">
        <v>171</v>
      </c>
      <c r="AP8" s="23"/>
      <c r="AQ8" s="17"/>
      <c r="AR8" s="41"/>
      <c r="AS8" s="41" t="s">
        <v>248</v>
      </c>
      <c r="AT8" s="56">
        <v>1455488</v>
      </c>
      <c r="AU8" s="4" t="s">
        <v>249</v>
      </c>
      <c r="AV8" s="4" t="s">
        <v>250</v>
      </c>
      <c r="AW8" s="4" t="s">
        <v>251</v>
      </c>
      <c r="AX8" s="70">
        <v>0</v>
      </c>
      <c r="AY8" s="115">
        <v>0</v>
      </c>
      <c r="AZ8" s="70">
        <v>0</v>
      </c>
      <c r="BA8" s="115">
        <v>0</v>
      </c>
      <c r="BB8" s="157"/>
      <c r="BC8" s="157"/>
      <c r="BD8" s="157"/>
      <c r="BE8" s="157"/>
      <c r="BF8" s="157"/>
      <c r="BG8" s="115"/>
      <c r="BH8" s="143"/>
      <c r="BI8" s="143"/>
      <c r="BJ8" s="143"/>
      <c r="BK8" s="143"/>
      <c r="BL8" s="143"/>
      <c r="BM8" s="143"/>
      <c r="BN8" s="143"/>
      <c r="BO8" s="143"/>
      <c r="BP8" s="143"/>
      <c r="BQ8" s="6" t="str">
        <f>VLOOKUP(AM8,Hilfslisten!J:K,2,FALSE)</f>
        <v>Penner Dirk</v>
      </c>
      <c r="BR8" s="6"/>
    </row>
    <row r="9" spans="1:70" ht="15" hidden="1" customHeight="1">
      <c r="A9" s="88" t="s">
        <v>252</v>
      </c>
      <c r="B9" s="22" t="s">
        <v>177</v>
      </c>
      <c r="C9" s="21" t="s">
        <v>149</v>
      </c>
      <c r="D9" s="56" t="s">
        <v>253</v>
      </c>
      <c r="E9" s="195" t="s">
        <v>190</v>
      </c>
      <c r="F9" s="21" t="s">
        <v>149</v>
      </c>
      <c r="G9" s="14"/>
      <c r="H9" s="14"/>
      <c r="I9" s="14"/>
      <c r="J9" s="61"/>
      <c r="K9" s="14" t="s">
        <v>254</v>
      </c>
      <c r="L9" s="195" t="s">
        <v>255</v>
      </c>
      <c r="M9" s="17" t="s">
        <v>256</v>
      </c>
      <c r="N9" s="17" t="s">
        <v>164</v>
      </c>
      <c r="O9" s="59">
        <v>4</v>
      </c>
      <c r="P9" s="16" t="s">
        <v>193</v>
      </c>
      <c r="Q9" s="17" t="s">
        <v>257</v>
      </c>
      <c r="R9" s="17" t="s">
        <v>167</v>
      </c>
      <c r="S9" s="17" t="s">
        <v>167</v>
      </c>
      <c r="T9" s="23" t="s">
        <v>168</v>
      </c>
      <c r="U9" s="23" t="s">
        <v>168</v>
      </c>
      <c r="V9" s="23"/>
      <c r="W9" s="23"/>
      <c r="X9" s="23">
        <v>1</v>
      </c>
      <c r="Y9" s="23">
        <v>1</v>
      </c>
      <c r="Z9" s="23" t="s">
        <v>168</v>
      </c>
      <c r="AA9" s="23" t="s">
        <v>168</v>
      </c>
      <c r="AB9" s="23" t="s">
        <v>168</v>
      </c>
      <c r="AC9" s="23" t="s">
        <v>168</v>
      </c>
      <c r="AD9" s="23" t="s">
        <v>168</v>
      </c>
      <c r="AE9" s="23" t="s">
        <v>168</v>
      </c>
      <c r="AF9" s="23" t="s">
        <v>168</v>
      </c>
      <c r="AG9" s="23" t="s">
        <v>168</v>
      </c>
      <c r="AH9" s="23" t="s">
        <v>168</v>
      </c>
      <c r="AI9" s="23" t="s">
        <v>168</v>
      </c>
      <c r="AJ9" s="23" t="s">
        <v>168</v>
      </c>
      <c r="AK9" s="23" t="s">
        <v>168</v>
      </c>
      <c r="AL9" s="17" t="s">
        <v>258</v>
      </c>
      <c r="AM9" s="14" t="s">
        <v>259</v>
      </c>
      <c r="AN9" s="14" t="s">
        <v>234</v>
      </c>
      <c r="AO9" s="17" t="s">
        <v>198</v>
      </c>
      <c r="AP9" s="23"/>
      <c r="AQ9" s="17"/>
      <c r="AR9" s="39" t="s">
        <v>260</v>
      </c>
      <c r="AS9" s="39" t="s">
        <v>236</v>
      </c>
      <c r="AT9" s="56">
        <v>1455659</v>
      </c>
      <c r="AU9" s="4" t="s">
        <v>261</v>
      </c>
      <c r="AV9" s="4" t="s">
        <v>262</v>
      </c>
      <c r="AW9" s="4" t="s">
        <v>263</v>
      </c>
      <c r="AX9" s="70">
        <v>0</v>
      </c>
      <c r="AY9" s="115">
        <v>0</v>
      </c>
      <c r="AZ9" s="70">
        <v>0</v>
      </c>
      <c r="BA9" s="115">
        <v>0</v>
      </c>
      <c r="BB9" s="157"/>
      <c r="BC9" s="157"/>
      <c r="BD9" s="157"/>
      <c r="BE9" s="157"/>
      <c r="BF9" s="157"/>
      <c r="BG9" s="115"/>
      <c r="BH9" s="143"/>
      <c r="BI9" s="143"/>
      <c r="BJ9" s="143"/>
      <c r="BK9" s="143"/>
      <c r="BL9" s="143"/>
      <c r="BM9" s="143"/>
      <c r="BN9" s="143"/>
      <c r="BO9" s="143"/>
      <c r="BP9" s="143"/>
      <c r="BQ9" s="6" t="str">
        <f>VLOOKUP(AM9,Hilfslisten!J:K,2,FALSE)</f>
        <v>Sarperi Luciano</v>
      </c>
      <c r="BR9" s="6"/>
    </row>
    <row r="10" spans="1:70" ht="15" hidden="1" customHeight="1">
      <c r="A10" s="85" t="s">
        <v>264</v>
      </c>
      <c r="B10" s="69" t="s">
        <v>159</v>
      </c>
      <c r="C10" s="69" t="s">
        <v>150</v>
      </c>
      <c r="D10" s="56" t="s">
        <v>265</v>
      </c>
      <c r="E10" s="196" t="s">
        <v>179</v>
      </c>
      <c r="F10" s="69" t="s">
        <v>150</v>
      </c>
      <c r="G10" s="15"/>
      <c r="H10" s="15"/>
      <c r="I10" s="15"/>
      <c r="J10" s="105"/>
      <c r="K10" s="15" t="s">
        <v>266</v>
      </c>
      <c r="L10" s="196" t="s">
        <v>267</v>
      </c>
      <c r="M10" s="107" t="s">
        <v>268</v>
      </c>
      <c r="N10" s="16" t="s">
        <v>164</v>
      </c>
      <c r="O10" s="58">
        <v>4</v>
      </c>
      <c r="P10" s="16" t="s">
        <v>269</v>
      </c>
      <c r="Q10" s="19" t="s">
        <v>270</v>
      </c>
      <c r="R10" s="16" t="s">
        <v>167</v>
      </c>
      <c r="S10" s="16" t="s">
        <v>167</v>
      </c>
      <c r="T10" s="23" t="s">
        <v>168</v>
      </c>
      <c r="U10" s="23" t="s">
        <v>168</v>
      </c>
      <c r="V10" s="23"/>
      <c r="W10" s="23"/>
      <c r="X10" s="23" t="s">
        <v>168</v>
      </c>
      <c r="Y10" s="23" t="s">
        <v>168</v>
      </c>
      <c r="Z10" s="23">
        <v>1</v>
      </c>
      <c r="AA10" s="23">
        <v>1</v>
      </c>
      <c r="AB10" s="23" t="s">
        <v>168</v>
      </c>
      <c r="AC10" s="23" t="s">
        <v>168</v>
      </c>
      <c r="AD10" s="23" t="s">
        <v>168</v>
      </c>
      <c r="AE10" s="23" t="s">
        <v>168</v>
      </c>
      <c r="AF10" s="23" t="s">
        <v>168</v>
      </c>
      <c r="AG10" s="23" t="s">
        <v>168</v>
      </c>
      <c r="AH10" s="23" t="s">
        <v>168</v>
      </c>
      <c r="AI10" s="23" t="s">
        <v>168</v>
      </c>
      <c r="AJ10" s="23" t="s">
        <v>168</v>
      </c>
      <c r="AK10" s="23" t="s">
        <v>168</v>
      </c>
      <c r="AL10" s="15" t="s">
        <v>271</v>
      </c>
      <c r="AM10" s="15" t="s">
        <v>272</v>
      </c>
      <c r="AN10" s="15" t="s">
        <v>273</v>
      </c>
      <c r="AO10" s="16" t="s">
        <v>171</v>
      </c>
      <c r="AP10" s="108"/>
      <c r="AQ10" s="16"/>
      <c r="AR10" s="42" t="s">
        <v>274</v>
      </c>
      <c r="AS10" s="57" t="s">
        <v>275</v>
      </c>
      <c r="AT10" s="56">
        <v>665370</v>
      </c>
      <c r="AU10" s="4" t="s">
        <v>276</v>
      </c>
      <c r="AV10" s="4" t="s">
        <v>277</v>
      </c>
      <c r="AW10" s="4" t="s">
        <v>278</v>
      </c>
      <c r="AX10" s="70">
        <v>0</v>
      </c>
      <c r="AY10" s="115">
        <v>0</v>
      </c>
      <c r="AZ10" s="70">
        <v>0</v>
      </c>
      <c r="BA10" s="115">
        <v>0</v>
      </c>
      <c r="BB10" s="157"/>
      <c r="BC10" s="157"/>
      <c r="BD10" s="157"/>
      <c r="BE10" s="157"/>
      <c r="BF10" s="157"/>
      <c r="BG10" s="115"/>
      <c r="BH10" s="143"/>
      <c r="BI10" s="143"/>
      <c r="BJ10" s="143"/>
      <c r="BK10" s="143"/>
      <c r="BL10" s="143"/>
      <c r="BM10" s="143"/>
      <c r="BN10" s="143"/>
      <c r="BO10" s="143"/>
      <c r="BP10" s="143"/>
      <c r="BQ10" s="6" t="str">
        <f>VLOOKUP(AM10,Hilfslisten!J:K,2,FALSE)</f>
        <v>Nussbaumer Hartmut</v>
      </c>
      <c r="BR10" s="6"/>
    </row>
    <row r="11" spans="1:70" ht="15" hidden="1" customHeight="1">
      <c r="A11" s="85" t="s">
        <v>279</v>
      </c>
      <c r="B11" s="22" t="s">
        <v>177</v>
      </c>
      <c r="C11" s="21" t="s">
        <v>150</v>
      </c>
      <c r="D11" s="132" t="s">
        <v>280</v>
      </c>
      <c r="E11" s="197" t="s">
        <v>161</v>
      </c>
      <c r="F11" s="21" t="s">
        <v>150</v>
      </c>
      <c r="G11" s="14"/>
      <c r="H11" s="14"/>
      <c r="I11" s="14"/>
      <c r="J11" s="61"/>
      <c r="K11" s="14" t="s">
        <v>281</v>
      </c>
      <c r="L11" s="197" t="s">
        <v>282</v>
      </c>
      <c r="M11" s="126" t="s">
        <v>283</v>
      </c>
      <c r="N11" s="17" t="s">
        <v>164</v>
      </c>
      <c r="O11" s="59">
        <v>4</v>
      </c>
      <c r="P11" s="16" t="s">
        <v>208</v>
      </c>
      <c r="Q11" s="20" t="s">
        <v>270</v>
      </c>
      <c r="R11" s="17" t="s">
        <v>167</v>
      </c>
      <c r="S11" s="17" t="s">
        <v>167</v>
      </c>
      <c r="T11" s="23" t="s">
        <v>168</v>
      </c>
      <c r="U11" s="23" t="s">
        <v>168</v>
      </c>
      <c r="V11" s="23"/>
      <c r="W11" s="23"/>
      <c r="X11" s="23" t="s">
        <v>168</v>
      </c>
      <c r="Y11" s="23" t="s">
        <v>168</v>
      </c>
      <c r="Z11" s="23">
        <v>1</v>
      </c>
      <c r="AA11" s="23">
        <v>1</v>
      </c>
      <c r="AB11" s="23" t="s">
        <v>168</v>
      </c>
      <c r="AC11" s="23" t="s">
        <v>168</v>
      </c>
      <c r="AD11" s="23" t="s">
        <v>168</v>
      </c>
      <c r="AE11" s="23" t="s">
        <v>168</v>
      </c>
      <c r="AF11" s="23" t="s">
        <v>168</v>
      </c>
      <c r="AG11" s="23" t="s">
        <v>168</v>
      </c>
      <c r="AH11" s="23" t="s">
        <v>168</v>
      </c>
      <c r="AI11" s="23" t="s">
        <v>168</v>
      </c>
      <c r="AJ11" s="23" t="s">
        <v>168</v>
      </c>
      <c r="AK11" s="23" t="s">
        <v>168</v>
      </c>
      <c r="AL11" s="14" t="s">
        <v>284</v>
      </c>
      <c r="AM11" s="14" t="s">
        <v>285</v>
      </c>
      <c r="AN11" s="15" t="s">
        <v>273</v>
      </c>
      <c r="AO11" s="17" t="s">
        <v>171</v>
      </c>
      <c r="AP11" s="23"/>
      <c r="AQ11" s="17"/>
      <c r="AR11" s="41"/>
      <c r="AS11" s="41" t="s">
        <v>286</v>
      </c>
      <c r="AT11" s="56">
        <v>1455522</v>
      </c>
      <c r="AU11" s="4" t="s">
        <v>287</v>
      </c>
      <c r="AV11" s="4" t="s">
        <v>288</v>
      </c>
      <c r="AW11" s="4" t="s">
        <v>289</v>
      </c>
      <c r="AX11" s="70">
        <v>0</v>
      </c>
      <c r="AY11" s="115">
        <v>0</v>
      </c>
      <c r="AZ11" s="70">
        <v>0</v>
      </c>
      <c r="BA11" s="115">
        <v>0</v>
      </c>
      <c r="BB11" s="157"/>
      <c r="BC11" s="157"/>
      <c r="BD11" s="157"/>
      <c r="BE11" s="157"/>
      <c r="BF11" s="157"/>
      <c r="BG11" s="115"/>
      <c r="BH11" s="143"/>
      <c r="BI11" s="143"/>
      <c r="BJ11" s="143"/>
      <c r="BK11" s="143"/>
      <c r="BL11" s="143"/>
      <c r="BM11" s="143"/>
      <c r="BN11" s="143"/>
      <c r="BO11" s="143"/>
      <c r="BP11" s="143"/>
      <c r="BQ11" s="6" t="str">
        <f>VLOOKUP(AM11,Hilfslisten!J:K,2,FALSE)</f>
        <v>Zipper Christian</v>
      </c>
      <c r="BR11" s="6"/>
    </row>
    <row r="12" spans="1:70" ht="15" hidden="1" customHeight="1">
      <c r="A12" s="88" t="s">
        <v>290</v>
      </c>
      <c r="B12" s="69" t="s">
        <v>177</v>
      </c>
      <c r="C12" s="69" t="s">
        <v>150</v>
      </c>
      <c r="D12" s="56" t="s">
        <v>291</v>
      </c>
      <c r="E12" s="198" t="s">
        <v>190</v>
      </c>
      <c r="F12" s="69" t="s">
        <v>150</v>
      </c>
      <c r="G12" s="15"/>
      <c r="H12" s="15"/>
      <c r="I12" s="15"/>
      <c r="J12" s="62"/>
      <c r="K12" s="15" t="s">
        <v>292</v>
      </c>
      <c r="L12" s="198" t="s">
        <v>293</v>
      </c>
      <c r="M12" s="84" t="s">
        <v>294</v>
      </c>
      <c r="N12" s="16" t="s">
        <v>164</v>
      </c>
      <c r="O12" s="58">
        <v>4</v>
      </c>
      <c r="P12" s="16" t="s">
        <v>193</v>
      </c>
      <c r="Q12" s="17" t="s">
        <v>295</v>
      </c>
      <c r="R12" s="16" t="s">
        <v>167</v>
      </c>
      <c r="S12" s="16" t="s">
        <v>195</v>
      </c>
      <c r="T12" s="23" t="s">
        <v>168</v>
      </c>
      <c r="U12" s="23" t="s">
        <v>168</v>
      </c>
      <c r="V12" s="23"/>
      <c r="W12" s="23"/>
      <c r="X12" s="23" t="s">
        <v>168</v>
      </c>
      <c r="Y12" s="23" t="s">
        <v>168</v>
      </c>
      <c r="Z12" s="23">
        <v>1</v>
      </c>
      <c r="AA12" s="23">
        <v>3</v>
      </c>
      <c r="AB12" s="23" t="s">
        <v>168</v>
      </c>
      <c r="AC12" s="23" t="s">
        <v>168</v>
      </c>
      <c r="AD12" s="23" t="s">
        <v>168</v>
      </c>
      <c r="AE12" s="23" t="s">
        <v>168</v>
      </c>
      <c r="AF12" s="23" t="s">
        <v>168</v>
      </c>
      <c r="AG12" s="23" t="s">
        <v>168</v>
      </c>
      <c r="AH12" s="23" t="s">
        <v>168</v>
      </c>
      <c r="AI12" s="23" t="s">
        <v>168</v>
      </c>
      <c r="AJ12" s="23" t="s">
        <v>168</v>
      </c>
      <c r="AK12" s="23" t="s">
        <v>168</v>
      </c>
      <c r="AL12" s="15" t="s">
        <v>271</v>
      </c>
      <c r="AM12" s="15" t="s">
        <v>273</v>
      </c>
      <c r="AN12" s="15" t="s">
        <v>273</v>
      </c>
      <c r="AO12" s="16" t="s">
        <v>198</v>
      </c>
      <c r="AP12" s="108"/>
      <c r="AQ12" s="112" t="s">
        <v>296</v>
      </c>
      <c r="AR12" s="41" t="s">
        <v>296</v>
      </c>
      <c r="AS12" s="41" t="s">
        <v>297</v>
      </c>
      <c r="AT12" s="56">
        <v>1455466</v>
      </c>
      <c r="AU12" s="4" t="s">
        <v>298</v>
      </c>
      <c r="AV12" s="4" t="s">
        <v>299</v>
      </c>
      <c r="AW12" s="4" t="s">
        <v>300</v>
      </c>
      <c r="AX12" s="70">
        <v>0</v>
      </c>
      <c r="AY12" s="115">
        <v>0</v>
      </c>
      <c r="AZ12" s="70">
        <v>0</v>
      </c>
      <c r="BA12" s="115">
        <v>0</v>
      </c>
      <c r="BB12" s="157"/>
      <c r="BC12" s="157"/>
      <c r="BD12" s="157"/>
      <c r="BE12" s="157"/>
      <c r="BF12" s="157"/>
      <c r="BG12" s="115"/>
      <c r="BH12" s="143"/>
      <c r="BI12" s="143"/>
      <c r="BJ12" s="143"/>
      <c r="BK12" s="143"/>
      <c r="BL12" s="143"/>
      <c r="BM12" s="143"/>
      <c r="BN12" s="143"/>
      <c r="BO12" s="143"/>
      <c r="BP12" s="143"/>
      <c r="BQ12" s="6" t="str">
        <f>VLOOKUP(AM12,Hilfslisten!J:K,2,FALSE)</f>
        <v>Baumgartner Franz</v>
      </c>
      <c r="BR12" s="6"/>
    </row>
    <row r="13" spans="1:70" ht="15" hidden="1" customHeight="1">
      <c r="A13" s="85" t="s">
        <v>301</v>
      </c>
      <c r="B13" s="69" t="s">
        <v>159</v>
      </c>
      <c r="C13" s="69" t="s">
        <v>151</v>
      </c>
      <c r="D13" s="56" t="s">
        <v>302</v>
      </c>
      <c r="E13" s="196" t="s">
        <v>226</v>
      </c>
      <c r="F13" s="69" t="s">
        <v>151</v>
      </c>
      <c r="G13" s="15"/>
      <c r="H13" s="15"/>
      <c r="I13" s="15"/>
      <c r="J13" s="62"/>
      <c r="K13" s="15" t="s">
        <v>303</v>
      </c>
      <c r="L13" s="196" t="s">
        <v>304</v>
      </c>
      <c r="M13" s="84" t="s">
        <v>305</v>
      </c>
      <c r="N13" s="15" t="s">
        <v>164</v>
      </c>
      <c r="O13" s="58">
        <v>4</v>
      </c>
      <c r="P13" s="16" t="s">
        <v>208</v>
      </c>
      <c r="Q13" s="16" t="s">
        <v>306</v>
      </c>
      <c r="R13" s="16" t="s">
        <v>167</v>
      </c>
      <c r="S13" s="16" t="s">
        <v>167</v>
      </c>
      <c r="T13" s="23" t="s">
        <v>168</v>
      </c>
      <c r="U13" s="23" t="s">
        <v>168</v>
      </c>
      <c r="V13" s="23"/>
      <c r="W13" s="23"/>
      <c r="X13" s="23" t="s">
        <v>168</v>
      </c>
      <c r="Y13" s="23" t="s">
        <v>168</v>
      </c>
      <c r="Z13" s="23" t="s">
        <v>168</v>
      </c>
      <c r="AA13" s="23" t="s">
        <v>168</v>
      </c>
      <c r="AB13" s="23">
        <v>1</v>
      </c>
      <c r="AC13" s="23">
        <v>1</v>
      </c>
      <c r="AD13" s="23" t="s">
        <v>168</v>
      </c>
      <c r="AE13" s="23" t="s">
        <v>168</v>
      </c>
      <c r="AF13" s="23" t="s">
        <v>168</v>
      </c>
      <c r="AG13" s="23" t="s">
        <v>168</v>
      </c>
      <c r="AH13" s="23" t="s">
        <v>168</v>
      </c>
      <c r="AI13" s="23" t="s">
        <v>168</v>
      </c>
      <c r="AJ13" s="23" t="s">
        <v>168</v>
      </c>
      <c r="AK13" s="23" t="s">
        <v>168</v>
      </c>
      <c r="AL13" s="15" t="s">
        <v>232</v>
      </c>
      <c r="AM13" s="15" t="s">
        <v>307</v>
      </c>
      <c r="AN13" s="15" t="s">
        <v>308</v>
      </c>
      <c r="AO13" s="16" t="s">
        <v>171</v>
      </c>
      <c r="AP13" s="108"/>
      <c r="AQ13" s="16"/>
      <c r="AR13" s="41" t="s">
        <v>235</v>
      </c>
      <c r="AS13" s="41" t="s">
        <v>309</v>
      </c>
      <c r="AT13" s="56">
        <v>774165</v>
      </c>
      <c r="AU13" s="4" t="s">
        <v>310</v>
      </c>
      <c r="AV13" s="4" t="s">
        <v>311</v>
      </c>
      <c r="AW13" s="4" t="s">
        <v>312</v>
      </c>
      <c r="AX13" s="70">
        <v>0</v>
      </c>
      <c r="AY13" s="115">
        <v>0</v>
      </c>
      <c r="AZ13" s="70">
        <v>0</v>
      </c>
      <c r="BA13" s="115">
        <v>0</v>
      </c>
      <c r="BB13" s="157"/>
      <c r="BC13" s="157"/>
      <c r="BD13" s="157"/>
      <c r="BE13" s="157"/>
      <c r="BF13" s="157"/>
      <c r="BG13" s="115"/>
      <c r="BH13" s="143"/>
      <c r="BI13" s="143"/>
      <c r="BJ13" s="143"/>
      <c r="BK13" s="143"/>
      <c r="BL13" s="143"/>
      <c r="BM13" s="143"/>
      <c r="BN13" s="143"/>
      <c r="BO13" s="143"/>
      <c r="BP13" s="143"/>
      <c r="BQ13" s="6" t="str">
        <f>VLOOKUP(AM13,Hilfslisten!J:K,2,FALSE)</f>
        <v>Rosenthal Matthias</v>
      </c>
      <c r="BR13" s="6"/>
    </row>
    <row r="14" spans="1:70" ht="15" hidden="1" customHeight="1">
      <c r="A14" s="88" t="s">
        <v>313</v>
      </c>
      <c r="B14" s="22" t="s">
        <v>177</v>
      </c>
      <c r="C14" s="21" t="s">
        <v>151</v>
      </c>
      <c r="D14" s="113" t="s">
        <v>314</v>
      </c>
      <c r="E14" s="195" t="s">
        <v>190</v>
      </c>
      <c r="F14" s="21" t="s">
        <v>151</v>
      </c>
      <c r="G14" s="14"/>
      <c r="H14" s="14"/>
      <c r="I14" s="14"/>
      <c r="J14" s="61"/>
      <c r="K14" s="14" t="s">
        <v>315</v>
      </c>
      <c r="L14" s="195" t="s">
        <v>316</v>
      </c>
      <c r="M14" s="14" t="s">
        <v>317</v>
      </c>
      <c r="N14" s="17" t="s">
        <v>164</v>
      </c>
      <c r="O14" s="59">
        <v>4</v>
      </c>
      <c r="P14" s="16" t="s">
        <v>193</v>
      </c>
      <c r="Q14" s="17" t="s">
        <v>306</v>
      </c>
      <c r="R14" s="17" t="s">
        <v>167</v>
      </c>
      <c r="S14" s="17" t="s">
        <v>167</v>
      </c>
      <c r="T14" s="23" t="s">
        <v>168</v>
      </c>
      <c r="U14" s="23" t="s">
        <v>168</v>
      </c>
      <c r="V14" s="23"/>
      <c r="W14" s="23"/>
      <c r="X14" s="23" t="s">
        <v>168</v>
      </c>
      <c r="Y14" s="23" t="s">
        <v>168</v>
      </c>
      <c r="Z14" s="23" t="s">
        <v>168</v>
      </c>
      <c r="AA14" s="23" t="s">
        <v>168</v>
      </c>
      <c r="AB14" s="23">
        <v>1</v>
      </c>
      <c r="AC14" s="23">
        <v>1</v>
      </c>
      <c r="AD14" s="23" t="s">
        <v>168</v>
      </c>
      <c r="AE14" s="23" t="s">
        <v>168</v>
      </c>
      <c r="AF14" s="23" t="s">
        <v>168</v>
      </c>
      <c r="AG14" s="23" t="s">
        <v>168</v>
      </c>
      <c r="AH14" s="23" t="s">
        <v>168</v>
      </c>
      <c r="AI14" s="23" t="s">
        <v>168</v>
      </c>
      <c r="AJ14" s="23" t="s">
        <v>168</v>
      </c>
      <c r="AK14" s="23" t="s">
        <v>168</v>
      </c>
      <c r="AL14" s="14" t="s">
        <v>219</v>
      </c>
      <c r="AM14" s="14" t="s">
        <v>318</v>
      </c>
      <c r="AN14" s="15" t="s">
        <v>308</v>
      </c>
      <c r="AO14" s="17" t="s">
        <v>198</v>
      </c>
      <c r="AP14" s="23"/>
      <c r="AQ14" s="17"/>
      <c r="AR14" s="41"/>
      <c r="AS14" s="57" t="s">
        <v>200</v>
      </c>
      <c r="AT14" s="56">
        <v>1455597</v>
      </c>
      <c r="AU14" s="4" t="s">
        <v>319</v>
      </c>
      <c r="AV14" s="4" t="s">
        <v>320</v>
      </c>
      <c r="AW14" s="4" t="s">
        <v>321</v>
      </c>
      <c r="AX14" s="70">
        <v>0</v>
      </c>
      <c r="AY14" s="115">
        <v>0</v>
      </c>
      <c r="AZ14" s="70">
        <v>0</v>
      </c>
      <c r="BA14" s="115">
        <v>0</v>
      </c>
      <c r="BB14" s="157"/>
      <c r="BC14" s="157"/>
      <c r="BD14" s="157"/>
      <c r="BE14" s="157"/>
      <c r="BF14" s="157"/>
      <c r="BG14" s="115"/>
      <c r="BH14" s="143"/>
      <c r="BI14" s="143"/>
      <c r="BJ14" s="143"/>
      <c r="BK14" s="143"/>
      <c r="BL14" s="143"/>
      <c r="BM14" s="143"/>
      <c r="BN14" s="143"/>
      <c r="BO14" s="143"/>
      <c r="BP14" s="143"/>
      <c r="BQ14" s="6" t="str">
        <f>VLOOKUP(AM14,Hilfslisten!J:K,2,FALSE)</f>
        <v>Berlich Peter</v>
      </c>
      <c r="BR14" s="6"/>
    </row>
    <row r="15" spans="1:70" ht="15" hidden="1" customHeight="1">
      <c r="A15" s="85" t="s">
        <v>322</v>
      </c>
      <c r="B15" s="199" t="s">
        <v>177</v>
      </c>
      <c r="C15" s="69" t="s">
        <v>151</v>
      </c>
      <c r="D15" s="56" t="s">
        <v>323</v>
      </c>
      <c r="E15" s="196" t="s">
        <v>161</v>
      </c>
      <c r="F15" s="69" t="s">
        <v>151</v>
      </c>
      <c r="G15" s="15"/>
      <c r="H15" s="15"/>
      <c r="I15" s="15"/>
      <c r="J15" s="62"/>
      <c r="K15" s="15" t="s">
        <v>324</v>
      </c>
      <c r="L15" s="196" t="s">
        <v>325</v>
      </c>
      <c r="M15" s="84" t="s">
        <v>326</v>
      </c>
      <c r="N15" s="16" t="s">
        <v>164</v>
      </c>
      <c r="O15" s="200">
        <v>4</v>
      </c>
      <c r="P15" s="16" t="s">
        <v>269</v>
      </c>
      <c r="Q15" s="16" t="s">
        <v>306</v>
      </c>
      <c r="R15" s="16" t="s">
        <v>167</v>
      </c>
      <c r="S15" s="16" t="s">
        <v>167</v>
      </c>
      <c r="T15" s="23" t="s">
        <v>168</v>
      </c>
      <c r="U15" s="23" t="s">
        <v>168</v>
      </c>
      <c r="V15" s="23"/>
      <c r="W15" s="23"/>
      <c r="X15" s="23" t="s">
        <v>168</v>
      </c>
      <c r="Y15" s="23" t="s">
        <v>168</v>
      </c>
      <c r="Z15" s="23" t="s">
        <v>168</v>
      </c>
      <c r="AA15" s="23" t="s">
        <v>168</v>
      </c>
      <c r="AB15" s="23">
        <v>1</v>
      </c>
      <c r="AC15" s="23">
        <v>1</v>
      </c>
      <c r="AD15" s="23" t="s">
        <v>168</v>
      </c>
      <c r="AE15" s="23" t="s">
        <v>168</v>
      </c>
      <c r="AF15" s="23" t="s">
        <v>168</v>
      </c>
      <c r="AG15" s="23" t="s">
        <v>168</v>
      </c>
      <c r="AH15" s="23" t="s">
        <v>168</v>
      </c>
      <c r="AI15" s="23" t="s">
        <v>168</v>
      </c>
      <c r="AJ15" s="23" t="s">
        <v>168</v>
      </c>
      <c r="AK15" s="23" t="s">
        <v>168</v>
      </c>
      <c r="AL15" s="16" t="s">
        <v>219</v>
      </c>
      <c r="AM15" s="15" t="s">
        <v>318</v>
      </c>
      <c r="AN15" s="15" t="s">
        <v>308</v>
      </c>
      <c r="AO15" s="16" t="s">
        <v>171</v>
      </c>
      <c r="AP15" s="108"/>
      <c r="AQ15" s="16"/>
      <c r="AR15" s="41"/>
      <c r="AS15" s="41" t="s">
        <v>327</v>
      </c>
      <c r="AT15" s="56">
        <v>1455601</v>
      </c>
      <c r="AU15" s="4" t="s">
        <v>328</v>
      </c>
      <c r="AV15" s="4" t="s">
        <v>329</v>
      </c>
      <c r="AW15" s="4" t="s">
        <v>330</v>
      </c>
      <c r="AX15" s="70">
        <v>0</v>
      </c>
      <c r="AY15" s="115">
        <v>0</v>
      </c>
      <c r="AZ15" s="70">
        <v>0</v>
      </c>
      <c r="BA15" s="115">
        <v>0</v>
      </c>
      <c r="BB15" s="157"/>
      <c r="BC15" s="157"/>
      <c r="BD15" s="157"/>
      <c r="BE15" s="157"/>
      <c r="BF15" s="157"/>
      <c r="BG15" s="115"/>
      <c r="BH15" s="143"/>
      <c r="BI15" s="143"/>
      <c r="BJ15" s="143"/>
      <c r="BK15" s="143"/>
      <c r="BL15" s="143"/>
      <c r="BM15" s="143"/>
      <c r="BN15" s="143"/>
      <c r="BO15" s="143"/>
      <c r="BP15" s="143"/>
      <c r="BQ15" s="6" t="str">
        <f>VLOOKUP(AM15,Hilfslisten!J:K,2,FALSE)</f>
        <v>Berlich Peter</v>
      </c>
      <c r="BR15" s="6"/>
    </row>
    <row r="16" spans="1:70" ht="15" hidden="1" customHeight="1">
      <c r="A16" s="89" t="s">
        <v>331</v>
      </c>
      <c r="B16" s="22" t="s">
        <v>177</v>
      </c>
      <c r="C16" s="21" t="s">
        <v>151</v>
      </c>
      <c r="D16" s="56" t="s">
        <v>332</v>
      </c>
      <c r="E16" s="201" t="s">
        <v>333</v>
      </c>
      <c r="F16" s="21" t="s">
        <v>151</v>
      </c>
      <c r="G16" s="14"/>
      <c r="H16" s="14"/>
      <c r="I16" s="14"/>
      <c r="J16" s="61"/>
      <c r="K16" s="14" t="s">
        <v>334</v>
      </c>
      <c r="L16" s="201" t="s">
        <v>335</v>
      </c>
      <c r="M16" s="14" t="s">
        <v>336</v>
      </c>
      <c r="N16" s="17" t="s">
        <v>164</v>
      </c>
      <c r="O16" s="59">
        <v>4</v>
      </c>
      <c r="P16" s="16" t="s">
        <v>337</v>
      </c>
      <c r="Q16" s="14" t="s">
        <v>306</v>
      </c>
      <c r="R16" s="17" t="s">
        <v>167</v>
      </c>
      <c r="S16" s="17" t="s">
        <v>167</v>
      </c>
      <c r="T16" s="23" t="s">
        <v>168</v>
      </c>
      <c r="U16" s="23" t="s">
        <v>168</v>
      </c>
      <c r="V16" s="23"/>
      <c r="W16" s="23"/>
      <c r="X16" s="23" t="s">
        <v>168</v>
      </c>
      <c r="Y16" s="23" t="s">
        <v>168</v>
      </c>
      <c r="Z16" s="23" t="s">
        <v>168</v>
      </c>
      <c r="AA16" s="23" t="s">
        <v>168</v>
      </c>
      <c r="AB16" s="23">
        <v>1</v>
      </c>
      <c r="AC16" s="23">
        <v>1</v>
      </c>
      <c r="AD16" s="23" t="s">
        <v>168</v>
      </c>
      <c r="AE16" s="23" t="s">
        <v>168</v>
      </c>
      <c r="AF16" s="23" t="s">
        <v>168</v>
      </c>
      <c r="AG16" s="23" t="s">
        <v>168</v>
      </c>
      <c r="AH16" s="23" t="s">
        <v>168</v>
      </c>
      <c r="AI16" s="23" t="s">
        <v>168</v>
      </c>
      <c r="AJ16" s="23" t="s">
        <v>168</v>
      </c>
      <c r="AK16" s="23" t="s">
        <v>168</v>
      </c>
      <c r="AL16" s="14" t="s">
        <v>196</v>
      </c>
      <c r="AM16" s="14" t="s">
        <v>338</v>
      </c>
      <c r="AN16" s="15" t="s">
        <v>308</v>
      </c>
      <c r="AO16" s="17" t="s">
        <v>339</v>
      </c>
      <c r="AP16" s="23"/>
      <c r="AQ16" s="17"/>
      <c r="AR16" s="41"/>
      <c r="AS16" s="41" t="s">
        <v>340</v>
      </c>
      <c r="AT16" s="56">
        <v>1456265</v>
      </c>
      <c r="AU16" s="4" t="s">
        <v>341</v>
      </c>
      <c r="AV16" s="4" t="s">
        <v>342</v>
      </c>
      <c r="AW16" s="4" t="s">
        <v>343</v>
      </c>
      <c r="AX16" s="70">
        <v>0</v>
      </c>
      <c r="AY16" s="115">
        <v>0</v>
      </c>
      <c r="AZ16" s="70">
        <v>0</v>
      </c>
      <c r="BA16" s="115">
        <v>0</v>
      </c>
      <c r="BB16" s="157"/>
      <c r="BC16" s="157"/>
      <c r="BD16" s="157"/>
      <c r="BE16" s="157"/>
      <c r="BF16" s="157"/>
      <c r="BG16" s="115"/>
      <c r="BH16" s="143"/>
      <c r="BI16" s="143"/>
      <c r="BJ16" s="143"/>
      <c r="BK16" s="143"/>
      <c r="BL16" s="143"/>
      <c r="BM16" s="143"/>
      <c r="BN16" s="143"/>
      <c r="BO16" s="143"/>
      <c r="BP16" s="143"/>
      <c r="BQ16" s="6" t="str">
        <f>VLOOKUP(AM16,Hilfslisten!J:K,2,FALSE)</f>
        <v>Flumini Dandolo</v>
      </c>
      <c r="BR16" s="6"/>
    </row>
    <row r="17" spans="1:70" ht="15" hidden="1" customHeight="1">
      <c r="A17" s="89" t="s">
        <v>344</v>
      </c>
      <c r="B17" s="22" t="s">
        <v>177</v>
      </c>
      <c r="C17" s="21" t="s">
        <v>151</v>
      </c>
      <c r="D17" s="56" t="s">
        <v>345</v>
      </c>
      <c r="E17" s="202" t="s">
        <v>346</v>
      </c>
      <c r="F17" s="21" t="s">
        <v>151</v>
      </c>
      <c r="G17" s="203"/>
      <c r="H17" s="203"/>
      <c r="I17" s="203"/>
      <c r="J17" s="63"/>
      <c r="K17" s="203" t="s">
        <v>347</v>
      </c>
      <c r="L17" s="202" t="s">
        <v>348</v>
      </c>
      <c r="M17" s="14" t="s">
        <v>349</v>
      </c>
      <c r="N17" s="14" t="s">
        <v>164</v>
      </c>
      <c r="O17" s="59">
        <v>4</v>
      </c>
      <c r="P17" s="16" t="s">
        <v>208</v>
      </c>
      <c r="Q17" s="17" t="s">
        <v>350</v>
      </c>
      <c r="R17" s="14" t="s">
        <v>167</v>
      </c>
      <c r="S17" s="14" t="s">
        <v>195</v>
      </c>
      <c r="T17" s="23" t="s">
        <v>168</v>
      </c>
      <c r="U17" s="23" t="s">
        <v>168</v>
      </c>
      <c r="V17" s="23"/>
      <c r="W17" s="23"/>
      <c r="X17" s="23" t="s">
        <v>168</v>
      </c>
      <c r="Y17" s="23" t="s">
        <v>168</v>
      </c>
      <c r="Z17" s="23" t="s">
        <v>168</v>
      </c>
      <c r="AA17" s="23" t="s">
        <v>168</v>
      </c>
      <c r="AB17" s="23">
        <v>1</v>
      </c>
      <c r="AC17" s="23">
        <v>3</v>
      </c>
      <c r="AD17" s="23" t="s">
        <v>168</v>
      </c>
      <c r="AE17" s="23" t="s">
        <v>168</v>
      </c>
      <c r="AF17" s="23" t="s">
        <v>168</v>
      </c>
      <c r="AG17" s="23" t="s">
        <v>168</v>
      </c>
      <c r="AH17" s="23" t="s">
        <v>168</v>
      </c>
      <c r="AI17" s="23" t="s">
        <v>168</v>
      </c>
      <c r="AJ17" s="23" t="s">
        <v>168</v>
      </c>
      <c r="AK17" s="23" t="s">
        <v>168</v>
      </c>
      <c r="AL17" s="14" t="s">
        <v>196</v>
      </c>
      <c r="AM17" s="14" t="s">
        <v>351</v>
      </c>
      <c r="AN17" s="15" t="s">
        <v>308</v>
      </c>
      <c r="AO17" s="17" t="s">
        <v>352</v>
      </c>
      <c r="AP17" s="23"/>
      <c r="AQ17" s="17" t="s">
        <v>353</v>
      </c>
      <c r="AR17" s="40" t="s">
        <v>354</v>
      </c>
      <c r="AS17" s="40" t="s">
        <v>355</v>
      </c>
      <c r="AT17" s="56">
        <v>1456268</v>
      </c>
      <c r="AU17" s="4" t="s">
        <v>356</v>
      </c>
      <c r="AV17" s="4" t="s">
        <v>357</v>
      </c>
      <c r="AW17" s="4" t="s">
        <v>358</v>
      </c>
      <c r="AX17" s="70">
        <v>0</v>
      </c>
      <c r="AY17" s="115">
        <v>0</v>
      </c>
      <c r="AZ17" s="70">
        <v>0</v>
      </c>
      <c r="BA17" s="115">
        <v>0</v>
      </c>
      <c r="BB17" s="157"/>
      <c r="BC17" s="157"/>
      <c r="BD17" s="157"/>
      <c r="BE17" s="157"/>
      <c r="BF17" s="157"/>
      <c r="BG17" s="115"/>
      <c r="BH17" s="143"/>
      <c r="BI17" s="143"/>
      <c r="BJ17" s="143"/>
      <c r="BK17" s="143"/>
      <c r="BL17" s="143"/>
      <c r="BM17" s="143"/>
      <c r="BN17" s="143"/>
      <c r="BO17" s="143"/>
      <c r="BP17" s="143"/>
      <c r="BQ17" s="6" t="str">
        <f>VLOOKUP(AM17,Hilfslisten!J:K,2,FALSE)</f>
        <v>Füchslin Rudolf Marcel</v>
      </c>
      <c r="BR17" s="6"/>
    </row>
    <row r="18" spans="1:70" ht="15" hidden="1" customHeight="1">
      <c r="A18" s="85" t="s">
        <v>359</v>
      </c>
      <c r="B18" s="22" t="s">
        <v>177</v>
      </c>
      <c r="C18" s="21" t="s">
        <v>152</v>
      </c>
      <c r="D18" s="56" t="s">
        <v>360</v>
      </c>
      <c r="E18" s="204"/>
      <c r="F18" s="21" t="s">
        <v>152</v>
      </c>
      <c r="G18" s="21"/>
      <c r="H18" s="21"/>
      <c r="I18" s="21"/>
      <c r="J18" s="59"/>
      <c r="K18" s="21" t="s">
        <v>361</v>
      </c>
      <c r="L18" s="204" t="s">
        <v>362</v>
      </c>
      <c r="M18" s="14" t="s">
        <v>363</v>
      </c>
      <c r="N18" s="14" t="s">
        <v>164</v>
      </c>
      <c r="O18" s="59">
        <v>2</v>
      </c>
      <c r="P18" s="16" t="s">
        <v>230</v>
      </c>
      <c r="Q18" s="14" t="s">
        <v>364</v>
      </c>
      <c r="R18" s="17" t="s">
        <v>167</v>
      </c>
      <c r="S18" s="17" t="s">
        <v>195</v>
      </c>
      <c r="T18" s="23" t="s">
        <v>168</v>
      </c>
      <c r="U18" s="23" t="s">
        <v>168</v>
      </c>
      <c r="V18" s="23"/>
      <c r="W18" s="23"/>
      <c r="X18" s="23" t="s">
        <v>168</v>
      </c>
      <c r="Y18" s="23" t="s">
        <v>168</v>
      </c>
      <c r="Z18" s="23" t="s">
        <v>168</v>
      </c>
      <c r="AA18" s="23" t="s">
        <v>168</v>
      </c>
      <c r="AB18" s="23" t="s">
        <v>168</v>
      </c>
      <c r="AC18" s="23" t="s">
        <v>168</v>
      </c>
      <c r="AD18" s="23">
        <v>1</v>
      </c>
      <c r="AE18" s="23">
        <v>3</v>
      </c>
      <c r="AF18" s="23" t="s">
        <v>168</v>
      </c>
      <c r="AG18" s="23" t="s">
        <v>168</v>
      </c>
      <c r="AH18" s="23" t="s">
        <v>168</v>
      </c>
      <c r="AI18" s="23" t="s">
        <v>168</v>
      </c>
      <c r="AJ18" s="23" t="s">
        <v>168</v>
      </c>
      <c r="AK18" s="23" t="s">
        <v>168</v>
      </c>
      <c r="AL18" s="17" t="s">
        <v>365</v>
      </c>
      <c r="AM18" s="14" t="s">
        <v>366</v>
      </c>
      <c r="AN18" s="14" t="s">
        <v>367</v>
      </c>
      <c r="AO18" s="17" t="s">
        <v>171</v>
      </c>
      <c r="AP18" s="23"/>
      <c r="AQ18" s="21"/>
      <c r="AR18" s="45" t="s">
        <v>368</v>
      </c>
      <c r="AS18" s="45" t="s">
        <v>369</v>
      </c>
      <c r="AT18" s="56">
        <v>1455677</v>
      </c>
      <c r="AU18" s="4" t="s">
        <v>370</v>
      </c>
      <c r="AV18" s="4" t="s">
        <v>371</v>
      </c>
      <c r="AW18" s="4" t="s">
        <v>372</v>
      </c>
      <c r="AX18" s="70">
        <v>0</v>
      </c>
      <c r="AY18" s="115">
        <v>0</v>
      </c>
      <c r="AZ18" s="70">
        <v>0</v>
      </c>
      <c r="BA18" s="115">
        <v>0</v>
      </c>
      <c r="BB18" s="157"/>
      <c r="BC18" s="157"/>
      <c r="BD18" s="157"/>
      <c r="BE18" s="157"/>
      <c r="BF18" s="157"/>
      <c r="BG18" s="115"/>
      <c r="BH18" s="143"/>
      <c r="BI18" s="143"/>
      <c r="BJ18" s="143"/>
      <c r="BK18" s="143"/>
      <c r="BL18" s="143"/>
      <c r="BM18" s="143"/>
      <c r="BN18" s="143"/>
      <c r="BO18" s="143"/>
      <c r="BP18" s="143"/>
      <c r="BQ18" s="6" t="str">
        <f>VLOOKUP(AM18,Hilfslisten!J:K,2,FALSE)</f>
        <v>Fassbind Adrian</v>
      </c>
      <c r="BR18" s="6"/>
    </row>
    <row r="19" spans="1:70" ht="15" hidden="1" customHeight="1">
      <c r="A19" s="88" t="s">
        <v>373</v>
      </c>
      <c r="B19" s="69" t="s">
        <v>177</v>
      </c>
      <c r="C19" s="69" t="s">
        <v>152</v>
      </c>
      <c r="D19" s="56" t="s">
        <v>374</v>
      </c>
      <c r="E19" s="198" t="s">
        <v>190</v>
      </c>
      <c r="F19" s="69" t="s">
        <v>152</v>
      </c>
      <c r="G19" s="69"/>
      <c r="H19" s="69"/>
      <c r="I19" s="69"/>
      <c r="J19" s="58"/>
      <c r="K19" s="15" t="s">
        <v>375</v>
      </c>
      <c r="L19" s="198" t="s">
        <v>376</v>
      </c>
      <c r="M19" s="15" t="s">
        <v>377</v>
      </c>
      <c r="N19" s="14" t="s">
        <v>164</v>
      </c>
      <c r="O19" s="200">
        <v>4</v>
      </c>
      <c r="P19" s="16" t="s">
        <v>193</v>
      </c>
      <c r="Q19" s="15" t="s">
        <v>364</v>
      </c>
      <c r="R19" s="16" t="s">
        <v>167</v>
      </c>
      <c r="S19" s="16" t="s">
        <v>195</v>
      </c>
      <c r="T19" s="23" t="s">
        <v>168</v>
      </c>
      <c r="U19" s="23" t="s">
        <v>168</v>
      </c>
      <c r="V19" s="23"/>
      <c r="W19" s="23"/>
      <c r="X19" s="23" t="s">
        <v>168</v>
      </c>
      <c r="Y19" s="23" t="s">
        <v>168</v>
      </c>
      <c r="Z19" s="23" t="s">
        <v>168</v>
      </c>
      <c r="AA19" s="23" t="s">
        <v>168</v>
      </c>
      <c r="AB19" s="23" t="s">
        <v>168</v>
      </c>
      <c r="AC19" s="23" t="s">
        <v>168</v>
      </c>
      <c r="AD19" s="23">
        <v>1</v>
      </c>
      <c r="AE19" s="23">
        <v>3</v>
      </c>
      <c r="AF19" s="23" t="s">
        <v>168</v>
      </c>
      <c r="AG19" s="23" t="s">
        <v>168</v>
      </c>
      <c r="AH19" s="23" t="s">
        <v>168</v>
      </c>
      <c r="AI19" s="23" t="s">
        <v>168</v>
      </c>
      <c r="AJ19" s="23" t="s">
        <v>168</v>
      </c>
      <c r="AK19" s="23" t="s">
        <v>168</v>
      </c>
      <c r="AL19" s="16" t="s">
        <v>365</v>
      </c>
      <c r="AM19" s="15" t="s">
        <v>378</v>
      </c>
      <c r="AN19" s="14" t="s">
        <v>367</v>
      </c>
      <c r="AO19" s="16" t="s">
        <v>198</v>
      </c>
      <c r="AP19" s="108"/>
      <c r="AQ19" s="205"/>
      <c r="AR19" s="52" t="s">
        <v>379</v>
      </c>
      <c r="AS19" s="52" t="s">
        <v>380</v>
      </c>
      <c r="AT19" s="56">
        <v>1455684</v>
      </c>
      <c r="AU19" s="4" t="s">
        <v>381</v>
      </c>
      <c r="AV19" s="4" t="s">
        <v>382</v>
      </c>
      <c r="AW19" s="4" t="s">
        <v>383</v>
      </c>
      <c r="AX19" s="70">
        <v>0</v>
      </c>
      <c r="AY19" s="115">
        <v>0</v>
      </c>
      <c r="AZ19" s="70">
        <v>0</v>
      </c>
      <c r="BA19" s="115">
        <v>0</v>
      </c>
      <c r="BB19" s="157"/>
      <c r="BC19" s="157"/>
      <c r="BD19" s="157"/>
      <c r="BE19" s="157"/>
      <c r="BF19" s="157"/>
      <c r="BG19" s="115"/>
      <c r="BH19" s="143"/>
      <c r="BI19" s="143"/>
      <c r="BJ19" s="143"/>
      <c r="BK19" s="143"/>
      <c r="BL19" s="143"/>
      <c r="BM19" s="143"/>
      <c r="BN19" s="143"/>
      <c r="BO19" s="143"/>
      <c r="BP19" s="143"/>
      <c r="BQ19" s="6" t="str">
        <f>VLOOKUP(AM19,Hilfslisten!J:K,2,FALSE)</f>
        <v>Schneider Gabriel</v>
      </c>
      <c r="BR19" s="6"/>
    </row>
    <row r="20" spans="1:70" ht="15" hidden="1" customHeight="1">
      <c r="A20" s="85" t="s">
        <v>384</v>
      </c>
      <c r="B20" s="22" t="s">
        <v>177</v>
      </c>
      <c r="C20" s="21" t="s">
        <v>152</v>
      </c>
      <c r="D20" s="56" t="s">
        <v>385</v>
      </c>
      <c r="E20" s="197" t="s">
        <v>242</v>
      </c>
      <c r="F20" s="21" t="s">
        <v>152</v>
      </c>
      <c r="G20" s="21"/>
      <c r="H20" s="21"/>
      <c r="I20" s="21"/>
      <c r="J20" s="59"/>
      <c r="K20" s="14" t="s">
        <v>386</v>
      </c>
      <c r="L20" s="197" t="s">
        <v>387</v>
      </c>
      <c r="M20" s="14" t="s">
        <v>388</v>
      </c>
      <c r="N20" s="14" t="s">
        <v>164</v>
      </c>
      <c r="O20" s="59">
        <v>4</v>
      </c>
      <c r="P20" s="16" t="s">
        <v>269</v>
      </c>
      <c r="Q20" s="14" t="s">
        <v>389</v>
      </c>
      <c r="R20" s="17" t="s">
        <v>167</v>
      </c>
      <c r="S20" s="17" t="s">
        <v>167</v>
      </c>
      <c r="T20" s="23" t="s">
        <v>168</v>
      </c>
      <c r="U20" s="23" t="s">
        <v>168</v>
      </c>
      <c r="V20" s="23"/>
      <c r="W20" s="23"/>
      <c r="X20" s="23" t="s">
        <v>168</v>
      </c>
      <c r="Y20" s="23" t="s">
        <v>168</v>
      </c>
      <c r="Z20" s="23" t="s">
        <v>168</v>
      </c>
      <c r="AA20" s="23" t="s">
        <v>168</v>
      </c>
      <c r="AB20" s="23" t="s">
        <v>168</v>
      </c>
      <c r="AC20" s="23" t="s">
        <v>168</v>
      </c>
      <c r="AD20" s="23">
        <v>1</v>
      </c>
      <c r="AE20" s="23">
        <v>1</v>
      </c>
      <c r="AF20" s="23" t="s">
        <v>168</v>
      </c>
      <c r="AG20" s="23" t="s">
        <v>168</v>
      </c>
      <c r="AH20" s="23" t="s">
        <v>168</v>
      </c>
      <c r="AI20" s="23" t="s">
        <v>168</v>
      </c>
      <c r="AJ20" s="23" t="s">
        <v>168</v>
      </c>
      <c r="AK20" s="23" t="s">
        <v>168</v>
      </c>
      <c r="AL20" s="17" t="s">
        <v>246</v>
      </c>
      <c r="AM20" s="14" t="s">
        <v>390</v>
      </c>
      <c r="AN20" s="14" t="s">
        <v>367</v>
      </c>
      <c r="AO20" s="17" t="s">
        <v>171</v>
      </c>
      <c r="AP20" s="23"/>
      <c r="AQ20" s="14"/>
      <c r="AR20" s="45" t="s">
        <v>391</v>
      </c>
      <c r="AS20" s="45" t="s">
        <v>392</v>
      </c>
      <c r="AT20" s="56">
        <v>1455491</v>
      </c>
      <c r="AU20" s="4" t="s">
        <v>393</v>
      </c>
      <c r="AV20" s="4" t="s">
        <v>394</v>
      </c>
      <c r="AW20" s="4" t="s">
        <v>395</v>
      </c>
      <c r="AX20" s="70">
        <v>0</v>
      </c>
      <c r="AY20" s="115">
        <v>0</v>
      </c>
      <c r="AZ20" s="70">
        <v>0</v>
      </c>
      <c r="BA20" s="115">
        <v>0</v>
      </c>
      <c r="BB20" s="157"/>
      <c r="BC20" s="157"/>
      <c r="BD20" s="157"/>
      <c r="BE20" s="157"/>
      <c r="BF20" s="157"/>
      <c r="BG20" s="115"/>
      <c r="BH20" s="143"/>
      <c r="BI20" s="143"/>
      <c r="BJ20" s="143"/>
      <c r="BK20" s="143"/>
      <c r="BL20" s="143"/>
      <c r="BM20" s="143"/>
      <c r="BN20" s="143"/>
      <c r="BO20" s="143"/>
      <c r="BP20" s="143"/>
      <c r="BQ20" s="6" t="str">
        <f>VLOOKUP(AM20,Hilfslisten!J:K,2,FALSE)</f>
        <v>Winkler Martin</v>
      </c>
      <c r="BR20" s="6"/>
    </row>
    <row r="21" spans="1:70" ht="15" hidden="1" customHeight="1">
      <c r="A21" s="85" t="s">
        <v>396</v>
      </c>
      <c r="B21" s="22" t="s">
        <v>177</v>
      </c>
      <c r="C21" s="21" t="s">
        <v>152</v>
      </c>
      <c r="D21" s="97" t="s">
        <v>397</v>
      </c>
      <c r="E21" s="206" t="s">
        <v>398</v>
      </c>
      <c r="F21" s="21" t="s">
        <v>152</v>
      </c>
      <c r="G21" s="21"/>
      <c r="H21" s="21"/>
      <c r="I21" s="21"/>
      <c r="J21" s="59"/>
      <c r="K21" s="14" t="s">
        <v>399</v>
      </c>
      <c r="L21" s="206" t="s">
        <v>398</v>
      </c>
      <c r="M21" s="14" t="s">
        <v>400</v>
      </c>
      <c r="N21" s="14" t="s">
        <v>164</v>
      </c>
      <c r="O21" s="59">
        <v>2</v>
      </c>
      <c r="P21" s="16" t="s">
        <v>401</v>
      </c>
      <c r="Q21" s="14" t="s">
        <v>389</v>
      </c>
      <c r="R21" s="14" t="s">
        <v>167</v>
      </c>
      <c r="S21" s="14" t="s">
        <v>167</v>
      </c>
      <c r="T21" s="23" t="s">
        <v>168</v>
      </c>
      <c r="U21" s="23" t="s">
        <v>168</v>
      </c>
      <c r="V21" s="23"/>
      <c r="W21" s="23"/>
      <c r="X21" s="23" t="s">
        <v>168</v>
      </c>
      <c r="Y21" s="23" t="s">
        <v>168</v>
      </c>
      <c r="Z21" s="23" t="s">
        <v>168</v>
      </c>
      <c r="AA21" s="23" t="s">
        <v>168</v>
      </c>
      <c r="AB21" s="23" t="s">
        <v>168</v>
      </c>
      <c r="AC21" s="23" t="s">
        <v>168</v>
      </c>
      <c r="AD21" s="23">
        <v>1</v>
      </c>
      <c r="AE21" s="23">
        <v>1</v>
      </c>
      <c r="AF21" s="23" t="s">
        <v>168</v>
      </c>
      <c r="AG21" s="23" t="s">
        <v>168</v>
      </c>
      <c r="AH21" s="23" t="s">
        <v>168</v>
      </c>
      <c r="AI21" s="23" t="s">
        <v>168</v>
      </c>
      <c r="AJ21" s="23" t="s">
        <v>168</v>
      </c>
      <c r="AK21" s="23" t="s">
        <v>168</v>
      </c>
      <c r="AL21" s="17" t="s">
        <v>365</v>
      </c>
      <c r="AM21" s="14" t="s">
        <v>402</v>
      </c>
      <c r="AN21" s="14" t="s">
        <v>367</v>
      </c>
      <c r="AO21" s="17" t="s">
        <v>171</v>
      </c>
      <c r="AP21" s="23"/>
      <c r="AQ21" s="14"/>
      <c r="AR21" s="45" t="s">
        <v>403</v>
      </c>
      <c r="AS21" s="45" t="s">
        <v>404</v>
      </c>
      <c r="AT21" s="56">
        <v>1455690</v>
      </c>
      <c r="AU21" s="4" t="s">
        <v>405</v>
      </c>
      <c r="AV21" s="4" t="s">
        <v>406</v>
      </c>
      <c r="AW21" s="4" t="s">
        <v>407</v>
      </c>
      <c r="AX21" s="70">
        <v>0</v>
      </c>
      <c r="AY21" s="115">
        <v>0</v>
      </c>
      <c r="AZ21" s="70">
        <v>0</v>
      </c>
      <c r="BA21" s="115">
        <v>0</v>
      </c>
      <c r="BB21" s="157"/>
      <c r="BC21" s="157"/>
      <c r="BD21" s="157"/>
      <c r="BE21" s="157"/>
      <c r="BF21" s="157"/>
      <c r="BG21" s="115"/>
      <c r="BH21" s="143"/>
      <c r="BI21" s="143"/>
      <c r="BJ21" s="143"/>
      <c r="BK21" s="143"/>
      <c r="BL21" s="143"/>
      <c r="BM21" s="143"/>
      <c r="BN21" s="143"/>
      <c r="BO21" s="143"/>
      <c r="BP21" s="143"/>
      <c r="BQ21" s="6" t="str">
        <f>VLOOKUP(AM21,Hilfslisten!J:K,2,FALSE)</f>
        <v>Hug Peter</v>
      </c>
      <c r="BR21" s="6"/>
    </row>
    <row r="22" spans="1:70" ht="15" hidden="1" customHeight="1">
      <c r="A22" s="85" t="s">
        <v>408</v>
      </c>
      <c r="B22" s="22" t="s">
        <v>177</v>
      </c>
      <c r="C22" s="21" t="s">
        <v>153</v>
      </c>
      <c r="D22" s="56" t="s">
        <v>409</v>
      </c>
      <c r="E22" s="207" t="s">
        <v>242</v>
      </c>
      <c r="F22" s="21" t="s">
        <v>153</v>
      </c>
      <c r="G22" s="14"/>
      <c r="H22" s="14"/>
      <c r="I22" s="14"/>
      <c r="J22" s="61"/>
      <c r="K22" s="14" t="s">
        <v>410</v>
      </c>
      <c r="L22" s="207" t="s">
        <v>411</v>
      </c>
      <c r="M22" s="14" t="s">
        <v>412</v>
      </c>
      <c r="N22" s="17" t="s">
        <v>164</v>
      </c>
      <c r="O22" s="59">
        <v>4</v>
      </c>
      <c r="P22" s="16" t="s">
        <v>269</v>
      </c>
      <c r="Q22" s="14" t="s">
        <v>413</v>
      </c>
      <c r="R22" s="17" t="s">
        <v>167</v>
      </c>
      <c r="S22" s="17" t="s">
        <v>195</v>
      </c>
      <c r="T22" s="23" t="s">
        <v>168</v>
      </c>
      <c r="U22" s="23" t="s">
        <v>168</v>
      </c>
      <c r="V22" s="23"/>
      <c r="W22" s="23"/>
      <c r="X22" s="23" t="s">
        <v>168</v>
      </c>
      <c r="Y22" s="23" t="s">
        <v>168</v>
      </c>
      <c r="Z22" s="23" t="s">
        <v>168</v>
      </c>
      <c r="AA22" s="23" t="s">
        <v>168</v>
      </c>
      <c r="AB22" s="23" t="s">
        <v>168</v>
      </c>
      <c r="AC22" s="23" t="s">
        <v>168</v>
      </c>
      <c r="AD22" s="23" t="s">
        <v>168</v>
      </c>
      <c r="AE22" s="23" t="s">
        <v>168</v>
      </c>
      <c r="AF22" s="23">
        <v>1</v>
      </c>
      <c r="AG22" s="23">
        <v>3</v>
      </c>
      <c r="AH22" s="23" t="s">
        <v>168</v>
      </c>
      <c r="AI22" s="23" t="s">
        <v>168</v>
      </c>
      <c r="AJ22" s="23" t="s">
        <v>168</v>
      </c>
      <c r="AK22" s="23" t="s">
        <v>168</v>
      </c>
      <c r="AL22" s="14" t="s">
        <v>246</v>
      </c>
      <c r="AM22" s="208" t="s">
        <v>414</v>
      </c>
      <c r="AN22" s="14" t="s">
        <v>415</v>
      </c>
      <c r="AO22" s="17" t="s">
        <v>171</v>
      </c>
      <c r="AP22" s="23"/>
      <c r="AQ22" s="56" t="s">
        <v>416</v>
      </c>
      <c r="AR22" s="110" t="s">
        <v>417</v>
      </c>
      <c r="AS22" s="50" t="s">
        <v>392</v>
      </c>
      <c r="AT22" s="56">
        <v>1455496</v>
      </c>
      <c r="AU22" s="4" t="s">
        <v>418</v>
      </c>
      <c r="AV22" s="4" t="s">
        <v>419</v>
      </c>
      <c r="AW22" s="4" t="s">
        <v>420</v>
      </c>
      <c r="AX22" s="70">
        <v>0</v>
      </c>
      <c r="AY22" s="115">
        <v>0</v>
      </c>
      <c r="AZ22" s="70">
        <v>0</v>
      </c>
      <c r="BA22" s="115">
        <v>0</v>
      </c>
      <c r="BB22" s="157"/>
      <c r="BC22" s="157"/>
      <c r="BD22" s="157"/>
      <c r="BE22" s="157"/>
      <c r="BF22" s="157"/>
      <c r="BG22" s="115"/>
      <c r="BH22" s="143"/>
      <c r="BI22" s="143"/>
      <c r="BJ22" s="143"/>
      <c r="BK22" s="143"/>
      <c r="BL22" s="143"/>
      <c r="BM22" s="143"/>
      <c r="BN22" s="143"/>
      <c r="BO22" s="143"/>
      <c r="BP22" s="143"/>
      <c r="BQ22" s="6" t="str">
        <f>VLOOKUP(AM22,Hilfslisten!J:K,2,FALSE)</f>
        <v>Jung Arnd</v>
      </c>
      <c r="BR22" s="6"/>
    </row>
    <row r="23" spans="1:70" ht="15" hidden="1" customHeight="1">
      <c r="A23" s="88" t="s">
        <v>421</v>
      </c>
      <c r="B23" s="69" t="s">
        <v>177</v>
      </c>
      <c r="C23" s="69" t="s">
        <v>153</v>
      </c>
      <c r="D23" s="56" t="s">
        <v>422</v>
      </c>
      <c r="E23" s="198" t="s">
        <v>190</v>
      </c>
      <c r="F23" s="69" t="s">
        <v>153</v>
      </c>
      <c r="G23" s="15"/>
      <c r="H23" s="15"/>
      <c r="I23" s="15"/>
      <c r="J23" s="62"/>
      <c r="K23" s="15" t="s">
        <v>423</v>
      </c>
      <c r="L23" s="198" t="s">
        <v>424</v>
      </c>
      <c r="M23" s="84" t="s">
        <v>425</v>
      </c>
      <c r="N23" s="16" t="s">
        <v>164</v>
      </c>
      <c r="O23" s="58">
        <v>4</v>
      </c>
      <c r="P23" s="16" t="s">
        <v>193</v>
      </c>
      <c r="Q23" s="16" t="s">
        <v>426</v>
      </c>
      <c r="R23" s="16" t="s">
        <v>167</v>
      </c>
      <c r="S23" s="16" t="s">
        <v>167</v>
      </c>
      <c r="T23" s="23" t="s">
        <v>168</v>
      </c>
      <c r="U23" s="23" t="s">
        <v>168</v>
      </c>
      <c r="V23" s="23"/>
      <c r="W23" s="23"/>
      <c r="X23" s="23" t="s">
        <v>168</v>
      </c>
      <c r="Y23" s="23" t="s">
        <v>168</v>
      </c>
      <c r="Z23" s="23" t="s">
        <v>168</v>
      </c>
      <c r="AA23" s="23" t="s">
        <v>168</v>
      </c>
      <c r="AB23" s="23" t="s">
        <v>168</v>
      </c>
      <c r="AC23" s="23" t="s">
        <v>168</v>
      </c>
      <c r="AD23" s="23" t="s">
        <v>168</v>
      </c>
      <c r="AE23" s="23" t="s">
        <v>168</v>
      </c>
      <c r="AF23" s="23">
        <v>1</v>
      </c>
      <c r="AG23" s="23">
        <v>1</v>
      </c>
      <c r="AH23" s="23" t="s">
        <v>168</v>
      </c>
      <c r="AI23" s="23" t="s">
        <v>168</v>
      </c>
      <c r="AJ23" s="23" t="s">
        <v>168</v>
      </c>
      <c r="AK23" s="23" t="s">
        <v>168</v>
      </c>
      <c r="AL23" s="15" t="s">
        <v>427</v>
      </c>
      <c r="AM23" s="15" t="s">
        <v>428</v>
      </c>
      <c r="AN23" s="15" t="s">
        <v>415</v>
      </c>
      <c r="AO23" s="16" t="s">
        <v>198</v>
      </c>
      <c r="AP23" s="108"/>
      <c r="AQ23" s="16"/>
      <c r="AR23" s="41" t="s">
        <v>429</v>
      </c>
      <c r="AS23" s="41" t="s">
        <v>430</v>
      </c>
      <c r="AT23" s="56">
        <v>1455501</v>
      </c>
      <c r="AU23" s="4" t="s">
        <v>431</v>
      </c>
      <c r="AV23" s="4" t="s">
        <v>432</v>
      </c>
      <c r="AW23" s="4" t="s">
        <v>433</v>
      </c>
      <c r="AX23" s="70">
        <v>0</v>
      </c>
      <c r="AY23" s="115">
        <v>0</v>
      </c>
      <c r="AZ23" s="70">
        <v>0</v>
      </c>
      <c r="BA23" s="115">
        <v>0</v>
      </c>
      <c r="BB23" s="157"/>
      <c r="BC23" s="157"/>
      <c r="BD23" s="157"/>
      <c r="BE23" s="157"/>
      <c r="BF23" s="157"/>
      <c r="BG23" s="115"/>
      <c r="BH23" s="143"/>
      <c r="BI23" s="143"/>
      <c r="BJ23" s="143"/>
      <c r="BK23" s="143"/>
      <c r="BL23" s="143"/>
      <c r="BM23" s="143"/>
      <c r="BN23" s="143"/>
      <c r="BO23" s="143"/>
      <c r="BP23" s="143"/>
      <c r="BQ23" s="6" t="str">
        <f>VLOOKUP(AM23,Hilfslisten!J:K,2,FALSE)</f>
        <v>Wüthrich Michael</v>
      </c>
      <c r="BR23" s="6"/>
    </row>
    <row r="24" spans="1:70" ht="15" hidden="1" customHeight="1">
      <c r="A24" s="88" t="s">
        <v>434</v>
      </c>
      <c r="B24" s="22" t="s">
        <v>177</v>
      </c>
      <c r="C24" s="21" t="s">
        <v>154</v>
      </c>
      <c r="D24" s="56" t="s">
        <v>435</v>
      </c>
      <c r="E24" s="195" t="s">
        <v>190</v>
      </c>
      <c r="F24" s="21" t="s">
        <v>154</v>
      </c>
      <c r="G24" s="14"/>
      <c r="H24" s="14"/>
      <c r="I24" s="14"/>
      <c r="J24" s="61"/>
      <c r="K24" s="14" t="s">
        <v>436</v>
      </c>
      <c r="L24" s="195" t="s">
        <v>437</v>
      </c>
      <c r="M24" s="14" t="s">
        <v>438</v>
      </c>
      <c r="N24" s="17" t="s">
        <v>164</v>
      </c>
      <c r="O24" s="59">
        <v>4</v>
      </c>
      <c r="P24" s="16" t="s">
        <v>193</v>
      </c>
      <c r="Q24" s="17" t="s">
        <v>439</v>
      </c>
      <c r="R24" s="17" t="s">
        <v>167</v>
      </c>
      <c r="S24" s="17" t="s">
        <v>195</v>
      </c>
      <c r="T24" s="23" t="s">
        <v>168</v>
      </c>
      <c r="U24" s="23" t="s">
        <v>168</v>
      </c>
      <c r="V24" s="23"/>
      <c r="W24" s="23"/>
      <c r="X24" s="23" t="s">
        <v>168</v>
      </c>
      <c r="Y24" s="23" t="s">
        <v>168</v>
      </c>
      <c r="Z24" s="23" t="s">
        <v>168</v>
      </c>
      <c r="AA24" s="23" t="s">
        <v>168</v>
      </c>
      <c r="AB24" s="23" t="s">
        <v>168</v>
      </c>
      <c r="AC24" s="23" t="s">
        <v>168</v>
      </c>
      <c r="AD24" s="23" t="s">
        <v>168</v>
      </c>
      <c r="AE24" s="23" t="s">
        <v>168</v>
      </c>
      <c r="AF24" s="23" t="s">
        <v>168</v>
      </c>
      <c r="AG24" s="23" t="s">
        <v>168</v>
      </c>
      <c r="AH24" s="23">
        <v>1</v>
      </c>
      <c r="AI24" s="23">
        <v>3</v>
      </c>
      <c r="AJ24" s="23" t="s">
        <v>168</v>
      </c>
      <c r="AK24" s="23" t="s">
        <v>168</v>
      </c>
      <c r="AL24" s="14" t="s">
        <v>440</v>
      </c>
      <c r="AM24" s="14" t="s">
        <v>441</v>
      </c>
      <c r="AN24" s="14" t="s">
        <v>442</v>
      </c>
      <c r="AO24" s="17" t="s">
        <v>198</v>
      </c>
      <c r="AP24" s="23"/>
      <c r="AQ24" s="17"/>
      <c r="AR24" s="57" t="s">
        <v>443</v>
      </c>
      <c r="AS24" s="57" t="s">
        <v>200</v>
      </c>
      <c r="AT24" s="56">
        <v>1456378</v>
      </c>
      <c r="AU24" s="4" t="s">
        <v>444</v>
      </c>
      <c r="AV24" s="4" t="s">
        <v>445</v>
      </c>
      <c r="AW24" s="4" t="s">
        <v>446</v>
      </c>
      <c r="AX24" s="70">
        <v>0</v>
      </c>
      <c r="AY24" s="115">
        <v>0</v>
      </c>
      <c r="AZ24" s="70">
        <v>0</v>
      </c>
      <c r="BA24" s="115">
        <v>0</v>
      </c>
      <c r="BB24" s="157"/>
      <c r="BC24" s="157"/>
      <c r="BD24" s="157"/>
      <c r="BE24" s="157"/>
      <c r="BF24" s="157"/>
      <c r="BG24" s="115"/>
      <c r="BH24" s="143"/>
      <c r="BI24" s="143"/>
      <c r="BJ24" s="143"/>
      <c r="BK24" s="143"/>
      <c r="BL24" s="143"/>
      <c r="BM24" s="143"/>
      <c r="BN24" s="143"/>
      <c r="BO24" s="143"/>
      <c r="BP24" s="143"/>
      <c r="BQ24" s="6" t="str">
        <f>VLOOKUP(AM24,Hilfslisten!J:K,2,FALSE)</f>
        <v>Pernstich Kurt</v>
      </c>
      <c r="BR24" s="6"/>
    </row>
    <row r="25" spans="1:70" ht="15" hidden="1" customHeight="1">
      <c r="A25" s="85" t="s">
        <v>447</v>
      </c>
      <c r="B25" s="22" t="s">
        <v>177</v>
      </c>
      <c r="C25" s="69" t="s">
        <v>154</v>
      </c>
      <c r="D25" s="56" t="s">
        <v>448</v>
      </c>
      <c r="E25" s="196" t="s">
        <v>161</v>
      </c>
      <c r="F25" s="69" t="s">
        <v>154</v>
      </c>
      <c r="G25" s="15"/>
      <c r="H25" s="15"/>
      <c r="I25" s="15"/>
      <c r="J25" s="62"/>
      <c r="K25" s="15" t="s">
        <v>449</v>
      </c>
      <c r="L25" s="196" t="s">
        <v>450</v>
      </c>
      <c r="M25" s="16" t="s">
        <v>451</v>
      </c>
      <c r="N25" s="16" t="s">
        <v>164</v>
      </c>
      <c r="O25" s="58">
        <v>4</v>
      </c>
      <c r="P25" s="16" t="s">
        <v>452</v>
      </c>
      <c r="Q25" s="16" t="s">
        <v>453</v>
      </c>
      <c r="R25" s="16" t="s">
        <v>167</v>
      </c>
      <c r="S25" s="16" t="s">
        <v>167</v>
      </c>
      <c r="T25" s="23" t="s">
        <v>168</v>
      </c>
      <c r="U25" s="23" t="s">
        <v>168</v>
      </c>
      <c r="V25" s="23"/>
      <c r="W25" s="23"/>
      <c r="X25" s="23" t="s">
        <v>168</v>
      </c>
      <c r="Y25" s="23" t="s">
        <v>168</v>
      </c>
      <c r="Z25" s="23" t="s">
        <v>168</v>
      </c>
      <c r="AA25" s="23" t="s">
        <v>168</v>
      </c>
      <c r="AB25" s="23" t="s">
        <v>168</v>
      </c>
      <c r="AC25" s="23" t="s">
        <v>168</v>
      </c>
      <c r="AD25" s="23" t="s">
        <v>168</v>
      </c>
      <c r="AE25" s="23" t="s">
        <v>168</v>
      </c>
      <c r="AF25" s="23" t="s">
        <v>168</v>
      </c>
      <c r="AG25" s="23" t="s">
        <v>168</v>
      </c>
      <c r="AH25" s="23">
        <v>1</v>
      </c>
      <c r="AI25" s="23">
        <v>1</v>
      </c>
      <c r="AJ25" s="23" t="s">
        <v>168</v>
      </c>
      <c r="AK25" s="23" t="s">
        <v>168</v>
      </c>
      <c r="AL25" s="15" t="s">
        <v>284</v>
      </c>
      <c r="AM25" s="15" t="s">
        <v>442</v>
      </c>
      <c r="AN25" s="15" t="s">
        <v>442</v>
      </c>
      <c r="AO25" s="16" t="s">
        <v>171</v>
      </c>
      <c r="AP25" s="108"/>
      <c r="AQ25" s="16"/>
      <c r="AR25" s="41"/>
      <c r="AS25" s="41" t="s">
        <v>327</v>
      </c>
      <c r="AT25" s="56">
        <v>1455527</v>
      </c>
      <c r="AU25" s="4" t="s">
        <v>454</v>
      </c>
      <c r="AV25" s="4" t="s">
        <v>455</v>
      </c>
      <c r="AW25" s="4" t="s">
        <v>456</v>
      </c>
      <c r="AX25" s="70">
        <v>0</v>
      </c>
      <c r="AY25" s="115">
        <v>0</v>
      </c>
      <c r="AZ25" s="70">
        <v>0</v>
      </c>
      <c r="BA25" s="115">
        <v>0</v>
      </c>
      <c r="BB25" s="157"/>
      <c r="BC25" s="157"/>
      <c r="BD25" s="157"/>
      <c r="BE25" s="157"/>
      <c r="BF25" s="157"/>
      <c r="BG25" s="115"/>
      <c r="BH25" s="143"/>
      <c r="BI25" s="143"/>
      <c r="BJ25" s="143"/>
      <c r="BK25" s="143"/>
      <c r="BL25" s="143"/>
      <c r="BM25" s="143"/>
      <c r="BN25" s="143"/>
      <c r="BO25" s="143"/>
      <c r="BP25" s="143"/>
      <c r="BQ25" s="6" t="str">
        <f>VLOOKUP(AM25,Hilfslisten!J:K,2,FALSE)</f>
        <v>Sauter-Servaes Thomas</v>
      </c>
      <c r="BR25" s="6"/>
    </row>
    <row r="26" spans="1:70" ht="15" hidden="1" customHeight="1">
      <c r="A26" s="85" t="s">
        <v>457</v>
      </c>
      <c r="B26" s="22" t="s">
        <v>177</v>
      </c>
      <c r="C26" s="21" t="s">
        <v>154</v>
      </c>
      <c r="D26" s="56" t="s">
        <v>458</v>
      </c>
      <c r="E26" s="197" t="s">
        <v>179</v>
      </c>
      <c r="F26" s="21" t="s">
        <v>154</v>
      </c>
      <c r="G26" s="14"/>
      <c r="H26" s="14"/>
      <c r="I26" s="14"/>
      <c r="J26" s="61"/>
      <c r="K26" s="14" t="s">
        <v>459</v>
      </c>
      <c r="L26" s="197" t="s">
        <v>460</v>
      </c>
      <c r="M26" s="14" t="s">
        <v>461</v>
      </c>
      <c r="N26" s="17" t="s">
        <v>164</v>
      </c>
      <c r="O26" s="59">
        <v>4</v>
      </c>
      <c r="P26" s="16" t="s">
        <v>452</v>
      </c>
      <c r="Q26" s="17" t="s">
        <v>453</v>
      </c>
      <c r="R26" s="17" t="s">
        <v>167</v>
      </c>
      <c r="S26" s="17" t="s">
        <v>167</v>
      </c>
      <c r="T26" s="23" t="s">
        <v>168</v>
      </c>
      <c r="U26" s="23" t="s">
        <v>168</v>
      </c>
      <c r="V26" s="23"/>
      <c r="W26" s="23"/>
      <c r="X26" s="23" t="s">
        <v>168</v>
      </c>
      <c r="Y26" s="23" t="s">
        <v>168</v>
      </c>
      <c r="Z26" s="23" t="s">
        <v>168</v>
      </c>
      <c r="AA26" s="23" t="s">
        <v>168</v>
      </c>
      <c r="AB26" s="23" t="s">
        <v>168</v>
      </c>
      <c r="AC26" s="23" t="s">
        <v>168</v>
      </c>
      <c r="AD26" s="23" t="s">
        <v>168</v>
      </c>
      <c r="AE26" s="23" t="s">
        <v>168</v>
      </c>
      <c r="AF26" s="23" t="s">
        <v>168</v>
      </c>
      <c r="AG26" s="23" t="s">
        <v>168</v>
      </c>
      <c r="AH26" s="23">
        <v>1</v>
      </c>
      <c r="AI26" s="23">
        <v>1</v>
      </c>
      <c r="AJ26" s="23" t="s">
        <v>168</v>
      </c>
      <c r="AK26" s="23" t="s">
        <v>168</v>
      </c>
      <c r="AL26" s="14" t="s">
        <v>284</v>
      </c>
      <c r="AM26" s="14" t="s">
        <v>442</v>
      </c>
      <c r="AN26" s="14" t="s">
        <v>442</v>
      </c>
      <c r="AO26" s="17" t="s">
        <v>171</v>
      </c>
      <c r="AP26" s="23"/>
      <c r="AQ26" s="17"/>
      <c r="AR26" s="41"/>
      <c r="AS26" s="41" t="s">
        <v>327</v>
      </c>
      <c r="AT26" s="56">
        <v>1455531</v>
      </c>
      <c r="AU26" s="4" t="s">
        <v>462</v>
      </c>
      <c r="AV26" s="4" t="s">
        <v>463</v>
      </c>
      <c r="AW26" s="4" t="s">
        <v>464</v>
      </c>
      <c r="AX26" s="70">
        <v>0</v>
      </c>
      <c r="AY26" s="115">
        <v>0</v>
      </c>
      <c r="AZ26" s="70">
        <v>0</v>
      </c>
      <c r="BA26" s="115">
        <v>0</v>
      </c>
      <c r="BB26" s="157"/>
      <c r="BC26" s="157"/>
      <c r="BD26" s="157"/>
      <c r="BE26" s="157"/>
      <c r="BF26" s="157"/>
      <c r="BG26" s="115"/>
      <c r="BH26" s="143"/>
      <c r="BI26" s="143"/>
      <c r="BJ26" s="143"/>
      <c r="BK26" s="143"/>
      <c r="BL26" s="143"/>
      <c r="BM26" s="143"/>
      <c r="BN26" s="143"/>
      <c r="BO26" s="143"/>
      <c r="BP26" s="143"/>
      <c r="BQ26" s="6" t="str">
        <f>VLOOKUP(AM26,Hilfslisten!J:K,2,FALSE)</f>
        <v>Sauter-Servaes Thomas</v>
      </c>
      <c r="BR26" s="6"/>
    </row>
    <row r="27" spans="1:70" ht="15" hidden="1" customHeight="1">
      <c r="A27" s="85" t="s">
        <v>465</v>
      </c>
      <c r="B27" s="69" t="s">
        <v>159</v>
      </c>
      <c r="C27" s="69" t="s">
        <v>155</v>
      </c>
      <c r="D27" s="56" t="s">
        <v>466</v>
      </c>
      <c r="E27" s="184" t="s">
        <v>161</v>
      </c>
      <c r="F27" s="69" t="s">
        <v>155</v>
      </c>
      <c r="G27" s="15"/>
      <c r="H27" s="15"/>
      <c r="I27" s="15"/>
      <c r="J27" s="62"/>
      <c r="K27" s="15" t="s">
        <v>467</v>
      </c>
      <c r="L27" s="184" t="s">
        <v>468</v>
      </c>
      <c r="M27" s="84" t="s">
        <v>469</v>
      </c>
      <c r="N27" s="16" t="s">
        <v>164</v>
      </c>
      <c r="O27" s="58">
        <v>4</v>
      </c>
      <c r="P27" s="16" t="s">
        <v>208</v>
      </c>
      <c r="Q27" s="16" t="s">
        <v>470</v>
      </c>
      <c r="R27" s="16" t="s">
        <v>167</v>
      </c>
      <c r="S27" s="16" t="s">
        <v>167</v>
      </c>
      <c r="T27" s="23" t="s">
        <v>168</v>
      </c>
      <c r="U27" s="23" t="s">
        <v>168</v>
      </c>
      <c r="V27" s="23"/>
      <c r="W27" s="23"/>
      <c r="X27" s="23" t="s">
        <v>168</v>
      </c>
      <c r="Y27" s="23" t="s">
        <v>168</v>
      </c>
      <c r="Z27" s="23" t="s">
        <v>168</v>
      </c>
      <c r="AA27" s="23" t="s">
        <v>168</v>
      </c>
      <c r="AB27" s="23" t="s">
        <v>168</v>
      </c>
      <c r="AC27" s="23" t="s">
        <v>168</v>
      </c>
      <c r="AD27" s="23" t="s">
        <v>168</v>
      </c>
      <c r="AE27" s="23" t="s">
        <v>168</v>
      </c>
      <c r="AF27" s="23" t="s">
        <v>168</v>
      </c>
      <c r="AG27" s="23" t="s">
        <v>168</v>
      </c>
      <c r="AH27" s="23" t="s">
        <v>168</v>
      </c>
      <c r="AI27" s="23" t="s">
        <v>168</v>
      </c>
      <c r="AJ27" s="23">
        <v>1</v>
      </c>
      <c r="AK27" s="23">
        <v>1</v>
      </c>
      <c r="AL27" s="15" t="s">
        <v>284</v>
      </c>
      <c r="AM27" s="15" t="s">
        <v>471</v>
      </c>
      <c r="AN27" s="15" t="s">
        <v>472</v>
      </c>
      <c r="AO27" s="16" t="s">
        <v>171</v>
      </c>
      <c r="AP27" s="108"/>
      <c r="AQ27" s="69"/>
      <c r="AR27" s="41"/>
      <c r="AS27" s="41" t="s">
        <v>473</v>
      </c>
      <c r="AT27" s="56">
        <v>614175</v>
      </c>
      <c r="AU27" s="4" t="s">
        <v>474</v>
      </c>
      <c r="AV27" s="4" t="s">
        <v>475</v>
      </c>
      <c r="AW27" s="4" t="s">
        <v>476</v>
      </c>
      <c r="AX27" s="70">
        <v>0</v>
      </c>
      <c r="AY27" s="115">
        <v>0</v>
      </c>
      <c r="AZ27" s="70">
        <v>0</v>
      </c>
      <c r="BA27" s="115">
        <v>0</v>
      </c>
      <c r="BB27" s="157"/>
      <c r="BC27" s="157"/>
      <c r="BD27" s="157"/>
      <c r="BE27" s="157"/>
      <c r="BF27" s="157"/>
      <c r="BG27" s="115"/>
      <c r="BH27" s="143"/>
      <c r="BI27" s="143"/>
      <c r="BJ27" s="143"/>
      <c r="BK27" s="143"/>
      <c r="BL27" s="143"/>
      <c r="BM27" s="143"/>
      <c r="BN27" s="143"/>
      <c r="BO27" s="143"/>
      <c r="BP27" s="143"/>
      <c r="BQ27" s="6" t="str">
        <f>VLOOKUP(AM27,Hilfslisten!J:K,2,FALSE)</f>
        <v>Musiolik Jörg</v>
      </c>
      <c r="BR27" s="6"/>
    </row>
    <row r="28" spans="1:70" ht="15" hidden="1" customHeight="1">
      <c r="A28" s="88" t="s">
        <v>477</v>
      </c>
      <c r="B28" s="22" t="s">
        <v>177</v>
      </c>
      <c r="C28" s="21" t="s">
        <v>155</v>
      </c>
      <c r="D28" s="209" t="s">
        <v>478</v>
      </c>
      <c r="E28" s="187" t="s">
        <v>190</v>
      </c>
      <c r="F28" s="21" t="s">
        <v>155</v>
      </c>
      <c r="G28" s="14"/>
      <c r="H28" s="14"/>
      <c r="I28" s="14"/>
      <c r="J28" s="61"/>
      <c r="K28" s="14" t="s">
        <v>479</v>
      </c>
      <c r="L28" s="187" t="s">
        <v>480</v>
      </c>
      <c r="M28" s="14" t="s">
        <v>481</v>
      </c>
      <c r="N28" s="14" t="s">
        <v>164</v>
      </c>
      <c r="O28" s="59">
        <v>4</v>
      </c>
      <c r="P28" s="16" t="s">
        <v>193</v>
      </c>
      <c r="Q28" s="17" t="s">
        <v>482</v>
      </c>
      <c r="R28" s="17" t="s">
        <v>167</v>
      </c>
      <c r="S28" s="17" t="s">
        <v>195</v>
      </c>
      <c r="T28" s="23" t="s">
        <v>168</v>
      </c>
      <c r="U28" s="23" t="s">
        <v>168</v>
      </c>
      <c r="V28" s="23"/>
      <c r="W28" s="23"/>
      <c r="X28" s="23" t="s">
        <v>168</v>
      </c>
      <c r="Y28" s="23" t="s">
        <v>168</v>
      </c>
      <c r="Z28" s="23" t="s">
        <v>168</v>
      </c>
      <c r="AA28" s="23" t="s">
        <v>168</v>
      </c>
      <c r="AB28" s="23" t="s">
        <v>168</v>
      </c>
      <c r="AC28" s="23" t="s">
        <v>168</v>
      </c>
      <c r="AD28" s="23" t="s">
        <v>168</v>
      </c>
      <c r="AE28" s="23" t="s">
        <v>168</v>
      </c>
      <c r="AF28" s="23" t="s">
        <v>168</v>
      </c>
      <c r="AG28" s="23" t="s">
        <v>168</v>
      </c>
      <c r="AH28" s="23" t="s">
        <v>168</v>
      </c>
      <c r="AI28" s="23" t="s">
        <v>168</v>
      </c>
      <c r="AJ28" s="23">
        <v>1</v>
      </c>
      <c r="AK28" s="23">
        <v>3</v>
      </c>
      <c r="AL28" s="14" t="s">
        <v>196</v>
      </c>
      <c r="AM28" s="14" t="s">
        <v>483</v>
      </c>
      <c r="AN28" s="15" t="s">
        <v>472</v>
      </c>
      <c r="AO28" s="17" t="s">
        <v>198</v>
      </c>
      <c r="AP28" s="23"/>
      <c r="AQ28" s="21"/>
      <c r="AR28" s="57" t="s">
        <v>484</v>
      </c>
      <c r="AS28" s="57" t="s">
        <v>200</v>
      </c>
      <c r="AT28" s="56">
        <v>1456274</v>
      </c>
      <c r="AU28" s="4" t="s">
        <v>485</v>
      </c>
      <c r="AV28" s="4" t="s">
        <v>486</v>
      </c>
      <c r="AW28" s="4" t="s">
        <v>487</v>
      </c>
      <c r="AX28" s="70">
        <v>0</v>
      </c>
      <c r="AY28" s="115">
        <v>0</v>
      </c>
      <c r="AZ28" s="70">
        <v>0</v>
      </c>
      <c r="BA28" s="115">
        <v>0</v>
      </c>
      <c r="BB28" s="157"/>
      <c r="BC28" s="157"/>
      <c r="BD28" s="157"/>
      <c r="BE28" s="157"/>
      <c r="BF28" s="157"/>
      <c r="BG28" s="115"/>
      <c r="BH28" s="143"/>
      <c r="BI28" s="143"/>
      <c r="BJ28" s="143"/>
      <c r="BK28" s="143"/>
      <c r="BL28" s="143"/>
      <c r="BM28" s="143"/>
      <c r="BN28" s="143"/>
      <c r="BO28" s="143"/>
      <c r="BP28" s="143"/>
      <c r="BQ28" s="6" t="str">
        <f>VLOOKUP(AM28,Hilfslisten!J:K,2,FALSE)</f>
        <v>Venturini Francesca</v>
      </c>
      <c r="BR28" s="6"/>
    </row>
    <row r="29" spans="1:70" ht="15" hidden="1" customHeight="1">
      <c r="A29" s="85" t="s">
        <v>488</v>
      </c>
      <c r="B29" s="69" t="s">
        <v>177</v>
      </c>
      <c r="C29" s="69" t="s">
        <v>155</v>
      </c>
      <c r="D29" s="56" t="s">
        <v>489</v>
      </c>
      <c r="E29" s="184" t="s">
        <v>179</v>
      </c>
      <c r="F29" s="69" t="s">
        <v>155</v>
      </c>
      <c r="G29" s="15"/>
      <c r="H29" s="15"/>
      <c r="I29" s="15"/>
      <c r="J29" s="62"/>
      <c r="K29" s="15" t="s">
        <v>490</v>
      </c>
      <c r="L29" s="184" t="s">
        <v>491</v>
      </c>
      <c r="M29" s="84" t="s">
        <v>492</v>
      </c>
      <c r="N29" s="16" t="s">
        <v>164</v>
      </c>
      <c r="O29" s="58">
        <v>4</v>
      </c>
      <c r="P29" s="16" t="s">
        <v>208</v>
      </c>
      <c r="Q29" s="16" t="s">
        <v>470</v>
      </c>
      <c r="R29" s="16" t="s">
        <v>167</v>
      </c>
      <c r="S29" s="16" t="s">
        <v>167</v>
      </c>
      <c r="T29" s="23" t="s">
        <v>168</v>
      </c>
      <c r="U29" s="23" t="s">
        <v>168</v>
      </c>
      <c r="V29" s="23"/>
      <c r="W29" s="23"/>
      <c r="X29" s="23" t="s">
        <v>168</v>
      </c>
      <c r="Y29" s="23" t="s">
        <v>168</v>
      </c>
      <c r="Z29" s="23" t="s">
        <v>168</v>
      </c>
      <c r="AA29" s="23" t="s">
        <v>168</v>
      </c>
      <c r="AB29" s="23" t="s">
        <v>168</v>
      </c>
      <c r="AC29" s="23" t="s">
        <v>168</v>
      </c>
      <c r="AD29" s="23" t="s">
        <v>168</v>
      </c>
      <c r="AE29" s="23" t="s">
        <v>168</v>
      </c>
      <c r="AF29" s="23" t="s">
        <v>168</v>
      </c>
      <c r="AG29" s="23" t="s">
        <v>168</v>
      </c>
      <c r="AH29" s="23" t="s">
        <v>168</v>
      </c>
      <c r="AI29" s="23" t="s">
        <v>168</v>
      </c>
      <c r="AJ29" s="23">
        <v>1</v>
      </c>
      <c r="AK29" s="23">
        <v>1</v>
      </c>
      <c r="AL29" s="15" t="s">
        <v>210</v>
      </c>
      <c r="AM29" s="15" t="s">
        <v>493</v>
      </c>
      <c r="AN29" s="15" t="s">
        <v>472</v>
      </c>
      <c r="AO29" s="16" t="s">
        <v>171</v>
      </c>
      <c r="AP29" s="108"/>
      <c r="AQ29" s="69"/>
      <c r="AR29" s="41"/>
      <c r="AS29" s="41" t="s">
        <v>494</v>
      </c>
      <c r="AT29" s="56">
        <v>1456390</v>
      </c>
      <c r="AU29" s="4" t="s">
        <v>495</v>
      </c>
      <c r="AV29" s="4" t="s">
        <v>496</v>
      </c>
      <c r="AW29" s="4" t="s">
        <v>497</v>
      </c>
      <c r="AX29" s="70">
        <v>0</v>
      </c>
      <c r="AY29" s="115">
        <v>0</v>
      </c>
      <c r="AZ29" s="70">
        <v>0</v>
      </c>
      <c r="BA29" s="115">
        <v>0</v>
      </c>
      <c r="BB29" s="157"/>
      <c r="BC29" s="157"/>
      <c r="BD29" s="157"/>
      <c r="BE29" s="157"/>
      <c r="BF29" s="157"/>
      <c r="BG29" s="115"/>
      <c r="BH29" s="143"/>
      <c r="BI29" s="143"/>
      <c r="BJ29" s="143"/>
      <c r="BK29" s="143"/>
      <c r="BL29" s="143"/>
      <c r="BM29" s="143"/>
      <c r="BN29" s="143"/>
      <c r="BO29" s="143"/>
      <c r="BP29" s="143"/>
      <c r="BQ29" s="6" t="str">
        <f>VLOOKUP(AM29,Hilfslisten!J:K,2,FALSE)</f>
        <v>Hofer Christoph</v>
      </c>
      <c r="BR29" s="6"/>
    </row>
    <row r="30" spans="1:70" ht="15" hidden="1" customHeight="1">
      <c r="A30" s="89" t="s">
        <v>498</v>
      </c>
      <c r="B30" s="22" t="s">
        <v>177</v>
      </c>
      <c r="C30" s="21" t="s">
        <v>155</v>
      </c>
      <c r="D30" s="209" t="s">
        <v>499</v>
      </c>
      <c r="E30" s="210" t="s">
        <v>500</v>
      </c>
      <c r="F30" s="21" t="s">
        <v>155</v>
      </c>
      <c r="G30" s="14"/>
      <c r="H30" s="14"/>
      <c r="I30" s="14"/>
      <c r="J30" s="61"/>
      <c r="K30" s="14" t="s">
        <v>501</v>
      </c>
      <c r="L30" s="210" t="s">
        <v>500</v>
      </c>
      <c r="M30" s="14" t="s">
        <v>502</v>
      </c>
      <c r="N30" s="17" t="s">
        <v>164</v>
      </c>
      <c r="O30" s="59">
        <v>4</v>
      </c>
      <c r="P30" s="16" t="s">
        <v>208</v>
      </c>
      <c r="Q30" s="17" t="s">
        <v>482</v>
      </c>
      <c r="R30" s="17" t="s">
        <v>167</v>
      </c>
      <c r="S30" s="17" t="s">
        <v>195</v>
      </c>
      <c r="T30" s="23" t="s">
        <v>168</v>
      </c>
      <c r="U30" s="23" t="s">
        <v>168</v>
      </c>
      <c r="V30" s="23"/>
      <c r="W30" s="23"/>
      <c r="X30" s="23" t="s">
        <v>168</v>
      </c>
      <c r="Y30" s="23" t="s">
        <v>168</v>
      </c>
      <c r="Z30" s="23" t="s">
        <v>168</v>
      </c>
      <c r="AA30" s="23" t="s">
        <v>168</v>
      </c>
      <c r="AB30" s="23" t="s">
        <v>168</v>
      </c>
      <c r="AC30" s="23" t="s">
        <v>168</v>
      </c>
      <c r="AD30" s="23" t="s">
        <v>168</v>
      </c>
      <c r="AE30" s="23" t="s">
        <v>168</v>
      </c>
      <c r="AF30" s="23" t="s">
        <v>168</v>
      </c>
      <c r="AG30" s="23" t="s">
        <v>168</v>
      </c>
      <c r="AH30" s="23" t="s">
        <v>168</v>
      </c>
      <c r="AI30" s="23" t="s">
        <v>168</v>
      </c>
      <c r="AJ30" s="23">
        <v>1</v>
      </c>
      <c r="AK30" s="23">
        <v>3</v>
      </c>
      <c r="AL30" s="14" t="s">
        <v>196</v>
      </c>
      <c r="AM30" s="14" t="s">
        <v>483</v>
      </c>
      <c r="AN30" s="15" t="s">
        <v>472</v>
      </c>
      <c r="AO30" s="17" t="s">
        <v>352</v>
      </c>
      <c r="AP30" s="23"/>
      <c r="AQ30" s="21"/>
      <c r="AR30" s="41" t="s">
        <v>503</v>
      </c>
      <c r="AS30" s="67" t="s">
        <v>504</v>
      </c>
      <c r="AT30" s="56">
        <v>1456279</v>
      </c>
      <c r="AU30" s="4" t="s">
        <v>505</v>
      </c>
      <c r="AV30" s="4" t="s">
        <v>506</v>
      </c>
      <c r="AW30" s="4" t="s">
        <v>507</v>
      </c>
      <c r="AX30" s="70">
        <v>0</v>
      </c>
      <c r="AY30" s="115">
        <v>0</v>
      </c>
      <c r="AZ30" s="70">
        <v>0</v>
      </c>
      <c r="BA30" s="115">
        <v>0</v>
      </c>
      <c r="BB30" s="157"/>
      <c r="BC30" s="157"/>
      <c r="BD30" s="157"/>
      <c r="BE30" s="157"/>
      <c r="BF30" s="157"/>
      <c r="BG30" s="115"/>
      <c r="BH30" s="143"/>
      <c r="BI30" s="143"/>
      <c r="BJ30" s="143"/>
      <c r="BK30" s="143"/>
      <c r="BL30" s="143"/>
      <c r="BM30" s="143"/>
      <c r="BN30" s="143"/>
      <c r="BO30" s="143"/>
      <c r="BP30" s="143"/>
      <c r="BQ30" s="6" t="str">
        <f>VLOOKUP(AM30,Hilfslisten!J:K,2,FALSE)</f>
        <v>Venturini Francesca</v>
      </c>
      <c r="BR30" s="6"/>
    </row>
    <row r="31" spans="1:70" ht="15" hidden="1" customHeight="1">
      <c r="A31" s="85" t="s">
        <v>508</v>
      </c>
      <c r="B31" s="199" t="s">
        <v>177</v>
      </c>
      <c r="C31" s="69" t="s">
        <v>509</v>
      </c>
      <c r="D31" s="56" t="s">
        <v>510</v>
      </c>
      <c r="E31" s="196" t="s">
        <v>511</v>
      </c>
      <c r="F31" s="69" t="s">
        <v>509</v>
      </c>
      <c r="G31" s="15"/>
      <c r="H31" s="15"/>
      <c r="I31" s="15"/>
      <c r="J31" s="62"/>
      <c r="K31" s="15" t="s">
        <v>512</v>
      </c>
      <c r="L31" s="196" t="s">
        <v>511</v>
      </c>
      <c r="M31" s="84" t="s">
        <v>513</v>
      </c>
      <c r="N31" s="16" t="s">
        <v>164</v>
      </c>
      <c r="O31" s="200">
        <v>4</v>
      </c>
      <c r="P31" s="16" t="s">
        <v>208</v>
      </c>
      <c r="Q31" s="16" t="s">
        <v>514</v>
      </c>
      <c r="R31" s="16" t="s">
        <v>167</v>
      </c>
      <c r="S31" s="16" t="s">
        <v>167</v>
      </c>
      <c r="T31" s="23" t="s">
        <v>168</v>
      </c>
      <c r="U31" s="23" t="s">
        <v>168</v>
      </c>
      <c r="V31" s="23"/>
      <c r="W31" s="23"/>
      <c r="X31" s="23">
        <v>1</v>
      </c>
      <c r="Y31" s="23">
        <v>1</v>
      </c>
      <c r="Z31" s="23" t="s">
        <v>168</v>
      </c>
      <c r="AA31" s="23" t="s">
        <v>168</v>
      </c>
      <c r="AB31" s="23" t="s">
        <v>168</v>
      </c>
      <c r="AC31" s="23" t="s">
        <v>168</v>
      </c>
      <c r="AD31" s="23" t="s">
        <v>168</v>
      </c>
      <c r="AE31" s="23" t="s">
        <v>168</v>
      </c>
      <c r="AF31" s="23">
        <v>1</v>
      </c>
      <c r="AG31" s="23">
        <v>1</v>
      </c>
      <c r="AH31" s="23" t="s">
        <v>168</v>
      </c>
      <c r="AI31" s="23" t="s">
        <v>168</v>
      </c>
      <c r="AJ31" s="23" t="s">
        <v>168</v>
      </c>
      <c r="AK31" s="23" t="s">
        <v>168</v>
      </c>
      <c r="AL31" s="15" t="s">
        <v>258</v>
      </c>
      <c r="AM31" s="15" t="s">
        <v>234</v>
      </c>
      <c r="AN31" s="15" t="s">
        <v>515</v>
      </c>
      <c r="AO31" s="16" t="s">
        <v>171</v>
      </c>
      <c r="AP31" s="108"/>
      <c r="AQ31" s="16"/>
      <c r="AR31" s="42" t="s">
        <v>516</v>
      </c>
      <c r="AS31" s="42" t="s">
        <v>517</v>
      </c>
      <c r="AT31" s="56">
        <v>1455648</v>
      </c>
      <c r="AU31" s="4" t="s">
        <v>518</v>
      </c>
      <c r="AV31" s="4" t="s">
        <v>519</v>
      </c>
      <c r="AW31" s="4" t="s">
        <v>520</v>
      </c>
      <c r="AX31" s="70">
        <v>0</v>
      </c>
      <c r="AY31" s="115">
        <v>0</v>
      </c>
      <c r="AZ31" s="70">
        <v>0</v>
      </c>
      <c r="BA31" s="115">
        <v>0</v>
      </c>
      <c r="BB31" s="157"/>
      <c r="BC31" s="157"/>
      <c r="BD31" s="157"/>
      <c r="BE31" s="157"/>
      <c r="BF31" s="157"/>
      <c r="BG31" s="115"/>
      <c r="BH31" s="143"/>
      <c r="BI31" s="143"/>
      <c r="BJ31" s="143"/>
      <c r="BK31" s="143"/>
      <c r="BL31" s="143"/>
      <c r="BM31" s="143"/>
      <c r="BN31" s="143"/>
      <c r="BO31" s="143"/>
      <c r="BP31" s="143"/>
      <c r="BQ31" s="6" t="str">
        <f>VLOOKUP(AM31,Hilfslisten!J:K,2,FALSE)</f>
        <v>Loeser Martin</v>
      </c>
      <c r="BR31" s="6"/>
    </row>
    <row r="32" spans="1:70" ht="15" hidden="1" customHeight="1">
      <c r="A32" s="85" t="s">
        <v>521</v>
      </c>
      <c r="B32" s="6" t="s">
        <v>177</v>
      </c>
      <c r="C32" s="6" t="s">
        <v>522</v>
      </c>
      <c r="D32" s="6"/>
      <c r="E32" s="6"/>
      <c r="F32" s="6" t="s">
        <v>522</v>
      </c>
      <c r="G32" s="6"/>
      <c r="H32" s="6"/>
      <c r="I32" s="6"/>
      <c r="J32" s="157"/>
      <c r="K32" s="83" t="s">
        <v>523</v>
      </c>
      <c r="L32" s="189" t="s">
        <v>524</v>
      </c>
      <c r="M32" s="6" t="s">
        <v>525</v>
      </c>
      <c r="N32" s="6" t="s">
        <v>164</v>
      </c>
      <c r="O32" s="157">
        <v>4</v>
      </c>
      <c r="P32" s="16" t="s">
        <v>208</v>
      </c>
      <c r="Q32" s="6" t="s">
        <v>526</v>
      </c>
      <c r="R32" s="8" t="s">
        <v>167</v>
      </c>
      <c r="S32" s="8" t="s">
        <v>527</v>
      </c>
      <c r="T32" s="157"/>
      <c r="U32" s="157"/>
      <c r="V32" s="157">
        <v>1</v>
      </c>
      <c r="W32" s="157">
        <v>3</v>
      </c>
      <c r="X32" s="157"/>
      <c r="Y32" s="157"/>
      <c r="Z32" s="157"/>
      <c r="AA32" s="157"/>
      <c r="AB32" s="157"/>
      <c r="AC32" s="157"/>
      <c r="AD32" s="157"/>
      <c r="AE32" s="157"/>
      <c r="AF32" s="157"/>
      <c r="AG32" s="157"/>
      <c r="AH32" s="157"/>
      <c r="AI32" s="157"/>
      <c r="AJ32" s="157">
        <v>1</v>
      </c>
      <c r="AK32" s="157">
        <v>1</v>
      </c>
      <c r="AL32" s="211" t="s">
        <v>210</v>
      </c>
      <c r="AM32" s="211" t="s">
        <v>493</v>
      </c>
      <c r="AN32" s="211" t="s">
        <v>528</v>
      </c>
      <c r="AO32" s="6"/>
      <c r="AP32" s="157"/>
      <c r="AQ32" s="6"/>
      <c r="AR32" s="57"/>
      <c r="AS32" s="57"/>
      <c r="AT32" s="8">
        <v>1692453</v>
      </c>
      <c r="AU32" s="4" t="s">
        <v>529</v>
      </c>
      <c r="AV32" s="4" t="s">
        <v>530</v>
      </c>
      <c r="AW32" s="4" t="s">
        <v>531</v>
      </c>
      <c r="AX32" s="70"/>
      <c r="AY32" s="116"/>
      <c r="AZ32" s="70"/>
      <c r="BA32" s="116"/>
      <c r="BB32" s="157"/>
      <c r="BC32" s="157"/>
      <c r="BD32" s="157"/>
      <c r="BE32" s="157"/>
      <c r="BF32" s="157"/>
      <c r="BG32" s="116"/>
      <c r="BH32" s="143"/>
      <c r="BI32" s="143"/>
      <c r="BJ32" s="143"/>
      <c r="BK32" s="143"/>
      <c r="BL32" s="143"/>
      <c r="BM32" s="143"/>
      <c r="BN32" s="143"/>
      <c r="BO32" s="143"/>
      <c r="BP32" s="143"/>
      <c r="BQ32" s="6" t="str">
        <f>VLOOKUP(AM32,Hilfslisten!J:K,2,FALSE)</f>
        <v>Hofer Christoph</v>
      </c>
      <c r="BR32" s="6"/>
    </row>
    <row r="33" spans="1:70" ht="15" hidden="1" customHeight="1">
      <c r="A33" s="85" t="s">
        <v>532</v>
      </c>
      <c r="B33" s="22" t="s">
        <v>177</v>
      </c>
      <c r="C33" s="21" t="s">
        <v>509</v>
      </c>
      <c r="D33" s="56" t="s">
        <v>533</v>
      </c>
      <c r="E33" s="206" t="s">
        <v>534</v>
      </c>
      <c r="F33" s="21" t="s">
        <v>509</v>
      </c>
      <c r="G33" s="14"/>
      <c r="H33" s="14"/>
      <c r="I33" s="14"/>
      <c r="J33" s="61"/>
      <c r="K33" s="14" t="s">
        <v>535</v>
      </c>
      <c r="L33" s="206" t="s">
        <v>536</v>
      </c>
      <c r="M33" s="21" t="s">
        <v>537</v>
      </c>
      <c r="N33" s="17" t="s">
        <v>164</v>
      </c>
      <c r="O33" s="59">
        <v>4</v>
      </c>
      <c r="P33" s="16" t="s">
        <v>208</v>
      </c>
      <c r="Q33" s="17" t="s">
        <v>514</v>
      </c>
      <c r="R33" s="17" t="s">
        <v>167</v>
      </c>
      <c r="S33" s="17" t="s">
        <v>167</v>
      </c>
      <c r="T33" s="23" t="s">
        <v>168</v>
      </c>
      <c r="U33" s="23" t="s">
        <v>168</v>
      </c>
      <c r="V33" s="23"/>
      <c r="W33" s="23"/>
      <c r="X33" s="23">
        <v>1</v>
      </c>
      <c r="Y33" s="23">
        <v>1</v>
      </c>
      <c r="Z33" s="23" t="s">
        <v>168</v>
      </c>
      <c r="AA33" s="23" t="s">
        <v>168</v>
      </c>
      <c r="AB33" s="23" t="s">
        <v>168</v>
      </c>
      <c r="AC33" s="23" t="s">
        <v>168</v>
      </c>
      <c r="AD33" s="23" t="s">
        <v>168</v>
      </c>
      <c r="AE33" s="23" t="s">
        <v>168</v>
      </c>
      <c r="AF33" s="23">
        <v>1</v>
      </c>
      <c r="AG33" s="23">
        <v>1</v>
      </c>
      <c r="AH33" s="23" t="s">
        <v>168</v>
      </c>
      <c r="AI33" s="23" t="s">
        <v>168</v>
      </c>
      <c r="AJ33" s="23" t="s">
        <v>168</v>
      </c>
      <c r="AK33" s="23" t="s">
        <v>168</v>
      </c>
      <c r="AL33" s="14" t="s">
        <v>232</v>
      </c>
      <c r="AM33" s="14" t="s">
        <v>538</v>
      </c>
      <c r="AN33" s="14" t="s">
        <v>515</v>
      </c>
      <c r="AO33" s="17" t="s">
        <v>171</v>
      </c>
      <c r="AP33" s="23"/>
      <c r="AQ33" s="17"/>
      <c r="AR33" s="41" t="s">
        <v>235</v>
      </c>
      <c r="AS33" s="41" t="s">
        <v>539</v>
      </c>
      <c r="AT33" s="56">
        <v>1455572</v>
      </c>
      <c r="AU33" s="4" t="s">
        <v>540</v>
      </c>
      <c r="AV33" s="4" t="s">
        <v>541</v>
      </c>
      <c r="AW33" s="4" t="s">
        <v>542</v>
      </c>
      <c r="AX33" s="70">
        <v>0</v>
      </c>
      <c r="AY33" s="115">
        <v>0</v>
      </c>
      <c r="AZ33" s="70">
        <v>0</v>
      </c>
      <c r="BA33" s="115">
        <v>0</v>
      </c>
      <c r="BB33" s="157"/>
      <c r="BC33" s="157"/>
      <c r="BD33" s="157"/>
      <c r="BE33" s="157"/>
      <c r="BF33" s="157"/>
      <c r="BG33" s="115"/>
      <c r="BH33" s="143"/>
      <c r="BI33" s="143"/>
      <c r="BJ33" s="143"/>
      <c r="BK33" s="143"/>
      <c r="BL33" s="143"/>
      <c r="BM33" s="143"/>
      <c r="BN33" s="143"/>
      <c r="BO33" s="143"/>
      <c r="BP33" s="143"/>
      <c r="BQ33" s="6" t="str">
        <f>VLOOKUP(AM33,Hilfslisten!J:K,2,FALSE)</f>
        <v>Burkert Gerrit</v>
      </c>
      <c r="BR33" s="6"/>
    </row>
    <row r="34" spans="1:70" ht="15" hidden="1" customHeight="1">
      <c r="A34" s="85" t="s">
        <v>543</v>
      </c>
      <c r="B34" s="22" t="s">
        <v>177</v>
      </c>
      <c r="C34" s="21" t="s">
        <v>544</v>
      </c>
      <c r="D34" s="56" t="s">
        <v>545</v>
      </c>
      <c r="E34" s="212" t="s">
        <v>546</v>
      </c>
      <c r="F34" s="21" t="s">
        <v>544</v>
      </c>
      <c r="G34" s="21"/>
      <c r="H34" s="21"/>
      <c r="I34" s="21"/>
      <c r="J34" s="59"/>
      <c r="K34" s="14" t="s">
        <v>547</v>
      </c>
      <c r="L34" s="212" t="s">
        <v>546</v>
      </c>
      <c r="M34" s="21" t="s">
        <v>548</v>
      </c>
      <c r="N34" s="14" t="s">
        <v>164</v>
      </c>
      <c r="O34" s="65">
        <v>4</v>
      </c>
      <c r="P34" s="16" t="s">
        <v>208</v>
      </c>
      <c r="Q34" s="14" t="s">
        <v>549</v>
      </c>
      <c r="R34" s="14" t="s">
        <v>167</v>
      </c>
      <c r="S34" s="14" t="s">
        <v>167</v>
      </c>
      <c r="T34" s="23">
        <v>1</v>
      </c>
      <c r="U34" s="23">
        <v>1</v>
      </c>
      <c r="V34" s="23">
        <v>1</v>
      </c>
      <c r="W34" s="23">
        <v>1</v>
      </c>
      <c r="X34" s="23" t="s">
        <v>168</v>
      </c>
      <c r="Y34" s="23" t="s">
        <v>168</v>
      </c>
      <c r="Z34" s="23">
        <v>1</v>
      </c>
      <c r="AA34" s="23">
        <v>1</v>
      </c>
      <c r="AB34" s="23" t="s">
        <v>168</v>
      </c>
      <c r="AC34" s="23" t="s">
        <v>168</v>
      </c>
      <c r="AD34" s="23">
        <v>1</v>
      </c>
      <c r="AE34" s="23">
        <v>1</v>
      </c>
      <c r="AF34" s="23" t="s">
        <v>168</v>
      </c>
      <c r="AG34" s="23" t="s">
        <v>168</v>
      </c>
      <c r="AH34" s="23">
        <v>1</v>
      </c>
      <c r="AI34" s="23">
        <v>1</v>
      </c>
      <c r="AJ34" s="23">
        <v>1</v>
      </c>
      <c r="AK34" s="23">
        <v>1</v>
      </c>
      <c r="AL34" s="127" t="s">
        <v>219</v>
      </c>
      <c r="AM34" s="208" t="s">
        <v>550</v>
      </c>
      <c r="AN34" s="208" t="s">
        <v>551</v>
      </c>
      <c r="AO34" s="127" t="s">
        <v>171</v>
      </c>
      <c r="AP34" s="128"/>
      <c r="AQ34" s="127"/>
      <c r="AR34" s="41" t="s">
        <v>552</v>
      </c>
      <c r="AS34" s="41" t="s">
        <v>327</v>
      </c>
      <c r="AT34" s="56">
        <v>1455608</v>
      </c>
      <c r="AU34" s="4" t="s">
        <v>553</v>
      </c>
      <c r="AV34" s="4" t="s">
        <v>554</v>
      </c>
      <c r="AW34" s="4" t="s">
        <v>555</v>
      </c>
      <c r="AX34" s="70"/>
      <c r="AY34" s="115">
        <v>0</v>
      </c>
      <c r="AZ34" s="70"/>
      <c r="BA34" s="115">
        <v>0</v>
      </c>
      <c r="BB34" s="157"/>
      <c r="BC34" s="157"/>
      <c r="BD34" s="157"/>
      <c r="BE34" s="157"/>
      <c r="BF34" s="157"/>
      <c r="BG34" s="115"/>
      <c r="BH34" s="143"/>
      <c r="BI34" s="143"/>
      <c r="BJ34" s="143"/>
      <c r="BK34" s="143"/>
      <c r="BL34" s="143"/>
      <c r="BM34" s="143"/>
      <c r="BN34" s="143"/>
      <c r="BO34" s="143"/>
      <c r="BP34" s="143"/>
      <c r="BQ34" s="6" t="str">
        <f>VLOOKUP(AM34,Hilfslisten!J:K,2,FALSE)</f>
        <v>Stormer Henrik</v>
      </c>
      <c r="BR34" s="6"/>
    </row>
    <row r="35" spans="1:70" ht="15" hidden="1" customHeight="1">
      <c r="A35" s="87" t="s">
        <v>556</v>
      </c>
      <c r="B35" s="69" t="s">
        <v>177</v>
      </c>
      <c r="C35" s="69" t="s">
        <v>557</v>
      </c>
      <c r="D35" s="97" t="s">
        <v>558</v>
      </c>
      <c r="E35" s="213" t="s">
        <v>559</v>
      </c>
      <c r="F35" s="69" t="s">
        <v>557</v>
      </c>
      <c r="G35" s="15"/>
      <c r="H35" s="15"/>
      <c r="I35" s="15"/>
      <c r="J35" s="62"/>
      <c r="K35" s="15" t="s">
        <v>560</v>
      </c>
      <c r="L35" s="213" t="s">
        <v>561</v>
      </c>
      <c r="M35" s="84" t="s">
        <v>561</v>
      </c>
      <c r="N35" s="16" t="s">
        <v>562</v>
      </c>
      <c r="O35" s="58">
        <v>2</v>
      </c>
      <c r="P35" s="16" t="s">
        <v>230</v>
      </c>
      <c r="Q35" s="16" t="s">
        <v>563</v>
      </c>
      <c r="R35" s="16" t="s">
        <v>167</v>
      </c>
      <c r="S35" s="16" t="s">
        <v>564</v>
      </c>
      <c r="T35" s="23">
        <v>1</v>
      </c>
      <c r="U35" s="23">
        <v>1</v>
      </c>
      <c r="V35" s="23">
        <v>1</v>
      </c>
      <c r="W35" s="23">
        <v>1</v>
      </c>
      <c r="X35" s="23">
        <v>1</v>
      </c>
      <c r="Y35" s="23">
        <v>1</v>
      </c>
      <c r="Z35" s="23">
        <v>1</v>
      </c>
      <c r="AA35" s="23">
        <v>1</v>
      </c>
      <c r="AB35" s="23">
        <v>1</v>
      </c>
      <c r="AC35" s="23">
        <v>1</v>
      </c>
      <c r="AD35" s="23">
        <v>1</v>
      </c>
      <c r="AE35" s="23">
        <v>3</v>
      </c>
      <c r="AF35" s="23">
        <v>1</v>
      </c>
      <c r="AG35" s="23">
        <v>1</v>
      </c>
      <c r="AH35" s="23">
        <v>1</v>
      </c>
      <c r="AI35" s="23">
        <v>1</v>
      </c>
      <c r="AJ35" s="23">
        <v>1</v>
      </c>
      <c r="AK35" s="23">
        <v>1</v>
      </c>
      <c r="AL35" s="16" t="s">
        <v>565</v>
      </c>
      <c r="AM35" s="15" t="s">
        <v>566</v>
      </c>
      <c r="AN35" s="15" t="s">
        <v>551</v>
      </c>
      <c r="AO35" s="16" t="s">
        <v>567</v>
      </c>
      <c r="AP35" s="108"/>
      <c r="AQ35" s="16"/>
      <c r="AR35" s="41"/>
      <c r="AS35" s="57" t="s">
        <v>568</v>
      </c>
      <c r="AT35" s="56">
        <v>1455666</v>
      </c>
      <c r="AU35" s="4" t="s">
        <v>569</v>
      </c>
      <c r="AV35" s="4" t="s">
        <v>570</v>
      </c>
      <c r="AW35" s="4" t="s">
        <v>571</v>
      </c>
      <c r="AX35" s="160" t="s">
        <v>11</v>
      </c>
      <c r="AY35" s="115">
        <v>0</v>
      </c>
      <c r="AZ35" s="160" t="s">
        <v>11</v>
      </c>
      <c r="BA35" s="115">
        <v>0</v>
      </c>
      <c r="BB35" s="157"/>
      <c r="BC35" s="157"/>
      <c r="BD35" s="157"/>
      <c r="BE35" s="157"/>
      <c r="BF35" s="157"/>
      <c r="BG35" s="115"/>
      <c r="BH35" s="143"/>
      <c r="BI35" s="143"/>
      <c r="BJ35" s="143"/>
      <c r="BK35" s="143"/>
      <c r="BL35" s="143"/>
      <c r="BM35" s="143"/>
      <c r="BN35" s="143"/>
      <c r="BO35" s="143"/>
      <c r="BP35" s="143"/>
      <c r="BQ35" s="6" t="str">
        <f>VLOOKUP(AM35,Hilfslisten!J:K,2,FALSE)</f>
        <v>Fernando Daniela</v>
      </c>
      <c r="BR35" s="6"/>
    </row>
    <row r="36" spans="1:70" ht="15" hidden="1" customHeight="1">
      <c r="A36" s="89" t="s">
        <v>572</v>
      </c>
      <c r="B36" s="22" t="s">
        <v>177</v>
      </c>
      <c r="C36" s="21" t="s">
        <v>573</v>
      </c>
      <c r="D36" s="56" t="s">
        <v>574</v>
      </c>
      <c r="E36" s="201" t="s">
        <v>575</v>
      </c>
      <c r="F36" s="21" t="s">
        <v>573</v>
      </c>
      <c r="G36" s="14"/>
      <c r="H36" s="14"/>
      <c r="I36" s="14"/>
      <c r="J36" s="61"/>
      <c r="K36" s="14" t="s">
        <v>576</v>
      </c>
      <c r="L36" s="201" t="s">
        <v>577</v>
      </c>
      <c r="M36" s="14" t="s">
        <v>577</v>
      </c>
      <c r="N36" s="17" t="s">
        <v>164</v>
      </c>
      <c r="O36" s="59">
        <v>4</v>
      </c>
      <c r="P36" s="16" t="s">
        <v>208</v>
      </c>
      <c r="Q36" s="17" t="s">
        <v>578</v>
      </c>
      <c r="R36" s="17" t="s">
        <v>167</v>
      </c>
      <c r="S36" s="16" t="s">
        <v>167</v>
      </c>
      <c r="T36" s="23">
        <v>1</v>
      </c>
      <c r="U36" s="23">
        <v>1</v>
      </c>
      <c r="V36" s="23">
        <v>1</v>
      </c>
      <c r="W36" s="23">
        <v>1</v>
      </c>
      <c r="X36" s="23" t="s">
        <v>168</v>
      </c>
      <c r="Y36" s="23" t="s">
        <v>168</v>
      </c>
      <c r="Z36" s="23" t="s">
        <v>168</v>
      </c>
      <c r="AA36" s="23" t="s">
        <v>168</v>
      </c>
      <c r="AB36" s="23">
        <v>1</v>
      </c>
      <c r="AC36" s="23">
        <v>1</v>
      </c>
      <c r="AD36" s="23" t="s">
        <v>168</v>
      </c>
      <c r="AE36" s="23" t="s">
        <v>168</v>
      </c>
      <c r="AF36" s="23" t="s">
        <v>168</v>
      </c>
      <c r="AG36" s="23" t="s">
        <v>168</v>
      </c>
      <c r="AH36" s="23">
        <v>1</v>
      </c>
      <c r="AI36" s="23">
        <v>1</v>
      </c>
      <c r="AJ36" s="23">
        <v>1</v>
      </c>
      <c r="AK36" s="23">
        <v>1</v>
      </c>
      <c r="AL36" s="14" t="s">
        <v>196</v>
      </c>
      <c r="AM36" s="14" t="s">
        <v>579</v>
      </c>
      <c r="AN36" s="14" t="s">
        <v>551</v>
      </c>
      <c r="AO36" s="17" t="s">
        <v>339</v>
      </c>
      <c r="AP36" s="23"/>
      <c r="AQ36" s="17"/>
      <c r="AR36" s="41"/>
      <c r="AS36" s="41" t="s">
        <v>580</v>
      </c>
      <c r="AT36" s="56">
        <v>1456291</v>
      </c>
      <c r="AU36" s="4" t="s">
        <v>581</v>
      </c>
      <c r="AV36" s="4" t="s">
        <v>582</v>
      </c>
      <c r="AW36" s="4" t="s">
        <v>583</v>
      </c>
      <c r="AX36" s="70"/>
      <c r="AY36" s="115">
        <v>0</v>
      </c>
      <c r="AZ36" s="70"/>
      <c r="BA36" s="115">
        <v>0</v>
      </c>
      <c r="BB36" s="157"/>
      <c r="BC36" s="157"/>
      <c r="BD36" s="157"/>
      <c r="BE36" s="157"/>
      <c r="BF36" s="157"/>
      <c r="BG36" s="115"/>
      <c r="BH36" s="143"/>
      <c r="BI36" s="143"/>
      <c r="BJ36" s="143"/>
      <c r="BK36" s="143"/>
      <c r="BL36" s="143"/>
      <c r="BM36" s="143"/>
      <c r="BN36" s="143"/>
      <c r="BO36" s="143"/>
      <c r="BP36" s="143"/>
      <c r="BQ36" s="6" t="str">
        <f>VLOOKUP(AM36,Hilfslisten!J:K,2,FALSE)</f>
        <v>Zaugg Christoph</v>
      </c>
      <c r="BR36" s="6"/>
    </row>
    <row r="37" spans="1:70" ht="15" hidden="1" customHeight="1">
      <c r="A37" s="89" t="s">
        <v>584</v>
      </c>
      <c r="B37" s="22" t="s">
        <v>177</v>
      </c>
      <c r="C37" s="21" t="s">
        <v>585</v>
      </c>
      <c r="D37" s="56" t="s">
        <v>586</v>
      </c>
      <c r="E37" s="214" t="s">
        <v>333</v>
      </c>
      <c r="F37" s="21" t="s">
        <v>585</v>
      </c>
      <c r="G37" s="21"/>
      <c r="H37" s="21"/>
      <c r="I37" s="21"/>
      <c r="J37" s="59"/>
      <c r="K37" s="14" t="s">
        <v>587</v>
      </c>
      <c r="L37" s="214" t="s">
        <v>588</v>
      </c>
      <c r="M37" s="14" t="s">
        <v>589</v>
      </c>
      <c r="N37" s="14" t="s">
        <v>164</v>
      </c>
      <c r="O37" s="65">
        <v>4</v>
      </c>
      <c r="P37" s="16" t="s">
        <v>337</v>
      </c>
      <c r="Q37" s="14" t="s">
        <v>590</v>
      </c>
      <c r="R37" s="14" t="s">
        <v>167</v>
      </c>
      <c r="S37" s="16" t="s">
        <v>167</v>
      </c>
      <c r="T37" s="23">
        <v>1</v>
      </c>
      <c r="U37" s="23">
        <v>1</v>
      </c>
      <c r="V37" s="23">
        <v>1</v>
      </c>
      <c r="W37" s="23">
        <v>1</v>
      </c>
      <c r="X37" s="23" t="s">
        <v>168</v>
      </c>
      <c r="Y37" s="23" t="s">
        <v>168</v>
      </c>
      <c r="Z37" s="23" t="s">
        <v>168</v>
      </c>
      <c r="AA37" s="23" t="s">
        <v>168</v>
      </c>
      <c r="AB37" s="23" t="s">
        <v>168</v>
      </c>
      <c r="AC37" s="23" t="s">
        <v>168</v>
      </c>
      <c r="AD37" s="23" t="s">
        <v>168</v>
      </c>
      <c r="AE37" s="23" t="s">
        <v>168</v>
      </c>
      <c r="AF37" s="23" t="s">
        <v>168</v>
      </c>
      <c r="AG37" s="23" t="s">
        <v>168</v>
      </c>
      <c r="AH37" s="23">
        <v>1</v>
      </c>
      <c r="AI37" s="23">
        <v>1</v>
      </c>
      <c r="AJ37" s="23">
        <v>1</v>
      </c>
      <c r="AK37" s="23">
        <v>1</v>
      </c>
      <c r="AL37" s="127" t="s">
        <v>196</v>
      </c>
      <c r="AM37" s="208" t="s">
        <v>591</v>
      </c>
      <c r="AN37" s="208" t="s">
        <v>551</v>
      </c>
      <c r="AO37" s="127" t="s">
        <v>339</v>
      </c>
      <c r="AP37" s="128"/>
      <c r="AQ37" s="127"/>
      <c r="AR37" s="41"/>
      <c r="AS37" s="41" t="s">
        <v>580</v>
      </c>
      <c r="AT37" s="56">
        <v>1456315</v>
      </c>
      <c r="AU37" s="4" t="s">
        <v>592</v>
      </c>
      <c r="AV37" s="4" t="s">
        <v>593</v>
      </c>
      <c r="AW37" s="4" t="s">
        <v>594</v>
      </c>
      <c r="AX37" s="70"/>
      <c r="AY37" s="115">
        <v>0</v>
      </c>
      <c r="AZ37" s="70"/>
      <c r="BA37" s="115">
        <v>0</v>
      </c>
      <c r="BB37" s="157"/>
      <c r="BC37" s="157"/>
      <c r="BD37" s="157"/>
      <c r="BE37" s="157"/>
      <c r="BF37" s="157"/>
      <c r="BG37" s="115"/>
      <c r="BH37" s="143"/>
      <c r="BI37" s="143"/>
      <c r="BJ37" s="143"/>
      <c r="BK37" s="143"/>
      <c r="BL37" s="143"/>
      <c r="BM37" s="143"/>
      <c r="BN37" s="143"/>
      <c r="BO37" s="143"/>
      <c r="BP37" s="143"/>
      <c r="BQ37" s="6" t="str">
        <f>VLOOKUP(AM37,Hilfslisten!J:K,2,FALSE)</f>
        <v>Landry Chantal</v>
      </c>
      <c r="BR37" s="6"/>
    </row>
    <row r="38" spans="1:70" ht="15" hidden="1" customHeight="1">
      <c r="A38" s="89" t="s">
        <v>595</v>
      </c>
      <c r="B38" s="22" t="s">
        <v>177</v>
      </c>
      <c r="C38" s="21" t="s">
        <v>596</v>
      </c>
      <c r="D38" s="97" t="s">
        <v>597</v>
      </c>
      <c r="E38" s="201" t="s">
        <v>577</v>
      </c>
      <c r="F38" s="21" t="s">
        <v>596</v>
      </c>
      <c r="G38" s="14"/>
      <c r="H38" s="14"/>
      <c r="I38" s="14"/>
      <c r="J38" s="61"/>
      <c r="K38" s="14" t="s">
        <v>598</v>
      </c>
      <c r="L38" s="201" t="s">
        <v>577</v>
      </c>
      <c r="M38" s="14" t="s">
        <v>577</v>
      </c>
      <c r="N38" s="17" t="s">
        <v>164</v>
      </c>
      <c r="O38" s="59">
        <v>4</v>
      </c>
      <c r="P38" s="16" t="s">
        <v>208</v>
      </c>
      <c r="Q38" s="17" t="s">
        <v>599</v>
      </c>
      <c r="R38" s="17" t="s">
        <v>167</v>
      </c>
      <c r="S38" s="16" t="s">
        <v>167</v>
      </c>
      <c r="T38" s="23" t="s">
        <v>168</v>
      </c>
      <c r="U38" s="23" t="s">
        <v>168</v>
      </c>
      <c r="V38" s="23"/>
      <c r="W38" s="23"/>
      <c r="X38" s="23">
        <v>1</v>
      </c>
      <c r="Y38" s="23">
        <v>1</v>
      </c>
      <c r="Z38" s="23">
        <v>1</v>
      </c>
      <c r="AA38" s="23">
        <v>1</v>
      </c>
      <c r="AB38" s="23" t="s">
        <v>168</v>
      </c>
      <c r="AC38" s="23" t="s">
        <v>168</v>
      </c>
      <c r="AD38" s="23">
        <v>1</v>
      </c>
      <c r="AE38" s="23">
        <v>1</v>
      </c>
      <c r="AF38" s="23">
        <v>1</v>
      </c>
      <c r="AG38" s="23">
        <v>1</v>
      </c>
      <c r="AH38" s="23" t="s">
        <v>168</v>
      </c>
      <c r="AI38" s="23" t="s">
        <v>168</v>
      </c>
      <c r="AJ38" s="23" t="s">
        <v>168</v>
      </c>
      <c r="AK38" s="23" t="s">
        <v>168</v>
      </c>
      <c r="AL38" s="14" t="s">
        <v>196</v>
      </c>
      <c r="AM38" s="14" t="s">
        <v>600</v>
      </c>
      <c r="AN38" s="14" t="s">
        <v>551</v>
      </c>
      <c r="AO38" s="17" t="s">
        <v>339</v>
      </c>
      <c r="AP38" s="23"/>
      <c r="AQ38" s="17"/>
      <c r="AR38" s="41"/>
      <c r="AS38" s="41" t="s">
        <v>601</v>
      </c>
      <c r="AT38" s="56">
        <v>1456323</v>
      </c>
      <c r="AU38" s="4" t="s">
        <v>602</v>
      </c>
      <c r="AV38" s="4" t="s">
        <v>603</v>
      </c>
      <c r="AW38" s="4" t="s">
        <v>604</v>
      </c>
      <c r="AX38" s="70">
        <v>0</v>
      </c>
      <c r="AY38" s="115">
        <v>0</v>
      </c>
      <c r="AZ38" s="70">
        <v>0</v>
      </c>
      <c r="BA38" s="115">
        <v>0</v>
      </c>
      <c r="BB38" s="157"/>
      <c r="BC38" s="157"/>
      <c r="BD38" s="157"/>
      <c r="BE38" s="157"/>
      <c r="BF38" s="157"/>
      <c r="BG38" s="115"/>
      <c r="BH38" s="143"/>
      <c r="BI38" s="143"/>
      <c r="BJ38" s="143"/>
      <c r="BK38" s="143"/>
      <c r="BL38" s="143"/>
      <c r="BM38" s="143"/>
      <c r="BN38" s="143"/>
      <c r="BO38" s="143"/>
      <c r="BP38" s="143"/>
      <c r="BQ38" s="6" t="str">
        <f>VLOOKUP(AM38,Hilfslisten!J:K,2,FALSE)</f>
        <v>Robbiani Marcello</v>
      </c>
      <c r="BR38" s="6"/>
    </row>
    <row r="39" spans="1:70" ht="15" hidden="1" customHeight="1">
      <c r="A39" s="89" t="s">
        <v>605</v>
      </c>
      <c r="B39" s="22" t="s">
        <v>177</v>
      </c>
      <c r="C39" s="21" t="s">
        <v>509</v>
      </c>
      <c r="D39" s="97" t="s">
        <v>606</v>
      </c>
      <c r="E39" s="201" t="s">
        <v>588</v>
      </c>
      <c r="F39" s="21" t="s">
        <v>509</v>
      </c>
      <c r="G39" s="14"/>
      <c r="H39" s="14"/>
      <c r="I39" s="14"/>
      <c r="J39" s="61"/>
      <c r="K39" s="14" t="s">
        <v>607</v>
      </c>
      <c r="L39" s="201" t="s">
        <v>588</v>
      </c>
      <c r="M39" s="14" t="s">
        <v>589</v>
      </c>
      <c r="N39" s="17" t="s">
        <v>164</v>
      </c>
      <c r="O39" s="59">
        <v>4</v>
      </c>
      <c r="P39" s="16" t="s">
        <v>337</v>
      </c>
      <c r="Q39" s="14" t="s">
        <v>514</v>
      </c>
      <c r="R39" s="17" t="s">
        <v>167</v>
      </c>
      <c r="S39" s="16" t="s">
        <v>167</v>
      </c>
      <c r="T39" s="23" t="s">
        <v>168</v>
      </c>
      <c r="U39" s="23" t="s">
        <v>168</v>
      </c>
      <c r="V39" s="23"/>
      <c r="W39" s="23"/>
      <c r="X39" s="23">
        <v>1</v>
      </c>
      <c r="Y39" s="23">
        <v>1</v>
      </c>
      <c r="Z39" s="23" t="s">
        <v>168</v>
      </c>
      <c r="AA39" s="23" t="s">
        <v>168</v>
      </c>
      <c r="AB39" s="23" t="s">
        <v>168</v>
      </c>
      <c r="AC39" s="23" t="s">
        <v>168</v>
      </c>
      <c r="AD39" s="23" t="s">
        <v>168</v>
      </c>
      <c r="AE39" s="23" t="s">
        <v>168</v>
      </c>
      <c r="AF39" s="23">
        <v>1</v>
      </c>
      <c r="AG39" s="23">
        <v>1</v>
      </c>
      <c r="AH39" s="23" t="s">
        <v>168</v>
      </c>
      <c r="AI39" s="23" t="s">
        <v>168</v>
      </c>
      <c r="AJ39" s="23" t="s">
        <v>168</v>
      </c>
      <c r="AK39" s="23" t="s">
        <v>168</v>
      </c>
      <c r="AL39" s="14" t="s">
        <v>440</v>
      </c>
      <c r="AM39" s="14" t="s">
        <v>608</v>
      </c>
      <c r="AN39" s="14" t="s">
        <v>515</v>
      </c>
      <c r="AO39" s="17" t="s">
        <v>339</v>
      </c>
      <c r="AP39" s="23"/>
      <c r="AQ39" s="17"/>
      <c r="AR39" s="41"/>
      <c r="AS39" s="67" t="s">
        <v>609</v>
      </c>
      <c r="AT39" s="56">
        <v>1456381</v>
      </c>
      <c r="AU39" s="4" t="s">
        <v>610</v>
      </c>
      <c r="AV39" s="4" t="s">
        <v>611</v>
      </c>
      <c r="AW39" s="4" t="s">
        <v>612</v>
      </c>
      <c r="AX39" s="70">
        <v>0</v>
      </c>
      <c r="AY39" s="115">
        <v>0</v>
      </c>
      <c r="AZ39" s="70">
        <v>0</v>
      </c>
      <c r="BA39" s="115">
        <v>0</v>
      </c>
      <c r="BB39" s="157"/>
      <c r="BC39" s="157"/>
      <c r="BD39" s="157"/>
      <c r="BE39" s="157"/>
      <c r="BF39" s="157"/>
      <c r="BG39" s="115"/>
      <c r="BH39" s="143"/>
      <c r="BI39" s="143"/>
      <c r="BJ39" s="143"/>
      <c r="BK39" s="143"/>
      <c r="BL39" s="143"/>
      <c r="BM39" s="143"/>
      <c r="BN39" s="143"/>
      <c r="BO39" s="143"/>
      <c r="BP39" s="143"/>
      <c r="BQ39" s="6" t="str">
        <f>VLOOKUP(AM39,Hilfslisten!J:K,2,FALSE)</f>
        <v>Schmid Matthias</v>
      </c>
      <c r="BR39" s="6"/>
    </row>
    <row r="40" spans="1:70" ht="15" hidden="1" customHeight="1">
      <c r="A40" s="89" t="s">
        <v>613</v>
      </c>
      <c r="B40" s="22" t="s">
        <v>177</v>
      </c>
      <c r="C40" s="21" t="s">
        <v>614</v>
      </c>
      <c r="D40" s="56" t="s">
        <v>615</v>
      </c>
      <c r="E40" s="201" t="s">
        <v>333</v>
      </c>
      <c r="F40" s="21" t="s">
        <v>614</v>
      </c>
      <c r="G40" s="14"/>
      <c r="H40" s="14"/>
      <c r="I40" s="14"/>
      <c r="J40" s="61"/>
      <c r="K40" s="14" t="s">
        <v>616</v>
      </c>
      <c r="L40" s="201" t="s">
        <v>617</v>
      </c>
      <c r="M40" s="21" t="s">
        <v>618</v>
      </c>
      <c r="N40" s="17" t="s">
        <v>164</v>
      </c>
      <c r="O40" s="59">
        <v>4</v>
      </c>
      <c r="P40" s="16" t="s">
        <v>337</v>
      </c>
      <c r="Q40" s="14" t="s">
        <v>619</v>
      </c>
      <c r="R40" s="17" t="s">
        <v>167</v>
      </c>
      <c r="S40" s="16" t="s">
        <v>167</v>
      </c>
      <c r="T40" s="23" t="s">
        <v>168</v>
      </c>
      <c r="U40" s="23" t="s">
        <v>168</v>
      </c>
      <c r="V40" s="23"/>
      <c r="W40" s="23"/>
      <c r="X40" s="23" t="s">
        <v>168</v>
      </c>
      <c r="Y40" s="23" t="s">
        <v>168</v>
      </c>
      <c r="Z40" s="23">
        <v>1</v>
      </c>
      <c r="AA40" s="23">
        <v>1</v>
      </c>
      <c r="AB40" s="23" t="s">
        <v>168</v>
      </c>
      <c r="AC40" s="23" t="s">
        <v>168</v>
      </c>
      <c r="AD40" s="23">
        <v>1</v>
      </c>
      <c r="AE40" s="23">
        <v>1</v>
      </c>
      <c r="AF40" s="23" t="s">
        <v>168</v>
      </c>
      <c r="AG40" s="23" t="s">
        <v>168</v>
      </c>
      <c r="AH40" s="23" t="s">
        <v>168</v>
      </c>
      <c r="AI40" s="23" t="s">
        <v>168</v>
      </c>
      <c r="AJ40" s="23" t="s">
        <v>168</v>
      </c>
      <c r="AK40" s="23" t="s">
        <v>168</v>
      </c>
      <c r="AL40" s="17" t="s">
        <v>196</v>
      </c>
      <c r="AM40" s="14" t="s">
        <v>620</v>
      </c>
      <c r="AN40" s="14" t="s">
        <v>621</v>
      </c>
      <c r="AO40" s="17" t="s">
        <v>339</v>
      </c>
      <c r="AP40" s="23"/>
      <c r="AQ40" s="17"/>
      <c r="AR40" s="41"/>
      <c r="AS40" s="41" t="s">
        <v>539</v>
      </c>
      <c r="AT40" s="56">
        <v>1456284</v>
      </c>
      <c r="AU40" s="4" t="s">
        <v>622</v>
      </c>
      <c r="AV40" s="4" t="s">
        <v>623</v>
      </c>
      <c r="AW40" s="4" t="s">
        <v>624</v>
      </c>
      <c r="AX40" s="70">
        <v>0</v>
      </c>
      <c r="AY40" s="115">
        <v>0</v>
      </c>
      <c r="AZ40" s="70">
        <v>0</v>
      </c>
      <c r="BA40" s="115">
        <v>0</v>
      </c>
      <c r="BB40" s="157"/>
      <c r="BC40" s="157"/>
      <c r="BD40" s="157"/>
      <c r="BE40" s="157"/>
      <c r="BF40" s="157"/>
      <c r="BG40" s="115"/>
      <c r="BH40" s="143"/>
      <c r="BI40" s="143"/>
      <c r="BJ40" s="143"/>
      <c r="BK40" s="143"/>
      <c r="BL40" s="143"/>
      <c r="BM40" s="143"/>
      <c r="BN40" s="143"/>
      <c r="BO40" s="143"/>
      <c r="BP40" s="143"/>
      <c r="BQ40" s="6" t="str">
        <f>VLOOKUP(AM40,Hilfslisten!J:K,2,FALSE)</f>
        <v>Stassen Böhlen Ines</v>
      </c>
      <c r="BR40" s="6"/>
    </row>
    <row r="41" spans="1:70" ht="15" hidden="1" customHeight="1">
      <c r="A41" s="89" t="s">
        <v>625</v>
      </c>
      <c r="B41" s="22" t="s">
        <v>177</v>
      </c>
      <c r="C41" s="21" t="s">
        <v>626</v>
      </c>
      <c r="D41" s="56" t="s">
        <v>627</v>
      </c>
      <c r="E41" s="215" t="s">
        <v>500</v>
      </c>
      <c r="F41" s="21" t="s">
        <v>626</v>
      </c>
      <c r="G41" s="14"/>
      <c r="H41" s="14"/>
      <c r="I41" s="14"/>
      <c r="J41" s="61"/>
      <c r="K41" s="14" t="s">
        <v>628</v>
      </c>
      <c r="L41" s="215" t="s">
        <v>500</v>
      </c>
      <c r="M41" s="14" t="s">
        <v>502</v>
      </c>
      <c r="N41" s="17" t="s">
        <v>164</v>
      </c>
      <c r="O41" s="59">
        <v>4</v>
      </c>
      <c r="P41" s="16" t="s">
        <v>208</v>
      </c>
      <c r="Q41" s="17" t="s">
        <v>629</v>
      </c>
      <c r="R41" s="14" t="s">
        <v>167</v>
      </c>
      <c r="S41" s="14" t="s">
        <v>195</v>
      </c>
      <c r="T41" s="23">
        <v>1</v>
      </c>
      <c r="U41" s="23">
        <v>3</v>
      </c>
      <c r="V41" s="23"/>
      <c r="W41" s="23"/>
      <c r="X41" s="23" t="s">
        <v>168</v>
      </c>
      <c r="Y41" s="23" t="s">
        <v>168</v>
      </c>
      <c r="Z41" s="23" t="s">
        <v>168</v>
      </c>
      <c r="AA41" s="23" t="s">
        <v>168</v>
      </c>
      <c r="AB41" s="23" t="s">
        <v>168</v>
      </c>
      <c r="AC41" s="23" t="s">
        <v>168</v>
      </c>
      <c r="AD41" s="23" t="s">
        <v>168</v>
      </c>
      <c r="AE41" s="23" t="s">
        <v>168</v>
      </c>
      <c r="AF41" s="23" t="s">
        <v>168</v>
      </c>
      <c r="AG41" s="23" t="s">
        <v>168</v>
      </c>
      <c r="AH41" s="23">
        <v>1</v>
      </c>
      <c r="AI41" s="23">
        <v>3</v>
      </c>
      <c r="AJ41" s="23" t="s">
        <v>168</v>
      </c>
      <c r="AK41" s="23" t="s">
        <v>168</v>
      </c>
      <c r="AL41" s="17" t="s">
        <v>196</v>
      </c>
      <c r="AM41" s="14" t="s">
        <v>197</v>
      </c>
      <c r="AN41" s="14" t="s">
        <v>630</v>
      </c>
      <c r="AO41" s="17" t="s">
        <v>352</v>
      </c>
      <c r="AP41" s="23"/>
      <c r="AQ41" s="17"/>
      <c r="AR41" s="39" t="s">
        <v>631</v>
      </c>
      <c r="AS41" s="68" t="s">
        <v>632</v>
      </c>
      <c r="AT41" s="56">
        <v>1456333</v>
      </c>
      <c r="AU41" s="4" t="s">
        <v>633</v>
      </c>
      <c r="AV41" s="4" t="s">
        <v>634</v>
      </c>
      <c r="AW41" s="4" t="s">
        <v>635</v>
      </c>
      <c r="AX41" s="70">
        <v>0</v>
      </c>
      <c r="AY41" s="115">
        <v>0</v>
      </c>
      <c r="AZ41" s="70">
        <v>0</v>
      </c>
      <c r="BA41" s="115">
        <v>0</v>
      </c>
      <c r="BB41" s="157"/>
      <c r="BC41" s="157"/>
      <c r="BD41" s="157"/>
      <c r="BE41" s="157"/>
      <c r="BF41" s="157"/>
      <c r="BG41" s="115"/>
      <c r="BH41" s="143"/>
      <c r="BI41" s="143"/>
      <c r="BJ41" s="143"/>
      <c r="BK41" s="143"/>
      <c r="BL41" s="143"/>
      <c r="BM41" s="143"/>
      <c r="BN41" s="143"/>
      <c r="BO41" s="143"/>
      <c r="BP41" s="143"/>
      <c r="BQ41" s="6" t="str">
        <f>VLOOKUP(AM41,Hilfslisten!J:K,2,FALSE)</f>
        <v>Hilbes Christian</v>
      </c>
      <c r="BR41" s="6"/>
    </row>
    <row r="42" spans="1:70" ht="15" hidden="1" customHeight="1">
      <c r="A42" s="89" t="s">
        <v>636</v>
      </c>
      <c r="B42" s="22" t="s">
        <v>177</v>
      </c>
      <c r="C42" s="21" t="s">
        <v>509</v>
      </c>
      <c r="D42" s="56" t="s">
        <v>637</v>
      </c>
      <c r="E42" s="215" t="s">
        <v>638</v>
      </c>
      <c r="F42" s="21" t="s">
        <v>509</v>
      </c>
      <c r="G42" s="14"/>
      <c r="H42" s="14"/>
      <c r="I42" s="14"/>
      <c r="J42" s="61"/>
      <c r="K42" s="14" t="s">
        <v>639</v>
      </c>
      <c r="L42" s="215" t="s">
        <v>500</v>
      </c>
      <c r="M42" s="14" t="s">
        <v>502</v>
      </c>
      <c r="N42" s="17" t="s">
        <v>164</v>
      </c>
      <c r="O42" s="59">
        <v>4</v>
      </c>
      <c r="P42" s="16" t="s">
        <v>208</v>
      </c>
      <c r="Q42" s="17" t="s">
        <v>640</v>
      </c>
      <c r="R42" s="17" t="s">
        <v>167</v>
      </c>
      <c r="S42" s="17" t="s">
        <v>195</v>
      </c>
      <c r="T42" s="23" t="s">
        <v>168</v>
      </c>
      <c r="U42" s="23" t="s">
        <v>168</v>
      </c>
      <c r="V42" s="23"/>
      <c r="W42" s="23"/>
      <c r="X42" s="23">
        <v>1</v>
      </c>
      <c r="Y42" s="23">
        <v>3</v>
      </c>
      <c r="Z42" s="23" t="s">
        <v>168</v>
      </c>
      <c r="AA42" s="23" t="s">
        <v>168</v>
      </c>
      <c r="AB42" s="23" t="s">
        <v>168</v>
      </c>
      <c r="AC42" s="23" t="s">
        <v>168</v>
      </c>
      <c r="AD42" s="23" t="s">
        <v>168</v>
      </c>
      <c r="AE42" s="23" t="s">
        <v>168</v>
      </c>
      <c r="AF42" s="23">
        <v>1</v>
      </c>
      <c r="AG42" s="23">
        <v>3</v>
      </c>
      <c r="AH42" s="23" t="s">
        <v>168</v>
      </c>
      <c r="AI42" s="23" t="s">
        <v>168</v>
      </c>
      <c r="AJ42" s="23" t="s">
        <v>168</v>
      </c>
      <c r="AK42" s="23" t="s">
        <v>168</v>
      </c>
      <c r="AL42" s="14" t="s">
        <v>196</v>
      </c>
      <c r="AM42" s="14" t="s">
        <v>641</v>
      </c>
      <c r="AN42" s="14" t="s">
        <v>515</v>
      </c>
      <c r="AO42" s="17" t="s">
        <v>352</v>
      </c>
      <c r="AP42" s="23"/>
      <c r="AQ42" s="17"/>
      <c r="AR42" s="111" t="s">
        <v>642</v>
      </c>
      <c r="AS42" s="40" t="s">
        <v>309</v>
      </c>
      <c r="AT42" s="56">
        <v>1456343</v>
      </c>
      <c r="AU42" s="4" t="s">
        <v>643</v>
      </c>
      <c r="AV42" s="4" t="s">
        <v>644</v>
      </c>
      <c r="AW42" s="4" t="s">
        <v>645</v>
      </c>
      <c r="AX42" s="70">
        <v>0</v>
      </c>
      <c r="AY42" s="115">
        <v>0</v>
      </c>
      <c r="AZ42" s="70">
        <v>0</v>
      </c>
      <c r="BA42" s="115">
        <v>0</v>
      </c>
      <c r="BB42" s="157"/>
      <c r="BC42" s="157"/>
      <c r="BD42" s="157"/>
      <c r="BE42" s="157"/>
      <c r="BF42" s="157"/>
      <c r="BG42" s="115"/>
      <c r="BH42" s="143"/>
      <c r="BI42" s="143"/>
      <c r="BJ42" s="143"/>
      <c r="BK42" s="143"/>
      <c r="BL42" s="143"/>
      <c r="BM42" s="143"/>
      <c r="BN42" s="143"/>
      <c r="BO42" s="143"/>
      <c r="BP42" s="143"/>
      <c r="BQ42" s="6" t="str">
        <f>VLOOKUP(AM42,Hilfslisten!J:K,2,FALSE)</f>
        <v>Rey Julien</v>
      </c>
      <c r="BR42" s="6"/>
    </row>
    <row r="43" spans="1:70" ht="15" hidden="1" customHeight="1">
      <c r="A43" s="89" t="s">
        <v>646</v>
      </c>
      <c r="B43" s="22" t="s">
        <v>177</v>
      </c>
      <c r="C43" s="21" t="s">
        <v>614</v>
      </c>
      <c r="D43" s="97" t="s">
        <v>647</v>
      </c>
      <c r="E43" s="215" t="s">
        <v>500</v>
      </c>
      <c r="F43" s="21" t="s">
        <v>614</v>
      </c>
      <c r="G43" s="14"/>
      <c r="H43" s="14"/>
      <c r="I43" s="14"/>
      <c r="J43" s="61"/>
      <c r="K43" s="14" t="s">
        <v>648</v>
      </c>
      <c r="L43" s="215" t="s">
        <v>500</v>
      </c>
      <c r="M43" s="14" t="s">
        <v>502</v>
      </c>
      <c r="N43" s="17" t="s">
        <v>164</v>
      </c>
      <c r="O43" s="59">
        <v>4</v>
      </c>
      <c r="P43" s="16" t="s">
        <v>208</v>
      </c>
      <c r="Q43" s="20" t="s">
        <v>649</v>
      </c>
      <c r="R43" s="17" t="s">
        <v>167</v>
      </c>
      <c r="S43" s="17" t="s">
        <v>650</v>
      </c>
      <c r="T43" s="23" t="s">
        <v>168</v>
      </c>
      <c r="U43" s="23" t="s">
        <v>168</v>
      </c>
      <c r="V43" s="23"/>
      <c r="W43" s="23"/>
      <c r="X43" s="23" t="s">
        <v>168</v>
      </c>
      <c r="Y43" s="23" t="s">
        <v>168</v>
      </c>
      <c r="Z43" s="23">
        <v>1</v>
      </c>
      <c r="AA43" s="23">
        <v>3</v>
      </c>
      <c r="AB43" s="23" t="s">
        <v>168</v>
      </c>
      <c r="AC43" s="23" t="s">
        <v>168</v>
      </c>
      <c r="AD43" s="23">
        <v>1</v>
      </c>
      <c r="AE43" s="23">
        <v>1</v>
      </c>
      <c r="AF43" s="23" t="s">
        <v>168</v>
      </c>
      <c r="AG43" s="23" t="s">
        <v>168</v>
      </c>
      <c r="AH43" s="23" t="s">
        <v>168</v>
      </c>
      <c r="AI43" s="23" t="s">
        <v>168</v>
      </c>
      <c r="AJ43" s="23" t="s">
        <v>168</v>
      </c>
      <c r="AK43" s="23" t="s">
        <v>168</v>
      </c>
      <c r="AL43" s="17" t="s">
        <v>196</v>
      </c>
      <c r="AM43" s="14" t="s">
        <v>651</v>
      </c>
      <c r="AN43" s="14" t="s">
        <v>621</v>
      </c>
      <c r="AO43" s="17" t="s">
        <v>352</v>
      </c>
      <c r="AP43" s="23"/>
      <c r="AQ43" s="17"/>
      <c r="AR43" s="39" t="s">
        <v>652</v>
      </c>
      <c r="AS43" s="68" t="s">
        <v>609</v>
      </c>
      <c r="AT43" s="56">
        <v>1456354</v>
      </c>
      <c r="AU43" s="4" t="s">
        <v>653</v>
      </c>
      <c r="AV43" s="4" t="s">
        <v>654</v>
      </c>
      <c r="AW43" s="4" t="s">
        <v>655</v>
      </c>
      <c r="AX43" s="70">
        <v>0</v>
      </c>
      <c r="AY43" s="115">
        <v>0</v>
      </c>
      <c r="AZ43" s="70">
        <v>0</v>
      </c>
      <c r="BA43" s="115">
        <v>0</v>
      </c>
      <c r="BB43" s="157"/>
      <c r="BC43" s="157"/>
      <c r="BD43" s="157"/>
      <c r="BE43" s="157"/>
      <c r="BF43" s="157"/>
      <c r="BG43" s="115"/>
      <c r="BH43" s="143"/>
      <c r="BI43" s="143"/>
      <c r="BJ43" s="143"/>
      <c r="BK43" s="143"/>
      <c r="BL43" s="143"/>
      <c r="BM43" s="143"/>
      <c r="BN43" s="143"/>
      <c r="BO43" s="143"/>
      <c r="BP43" s="143"/>
      <c r="BQ43" s="6" t="str">
        <f>VLOOKUP(AM43,Hilfslisten!J:K,2,FALSE)</f>
        <v>Stamm Christoph Georg</v>
      </c>
      <c r="BR43" s="6"/>
    </row>
    <row r="44" spans="1:70" ht="15" hidden="1" customHeight="1">
      <c r="A44" s="85" t="s">
        <v>656</v>
      </c>
      <c r="B44" s="22" t="s">
        <v>177</v>
      </c>
      <c r="C44" s="21" t="s">
        <v>147</v>
      </c>
      <c r="D44" s="56" t="s">
        <v>657</v>
      </c>
      <c r="E44" s="216" t="s">
        <v>658</v>
      </c>
      <c r="F44" s="21" t="s">
        <v>147</v>
      </c>
      <c r="G44" s="21"/>
      <c r="H44" s="21"/>
      <c r="I44" s="21"/>
      <c r="J44" s="59"/>
      <c r="K44" s="14" t="s">
        <v>659</v>
      </c>
      <c r="L44" s="216" t="s">
        <v>660</v>
      </c>
      <c r="M44" s="17" t="s">
        <v>660</v>
      </c>
      <c r="N44" s="14" t="s">
        <v>661</v>
      </c>
      <c r="O44" s="65">
        <v>4</v>
      </c>
      <c r="P44" s="16" t="s">
        <v>182</v>
      </c>
      <c r="Q44" s="14" t="s">
        <v>166</v>
      </c>
      <c r="R44" s="14" t="s">
        <v>662</v>
      </c>
      <c r="S44" s="14" t="s">
        <v>662</v>
      </c>
      <c r="T44" s="23">
        <v>2</v>
      </c>
      <c r="U44" s="23">
        <v>2</v>
      </c>
      <c r="V44" s="23"/>
      <c r="W44" s="23"/>
      <c r="X44" s="23" t="s">
        <v>168</v>
      </c>
      <c r="Y44" s="23" t="s">
        <v>168</v>
      </c>
      <c r="Z44" s="23" t="s">
        <v>168</v>
      </c>
      <c r="AA44" s="23" t="s">
        <v>168</v>
      </c>
      <c r="AB44" s="23" t="s">
        <v>168</v>
      </c>
      <c r="AC44" s="23" t="s">
        <v>168</v>
      </c>
      <c r="AD44" s="23" t="s">
        <v>168</v>
      </c>
      <c r="AE44" s="23" t="s">
        <v>168</v>
      </c>
      <c r="AF44" s="23" t="s">
        <v>168</v>
      </c>
      <c r="AG44" s="23" t="s">
        <v>168</v>
      </c>
      <c r="AH44" s="23" t="s">
        <v>168</v>
      </c>
      <c r="AI44" s="23" t="s">
        <v>168</v>
      </c>
      <c r="AJ44" s="23" t="s">
        <v>168</v>
      </c>
      <c r="AK44" s="23" t="s">
        <v>168</v>
      </c>
      <c r="AL44" s="127" t="s">
        <v>284</v>
      </c>
      <c r="AM44" s="208" t="s">
        <v>471</v>
      </c>
      <c r="AN44" s="208" t="s">
        <v>170</v>
      </c>
      <c r="AO44" s="127" t="s">
        <v>171</v>
      </c>
      <c r="AP44" s="128"/>
      <c r="AQ44" s="127"/>
      <c r="AR44" s="41"/>
      <c r="AS44" s="41" t="s">
        <v>327</v>
      </c>
      <c r="AT44" s="56">
        <v>1455554</v>
      </c>
      <c r="AU44" s="4" t="s">
        <v>663</v>
      </c>
      <c r="AV44" s="4" t="s">
        <v>664</v>
      </c>
      <c r="AW44" s="4" t="s">
        <v>665</v>
      </c>
      <c r="AX44" s="70" t="s">
        <v>11</v>
      </c>
      <c r="AY44" s="115" t="s">
        <v>666</v>
      </c>
      <c r="AZ44" s="70" t="s">
        <v>667</v>
      </c>
      <c r="BA44" s="115">
        <v>0</v>
      </c>
      <c r="BB44" s="157"/>
      <c r="BC44" s="157"/>
      <c r="BD44" s="157"/>
      <c r="BE44" s="157"/>
      <c r="BF44" s="157"/>
      <c r="BG44" s="115"/>
      <c r="BH44" s="143"/>
      <c r="BI44" s="143"/>
      <c r="BJ44" s="143"/>
      <c r="BK44" s="143"/>
      <c r="BL44" s="143"/>
      <c r="BM44" s="143"/>
      <c r="BN44" s="143"/>
      <c r="BO44" s="143"/>
      <c r="BP44" s="143"/>
      <c r="BQ44" s="6" t="str">
        <f>VLOOKUP(AM44,Hilfslisten!J:K,2,FALSE)</f>
        <v>Musiolik Jörg</v>
      </c>
      <c r="BR44" s="6"/>
    </row>
    <row r="45" spans="1:70" ht="15" hidden="1" customHeight="1">
      <c r="A45" s="88" t="s">
        <v>668</v>
      </c>
      <c r="B45" s="22" t="s">
        <v>177</v>
      </c>
      <c r="C45" s="21" t="s">
        <v>147</v>
      </c>
      <c r="D45" s="56" t="s">
        <v>669</v>
      </c>
      <c r="E45" s="187" t="s">
        <v>670</v>
      </c>
      <c r="F45" s="21" t="s">
        <v>147</v>
      </c>
      <c r="G45" s="21"/>
      <c r="H45" s="21"/>
      <c r="I45" s="21"/>
      <c r="J45" s="59"/>
      <c r="K45" s="14" t="s">
        <v>671</v>
      </c>
      <c r="L45" s="187" t="s">
        <v>672</v>
      </c>
      <c r="M45" s="14" t="s">
        <v>672</v>
      </c>
      <c r="N45" s="14" t="s">
        <v>164</v>
      </c>
      <c r="O45" s="65">
        <v>4</v>
      </c>
      <c r="P45" s="16" t="s">
        <v>193</v>
      </c>
      <c r="Q45" s="14" t="s">
        <v>194</v>
      </c>
      <c r="R45" s="14" t="s">
        <v>662</v>
      </c>
      <c r="S45" s="14" t="s">
        <v>673</v>
      </c>
      <c r="T45" s="23">
        <v>2</v>
      </c>
      <c r="U45" s="23">
        <v>4</v>
      </c>
      <c r="V45" s="23"/>
      <c r="W45" s="23"/>
      <c r="X45" s="23" t="s">
        <v>168</v>
      </c>
      <c r="Y45" s="23" t="s">
        <v>168</v>
      </c>
      <c r="Z45" s="23" t="s">
        <v>168</v>
      </c>
      <c r="AA45" s="23" t="s">
        <v>168</v>
      </c>
      <c r="AB45" s="23" t="s">
        <v>168</v>
      </c>
      <c r="AC45" s="23" t="s">
        <v>168</v>
      </c>
      <c r="AD45" s="23" t="s">
        <v>168</v>
      </c>
      <c r="AE45" s="23" t="s">
        <v>168</v>
      </c>
      <c r="AF45" s="23" t="s">
        <v>168</v>
      </c>
      <c r="AG45" s="23" t="s">
        <v>168</v>
      </c>
      <c r="AH45" s="23" t="s">
        <v>168</v>
      </c>
      <c r="AI45" s="23" t="s">
        <v>168</v>
      </c>
      <c r="AJ45" s="23" t="s">
        <v>168</v>
      </c>
      <c r="AK45" s="23" t="s">
        <v>168</v>
      </c>
      <c r="AL45" s="127" t="s">
        <v>196</v>
      </c>
      <c r="AM45" s="208" t="s">
        <v>197</v>
      </c>
      <c r="AN45" s="208" t="s">
        <v>170</v>
      </c>
      <c r="AO45" s="127" t="s">
        <v>198</v>
      </c>
      <c r="AP45" s="128"/>
      <c r="AQ45" s="127"/>
      <c r="AR45" s="57" t="s">
        <v>199</v>
      </c>
      <c r="AS45" s="57" t="s">
        <v>200</v>
      </c>
      <c r="AT45" s="56">
        <v>1455698</v>
      </c>
      <c r="AU45" s="4" t="s">
        <v>674</v>
      </c>
      <c r="AV45" s="4" t="s">
        <v>675</v>
      </c>
      <c r="AW45" s="4" t="s">
        <v>676</v>
      </c>
      <c r="AX45" s="70">
        <v>0</v>
      </c>
      <c r="AY45" s="115">
        <v>0</v>
      </c>
      <c r="AZ45" s="70">
        <v>0</v>
      </c>
      <c r="BA45" s="115">
        <v>0</v>
      </c>
      <c r="BB45" s="157"/>
      <c r="BC45" s="157"/>
      <c r="BD45" s="157"/>
      <c r="BE45" s="157"/>
      <c r="BF45" s="157"/>
      <c r="BG45" s="115"/>
      <c r="BH45" s="143"/>
      <c r="BI45" s="143"/>
      <c r="BJ45" s="143"/>
      <c r="BK45" s="143"/>
      <c r="BL45" s="143"/>
      <c r="BM45" s="143"/>
      <c r="BN45" s="143"/>
      <c r="BO45" s="143"/>
      <c r="BP45" s="143"/>
      <c r="BQ45" s="6" t="str">
        <f>VLOOKUP(AM45,Hilfslisten!J:K,2,FALSE)</f>
        <v>Hilbes Christian</v>
      </c>
      <c r="BR45" s="6"/>
    </row>
    <row r="46" spans="1:70" ht="15" hidden="1" customHeight="1">
      <c r="A46" s="85" t="s">
        <v>677</v>
      </c>
      <c r="B46" s="69" t="s">
        <v>159</v>
      </c>
      <c r="C46" s="69" t="s">
        <v>147</v>
      </c>
      <c r="D46" s="56" t="s">
        <v>678</v>
      </c>
      <c r="E46" s="184" t="s">
        <v>679</v>
      </c>
      <c r="F46" s="69" t="s">
        <v>147</v>
      </c>
      <c r="G46" s="69"/>
      <c r="H46" s="69"/>
      <c r="I46" s="69"/>
      <c r="J46" s="58"/>
      <c r="K46" s="15" t="s">
        <v>680</v>
      </c>
      <c r="L46" s="184" t="s">
        <v>681</v>
      </c>
      <c r="M46" s="84" t="s">
        <v>681</v>
      </c>
      <c r="N46" s="15" t="s">
        <v>661</v>
      </c>
      <c r="O46" s="185">
        <v>4</v>
      </c>
      <c r="P46" s="16" t="s">
        <v>182</v>
      </c>
      <c r="Q46" s="15" t="s">
        <v>166</v>
      </c>
      <c r="R46" s="15" t="s">
        <v>662</v>
      </c>
      <c r="S46" s="15" t="s">
        <v>662</v>
      </c>
      <c r="T46" s="23">
        <v>2</v>
      </c>
      <c r="U46" s="23">
        <v>2</v>
      </c>
      <c r="V46" s="23"/>
      <c r="W46" s="23"/>
      <c r="X46" s="23" t="s">
        <v>168</v>
      </c>
      <c r="Y46" s="23" t="s">
        <v>168</v>
      </c>
      <c r="Z46" s="23" t="s">
        <v>168</v>
      </c>
      <c r="AA46" s="23" t="s">
        <v>168</v>
      </c>
      <c r="AB46" s="23" t="s">
        <v>168</v>
      </c>
      <c r="AC46" s="23" t="s">
        <v>168</v>
      </c>
      <c r="AD46" s="23" t="s">
        <v>168</v>
      </c>
      <c r="AE46" s="23" t="s">
        <v>168</v>
      </c>
      <c r="AF46" s="23" t="s">
        <v>168</v>
      </c>
      <c r="AG46" s="23" t="s">
        <v>168</v>
      </c>
      <c r="AH46" s="23" t="s">
        <v>168</v>
      </c>
      <c r="AI46" s="23" t="s">
        <v>168</v>
      </c>
      <c r="AJ46" s="23" t="s">
        <v>168</v>
      </c>
      <c r="AK46" s="23" t="s">
        <v>168</v>
      </c>
      <c r="AL46" s="84" t="s">
        <v>169</v>
      </c>
      <c r="AM46" s="186" t="s">
        <v>682</v>
      </c>
      <c r="AN46" s="186" t="s">
        <v>170</v>
      </c>
      <c r="AO46" s="84" t="s">
        <v>171</v>
      </c>
      <c r="AP46" s="109"/>
      <c r="AQ46" s="84"/>
      <c r="AR46" s="41"/>
      <c r="AS46" s="41" t="s">
        <v>683</v>
      </c>
      <c r="AT46" s="56">
        <v>1157105</v>
      </c>
      <c r="AU46" s="4" t="s">
        <v>684</v>
      </c>
      <c r="AV46" s="4" t="s">
        <v>685</v>
      </c>
      <c r="AW46" s="4" t="s">
        <v>686</v>
      </c>
      <c r="AX46" s="70" t="s">
        <v>11</v>
      </c>
      <c r="AY46" s="115" t="s">
        <v>666</v>
      </c>
      <c r="AZ46" s="70" t="s">
        <v>667</v>
      </c>
      <c r="BA46" s="115">
        <v>0</v>
      </c>
      <c r="BB46" s="157"/>
      <c r="BC46" s="157"/>
      <c r="BD46" s="157"/>
      <c r="BE46" s="157"/>
      <c r="BF46" s="157"/>
      <c r="BG46" s="115"/>
      <c r="BH46" s="143"/>
      <c r="BI46" s="143"/>
      <c r="BJ46" s="143"/>
      <c r="BK46" s="143"/>
      <c r="BL46" s="143"/>
      <c r="BM46" s="143"/>
      <c r="BN46" s="143"/>
      <c r="BO46" s="143"/>
      <c r="BP46" s="143"/>
      <c r="BQ46" s="6" t="str">
        <f>VLOOKUP(AM46,Hilfslisten!J:K,2,FALSE)</f>
        <v>Manfriani Leonardo</v>
      </c>
      <c r="BR46" s="6"/>
    </row>
    <row r="47" spans="1:70" ht="15" hidden="1" customHeight="1">
      <c r="A47" s="85" t="s">
        <v>687</v>
      </c>
      <c r="B47" s="22" t="s">
        <v>177</v>
      </c>
      <c r="C47" s="21" t="s">
        <v>147</v>
      </c>
      <c r="D47" s="209" t="s">
        <v>688</v>
      </c>
      <c r="E47" s="212" t="s">
        <v>689</v>
      </c>
      <c r="F47" s="21" t="s">
        <v>147</v>
      </c>
      <c r="G47" s="21"/>
      <c r="H47" s="21"/>
      <c r="I47" s="21"/>
      <c r="J47" s="59"/>
      <c r="K47" s="14" t="s">
        <v>690</v>
      </c>
      <c r="L47" s="212" t="s">
        <v>691</v>
      </c>
      <c r="M47" s="14" t="s">
        <v>691</v>
      </c>
      <c r="N47" s="14" t="s">
        <v>164</v>
      </c>
      <c r="O47" s="65">
        <v>2</v>
      </c>
      <c r="P47" s="16" t="s">
        <v>401</v>
      </c>
      <c r="Q47" s="14" t="s">
        <v>166</v>
      </c>
      <c r="R47" s="14" t="s">
        <v>662</v>
      </c>
      <c r="S47" s="14" t="s">
        <v>662</v>
      </c>
      <c r="T47" s="23">
        <v>2</v>
      </c>
      <c r="U47" s="23">
        <v>2</v>
      </c>
      <c r="V47" s="23"/>
      <c r="W47" s="23"/>
      <c r="X47" s="23" t="s">
        <v>168</v>
      </c>
      <c r="Y47" s="23" t="s">
        <v>168</v>
      </c>
      <c r="Z47" s="23" t="s">
        <v>168</v>
      </c>
      <c r="AA47" s="23" t="s">
        <v>168</v>
      </c>
      <c r="AB47" s="23" t="s">
        <v>168</v>
      </c>
      <c r="AC47" s="23" t="s">
        <v>168</v>
      </c>
      <c r="AD47" s="23" t="s">
        <v>168</v>
      </c>
      <c r="AE47" s="23" t="s">
        <v>168</v>
      </c>
      <c r="AF47" s="23" t="s">
        <v>168</v>
      </c>
      <c r="AG47" s="23" t="s">
        <v>168</v>
      </c>
      <c r="AH47" s="23" t="s">
        <v>168</v>
      </c>
      <c r="AI47" s="23" t="s">
        <v>168</v>
      </c>
      <c r="AJ47" s="23" t="s">
        <v>168</v>
      </c>
      <c r="AK47" s="23" t="s">
        <v>168</v>
      </c>
      <c r="AL47" s="127" t="s">
        <v>365</v>
      </c>
      <c r="AM47" s="208" t="s">
        <v>402</v>
      </c>
      <c r="AN47" s="208" t="s">
        <v>170</v>
      </c>
      <c r="AO47" s="127" t="s">
        <v>171</v>
      </c>
      <c r="AP47" s="128"/>
      <c r="AQ47" s="127"/>
      <c r="AR47" s="41" t="s">
        <v>692</v>
      </c>
      <c r="AS47" s="41" t="s">
        <v>309</v>
      </c>
      <c r="AT47" s="56">
        <v>1455692</v>
      </c>
      <c r="AU47" s="4" t="s">
        <v>693</v>
      </c>
      <c r="AV47" s="4" t="s">
        <v>694</v>
      </c>
      <c r="AW47" s="4" t="s">
        <v>695</v>
      </c>
      <c r="AX47" s="70">
        <v>0</v>
      </c>
      <c r="AY47" s="115">
        <v>0</v>
      </c>
      <c r="AZ47" s="70">
        <v>0</v>
      </c>
      <c r="BA47" s="115">
        <v>0</v>
      </c>
      <c r="BB47" s="157"/>
      <c r="BC47" s="157"/>
      <c r="BD47" s="157"/>
      <c r="BE47" s="157"/>
      <c r="BF47" s="157"/>
      <c r="BG47" s="115"/>
      <c r="BH47" s="143"/>
      <c r="BI47" s="143"/>
      <c r="BJ47" s="143"/>
      <c r="BK47" s="143"/>
      <c r="BL47" s="143"/>
      <c r="BM47" s="143"/>
      <c r="BN47" s="143"/>
      <c r="BO47" s="143"/>
      <c r="BP47" s="143"/>
      <c r="BQ47" s="6" t="str">
        <f>VLOOKUP(AM47,Hilfslisten!J:K,2,FALSE)</f>
        <v>Hug Peter</v>
      </c>
      <c r="BR47" s="6"/>
    </row>
    <row r="48" spans="1:70" ht="15" hidden="1" customHeight="1">
      <c r="A48" s="85" t="s">
        <v>696</v>
      </c>
      <c r="B48" s="6" t="s">
        <v>177</v>
      </c>
      <c r="C48" s="6" t="s">
        <v>148</v>
      </c>
      <c r="D48" s="6"/>
      <c r="E48" s="6"/>
      <c r="F48" s="6" t="s">
        <v>148</v>
      </c>
      <c r="G48" s="6"/>
      <c r="H48" s="6"/>
      <c r="I48" s="6"/>
      <c r="J48" s="157"/>
      <c r="K48" s="83" t="s">
        <v>697</v>
      </c>
      <c r="L48" s="217" t="s">
        <v>698</v>
      </c>
      <c r="M48" s="6" t="s">
        <v>698</v>
      </c>
      <c r="N48" s="190" t="s">
        <v>164</v>
      </c>
      <c r="O48" s="157">
        <v>4</v>
      </c>
      <c r="P48" s="16" t="s">
        <v>208</v>
      </c>
      <c r="Q48" s="6" t="s">
        <v>209</v>
      </c>
      <c r="R48" s="6" t="s">
        <v>662</v>
      </c>
      <c r="S48" s="6" t="s">
        <v>662</v>
      </c>
      <c r="T48" s="157"/>
      <c r="U48" s="157"/>
      <c r="V48" s="157">
        <v>2</v>
      </c>
      <c r="W48" s="157">
        <v>2</v>
      </c>
      <c r="X48" s="157"/>
      <c r="Y48" s="157"/>
      <c r="Z48" s="157"/>
      <c r="AA48" s="157"/>
      <c r="AB48" s="157"/>
      <c r="AC48" s="157"/>
      <c r="AD48" s="157"/>
      <c r="AE48" s="157"/>
      <c r="AF48" s="157"/>
      <c r="AG48" s="157"/>
      <c r="AH48" s="157"/>
      <c r="AI48" s="157"/>
      <c r="AJ48" s="157"/>
      <c r="AK48" s="157"/>
      <c r="AL48" s="6" t="s">
        <v>219</v>
      </c>
      <c r="AM48" s="8" t="s">
        <v>699</v>
      </c>
      <c r="AN48" s="8" t="s">
        <v>211</v>
      </c>
      <c r="AO48" s="6"/>
      <c r="AP48" s="157"/>
      <c r="AQ48" s="6"/>
      <c r="AR48" s="57"/>
      <c r="AS48" s="57" t="s">
        <v>700</v>
      </c>
      <c r="AT48" s="6">
        <v>1672918</v>
      </c>
      <c r="AU48" s="4" t="s">
        <v>701</v>
      </c>
      <c r="AV48" s="4" t="s">
        <v>702</v>
      </c>
      <c r="AW48" s="4" t="s">
        <v>703</v>
      </c>
      <c r="AX48" s="70"/>
      <c r="AY48" s="116"/>
      <c r="AZ48" s="70"/>
      <c r="BA48" s="116"/>
      <c r="BB48" s="157"/>
      <c r="BC48" s="157"/>
      <c r="BD48" s="157"/>
      <c r="BE48" s="157"/>
      <c r="BF48" s="157"/>
      <c r="BG48" s="116"/>
      <c r="BH48" s="143"/>
      <c r="BI48" s="143"/>
      <c r="BJ48" s="143"/>
      <c r="BK48" s="143"/>
      <c r="BL48" s="143"/>
      <c r="BM48" s="143"/>
      <c r="BN48" s="143"/>
      <c r="BO48" s="143"/>
      <c r="BP48" s="143"/>
      <c r="BQ48" s="6" t="str">
        <f>VLOOKUP(AM48,Hilfslisten!J:K,2,FALSE)</f>
        <v>Braschler Martin</v>
      </c>
      <c r="BR48" s="6"/>
    </row>
    <row r="49" spans="1:70" ht="15" hidden="1" customHeight="1">
      <c r="A49" s="88" t="s">
        <v>704</v>
      </c>
      <c r="B49" s="6" t="s">
        <v>177</v>
      </c>
      <c r="C49" s="6" t="s">
        <v>148</v>
      </c>
      <c r="D49" s="6"/>
      <c r="E49" s="6"/>
      <c r="F49" s="6" t="s">
        <v>148</v>
      </c>
      <c r="G49" s="6"/>
      <c r="H49" s="6"/>
      <c r="I49" s="6"/>
      <c r="J49" s="157"/>
      <c r="K49" s="83" t="s">
        <v>705</v>
      </c>
      <c r="L49" s="191" t="s">
        <v>706</v>
      </c>
      <c r="M49" s="6" t="s">
        <v>706</v>
      </c>
      <c r="N49" s="6" t="s">
        <v>164</v>
      </c>
      <c r="O49" s="157">
        <v>4</v>
      </c>
      <c r="P49" s="16" t="s">
        <v>193</v>
      </c>
      <c r="Q49" s="6" t="s">
        <v>218</v>
      </c>
      <c r="R49" s="6" t="s">
        <v>662</v>
      </c>
      <c r="S49" s="6" t="s">
        <v>673</v>
      </c>
      <c r="T49" s="157"/>
      <c r="U49" s="157"/>
      <c r="V49" s="157">
        <v>2</v>
      </c>
      <c r="W49" s="157">
        <v>4</v>
      </c>
      <c r="X49" s="157"/>
      <c r="Y49" s="157"/>
      <c r="Z49" s="157"/>
      <c r="AA49" s="157"/>
      <c r="AB49" s="157"/>
      <c r="AC49" s="157"/>
      <c r="AD49" s="157"/>
      <c r="AE49" s="157"/>
      <c r="AF49" s="157"/>
      <c r="AG49" s="157"/>
      <c r="AH49" s="157"/>
      <c r="AI49" s="157"/>
      <c r="AJ49" s="157"/>
      <c r="AK49" s="157"/>
      <c r="AL49" s="6" t="s">
        <v>210</v>
      </c>
      <c r="AM49" s="8" t="s">
        <v>493</v>
      </c>
      <c r="AN49" s="8" t="s">
        <v>211</v>
      </c>
      <c r="AO49" s="6"/>
      <c r="AP49" s="157"/>
      <c r="AQ49" s="6"/>
      <c r="AR49" s="57"/>
      <c r="AS49" s="57" t="s">
        <v>200</v>
      </c>
      <c r="AT49" s="6">
        <v>1672896</v>
      </c>
      <c r="AU49" s="4" t="s">
        <v>707</v>
      </c>
      <c r="AV49" s="4" t="s">
        <v>708</v>
      </c>
      <c r="AW49" s="4" t="s">
        <v>709</v>
      </c>
      <c r="AX49" s="70"/>
      <c r="AY49" s="116"/>
      <c r="AZ49" s="70"/>
      <c r="BA49" s="116"/>
      <c r="BB49" s="157"/>
      <c r="BC49" s="157"/>
      <c r="BD49" s="157"/>
      <c r="BE49" s="157"/>
      <c r="BF49" s="157"/>
      <c r="BG49" s="116"/>
      <c r="BH49" s="143"/>
      <c r="BI49" s="143"/>
      <c r="BJ49" s="143"/>
      <c r="BK49" s="143"/>
      <c r="BL49" s="143"/>
      <c r="BM49" s="143"/>
      <c r="BN49" s="143"/>
      <c r="BO49" s="143"/>
      <c r="BP49" s="143"/>
      <c r="BQ49" s="6" t="str">
        <f>VLOOKUP(AM49,Hilfslisten!J:K,2,FALSE)</f>
        <v>Hofer Christoph</v>
      </c>
      <c r="BR49" s="6"/>
    </row>
    <row r="50" spans="1:70" ht="15" hidden="1" customHeight="1">
      <c r="A50" s="85" t="s">
        <v>710</v>
      </c>
      <c r="B50" s="6" t="s">
        <v>177</v>
      </c>
      <c r="C50" s="6" t="s">
        <v>148</v>
      </c>
      <c r="D50" s="6"/>
      <c r="E50" s="6"/>
      <c r="F50" s="6" t="s">
        <v>148</v>
      </c>
      <c r="G50" s="6"/>
      <c r="H50" s="6"/>
      <c r="I50" s="6"/>
      <c r="J50" s="157"/>
      <c r="K50" s="83" t="s">
        <v>711</v>
      </c>
      <c r="L50" s="189" t="s">
        <v>712</v>
      </c>
      <c r="M50" s="6" t="s">
        <v>712</v>
      </c>
      <c r="N50" s="190" t="s">
        <v>164</v>
      </c>
      <c r="O50" s="157">
        <v>4</v>
      </c>
      <c r="P50" s="16" t="s">
        <v>208</v>
      </c>
      <c r="Q50" s="6" t="s">
        <v>209</v>
      </c>
      <c r="R50" s="6" t="s">
        <v>662</v>
      </c>
      <c r="S50" s="6" t="s">
        <v>662</v>
      </c>
      <c r="T50" s="157"/>
      <c r="U50" s="157"/>
      <c r="V50" s="157">
        <v>2</v>
      </c>
      <c r="W50" s="157">
        <v>2</v>
      </c>
      <c r="X50" s="157"/>
      <c r="Y50" s="157"/>
      <c r="Z50" s="157"/>
      <c r="AA50" s="157"/>
      <c r="AB50" s="157"/>
      <c r="AC50" s="157"/>
      <c r="AD50" s="157"/>
      <c r="AE50" s="157"/>
      <c r="AF50" s="157"/>
      <c r="AG50" s="157"/>
      <c r="AH50" s="157"/>
      <c r="AI50" s="157"/>
      <c r="AJ50" s="157"/>
      <c r="AK50" s="157"/>
      <c r="AL50" s="6" t="s">
        <v>210</v>
      </c>
      <c r="AM50" s="8" t="s">
        <v>713</v>
      </c>
      <c r="AN50" s="8" t="s">
        <v>211</v>
      </c>
      <c r="AO50" s="6"/>
      <c r="AP50" s="157"/>
      <c r="AQ50" s="6"/>
      <c r="AR50" s="57"/>
      <c r="AS50" s="57" t="s">
        <v>714</v>
      </c>
      <c r="AT50" s="6">
        <v>1672899</v>
      </c>
      <c r="AU50" s="4" t="s">
        <v>715</v>
      </c>
      <c r="AV50" s="4" t="s">
        <v>716</v>
      </c>
      <c r="AW50" s="4" t="s">
        <v>717</v>
      </c>
      <c r="AX50" s="70"/>
      <c r="AY50" s="116"/>
      <c r="AZ50" s="70"/>
      <c r="BA50" s="116"/>
      <c r="BB50" s="157"/>
      <c r="BC50" s="157"/>
      <c r="BD50" s="157"/>
      <c r="BE50" s="157"/>
      <c r="BF50" s="157"/>
      <c r="BG50" s="116"/>
      <c r="BH50" s="143"/>
      <c r="BI50" s="143"/>
      <c r="BJ50" s="143"/>
      <c r="BK50" s="143"/>
      <c r="BL50" s="143"/>
      <c r="BM50" s="143"/>
      <c r="BN50" s="143"/>
      <c r="BO50" s="143"/>
      <c r="BP50" s="143"/>
      <c r="BQ50" s="6" t="str">
        <f>VLOOKUP(AM50,Hilfslisten!J:K,2,FALSE)</f>
        <v>Ruckstuhl Andreas</v>
      </c>
      <c r="BR50" s="6"/>
    </row>
    <row r="51" spans="1:70" ht="15" hidden="1" customHeight="1">
      <c r="A51" s="85" t="s">
        <v>718</v>
      </c>
      <c r="B51" s="22" t="s">
        <v>177</v>
      </c>
      <c r="C51" s="21" t="s">
        <v>149</v>
      </c>
      <c r="D51" s="56" t="s">
        <v>719</v>
      </c>
      <c r="E51" s="197" t="s">
        <v>658</v>
      </c>
      <c r="F51" s="21" t="s">
        <v>149</v>
      </c>
      <c r="G51" s="14"/>
      <c r="H51" s="14"/>
      <c r="I51" s="14"/>
      <c r="J51" s="61"/>
      <c r="K51" s="14" t="s">
        <v>720</v>
      </c>
      <c r="L51" s="197" t="s">
        <v>721</v>
      </c>
      <c r="M51" s="17" t="s">
        <v>721</v>
      </c>
      <c r="N51" s="17" t="s">
        <v>164</v>
      </c>
      <c r="O51" s="59">
        <v>4</v>
      </c>
      <c r="P51" s="16" t="s">
        <v>208</v>
      </c>
      <c r="Q51" s="17" t="s">
        <v>257</v>
      </c>
      <c r="R51" s="17" t="s">
        <v>662</v>
      </c>
      <c r="S51" s="17" t="s">
        <v>662</v>
      </c>
      <c r="T51" s="23" t="s">
        <v>168</v>
      </c>
      <c r="U51" s="23" t="s">
        <v>168</v>
      </c>
      <c r="V51" s="23"/>
      <c r="W51" s="23"/>
      <c r="X51" s="23">
        <v>2</v>
      </c>
      <c r="Y51" s="23">
        <v>2</v>
      </c>
      <c r="Z51" s="23" t="s">
        <v>168</v>
      </c>
      <c r="AA51" s="23" t="s">
        <v>168</v>
      </c>
      <c r="AB51" s="23" t="s">
        <v>168</v>
      </c>
      <c r="AC51" s="23" t="s">
        <v>168</v>
      </c>
      <c r="AD51" s="23" t="s">
        <v>168</v>
      </c>
      <c r="AE51" s="23" t="s">
        <v>168</v>
      </c>
      <c r="AF51" s="23" t="s">
        <v>168</v>
      </c>
      <c r="AG51" s="23" t="s">
        <v>168</v>
      </c>
      <c r="AH51" s="23" t="s">
        <v>168</v>
      </c>
      <c r="AI51" s="23" t="s">
        <v>168</v>
      </c>
      <c r="AJ51" s="23" t="s">
        <v>168</v>
      </c>
      <c r="AK51" s="23" t="s">
        <v>168</v>
      </c>
      <c r="AL51" s="17" t="s">
        <v>232</v>
      </c>
      <c r="AM51" s="14" t="s">
        <v>722</v>
      </c>
      <c r="AN51" s="14" t="s">
        <v>234</v>
      </c>
      <c r="AO51" s="17" t="s">
        <v>171</v>
      </c>
      <c r="AP51" s="23"/>
      <c r="AQ51" s="17"/>
      <c r="AR51" s="41" t="s">
        <v>723</v>
      </c>
      <c r="AS51" s="41" t="s">
        <v>309</v>
      </c>
      <c r="AT51" s="56">
        <v>1455575</v>
      </c>
      <c r="AU51" s="4" t="s">
        <v>724</v>
      </c>
      <c r="AV51" s="4" t="s">
        <v>725</v>
      </c>
      <c r="AW51" s="4" t="s">
        <v>726</v>
      </c>
      <c r="AX51" s="70">
        <v>0</v>
      </c>
      <c r="AY51" s="115">
        <v>0</v>
      </c>
      <c r="AZ51" s="70">
        <v>0</v>
      </c>
      <c r="BA51" s="115">
        <v>0</v>
      </c>
      <c r="BB51" s="157"/>
      <c r="BC51" s="157"/>
      <c r="BD51" s="157"/>
      <c r="BE51" s="157"/>
      <c r="BF51" s="157"/>
      <c r="BG51" s="115"/>
      <c r="BH51" s="143"/>
      <c r="BI51" s="143"/>
      <c r="BJ51" s="143"/>
      <c r="BK51" s="143"/>
      <c r="BL51" s="143"/>
      <c r="BM51" s="143"/>
      <c r="BN51" s="143"/>
      <c r="BO51" s="143"/>
      <c r="BP51" s="143"/>
      <c r="BQ51" s="6" t="str">
        <f>VLOOKUP(AM51,Hilfslisten!J:K,2,FALSE)</f>
        <v>Ostertag Martin</v>
      </c>
      <c r="BR51" s="6"/>
    </row>
    <row r="52" spans="1:70" ht="15" hidden="1" customHeight="1">
      <c r="A52" s="88" t="s">
        <v>727</v>
      </c>
      <c r="B52" s="22" t="s">
        <v>177</v>
      </c>
      <c r="C52" s="21" t="s">
        <v>149</v>
      </c>
      <c r="D52" s="56" t="s">
        <v>728</v>
      </c>
      <c r="E52" s="195" t="s">
        <v>670</v>
      </c>
      <c r="F52" s="21" t="s">
        <v>149</v>
      </c>
      <c r="G52" s="14"/>
      <c r="H52" s="14"/>
      <c r="I52" s="14"/>
      <c r="J52" s="61"/>
      <c r="K52" s="14" t="s">
        <v>729</v>
      </c>
      <c r="L52" s="195" t="s">
        <v>730</v>
      </c>
      <c r="M52" s="18" t="s">
        <v>731</v>
      </c>
      <c r="N52" s="17" t="s">
        <v>164</v>
      </c>
      <c r="O52" s="59">
        <v>4</v>
      </c>
      <c r="P52" s="16" t="s">
        <v>193</v>
      </c>
      <c r="Q52" s="17" t="s">
        <v>231</v>
      </c>
      <c r="R52" s="14" t="s">
        <v>662</v>
      </c>
      <c r="S52" s="14" t="s">
        <v>673</v>
      </c>
      <c r="T52" s="23" t="s">
        <v>168</v>
      </c>
      <c r="U52" s="23" t="s">
        <v>168</v>
      </c>
      <c r="V52" s="23"/>
      <c r="W52" s="23"/>
      <c r="X52" s="23">
        <v>2</v>
      </c>
      <c r="Y52" s="23">
        <v>4</v>
      </c>
      <c r="Z52" s="23" t="s">
        <v>168</v>
      </c>
      <c r="AA52" s="23" t="s">
        <v>168</v>
      </c>
      <c r="AB52" s="23" t="s">
        <v>168</v>
      </c>
      <c r="AC52" s="23" t="s">
        <v>168</v>
      </c>
      <c r="AD52" s="23" t="s">
        <v>168</v>
      </c>
      <c r="AE52" s="23" t="s">
        <v>168</v>
      </c>
      <c r="AF52" s="23" t="s">
        <v>168</v>
      </c>
      <c r="AG52" s="23" t="s">
        <v>168</v>
      </c>
      <c r="AH52" s="23" t="s">
        <v>168</v>
      </c>
      <c r="AI52" s="23" t="s">
        <v>168</v>
      </c>
      <c r="AJ52" s="23" t="s">
        <v>168</v>
      </c>
      <c r="AK52" s="23" t="s">
        <v>168</v>
      </c>
      <c r="AL52" s="17" t="s">
        <v>232</v>
      </c>
      <c r="AM52" s="14" t="s">
        <v>307</v>
      </c>
      <c r="AN52" s="14" t="s">
        <v>234</v>
      </c>
      <c r="AO52" s="17" t="s">
        <v>198</v>
      </c>
      <c r="AP52" s="23"/>
      <c r="AQ52" s="17"/>
      <c r="AR52" s="41" t="s">
        <v>732</v>
      </c>
      <c r="AS52" s="41" t="s">
        <v>236</v>
      </c>
      <c r="AT52" s="56">
        <v>1455585</v>
      </c>
      <c r="AU52" s="4" t="s">
        <v>733</v>
      </c>
      <c r="AV52" s="4" t="s">
        <v>734</v>
      </c>
      <c r="AW52" s="4" t="s">
        <v>735</v>
      </c>
      <c r="AX52" s="70">
        <v>0</v>
      </c>
      <c r="AY52" s="115">
        <v>0</v>
      </c>
      <c r="AZ52" s="70">
        <v>0</v>
      </c>
      <c r="BA52" s="115">
        <v>0</v>
      </c>
      <c r="BB52" s="157"/>
      <c r="BC52" s="157"/>
      <c r="BD52" s="157"/>
      <c r="BE52" s="157"/>
      <c r="BF52" s="157"/>
      <c r="BG52" s="115"/>
      <c r="BH52" s="143"/>
      <c r="BI52" s="143"/>
      <c r="BJ52" s="143"/>
      <c r="BK52" s="143"/>
      <c r="BL52" s="143"/>
      <c r="BM52" s="143"/>
      <c r="BN52" s="143"/>
      <c r="BO52" s="143"/>
      <c r="BP52" s="143"/>
      <c r="BQ52" s="6" t="str">
        <f>VLOOKUP(AM52,Hilfslisten!J:K,2,FALSE)</f>
        <v>Rosenthal Matthias</v>
      </c>
      <c r="BR52" s="6"/>
    </row>
    <row r="53" spans="1:70" ht="15" hidden="1" customHeight="1">
      <c r="A53" s="85" t="s">
        <v>736</v>
      </c>
      <c r="B53" s="69" t="s">
        <v>159</v>
      </c>
      <c r="C53" s="69" t="s">
        <v>150</v>
      </c>
      <c r="D53" s="56" t="s">
        <v>737</v>
      </c>
      <c r="E53" s="196" t="s">
        <v>658</v>
      </c>
      <c r="F53" s="69" t="s">
        <v>150</v>
      </c>
      <c r="G53" s="15"/>
      <c r="H53" s="15"/>
      <c r="I53" s="15"/>
      <c r="J53" s="62"/>
      <c r="K53" s="15" t="s">
        <v>738</v>
      </c>
      <c r="L53" s="196" t="s">
        <v>739</v>
      </c>
      <c r="M53" s="84" t="s">
        <v>740</v>
      </c>
      <c r="N53" s="17" t="s">
        <v>164</v>
      </c>
      <c r="O53" s="58">
        <v>4</v>
      </c>
      <c r="P53" s="16" t="s">
        <v>269</v>
      </c>
      <c r="Q53" s="19" t="s">
        <v>270</v>
      </c>
      <c r="R53" s="16" t="s">
        <v>662</v>
      </c>
      <c r="S53" s="16" t="s">
        <v>662</v>
      </c>
      <c r="T53" s="23" t="s">
        <v>168</v>
      </c>
      <c r="U53" s="23" t="s">
        <v>168</v>
      </c>
      <c r="V53" s="23"/>
      <c r="W53" s="23"/>
      <c r="X53" s="23" t="s">
        <v>168</v>
      </c>
      <c r="Y53" s="23" t="s">
        <v>168</v>
      </c>
      <c r="Z53" s="23">
        <v>2</v>
      </c>
      <c r="AA53" s="23">
        <v>2</v>
      </c>
      <c r="AB53" s="23" t="s">
        <v>168</v>
      </c>
      <c r="AC53" s="23" t="s">
        <v>168</v>
      </c>
      <c r="AD53" s="23" t="s">
        <v>168</v>
      </c>
      <c r="AE53" s="23" t="s">
        <v>168</v>
      </c>
      <c r="AF53" s="23" t="s">
        <v>168</v>
      </c>
      <c r="AG53" s="23" t="s">
        <v>168</v>
      </c>
      <c r="AH53" s="23" t="s">
        <v>168</v>
      </c>
      <c r="AI53" s="23" t="s">
        <v>168</v>
      </c>
      <c r="AJ53" s="23" t="s">
        <v>168</v>
      </c>
      <c r="AK53" s="23" t="s">
        <v>168</v>
      </c>
      <c r="AL53" s="15" t="s">
        <v>271</v>
      </c>
      <c r="AM53" s="15" t="s">
        <v>741</v>
      </c>
      <c r="AN53" s="15" t="s">
        <v>273</v>
      </c>
      <c r="AO53" s="16" t="s">
        <v>171</v>
      </c>
      <c r="AP53" s="108"/>
      <c r="AQ53" s="16"/>
      <c r="AR53" s="42" t="s">
        <v>274</v>
      </c>
      <c r="AS53" s="42" t="s">
        <v>742</v>
      </c>
      <c r="AT53" s="56">
        <v>665381</v>
      </c>
      <c r="AU53" s="4" t="s">
        <v>743</v>
      </c>
      <c r="AV53" s="4" t="s">
        <v>744</v>
      </c>
      <c r="AW53" s="4" t="s">
        <v>745</v>
      </c>
      <c r="AX53" s="70">
        <v>0</v>
      </c>
      <c r="AY53" s="115">
        <v>0</v>
      </c>
      <c r="AZ53" s="70">
        <v>0</v>
      </c>
      <c r="BA53" s="115">
        <v>0</v>
      </c>
      <c r="BB53" s="157"/>
      <c r="BC53" s="157"/>
      <c r="BD53" s="157"/>
      <c r="BE53" s="157"/>
      <c r="BF53" s="157"/>
      <c r="BG53" s="115"/>
      <c r="BH53" s="143"/>
      <c r="BI53" s="143"/>
      <c r="BJ53" s="143"/>
      <c r="BK53" s="143"/>
      <c r="BL53" s="143"/>
      <c r="BM53" s="143"/>
      <c r="BN53" s="143"/>
      <c r="BO53" s="143"/>
      <c r="BP53" s="143"/>
      <c r="BQ53" s="6" t="str">
        <f>VLOOKUP(AM53,Hilfslisten!J:K,2,FALSE)</f>
        <v>Heinzelmann Andreas</v>
      </c>
      <c r="BR53" s="6"/>
    </row>
    <row r="54" spans="1:70" ht="15" hidden="1" customHeight="1">
      <c r="A54" s="88" t="s">
        <v>746</v>
      </c>
      <c r="B54" s="69" t="s">
        <v>177</v>
      </c>
      <c r="C54" s="69" t="s">
        <v>150</v>
      </c>
      <c r="D54" s="56" t="s">
        <v>747</v>
      </c>
      <c r="E54" s="198" t="s">
        <v>670</v>
      </c>
      <c r="F54" s="69" t="s">
        <v>150</v>
      </c>
      <c r="G54" s="15"/>
      <c r="H54" s="15"/>
      <c r="I54" s="15"/>
      <c r="J54" s="62"/>
      <c r="K54" s="15" t="s">
        <v>748</v>
      </c>
      <c r="L54" s="198" t="s">
        <v>749</v>
      </c>
      <c r="M54" s="84" t="s">
        <v>749</v>
      </c>
      <c r="N54" s="17" t="s">
        <v>164</v>
      </c>
      <c r="O54" s="58">
        <v>4</v>
      </c>
      <c r="P54" s="16" t="s">
        <v>193</v>
      </c>
      <c r="Q54" s="17" t="s">
        <v>295</v>
      </c>
      <c r="R54" s="16" t="s">
        <v>662</v>
      </c>
      <c r="S54" s="16" t="s">
        <v>673</v>
      </c>
      <c r="T54" s="23" t="s">
        <v>168</v>
      </c>
      <c r="U54" s="23" t="s">
        <v>168</v>
      </c>
      <c r="V54" s="23"/>
      <c r="W54" s="23"/>
      <c r="X54" s="23" t="s">
        <v>168</v>
      </c>
      <c r="Y54" s="23" t="s">
        <v>168</v>
      </c>
      <c r="Z54" s="23">
        <v>2</v>
      </c>
      <c r="AA54" s="23">
        <v>4</v>
      </c>
      <c r="AB54" s="23" t="s">
        <v>168</v>
      </c>
      <c r="AC54" s="23" t="s">
        <v>168</v>
      </c>
      <c r="AD54" s="23" t="s">
        <v>168</v>
      </c>
      <c r="AE54" s="23" t="s">
        <v>168</v>
      </c>
      <c r="AF54" s="23" t="s">
        <v>168</v>
      </c>
      <c r="AG54" s="23" t="s">
        <v>168</v>
      </c>
      <c r="AH54" s="23" t="s">
        <v>168</v>
      </c>
      <c r="AI54" s="23" t="s">
        <v>168</v>
      </c>
      <c r="AJ54" s="23" t="s">
        <v>168</v>
      </c>
      <c r="AK54" s="23" t="s">
        <v>168</v>
      </c>
      <c r="AL54" s="15" t="s">
        <v>284</v>
      </c>
      <c r="AM54" s="15" t="s">
        <v>285</v>
      </c>
      <c r="AN54" s="15" t="s">
        <v>273</v>
      </c>
      <c r="AO54" s="16" t="s">
        <v>198</v>
      </c>
      <c r="AP54" s="108"/>
      <c r="AQ54" s="16"/>
      <c r="AR54" s="41"/>
      <c r="AS54" s="57" t="s">
        <v>200</v>
      </c>
      <c r="AT54" s="56">
        <v>1455557</v>
      </c>
      <c r="AU54" s="4" t="s">
        <v>750</v>
      </c>
      <c r="AV54" s="4" t="s">
        <v>751</v>
      </c>
      <c r="AW54" s="4" t="s">
        <v>752</v>
      </c>
      <c r="AX54" s="70">
        <v>0</v>
      </c>
      <c r="AY54" s="115">
        <v>0</v>
      </c>
      <c r="AZ54" s="70">
        <v>0</v>
      </c>
      <c r="BA54" s="115">
        <v>0</v>
      </c>
      <c r="BB54" s="157"/>
      <c r="BC54" s="157"/>
      <c r="BD54" s="157"/>
      <c r="BE54" s="157"/>
      <c r="BF54" s="157"/>
      <c r="BG54" s="115"/>
      <c r="BH54" s="143"/>
      <c r="BI54" s="143"/>
      <c r="BJ54" s="143"/>
      <c r="BK54" s="143"/>
      <c r="BL54" s="143"/>
      <c r="BM54" s="143"/>
      <c r="BN54" s="143"/>
      <c r="BO54" s="143"/>
      <c r="BP54" s="143"/>
      <c r="BQ54" s="6" t="str">
        <f>VLOOKUP(AM54,Hilfslisten!J:K,2,FALSE)</f>
        <v>Zipper Christian</v>
      </c>
      <c r="BR54" s="6"/>
    </row>
    <row r="55" spans="1:70" ht="15" hidden="1" customHeight="1">
      <c r="A55" s="85" t="s">
        <v>753</v>
      </c>
      <c r="B55" s="22" t="s">
        <v>177</v>
      </c>
      <c r="C55" s="21" t="s">
        <v>150</v>
      </c>
      <c r="D55" s="56" t="s">
        <v>754</v>
      </c>
      <c r="E55" s="212" t="s">
        <v>755</v>
      </c>
      <c r="F55" s="21" t="s">
        <v>150</v>
      </c>
      <c r="G55" s="21"/>
      <c r="H55" s="21"/>
      <c r="I55" s="21"/>
      <c r="J55" s="59"/>
      <c r="K55" s="14" t="s">
        <v>756</v>
      </c>
      <c r="L55" s="212" t="s">
        <v>755</v>
      </c>
      <c r="M55" s="14" t="s">
        <v>757</v>
      </c>
      <c r="N55" s="14" t="s">
        <v>164</v>
      </c>
      <c r="O55" s="65">
        <v>2</v>
      </c>
      <c r="P55" s="16" t="s">
        <v>401</v>
      </c>
      <c r="Q55" s="14" t="s">
        <v>270</v>
      </c>
      <c r="R55" s="14" t="s">
        <v>662</v>
      </c>
      <c r="S55" s="14" t="s">
        <v>662</v>
      </c>
      <c r="T55" s="23" t="s">
        <v>168</v>
      </c>
      <c r="U55" s="23" t="s">
        <v>168</v>
      </c>
      <c r="V55" s="23"/>
      <c r="W55" s="23"/>
      <c r="X55" s="23" t="s">
        <v>168</v>
      </c>
      <c r="Y55" s="23" t="s">
        <v>168</v>
      </c>
      <c r="Z55" s="23">
        <v>2</v>
      </c>
      <c r="AA55" s="23">
        <v>2</v>
      </c>
      <c r="AB55" s="23" t="s">
        <v>168</v>
      </c>
      <c r="AC55" s="23" t="s">
        <v>168</v>
      </c>
      <c r="AD55" s="23" t="s">
        <v>168</v>
      </c>
      <c r="AE55" s="23" t="s">
        <v>168</v>
      </c>
      <c r="AF55" s="23" t="s">
        <v>168</v>
      </c>
      <c r="AG55" s="23" t="s">
        <v>168</v>
      </c>
      <c r="AH55" s="23" t="s">
        <v>168</v>
      </c>
      <c r="AI55" s="23" t="s">
        <v>168</v>
      </c>
      <c r="AJ55" s="23" t="s">
        <v>168</v>
      </c>
      <c r="AK55" s="23" t="s">
        <v>168</v>
      </c>
      <c r="AL55" s="127" t="s">
        <v>271</v>
      </c>
      <c r="AM55" s="208" t="s">
        <v>758</v>
      </c>
      <c r="AN55" s="15" t="s">
        <v>273</v>
      </c>
      <c r="AO55" s="127" t="s">
        <v>171</v>
      </c>
      <c r="AP55" s="128"/>
      <c r="AQ55" s="190"/>
      <c r="AR55" s="41"/>
      <c r="AS55" s="57" t="s">
        <v>759</v>
      </c>
      <c r="AT55" s="56">
        <v>1455694</v>
      </c>
      <c r="AU55" s="4" t="s">
        <v>760</v>
      </c>
      <c r="AV55" s="4" t="s">
        <v>761</v>
      </c>
      <c r="AW55" s="4" t="s">
        <v>762</v>
      </c>
      <c r="AX55" s="70">
        <v>0</v>
      </c>
      <c r="AY55" s="115">
        <v>0</v>
      </c>
      <c r="AZ55" s="70">
        <v>0</v>
      </c>
      <c r="BA55" s="115">
        <v>0</v>
      </c>
      <c r="BB55" s="157"/>
      <c r="BC55" s="157"/>
      <c r="BD55" s="157"/>
      <c r="BE55" s="157"/>
      <c r="BF55" s="157"/>
      <c r="BG55" s="115"/>
      <c r="BH55" s="143"/>
      <c r="BI55" s="143"/>
      <c r="BJ55" s="143"/>
      <c r="BK55" s="143"/>
      <c r="BL55" s="143"/>
      <c r="BM55" s="143"/>
      <c r="BN55" s="143"/>
      <c r="BO55" s="143"/>
      <c r="BP55" s="143"/>
      <c r="BQ55" s="6" t="str">
        <f>VLOOKUP(AM55,Hilfslisten!J:K,2,FALSE)</f>
        <v>Tillenkamp Frank</v>
      </c>
      <c r="BR55" s="6"/>
    </row>
    <row r="56" spans="1:70" ht="15" hidden="1" customHeight="1">
      <c r="A56" s="85" t="s">
        <v>763</v>
      </c>
      <c r="B56" s="69" t="s">
        <v>159</v>
      </c>
      <c r="C56" s="69" t="s">
        <v>151</v>
      </c>
      <c r="D56" s="56" t="s">
        <v>764</v>
      </c>
      <c r="E56" s="196" t="s">
        <v>765</v>
      </c>
      <c r="F56" s="69" t="s">
        <v>151</v>
      </c>
      <c r="G56" s="15"/>
      <c r="H56" s="15"/>
      <c r="I56" s="15"/>
      <c r="J56" s="62"/>
      <c r="K56" s="15" t="s">
        <v>766</v>
      </c>
      <c r="L56" s="196" t="s">
        <v>767</v>
      </c>
      <c r="M56" s="84" t="s">
        <v>768</v>
      </c>
      <c r="N56" s="15" t="s">
        <v>164</v>
      </c>
      <c r="O56" s="58">
        <v>4</v>
      </c>
      <c r="P56" s="16" t="s">
        <v>208</v>
      </c>
      <c r="Q56" s="16" t="s">
        <v>350</v>
      </c>
      <c r="R56" s="16" t="s">
        <v>662</v>
      </c>
      <c r="S56" s="16" t="s">
        <v>673</v>
      </c>
      <c r="T56" s="23" t="s">
        <v>168</v>
      </c>
      <c r="U56" s="23" t="s">
        <v>168</v>
      </c>
      <c r="V56" s="23"/>
      <c r="W56" s="23"/>
      <c r="X56" s="23" t="s">
        <v>168</v>
      </c>
      <c r="Y56" s="23" t="s">
        <v>168</v>
      </c>
      <c r="Z56" s="23" t="s">
        <v>168</v>
      </c>
      <c r="AA56" s="23" t="s">
        <v>168</v>
      </c>
      <c r="AB56" s="23">
        <v>2</v>
      </c>
      <c r="AC56" s="23">
        <v>4</v>
      </c>
      <c r="AD56" s="23" t="s">
        <v>168</v>
      </c>
      <c r="AE56" s="23" t="s">
        <v>168</v>
      </c>
      <c r="AF56" s="23" t="s">
        <v>168</v>
      </c>
      <c r="AG56" s="23" t="s">
        <v>168</v>
      </c>
      <c r="AH56" s="23" t="s">
        <v>168</v>
      </c>
      <c r="AI56" s="23" t="s">
        <v>168</v>
      </c>
      <c r="AJ56" s="23" t="s">
        <v>168</v>
      </c>
      <c r="AK56" s="23" t="s">
        <v>168</v>
      </c>
      <c r="AL56" s="15" t="s">
        <v>232</v>
      </c>
      <c r="AM56" s="15" t="s">
        <v>769</v>
      </c>
      <c r="AN56" s="15" t="s">
        <v>308</v>
      </c>
      <c r="AO56" s="16" t="s">
        <v>171</v>
      </c>
      <c r="AP56" s="108"/>
      <c r="AQ56" s="16"/>
      <c r="AR56" s="44" t="s">
        <v>770</v>
      </c>
      <c r="AS56" s="44" t="s">
        <v>309</v>
      </c>
      <c r="AT56" s="56">
        <v>774167</v>
      </c>
      <c r="AU56" s="4" t="s">
        <v>771</v>
      </c>
      <c r="AV56" s="4" t="s">
        <v>772</v>
      </c>
      <c r="AW56" s="4" t="s">
        <v>773</v>
      </c>
      <c r="AX56" s="70">
        <v>0</v>
      </c>
      <c r="AY56" s="115">
        <v>0</v>
      </c>
      <c r="AZ56" s="70">
        <v>0</v>
      </c>
      <c r="BA56" s="115">
        <v>0</v>
      </c>
      <c r="BB56" s="157"/>
      <c r="BC56" s="157"/>
      <c r="BD56" s="157"/>
      <c r="BE56" s="157"/>
      <c r="BF56" s="157"/>
      <c r="BG56" s="115"/>
      <c r="BH56" s="143"/>
      <c r="BI56" s="143"/>
      <c r="BJ56" s="143"/>
      <c r="BK56" s="143"/>
      <c r="BL56" s="143"/>
      <c r="BM56" s="143"/>
      <c r="BN56" s="143"/>
      <c r="BO56" s="143"/>
      <c r="BP56" s="143"/>
      <c r="BQ56" s="6" t="str">
        <f>VLOOKUP(AM56,Hilfslisten!J:K,2,FALSE)</f>
        <v>Müller Thomas</v>
      </c>
      <c r="BR56" s="6"/>
    </row>
    <row r="57" spans="1:70" ht="15" hidden="1" customHeight="1">
      <c r="A57" s="88" t="s">
        <v>774</v>
      </c>
      <c r="B57" s="22" t="s">
        <v>177</v>
      </c>
      <c r="C57" s="21" t="s">
        <v>151</v>
      </c>
      <c r="D57" s="132" t="s">
        <v>775</v>
      </c>
      <c r="E57" s="195" t="s">
        <v>670</v>
      </c>
      <c r="F57" s="21" t="s">
        <v>151</v>
      </c>
      <c r="G57" s="14"/>
      <c r="H57" s="14"/>
      <c r="I57" s="14"/>
      <c r="J57" s="61"/>
      <c r="K57" s="14" t="s">
        <v>776</v>
      </c>
      <c r="L57" s="195" t="s">
        <v>777</v>
      </c>
      <c r="M57" s="14" t="s">
        <v>778</v>
      </c>
      <c r="N57" s="17" t="s">
        <v>164</v>
      </c>
      <c r="O57" s="59">
        <v>4</v>
      </c>
      <c r="P57" s="16" t="s">
        <v>193</v>
      </c>
      <c r="Q57" s="17" t="s">
        <v>306</v>
      </c>
      <c r="R57" s="17" t="s">
        <v>662</v>
      </c>
      <c r="S57" s="17" t="s">
        <v>662</v>
      </c>
      <c r="T57" s="23" t="s">
        <v>168</v>
      </c>
      <c r="U57" s="23" t="s">
        <v>168</v>
      </c>
      <c r="V57" s="23"/>
      <c r="W57" s="23"/>
      <c r="X57" s="23" t="s">
        <v>168</v>
      </c>
      <c r="Y57" s="23" t="s">
        <v>168</v>
      </c>
      <c r="Z57" s="23" t="s">
        <v>168</v>
      </c>
      <c r="AA57" s="23" t="s">
        <v>168</v>
      </c>
      <c r="AB57" s="23">
        <v>2</v>
      </c>
      <c r="AC57" s="23">
        <v>2</v>
      </c>
      <c r="AD57" s="23" t="s">
        <v>168</v>
      </c>
      <c r="AE57" s="23" t="s">
        <v>168</v>
      </c>
      <c r="AF57" s="23" t="s">
        <v>168</v>
      </c>
      <c r="AG57" s="23" t="s">
        <v>168</v>
      </c>
      <c r="AH57" s="23" t="s">
        <v>168</v>
      </c>
      <c r="AI57" s="23" t="s">
        <v>168</v>
      </c>
      <c r="AJ57" s="23" t="s">
        <v>168</v>
      </c>
      <c r="AK57" s="23" t="s">
        <v>168</v>
      </c>
      <c r="AL57" s="14" t="s">
        <v>219</v>
      </c>
      <c r="AM57" s="14" t="s">
        <v>779</v>
      </c>
      <c r="AN57" s="15" t="s">
        <v>308</v>
      </c>
      <c r="AO57" s="17" t="s">
        <v>198</v>
      </c>
      <c r="AP57" s="23"/>
      <c r="AQ57" s="17"/>
      <c r="AR57" s="41" t="s">
        <v>780</v>
      </c>
      <c r="AS57" s="57" t="s">
        <v>200</v>
      </c>
      <c r="AT57" s="56">
        <v>1455611</v>
      </c>
      <c r="AU57" s="4" t="s">
        <v>781</v>
      </c>
      <c r="AV57" s="4" t="s">
        <v>782</v>
      </c>
      <c r="AW57" s="4" t="s">
        <v>783</v>
      </c>
      <c r="AX57" s="70">
        <v>0</v>
      </c>
      <c r="AY57" s="115">
        <v>0</v>
      </c>
      <c r="AZ57" s="70">
        <v>0</v>
      </c>
      <c r="BA57" s="115">
        <v>0</v>
      </c>
      <c r="BB57" s="157"/>
      <c r="BC57" s="157"/>
      <c r="BD57" s="157"/>
      <c r="BE57" s="157"/>
      <c r="BF57" s="157"/>
      <c r="BG57" s="115"/>
      <c r="BH57" s="143"/>
      <c r="BI57" s="143"/>
      <c r="BJ57" s="143"/>
      <c r="BK57" s="143"/>
      <c r="BL57" s="143"/>
      <c r="BM57" s="143"/>
      <c r="BN57" s="143"/>
      <c r="BO57" s="143"/>
      <c r="BP57" s="143"/>
      <c r="BQ57" s="6" t="str">
        <f>VLOOKUP(AM57,Hilfslisten!J:K,2,FALSE)</f>
        <v>Marti Christof</v>
      </c>
      <c r="BR57" s="6"/>
    </row>
    <row r="58" spans="1:70" ht="15" hidden="1" customHeight="1">
      <c r="A58" s="85" t="s">
        <v>784</v>
      </c>
      <c r="B58" s="199" t="s">
        <v>177</v>
      </c>
      <c r="C58" s="69" t="s">
        <v>151</v>
      </c>
      <c r="D58" s="56" t="s">
        <v>785</v>
      </c>
      <c r="E58" s="196" t="s">
        <v>679</v>
      </c>
      <c r="F58" s="69" t="s">
        <v>151</v>
      </c>
      <c r="G58" s="15"/>
      <c r="H58" s="15"/>
      <c r="I58" s="15"/>
      <c r="J58" s="62"/>
      <c r="K58" s="15" t="s">
        <v>786</v>
      </c>
      <c r="L58" s="196" t="s">
        <v>787</v>
      </c>
      <c r="M58" s="84" t="s">
        <v>788</v>
      </c>
      <c r="N58" s="16" t="s">
        <v>164</v>
      </c>
      <c r="O58" s="200">
        <v>4</v>
      </c>
      <c r="P58" s="16" t="s">
        <v>269</v>
      </c>
      <c r="Q58" s="16" t="s">
        <v>306</v>
      </c>
      <c r="R58" s="16" t="s">
        <v>662</v>
      </c>
      <c r="S58" s="16" t="s">
        <v>662</v>
      </c>
      <c r="T58" s="23" t="s">
        <v>168</v>
      </c>
      <c r="U58" s="23" t="s">
        <v>168</v>
      </c>
      <c r="V58" s="23"/>
      <c r="W58" s="23"/>
      <c r="X58" s="23" t="s">
        <v>168</v>
      </c>
      <c r="Y58" s="23" t="s">
        <v>168</v>
      </c>
      <c r="Z58" s="23" t="s">
        <v>168</v>
      </c>
      <c r="AA58" s="23" t="s">
        <v>168</v>
      </c>
      <c r="AB58" s="23">
        <v>2</v>
      </c>
      <c r="AC58" s="23">
        <v>2</v>
      </c>
      <c r="AD58" s="23" t="s">
        <v>168</v>
      </c>
      <c r="AE58" s="23" t="s">
        <v>168</v>
      </c>
      <c r="AF58" s="23" t="s">
        <v>168</v>
      </c>
      <c r="AG58" s="23" t="s">
        <v>168</v>
      </c>
      <c r="AH58" s="23" t="s">
        <v>168</v>
      </c>
      <c r="AI58" s="23" t="s">
        <v>168</v>
      </c>
      <c r="AJ58" s="23" t="s">
        <v>168</v>
      </c>
      <c r="AK58" s="23" t="s">
        <v>168</v>
      </c>
      <c r="AL58" s="15" t="s">
        <v>219</v>
      </c>
      <c r="AM58" s="15" t="s">
        <v>779</v>
      </c>
      <c r="AN58" s="15" t="s">
        <v>308</v>
      </c>
      <c r="AO58" s="16" t="s">
        <v>171</v>
      </c>
      <c r="AP58" s="108"/>
      <c r="AQ58" s="16"/>
      <c r="AR58" s="41"/>
      <c r="AS58" s="41" t="s">
        <v>327</v>
      </c>
      <c r="AT58" s="56">
        <v>1455614</v>
      </c>
      <c r="AU58" s="4" t="s">
        <v>789</v>
      </c>
      <c r="AV58" s="4" t="s">
        <v>790</v>
      </c>
      <c r="AW58" s="4" t="s">
        <v>791</v>
      </c>
      <c r="AX58" s="70">
        <v>0</v>
      </c>
      <c r="AY58" s="115">
        <v>0</v>
      </c>
      <c r="AZ58" s="70">
        <v>0</v>
      </c>
      <c r="BA58" s="115">
        <v>0</v>
      </c>
      <c r="BB58" s="157"/>
      <c r="BC58" s="157"/>
      <c r="BD58" s="157"/>
      <c r="BE58" s="157"/>
      <c r="BF58" s="157"/>
      <c r="BG58" s="115"/>
      <c r="BH58" s="143"/>
      <c r="BI58" s="143"/>
      <c r="BJ58" s="143"/>
      <c r="BK58" s="143"/>
      <c r="BL58" s="143"/>
      <c r="BM58" s="143"/>
      <c r="BN58" s="143"/>
      <c r="BO58" s="143"/>
      <c r="BP58" s="143"/>
      <c r="BQ58" s="6" t="str">
        <f>VLOOKUP(AM58,Hilfslisten!J:K,2,FALSE)</f>
        <v>Marti Christof</v>
      </c>
      <c r="BR58" s="6"/>
    </row>
    <row r="59" spans="1:70" ht="15" hidden="1" customHeight="1">
      <c r="A59" s="85" t="s">
        <v>792</v>
      </c>
      <c r="B59" s="22" t="s">
        <v>177</v>
      </c>
      <c r="C59" s="21" t="s">
        <v>151</v>
      </c>
      <c r="D59" s="56" t="s">
        <v>793</v>
      </c>
      <c r="E59" s="197" t="s">
        <v>658</v>
      </c>
      <c r="F59" s="21" t="s">
        <v>151</v>
      </c>
      <c r="G59" s="14"/>
      <c r="H59" s="14"/>
      <c r="I59" s="14"/>
      <c r="J59" s="61"/>
      <c r="K59" s="14" t="s">
        <v>794</v>
      </c>
      <c r="L59" s="197" t="s">
        <v>795</v>
      </c>
      <c r="M59" s="14" t="s">
        <v>796</v>
      </c>
      <c r="N59" s="14" t="s">
        <v>164</v>
      </c>
      <c r="O59" s="59">
        <v>4</v>
      </c>
      <c r="P59" s="16" t="s">
        <v>208</v>
      </c>
      <c r="Q59" s="17" t="s">
        <v>350</v>
      </c>
      <c r="R59" s="17" t="s">
        <v>662</v>
      </c>
      <c r="S59" s="17" t="s">
        <v>673</v>
      </c>
      <c r="T59" s="23" t="s">
        <v>168</v>
      </c>
      <c r="U59" s="23" t="s">
        <v>168</v>
      </c>
      <c r="V59" s="23"/>
      <c r="W59" s="23"/>
      <c r="X59" s="23" t="s">
        <v>168</v>
      </c>
      <c r="Y59" s="23" t="s">
        <v>168</v>
      </c>
      <c r="Z59" s="23" t="s">
        <v>168</v>
      </c>
      <c r="AA59" s="23" t="s">
        <v>168</v>
      </c>
      <c r="AB59" s="23">
        <v>2</v>
      </c>
      <c r="AC59" s="23">
        <v>4</v>
      </c>
      <c r="AD59" s="23" t="s">
        <v>168</v>
      </c>
      <c r="AE59" s="23" t="s">
        <v>168</v>
      </c>
      <c r="AF59" s="23" t="s">
        <v>168</v>
      </c>
      <c r="AG59" s="23" t="s">
        <v>168</v>
      </c>
      <c r="AH59" s="23" t="s">
        <v>168</v>
      </c>
      <c r="AI59" s="23" t="s">
        <v>168</v>
      </c>
      <c r="AJ59" s="23" t="s">
        <v>168</v>
      </c>
      <c r="AK59" s="23" t="s">
        <v>168</v>
      </c>
      <c r="AL59" s="14" t="s">
        <v>232</v>
      </c>
      <c r="AM59" s="14" t="s">
        <v>797</v>
      </c>
      <c r="AN59" s="15" t="s">
        <v>308</v>
      </c>
      <c r="AO59" s="17" t="s">
        <v>171</v>
      </c>
      <c r="AP59" s="23"/>
      <c r="AQ59" s="17"/>
      <c r="AR59" s="41"/>
      <c r="AS59" s="41" t="s">
        <v>798</v>
      </c>
      <c r="AT59" s="56">
        <v>1455588</v>
      </c>
      <c r="AU59" s="4" t="s">
        <v>799</v>
      </c>
      <c r="AV59" s="4" t="s">
        <v>800</v>
      </c>
      <c r="AW59" s="4" t="s">
        <v>801</v>
      </c>
      <c r="AX59" s="70">
        <v>0</v>
      </c>
      <c r="AY59" s="115">
        <v>0</v>
      </c>
      <c r="AZ59" s="70">
        <v>0</v>
      </c>
      <c r="BA59" s="115">
        <v>0</v>
      </c>
      <c r="BB59" s="157"/>
      <c r="BC59" s="157"/>
      <c r="BD59" s="157"/>
      <c r="BE59" s="157"/>
      <c r="BF59" s="157"/>
      <c r="BG59" s="115"/>
      <c r="BH59" s="143"/>
      <c r="BI59" s="143"/>
      <c r="BJ59" s="143"/>
      <c r="BK59" s="143"/>
      <c r="BL59" s="143"/>
      <c r="BM59" s="143"/>
      <c r="BN59" s="143"/>
      <c r="BO59" s="143"/>
      <c r="BP59" s="143"/>
      <c r="BQ59" s="6" t="str">
        <f>VLOOKUP(AM59,Hilfslisten!J:K,2,FALSE)</f>
        <v>Doran Hans</v>
      </c>
      <c r="BR59" s="6"/>
    </row>
    <row r="60" spans="1:70" ht="15" hidden="1" customHeight="1">
      <c r="A60" s="85" t="s">
        <v>802</v>
      </c>
      <c r="B60" s="199" t="s">
        <v>177</v>
      </c>
      <c r="C60" s="69" t="s">
        <v>151</v>
      </c>
      <c r="D60" s="56" t="s">
        <v>803</v>
      </c>
      <c r="E60" s="196" t="s">
        <v>804</v>
      </c>
      <c r="F60" s="69" t="s">
        <v>151</v>
      </c>
      <c r="G60" s="15"/>
      <c r="H60" s="15"/>
      <c r="I60" s="15"/>
      <c r="J60" s="62"/>
      <c r="K60" s="15" t="s">
        <v>805</v>
      </c>
      <c r="L60" s="196" t="s">
        <v>806</v>
      </c>
      <c r="M60" s="84" t="s">
        <v>807</v>
      </c>
      <c r="N60" s="15" t="s">
        <v>164</v>
      </c>
      <c r="O60" s="200">
        <v>4</v>
      </c>
      <c r="P60" s="16" t="s">
        <v>452</v>
      </c>
      <c r="Q60" s="16" t="s">
        <v>306</v>
      </c>
      <c r="R60" s="16" t="s">
        <v>662</v>
      </c>
      <c r="S60" s="16" t="s">
        <v>662</v>
      </c>
      <c r="T60" s="23" t="s">
        <v>168</v>
      </c>
      <c r="U60" s="23" t="s">
        <v>168</v>
      </c>
      <c r="V60" s="23"/>
      <c r="W60" s="23"/>
      <c r="X60" s="23" t="s">
        <v>168</v>
      </c>
      <c r="Y60" s="23" t="s">
        <v>168</v>
      </c>
      <c r="Z60" s="23" t="s">
        <v>168</v>
      </c>
      <c r="AA60" s="23" t="s">
        <v>168</v>
      </c>
      <c r="AB60" s="23">
        <v>2</v>
      </c>
      <c r="AC60" s="23">
        <v>2</v>
      </c>
      <c r="AD60" s="23" t="s">
        <v>168</v>
      </c>
      <c r="AE60" s="23" t="s">
        <v>168</v>
      </c>
      <c r="AF60" s="23" t="s">
        <v>168</v>
      </c>
      <c r="AG60" s="23" t="s">
        <v>168</v>
      </c>
      <c r="AH60" s="23" t="s">
        <v>168</v>
      </c>
      <c r="AI60" s="23" t="s">
        <v>168</v>
      </c>
      <c r="AJ60" s="23" t="s">
        <v>168</v>
      </c>
      <c r="AK60" s="23" t="s">
        <v>168</v>
      </c>
      <c r="AL60" s="15" t="s">
        <v>219</v>
      </c>
      <c r="AM60" s="15" t="s">
        <v>308</v>
      </c>
      <c r="AN60" s="15" t="s">
        <v>308</v>
      </c>
      <c r="AO60" s="16" t="s">
        <v>171</v>
      </c>
      <c r="AP60" s="108"/>
      <c r="AQ60" s="16"/>
      <c r="AR60" s="41"/>
      <c r="AS60" s="41" t="s">
        <v>808</v>
      </c>
      <c r="AT60" s="56">
        <v>1455622</v>
      </c>
      <c r="AU60" s="4" t="s">
        <v>809</v>
      </c>
      <c r="AV60" s="4" t="s">
        <v>810</v>
      </c>
      <c r="AW60" s="4" t="s">
        <v>811</v>
      </c>
      <c r="AX60" s="70">
        <v>0</v>
      </c>
      <c r="AY60" s="115">
        <v>0</v>
      </c>
      <c r="AZ60" s="70">
        <v>0</v>
      </c>
      <c r="BA60" s="115">
        <v>0</v>
      </c>
      <c r="BB60" s="157"/>
      <c r="BC60" s="157"/>
      <c r="BD60" s="157"/>
      <c r="BE60" s="157"/>
      <c r="BF60" s="157"/>
      <c r="BG60" s="115"/>
      <c r="BH60" s="143"/>
      <c r="BI60" s="143"/>
      <c r="BJ60" s="143"/>
      <c r="BK60" s="143"/>
      <c r="BL60" s="143"/>
      <c r="BM60" s="143"/>
      <c r="BN60" s="143"/>
      <c r="BO60" s="143"/>
      <c r="BP60" s="143"/>
      <c r="BQ60" s="6" t="str">
        <f>VLOOKUP(AM60,Hilfslisten!J:K,2,FALSE)</f>
        <v>Stern Olaf</v>
      </c>
      <c r="BR60" s="6"/>
    </row>
    <row r="61" spans="1:70" ht="15" hidden="1" customHeight="1">
      <c r="A61" s="89" t="s">
        <v>812</v>
      </c>
      <c r="B61" s="22" t="s">
        <v>177</v>
      </c>
      <c r="C61" s="21" t="s">
        <v>151</v>
      </c>
      <c r="D61" s="56" t="s">
        <v>813</v>
      </c>
      <c r="E61" s="201" t="s">
        <v>814</v>
      </c>
      <c r="F61" s="21" t="s">
        <v>151</v>
      </c>
      <c r="G61" s="14"/>
      <c r="H61" s="14"/>
      <c r="I61" s="14"/>
      <c r="J61" s="61"/>
      <c r="K61" s="14" t="s">
        <v>815</v>
      </c>
      <c r="L61" s="201" t="s">
        <v>816</v>
      </c>
      <c r="M61" s="14" t="s">
        <v>817</v>
      </c>
      <c r="N61" s="17" t="s">
        <v>164</v>
      </c>
      <c r="O61" s="59">
        <v>4</v>
      </c>
      <c r="P61" s="16" t="s">
        <v>337</v>
      </c>
      <c r="Q61" s="14" t="s">
        <v>306</v>
      </c>
      <c r="R61" s="17" t="s">
        <v>662</v>
      </c>
      <c r="S61" s="17" t="s">
        <v>662</v>
      </c>
      <c r="T61" s="23" t="s">
        <v>168</v>
      </c>
      <c r="U61" s="23" t="s">
        <v>168</v>
      </c>
      <c r="V61" s="23"/>
      <c r="W61" s="23"/>
      <c r="X61" s="23" t="s">
        <v>168</v>
      </c>
      <c r="Y61" s="23" t="s">
        <v>168</v>
      </c>
      <c r="Z61" s="23" t="s">
        <v>168</v>
      </c>
      <c r="AA61" s="23" t="s">
        <v>168</v>
      </c>
      <c r="AB61" s="23">
        <v>2</v>
      </c>
      <c r="AC61" s="23">
        <v>2</v>
      </c>
      <c r="AD61" s="23" t="s">
        <v>168</v>
      </c>
      <c r="AE61" s="23" t="s">
        <v>168</v>
      </c>
      <c r="AF61" s="23" t="s">
        <v>168</v>
      </c>
      <c r="AG61" s="23" t="s">
        <v>168</v>
      </c>
      <c r="AH61" s="23" t="s">
        <v>168</v>
      </c>
      <c r="AI61" s="23" t="s">
        <v>168</v>
      </c>
      <c r="AJ61" s="23" t="s">
        <v>168</v>
      </c>
      <c r="AK61" s="23" t="s">
        <v>168</v>
      </c>
      <c r="AL61" s="17" t="s">
        <v>196</v>
      </c>
      <c r="AM61" s="14" t="s">
        <v>818</v>
      </c>
      <c r="AN61" s="15" t="s">
        <v>308</v>
      </c>
      <c r="AO61" s="17" t="s">
        <v>339</v>
      </c>
      <c r="AP61" s="23"/>
      <c r="AQ61" s="17"/>
      <c r="AR61" s="72"/>
      <c r="AS61" s="41" t="s">
        <v>340</v>
      </c>
      <c r="AT61" s="56">
        <v>1456364</v>
      </c>
      <c r="AU61" s="4" t="s">
        <v>819</v>
      </c>
      <c r="AV61" s="4" t="s">
        <v>820</v>
      </c>
      <c r="AW61" s="4" t="s">
        <v>821</v>
      </c>
      <c r="AX61" s="70">
        <v>0</v>
      </c>
      <c r="AY61" s="115">
        <v>0</v>
      </c>
      <c r="AZ61" s="70">
        <v>0</v>
      </c>
      <c r="BA61" s="115">
        <v>0</v>
      </c>
      <c r="BB61" s="157"/>
      <c r="BC61" s="157"/>
      <c r="BD61" s="157"/>
      <c r="BE61" s="157"/>
      <c r="BF61" s="157"/>
      <c r="BG61" s="115"/>
      <c r="BH61" s="143"/>
      <c r="BI61" s="143"/>
      <c r="BJ61" s="143"/>
      <c r="BK61" s="143"/>
      <c r="BL61" s="143"/>
      <c r="BM61" s="143"/>
      <c r="BN61" s="143"/>
      <c r="BO61" s="143"/>
      <c r="BP61" s="143"/>
      <c r="BQ61" s="6" t="str">
        <f>VLOOKUP(AM61,Hilfslisten!J:K,2,FALSE)</f>
        <v>Reif Monika Ulrike</v>
      </c>
      <c r="BR61" s="6"/>
    </row>
    <row r="62" spans="1:70" ht="15" hidden="1" customHeight="1">
      <c r="A62" s="85" t="s">
        <v>822</v>
      </c>
      <c r="B62" s="22" t="s">
        <v>177</v>
      </c>
      <c r="C62" s="21" t="s">
        <v>152</v>
      </c>
      <c r="D62" s="56" t="s">
        <v>823</v>
      </c>
      <c r="E62" s="204"/>
      <c r="F62" s="21" t="s">
        <v>152</v>
      </c>
      <c r="G62" s="21"/>
      <c r="H62" s="21"/>
      <c r="I62" s="21"/>
      <c r="J62" s="59"/>
      <c r="K62" s="21" t="s">
        <v>824</v>
      </c>
      <c r="L62" s="204" t="s">
        <v>825</v>
      </c>
      <c r="M62" s="14" t="s">
        <v>826</v>
      </c>
      <c r="N62" s="17" t="s">
        <v>164</v>
      </c>
      <c r="O62" s="59">
        <v>2</v>
      </c>
      <c r="P62" s="16" t="s">
        <v>230</v>
      </c>
      <c r="Q62" s="14" t="s">
        <v>364</v>
      </c>
      <c r="R62" s="17" t="s">
        <v>662</v>
      </c>
      <c r="S62" s="17" t="s">
        <v>673</v>
      </c>
      <c r="T62" s="23" t="s">
        <v>168</v>
      </c>
      <c r="U62" s="23" t="s">
        <v>168</v>
      </c>
      <c r="V62" s="23"/>
      <c r="W62" s="23"/>
      <c r="X62" s="23" t="s">
        <v>168</v>
      </c>
      <c r="Y62" s="23" t="s">
        <v>168</v>
      </c>
      <c r="Z62" s="23" t="s">
        <v>168</v>
      </c>
      <c r="AA62" s="23" t="s">
        <v>168</v>
      </c>
      <c r="AB62" s="23" t="s">
        <v>168</v>
      </c>
      <c r="AC62" s="23" t="s">
        <v>168</v>
      </c>
      <c r="AD62" s="23">
        <v>2</v>
      </c>
      <c r="AE62" s="23">
        <v>4</v>
      </c>
      <c r="AF62" s="23" t="s">
        <v>168</v>
      </c>
      <c r="AG62" s="23" t="s">
        <v>168</v>
      </c>
      <c r="AH62" s="23" t="s">
        <v>168</v>
      </c>
      <c r="AI62" s="23" t="s">
        <v>168</v>
      </c>
      <c r="AJ62" s="23" t="s">
        <v>168</v>
      </c>
      <c r="AK62" s="23" t="s">
        <v>168</v>
      </c>
      <c r="AL62" s="17" t="s">
        <v>365</v>
      </c>
      <c r="AM62" s="14" t="s">
        <v>366</v>
      </c>
      <c r="AN62" s="14" t="s">
        <v>367</v>
      </c>
      <c r="AO62" s="17" t="s">
        <v>171</v>
      </c>
      <c r="AP62" s="23"/>
      <c r="AQ62" s="21"/>
      <c r="AR62" s="45" t="s">
        <v>368</v>
      </c>
      <c r="AS62" s="45" t="s">
        <v>369</v>
      </c>
      <c r="AT62" s="56">
        <v>1455682</v>
      </c>
      <c r="AU62" s="4" t="s">
        <v>827</v>
      </c>
      <c r="AV62" s="4" t="s">
        <v>828</v>
      </c>
      <c r="AW62" s="4" t="s">
        <v>829</v>
      </c>
      <c r="AX62" s="70">
        <v>0</v>
      </c>
      <c r="AY62" s="115">
        <v>0</v>
      </c>
      <c r="AZ62" s="70">
        <v>0</v>
      </c>
      <c r="BA62" s="115">
        <v>0</v>
      </c>
      <c r="BB62" s="157"/>
      <c r="BC62" s="157"/>
      <c r="BD62" s="157"/>
      <c r="BE62" s="157"/>
      <c r="BF62" s="157"/>
      <c r="BG62" s="115"/>
      <c r="BH62" s="143"/>
      <c r="BI62" s="143"/>
      <c r="BJ62" s="143"/>
      <c r="BK62" s="143"/>
      <c r="BL62" s="143"/>
      <c r="BM62" s="143"/>
      <c r="BN62" s="143"/>
      <c r="BO62" s="143"/>
      <c r="BP62" s="143"/>
      <c r="BQ62" s="6" t="str">
        <f>VLOOKUP(AM62,Hilfslisten!J:K,2,FALSE)</f>
        <v>Fassbind Adrian</v>
      </c>
      <c r="BR62" s="6"/>
    </row>
    <row r="63" spans="1:70" ht="15" hidden="1" customHeight="1">
      <c r="A63" s="88" t="s">
        <v>830</v>
      </c>
      <c r="B63" s="69" t="s">
        <v>177</v>
      </c>
      <c r="C63" s="69" t="s">
        <v>152</v>
      </c>
      <c r="D63" s="56" t="s">
        <v>831</v>
      </c>
      <c r="E63" s="198" t="s">
        <v>670</v>
      </c>
      <c r="F63" s="69" t="s">
        <v>152</v>
      </c>
      <c r="G63" s="69"/>
      <c r="H63" s="69"/>
      <c r="I63" s="69"/>
      <c r="J63" s="58"/>
      <c r="K63" s="15" t="s">
        <v>832</v>
      </c>
      <c r="L63" s="198" t="s">
        <v>833</v>
      </c>
      <c r="M63" s="15" t="s">
        <v>834</v>
      </c>
      <c r="N63" s="17" t="s">
        <v>164</v>
      </c>
      <c r="O63" s="58">
        <v>4</v>
      </c>
      <c r="P63" s="16" t="s">
        <v>193</v>
      </c>
      <c r="Q63" s="15" t="s">
        <v>364</v>
      </c>
      <c r="R63" s="16" t="s">
        <v>662</v>
      </c>
      <c r="S63" s="16" t="s">
        <v>673</v>
      </c>
      <c r="T63" s="23" t="s">
        <v>168</v>
      </c>
      <c r="U63" s="23" t="s">
        <v>168</v>
      </c>
      <c r="V63" s="23"/>
      <c r="W63" s="23"/>
      <c r="X63" s="23" t="s">
        <v>168</v>
      </c>
      <c r="Y63" s="23" t="s">
        <v>168</v>
      </c>
      <c r="Z63" s="23" t="s">
        <v>168</v>
      </c>
      <c r="AA63" s="23" t="s">
        <v>168</v>
      </c>
      <c r="AB63" s="23" t="s">
        <v>168</v>
      </c>
      <c r="AC63" s="23" t="s">
        <v>168</v>
      </c>
      <c r="AD63" s="23">
        <v>2</v>
      </c>
      <c r="AE63" s="23">
        <v>4</v>
      </c>
      <c r="AF63" s="23" t="s">
        <v>168</v>
      </c>
      <c r="AG63" s="23" t="s">
        <v>168</v>
      </c>
      <c r="AH63" s="23" t="s">
        <v>168</v>
      </c>
      <c r="AI63" s="23" t="s">
        <v>168</v>
      </c>
      <c r="AJ63" s="23" t="s">
        <v>168</v>
      </c>
      <c r="AK63" s="23" t="s">
        <v>168</v>
      </c>
      <c r="AL63" s="16" t="s">
        <v>365</v>
      </c>
      <c r="AM63" s="15" t="s">
        <v>378</v>
      </c>
      <c r="AN63" s="14" t="s">
        <v>367</v>
      </c>
      <c r="AO63" s="16" t="s">
        <v>198</v>
      </c>
      <c r="AP63" s="108"/>
      <c r="AQ63" s="69"/>
      <c r="AR63" s="52" t="s">
        <v>379</v>
      </c>
      <c r="AS63" s="57" t="s">
        <v>200</v>
      </c>
      <c r="AT63" s="56">
        <v>1455688</v>
      </c>
      <c r="AU63" s="4" t="s">
        <v>835</v>
      </c>
      <c r="AV63" s="4" t="s">
        <v>836</v>
      </c>
      <c r="AW63" s="4" t="s">
        <v>837</v>
      </c>
      <c r="AX63" s="70">
        <v>0</v>
      </c>
      <c r="AY63" s="115">
        <v>0</v>
      </c>
      <c r="AZ63" s="70">
        <v>0</v>
      </c>
      <c r="BA63" s="115">
        <v>0</v>
      </c>
      <c r="BB63" s="157"/>
      <c r="BC63" s="157"/>
      <c r="BD63" s="157"/>
      <c r="BE63" s="157"/>
      <c r="BF63" s="157"/>
      <c r="BG63" s="115"/>
      <c r="BH63" s="143"/>
      <c r="BI63" s="143"/>
      <c r="BJ63" s="143"/>
      <c r="BK63" s="143"/>
      <c r="BL63" s="143"/>
      <c r="BM63" s="143"/>
      <c r="BN63" s="143"/>
      <c r="BO63" s="143"/>
      <c r="BP63" s="143"/>
      <c r="BQ63" s="6" t="str">
        <f>VLOOKUP(AM63,Hilfslisten!J:K,2,FALSE)</f>
        <v>Schneider Gabriel</v>
      </c>
      <c r="BR63" s="6"/>
    </row>
    <row r="64" spans="1:70" ht="15" hidden="1" customHeight="1">
      <c r="A64" s="85" t="s">
        <v>838</v>
      </c>
      <c r="B64" s="22" t="s">
        <v>177</v>
      </c>
      <c r="C64" s="21" t="s">
        <v>152</v>
      </c>
      <c r="D64" s="56" t="s">
        <v>839</v>
      </c>
      <c r="E64" s="204"/>
      <c r="F64" s="21" t="s">
        <v>152</v>
      </c>
      <c r="G64" s="21"/>
      <c r="H64" s="21"/>
      <c r="I64" s="21"/>
      <c r="J64" s="59"/>
      <c r="K64" s="21" t="s">
        <v>840</v>
      </c>
      <c r="L64" s="204" t="s">
        <v>841</v>
      </c>
      <c r="M64" s="14" t="s">
        <v>842</v>
      </c>
      <c r="N64" s="17" t="s">
        <v>164</v>
      </c>
      <c r="O64" s="59">
        <v>4</v>
      </c>
      <c r="P64" s="16" t="s">
        <v>452</v>
      </c>
      <c r="Q64" s="14" t="s">
        <v>389</v>
      </c>
      <c r="R64" s="17" t="s">
        <v>662</v>
      </c>
      <c r="S64" s="17" t="s">
        <v>662</v>
      </c>
      <c r="T64" s="23" t="s">
        <v>168</v>
      </c>
      <c r="U64" s="23" t="s">
        <v>168</v>
      </c>
      <c r="V64" s="23"/>
      <c r="W64" s="23"/>
      <c r="X64" s="23" t="s">
        <v>168</v>
      </c>
      <c r="Y64" s="23" t="s">
        <v>168</v>
      </c>
      <c r="Z64" s="23" t="s">
        <v>168</v>
      </c>
      <c r="AA64" s="23" t="s">
        <v>168</v>
      </c>
      <c r="AB64" s="23" t="s">
        <v>168</v>
      </c>
      <c r="AC64" s="23" t="s">
        <v>168</v>
      </c>
      <c r="AD64" s="23">
        <v>2</v>
      </c>
      <c r="AE64" s="23">
        <v>2</v>
      </c>
      <c r="AF64" s="23" t="s">
        <v>168</v>
      </c>
      <c r="AG64" s="23" t="s">
        <v>168</v>
      </c>
      <c r="AH64" s="23" t="s">
        <v>168</v>
      </c>
      <c r="AI64" s="23" t="s">
        <v>168</v>
      </c>
      <c r="AJ64" s="23" t="s">
        <v>168</v>
      </c>
      <c r="AK64" s="23" t="s">
        <v>168</v>
      </c>
      <c r="AL64" s="17" t="s">
        <v>843</v>
      </c>
      <c r="AM64" s="14" t="s">
        <v>844</v>
      </c>
      <c r="AN64" s="14" t="s">
        <v>367</v>
      </c>
      <c r="AO64" s="17" t="s">
        <v>171</v>
      </c>
      <c r="AP64" s="23"/>
      <c r="AQ64" s="14"/>
      <c r="AR64" s="40" t="s">
        <v>845</v>
      </c>
      <c r="AS64" s="40" t="s">
        <v>846</v>
      </c>
      <c r="AT64" s="56">
        <v>1455480</v>
      </c>
      <c r="AU64" s="4" t="s">
        <v>847</v>
      </c>
      <c r="AV64" s="4" t="s">
        <v>848</v>
      </c>
      <c r="AW64" s="4" t="s">
        <v>849</v>
      </c>
      <c r="AX64" s="70">
        <v>0</v>
      </c>
      <c r="AY64" s="115">
        <v>0</v>
      </c>
      <c r="AZ64" s="70">
        <v>0</v>
      </c>
      <c r="BA64" s="115">
        <v>0</v>
      </c>
      <c r="BB64" s="157"/>
      <c r="BC64" s="157"/>
      <c r="BD64" s="157"/>
      <c r="BE64" s="157"/>
      <c r="BF64" s="157"/>
      <c r="BG64" s="115"/>
      <c r="BH64" s="143"/>
      <c r="BI64" s="143"/>
      <c r="BJ64" s="143"/>
      <c r="BK64" s="143"/>
      <c r="BL64" s="143"/>
      <c r="BM64" s="143"/>
      <c r="BN64" s="143"/>
      <c r="BO64" s="143"/>
      <c r="BP64" s="143"/>
      <c r="BQ64" s="6" t="str">
        <f>VLOOKUP(AM64,Hilfslisten!J:K,2,FALSE)</f>
        <v>Eberlein Robert</v>
      </c>
      <c r="BR64" s="6"/>
    </row>
    <row r="65" spans="1:70" ht="15" hidden="1" customHeight="1">
      <c r="A65" s="85" t="s">
        <v>850</v>
      </c>
      <c r="B65" s="22" t="s">
        <v>177</v>
      </c>
      <c r="C65" s="21" t="s">
        <v>153</v>
      </c>
      <c r="D65" s="56" t="s">
        <v>851</v>
      </c>
      <c r="E65" s="197" t="s">
        <v>852</v>
      </c>
      <c r="F65" s="21" t="s">
        <v>153</v>
      </c>
      <c r="G65" s="14"/>
      <c r="H65" s="14"/>
      <c r="I65" s="14"/>
      <c r="J65" s="61"/>
      <c r="K65" s="14" t="s">
        <v>853</v>
      </c>
      <c r="L65" s="197" t="s">
        <v>852</v>
      </c>
      <c r="M65" s="14" t="s">
        <v>854</v>
      </c>
      <c r="N65" s="17" t="s">
        <v>164</v>
      </c>
      <c r="O65" s="59">
        <v>4</v>
      </c>
      <c r="P65" s="16" t="s">
        <v>452</v>
      </c>
      <c r="Q65" s="17" t="s">
        <v>413</v>
      </c>
      <c r="R65" s="17" t="s">
        <v>662</v>
      </c>
      <c r="S65" s="17" t="s">
        <v>673</v>
      </c>
      <c r="T65" s="23" t="s">
        <v>168</v>
      </c>
      <c r="U65" s="23" t="s">
        <v>168</v>
      </c>
      <c r="V65" s="23"/>
      <c r="W65" s="23"/>
      <c r="X65" s="23" t="s">
        <v>168</v>
      </c>
      <c r="Y65" s="23" t="s">
        <v>168</v>
      </c>
      <c r="Z65" s="23" t="s">
        <v>168</v>
      </c>
      <c r="AA65" s="23" t="s">
        <v>168</v>
      </c>
      <c r="AB65" s="23" t="s">
        <v>168</v>
      </c>
      <c r="AC65" s="23" t="s">
        <v>168</v>
      </c>
      <c r="AD65" s="23" t="s">
        <v>168</v>
      </c>
      <c r="AE65" s="23" t="s">
        <v>168</v>
      </c>
      <c r="AF65" s="23">
        <v>2</v>
      </c>
      <c r="AG65" s="23">
        <v>4</v>
      </c>
      <c r="AH65" s="23" t="s">
        <v>168</v>
      </c>
      <c r="AI65" s="23" t="s">
        <v>168</v>
      </c>
      <c r="AJ65" s="23" t="s">
        <v>168</v>
      </c>
      <c r="AK65" s="23" t="s">
        <v>168</v>
      </c>
      <c r="AL65" s="14" t="s">
        <v>427</v>
      </c>
      <c r="AM65" s="14" t="s">
        <v>855</v>
      </c>
      <c r="AN65" s="14" t="s">
        <v>415</v>
      </c>
      <c r="AO65" s="17" t="s">
        <v>171</v>
      </c>
      <c r="AP65" s="23"/>
      <c r="AQ65" s="17"/>
      <c r="AR65" s="41"/>
      <c r="AS65" s="41" t="s">
        <v>846</v>
      </c>
      <c r="AT65" s="56">
        <v>1455511</v>
      </c>
      <c r="AU65" s="4" t="s">
        <v>856</v>
      </c>
      <c r="AV65" s="4" t="s">
        <v>857</v>
      </c>
      <c r="AW65" s="4" t="s">
        <v>858</v>
      </c>
      <c r="AX65" s="70">
        <v>0</v>
      </c>
      <c r="AY65" s="115">
        <v>0</v>
      </c>
      <c r="AZ65" s="70">
        <v>0</v>
      </c>
      <c r="BA65" s="115">
        <v>0</v>
      </c>
      <c r="BB65" s="157"/>
      <c r="BC65" s="157"/>
      <c r="BD65" s="157"/>
      <c r="BE65" s="157"/>
      <c r="BF65" s="157"/>
      <c r="BG65" s="115"/>
      <c r="BH65" s="143"/>
      <c r="BI65" s="143"/>
      <c r="BJ65" s="143"/>
      <c r="BK65" s="143"/>
      <c r="BL65" s="143"/>
      <c r="BM65" s="143"/>
      <c r="BN65" s="143"/>
      <c r="BO65" s="143"/>
      <c r="BP65" s="143"/>
      <c r="BQ65" s="6" t="str">
        <f>VLOOKUP(AM65,Hilfslisten!J:K,2,FALSE)</f>
        <v>Fluder Otto</v>
      </c>
      <c r="BR65" s="6"/>
    </row>
    <row r="66" spans="1:70" ht="15" hidden="1" customHeight="1">
      <c r="A66" s="88" t="s">
        <v>859</v>
      </c>
      <c r="B66" s="69" t="s">
        <v>177</v>
      </c>
      <c r="C66" s="69" t="s">
        <v>153</v>
      </c>
      <c r="D66" s="97" t="s">
        <v>860</v>
      </c>
      <c r="E66" s="198" t="s">
        <v>670</v>
      </c>
      <c r="F66" s="69" t="s">
        <v>153</v>
      </c>
      <c r="G66" s="15"/>
      <c r="H66" s="15"/>
      <c r="I66" s="15"/>
      <c r="J66" s="62"/>
      <c r="K66" s="15" t="s">
        <v>861</v>
      </c>
      <c r="L66" s="198" t="s">
        <v>862</v>
      </c>
      <c r="M66" s="84" t="s">
        <v>863</v>
      </c>
      <c r="N66" s="16" t="s">
        <v>164</v>
      </c>
      <c r="O66" s="58">
        <v>4</v>
      </c>
      <c r="P66" s="16" t="s">
        <v>193</v>
      </c>
      <c r="Q66" s="16" t="s">
        <v>426</v>
      </c>
      <c r="R66" s="16" t="s">
        <v>662</v>
      </c>
      <c r="S66" s="16" t="s">
        <v>662</v>
      </c>
      <c r="T66" s="23" t="s">
        <v>168</v>
      </c>
      <c r="U66" s="23" t="s">
        <v>168</v>
      </c>
      <c r="V66" s="23"/>
      <c r="W66" s="23"/>
      <c r="X66" s="23" t="s">
        <v>168</v>
      </c>
      <c r="Y66" s="23" t="s">
        <v>168</v>
      </c>
      <c r="Z66" s="23" t="s">
        <v>168</v>
      </c>
      <c r="AA66" s="23" t="s">
        <v>168</v>
      </c>
      <c r="AB66" s="23" t="s">
        <v>168</v>
      </c>
      <c r="AC66" s="23" t="s">
        <v>168</v>
      </c>
      <c r="AD66" s="23" t="s">
        <v>168</v>
      </c>
      <c r="AE66" s="23" t="s">
        <v>168</v>
      </c>
      <c r="AF66" s="23">
        <v>2</v>
      </c>
      <c r="AG66" s="23">
        <v>2</v>
      </c>
      <c r="AH66" s="23" t="s">
        <v>168</v>
      </c>
      <c r="AI66" s="23" t="s">
        <v>168</v>
      </c>
      <c r="AJ66" s="23" t="s">
        <v>168</v>
      </c>
      <c r="AK66" s="23" t="s">
        <v>168</v>
      </c>
      <c r="AL66" s="16" t="s">
        <v>427</v>
      </c>
      <c r="AM66" s="15" t="s">
        <v>428</v>
      </c>
      <c r="AN66" s="15" t="s">
        <v>415</v>
      </c>
      <c r="AO66" s="16" t="s">
        <v>198</v>
      </c>
      <c r="AP66" s="108"/>
      <c r="AQ66" s="16"/>
      <c r="AR66" s="41" t="s">
        <v>864</v>
      </c>
      <c r="AS66" s="41" t="s">
        <v>539</v>
      </c>
      <c r="AT66" s="56">
        <v>1455506</v>
      </c>
      <c r="AU66" s="4" t="s">
        <v>865</v>
      </c>
      <c r="AV66" s="4" t="s">
        <v>866</v>
      </c>
      <c r="AW66" s="4" t="s">
        <v>867</v>
      </c>
      <c r="AX66" s="70">
        <v>0</v>
      </c>
      <c r="AY66" s="115">
        <v>0</v>
      </c>
      <c r="AZ66" s="70">
        <v>0</v>
      </c>
      <c r="BA66" s="115">
        <v>0</v>
      </c>
      <c r="BB66" s="157"/>
      <c r="BC66" s="157"/>
      <c r="BD66" s="157"/>
      <c r="BE66" s="157"/>
      <c r="BF66" s="157"/>
      <c r="BG66" s="115"/>
      <c r="BH66" s="143"/>
      <c r="BI66" s="143"/>
      <c r="BJ66" s="143"/>
      <c r="BK66" s="143"/>
      <c r="BL66" s="143"/>
      <c r="BM66" s="143"/>
      <c r="BN66" s="143"/>
      <c r="BO66" s="143"/>
      <c r="BP66" s="143"/>
      <c r="BQ66" s="6" t="str">
        <f>VLOOKUP(AM66,Hilfslisten!J:K,2,FALSE)</f>
        <v>Wüthrich Michael</v>
      </c>
      <c r="BR66" s="6"/>
    </row>
    <row r="67" spans="1:70" ht="15" hidden="1" customHeight="1">
      <c r="A67" s="88" t="s">
        <v>868</v>
      </c>
      <c r="B67" s="22" t="s">
        <v>177</v>
      </c>
      <c r="C67" s="21" t="s">
        <v>154</v>
      </c>
      <c r="D67" s="97" t="s">
        <v>869</v>
      </c>
      <c r="E67" s="195" t="s">
        <v>670</v>
      </c>
      <c r="F67" s="21" t="s">
        <v>154</v>
      </c>
      <c r="G67" s="14"/>
      <c r="H67" s="14"/>
      <c r="I67" s="14"/>
      <c r="J67" s="61"/>
      <c r="K67" s="14" t="s">
        <v>870</v>
      </c>
      <c r="L67" s="195" t="s">
        <v>871</v>
      </c>
      <c r="M67" s="14" t="s">
        <v>872</v>
      </c>
      <c r="N67" s="17" t="s">
        <v>164</v>
      </c>
      <c r="O67" s="59">
        <v>4</v>
      </c>
      <c r="P67" s="16" t="s">
        <v>193</v>
      </c>
      <c r="Q67" s="17" t="s">
        <v>439</v>
      </c>
      <c r="R67" s="14" t="s">
        <v>662</v>
      </c>
      <c r="S67" s="14" t="s">
        <v>673</v>
      </c>
      <c r="T67" s="23" t="s">
        <v>168</v>
      </c>
      <c r="U67" s="23" t="s">
        <v>168</v>
      </c>
      <c r="V67" s="23"/>
      <c r="W67" s="23"/>
      <c r="X67" s="23" t="s">
        <v>168</v>
      </c>
      <c r="Y67" s="23" t="s">
        <v>168</v>
      </c>
      <c r="Z67" s="23" t="s">
        <v>168</v>
      </c>
      <c r="AA67" s="23" t="s">
        <v>168</v>
      </c>
      <c r="AB67" s="23" t="s">
        <v>168</v>
      </c>
      <c r="AC67" s="23" t="s">
        <v>168</v>
      </c>
      <c r="AD67" s="23" t="s">
        <v>168</v>
      </c>
      <c r="AE67" s="23" t="s">
        <v>168</v>
      </c>
      <c r="AF67" s="23" t="s">
        <v>168</v>
      </c>
      <c r="AG67" s="23" t="s">
        <v>168</v>
      </c>
      <c r="AH67" s="23">
        <v>2</v>
      </c>
      <c r="AI67" s="23">
        <v>4</v>
      </c>
      <c r="AJ67" s="23" t="s">
        <v>168</v>
      </c>
      <c r="AK67" s="23" t="s">
        <v>168</v>
      </c>
      <c r="AL67" s="14" t="s">
        <v>440</v>
      </c>
      <c r="AM67" s="14" t="s">
        <v>441</v>
      </c>
      <c r="AN67" s="14" t="s">
        <v>442</v>
      </c>
      <c r="AO67" s="17" t="s">
        <v>198</v>
      </c>
      <c r="AP67" s="23"/>
      <c r="AQ67" s="17"/>
      <c r="AR67" s="57" t="s">
        <v>443</v>
      </c>
      <c r="AS67" s="57" t="s">
        <v>200</v>
      </c>
      <c r="AT67" s="56">
        <v>1456388</v>
      </c>
      <c r="AU67" s="4" t="s">
        <v>873</v>
      </c>
      <c r="AV67" s="4" t="s">
        <v>874</v>
      </c>
      <c r="AW67" s="4" t="s">
        <v>875</v>
      </c>
      <c r="AX67" s="70">
        <v>0</v>
      </c>
      <c r="AY67" s="115">
        <v>0</v>
      </c>
      <c r="AZ67" s="70">
        <v>0</v>
      </c>
      <c r="BA67" s="115">
        <v>0</v>
      </c>
      <c r="BB67" s="157"/>
      <c r="BC67" s="157"/>
      <c r="BD67" s="157"/>
      <c r="BE67" s="157"/>
      <c r="BF67" s="157"/>
      <c r="BG67" s="115"/>
      <c r="BH67" s="143"/>
      <c r="BI67" s="143"/>
      <c r="BJ67" s="143"/>
      <c r="BK67" s="143"/>
      <c r="BL67" s="143"/>
      <c r="BM67" s="143"/>
      <c r="BN67" s="143"/>
      <c r="BO67" s="143"/>
      <c r="BP67" s="143"/>
      <c r="BQ67" s="6" t="str">
        <f>VLOOKUP(AM67,Hilfslisten!J:K,2,FALSE)</f>
        <v>Pernstich Kurt</v>
      </c>
      <c r="BR67" s="6"/>
    </row>
    <row r="68" spans="1:70" ht="15" hidden="1" customHeight="1">
      <c r="A68" s="85" t="s">
        <v>876</v>
      </c>
      <c r="B68" s="69" t="s">
        <v>159</v>
      </c>
      <c r="C68" s="69" t="s">
        <v>154</v>
      </c>
      <c r="D68" s="97" t="s">
        <v>877</v>
      </c>
      <c r="E68" s="196" t="s">
        <v>658</v>
      </c>
      <c r="F68" s="69" t="s">
        <v>154</v>
      </c>
      <c r="G68" s="15"/>
      <c r="H68" s="15"/>
      <c r="I68" s="15"/>
      <c r="J68" s="62"/>
      <c r="K68" s="15" t="s">
        <v>878</v>
      </c>
      <c r="L68" s="196" t="s">
        <v>879</v>
      </c>
      <c r="M68" s="84" t="s">
        <v>880</v>
      </c>
      <c r="N68" s="16" t="s">
        <v>164</v>
      </c>
      <c r="O68" s="58">
        <v>4</v>
      </c>
      <c r="P68" s="16" t="s">
        <v>452</v>
      </c>
      <c r="Q68" s="16" t="s">
        <v>453</v>
      </c>
      <c r="R68" s="16" t="s">
        <v>662</v>
      </c>
      <c r="S68" s="16" t="s">
        <v>662</v>
      </c>
      <c r="T68" s="23" t="s">
        <v>168</v>
      </c>
      <c r="U68" s="23" t="s">
        <v>168</v>
      </c>
      <c r="V68" s="23"/>
      <c r="W68" s="23"/>
      <c r="X68" s="23" t="s">
        <v>168</v>
      </c>
      <c r="Y68" s="23" t="s">
        <v>168</v>
      </c>
      <c r="Z68" s="23" t="s">
        <v>168</v>
      </c>
      <c r="AA68" s="23" t="s">
        <v>168</v>
      </c>
      <c r="AB68" s="23" t="s">
        <v>168</v>
      </c>
      <c r="AC68" s="23" t="s">
        <v>168</v>
      </c>
      <c r="AD68" s="23" t="s">
        <v>168</v>
      </c>
      <c r="AE68" s="23" t="s">
        <v>168</v>
      </c>
      <c r="AF68" s="23" t="s">
        <v>168</v>
      </c>
      <c r="AG68" s="23" t="s">
        <v>168</v>
      </c>
      <c r="AH68" s="23">
        <v>2</v>
      </c>
      <c r="AI68" s="23">
        <v>2</v>
      </c>
      <c r="AJ68" s="23" t="s">
        <v>168</v>
      </c>
      <c r="AK68" s="23" t="s">
        <v>168</v>
      </c>
      <c r="AL68" s="16" t="s">
        <v>284</v>
      </c>
      <c r="AM68" s="15" t="s">
        <v>881</v>
      </c>
      <c r="AN68" s="15" t="s">
        <v>442</v>
      </c>
      <c r="AO68" s="16" t="s">
        <v>171</v>
      </c>
      <c r="AP68" s="108"/>
      <c r="AQ68" s="16"/>
      <c r="AR68" s="41"/>
      <c r="AS68" s="57" t="s">
        <v>882</v>
      </c>
      <c r="AT68" s="56">
        <v>1002179</v>
      </c>
      <c r="AU68" s="4" t="s">
        <v>883</v>
      </c>
      <c r="AV68" s="4" t="s">
        <v>884</v>
      </c>
      <c r="AW68" s="4" t="s">
        <v>885</v>
      </c>
      <c r="AX68" s="70">
        <v>0</v>
      </c>
      <c r="AY68" s="115">
        <v>0</v>
      </c>
      <c r="AZ68" s="70">
        <v>0</v>
      </c>
      <c r="BA68" s="115">
        <v>0</v>
      </c>
      <c r="BB68" s="157"/>
      <c r="BC68" s="157"/>
      <c r="BD68" s="157"/>
      <c r="BE68" s="157"/>
      <c r="BF68" s="157"/>
      <c r="BG68" s="115"/>
      <c r="BH68" s="143"/>
      <c r="BI68" s="143"/>
      <c r="BJ68" s="143"/>
      <c r="BK68" s="143"/>
      <c r="BL68" s="143"/>
      <c r="BM68" s="143"/>
      <c r="BN68" s="143"/>
      <c r="BO68" s="143"/>
      <c r="BP68" s="143"/>
      <c r="BQ68" s="6" t="str">
        <f>VLOOKUP(AM68,Hilfslisten!J:K,2,FALSE)</f>
        <v>Scherrer Maike</v>
      </c>
      <c r="BR68" s="6"/>
    </row>
    <row r="69" spans="1:70" ht="15" hidden="1" customHeight="1">
      <c r="A69" s="85" t="s">
        <v>886</v>
      </c>
      <c r="B69" s="22" t="s">
        <v>177</v>
      </c>
      <c r="C69" s="21" t="s">
        <v>154</v>
      </c>
      <c r="D69" s="97" t="s">
        <v>887</v>
      </c>
      <c r="E69" s="197" t="s">
        <v>679</v>
      </c>
      <c r="F69" s="21" t="s">
        <v>154</v>
      </c>
      <c r="G69" s="14"/>
      <c r="H69" s="14"/>
      <c r="I69" s="14"/>
      <c r="J69" s="61"/>
      <c r="K69" s="14" t="s">
        <v>888</v>
      </c>
      <c r="L69" s="197" t="s">
        <v>889</v>
      </c>
      <c r="M69" s="218" t="s">
        <v>890</v>
      </c>
      <c r="N69" s="17" t="s">
        <v>164</v>
      </c>
      <c r="O69" s="59">
        <v>4</v>
      </c>
      <c r="P69" s="16" t="s">
        <v>452</v>
      </c>
      <c r="Q69" s="17" t="s">
        <v>453</v>
      </c>
      <c r="R69" s="17" t="s">
        <v>662</v>
      </c>
      <c r="S69" s="17" t="s">
        <v>662</v>
      </c>
      <c r="T69" s="23" t="s">
        <v>168</v>
      </c>
      <c r="U69" s="23" t="s">
        <v>168</v>
      </c>
      <c r="V69" s="23"/>
      <c r="W69" s="23"/>
      <c r="X69" s="23" t="s">
        <v>168</v>
      </c>
      <c r="Y69" s="23" t="s">
        <v>168</v>
      </c>
      <c r="Z69" s="23" t="s">
        <v>168</v>
      </c>
      <c r="AA69" s="23" t="s">
        <v>168</v>
      </c>
      <c r="AB69" s="23" t="s">
        <v>168</v>
      </c>
      <c r="AC69" s="23" t="s">
        <v>168</v>
      </c>
      <c r="AD69" s="23" t="s">
        <v>168</v>
      </c>
      <c r="AE69" s="23" t="s">
        <v>168</v>
      </c>
      <c r="AF69" s="23" t="s">
        <v>168</v>
      </c>
      <c r="AG69" s="23" t="s">
        <v>168</v>
      </c>
      <c r="AH69" s="23">
        <v>2</v>
      </c>
      <c r="AI69" s="23">
        <v>2</v>
      </c>
      <c r="AJ69" s="23" t="s">
        <v>168</v>
      </c>
      <c r="AK69" s="23" t="s">
        <v>168</v>
      </c>
      <c r="AL69" s="17" t="s">
        <v>284</v>
      </c>
      <c r="AM69" s="14" t="s">
        <v>442</v>
      </c>
      <c r="AN69" s="14" t="s">
        <v>442</v>
      </c>
      <c r="AO69" s="17" t="s">
        <v>171</v>
      </c>
      <c r="AP69" s="23"/>
      <c r="AQ69" s="17"/>
      <c r="AR69" s="41"/>
      <c r="AS69" s="41" t="s">
        <v>327</v>
      </c>
      <c r="AT69" s="56">
        <v>1455562</v>
      </c>
      <c r="AU69" s="4" t="s">
        <v>891</v>
      </c>
      <c r="AV69" s="4" t="s">
        <v>892</v>
      </c>
      <c r="AW69" s="4" t="s">
        <v>893</v>
      </c>
      <c r="AX69" s="70">
        <v>0</v>
      </c>
      <c r="AY69" s="115">
        <v>0</v>
      </c>
      <c r="AZ69" s="70">
        <v>0</v>
      </c>
      <c r="BA69" s="115">
        <v>0</v>
      </c>
      <c r="BB69" s="157"/>
      <c r="BC69" s="157"/>
      <c r="BD69" s="157"/>
      <c r="BE69" s="157"/>
      <c r="BF69" s="157"/>
      <c r="BG69" s="115"/>
      <c r="BH69" s="143"/>
      <c r="BI69" s="143"/>
      <c r="BJ69" s="143"/>
      <c r="BK69" s="143"/>
      <c r="BL69" s="143"/>
      <c r="BM69" s="143"/>
      <c r="BN69" s="143"/>
      <c r="BO69" s="143"/>
      <c r="BP69" s="143"/>
      <c r="BQ69" s="6" t="str">
        <f>VLOOKUP(AM69,Hilfslisten!J:K,2,FALSE)</f>
        <v>Sauter-Servaes Thomas</v>
      </c>
      <c r="BR69" s="6"/>
    </row>
    <row r="70" spans="1:70" ht="15" hidden="1" customHeight="1">
      <c r="A70" s="85" t="s">
        <v>894</v>
      </c>
      <c r="B70" s="69" t="s">
        <v>177</v>
      </c>
      <c r="C70" s="69" t="s">
        <v>155</v>
      </c>
      <c r="D70" s="56" t="s">
        <v>895</v>
      </c>
      <c r="E70" s="184" t="s">
        <v>679</v>
      </c>
      <c r="F70" s="69" t="s">
        <v>155</v>
      </c>
      <c r="G70" s="15"/>
      <c r="H70" s="15"/>
      <c r="I70" s="15"/>
      <c r="J70" s="62"/>
      <c r="K70" s="15" t="s">
        <v>896</v>
      </c>
      <c r="L70" s="184" t="s">
        <v>897</v>
      </c>
      <c r="M70" s="218" t="s">
        <v>898</v>
      </c>
      <c r="N70" s="16" t="s">
        <v>164</v>
      </c>
      <c r="O70" s="58">
        <v>4</v>
      </c>
      <c r="P70" s="16" t="s">
        <v>452</v>
      </c>
      <c r="Q70" s="16" t="s">
        <v>470</v>
      </c>
      <c r="R70" s="16" t="s">
        <v>662</v>
      </c>
      <c r="S70" s="16" t="s">
        <v>662</v>
      </c>
      <c r="T70" s="23" t="s">
        <v>168</v>
      </c>
      <c r="U70" s="23" t="s">
        <v>168</v>
      </c>
      <c r="V70" s="23"/>
      <c r="W70" s="23"/>
      <c r="X70" s="23" t="s">
        <v>168</v>
      </c>
      <c r="Y70" s="23" t="s">
        <v>168</v>
      </c>
      <c r="Z70" s="23" t="s">
        <v>168</v>
      </c>
      <c r="AA70" s="23" t="s">
        <v>168</v>
      </c>
      <c r="AB70" s="23" t="s">
        <v>168</v>
      </c>
      <c r="AC70" s="23" t="s">
        <v>168</v>
      </c>
      <c r="AD70" s="23" t="s">
        <v>168</v>
      </c>
      <c r="AE70" s="23" t="s">
        <v>168</v>
      </c>
      <c r="AF70" s="23" t="s">
        <v>168</v>
      </c>
      <c r="AG70" s="23" t="s">
        <v>168</v>
      </c>
      <c r="AH70" s="23" t="s">
        <v>168</v>
      </c>
      <c r="AI70" s="23" t="s">
        <v>168</v>
      </c>
      <c r="AJ70" s="23">
        <v>2</v>
      </c>
      <c r="AK70" s="23">
        <v>2</v>
      </c>
      <c r="AL70" s="15" t="s">
        <v>284</v>
      </c>
      <c r="AM70" s="15" t="s">
        <v>471</v>
      </c>
      <c r="AN70" s="15" t="s">
        <v>472</v>
      </c>
      <c r="AO70" s="16" t="s">
        <v>171</v>
      </c>
      <c r="AP70" s="108"/>
      <c r="AQ70" s="69"/>
      <c r="AR70" s="41"/>
      <c r="AS70" s="41" t="s">
        <v>340</v>
      </c>
      <c r="AT70" s="56">
        <v>1455566</v>
      </c>
      <c r="AU70" s="4" t="s">
        <v>899</v>
      </c>
      <c r="AV70" s="4" t="s">
        <v>900</v>
      </c>
      <c r="AW70" s="4" t="s">
        <v>901</v>
      </c>
      <c r="AX70" s="70">
        <v>0</v>
      </c>
      <c r="AY70" s="115">
        <v>0</v>
      </c>
      <c r="AZ70" s="70">
        <v>0</v>
      </c>
      <c r="BA70" s="115">
        <v>0</v>
      </c>
      <c r="BB70" s="157"/>
      <c r="BC70" s="157"/>
      <c r="BD70" s="157"/>
      <c r="BE70" s="157"/>
      <c r="BF70" s="157"/>
      <c r="BG70" s="115"/>
      <c r="BH70" s="143"/>
      <c r="BI70" s="143"/>
      <c r="BJ70" s="143"/>
      <c r="BK70" s="143"/>
      <c r="BL70" s="143"/>
      <c r="BM70" s="143"/>
      <c r="BN70" s="143"/>
      <c r="BO70" s="143"/>
      <c r="BP70" s="143"/>
      <c r="BQ70" s="6" t="str">
        <f>VLOOKUP(AM70,Hilfslisten!J:K,2,FALSE)</f>
        <v>Musiolik Jörg</v>
      </c>
      <c r="BR70" s="6"/>
    </row>
    <row r="71" spans="1:70" ht="15" hidden="1" customHeight="1">
      <c r="A71" s="88" t="s">
        <v>902</v>
      </c>
      <c r="B71" s="22" t="s">
        <v>177</v>
      </c>
      <c r="C71" s="21" t="s">
        <v>155</v>
      </c>
      <c r="D71" s="209" t="s">
        <v>903</v>
      </c>
      <c r="E71" s="187" t="s">
        <v>670</v>
      </c>
      <c r="F71" s="21" t="s">
        <v>155</v>
      </c>
      <c r="G71" s="14"/>
      <c r="H71" s="14"/>
      <c r="I71" s="14"/>
      <c r="J71" s="61"/>
      <c r="K71" s="14" t="s">
        <v>904</v>
      </c>
      <c r="L71" s="187" t="s">
        <v>905</v>
      </c>
      <c r="M71" s="14" t="s">
        <v>906</v>
      </c>
      <c r="N71" s="14" t="s">
        <v>164</v>
      </c>
      <c r="O71" s="59">
        <v>4</v>
      </c>
      <c r="P71" s="16" t="s">
        <v>193</v>
      </c>
      <c r="Q71" s="17" t="s">
        <v>482</v>
      </c>
      <c r="R71" s="17" t="s">
        <v>662</v>
      </c>
      <c r="S71" s="17" t="s">
        <v>673</v>
      </c>
      <c r="T71" s="23" t="s">
        <v>168</v>
      </c>
      <c r="U71" s="23" t="s">
        <v>168</v>
      </c>
      <c r="V71" s="23"/>
      <c r="W71" s="23"/>
      <c r="X71" s="23" t="s">
        <v>168</v>
      </c>
      <c r="Y71" s="23" t="s">
        <v>168</v>
      </c>
      <c r="Z71" s="23" t="s">
        <v>168</v>
      </c>
      <c r="AA71" s="23" t="s">
        <v>168</v>
      </c>
      <c r="AB71" s="23" t="s">
        <v>168</v>
      </c>
      <c r="AC71" s="23" t="s">
        <v>168</v>
      </c>
      <c r="AD71" s="23" t="s">
        <v>168</v>
      </c>
      <c r="AE71" s="23" t="s">
        <v>168</v>
      </c>
      <c r="AF71" s="23" t="s">
        <v>168</v>
      </c>
      <c r="AG71" s="23" t="s">
        <v>168</v>
      </c>
      <c r="AH71" s="23" t="s">
        <v>168</v>
      </c>
      <c r="AI71" s="23" t="s">
        <v>168</v>
      </c>
      <c r="AJ71" s="23">
        <v>2</v>
      </c>
      <c r="AK71" s="23">
        <v>4</v>
      </c>
      <c r="AL71" s="14" t="s">
        <v>196</v>
      </c>
      <c r="AM71" s="14" t="s">
        <v>907</v>
      </c>
      <c r="AN71" s="15" t="s">
        <v>472</v>
      </c>
      <c r="AO71" s="17" t="s">
        <v>198</v>
      </c>
      <c r="AP71" s="23"/>
      <c r="AQ71" s="21"/>
      <c r="AR71" s="57" t="s">
        <v>484</v>
      </c>
      <c r="AS71" s="57" t="s">
        <v>200</v>
      </c>
      <c r="AT71" s="56">
        <v>1456367</v>
      </c>
      <c r="AU71" s="4" t="s">
        <v>908</v>
      </c>
      <c r="AV71" s="4" t="s">
        <v>909</v>
      </c>
      <c r="AW71" s="4" t="s">
        <v>910</v>
      </c>
      <c r="AX71" s="70">
        <v>0</v>
      </c>
      <c r="AY71" s="115">
        <v>0</v>
      </c>
      <c r="AZ71" s="70">
        <v>0</v>
      </c>
      <c r="BA71" s="115">
        <v>0</v>
      </c>
      <c r="BB71" s="157"/>
      <c r="BC71" s="157"/>
      <c r="BD71" s="157"/>
      <c r="BE71" s="157"/>
      <c r="BF71" s="157"/>
      <c r="BG71" s="115"/>
      <c r="BH71" s="143"/>
      <c r="BI71" s="143"/>
      <c r="BJ71" s="143"/>
      <c r="BK71" s="143"/>
      <c r="BL71" s="143"/>
      <c r="BM71" s="143"/>
      <c r="BN71" s="143"/>
      <c r="BO71" s="143"/>
      <c r="BP71" s="143"/>
      <c r="BQ71" s="6" t="str">
        <f>VLOOKUP(AM71,Hilfslisten!J:K,2,FALSE)</f>
        <v>Dumont Elisabeth</v>
      </c>
      <c r="BR71" s="6"/>
    </row>
    <row r="72" spans="1:70" ht="15" hidden="1" customHeight="1">
      <c r="A72" s="85" t="s">
        <v>911</v>
      </c>
      <c r="B72" s="69" t="s">
        <v>159</v>
      </c>
      <c r="C72" s="69" t="s">
        <v>155</v>
      </c>
      <c r="D72" s="56" t="s">
        <v>912</v>
      </c>
      <c r="E72" s="184" t="s">
        <v>658</v>
      </c>
      <c r="F72" s="69" t="s">
        <v>155</v>
      </c>
      <c r="G72" s="15"/>
      <c r="H72" s="15"/>
      <c r="I72" s="15"/>
      <c r="J72" s="62"/>
      <c r="K72" s="15" t="s">
        <v>913</v>
      </c>
      <c r="L72" s="184" t="s">
        <v>914</v>
      </c>
      <c r="M72" s="84" t="s">
        <v>915</v>
      </c>
      <c r="N72" s="16" t="s">
        <v>164</v>
      </c>
      <c r="O72" s="58">
        <v>4</v>
      </c>
      <c r="P72" s="16" t="s">
        <v>452</v>
      </c>
      <c r="Q72" s="16" t="s">
        <v>470</v>
      </c>
      <c r="R72" s="16" t="s">
        <v>662</v>
      </c>
      <c r="S72" s="16" t="s">
        <v>662</v>
      </c>
      <c r="T72" s="23" t="s">
        <v>168</v>
      </c>
      <c r="U72" s="23" t="s">
        <v>168</v>
      </c>
      <c r="V72" s="23"/>
      <c r="W72" s="23"/>
      <c r="X72" s="23" t="s">
        <v>168</v>
      </c>
      <c r="Y72" s="23" t="s">
        <v>168</v>
      </c>
      <c r="Z72" s="23" t="s">
        <v>168</v>
      </c>
      <c r="AA72" s="23" t="s">
        <v>168</v>
      </c>
      <c r="AB72" s="23" t="s">
        <v>168</v>
      </c>
      <c r="AC72" s="23" t="s">
        <v>168</v>
      </c>
      <c r="AD72" s="23" t="s">
        <v>168</v>
      </c>
      <c r="AE72" s="23" t="s">
        <v>168</v>
      </c>
      <c r="AF72" s="23" t="s">
        <v>168</v>
      </c>
      <c r="AG72" s="23" t="s">
        <v>168</v>
      </c>
      <c r="AH72" s="23" t="s">
        <v>168</v>
      </c>
      <c r="AI72" s="23" t="s">
        <v>168</v>
      </c>
      <c r="AJ72" s="23">
        <v>2</v>
      </c>
      <c r="AK72" s="23">
        <v>2</v>
      </c>
      <c r="AL72" s="15" t="s">
        <v>210</v>
      </c>
      <c r="AM72" s="15" t="s">
        <v>493</v>
      </c>
      <c r="AN72" s="15" t="s">
        <v>472</v>
      </c>
      <c r="AO72" s="16" t="s">
        <v>171</v>
      </c>
      <c r="AP72" s="108"/>
      <c r="AQ72" s="69"/>
      <c r="AR72" s="41"/>
      <c r="AS72" s="41" t="s">
        <v>916</v>
      </c>
      <c r="AT72" s="56">
        <v>604577</v>
      </c>
      <c r="AU72" s="4" t="s">
        <v>917</v>
      </c>
      <c r="AV72" s="4" t="s">
        <v>918</v>
      </c>
      <c r="AW72" s="4" t="s">
        <v>919</v>
      </c>
      <c r="AX72" s="70">
        <v>0</v>
      </c>
      <c r="AY72" s="115">
        <v>0</v>
      </c>
      <c r="AZ72" s="70">
        <v>0</v>
      </c>
      <c r="BA72" s="115">
        <v>0</v>
      </c>
      <c r="BB72" s="157"/>
      <c r="BC72" s="157"/>
      <c r="BD72" s="157"/>
      <c r="BE72" s="157"/>
      <c r="BF72" s="157"/>
      <c r="BG72" s="115"/>
      <c r="BH72" s="143"/>
      <c r="BI72" s="143"/>
      <c r="BJ72" s="143"/>
      <c r="BK72" s="143"/>
      <c r="BL72" s="143"/>
      <c r="BM72" s="143"/>
      <c r="BN72" s="143"/>
      <c r="BO72" s="143"/>
      <c r="BP72" s="143"/>
      <c r="BQ72" s="6" t="str">
        <f>VLOOKUP(AM72,Hilfslisten!J:K,2,FALSE)</f>
        <v>Hofer Christoph</v>
      </c>
      <c r="BR72" s="6"/>
    </row>
    <row r="73" spans="1:70" ht="15" hidden="1" customHeight="1">
      <c r="A73" s="89" t="s">
        <v>920</v>
      </c>
      <c r="B73" s="22" t="s">
        <v>177</v>
      </c>
      <c r="C73" s="21" t="s">
        <v>155</v>
      </c>
      <c r="D73" s="209" t="s">
        <v>921</v>
      </c>
      <c r="E73" s="210" t="s">
        <v>922</v>
      </c>
      <c r="F73" s="21" t="s">
        <v>155</v>
      </c>
      <c r="G73" s="14"/>
      <c r="H73" s="14"/>
      <c r="I73" s="14"/>
      <c r="J73" s="61"/>
      <c r="K73" s="14" t="s">
        <v>923</v>
      </c>
      <c r="L73" s="210" t="s">
        <v>922</v>
      </c>
      <c r="M73" s="14" t="s">
        <v>924</v>
      </c>
      <c r="N73" s="17" t="s">
        <v>164</v>
      </c>
      <c r="O73" s="59">
        <v>4</v>
      </c>
      <c r="P73" s="16" t="s">
        <v>208</v>
      </c>
      <c r="Q73" s="17" t="s">
        <v>482</v>
      </c>
      <c r="R73" s="17" t="s">
        <v>662</v>
      </c>
      <c r="S73" s="17" t="s">
        <v>673</v>
      </c>
      <c r="T73" s="23" t="s">
        <v>168</v>
      </c>
      <c r="U73" s="23" t="s">
        <v>168</v>
      </c>
      <c r="V73" s="23"/>
      <c r="W73" s="23"/>
      <c r="X73" s="23" t="s">
        <v>168</v>
      </c>
      <c r="Y73" s="23" t="s">
        <v>168</v>
      </c>
      <c r="Z73" s="23" t="s">
        <v>168</v>
      </c>
      <c r="AA73" s="23" t="s">
        <v>168</v>
      </c>
      <c r="AB73" s="23" t="s">
        <v>168</v>
      </c>
      <c r="AC73" s="23" t="s">
        <v>168</v>
      </c>
      <c r="AD73" s="23" t="s">
        <v>168</v>
      </c>
      <c r="AE73" s="23" t="s">
        <v>168</v>
      </c>
      <c r="AF73" s="23" t="s">
        <v>168</v>
      </c>
      <c r="AG73" s="23" t="s">
        <v>168</v>
      </c>
      <c r="AH73" s="23" t="s">
        <v>168</v>
      </c>
      <c r="AI73" s="23" t="s">
        <v>168</v>
      </c>
      <c r="AJ73" s="23">
        <v>2</v>
      </c>
      <c r="AK73" s="23">
        <v>4</v>
      </c>
      <c r="AL73" s="14" t="s">
        <v>196</v>
      </c>
      <c r="AM73" s="14" t="s">
        <v>907</v>
      </c>
      <c r="AN73" s="15" t="s">
        <v>472</v>
      </c>
      <c r="AO73" s="17" t="s">
        <v>352</v>
      </c>
      <c r="AP73" s="23"/>
      <c r="AQ73" s="21"/>
      <c r="AR73" s="41" t="s">
        <v>503</v>
      </c>
      <c r="AS73" s="57" t="s">
        <v>925</v>
      </c>
      <c r="AT73" s="56">
        <v>1456371</v>
      </c>
      <c r="AU73" s="4" t="s">
        <v>926</v>
      </c>
      <c r="AV73" s="4" t="s">
        <v>927</v>
      </c>
      <c r="AW73" s="4" t="s">
        <v>928</v>
      </c>
      <c r="AX73" s="70">
        <v>0</v>
      </c>
      <c r="AY73" s="115">
        <v>0</v>
      </c>
      <c r="AZ73" s="70">
        <v>0</v>
      </c>
      <c r="BA73" s="115">
        <v>0</v>
      </c>
      <c r="BB73" s="157"/>
      <c r="BC73" s="157"/>
      <c r="BD73" s="157"/>
      <c r="BE73" s="157"/>
      <c r="BF73" s="157"/>
      <c r="BG73" s="115"/>
      <c r="BH73" s="143"/>
      <c r="BI73" s="143"/>
      <c r="BJ73" s="143"/>
      <c r="BK73" s="143"/>
      <c r="BL73" s="143"/>
      <c r="BM73" s="143"/>
      <c r="BN73" s="143"/>
      <c r="BO73" s="143"/>
      <c r="BP73" s="143"/>
      <c r="BQ73" s="6" t="str">
        <f>VLOOKUP(AM73,Hilfslisten!J:K,2,FALSE)</f>
        <v>Dumont Elisabeth</v>
      </c>
      <c r="BR73" s="6"/>
    </row>
    <row r="74" spans="1:70" ht="15" hidden="1" customHeight="1">
      <c r="A74" s="85" t="s">
        <v>929</v>
      </c>
      <c r="B74" s="199" t="s">
        <v>177</v>
      </c>
      <c r="C74" s="69" t="s">
        <v>509</v>
      </c>
      <c r="D74" s="56" t="s">
        <v>930</v>
      </c>
      <c r="E74" s="196" t="s">
        <v>931</v>
      </c>
      <c r="F74" s="69" t="s">
        <v>509</v>
      </c>
      <c r="G74" s="15"/>
      <c r="H74" s="15"/>
      <c r="I74" s="15"/>
      <c r="J74" s="62"/>
      <c r="K74" s="15" t="s">
        <v>932</v>
      </c>
      <c r="L74" s="196" t="s">
        <v>931</v>
      </c>
      <c r="M74" s="84" t="s">
        <v>933</v>
      </c>
      <c r="N74" s="16" t="s">
        <v>164</v>
      </c>
      <c r="O74" s="200">
        <v>4</v>
      </c>
      <c r="P74" s="16" t="s">
        <v>208</v>
      </c>
      <c r="Q74" s="16" t="s">
        <v>514</v>
      </c>
      <c r="R74" s="16" t="s">
        <v>662</v>
      </c>
      <c r="S74" s="16" t="s">
        <v>662</v>
      </c>
      <c r="T74" s="23" t="s">
        <v>168</v>
      </c>
      <c r="U74" s="23" t="s">
        <v>168</v>
      </c>
      <c r="V74" s="23"/>
      <c r="W74" s="23"/>
      <c r="X74" s="23">
        <v>2</v>
      </c>
      <c r="Y74" s="23">
        <v>2</v>
      </c>
      <c r="Z74" s="23" t="s">
        <v>168</v>
      </c>
      <c r="AA74" s="23" t="s">
        <v>168</v>
      </c>
      <c r="AB74" s="23" t="s">
        <v>168</v>
      </c>
      <c r="AC74" s="23" t="s">
        <v>168</v>
      </c>
      <c r="AD74" s="23" t="s">
        <v>168</v>
      </c>
      <c r="AE74" s="23" t="s">
        <v>168</v>
      </c>
      <c r="AF74" s="23">
        <v>2</v>
      </c>
      <c r="AG74" s="23">
        <v>2</v>
      </c>
      <c r="AH74" s="23" t="s">
        <v>168</v>
      </c>
      <c r="AI74" s="23" t="s">
        <v>168</v>
      </c>
      <c r="AJ74" s="23" t="s">
        <v>168</v>
      </c>
      <c r="AK74" s="23" t="s">
        <v>168</v>
      </c>
      <c r="AL74" s="15" t="s">
        <v>258</v>
      </c>
      <c r="AM74" s="15" t="s">
        <v>934</v>
      </c>
      <c r="AN74" s="15" t="s">
        <v>515</v>
      </c>
      <c r="AO74" s="16" t="s">
        <v>171</v>
      </c>
      <c r="AP74" s="108"/>
      <c r="AQ74" s="16"/>
      <c r="AR74" s="42" t="s">
        <v>516</v>
      </c>
      <c r="AS74" s="42" t="s">
        <v>309</v>
      </c>
      <c r="AT74" s="56">
        <v>1455653</v>
      </c>
      <c r="AU74" s="4" t="s">
        <v>935</v>
      </c>
      <c r="AV74" s="4" t="s">
        <v>936</v>
      </c>
      <c r="AW74" s="4" t="s">
        <v>937</v>
      </c>
      <c r="AX74" s="70">
        <v>0</v>
      </c>
      <c r="AY74" s="115">
        <v>0</v>
      </c>
      <c r="AZ74" s="70">
        <v>0</v>
      </c>
      <c r="BA74" s="115">
        <v>0</v>
      </c>
      <c r="BB74" s="157"/>
      <c r="BC74" s="157"/>
      <c r="BD74" s="157"/>
      <c r="BE74" s="157"/>
      <c r="BF74" s="157"/>
      <c r="BG74" s="115"/>
      <c r="BH74" s="143"/>
      <c r="BI74" s="143"/>
      <c r="BJ74" s="143"/>
      <c r="BK74" s="143"/>
      <c r="BL74" s="143"/>
      <c r="BM74" s="143"/>
      <c r="BN74" s="143"/>
      <c r="BO74" s="143"/>
      <c r="BP74" s="143"/>
      <c r="BQ74" s="6" t="str">
        <f>VLOOKUP(AM74,Hilfslisten!J:K,2,FALSE)</f>
        <v>Nussberger Mathis</v>
      </c>
      <c r="BR74" s="6"/>
    </row>
    <row r="75" spans="1:70" ht="15" hidden="1" customHeight="1">
      <c r="A75" s="85" t="s">
        <v>938</v>
      </c>
      <c r="B75" s="22" t="s">
        <v>177</v>
      </c>
      <c r="C75" s="69" t="s">
        <v>614</v>
      </c>
      <c r="D75" s="56" t="s">
        <v>939</v>
      </c>
      <c r="E75" s="196" t="s">
        <v>679</v>
      </c>
      <c r="F75" s="69" t="s">
        <v>614</v>
      </c>
      <c r="G75" s="15"/>
      <c r="H75" s="15"/>
      <c r="I75" s="15"/>
      <c r="J75" s="62"/>
      <c r="K75" s="15" t="s">
        <v>940</v>
      </c>
      <c r="L75" s="196" t="s">
        <v>941</v>
      </c>
      <c r="M75" s="15" t="s">
        <v>942</v>
      </c>
      <c r="N75" s="17" t="s">
        <v>164</v>
      </c>
      <c r="O75" s="58">
        <v>4</v>
      </c>
      <c r="P75" s="16" t="s">
        <v>269</v>
      </c>
      <c r="Q75" s="19" t="s">
        <v>619</v>
      </c>
      <c r="R75" s="16" t="s">
        <v>662</v>
      </c>
      <c r="S75" s="16" t="s">
        <v>662</v>
      </c>
      <c r="T75" s="23" t="s">
        <v>168</v>
      </c>
      <c r="U75" s="23" t="s">
        <v>168</v>
      </c>
      <c r="V75" s="23"/>
      <c r="W75" s="23"/>
      <c r="X75" s="23" t="s">
        <v>168</v>
      </c>
      <c r="Y75" s="23" t="s">
        <v>168</v>
      </c>
      <c r="Z75" s="23">
        <v>2</v>
      </c>
      <c r="AA75" s="23">
        <v>2</v>
      </c>
      <c r="AB75" s="23" t="s">
        <v>168</v>
      </c>
      <c r="AC75" s="23" t="s">
        <v>168</v>
      </c>
      <c r="AD75" s="23">
        <v>2</v>
      </c>
      <c r="AE75" s="23">
        <v>2</v>
      </c>
      <c r="AF75" s="23" t="s">
        <v>168</v>
      </c>
      <c r="AG75" s="23" t="s">
        <v>168</v>
      </c>
      <c r="AH75" s="23" t="s">
        <v>168</v>
      </c>
      <c r="AI75" s="23" t="s">
        <v>168</v>
      </c>
      <c r="AJ75" s="23" t="s">
        <v>168</v>
      </c>
      <c r="AK75" s="23" t="s">
        <v>168</v>
      </c>
      <c r="AL75" s="15" t="s">
        <v>271</v>
      </c>
      <c r="AM75" s="15" t="s">
        <v>758</v>
      </c>
      <c r="AN75" s="14" t="s">
        <v>621</v>
      </c>
      <c r="AO75" s="16" t="s">
        <v>171</v>
      </c>
      <c r="AP75" s="108"/>
      <c r="AQ75" s="16"/>
      <c r="AR75" s="42" t="s">
        <v>943</v>
      </c>
      <c r="AS75" s="42" t="s">
        <v>184</v>
      </c>
      <c r="AT75" s="56">
        <v>1455469</v>
      </c>
      <c r="AU75" s="4" t="s">
        <v>944</v>
      </c>
      <c r="AV75" s="4" t="s">
        <v>945</v>
      </c>
      <c r="AW75" s="4" t="s">
        <v>946</v>
      </c>
      <c r="AX75" s="70">
        <v>0</v>
      </c>
      <c r="AY75" s="115">
        <v>0</v>
      </c>
      <c r="AZ75" s="70">
        <v>0</v>
      </c>
      <c r="BA75" s="115">
        <v>0</v>
      </c>
      <c r="BB75" s="157"/>
      <c r="BC75" s="157"/>
      <c r="BD75" s="157"/>
      <c r="BE75" s="157"/>
      <c r="BF75" s="157"/>
      <c r="BG75" s="115"/>
      <c r="BH75" s="143"/>
      <c r="BI75" s="143"/>
      <c r="BJ75" s="143"/>
      <c r="BK75" s="143"/>
      <c r="BL75" s="143"/>
      <c r="BM75" s="143"/>
      <c r="BN75" s="143"/>
      <c r="BO75" s="143"/>
      <c r="BP75" s="143"/>
      <c r="BQ75" s="6" t="str">
        <f>VLOOKUP(AM75,Hilfslisten!J:K,2,FALSE)</f>
        <v>Tillenkamp Frank</v>
      </c>
      <c r="BR75" s="6"/>
    </row>
    <row r="76" spans="1:70" ht="15" hidden="1" customHeight="1">
      <c r="A76" s="85" t="s">
        <v>947</v>
      </c>
      <c r="B76" s="6" t="s">
        <v>177</v>
      </c>
      <c r="C76" s="6" t="s">
        <v>522</v>
      </c>
      <c r="D76" s="6"/>
      <c r="E76" s="6"/>
      <c r="F76" s="6" t="s">
        <v>522</v>
      </c>
      <c r="G76" s="6"/>
      <c r="H76" s="6"/>
      <c r="I76" s="6"/>
      <c r="J76" s="157"/>
      <c r="K76" s="83" t="s">
        <v>948</v>
      </c>
      <c r="L76" s="189" t="s">
        <v>949</v>
      </c>
      <c r="M76" s="6" t="s">
        <v>950</v>
      </c>
      <c r="N76" s="8" t="s">
        <v>164</v>
      </c>
      <c r="O76" s="157">
        <v>4</v>
      </c>
      <c r="P76" s="16" t="s">
        <v>452</v>
      </c>
      <c r="Q76" s="6" t="s">
        <v>526</v>
      </c>
      <c r="R76" s="8" t="s">
        <v>662</v>
      </c>
      <c r="S76" s="8" t="s">
        <v>951</v>
      </c>
      <c r="T76" s="157"/>
      <c r="U76" s="157"/>
      <c r="V76" s="157">
        <v>2</v>
      </c>
      <c r="W76" s="157">
        <v>4</v>
      </c>
      <c r="X76" s="157"/>
      <c r="Y76" s="157"/>
      <c r="Z76" s="157"/>
      <c r="AA76" s="157"/>
      <c r="AB76" s="157"/>
      <c r="AC76" s="157"/>
      <c r="AD76" s="157"/>
      <c r="AE76" s="157"/>
      <c r="AF76" s="157"/>
      <c r="AG76" s="157"/>
      <c r="AH76" s="157"/>
      <c r="AI76" s="157"/>
      <c r="AJ76" s="157">
        <v>2</v>
      </c>
      <c r="AK76" s="157">
        <v>2</v>
      </c>
      <c r="AL76" s="211" t="s">
        <v>210</v>
      </c>
      <c r="AM76" s="211" t="s">
        <v>493</v>
      </c>
      <c r="AN76" s="211" t="s">
        <v>528</v>
      </c>
      <c r="AO76" s="6"/>
      <c r="AP76" s="157"/>
      <c r="AQ76" s="6"/>
      <c r="AR76" s="57"/>
      <c r="AS76" s="57"/>
      <c r="AT76" s="8">
        <v>1692456</v>
      </c>
      <c r="AU76" s="4" t="s">
        <v>952</v>
      </c>
      <c r="AV76" s="4" t="s">
        <v>953</v>
      </c>
      <c r="AW76" s="4" t="s">
        <v>954</v>
      </c>
      <c r="AX76" s="70"/>
      <c r="AY76" s="116"/>
      <c r="AZ76" s="70"/>
      <c r="BA76" s="116"/>
      <c r="BB76" s="157"/>
      <c r="BC76" s="157"/>
      <c r="BD76" s="157"/>
      <c r="BE76" s="157"/>
      <c r="BF76" s="157"/>
      <c r="BG76" s="116"/>
      <c r="BH76" s="143"/>
      <c r="BI76" s="143"/>
      <c r="BJ76" s="143"/>
      <c r="BK76" s="143"/>
      <c r="BL76" s="143"/>
      <c r="BM76" s="143"/>
      <c r="BN76" s="143"/>
      <c r="BO76" s="143"/>
      <c r="BP76" s="143"/>
      <c r="BQ76" s="6" t="str">
        <f>VLOOKUP(AM76,Hilfslisten!J:K,2,FALSE)</f>
        <v>Hofer Christoph</v>
      </c>
      <c r="BR76" s="6"/>
    </row>
    <row r="77" spans="1:70" ht="15" hidden="1" customHeight="1">
      <c r="A77" s="85" t="s">
        <v>955</v>
      </c>
      <c r="B77" s="22" t="s">
        <v>177</v>
      </c>
      <c r="C77" s="21" t="s">
        <v>509</v>
      </c>
      <c r="D77" s="56" t="s">
        <v>956</v>
      </c>
      <c r="E77" s="206" t="s">
        <v>957</v>
      </c>
      <c r="F77" s="21" t="s">
        <v>509</v>
      </c>
      <c r="G77" s="14"/>
      <c r="H77" s="14"/>
      <c r="I77" s="14"/>
      <c r="J77" s="61"/>
      <c r="K77" s="14" t="s">
        <v>958</v>
      </c>
      <c r="L77" s="206" t="s">
        <v>957</v>
      </c>
      <c r="M77" s="21" t="s">
        <v>959</v>
      </c>
      <c r="N77" s="17" t="s">
        <v>164</v>
      </c>
      <c r="O77" s="59">
        <v>4</v>
      </c>
      <c r="P77" s="16" t="s">
        <v>208</v>
      </c>
      <c r="Q77" s="17" t="s">
        <v>514</v>
      </c>
      <c r="R77" s="17" t="s">
        <v>662</v>
      </c>
      <c r="S77" s="17" t="s">
        <v>662</v>
      </c>
      <c r="T77" s="23" t="s">
        <v>168</v>
      </c>
      <c r="U77" s="23" t="s">
        <v>168</v>
      </c>
      <c r="V77" s="23"/>
      <c r="W77" s="23"/>
      <c r="X77" s="23">
        <v>2</v>
      </c>
      <c r="Y77" s="23">
        <v>2</v>
      </c>
      <c r="Z77" s="23" t="s">
        <v>168</v>
      </c>
      <c r="AA77" s="23" t="s">
        <v>168</v>
      </c>
      <c r="AB77" s="23" t="s">
        <v>168</v>
      </c>
      <c r="AC77" s="23" t="s">
        <v>168</v>
      </c>
      <c r="AD77" s="23" t="s">
        <v>168</v>
      </c>
      <c r="AE77" s="23" t="s">
        <v>168</v>
      </c>
      <c r="AF77" s="23">
        <v>2</v>
      </c>
      <c r="AG77" s="23">
        <v>2</v>
      </c>
      <c r="AH77" s="23" t="s">
        <v>168</v>
      </c>
      <c r="AI77" s="23" t="s">
        <v>168</v>
      </c>
      <c r="AJ77" s="23" t="s">
        <v>168</v>
      </c>
      <c r="AK77" s="23" t="s">
        <v>168</v>
      </c>
      <c r="AL77" s="14" t="s">
        <v>219</v>
      </c>
      <c r="AM77" s="14" t="s">
        <v>538</v>
      </c>
      <c r="AN77" s="14" t="s">
        <v>515</v>
      </c>
      <c r="AO77" s="17" t="s">
        <v>171</v>
      </c>
      <c r="AP77" s="23"/>
      <c r="AQ77" s="17"/>
      <c r="AR77" s="41"/>
      <c r="AS77" s="41" t="s">
        <v>539</v>
      </c>
      <c r="AT77" s="56">
        <v>1455625</v>
      </c>
      <c r="AU77" s="4" t="s">
        <v>960</v>
      </c>
      <c r="AV77" s="4" t="s">
        <v>961</v>
      </c>
      <c r="AW77" s="4" t="s">
        <v>962</v>
      </c>
      <c r="AX77" s="70">
        <v>0</v>
      </c>
      <c r="AY77" s="115">
        <v>0</v>
      </c>
      <c r="AZ77" s="70">
        <v>0</v>
      </c>
      <c r="BA77" s="115">
        <v>0</v>
      </c>
      <c r="BB77" s="157"/>
      <c r="BC77" s="157"/>
      <c r="BD77" s="157"/>
      <c r="BE77" s="157"/>
      <c r="BF77" s="157"/>
      <c r="BG77" s="115"/>
      <c r="BH77" s="143"/>
      <c r="BI77" s="143"/>
      <c r="BJ77" s="143"/>
      <c r="BK77" s="143"/>
      <c r="BL77" s="143"/>
      <c r="BM77" s="143"/>
      <c r="BN77" s="143"/>
      <c r="BO77" s="143"/>
      <c r="BP77" s="143"/>
      <c r="BQ77" s="6" t="str">
        <f>VLOOKUP(AM77,Hilfslisten!J:K,2,FALSE)</f>
        <v>Burkert Gerrit</v>
      </c>
      <c r="BR77" s="6"/>
    </row>
    <row r="78" spans="1:70" ht="15" hidden="1" customHeight="1">
      <c r="A78" s="85" t="s">
        <v>963</v>
      </c>
      <c r="B78" s="22" t="s">
        <v>177</v>
      </c>
      <c r="C78" s="21" t="s">
        <v>964</v>
      </c>
      <c r="D78" s="97" t="s">
        <v>965</v>
      </c>
      <c r="E78" s="206" t="s">
        <v>966</v>
      </c>
      <c r="F78" s="21" t="s">
        <v>964</v>
      </c>
      <c r="G78" s="14"/>
      <c r="H78" s="14"/>
      <c r="I78" s="14"/>
      <c r="J78" s="61"/>
      <c r="K78" s="14" t="s">
        <v>967</v>
      </c>
      <c r="L78" s="206" t="s">
        <v>968</v>
      </c>
      <c r="M78" s="14" t="s">
        <v>969</v>
      </c>
      <c r="N78" s="17" t="s">
        <v>164</v>
      </c>
      <c r="O78" s="59">
        <v>4</v>
      </c>
      <c r="P78" s="16" t="s">
        <v>208</v>
      </c>
      <c r="Q78" s="17" t="s">
        <v>970</v>
      </c>
      <c r="R78" s="17" t="s">
        <v>662</v>
      </c>
      <c r="S78" s="17" t="s">
        <v>662</v>
      </c>
      <c r="T78" s="23" t="s">
        <v>168</v>
      </c>
      <c r="U78" s="23" t="s">
        <v>168</v>
      </c>
      <c r="V78" s="23">
        <v>2</v>
      </c>
      <c r="W78" s="23">
        <v>2</v>
      </c>
      <c r="X78" s="23" t="s">
        <v>168</v>
      </c>
      <c r="Y78" s="23" t="s">
        <v>168</v>
      </c>
      <c r="Z78" s="23" t="s">
        <v>168</v>
      </c>
      <c r="AA78" s="23" t="s">
        <v>168</v>
      </c>
      <c r="AB78" s="23" t="s">
        <v>168</v>
      </c>
      <c r="AC78" s="23" t="s">
        <v>168</v>
      </c>
      <c r="AD78" s="23" t="s">
        <v>168</v>
      </c>
      <c r="AE78" s="23" t="s">
        <v>168</v>
      </c>
      <c r="AF78" s="23" t="s">
        <v>168</v>
      </c>
      <c r="AG78" s="23" t="s">
        <v>168</v>
      </c>
      <c r="AH78" s="23">
        <v>2</v>
      </c>
      <c r="AI78" s="23">
        <v>2</v>
      </c>
      <c r="AJ78" s="23">
        <v>2</v>
      </c>
      <c r="AK78" s="23">
        <v>2</v>
      </c>
      <c r="AL78" s="14" t="s">
        <v>219</v>
      </c>
      <c r="AM78" s="14" t="s">
        <v>971</v>
      </c>
      <c r="AN78" s="14" t="s">
        <v>972</v>
      </c>
      <c r="AO78" s="17" t="s">
        <v>171</v>
      </c>
      <c r="AP78" s="23"/>
      <c r="AQ78" s="17"/>
      <c r="AR78" s="41"/>
      <c r="AS78" s="41" t="s">
        <v>309</v>
      </c>
      <c r="AT78" s="56">
        <v>1455631</v>
      </c>
      <c r="AU78" s="4" t="s">
        <v>973</v>
      </c>
      <c r="AV78" s="4" t="s">
        <v>974</v>
      </c>
      <c r="AW78" s="4" t="s">
        <v>975</v>
      </c>
      <c r="AX78" s="70"/>
      <c r="AY78" s="115">
        <v>0</v>
      </c>
      <c r="AZ78" s="70"/>
      <c r="BA78" s="115">
        <v>0</v>
      </c>
      <c r="BB78" s="157"/>
      <c r="BC78" s="157"/>
      <c r="BD78" s="157"/>
      <c r="BE78" s="157"/>
      <c r="BF78" s="157"/>
      <c r="BG78" s="115"/>
      <c r="BH78" s="143"/>
      <c r="BI78" s="143"/>
      <c r="BJ78" s="143"/>
      <c r="BK78" s="143"/>
      <c r="BL78" s="143"/>
      <c r="BM78" s="143"/>
      <c r="BN78" s="143"/>
      <c r="BO78" s="143"/>
      <c r="BP78" s="143"/>
      <c r="BQ78" s="6" t="str">
        <f>VLOOKUP(AM78,Hilfslisten!J:K,2,FALSE)</f>
        <v>Spillner Josef</v>
      </c>
      <c r="BR78" s="6"/>
    </row>
    <row r="79" spans="1:70" ht="15" hidden="1" customHeight="1">
      <c r="A79" s="85" t="s">
        <v>976</v>
      </c>
      <c r="B79" s="22" t="s">
        <v>177</v>
      </c>
      <c r="C79" s="21" t="s">
        <v>977</v>
      </c>
      <c r="D79" s="56" t="s">
        <v>978</v>
      </c>
      <c r="E79" s="212" t="s">
        <v>979</v>
      </c>
      <c r="F79" s="21" t="s">
        <v>977</v>
      </c>
      <c r="G79" s="21"/>
      <c r="H79" s="21"/>
      <c r="I79" s="21"/>
      <c r="J79" s="59"/>
      <c r="K79" s="14" t="s">
        <v>980</v>
      </c>
      <c r="L79" s="212" t="s">
        <v>979</v>
      </c>
      <c r="M79" s="14" t="s">
        <v>981</v>
      </c>
      <c r="N79" s="14" t="s">
        <v>164</v>
      </c>
      <c r="O79" s="65">
        <v>2</v>
      </c>
      <c r="P79" s="16" t="s">
        <v>230</v>
      </c>
      <c r="Q79" s="14" t="s">
        <v>982</v>
      </c>
      <c r="R79" s="14" t="s">
        <v>662</v>
      </c>
      <c r="S79" s="17" t="s">
        <v>662</v>
      </c>
      <c r="T79" s="23">
        <v>2</v>
      </c>
      <c r="U79" s="23">
        <v>2</v>
      </c>
      <c r="V79" s="23"/>
      <c r="W79" s="23"/>
      <c r="X79" s="23" t="s">
        <v>168</v>
      </c>
      <c r="Y79" s="23" t="s">
        <v>168</v>
      </c>
      <c r="Z79" s="23">
        <v>2</v>
      </c>
      <c r="AA79" s="23">
        <v>2</v>
      </c>
      <c r="AB79" s="23" t="s">
        <v>168</v>
      </c>
      <c r="AC79" s="23" t="s">
        <v>168</v>
      </c>
      <c r="AD79" s="23">
        <v>2</v>
      </c>
      <c r="AE79" s="23">
        <v>2</v>
      </c>
      <c r="AF79" s="23" t="s">
        <v>168</v>
      </c>
      <c r="AG79" s="23" t="s">
        <v>168</v>
      </c>
      <c r="AH79" s="23" t="s">
        <v>168</v>
      </c>
      <c r="AI79" s="23" t="s">
        <v>168</v>
      </c>
      <c r="AJ79" s="23" t="s">
        <v>168</v>
      </c>
      <c r="AK79" s="23" t="s">
        <v>168</v>
      </c>
      <c r="AL79" s="127" t="s">
        <v>271</v>
      </c>
      <c r="AM79" s="208" t="s">
        <v>741</v>
      </c>
      <c r="AN79" s="208" t="s">
        <v>551</v>
      </c>
      <c r="AO79" s="127" t="s">
        <v>171</v>
      </c>
      <c r="AP79" s="128"/>
      <c r="AQ79" s="127"/>
      <c r="AR79" s="40" t="s">
        <v>845</v>
      </c>
      <c r="AS79" s="42" t="s">
        <v>983</v>
      </c>
      <c r="AT79" s="56">
        <v>1455477</v>
      </c>
      <c r="AU79" s="4" t="s">
        <v>984</v>
      </c>
      <c r="AV79" s="4" t="s">
        <v>985</v>
      </c>
      <c r="AW79" s="4" t="s">
        <v>986</v>
      </c>
      <c r="AX79" s="70">
        <v>0</v>
      </c>
      <c r="AY79" s="115">
        <v>0</v>
      </c>
      <c r="AZ79" s="70">
        <v>0</v>
      </c>
      <c r="BA79" s="115">
        <v>0</v>
      </c>
      <c r="BB79" s="157"/>
      <c r="BC79" s="157"/>
      <c r="BD79" s="157"/>
      <c r="BE79" s="157"/>
      <c r="BF79" s="157"/>
      <c r="BG79" s="115"/>
      <c r="BH79" s="143"/>
      <c r="BI79" s="143"/>
      <c r="BJ79" s="143"/>
      <c r="BK79" s="143"/>
      <c r="BL79" s="143"/>
      <c r="BM79" s="143"/>
      <c r="BN79" s="143"/>
      <c r="BO79" s="143"/>
      <c r="BP79" s="143"/>
      <c r="BQ79" s="6" t="str">
        <f>VLOOKUP(AM79,Hilfslisten!J:K,2,FALSE)</f>
        <v>Heinzelmann Andreas</v>
      </c>
      <c r="BR79" s="6"/>
    </row>
    <row r="80" spans="1:70" ht="15" hidden="1" customHeight="1">
      <c r="A80" s="87" t="s">
        <v>987</v>
      </c>
      <c r="B80" s="69" t="s">
        <v>177</v>
      </c>
      <c r="C80" s="69" t="s">
        <v>557</v>
      </c>
      <c r="D80" s="97" t="s">
        <v>988</v>
      </c>
      <c r="E80" s="213" t="s">
        <v>989</v>
      </c>
      <c r="F80" s="69" t="s">
        <v>557</v>
      </c>
      <c r="G80" s="15"/>
      <c r="H80" s="15"/>
      <c r="I80" s="15"/>
      <c r="J80" s="62"/>
      <c r="K80" s="15" t="s">
        <v>990</v>
      </c>
      <c r="L80" s="213" t="s">
        <v>991</v>
      </c>
      <c r="M80" s="84" t="s">
        <v>991</v>
      </c>
      <c r="N80" s="16" t="s">
        <v>562</v>
      </c>
      <c r="O80" s="58">
        <v>2</v>
      </c>
      <c r="P80" s="16" t="s">
        <v>230</v>
      </c>
      <c r="Q80" s="16" t="s">
        <v>563</v>
      </c>
      <c r="R80" s="15" t="s">
        <v>662</v>
      </c>
      <c r="S80" s="15" t="s">
        <v>992</v>
      </c>
      <c r="T80" s="23">
        <v>2</v>
      </c>
      <c r="U80" s="23">
        <v>2</v>
      </c>
      <c r="V80" s="23">
        <v>2</v>
      </c>
      <c r="W80" s="23">
        <v>2</v>
      </c>
      <c r="X80" s="23">
        <v>2</v>
      </c>
      <c r="Y80" s="23">
        <v>2</v>
      </c>
      <c r="Z80" s="23">
        <v>2</v>
      </c>
      <c r="AA80" s="23">
        <v>2</v>
      </c>
      <c r="AB80" s="23">
        <v>2</v>
      </c>
      <c r="AC80" s="23">
        <v>2</v>
      </c>
      <c r="AD80" s="23">
        <v>2</v>
      </c>
      <c r="AE80" s="23">
        <v>4</v>
      </c>
      <c r="AF80" s="23">
        <v>2</v>
      </c>
      <c r="AG80" s="23">
        <v>2</v>
      </c>
      <c r="AH80" s="23">
        <v>2</v>
      </c>
      <c r="AI80" s="23">
        <v>2</v>
      </c>
      <c r="AJ80" s="23">
        <v>2</v>
      </c>
      <c r="AK80" s="23">
        <v>2</v>
      </c>
      <c r="AL80" s="15" t="s">
        <v>565</v>
      </c>
      <c r="AM80" s="15" t="s">
        <v>993</v>
      </c>
      <c r="AN80" s="15" t="s">
        <v>551</v>
      </c>
      <c r="AO80" s="16" t="s">
        <v>567</v>
      </c>
      <c r="AP80" s="108"/>
      <c r="AQ80" s="16"/>
      <c r="AR80" s="41"/>
      <c r="AS80" s="57" t="s">
        <v>994</v>
      </c>
      <c r="AT80" s="56">
        <v>1455661</v>
      </c>
      <c r="AU80" s="4" t="s">
        <v>995</v>
      </c>
      <c r="AV80" s="4" t="s">
        <v>996</v>
      </c>
      <c r="AW80" s="4" t="s">
        <v>997</v>
      </c>
      <c r="AX80" s="160" t="s">
        <v>11</v>
      </c>
      <c r="AY80" s="115">
        <v>0</v>
      </c>
      <c r="AZ80" s="160" t="s">
        <v>11</v>
      </c>
      <c r="BA80" s="115">
        <v>0</v>
      </c>
      <c r="BB80" s="157"/>
      <c r="BC80" s="157"/>
      <c r="BD80" s="157"/>
      <c r="BE80" s="157"/>
      <c r="BF80" s="157"/>
      <c r="BG80" s="115"/>
      <c r="BH80" s="143"/>
      <c r="BI80" s="143"/>
      <c r="BJ80" s="143"/>
      <c r="BK80" s="143"/>
      <c r="BL80" s="143"/>
      <c r="BM80" s="143"/>
      <c r="BN80" s="143"/>
      <c r="BO80" s="143"/>
      <c r="BP80" s="143"/>
      <c r="BQ80" s="6" t="str">
        <f>VLOOKUP(AM80,Hilfslisten!J:K,2,FALSE)</f>
        <v>Hübscher Iris</v>
      </c>
      <c r="BR80" s="6"/>
    </row>
    <row r="81" spans="1:70" ht="15" hidden="1" customHeight="1">
      <c r="A81" s="89" t="s">
        <v>998</v>
      </c>
      <c r="B81" s="22" t="s">
        <v>177</v>
      </c>
      <c r="C81" s="21" t="s">
        <v>573</v>
      </c>
      <c r="D81" s="209" t="s">
        <v>999</v>
      </c>
      <c r="E81" s="214" t="s">
        <v>1000</v>
      </c>
      <c r="F81" s="21" t="s">
        <v>573</v>
      </c>
      <c r="G81" s="14"/>
      <c r="H81" s="14"/>
      <c r="I81" s="14"/>
      <c r="J81" s="61"/>
      <c r="K81" s="14" t="s">
        <v>1001</v>
      </c>
      <c r="L81" s="214" t="s">
        <v>1002</v>
      </c>
      <c r="M81" s="14" t="s">
        <v>1002</v>
      </c>
      <c r="N81" s="17" t="s">
        <v>164</v>
      </c>
      <c r="O81" s="59">
        <v>4</v>
      </c>
      <c r="P81" s="16" t="s">
        <v>208</v>
      </c>
      <c r="Q81" s="17" t="s">
        <v>578</v>
      </c>
      <c r="R81" s="17" t="s">
        <v>662</v>
      </c>
      <c r="S81" s="17" t="s">
        <v>662</v>
      </c>
      <c r="T81" s="23">
        <v>2</v>
      </c>
      <c r="U81" s="23">
        <v>2</v>
      </c>
      <c r="V81" s="23">
        <v>2</v>
      </c>
      <c r="W81" s="23">
        <v>2</v>
      </c>
      <c r="X81" s="23" t="s">
        <v>168</v>
      </c>
      <c r="Y81" s="23" t="s">
        <v>168</v>
      </c>
      <c r="Z81" s="23" t="s">
        <v>168</v>
      </c>
      <c r="AA81" s="23" t="s">
        <v>168</v>
      </c>
      <c r="AB81" s="23">
        <v>2</v>
      </c>
      <c r="AC81" s="23">
        <v>2</v>
      </c>
      <c r="AD81" s="23" t="s">
        <v>168</v>
      </c>
      <c r="AE81" s="23" t="s">
        <v>168</v>
      </c>
      <c r="AF81" s="23" t="s">
        <v>168</v>
      </c>
      <c r="AG81" s="23" t="s">
        <v>168</v>
      </c>
      <c r="AH81" s="23">
        <v>2</v>
      </c>
      <c r="AI81" s="23">
        <v>2</v>
      </c>
      <c r="AJ81" s="23">
        <v>2</v>
      </c>
      <c r="AK81" s="23">
        <v>2</v>
      </c>
      <c r="AL81" s="14" t="s">
        <v>196</v>
      </c>
      <c r="AM81" s="14" t="s">
        <v>1003</v>
      </c>
      <c r="AN81" s="14" t="s">
        <v>551</v>
      </c>
      <c r="AO81" s="17" t="s">
        <v>339</v>
      </c>
      <c r="AP81" s="23"/>
      <c r="AQ81" s="21"/>
      <c r="AR81" s="41"/>
      <c r="AS81" s="41" t="s">
        <v>759</v>
      </c>
      <c r="AT81" s="56">
        <v>1456299</v>
      </c>
      <c r="AU81" s="4" t="s">
        <v>1004</v>
      </c>
      <c r="AV81" s="4" t="s">
        <v>1005</v>
      </c>
      <c r="AW81" s="4" t="s">
        <v>1006</v>
      </c>
      <c r="AX81" s="70"/>
      <c r="AY81" s="115">
        <v>0</v>
      </c>
      <c r="AZ81" s="70"/>
      <c r="BA81" s="115">
        <v>0</v>
      </c>
      <c r="BB81" s="157"/>
      <c r="BC81" s="157"/>
      <c r="BD81" s="157"/>
      <c r="BE81" s="157"/>
      <c r="BF81" s="157"/>
      <c r="BG81" s="115"/>
      <c r="BH81" s="143"/>
      <c r="BI81" s="143"/>
      <c r="BJ81" s="143"/>
      <c r="BK81" s="143"/>
      <c r="BL81" s="143"/>
      <c r="BM81" s="143"/>
      <c r="BN81" s="143"/>
      <c r="BO81" s="143"/>
      <c r="BP81" s="143"/>
      <c r="BQ81" s="6" t="str">
        <f>VLOOKUP(AM81,Hilfslisten!J:K,2,FALSE)</f>
        <v>Lichtensteiger Lukas</v>
      </c>
      <c r="BR81" s="6"/>
    </row>
    <row r="82" spans="1:70" ht="15" hidden="1" customHeight="1">
      <c r="A82" s="89" t="s">
        <v>1007</v>
      </c>
      <c r="B82" s="22" t="s">
        <v>177</v>
      </c>
      <c r="C82" s="21" t="s">
        <v>585</v>
      </c>
      <c r="D82" s="209" t="s">
        <v>1008</v>
      </c>
      <c r="E82" s="214" t="s">
        <v>814</v>
      </c>
      <c r="F82" s="21" t="s">
        <v>585</v>
      </c>
      <c r="G82" s="21"/>
      <c r="H82" s="21"/>
      <c r="I82" s="21"/>
      <c r="J82" s="59"/>
      <c r="K82" s="14" t="s">
        <v>1009</v>
      </c>
      <c r="L82" s="214" t="s">
        <v>1010</v>
      </c>
      <c r="M82" s="14" t="s">
        <v>589</v>
      </c>
      <c r="N82" s="14" t="s">
        <v>164</v>
      </c>
      <c r="O82" s="65">
        <v>4</v>
      </c>
      <c r="P82" s="16" t="s">
        <v>337</v>
      </c>
      <c r="Q82" s="14" t="s">
        <v>590</v>
      </c>
      <c r="R82" s="14" t="s">
        <v>662</v>
      </c>
      <c r="S82" s="14" t="s">
        <v>662</v>
      </c>
      <c r="T82" s="23">
        <v>2</v>
      </c>
      <c r="U82" s="23">
        <v>2</v>
      </c>
      <c r="V82" s="23">
        <v>2</v>
      </c>
      <c r="W82" s="23">
        <v>2</v>
      </c>
      <c r="X82" s="23" t="s">
        <v>168</v>
      </c>
      <c r="Y82" s="23" t="s">
        <v>168</v>
      </c>
      <c r="Z82" s="23" t="s">
        <v>168</v>
      </c>
      <c r="AA82" s="23" t="s">
        <v>168</v>
      </c>
      <c r="AB82" s="23" t="s">
        <v>168</v>
      </c>
      <c r="AC82" s="23" t="s">
        <v>168</v>
      </c>
      <c r="AD82" s="23" t="s">
        <v>168</v>
      </c>
      <c r="AE82" s="23" t="s">
        <v>168</v>
      </c>
      <c r="AF82" s="23" t="s">
        <v>168</v>
      </c>
      <c r="AG82" s="23" t="s">
        <v>168</v>
      </c>
      <c r="AH82" s="23">
        <v>2</v>
      </c>
      <c r="AI82" s="23">
        <v>2</v>
      </c>
      <c r="AJ82" s="23">
        <v>2</v>
      </c>
      <c r="AK82" s="23">
        <v>2</v>
      </c>
      <c r="AL82" s="127" t="s">
        <v>196</v>
      </c>
      <c r="AM82" s="208" t="s">
        <v>591</v>
      </c>
      <c r="AN82" s="208" t="s">
        <v>551</v>
      </c>
      <c r="AO82" s="127" t="s">
        <v>339</v>
      </c>
      <c r="AP82" s="128"/>
      <c r="AQ82" s="127"/>
      <c r="AR82" s="41"/>
      <c r="AS82" s="41" t="s">
        <v>580</v>
      </c>
      <c r="AT82" s="56">
        <v>1456317</v>
      </c>
      <c r="AU82" s="4" t="s">
        <v>1011</v>
      </c>
      <c r="AV82" s="4" t="s">
        <v>1012</v>
      </c>
      <c r="AW82" s="4" t="s">
        <v>1013</v>
      </c>
      <c r="AX82" s="70"/>
      <c r="AY82" s="115">
        <v>0</v>
      </c>
      <c r="AZ82" s="70"/>
      <c r="BA82" s="115">
        <v>0</v>
      </c>
      <c r="BB82" s="157"/>
      <c r="BC82" s="157"/>
      <c r="BD82" s="157"/>
      <c r="BE82" s="157"/>
      <c r="BF82" s="157"/>
      <c r="BG82" s="115"/>
      <c r="BH82" s="143"/>
      <c r="BI82" s="143"/>
      <c r="BJ82" s="143"/>
      <c r="BK82" s="143"/>
      <c r="BL82" s="143"/>
      <c r="BM82" s="143"/>
      <c r="BN82" s="143"/>
      <c r="BO82" s="143"/>
      <c r="BP82" s="143"/>
      <c r="BQ82" s="6" t="str">
        <f>VLOOKUP(AM82,Hilfslisten!J:K,2,FALSE)</f>
        <v>Landry Chantal</v>
      </c>
      <c r="BR82" s="6"/>
    </row>
    <row r="83" spans="1:70" ht="15" hidden="1" customHeight="1">
      <c r="A83" s="89" t="s">
        <v>1014</v>
      </c>
      <c r="B83" s="22" t="s">
        <v>177</v>
      </c>
      <c r="C83" s="21" t="s">
        <v>1015</v>
      </c>
      <c r="D83" s="97" t="s">
        <v>1016</v>
      </c>
      <c r="E83" s="201" t="s">
        <v>1002</v>
      </c>
      <c r="F83" s="21" t="s">
        <v>1015</v>
      </c>
      <c r="G83" s="14"/>
      <c r="H83" s="14"/>
      <c r="I83" s="14"/>
      <c r="J83" s="61"/>
      <c r="K83" s="14" t="s">
        <v>1017</v>
      </c>
      <c r="L83" s="201" t="s">
        <v>1002</v>
      </c>
      <c r="M83" s="14" t="s">
        <v>1002</v>
      </c>
      <c r="N83" s="17" t="s">
        <v>164</v>
      </c>
      <c r="O83" s="59">
        <v>4</v>
      </c>
      <c r="P83" s="16" t="s">
        <v>208</v>
      </c>
      <c r="Q83" s="17" t="s">
        <v>599</v>
      </c>
      <c r="R83" s="17" t="s">
        <v>662</v>
      </c>
      <c r="S83" s="14" t="s">
        <v>662</v>
      </c>
      <c r="T83" s="23" t="s">
        <v>168</v>
      </c>
      <c r="U83" s="23" t="s">
        <v>168</v>
      </c>
      <c r="V83" s="23"/>
      <c r="W83" s="23"/>
      <c r="X83" s="23">
        <v>2</v>
      </c>
      <c r="Y83" s="23">
        <v>2</v>
      </c>
      <c r="Z83" s="23">
        <v>2</v>
      </c>
      <c r="AA83" s="23">
        <v>2</v>
      </c>
      <c r="AB83" s="23" t="s">
        <v>168</v>
      </c>
      <c r="AC83" s="23" t="s">
        <v>168</v>
      </c>
      <c r="AD83" s="23">
        <v>2</v>
      </c>
      <c r="AE83" s="23">
        <v>2</v>
      </c>
      <c r="AF83" s="23">
        <v>2</v>
      </c>
      <c r="AG83" s="23">
        <v>2</v>
      </c>
      <c r="AH83" s="23" t="s">
        <v>168</v>
      </c>
      <c r="AI83" s="23" t="s">
        <v>168</v>
      </c>
      <c r="AJ83" s="23" t="s">
        <v>168</v>
      </c>
      <c r="AK83" s="23" t="s">
        <v>168</v>
      </c>
      <c r="AL83" s="14" t="s">
        <v>196</v>
      </c>
      <c r="AM83" s="14" t="s">
        <v>600</v>
      </c>
      <c r="AN83" s="14" t="s">
        <v>551</v>
      </c>
      <c r="AO83" s="17" t="s">
        <v>339</v>
      </c>
      <c r="AP83" s="23"/>
      <c r="AQ83" s="17"/>
      <c r="AR83" s="41"/>
      <c r="AS83" s="41" t="s">
        <v>601</v>
      </c>
      <c r="AT83" s="56">
        <v>1456329</v>
      </c>
      <c r="AU83" s="4" t="s">
        <v>1018</v>
      </c>
      <c r="AV83" s="4" t="s">
        <v>1019</v>
      </c>
      <c r="AW83" s="4" t="s">
        <v>1020</v>
      </c>
      <c r="AX83" s="70">
        <v>0</v>
      </c>
      <c r="AY83" s="115">
        <v>0</v>
      </c>
      <c r="AZ83" s="70">
        <v>0</v>
      </c>
      <c r="BA83" s="115">
        <v>0</v>
      </c>
      <c r="BB83" s="157"/>
      <c r="BC83" s="157"/>
      <c r="BD83" s="157"/>
      <c r="BE83" s="157"/>
      <c r="BF83" s="157"/>
      <c r="BG83" s="115"/>
      <c r="BH83" s="143"/>
      <c r="BI83" s="143"/>
      <c r="BJ83" s="143"/>
      <c r="BK83" s="143"/>
      <c r="BL83" s="143"/>
      <c r="BM83" s="143"/>
      <c r="BN83" s="143"/>
      <c r="BO83" s="143"/>
      <c r="BP83" s="143"/>
      <c r="BQ83" s="6" t="str">
        <f>VLOOKUP(AM83,Hilfslisten!J:K,2,FALSE)</f>
        <v>Robbiani Marcello</v>
      </c>
      <c r="BR83" s="6"/>
    </row>
    <row r="84" spans="1:70" ht="15" hidden="1" customHeight="1">
      <c r="A84" s="89" t="s">
        <v>1021</v>
      </c>
      <c r="B84" s="22" t="s">
        <v>177</v>
      </c>
      <c r="C84" s="21" t="s">
        <v>509</v>
      </c>
      <c r="D84" s="97" t="s">
        <v>1022</v>
      </c>
      <c r="E84" s="201" t="s">
        <v>1010</v>
      </c>
      <c r="F84" s="21" t="s">
        <v>509</v>
      </c>
      <c r="G84" s="14"/>
      <c r="H84" s="14"/>
      <c r="I84" s="14"/>
      <c r="J84" s="61"/>
      <c r="K84" s="14" t="s">
        <v>1023</v>
      </c>
      <c r="L84" s="201" t="s">
        <v>1010</v>
      </c>
      <c r="M84" s="14" t="s">
        <v>1024</v>
      </c>
      <c r="N84" s="17" t="s">
        <v>164</v>
      </c>
      <c r="O84" s="59">
        <v>4</v>
      </c>
      <c r="P84" s="16" t="s">
        <v>337</v>
      </c>
      <c r="Q84" s="14" t="s">
        <v>514</v>
      </c>
      <c r="R84" s="17" t="s">
        <v>662</v>
      </c>
      <c r="S84" s="14" t="s">
        <v>662</v>
      </c>
      <c r="T84" s="23" t="s">
        <v>168</v>
      </c>
      <c r="U84" s="23" t="s">
        <v>168</v>
      </c>
      <c r="V84" s="23"/>
      <c r="W84" s="23"/>
      <c r="X84" s="23">
        <v>2</v>
      </c>
      <c r="Y84" s="23">
        <v>2</v>
      </c>
      <c r="Z84" s="23" t="s">
        <v>168</v>
      </c>
      <c r="AA84" s="23" t="s">
        <v>168</v>
      </c>
      <c r="AB84" s="23" t="s">
        <v>168</v>
      </c>
      <c r="AC84" s="23" t="s">
        <v>168</v>
      </c>
      <c r="AD84" s="23" t="s">
        <v>168</v>
      </c>
      <c r="AE84" s="23" t="s">
        <v>168</v>
      </c>
      <c r="AF84" s="23">
        <v>2</v>
      </c>
      <c r="AG84" s="23">
        <v>2</v>
      </c>
      <c r="AH84" s="23" t="s">
        <v>168</v>
      </c>
      <c r="AI84" s="23" t="s">
        <v>168</v>
      </c>
      <c r="AJ84" s="23" t="s">
        <v>168</v>
      </c>
      <c r="AK84" s="23" t="s">
        <v>168</v>
      </c>
      <c r="AL84" s="14" t="s">
        <v>440</v>
      </c>
      <c r="AM84" s="14" t="s">
        <v>608</v>
      </c>
      <c r="AN84" s="14" t="s">
        <v>515</v>
      </c>
      <c r="AO84" s="17" t="s">
        <v>339</v>
      </c>
      <c r="AP84" s="23"/>
      <c r="AQ84" s="17"/>
      <c r="AR84" s="41"/>
      <c r="AS84" s="67" t="s">
        <v>609</v>
      </c>
      <c r="AT84" s="56">
        <v>1456386</v>
      </c>
      <c r="AU84" s="4" t="s">
        <v>1025</v>
      </c>
      <c r="AV84" s="4" t="s">
        <v>1026</v>
      </c>
      <c r="AW84" s="4" t="s">
        <v>1027</v>
      </c>
      <c r="AX84" s="70">
        <v>0</v>
      </c>
      <c r="AY84" s="115">
        <v>0</v>
      </c>
      <c r="AZ84" s="70">
        <v>0</v>
      </c>
      <c r="BA84" s="115">
        <v>0</v>
      </c>
      <c r="BB84" s="157"/>
      <c r="BC84" s="157"/>
      <c r="BD84" s="157"/>
      <c r="BE84" s="157"/>
      <c r="BF84" s="157"/>
      <c r="BG84" s="115"/>
      <c r="BH84" s="143"/>
      <c r="BI84" s="143"/>
      <c r="BJ84" s="143"/>
      <c r="BK84" s="143"/>
      <c r="BL84" s="143"/>
      <c r="BM84" s="143"/>
      <c r="BN84" s="143"/>
      <c r="BO84" s="143"/>
      <c r="BP84" s="143"/>
      <c r="BQ84" s="6" t="str">
        <f>VLOOKUP(AM84,Hilfslisten!J:K,2,FALSE)</f>
        <v>Schmid Matthias</v>
      </c>
      <c r="BR84" s="6"/>
    </row>
    <row r="85" spans="1:70" ht="15" hidden="1" customHeight="1">
      <c r="A85" s="89" t="s">
        <v>1028</v>
      </c>
      <c r="B85" s="22" t="s">
        <v>177</v>
      </c>
      <c r="C85" s="21" t="s">
        <v>614</v>
      </c>
      <c r="D85" s="56" t="s">
        <v>1029</v>
      </c>
      <c r="E85" s="201" t="s">
        <v>814</v>
      </c>
      <c r="F85" s="21" t="s">
        <v>614</v>
      </c>
      <c r="G85" s="14"/>
      <c r="H85" s="14"/>
      <c r="I85" s="14"/>
      <c r="J85" s="61"/>
      <c r="K85" s="14" t="s">
        <v>1030</v>
      </c>
      <c r="L85" s="201" t="s">
        <v>1031</v>
      </c>
      <c r="M85" s="21" t="s">
        <v>1032</v>
      </c>
      <c r="N85" s="17" t="s">
        <v>164</v>
      </c>
      <c r="O85" s="59">
        <v>4</v>
      </c>
      <c r="P85" s="16" t="s">
        <v>337</v>
      </c>
      <c r="Q85" s="14" t="s">
        <v>619</v>
      </c>
      <c r="R85" s="17" t="s">
        <v>662</v>
      </c>
      <c r="S85" s="17" t="s">
        <v>662</v>
      </c>
      <c r="T85" s="23" t="s">
        <v>168</v>
      </c>
      <c r="U85" s="23" t="s">
        <v>168</v>
      </c>
      <c r="V85" s="23"/>
      <c r="W85" s="23"/>
      <c r="X85" s="23" t="s">
        <v>168</v>
      </c>
      <c r="Y85" s="23" t="s">
        <v>168</v>
      </c>
      <c r="Z85" s="23">
        <v>2</v>
      </c>
      <c r="AA85" s="23">
        <v>2</v>
      </c>
      <c r="AB85" s="23" t="s">
        <v>168</v>
      </c>
      <c r="AC85" s="23" t="s">
        <v>168</v>
      </c>
      <c r="AD85" s="23">
        <v>2</v>
      </c>
      <c r="AE85" s="23">
        <v>2</v>
      </c>
      <c r="AF85" s="23" t="s">
        <v>168</v>
      </c>
      <c r="AG85" s="23" t="s">
        <v>168</v>
      </c>
      <c r="AH85" s="23" t="s">
        <v>168</v>
      </c>
      <c r="AI85" s="23" t="s">
        <v>168</v>
      </c>
      <c r="AJ85" s="23" t="s">
        <v>168</v>
      </c>
      <c r="AK85" s="23" t="s">
        <v>168</v>
      </c>
      <c r="AL85" s="17" t="s">
        <v>196</v>
      </c>
      <c r="AM85" s="14" t="s">
        <v>1033</v>
      </c>
      <c r="AN85" s="14" t="s">
        <v>621</v>
      </c>
      <c r="AO85" s="17" t="s">
        <v>339</v>
      </c>
      <c r="AP85" s="23"/>
      <c r="AQ85" s="17"/>
      <c r="AR85" s="41"/>
      <c r="AS85" s="41" t="s">
        <v>539</v>
      </c>
      <c r="AT85" s="56">
        <v>1456289</v>
      </c>
      <c r="AU85" s="4" t="s">
        <v>1034</v>
      </c>
      <c r="AV85" s="4" t="s">
        <v>1035</v>
      </c>
      <c r="AW85" s="4" t="s">
        <v>1036</v>
      </c>
      <c r="AX85" s="70">
        <v>0</v>
      </c>
      <c r="AY85" s="115">
        <v>0</v>
      </c>
      <c r="AZ85" s="70">
        <v>0</v>
      </c>
      <c r="BA85" s="115">
        <v>0</v>
      </c>
      <c r="BB85" s="157"/>
      <c r="BC85" s="157"/>
      <c r="BD85" s="157"/>
      <c r="BE85" s="157"/>
      <c r="BF85" s="157"/>
      <c r="BG85" s="115"/>
      <c r="BH85" s="143"/>
      <c r="BI85" s="143"/>
      <c r="BJ85" s="143"/>
      <c r="BK85" s="143"/>
      <c r="BL85" s="143"/>
      <c r="BM85" s="143"/>
      <c r="BN85" s="143"/>
      <c r="BO85" s="143"/>
      <c r="BP85" s="143"/>
      <c r="BQ85" s="6" t="str">
        <f>VLOOKUP(AM85,Hilfslisten!J:K,2,FALSE)</f>
        <v>Lermer Karl Reiner</v>
      </c>
      <c r="BR85" s="6"/>
    </row>
    <row r="86" spans="1:70" ht="15" hidden="1" customHeight="1">
      <c r="A86" s="89" t="s">
        <v>1037</v>
      </c>
      <c r="B86" s="22" t="s">
        <v>177</v>
      </c>
      <c r="C86" s="21" t="s">
        <v>626</v>
      </c>
      <c r="D86" s="209" t="s">
        <v>1038</v>
      </c>
      <c r="E86" s="210" t="s">
        <v>922</v>
      </c>
      <c r="F86" s="21" t="s">
        <v>626</v>
      </c>
      <c r="G86" s="21"/>
      <c r="H86" s="21"/>
      <c r="I86" s="21"/>
      <c r="J86" s="59"/>
      <c r="K86" s="14" t="s">
        <v>1039</v>
      </c>
      <c r="L86" s="210" t="s">
        <v>922</v>
      </c>
      <c r="M86" s="14" t="s">
        <v>924</v>
      </c>
      <c r="N86" s="14" t="s">
        <v>164</v>
      </c>
      <c r="O86" s="65">
        <v>4</v>
      </c>
      <c r="P86" s="16" t="s">
        <v>208</v>
      </c>
      <c r="Q86" s="14" t="s">
        <v>629</v>
      </c>
      <c r="R86" s="14" t="s">
        <v>662</v>
      </c>
      <c r="S86" s="14" t="s">
        <v>673</v>
      </c>
      <c r="T86" s="23">
        <v>2</v>
      </c>
      <c r="U86" s="23">
        <v>4</v>
      </c>
      <c r="V86" s="23"/>
      <c r="W86" s="23"/>
      <c r="X86" s="23" t="s">
        <v>168</v>
      </c>
      <c r="Y86" s="23" t="s">
        <v>168</v>
      </c>
      <c r="Z86" s="23" t="s">
        <v>168</v>
      </c>
      <c r="AA86" s="23" t="s">
        <v>168</v>
      </c>
      <c r="AB86" s="23" t="s">
        <v>168</v>
      </c>
      <c r="AC86" s="23" t="s">
        <v>168</v>
      </c>
      <c r="AD86" s="23" t="s">
        <v>168</v>
      </c>
      <c r="AE86" s="23" t="s">
        <v>168</v>
      </c>
      <c r="AF86" s="23" t="s">
        <v>168</v>
      </c>
      <c r="AG86" s="23" t="s">
        <v>168</v>
      </c>
      <c r="AH86" s="23">
        <v>2</v>
      </c>
      <c r="AI86" s="23">
        <v>4</v>
      </c>
      <c r="AJ86" s="23" t="s">
        <v>168</v>
      </c>
      <c r="AK86" s="23" t="s">
        <v>168</v>
      </c>
      <c r="AL86" s="127" t="s">
        <v>196</v>
      </c>
      <c r="AM86" s="208" t="s">
        <v>197</v>
      </c>
      <c r="AN86" s="208" t="s">
        <v>630</v>
      </c>
      <c r="AO86" s="127" t="s">
        <v>352</v>
      </c>
      <c r="AP86" s="128"/>
      <c r="AQ86" s="127"/>
      <c r="AR86" s="39" t="s">
        <v>631</v>
      </c>
      <c r="AS86" s="68" t="s">
        <v>1040</v>
      </c>
      <c r="AT86" s="56">
        <v>1456339</v>
      </c>
      <c r="AU86" s="4" t="s">
        <v>1041</v>
      </c>
      <c r="AV86" s="4" t="s">
        <v>1042</v>
      </c>
      <c r="AW86" s="4" t="s">
        <v>1043</v>
      </c>
      <c r="AX86" s="70">
        <v>0</v>
      </c>
      <c r="AY86" s="115">
        <v>0</v>
      </c>
      <c r="AZ86" s="70">
        <v>0</v>
      </c>
      <c r="BA86" s="115">
        <v>0</v>
      </c>
      <c r="BB86" s="157"/>
      <c r="BC86" s="157"/>
      <c r="BD86" s="157"/>
      <c r="BE86" s="157"/>
      <c r="BF86" s="157"/>
      <c r="BG86" s="115"/>
      <c r="BH86" s="143"/>
      <c r="BI86" s="143"/>
      <c r="BJ86" s="143"/>
      <c r="BK86" s="143"/>
      <c r="BL86" s="143"/>
      <c r="BM86" s="143"/>
      <c r="BN86" s="143"/>
      <c r="BO86" s="143"/>
      <c r="BP86" s="143"/>
      <c r="BQ86" s="6" t="str">
        <f>VLOOKUP(AM86,Hilfslisten!J:K,2,FALSE)</f>
        <v>Hilbes Christian</v>
      </c>
      <c r="BR86" s="6"/>
    </row>
    <row r="87" spans="1:70" ht="15" hidden="1" customHeight="1">
      <c r="A87" s="89" t="s">
        <v>1044</v>
      </c>
      <c r="B87" s="22" t="s">
        <v>177</v>
      </c>
      <c r="C87" s="21" t="s">
        <v>509</v>
      </c>
      <c r="D87" s="56" t="s">
        <v>1045</v>
      </c>
      <c r="E87" s="215" t="s">
        <v>1046</v>
      </c>
      <c r="F87" s="21" t="s">
        <v>509</v>
      </c>
      <c r="G87" s="14"/>
      <c r="H87" s="14"/>
      <c r="I87" s="14"/>
      <c r="J87" s="61"/>
      <c r="K87" s="14" t="s">
        <v>1047</v>
      </c>
      <c r="L87" s="215" t="s">
        <v>922</v>
      </c>
      <c r="M87" s="14" t="s">
        <v>924</v>
      </c>
      <c r="N87" s="17" t="s">
        <v>164</v>
      </c>
      <c r="O87" s="59">
        <v>4</v>
      </c>
      <c r="P87" s="16" t="s">
        <v>208</v>
      </c>
      <c r="Q87" s="17" t="s">
        <v>640</v>
      </c>
      <c r="R87" s="17" t="s">
        <v>662</v>
      </c>
      <c r="S87" s="17" t="s">
        <v>673</v>
      </c>
      <c r="T87" s="23" t="s">
        <v>168</v>
      </c>
      <c r="U87" s="23" t="s">
        <v>168</v>
      </c>
      <c r="V87" s="23"/>
      <c r="W87" s="23"/>
      <c r="X87" s="23">
        <v>2</v>
      </c>
      <c r="Y87" s="23">
        <v>4</v>
      </c>
      <c r="Z87" s="23" t="s">
        <v>168</v>
      </c>
      <c r="AA87" s="23" t="s">
        <v>168</v>
      </c>
      <c r="AB87" s="23" t="s">
        <v>168</v>
      </c>
      <c r="AC87" s="23" t="s">
        <v>168</v>
      </c>
      <c r="AD87" s="23" t="s">
        <v>168</v>
      </c>
      <c r="AE87" s="23" t="s">
        <v>168</v>
      </c>
      <c r="AF87" s="23">
        <v>2</v>
      </c>
      <c r="AG87" s="23">
        <v>4</v>
      </c>
      <c r="AH87" s="23" t="s">
        <v>168</v>
      </c>
      <c r="AI87" s="23" t="s">
        <v>168</v>
      </c>
      <c r="AJ87" s="23" t="s">
        <v>168</v>
      </c>
      <c r="AK87" s="23" t="s">
        <v>168</v>
      </c>
      <c r="AL87" s="14" t="s">
        <v>196</v>
      </c>
      <c r="AM87" s="14" t="s">
        <v>1048</v>
      </c>
      <c r="AN87" s="14" t="s">
        <v>515</v>
      </c>
      <c r="AO87" s="17" t="s">
        <v>352</v>
      </c>
      <c r="AP87" s="23"/>
      <c r="AQ87" s="17"/>
      <c r="AR87" s="40" t="s">
        <v>642</v>
      </c>
      <c r="AS87" s="40" t="s">
        <v>309</v>
      </c>
      <c r="AT87" s="56">
        <v>1456348</v>
      </c>
      <c r="AU87" s="4" t="s">
        <v>1049</v>
      </c>
      <c r="AV87" s="4" t="s">
        <v>1050</v>
      </c>
      <c r="AW87" s="4" t="s">
        <v>1051</v>
      </c>
      <c r="AX87" s="70">
        <v>0</v>
      </c>
      <c r="AY87" s="115">
        <v>0</v>
      </c>
      <c r="AZ87" s="70">
        <v>0</v>
      </c>
      <c r="BA87" s="115">
        <v>0</v>
      </c>
      <c r="BB87" s="157"/>
      <c r="BC87" s="157"/>
      <c r="BD87" s="157"/>
      <c r="BE87" s="157"/>
      <c r="BF87" s="157"/>
      <c r="BG87" s="115"/>
      <c r="BH87" s="143"/>
      <c r="BI87" s="143"/>
      <c r="BJ87" s="143"/>
      <c r="BK87" s="143"/>
      <c r="BL87" s="143"/>
      <c r="BM87" s="143"/>
      <c r="BN87" s="143"/>
      <c r="BO87" s="143"/>
      <c r="BP87" s="143"/>
      <c r="BQ87" s="6" t="str">
        <f>VLOOKUP(AM87,Hilfslisten!J:K,2,FALSE)</f>
        <v>Markendorf Ralf</v>
      </c>
      <c r="BR87" s="6"/>
    </row>
    <row r="88" spans="1:70" ht="15" hidden="1" customHeight="1">
      <c r="A88" s="89" t="s">
        <v>1052</v>
      </c>
      <c r="B88" s="22" t="s">
        <v>177</v>
      </c>
      <c r="C88" s="21" t="s">
        <v>614</v>
      </c>
      <c r="D88" s="56" t="s">
        <v>1053</v>
      </c>
      <c r="E88" s="215" t="s">
        <v>922</v>
      </c>
      <c r="F88" s="21" t="s">
        <v>614</v>
      </c>
      <c r="G88" s="14"/>
      <c r="H88" s="14"/>
      <c r="I88" s="14"/>
      <c r="J88" s="61"/>
      <c r="K88" s="14" t="s">
        <v>1054</v>
      </c>
      <c r="L88" s="215" t="s">
        <v>922</v>
      </c>
      <c r="M88" s="14" t="s">
        <v>924</v>
      </c>
      <c r="N88" s="17" t="s">
        <v>164</v>
      </c>
      <c r="O88" s="59">
        <v>4</v>
      </c>
      <c r="P88" s="16" t="s">
        <v>208</v>
      </c>
      <c r="Q88" s="20" t="s">
        <v>649</v>
      </c>
      <c r="R88" s="17" t="s">
        <v>662</v>
      </c>
      <c r="S88" s="17" t="s">
        <v>1055</v>
      </c>
      <c r="T88" s="23" t="s">
        <v>168</v>
      </c>
      <c r="U88" s="23" t="s">
        <v>168</v>
      </c>
      <c r="V88" s="23"/>
      <c r="W88" s="23"/>
      <c r="X88" s="23" t="s">
        <v>168</v>
      </c>
      <c r="Y88" s="23" t="s">
        <v>168</v>
      </c>
      <c r="Z88" s="23">
        <v>2</v>
      </c>
      <c r="AA88" s="23">
        <v>4</v>
      </c>
      <c r="AB88" s="23" t="s">
        <v>168</v>
      </c>
      <c r="AC88" s="23" t="s">
        <v>168</v>
      </c>
      <c r="AD88" s="23">
        <v>2</v>
      </c>
      <c r="AE88" s="23">
        <v>2</v>
      </c>
      <c r="AF88" s="23" t="s">
        <v>168</v>
      </c>
      <c r="AG88" s="23" t="s">
        <v>168</v>
      </c>
      <c r="AH88" s="23" t="s">
        <v>168</v>
      </c>
      <c r="AI88" s="23" t="s">
        <v>168</v>
      </c>
      <c r="AJ88" s="23" t="s">
        <v>168</v>
      </c>
      <c r="AK88" s="23" t="s">
        <v>168</v>
      </c>
      <c r="AL88" s="17" t="s">
        <v>440</v>
      </c>
      <c r="AM88" s="14" t="s">
        <v>1056</v>
      </c>
      <c r="AN88" s="14" t="s">
        <v>621</v>
      </c>
      <c r="AO88" s="17" t="s">
        <v>352</v>
      </c>
      <c r="AP88" s="23"/>
      <c r="AQ88" s="17"/>
      <c r="AR88" s="39" t="s">
        <v>652</v>
      </c>
      <c r="AS88" s="57" t="s">
        <v>539</v>
      </c>
      <c r="AT88" s="56">
        <v>1456358</v>
      </c>
      <c r="AU88" s="4" t="s">
        <v>1057</v>
      </c>
      <c r="AV88" s="4" t="s">
        <v>1058</v>
      </c>
      <c r="AW88" s="4" t="s">
        <v>1059</v>
      </c>
      <c r="AX88" s="70">
        <v>0</v>
      </c>
      <c r="AY88" s="115">
        <v>0</v>
      </c>
      <c r="AZ88" s="70">
        <v>0</v>
      </c>
      <c r="BA88" s="115">
        <v>0</v>
      </c>
      <c r="BB88" s="157"/>
      <c r="BC88" s="157"/>
      <c r="BD88" s="157"/>
      <c r="BE88" s="157"/>
      <c r="BF88" s="157"/>
      <c r="BG88" s="115"/>
      <c r="BH88" s="143"/>
      <c r="BI88" s="143"/>
      <c r="BJ88" s="143"/>
      <c r="BK88" s="143"/>
      <c r="BL88" s="143"/>
      <c r="BM88" s="143"/>
      <c r="BN88" s="143"/>
      <c r="BO88" s="143"/>
      <c r="BP88" s="143"/>
      <c r="BQ88" s="6" t="str">
        <f>VLOOKUP(AM88,Hilfslisten!J:K,2,FALSE)</f>
        <v>Jazbinsek Mojca</v>
      </c>
      <c r="BR88" s="6"/>
    </row>
    <row r="89" spans="1:70" ht="15" hidden="1" customHeight="1">
      <c r="A89" s="85" t="s">
        <v>1060</v>
      </c>
      <c r="B89" s="22" t="s">
        <v>177</v>
      </c>
      <c r="C89" s="21" t="s">
        <v>147</v>
      </c>
      <c r="D89" s="209" t="s">
        <v>1061</v>
      </c>
      <c r="E89" s="216" t="s">
        <v>226</v>
      </c>
      <c r="F89" s="21" t="s">
        <v>147</v>
      </c>
      <c r="G89" s="21"/>
      <c r="H89" s="21"/>
      <c r="I89" s="21"/>
      <c r="J89" s="59"/>
      <c r="K89" s="14" t="s">
        <v>1062</v>
      </c>
      <c r="L89" s="216" t="s">
        <v>1063</v>
      </c>
      <c r="M89" s="17" t="s">
        <v>1063</v>
      </c>
      <c r="N89" s="14" t="s">
        <v>661</v>
      </c>
      <c r="O89" s="65">
        <v>4</v>
      </c>
      <c r="P89" s="16" t="s">
        <v>182</v>
      </c>
      <c r="Q89" s="14" t="s">
        <v>1064</v>
      </c>
      <c r="R89" s="14" t="s">
        <v>195</v>
      </c>
      <c r="S89" s="14" t="s">
        <v>195</v>
      </c>
      <c r="T89" s="23">
        <v>3</v>
      </c>
      <c r="U89" s="23">
        <v>3</v>
      </c>
      <c r="V89" s="23"/>
      <c r="W89" s="23"/>
      <c r="X89" s="23" t="s">
        <v>168</v>
      </c>
      <c r="Y89" s="23" t="s">
        <v>168</v>
      </c>
      <c r="Z89" s="23" t="s">
        <v>168</v>
      </c>
      <c r="AA89" s="23" t="s">
        <v>168</v>
      </c>
      <c r="AB89" s="23" t="s">
        <v>168</v>
      </c>
      <c r="AC89" s="23" t="s">
        <v>168</v>
      </c>
      <c r="AD89" s="23" t="s">
        <v>168</v>
      </c>
      <c r="AE89" s="23" t="s">
        <v>168</v>
      </c>
      <c r="AF89" s="23" t="s">
        <v>168</v>
      </c>
      <c r="AG89" s="23" t="s">
        <v>168</v>
      </c>
      <c r="AH89" s="23" t="s">
        <v>168</v>
      </c>
      <c r="AI89" s="23" t="s">
        <v>168</v>
      </c>
      <c r="AJ89" s="23" t="s">
        <v>168</v>
      </c>
      <c r="AK89" s="23" t="s">
        <v>168</v>
      </c>
      <c r="AL89" s="127" t="s">
        <v>169</v>
      </c>
      <c r="AM89" s="208" t="s">
        <v>682</v>
      </c>
      <c r="AN89" s="208" t="s">
        <v>170</v>
      </c>
      <c r="AO89" s="127" t="s">
        <v>171</v>
      </c>
      <c r="AP89" s="128"/>
      <c r="AQ89" s="127"/>
      <c r="AR89" s="41"/>
      <c r="AS89" s="57" t="s">
        <v>1065</v>
      </c>
      <c r="AT89" s="56">
        <v>1559078</v>
      </c>
      <c r="AU89" s="4" t="s">
        <v>1066</v>
      </c>
      <c r="AV89" s="4" t="s">
        <v>1067</v>
      </c>
      <c r="AW89" s="4" t="s">
        <v>1068</v>
      </c>
      <c r="AX89" s="70" t="s">
        <v>667</v>
      </c>
      <c r="AY89" s="115">
        <v>0</v>
      </c>
      <c r="AZ89" s="70" t="s">
        <v>667</v>
      </c>
      <c r="BA89" s="115">
        <v>0</v>
      </c>
      <c r="BB89" s="157"/>
      <c r="BC89" s="157"/>
      <c r="BD89" s="157"/>
      <c r="BE89" s="157"/>
      <c r="BF89" s="157"/>
      <c r="BG89" s="115"/>
      <c r="BH89" s="143"/>
      <c r="BI89" s="143"/>
      <c r="BJ89" s="143"/>
      <c r="BK89" s="143"/>
      <c r="BL89" s="143"/>
      <c r="BM89" s="143"/>
      <c r="BN89" s="143"/>
      <c r="BO89" s="143"/>
      <c r="BP89" s="143"/>
      <c r="BQ89" s="6" t="str">
        <f>VLOOKUP(AM89,Hilfslisten!J:K,2,FALSE)</f>
        <v>Manfriani Leonardo</v>
      </c>
      <c r="BR89" s="6"/>
    </row>
    <row r="90" spans="1:70" ht="15" hidden="1" customHeight="1">
      <c r="A90" s="85" t="s">
        <v>1069</v>
      </c>
      <c r="B90" s="22" t="s">
        <v>177</v>
      </c>
      <c r="C90" s="69" t="s">
        <v>147</v>
      </c>
      <c r="D90" s="56" t="s">
        <v>1070</v>
      </c>
      <c r="E90" s="184" t="s">
        <v>1071</v>
      </c>
      <c r="F90" s="69" t="s">
        <v>147</v>
      </c>
      <c r="G90" s="69"/>
      <c r="H90" s="69"/>
      <c r="I90" s="69"/>
      <c r="J90" s="58"/>
      <c r="K90" s="15" t="s">
        <v>1072</v>
      </c>
      <c r="L90" s="184" t="s">
        <v>1073</v>
      </c>
      <c r="M90" s="16" t="s">
        <v>1073</v>
      </c>
      <c r="N90" s="15" t="s">
        <v>661</v>
      </c>
      <c r="O90" s="185">
        <v>4</v>
      </c>
      <c r="P90" s="16" t="s">
        <v>182</v>
      </c>
      <c r="Q90" s="15" t="s">
        <v>1064</v>
      </c>
      <c r="R90" s="15" t="s">
        <v>195</v>
      </c>
      <c r="S90" s="15" t="s">
        <v>195</v>
      </c>
      <c r="T90" s="23">
        <v>3</v>
      </c>
      <c r="U90" s="23">
        <v>3</v>
      </c>
      <c r="V90" s="23"/>
      <c r="W90" s="23"/>
      <c r="X90" s="23" t="s">
        <v>168</v>
      </c>
      <c r="Y90" s="23" t="s">
        <v>168</v>
      </c>
      <c r="Z90" s="23" t="s">
        <v>168</v>
      </c>
      <c r="AA90" s="23" t="s">
        <v>168</v>
      </c>
      <c r="AB90" s="23" t="s">
        <v>168</v>
      </c>
      <c r="AC90" s="23" t="s">
        <v>168</v>
      </c>
      <c r="AD90" s="23" t="s">
        <v>168</v>
      </c>
      <c r="AE90" s="23" t="s">
        <v>168</v>
      </c>
      <c r="AF90" s="23" t="s">
        <v>168</v>
      </c>
      <c r="AG90" s="23" t="s">
        <v>168</v>
      </c>
      <c r="AH90" s="23" t="s">
        <v>168</v>
      </c>
      <c r="AI90" s="23" t="s">
        <v>168</v>
      </c>
      <c r="AJ90" s="23" t="s">
        <v>168</v>
      </c>
      <c r="AK90" s="23" t="s">
        <v>168</v>
      </c>
      <c r="AL90" s="84" t="s">
        <v>169</v>
      </c>
      <c r="AM90" s="186" t="s">
        <v>1074</v>
      </c>
      <c r="AN90" s="208" t="s">
        <v>170</v>
      </c>
      <c r="AO90" s="84" t="s">
        <v>171</v>
      </c>
      <c r="AP90" s="109"/>
      <c r="AQ90" s="84"/>
      <c r="AR90" s="41"/>
      <c r="AS90" s="57" t="s">
        <v>1075</v>
      </c>
      <c r="AT90" s="56">
        <v>1559074</v>
      </c>
      <c r="AU90" s="4" t="s">
        <v>1076</v>
      </c>
      <c r="AV90" s="4" t="s">
        <v>1077</v>
      </c>
      <c r="AW90" s="4" t="s">
        <v>1078</v>
      </c>
      <c r="AX90" s="70" t="s">
        <v>667</v>
      </c>
      <c r="AY90" s="115">
        <v>0</v>
      </c>
      <c r="AZ90" s="70" t="s">
        <v>667</v>
      </c>
      <c r="BA90" s="115">
        <v>0</v>
      </c>
      <c r="BB90" s="157"/>
      <c r="BC90" s="157"/>
      <c r="BD90" s="157"/>
      <c r="BE90" s="157"/>
      <c r="BF90" s="157"/>
      <c r="BG90" s="115"/>
      <c r="BH90" s="143"/>
      <c r="BI90" s="143"/>
      <c r="BJ90" s="143"/>
      <c r="BK90" s="143"/>
      <c r="BL90" s="143"/>
      <c r="BM90" s="143"/>
      <c r="BN90" s="143"/>
      <c r="BO90" s="143"/>
      <c r="BP90" s="143"/>
      <c r="BQ90" s="6" t="str">
        <f>VLOOKUP(AM90,Hilfslisten!J:K,2,FALSE)</f>
        <v>Häusler Hermann Ruth Esther</v>
      </c>
      <c r="BR90" s="6"/>
    </row>
    <row r="91" spans="1:70" ht="15" hidden="1" customHeight="1">
      <c r="A91" s="85" t="s">
        <v>1079</v>
      </c>
      <c r="B91" s="22" t="s">
        <v>177</v>
      </c>
      <c r="C91" s="21" t="s">
        <v>147</v>
      </c>
      <c r="D91" s="209" t="s">
        <v>1080</v>
      </c>
      <c r="E91" s="216" t="s">
        <v>1081</v>
      </c>
      <c r="F91" s="21" t="s">
        <v>147</v>
      </c>
      <c r="G91" s="21"/>
      <c r="H91" s="21"/>
      <c r="I91" s="21"/>
      <c r="J91" s="59"/>
      <c r="K91" s="14" t="s">
        <v>1082</v>
      </c>
      <c r="L91" s="216" t="s">
        <v>1083</v>
      </c>
      <c r="M91" s="17" t="s">
        <v>1083</v>
      </c>
      <c r="N91" s="14" t="s">
        <v>164</v>
      </c>
      <c r="O91" s="65">
        <v>4</v>
      </c>
      <c r="P91" s="16" t="s">
        <v>165</v>
      </c>
      <c r="Q91" s="14" t="s">
        <v>1084</v>
      </c>
      <c r="R91" s="14" t="s">
        <v>195</v>
      </c>
      <c r="S91" s="14" t="s">
        <v>1085</v>
      </c>
      <c r="T91" s="23">
        <v>3</v>
      </c>
      <c r="U91" s="23">
        <v>5</v>
      </c>
      <c r="V91" s="23"/>
      <c r="W91" s="23"/>
      <c r="X91" s="23" t="s">
        <v>168</v>
      </c>
      <c r="Y91" s="23" t="s">
        <v>168</v>
      </c>
      <c r="Z91" s="23" t="s">
        <v>168</v>
      </c>
      <c r="AA91" s="23" t="s">
        <v>168</v>
      </c>
      <c r="AB91" s="23" t="s">
        <v>168</v>
      </c>
      <c r="AC91" s="23" t="s">
        <v>168</v>
      </c>
      <c r="AD91" s="23" t="s">
        <v>168</v>
      </c>
      <c r="AE91" s="23" t="s">
        <v>168</v>
      </c>
      <c r="AF91" s="23" t="s">
        <v>168</v>
      </c>
      <c r="AG91" s="23" t="s">
        <v>168</v>
      </c>
      <c r="AH91" s="23" t="s">
        <v>168</v>
      </c>
      <c r="AI91" s="23" t="s">
        <v>168</v>
      </c>
      <c r="AJ91" s="23" t="s">
        <v>168</v>
      </c>
      <c r="AK91" s="23" t="s">
        <v>168</v>
      </c>
      <c r="AL91" s="127" t="s">
        <v>169</v>
      </c>
      <c r="AM91" s="208" t="s">
        <v>1086</v>
      </c>
      <c r="AN91" s="208" t="s">
        <v>170</v>
      </c>
      <c r="AO91" s="127" t="s">
        <v>171</v>
      </c>
      <c r="AP91" s="128"/>
      <c r="AQ91" s="127"/>
      <c r="AR91" s="41"/>
      <c r="AS91" s="57" t="s">
        <v>1087</v>
      </c>
      <c r="AT91" s="56">
        <v>1558421</v>
      </c>
      <c r="AU91" s="4" t="s">
        <v>1088</v>
      </c>
      <c r="AV91" s="4" t="s">
        <v>1089</v>
      </c>
      <c r="AW91" s="4" t="s">
        <v>1090</v>
      </c>
      <c r="AX91" s="70">
        <v>0</v>
      </c>
      <c r="AY91" s="115">
        <v>0</v>
      </c>
      <c r="AZ91" s="70">
        <v>0</v>
      </c>
      <c r="BA91" s="115">
        <v>0</v>
      </c>
      <c r="BB91" s="157"/>
      <c r="BC91" s="157"/>
      <c r="BD91" s="157"/>
      <c r="BE91" s="157"/>
      <c r="BF91" s="157"/>
      <c r="BG91" s="115"/>
      <c r="BH91" s="143"/>
      <c r="BI91" s="143"/>
      <c r="BJ91" s="143"/>
      <c r="BK91" s="143"/>
      <c r="BL91" s="143"/>
      <c r="BM91" s="143"/>
      <c r="BN91" s="143"/>
      <c r="BO91" s="143"/>
      <c r="BP91" s="143"/>
      <c r="BQ91" s="6" t="str">
        <f>VLOOKUP(AM91,Hilfslisten!J:K,2,FALSE)</f>
        <v>Felux Michael</v>
      </c>
      <c r="BR91" s="6"/>
    </row>
    <row r="92" spans="1:70" ht="15" hidden="1" customHeight="1">
      <c r="A92" s="88" t="s">
        <v>1091</v>
      </c>
      <c r="B92" s="22" t="s">
        <v>177</v>
      </c>
      <c r="C92" s="21" t="s">
        <v>147</v>
      </c>
      <c r="D92" s="56" t="s">
        <v>1092</v>
      </c>
      <c r="E92" s="187" t="s">
        <v>1093</v>
      </c>
      <c r="F92" s="21" t="s">
        <v>147</v>
      </c>
      <c r="G92" s="21"/>
      <c r="H92" s="21"/>
      <c r="I92" s="21"/>
      <c r="J92" s="59"/>
      <c r="K92" s="14" t="s">
        <v>1094</v>
      </c>
      <c r="L92" s="187" t="s">
        <v>1095</v>
      </c>
      <c r="M92" s="17" t="s">
        <v>1095</v>
      </c>
      <c r="N92" s="14" t="s">
        <v>164</v>
      </c>
      <c r="O92" s="65">
        <v>4</v>
      </c>
      <c r="P92" s="16" t="s">
        <v>193</v>
      </c>
      <c r="Q92" s="14" t="s">
        <v>1084</v>
      </c>
      <c r="R92" s="14" t="s">
        <v>195</v>
      </c>
      <c r="S92" s="14" t="s">
        <v>1085</v>
      </c>
      <c r="T92" s="23">
        <v>3</v>
      </c>
      <c r="U92" s="23">
        <v>5</v>
      </c>
      <c r="V92" s="23"/>
      <c r="W92" s="23"/>
      <c r="X92" s="23" t="s">
        <v>168</v>
      </c>
      <c r="Y92" s="23" t="s">
        <v>168</v>
      </c>
      <c r="Z92" s="23" t="s">
        <v>168</v>
      </c>
      <c r="AA92" s="23" t="s">
        <v>168</v>
      </c>
      <c r="AB92" s="23" t="s">
        <v>168</v>
      </c>
      <c r="AC92" s="23" t="s">
        <v>168</v>
      </c>
      <c r="AD92" s="23" t="s">
        <v>168</v>
      </c>
      <c r="AE92" s="23" t="s">
        <v>168</v>
      </c>
      <c r="AF92" s="23" t="s">
        <v>168</v>
      </c>
      <c r="AG92" s="23" t="s">
        <v>168</v>
      </c>
      <c r="AH92" s="23" t="s">
        <v>168</v>
      </c>
      <c r="AI92" s="23" t="s">
        <v>168</v>
      </c>
      <c r="AJ92" s="23" t="s">
        <v>168</v>
      </c>
      <c r="AK92" s="23" t="s">
        <v>168</v>
      </c>
      <c r="AL92" s="127" t="s">
        <v>169</v>
      </c>
      <c r="AM92" s="208" t="s">
        <v>1096</v>
      </c>
      <c r="AN92" s="208" t="s">
        <v>170</v>
      </c>
      <c r="AO92" s="127" t="s">
        <v>198</v>
      </c>
      <c r="AP92" s="128"/>
      <c r="AQ92" s="127"/>
      <c r="AR92" s="41"/>
      <c r="AS92" s="57" t="s">
        <v>200</v>
      </c>
      <c r="AT92" s="56">
        <v>1560105</v>
      </c>
      <c r="AU92" s="4" t="s">
        <v>1097</v>
      </c>
      <c r="AV92" s="4" t="s">
        <v>1098</v>
      </c>
      <c r="AW92" s="4" t="s">
        <v>1099</v>
      </c>
      <c r="AX92" s="70">
        <v>0</v>
      </c>
      <c r="AY92" s="115">
        <v>0</v>
      </c>
      <c r="AZ92" s="70">
        <v>0</v>
      </c>
      <c r="BA92" s="115">
        <v>0</v>
      </c>
      <c r="BB92" s="157"/>
      <c r="BC92" s="157"/>
      <c r="BD92" s="157"/>
      <c r="BE92" s="157"/>
      <c r="BF92" s="157"/>
      <c r="BG92" s="115"/>
      <c r="BH92" s="143"/>
      <c r="BI92" s="143"/>
      <c r="BJ92" s="143"/>
      <c r="BK92" s="143"/>
      <c r="BL92" s="143"/>
      <c r="BM92" s="143"/>
      <c r="BN92" s="143"/>
      <c r="BO92" s="143"/>
      <c r="BP92" s="143"/>
      <c r="BQ92" s="6" t="str">
        <f>VLOOKUP(AM92,Hilfslisten!J:K,2,FALSE)</f>
        <v>Steinegger Rolf</v>
      </c>
      <c r="BR92" s="6"/>
    </row>
    <row r="93" spans="1:70" ht="15" hidden="1" customHeight="1">
      <c r="A93" s="85" t="s">
        <v>1100</v>
      </c>
      <c r="B93" s="22" t="s">
        <v>177</v>
      </c>
      <c r="C93" s="21" t="s">
        <v>147</v>
      </c>
      <c r="D93" s="209" t="s">
        <v>1101</v>
      </c>
      <c r="E93" s="216" t="s">
        <v>1102</v>
      </c>
      <c r="F93" s="21" t="s">
        <v>147</v>
      </c>
      <c r="G93" s="21"/>
      <c r="H93" s="21"/>
      <c r="I93" s="21"/>
      <c r="J93" s="59"/>
      <c r="K93" s="14" t="s">
        <v>1103</v>
      </c>
      <c r="L93" s="216" t="s">
        <v>1104</v>
      </c>
      <c r="M93" s="17" t="s">
        <v>1104</v>
      </c>
      <c r="N93" s="14" t="s">
        <v>164</v>
      </c>
      <c r="O93" s="65">
        <v>4</v>
      </c>
      <c r="P93" s="16" t="s">
        <v>165</v>
      </c>
      <c r="Q93" s="14" t="s">
        <v>1064</v>
      </c>
      <c r="R93" s="14" t="s">
        <v>195</v>
      </c>
      <c r="S93" s="14" t="s">
        <v>195</v>
      </c>
      <c r="T93" s="23">
        <v>3</v>
      </c>
      <c r="U93" s="23">
        <v>3</v>
      </c>
      <c r="V93" s="23"/>
      <c r="W93" s="23"/>
      <c r="X93" s="23" t="s">
        <v>168</v>
      </c>
      <c r="Y93" s="23" t="s">
        <v>168</v>
      </c>
      <c r="Z93" s="23" t="s">
        <v>168</v>
      </c>
      <c r="AA93" s="23" t="s">
        <v>168</v>
      </c>
      <c r="AB93" s="23" t="s">
        <v>168</v>
      </c>
      <c r="AC93" s="23" t="s">
        <v>168</v>
      </c>
      <c r="AD93" s="23" t="s">
        <v>168</v>
      </c>
      <c r="AE93" s="23" t="s">
        <v>168</v>
      </c>
      <c r="AF93" s="23" t="s">
        <v>168</v>
      </c>
      <c r="AG93" s="23" t="s">
        <v>168</v>
      </c>
      <c r="AH93" s="23" t="s">
        <v>168</v>
      </c>
      <c r="AI93" s="23" t="s">
        <v>168</v>
      </c>
      <c r="AJ93" s="23" t="s">
        <v>168</v>
      </c>
      <c r="AK93" s="23" t="s">
        <v>168</v>
      </c>
      <c r="AL93" s="127" t="s">
        <v>169</v>
      </c>
      <c r="AM93" s="208" t="s">
        <v>1105</v>
      </c>
      <c r="AN93" s="208" t="s">
        <v>170</v>
      </c>
      <c r="AO93" s="127" t="s">
        <v>171</v>
      </c>
      <c r="AP93" s="128"/>
      <c r="AQ93" s="127"/>
      <c r="AR93" s="41"/>
      <c r="AS93" s="57" t="s">
        <v>1106</v>
      </c>
      <c r="AT93" s="56">
        <v>1558417</v>
      </c>
      <c r="AU93" s="4" t="s">
        <v>1107</v>
      </c>
      <c r="AV93" s="4" t="s">
        <v>1108</v>
      </c>
      <c r="AW93" s="4" t="s">
        <v>1109</v>
      </c>
      <c r="AX93" s="70">
        <v>0</v>
      </c>
      <c r="AY93" s="115">
        <v>0</v>
      </c>
      <c r="AZ93" s="70">
        <v>0</v>
      </c>
      <c r="BA93" s="115">
        <v>0</v>
      </c>
      <c r="BB93" s="157"/>
      <c r="BC93" s="157"/>
      <c r="BD93" s="157"/>
      <c r="BE93" s="157"/>
      <c r="BF93" s="157"/>
      <c r="BG93" s="115"/>
      <c r="BH93" s="143"/>
      <c r="BI93" s="143"/>
      <c r="BJ93" s="143"/>
      <c r="BK93" s="143"/>
      <c r="BL93" s="143"/>
      <c r="BM93" s="143"/>
      <c r="BN93" s="143"/>
      <c r="BO93" s="143"/>
      <c r="BP93" s="143"/>
      <c r="BQ93" s="6" t="str">
        <f>VLOOKUP(AM93,Hilfslisten!J:K,2,FALSE)</f>
        <v>Regli Christoph</v>
      </c>
      <c r="BR93" s="6"/>
    </row>
    <row r="94" spans="1:70" ht="15" hidden="1" customHeight="1">
      <c r="A94" s="89" t="s">
        <v>1110</v>
      </c>
      <c r="B94" s="22" t="s">
        <v>177</v>
      </c>
      <c r="C94" s="21" t="s">
        <v>147</v>
      </c>
      <c r="D94" s="209" t="s">
        <v>1111</v>
      </c>
      <c r="E94" s="210" t="s">
        <v>1112</v>
      </c>
      <c r="F94" s="21" t="s">
        <v>147</v>
      </c>
      <c r="G94" s="21"/>
      <c r="H94" s="21"/>
      <c r="I94" s="21"/>
      <c r="J94" s="59"/>
      <c r="K94" s="14" t="s">
        <v>1113</v>
      </c>
      <c r="L94" s="210" t="s">
        <v>1114</v>
      </c>
      <c r="M94" s="14" t="s">
        <v>1114</v>
      </c>
      <c r="N94" s="14" t="s">
        <v>661</v>
      </c>
      <c r="O94" s="65">
        <v>4</v>
      </c>
      <c r="P94" s="16" t="s">
        <v>182</v>
      </c>
      <c r="Q94" s="14" t="s">
        <v>1084</v>
      </c>
      <c r="R94" s="14" t="s">
        <v>195</v>
      </c>
      <c r="S94" s="14" t="s">
        <v>1085</v>
      </c>
      <c r="T94" s="23">
        <v>3</v>
      </c>
      <c r="U94" s="23">
        <v>5</v>
      </c>
      <c r="V94" s="23"/>
      <c r="W94" s="23"/>
      <c r="X94" s="23" t="s">
        <v>168</v>
      </c>
      <c r="Y94" s="23" t="s">
        <v>168</v>
      </c>
      <c r="Z94" s="23" t="s">
        <v>168</v>
      </c>
      <c r="AA94" s="23" t="s">
        <v>168</v>
      </c>
      <c r="AB94" s="23" t="s">
        <v>168</v>
      </c>
      <c r="AC94" s="23" t="s">
        <v>168</v>
      </c>
      <c r="AD94" s="23" t="s">
        <v>168</v>
      </c>
      <c r="AE94" s="23" t="s">
        <v>168</v>
      </c>
      <c r="AF94" s="23" t="s">
        <v>168</v>
      </c>
      <c r="AG94" s="23" t="s">
        <v>168</v>
      </c>
      <c r="AH94" s="23" t="s">
        <v>168</v>
      </c>
      <c r="AI94" s="23" t="s">
        <v>168</v>
      </c>
      <c r="AJ94" s="23" t="s">
        <v>168</v>
      </c>
      <c r="AK94" s="23" t="s">
        <v>168</v>
      </c>
      <c r="AL94" s="127" t="s">
        <v>169</v>
      </c>
      <c r="AM94" s="208" t="s">
        <v>1115</v>
      </c>
      <c r="AN94" s="208" t="s">
        <v>170</v>
      </c>
      <c r="AO94" s="127" t="s">
        <v>352</v>
      </c>
      <c r="AP94" s="128"/>
      <c r="AQ94" s="127"/>
      <c r="AR94" s="41"/>
      <c r="AS94" s="57" t="s">
        <v>184</v>
      </c>
      <c r="AT94" s="56">
        <v>1559066</v>
      </c>
      <c r="AU94" s="4" t="s">
        <v>1116</v>
      </c>
      <c r="AV94" s="4" t="s">
        <v>1117</v>
      </c>
      <c r="AW94" s="4" t="s">
        <v>1118</v>
      </c>
      <c r="AX94" s="70" t="s">
        <v>11</v>
      </c>
      <c r="AY94" s="115" t="s">
        <v>1119</v>
      </c>
      <c r="AZ94" s="70" t="s">
        <v>667</v>
      </c>
      <c r="BA94" s="115">
        <v>0</v>
      </c>
      <c r="BB94" s="157"/>
      <c r="BC94" s="157"/>
      <c r="BD94" s="157"/>
      <c r="BE94" s="157"/>
      <c r="BF94" s="157"/>
      <c r="BG94" s="115"/>
      <c r="BH94" s="143"/>
      <c r="BI94" s="143"/>
      <c r="BJ94" s="143"/>
      <c r="BK94" s="143"/>
      <c r="BL94" s="143"/>
      <c r="BM94" s="143"/>
      <c r="BN94" s="143"/>
      <c r="BO94" s="143"/>
      <c r="BP94" s="143"/>
      <c r="BQ94" s="6" t="str">
        <f>VLOOKUP(AM94,Hilfslisten!J:K,2,FALSE)</f>
        <v>Anet Julien</v>
      </c>
      <c r="BR94" s="6"/>
    </row>
    <row r="95" spans="1:70" ht="15" hidden="1" customHeight="1">
      <c r="A95" s="85" t="s">
        <v>1120</v>
      </c>
      <c r="B95" s="6" t="s">
        <v>177</v>
      </c>
      <c r="C95" s="6" t="s">
        <v>148</v>
      </c>
      <c r="D95" s="6"/>
      <c r="E95" s="6"/>
      <c r="F95" s="6" t="s">
        <v>148</v>
      </c>
      <c r="G95" s="6"/>
      <c r="H95" s="6"/>
      <c r="I95" s="6"/>
      <c r="J95" s="157"/>
      <c r="K95" s="83" t="s">
        <v>1121</v>
      </c>
      <c r="L95" s="219" t="s">
        <v>1122</v>
      </c>
      <c r="M95" s="147" t="s">
        <v>1123</v>
      </c>
      <c r="N95" s="8" t="s">
        <v>164</v>
      </c>
      <c r="O95" s="157">
        <v>4</v>
      </c>
      <c r="P95" s="16" t="s">
        <v>208</v>
      </c>
      <c r="Q95" s="6" t="s">
        <v>1124</v>
      </c>
      <c r="R95" s="8" t="s">
        <v>195</v>
      </c>
      <c r="S95" s="8" t="s">
        <v>1085</v>
      </c>
      <c r="T95" s="157"/>
      <c r="U95" s="157"/>
      <c r="V95" s="157">
        <v>3</v>
      </c>
      <c r="W95" s="157">
        <v>5</v>
      </c>
      <c r="X95" s="157"/>
      <c r="Y95" s="157"/>
      <c r="Z95" s="157"/>
      <c r="AA95" s="157"/>
      <c r="AB95" s="157"/>
      <c r="AC95" s="157"/>
      <c r="AD95" s="157"/>
      <c r="AE95" s="157"/>
      <c r="AF95" s="157"/>
      <c r="AG95" s="157"/>
      <c r="AH95" s="157"/>
      <c r="AI95" s="157"/>
      <c r="AJ95" s="157"/>
      <c r="AK95" s="157"/>
      <c r="AL95" s="220" t="s">
        <v>219</v>
      </c>
      <c r="AM95" s="220" t="s">
        <v>1125</v>
      </c>
      <c r="AN95" s="8" t="s">
        <v>211</v>
      </c>
      <c r="AO95" s="6"/>
      <c r="AP95" s="157"/>
      <c r="AQ95" s="6"/>
      <c r="AR95" s="57"/>
      <c r="AS95" s="57" t="s">
        <v>1126</v>
      </c>
      <c r="AT95" s="6">
        <v>1680431</v>
      </c>
      <c r="AU95" s="4" t="s">
        <v>1127</v>
      </c>
      <c r="AV95" s="4" t="s">
        <v>1128</v>
      </c>
      <c r="AW95" s="4" t="s">
        <v>1129</v>
      </c>
      <c r="AX95" s="70"/>
      <c r="AY95" s="116"/>
      <c r="AZ95" s="70"/>
      <c r="BA95" s="116"/>
      <c r="BB95" s="157"/>
      <c r="BC95" s="157"/>
      <c r="BD95" s="157"/>
      <c r="BE95" s="157"/>
      <c r="BF95" s="157"/>
      <c r="BG95" s="116"/>
      <c r="BH95" s="143"/>
      <c r="BI95" s="143"/>
      <c r="BJ95" s="143"/>
      <c r="BK95" s="143"/>
      <c r="BL95" s="143"/>
      <c r="BM95" s="143"/>
      <c r="BN95" s="143"/>
      <c r="BO95" s="143"/>
      <c r="BP95" s="143"/>
      <c r="BQ95" s="6" t="str">
        <f>VLOOKUP(AM95,Hilfslisten!J:K,2,FALSE)</f>
        <v>Stadelmann Thilo</v>
      </c>
      <c r="BR95" s="6"/>
    </row>
    <row r="96" spans="1:70" ht="15" hidden="1" customHeight="1">
      <c r="A96" s="85" t="s">
        <v>1130</v>
      </c>
      <c r="B96" s="6" t="s">
        <v>177</v>
      </c>
      <c r="C96" s="6" t="s">
        <v>148</v>
      </c>
      <c r="D96" s="6"/>
      <c r="E96" s="6"/>
      <c r="F96" s="6" t="s">
        <v>148</v>
      </c>
      <c r="G96" s="6"/>
      <c r="H96" s="6"/>
      <c r="I96" s="6"/>
      <c r="J96" s="157"/>
      <c r="K96" s="83" t="s">
        <v>1131</v>
      </c>
      <c r="L96" s="189" t="s">
        <v>1132</v>
      </c>
      <c r="M96" s="6" t="s">
        <v>1132</v>
      </c>
      <c r="N96" s="190" t="s">
        <v>164</v>
      </c>
      <c r="O96" s="157">
        <v>4</v>
      </c>
      <c r="P96" s="16" t="s">
        <v>452</v>
      </c>
      <c r="Q96" s="6" t="s">
        <v>1133</v>
      </c>
      <c r="R96" s="6" t="s">
        <v>195</v>
      </c>
      <c r="S96" s="6" t="s">
        <v>195</v>
      </c>
      <c r="T96" s="157"/>
      <c r="U96" s="157"/>
      <c r="V96" s="157">
        <v>3</v>
      </c>
      <c r="W96" s="157">
        <v>3</v>
      </c>
      <c r="X96" s="157"/>
      <c r="Y96" s="157"/>
      <c r="Z96" s="157"/>
      <c r="AA96" s="157"/>
      <c r="AB96" s="157"/>
      <c r="AC96" s="157"/>
      <c r="AD96" s="157"/>
      <c r="AE96" s="157"/>
      <c r="AF96" s="157"/>
      <c r="AG96" s="157"/>
      <c r="AH96" s="157"/>
      <c r="AI96" s="157"/>
      <c r="AJ96" s="157"/>
      <c r="AK96" s="157"/>
      <c r="AL96" s="6" t="s">
        <v>210</v>
      </c>
      <c r="AM96" s="8" t="s">
        <v>1134</v>
      </c>
      <c r="AN96" s="8" t="s">
        <v>211</v>
      </c>
      <c r="AO96" s="6"/>
      <c r="AP96" s="157"/>
      <c r="AQ96" s="6"/>
      <c r="AR96" s="57"/>
      <c r="AS96" s="57" t="s">
        <v>184</v>
      </c>
      <c r="AT96" s="6">
        <v>1672905</v>
      </c>
      <c r="AU96" s="4" t="s">
        <v>1135</v>
      </c>
      <c r="AV96" s="4" t="s">
        <v>1136</v>
      </c>
      <c r="AW96" s="4" t="s">
        <v>1137</v>
      </c>
      <c r="AX96" s="70"/>
      <c r="AY96" s="116"/>
      <c r="AZ96" s="70"/>
      <c r="BA96" s="116"/>
      <c r="BB96" s="157"/>
      <c r="BC96" s="157"/>
      <c r="BD96" s="157"/>
      <c r="BE96" s="157"/>
      <c r="BF96" s="157"/>
      <c r="BG96" s="116"/>
      <c r="BH96" s="143"/>
      <c r="BI96" s="143"/>
      <c r="BJ96" s="143"/>
      <c r="BK96" s="143"/>
      <c r="BL96" s="143"/>
      <c r="BM96" s="143"/>
      <c r="BN96" s="143"/>
      <c r="BO96" s="143"/>
      <c r="BP96" s="143"/>
      <c r="BQ96" s="6" t="str">
        <f>VLOOKUP(AM96,Hilfslisten!J:K,2,FALSE)</f>
        <v>Meierhofer Jürg</v>
      </c>
      <c r="BR96" s="6"/>
    </row>
    <row r="97" spans="1:70" ht="15" hidden="1" customHeight="1">
      <c r="A97" s="85" t="s">
        <v>1138</v>
      </c>
      <c r="B97" s="6" t="s">
        <v>177</v>
      </c>
      <c r="C97" s="6" t="s">
        <v>148</v>
      </c>
      <c r="D97" s="6"/>
      <c r="E97" s="6"/>
      <c r="F97" s="6" t="s">
        <v>148</v>
      </c>
      <c r="G97" s="6"/>
      <c r="H97" s="6"/>
      <c r="I97" s="6"/>
      <c r="J97" s="157"/>
      <c r="K97" s="83" t="s">
        <v>1139</v>
      </c>
      <c r="L97" s="221" t="s">
        <v>1140</v>
      </c>
      <c r="M97" s="6" t="s">
        <v>1141</v>
      </c>
      <c r="N97" s="190" t="s">
        <v>164</v>
      </c>
      <c r="O97" s="157">
        <v>4</v>
      </c>
      <c r="P97" s="16" t="s">
        <v>208</v>
      </c>
      <c r="Q97" s="6" t="s">
        <v>1124</v>
      </c>
      <c r="R97" s="6" t="s">
        <v>195</v>
      </c>
      <c r="S97" s="6" t="s">
        <v>1085</v>
      </c>
      <c r="T97" s="157"/>
      <c r="U97" s="157"/>
      <c r="V97" s="157">
        <v>3</v>
      </c>
      <c r="W97" s="157">
        <v>5</v>
      </c>
      <c r="X97" s="157"/>
      <c r="Y97" s="157"/>
      <c r="Z97" s="157"/>
      <c r="AA97" s="157"/>
      <c r="AB97" s="157"/>
      <c r="AC97" s="157"/>
      <c r="AD97" s="157"/>
      <c r="AE97" s="157"/>
      <c r="AF97" s="157"/>
      <c r="AG97" s="157"/>
      <c r="AH97" s="157"/>
      <c r="AI97" s="157"/>
      <c r="AJ97" s="157"/>
      <c r="AK97" s="157"/>
      <c r="AL97" s="6" t="s">
        <v>219</v>
      </c>
      <c r="AM97" s="8" t="s">
        <v>779</v>
      </c>
      <c r="AN97" s="8" t="s">
        <v>211</v>
      </c>
      <c r="AO97" s="6"/>
      <c r="AP97" s="157"/>
      <c r="AQ97" s="6"/>
      <c r="AR97" s="57"/>
      <c r="AS97" s="57" t="s">
        <v>1142</v>
      </c>
      <c r="AT97" s="6">
        <v>1672922</v>
      </c>
      <c r="AU97" s="4" t="s">
        <v>1143</v>
      </c>
      <c r="AV97" s="4" t="s">
        <v>1144</v>
      </c>
      <c r="AW97" s="4" t="s">
        <v>1145</v>
      </c>
      <c r="AX97" s="70"/>
      <c r="AY97" s="116"/>
      <c r="AZ97" s="70"/>
      <c r="BA97" s="116"/>
      <c r="BB97" s="157"/>
      <c r="BC97" s="157"/>
      <c r="BD97" s="157"/>
      <c r="BE97" s="157"/>
      <c r="BF97" s="157"/>
      <c r="BG97" s="116"/>
      <c r="BH97" s="143"/>
      <c r="BI97" s="143"/>
      <c r="BJ97" s="143"/>
      <c r="BK97" s="143"/>
      <c r="BL97" s="143"/>
      <c r="BM97" s="143"/>
      <c r="BN97" s="143"/>
      <c r="BO97" s="143"/>
      <c r="BP97" s="143"/>
      <c r="BQ97" s="6" t="str">
        <f>VLOOKUP(AM97,Hilfslisten!J:K,2,FALSE)</f>
        <v>Marti Christof</v>
      </c>
      <c r="BR97" s="6"/>
    </row>
    <row r="98" spans="1:70" ht="15" hidden="1" customHeight="1">
      <c r="A98" s="88" t="s">
        <v>1146</v>
      </c>
      <c r="B98" s="6" t="s">
        <v>177</v>
      </c>
      <c r="C98" s="6" t="s">
        <v>148</v>
      </c>
      <c r="D98" s="6"/>
      <c r="E98" s="6"/>
      <c r="F98" s="6" t="s">
        <v>148</v>
      </c>
      <c r="G98" s="6"/>
      <c r="H98" s="6"/>
      <c r="I98" s="6"/>
      <c r="J98" s="157"/>
      <c r="K98" s="83" t="s">
        <v>1147</v>
      </c>
      <c r="L98" s="191" t="s">
        <v>1148</v>
      </c>
      <c r="M98" s="6" t="s">
        <v>1148</v>
      </c>
      <c r="N98" s="6" t="s">
        <v>164</v>
      </c>
      <c r="O98" s="157">
        <v>4</v>
      </c>
      <c r="P98" s="16" t="s">
        <v>193</v>
      </c>
      <c r="Q98" s="6" t="s">
        <v>1124</v>
      </c>
      <c r="R98" s="6" t="s">
        <v>195</v>
      </c>
      <c r="S98" s="6" t="s">
        <v>1085</v>
      </c>
      <c r="T98" s="157"/>
      <c r="U98" s="157"/>
      <c r="V98" s="157">
        <v>3</v>
      </c>
      <c r="W98" s="157">
        <v>5</v>
      </c>
      <c r="X98" s="157"/>
      <c r="Y98" s="157"/>
      <c r="Z98" s="157"/>
      <c r="AA98" s="157"/>
      <c r="AB98" s="157"/>
      <c r="AC98" s="157"/>
      <c r="AD98" s="157"/>
      <c r="AE98" s="157"/>
      <c r="AF98" s="157"/>
      <c r="AG98" s="157"/>
      <c r="AH98" s="157"/>
      <c r="AI98" s="157"/>
      <c r="AJ98" s="157"/>
      <c r="AK98" s="157"/>
      <c r="AL98" s="6" t="s">
        <v>219</v>
      </c>
      <c r="AM98" s="8" t="s">
        <v>1149</v>
      </c>
      <c r="AN98" s="8" t="s">
        <v>211</v>
      </c>
      <c r="AO98" s="6"/>
      <c r="AP98" s="157"/>
      <c r="AQ98" s="6"/>
      <c r="AR98" s="57"/>
      <c r="AS98" s="57" t="s">
        <v>200</v>
      </c>
      <c r="AT98" s="6">
        <v>1672925</v>
      </c>
      <c r="AU98" s="4" t="s">
        <v>1150</v>
      </c>
      <c r="AV98" s="4" t="s">
        <v>1151</v>
      </c>
      <c r="AW98" s="4" t="s">
        <v>1152</v>
      </c>
      <c r="AX98" s="70"/>
      <c r="AY98" s="116"/>
      <c r="AZ98" s="70"/>
      <c r="BA98" s="116"/>
      <c r="BB98" s="157"/>
      <c r="BC98" s="157"/>
      <c r="BD98" s="157"/>
      <c r="BE98" s="157"/>
      <c r="BF98" s="157"/>
      <c r="BG98" s="116"/>
      <c r="BH98" s="143"/>
      <c r="BI98" s="143"/>
      <c r="BJ98" s="143"/>
      <c r="BK98" s="143"/>
      <c r="BL98" s="143"/>
      <c r="BM98" s="143"/>
      <c r="BN98" s="143"/>
      <c r="BO98" s="143"/>
      <c r="BP98" s="143"/>
      <c r="BQ98" s="6" t="str">
        <f>VLOOKUP(AM98,Hilfslisten!J:K,2,FALSE)</f>
        <v>Cieliebak Mark</v>
      </c>
      <c r="BR98" s="6"/>
    </row>
    <row r="99" spans="1:70" ht="15" hidden="1" customHeight="1">
      <c r="A99" s="89" t="s">
        <v>1153</v>
      </c>
      <c r="B99" s="6" t="s">
        <v>177</v>
      </c>
      <c r="C99" s="6" t="s">
        <v>148</v>
      </c>
      <c r="D99" s="6"/>
      <c r="E99" s="6"/>
      <c r="F99" s="6" t="s">
        <v>148</v>
      </c>
      <c r="G99" s="6"/>
      <c r="H99" s="6"/>
      <c r="I99" s="6"/>
      <c r="J99" s="157"/>
      <c r="K99" s="83" t="s">
        <v>1154</v>
      </c>
      <c r="L99" s="222" t="s">
        <v>1155</v>
      </c>
      <c r="M99" s="220" t="s">
        <v>1156</v>
      </c>
      <c r="N99" s="220" t="s">
        <v>164</v>
      </c>
      <c r="O99" s="157">
        <v>4</v>
      </c>
      <c r="P99" s="16" t="s">
        <v>208</v>
      </c>
      <c r="Q99" s="6" t="s">
        <v>1133</v>
      </c>
      <c r="R99" s="220" t="s">
        <v>195</v>
      </c>
      <c r="S99" s="220" t="s">
        <v>195</v>
      </c>
      <c r="T99" s="157"/>
      <c r="U99" s="157"/>
      <c r="V99" s="157">
        <v>3</v>
      </c>
      <c r="W99" s="157">
        <v>3</v>
      </c>
      <c r="X99" s="157"/>
      <c r="Y99" s="157"/>
      <c r="Z99" s="157"/>
      <c r="AA99" s="157"/>
      <c r="AB99" s="157"/>
      <c r="AC99" s="157"/>
      <c r="AD99" s="157"/>
      <c r="AE99" s="157"/>
      <c r="AF99" s="157"/>
      <c r="AG99" s="157"/>
      <c r="AH99" s="157"/>
      <c r="AI99" s="157"/>
      <c r="AJ99" s="157"/>
      <c r="AK99" s="157"/>
      <c r="AL99" s="220" t="s">
        <v>196</v>
      </c>
      <c r="AM99" s="8" t="s">
        <v>1157</v>
      </c>
      <c r="AN99" s="8" t="s">
        <v>211</v>
      </c>
      <c r="AO99" s="6"/>
      <c r="AP99" s="157"/>
      <c r="AQ99" s="6"/>
      <c r="AR99" s="57"/>
      <c r="AS99" s="57" t="s">
        <v>1158</v>
      </c>
      <c r="AT99" s="6">
        <v>1672910</v>
      </c>
      <c r="AU99" s="4" t="s">
        <v>1159</v>
      </c>
      <c r="AV99" s="4" t="s">
        <v>1160</v>
      </c>
      <c r="AW99" s="4" t="s">
        <v>1161</v>
      </c>
      <c r="AX99" s="70"/>
      <c r="AY99" s="116"/>
      <c r="AZ99" s="70"/>
      <c r="BA99" s="116"/>
      <c r="BB99" s="157"/>
      <c r="BC99" s="157"/>
      <c r="BD99" s="157"/>
      <c r="BE99" s="157"/>
      <c r="BF99" s="157"/>
      <c r="BG99" s="116"/>
      <c r="BH99" s="143"/>
      <c r="BI99" s="143"/>
      <c r="BJ99" s="143"/>
      <c r="BK99" s="143"/>
      <c r="BL99" s="143"/>
      <c r="BM99" s="143"/>
      <c r="BN99" s="143"/>
      <c r="BO99" s="143"/>
      <c r="BP99" s="143"/>
      <c r="BQ99" s="6" t="str">
        <f>VLOOKUP(AM99,Hilfslisten!J:K,2,FALSE)</f>
        <v>Beer Samuel</v>
      </c>
      <c r="BR99" s="6"/>
    </row>
    <row r="100" spans="1:70" ht="15" hidden="1" customHeight="1">
      <c r="A100" s="85" t="s">
        <v>1162</v>
      </c>
      <c r="B100" s="22" t="s">
        <v>177</v>
      </c>
      <c r="C100" s="21" t="s">
        <v>149</v>
      </c>
      <c r="D100" s="56" t="s">
        <v>1163</v>
      </c>
      <c r="E100" s="197" t="s">
        <v>1071</v>
      </c>
      <c r="F100" s="21" t="s">
        <v>149</v>
      </c>
      <c r="G100" s="14"/>
      <c r="H100" s="14"/>
      <c r="I100" s="14"/>
      <c r="J100" s="61"/>
      <c r="K100" s="14" t="s">
        <v>1164</v>
      </c>
      <c r="L100" s="197" t="s">
        <v>1165</v>
      </c>
      <c r="M100" s="17" t="s">
        <v>1166</v>
      </c>
      <c r="N100" s="17" t="s">
        <v>164</v>
      </c>
      <c r="O100" s="59">
        <v>4</v>
      </c>
      <c r="P100" s="16" t="s">
        <v>269</v>
      </c>
      <c r="Q100" s="17" t="s">
        <v>1167</v>
      </c>
      <c r="R100" s="17" t="s">
        <v>195</v>
      </c>
      <c r="S100" s="17" t="s">
        <v>1085</v>
      </c>
      <c r="T100" s="23" t="s">
        <v>168</v>
      </c>
      <c r="U100" s="23" t="s">
        <v>168</v>
      </c>
      <c r="V100" s="23"/>
      <c r="W100" s="23"/>
      <c r="X100" s="23">
        <v>3</v>
      </c>
      <c r="Y100" s="23">
        <v>5</v>
      </c>
      <c r="Z100" s="23" t="s">
        <v>168</v>
      </c>
      <c r="AA100" s="23" t="s">
        <v>168</v>
      </c>
      <c r="AB100" s="23" t="s">
        <v>168</v>
      </c>
      <c r="AC100" s="23" t="s">
        <v>168</v>
      </c>
      <c r="AD100" s="23" t="s">
        <v>168</v>
      </c>
      <c r="AE100" s="23" t="s">
        <v>168</v>
      </c>
      <c r="AF100" s="23" t="s">
        <v>168</v>
      </c>
      <c r="AG100" s="23" t="s">
        <v>168</v>
      </c>
      <c r="AH100" s="23" t="s">
        <v>168</v>
      </c>
      <c r="AI100" s="23" t="s">
        <v>168</v>
      </c>
      <c r="AJ100" s="23" t="s">
        <v>168</v>
      </c>
      <c r="AK100" s="23" t="s">
        <v>168</v>
      </c>
      <c r="AL100" s="17" t="s">
        <v>427</v>
      </c>
      <c r="AM100" s="14" t="s">
        <v>1168</v>
      </c>
      <c r="AN100" s="14" t="s">
        <v>234</v>
      </c>
      <c r="AO100" s="17" t="s">
        <v>171</v>
      </c>
      <c r="AP100" s="23"/>
      <c r="AQ100" s="17" t="s">
        <v>1169</v>
      </c>
      <c r="AR100" s="41" t="s">
        <v>1169</v>
      </c>
      <c r="AS100" s="57" t="s">
        <v>1170</v>
      </c>
      <c r="AT100" s="56">
        <v>1559029</v>
      </c>
      <c r="AU100" s="4" t="s">
        <v>1171</v>
      </c>
      <c r="AV100" s="4" t="s">
        <v>1172</v>
      </c>
      <c r="AW100" s="4" t="s">
        <v>1173</v>
      </c>
      <c r="AX100" s="70">
        <v>0</v>
      </c>
      <c r="AY100" s="115">
        <v>0</v>
      </c>
      <c r="AZ100" s="70">
        <v>0</v>
      </c>
      <c r="BA100" s="115">
        <v>0</v>
      </c>
      <c r="BB100" s="157"/>
      <c r="BC100" s="157"/>
      <c r="BD100" s="157"/>
      <c r="BE100" s="157"/>
      <c r="BF100" s="157"/>
      <c r="BG100" s="115"/>
      <c r="BH100" s="143"/>
      <c r="BI100" s="143"/>
      <c r="BJ100" s="143"/>
      <c r="BK100" s="143"/>
      <c r="BL100" s="143"/>
      <c r="BM100" s="143"/>
      <c r="BN100" s="143"/>
      <c r="BO100" s="143"/>
      <c r="BP100" s="143"/>
      <c r="BQ100" s="6" t="str">
        <f>VLOOKUP(AM100,Hilfslisten!J:K,2,FALSE)</f>
        <v>Colotti Alberto</v>
      </c>
      <c r="BR100" s="6"/>
    </row>
    <row r="101" spans="1:70" ht="15" hidden="1" customHeight="1">
      <c r="A101" s="85" t="s">
        <v>1174</v>
      </c>
      <c r="B101" s="69" t="s">
        <v>177</v>
      </c>
      <c r="C101" s="69" t="s">
        <v>149</v>
      </c>
      <c r="D101" s="97" t="s">
        <v>1175</v>
      </c>
      <c r="E101" s="196" t="s">
        <v>1081</v>
      </c>
      <c r="F101" s="69" t="s">
        <v>149</v>
      </c>
      <c r="G101" s="15"/>
      <c r="H101" s="15"/>
      <c r="I101" s="15"/>
      <c r="J101" s="62"/>
      <c r="K101" s="15" t="s">
        <v>1176</v>
      </c>
      <c r="L101" s="196" t="s">
        <v>1177</v>
      </c>
      <c r="M101" s="84" t="s">
        <v>1178</v>
      </c>
      <c r="N101" s="16" t="s">
        <v>164</v>
      </c>
      <c r="O101" s="58">
        <v>4</v>
      </c>
      <c r="P101" s="16" t="s">
        <v>208</v>
      </c>
      <c r="Q101" s="16" t="s">
        <v>1179</v>
      </c>
      <c r="R101" s="16" t="s">
        <v>195</v>
      </c>
      <c r="S101" s="16" t="s">
        <v>195</v>
      </c>
      <c r="T101" s="23" t="s">
        <v>168</v>
      </c>
      <c r="U101" s="23" t="s">
        <v>168</v>
      </c>
      <c r="V101" s="23"/>
      <c r="W101" s="23"/>
      <c r="X101" s="23">
        <v>3</v>
      </c>
      <c r="Y101" s="23">
        <v>3</v>
      </c>
      <c r="Z101" s="23" t="s">
        <v>168</v>
      </c>
      <c r="AA101" s="23" t="s">
        <v>168</v>
      </c>
      <c r="AB101" s="23" t="s">
        <v>168</v>
      </c>
      <c r="AC101" s="23" t="s">
        <v>168</v>
      </c>
      <c r="AD101" s="23" t="s">
        <v>168</v>
      </c>
      <c r="AE101" s="23" t="s">
        <v>168</v>
      </c>
      <c r="AF101" s="23" t="s">
        <v>168</v>
      </c>
      <c r="AG101" s="23" t="s">
        <v>168</v>
      </c>
      <c r="AH101" s="23" t="s">
        <v>168</v>
      </c>
      <c r="AI101" s="23" t="s">
        <v>168</v>
      </c>
      <c r="AJ101" s="23" t="s">
        <v>168</v>
      </c>
      <c r="AK101" s="23" t="s">
        <v>168</v>
      </c>
      <c r="AL101" s="16" t="s">
        <v>258</v>
      </c>
      <c r="AM101" s="15" t="s">
        <v>1180</v>
      </c>
      <c r="AN101" s="15" t="s">
        <v>234</v>
      </c>
      <c r="AO101" s="16" t="s">
        <v>171</v>
      </c>
      <c r="AP101" s="108"/>
      <c r="AQ101" s="16"/>
      <c r="AR101" s="42" t="s">
        <v>260</v>
      </c>
      <c r="AS101" s="57" t="s">
        <v>1181</v>
      </c>
      <c r="AT101" s="56">
        <v>1558922</v>
      </c>
      <c r="AU101" s="4" t="s">
        <v>1182</v>
      </c>
      <c r="AV101" s="4" t="s">
        <v>1183</v>
      </c>
      <c r="AW101" s="4" t="s">
        <v>1184</v>
      </c>
      <c r="AX101" s="70">
        <v>0</v>
      </c>
      <c r="AY101" s="115">
        <v>0</v>
      </c>
      <c r="AZ101" s="70">
        <v>0</v>
      </c>
      <c r="BA101" s="115">
        <v>0</v>
      </c>
      <c r="BB101" s="157"/>
      <c r="BC101" s="157"/>
      <c r="BD101" s="157"/>
      <c r="BE101" s="157"/>
      <c r="BF101" s="157"/>
      <c r="BG101" s="115"/>
      <c r="BH101" s="143"/>
      <c r="BI101" s="143"/>
      <c r="BJ101" s="143"/>
      <c r="BK101" s="143"/>
      <c r="BL101" s="143"/>
      <c r="BM101" s="143"/>
      <c r="BN101" s="143"/>
      <c r="BO101" s="143"/>
      <c r="BP101" s="143"/>
      <c r="BQ101" s="6" t="str">
        <f>VLOOKUP(AM101,Hilfslisten!J:K,2,FALSE)</f>
        <v>Wyrsch Sigisbert</v>
      </c>
      <c r="BR101" s="6"/>
    </row>
    <row r="102" spans="1:70" ht="15" hidden="1" customHeight="1">
      <c r="A102" s="88" t="s">
        <v>1185</v>
      </c>
      <c r="B102" s="22" t="s">
        <v>177</v>
      </c>
      <c r="C102" s="21" t="s">
        <v>149</v>
      </c>
      <c r="D102" s="56" t="s">
        <v>1186</v>
      </c>
      <c r="E102" s="195" t="s">
        <v>1093</v>
      </c>
      <c r="F102" s="21" t="s">
        <v>149</v>
      </c>
      <c r="G102" s="14"/>
      <c r="H102" s="14"/>
      <c r="I102" s="14"/>
      <c r="J102" s="61"/>
      <c r="K102" s="14" t="s">
        <v>1187</v>
      </c>
      <c r="L102" s="195" t="s">
        <v>1188</v>
      </c>
      <c r="M102" s="17" t="s">
        <v>1188</v>
      </c>
      <c r="N102" s="17" t="s">
        <v>661</v>
      </c>
      <c r="O102" s="59">
        <v>4</v>
      </c>
      <c r="P102" s="16" t="s">
        <v>193</v>
      </c>
      <c r="Q102" s="17" t="s">
        <v>1167</v>
      </c>
      <c r="R102" s="14" t="s">
        <v>195</v>
      </c>
      <c r="S102" s="14" t="s">
        <v>1085</v>
      </c>
      <c r="T102" s="23" t="s">
        <v>168</v>
      </c>
      <c r="U102" s="23" t="s">
        <v>168</v>
      </c>
      <c r="V102" s="23"/>
      <c r="W102" s="23"/>
      <c r="X102" s="23">
        <v>3</v>
      </c>
      <c r="Y102" s="23">
        <v>5</v>
      </c>
      <c r="Z102" s="23" t="s">
        <v>168</v>
      </c>
      <c r="AA102" s="23" t="s">
        <v>168</v>
      </c>
      <c r="AB102" s="23" t="s">
        <v>168</v>
      </c>
      <c r="AC102" s="23" t="s">
        <v>168</v>
      </c>
      <c r="AD102" s="23" t="s">
        <v>168</v>
      </c>
      <c r="AE102" s="23" t="s">
        <v>168</v>
      </c>
      <c r="AF102" s="23" t="s">
        <v>168</v>
      </c>
      <c r="AG102" s="23" t="s">
        <v>168</v>
      </c>
      <c r="AH102" s="23" t="s">
        <v>168</v>
      </c>
      <c r="AI102" s="23" t="s">
        <v>168</v>
      </c>
      <c r="AJ102" s="23" t="s">
        <v>168</v>
      </c>
      <c r="AK102" s="23" t="s">
        <v>168</v>
      </c>
      <c r="AL102" s="17" t="s">
        <v>258</v>
      </c>
      <c r="AM102" s="14" t="s">
        <v>1189</v>
      </c>
      <c r="AN102" s="14" t="s">
        <v>234</v>
      </c>
      <c r="AO102" s="17" t="s">
        <v>198</v>
      </c>
      <c r="AP102" s="23"/>
      <c r="AQ102" s="17"/>
      <c r="AR102" s="39" t="s">
        <v>1190</v>
      </c>
      <c r="AS102" s="57" t="s">
        <v>200</v>
      </c>
      <c r="AT102" s="56">
        <v>1560097</v>
      </c>
      <c r="AU102" s="4" t="s">
        <v>1191</v>
      </c>
      <c r="AV102" s="4" t="s">
        <v>1192</v>
      </c>
      <c r="AW102" s="4" t="s">
        <v>1193</v>
      </c>
      <c r="AX102" s="70" t="s">
        <v>667</v>
      </c>
      <c r="AY102" s="115">
        <v>0</v>
      </c>
      <c r="AZ102" s="70" t="s">
        <v>667</v>
      </c>
      <c r="BA102" s="115">
        <v>0</v>
      </c>
      <c r="BB102" s="157"/>
      <c r="BC102" s="157"/>
      <c r="BD102" s="157"/>
      <c r="BE102" s="157"/>
      <c r="BF102" s="157"/>
      <c r="BG102" s="115"/>
      <c r="BH102" s="143"/>
      <c r="BI102" s="143"/>
      <c r="BJ102" s="143"/>
      <c r="BK102" s="143"/>
      <c r="BL102" s="143"/>
      <c r="BM102" s="143"/>
      <c r="BN102" s="143"/>
      <c r="BO102" s="143"/>
      <c r="BP102" s="143"/>
      <c r="BQ102" s="6" t="str">
        <f>VLOOKUP(AM102,Hilfslisten!J:K,2,FALSE)</f>
        <v>Hochreutener Hanspeter</v>
      </c>
      <c r="BR102" s="6"/>
    </row>
    <row r="103" spans="1:70" ht="15" hidden="1" customHeight="1">
      <c r="A103" s="85" t="s">
        <v>1194</v>
      </c>
      <c r="B103" s="22" t="s">
        <v>177</v>
      </c>
      <c r="C103" s="21" t="s">
        <v>150</v>
      </c>
      <c r="D103" s="56" t="s">
        <v>1195</v>
      </c>
      <c r="E103" s="197" t="s">
        <v>1102</v>
      </c>
      <c r="F103" s="21" t="s">
        <v>150</v>
      </c>
      <c r="G103" s="14"/>
      <c r="H103" s="14"/>
      <c r="I103" s="14"/>
      <c r="J103" s="61"/>
      <c r="K103" s="14" t="s">
        <v>1196</v>
      </c>
      <c r="L103" s="197" t="s">
        <v>1197</v>
      </c>
      <c r="M103" s="126" t="s">
        <v>1198</v>
      </c>
      <c r="N103" s="14" t="s">
        <v>164</v>
      </c>
      <c r="O103" s="59">
        <v>4</v>
      </c>
      <c r="P103" s="16" t="s">
        <v>452</v>
      </c>
      <c r="Q103" s="20" t="s">
        <v>1199</v>
      </c>
      <c r="R103" s="17" t="s">
        <v>195</v>
      </c>
      <c r="S103" s="17" t="s">
        <v>1085</v>
      </c>
      <c r="T103" s="23" t="s">
        <v>168</v>
      </c>
      <c r="U103" s="23" t="s">
        <v>168</v>
      </c>
      <c r="V103" s="23"/>
      <c r="W103" s="23"/>
      <c r="X103" s="23" t="s">
        <v>168</v>
      </c>
      <c r="Y103" s="23" t="s">
        <v>168</v>
      </c>
      <c r="Z103" s="23">
        <v>3</v>
      </c>
      <c r="AA103" s="23">
        <v>5</v>
      </c>
      <c r="AB103" s="23" t="s">
        <v>168</v>
      </c>
      <c r="AC103" s="23" t="s">
        <v>168</v>
      </c>
      <c r="AD103" s="23" t="s">
        <v>168</v>
      </c>
      <c r="AE103" s="23" t="s">
        <v>168</v>
      </c>
      <c r="AF103" s="23" t="s">
        <v>168</v>
      </c>
      <c r="AG103" s="23" t="s">
        <v>168</v>
      </c>
      <c r="AH103" s="23" t="s">
        <v>168</v>
      </c>
      <c r="AI103" s="23" t="s">
        <v>168</v>
      </c>
      <c r="AJ103" s="23" t="s">
        <v>168</v>
      </c>
      <c r="AK103" s="23" t="s">
        <v>168</v>
      </c>
      <c r="AL103" s="14" t="s">
        <v>271</v>
      </c>
      <c r="AM103" s="14" t="s">
        <v>273</v>
      </c>
      <c r="AN103" s="15" t="s">
        <v>273</v>
      </c>
      <c r="AO103" s="17" t="s">
        <v>171</v>
      </c>
      <c r="AP103" s="23"/>
      <c r="AQ103" s="113" t="s">
        <v>1200</v>
      </c>
      <c r="AR103" s="41" t="s">
        <v>1200</v>
      </c>
      <c r="AS103" s="57" t="s">
        <v>1201</v>
      </c>
      <c r="AT103" s="56">
        <v>1557929</v>
      </c>
      <c r="AU103" s="4" t="s">
        <v>1202</v>
      </c>
      <c r="AV103" s="4" t="s">
        <v>1203</v>
      </c>
      <c r="AW103" s="4" t="s">
        <v>1204</v>
      </c>
      <c r="AX103" s="70">
        <v>0</v>
      </c>
      <c r="AY103" s="115">
        <v>0</v>
      </c>
      <c r="AZ103" s="70">
        <v>0</v>
      </c>
      <c r="BA103" s="115">
        <v>0</v>
      </c>
      <c r="BB103" s="157"/>
      <c r="BC103" s="157"/>
      <c r="BD103" s="157"/>
      <c r="BE103" s="157"/>
      <c r="BF103" s="157"/>
      <c r="BG103" s="115"/>
      <c r="BH103" s="143"/>
      <c r="BI103" s="143"/>
      <c r="BJ103" s="143"/>
      <c r="BK103" s="143"/>
      <c r="BL103" s="143"/>
      <c r="BM103" s="143"/>
      <c r="BN103" s="143"/>
      <c r="BO103" s="143"/>
      <c r="BP103" s="143"/>
      <c r="BQ103" s="6" t="str">
        <f>VLOOKUP(AM103,Hilfslisten!J:K,2,FALSE)</f>
        <v>Baumgartner Franz</v>
      </c>
      <c r="BR103" s="6"/>
    </row>
    <row r="104" spans="1:70" ht="15" hidden="1" customHeight="1">
      <c r="A104" s="88" t="s">
        <v>1205</v>
      </c>
      <c r="B104" s="69" t="s">
        <v>177</v>
      </c>
      <c r="C104" s="69" t="s">
        <v>150</v>
      </c>
      <c r="D104" s="56" t="s">
        <v>1206</v>
      </c>
      <c r="E104" s="198" t="s">
        <v>1093</v>
      </c>
      <c r="F104" s="69" t="s">
        <v>150</v>
      </c>
      <c r="G104" s="15"/>
      <c r="H104" s="15"/>
      <c r="I104" s="15"/>
      <c r="J104" s="62"/>
      <c r="K104" s="15" t="s">
        <v>1207</v>
      </c>
      <c r="L104" s="198" t="s">
        <v>1208</v>
      </c>
      <c r="M104" s="84" t="s">
        <v>1209</v>
      </c>
      <c r="N104" s="14" t="s">
        <v>164</v>
      </c>
      <c r="O104" s="58">
        <v>4</v>
      </c>
      <c r="P104" s="16" t="s">
        <v>193</v>
      </c>
      <c r="Q104" s="17" t="s">
        <v>1199</v>
      </c>
      <c r="R104" s="16" t="s">
        <v>195</v>
      </c>
      <c r="S104" s="16" t="s">
        <v>1085</v>
      </c>
      <c r="T104" s="23" t="s">
        <v>168</v>
      </c>
      <c r="U104" s="23" t="s">
        <v>168</v>
      </c>
      <c r="V104" s="23"/>
      <c r="W104" s="23"/>
      <c r="X104" s="23" t="s">
        <v>168</v>
      </c>
      <c r="Y104" s="23" t="s">
        <v>168</v>
      </c>
      <c r="Z104" s="23">
        <v>3</v>
      </c>
      <c r="AA104" s="23">
        <v>5</v>
      </c>
      <c r="AB104" s="23" t="s">
        <v>168</v>
      </c>
      <c r="AC104" s="23" t="s">
        <v>168</v>
      </c>
      <c r="AD104" s="23" t="s">
        <v>168</v>
      </c>
      <c r="AE104" s="23" t="s">
        <v>168</v>
      </c>
      <c r="AF104" s="23" t="s">
        <v>168</v>
      </c>
      <c r="AG104" s="23" t="s">
        <v>168</v>
      </c>
      <c r="AH104" s="23" t="s">
        <v>168</v>
      </c>
      <c r="AI104" s="23" t="s">
        <v>168</v>
      </c>
      <c r="AJ104" s="23" t="s">
        <v>168</v>
      </c>
      <c r="AK104" s="23" t="s">
        <v>168</v>
      </c>
      <c r="AL104" s="15" t="s">
        <v>271</v>
      </c>
      <c r="AM104" s="15" t="s">
        <v>1210</v>
      </c>
      <c r="AN104" s="15" t="s">
        <v>273</v>
      </c>
      <c r="AO104" s="16" t="s">
        <v>198</v>
      </c>
      <c r="AP104" s="108"/>
      <c r="AQ104" s="112" t="s">
        <v>1211</v>
      </c>
      <c r="AR104" s="41" t="s">
        <v>1211</v>
      </c>
      <c r="AS104" s="57" t="s">
        <v>184</v>
      </c>
      <c r="AT104" s="56">
        <v>1560089</v>
      </c>
      <c r="AU104" s="4" t="s">
        <v>1212</v>
      </c>
      <c r="AV104" s="4" t="s">
        <v>1213</v>
      </c>
      <c r="AW104" s="4" t="s">
        <v>1214</v>
      </c>
      <c r="AX104" s="70">
        <v>0</v>
      </c>
      <c r="AY104" s="115">
        <v>0</v>
      </c>
      <c r="AZ104" s="70">
        <v>0</v>
      </c>
      <c r="BA104" s="115">
        <v>0</v>
      </c>
      <c r="BB104" s="157"/>
      <c r="BC104" s="157"/>
      <c r="BD104" s="157"/>
      <c r="BE104" s="157"/>
      <c r="BF104" s="157"/>
      <c r="BG104" s="115"/>
      <c r="BH104" s="143"/>
      <c r="BI104" s="143"/>
      <c r="BJ104" s="143"/>
      <c r="BK104" s="143"/>
      <c r="BL104" s="143"/>
      <c r="BM104" s="143"/>
      <c r="BN104" s="143"/>
      <c r="BO104" s="143"/>
      <c r="BP104" s="143"/>
      <c r="BQ104" s="6" t="str">
        <f>VLOOKUP(AM104,Hilfslisten!J:K,2,FALSE)</f>
        <v>Schneider Martin Albert</v>
      </c>
      <c r="BR104" s="6"/>
    </row>
    <row r="105" spans="1:70" ht="15" hidden="1" customHeight="1">
      <c r="A105" s="85" t="s">
        <v>1215</v>
      </c>
      <c r="B105" s="22" t="s">
        <v>177</v>
      </c>
      <c r="C105" s="21" t="s">
        <v>150</v>
      </c>
      <c r="D105" s="56" t="s">
        <v>1216</v>
      </c>
      <c r="E105" s="197" t="s">
        <v>1071</v>
      </c>
      <c r="F105" s="21" t="s">
        <v>150</v>
      </c>
      <c r="G105" s="14"/>
      <c r="H105" s="14"/>
      <c r="I105" s="14"/>
      <c r="J105" s="61"/>
      <c r="K105" s="14" t="s">
        <v>1217</v>
      </c>
      <c r="L105" s="197" t="s">
        <v>1218</v>
      </c>
      <c r="M105" s="14" t="s">
        <v>1219</v>
      </c>
      <c r="N105" s="14" t="s">
        <v>164</v>
      </c>
      <c r="O105" s="59">
        <v>4</v>
      </c>
      <c r="P105" s="16" t="s">
        <v>452</v>
      </c>
      <c r="Q105" s="20" t="s">
        <v>1220</v>
      </c>
      <c r="R105" s="17" t="s">
        <v>195</v>
      </c>
      <c r="S105" s="17" t="s">
        <v>195</v>
      </c>
      <c r="T105" s="23" t="s">
        <v>168</v>
      </c>
      <c r="U105" s="23" t="s">
        <v>168</v>
      </c>
      <c r="V105" s="23"/>
      <c r="W105" s="23"/>
      <c r="X105" s="23" t="s">
        <v>168</v>
      </c>
      <c r="Y105" s="23" t="s">
        <v>168</v>
      </c>
      <c r="Z105" s="23">
        <v>3</v>
      </c>
      <c r="AA105" s="23">
        <v>3</v>
      </c>
      <c r="AB105" s="23" t="s">
        <v>168</v>
      </c>
      <c r="AC105" s="23" t="s">
        <v>168</v>
      </c>
      <c r="AD105" s="23" t="s">
        <v>168</v>
      </c>
      <c r="AE105" s="23" t="s">
        <v>168</v>
      </c>
      <c r="AF105" s="23" t="s">
        <v>168</v>
      </c>
      <c r="AG105" s="23" t="s">
        <v>168</v>
      </c>
      <c r="AH105" s="23" t="s">
        <v>168</v>
      </c>
      <c r="AI105" s="23" t="s">
        <v>168</v>
      </c>
      <c r="AJ105" s="23" t="s">
        <v>168</v>
      </c>
      <c r="AK105" s="23" t="s">
        <v>168</v>
      </c>
      <c r="AL105" s="14" t="s">
        <v>284</v>
      </c>
      <c r="AM105" s="14" t="s">
        <v>471</v>
      </c>
      <c r="AN105" s="15" t="s">
        <v>273</v>
      </c>
      <c r="AO105" s="17" t="s">
        <v>171</v>
      </c>
      <c r="AP105" s="23"/>
      <c r="AQ105" s="17"/>
      <c r="AR105" s="41"/>
      <c r="AS105" s="57" t="s">
        <v>1221</v>
      </c>
      <c r="AT105" s="56">
        <v>1558086</v>
      </c>
      <c r="AU105" s="4" t="s">
        <v>1222</v>
      </c>
      <c r="AV105" s="4" t="s">
        <v>1223</v>
      </c>
      <c r="AW105" s="4" t="s">
        <v>1224</v>
      </c>
      <c r="AX105" s="70">
        <v>0</v>
      </c>
      <c r="AY105" s="115">
        <v>0</v>
      </c>
      <c r="AZ105" s="70">
        <v>0</v>
      </c>
      <c r="BA105" s="115">
        <v>0</v>
      </c>
      <c r="BB105" s="157"/>
      <c r="BC105" s="157"/>
      <c r="BD105" s="157"/>
      <c r="BE105" s="157"/>
      <c r="BF105" s="157"/>
      <c r="BG105" s="115"/>
      <c r="BH105" s="143"/>
      <c r="BI105" s="143"/>
      <c r="BJ105" s="143"/>
      <c r="BK105" s="143"/>
      <c r="BL105" s="143"/>
      <c r="BM105" s="143"/>
      <c r="BN105" s="143"/>
      <c r="BO105" s="143"/>
      <c r="BP105" s="143"/>
      <c r="BQ105" s="6" t="str">
        <f>VLOOKUP(AM105,Hilfslisten!J:K,2,FALSE)</f>
        <v>Musiolik Jörg</v>
      </c>
      <c r="BR105" s="6"/>
    </row>
    <row r="106" spans="1:70" ht="15" hidden="1" customHeight="1">
      <c r="A106" s="85" t="s">
        <v>1225</v>
      </c>
      <c r="B106" s="69" t="s">
        <v>159</v>
      </c>
      <c r="C106" s="69" t="s">
        <v>150</v>
      </c>
      <c r="D106" s="56" t="s">
        <v>1226</v>
      </c>
      <c r="E106" s="196" t="s">
        <v>1081</v>
      </c>
      <c r="F106" s="69" t="s">
        <v>150</v>
      </c>
      <c r="G106" s="15"/>
      <c r="H106" s="15"/>
      <c r="I106" s="15"/>
      <c r="J106" s="62"/>
      <c r="K106" s="15" t="s">
        <v>1227</v>
      </c>
      <c r="L106" s="196" t="s">
        <v>1228</v>
      </c>
      <c r="M106" s="84" t="s">
        <v>1229</v>
      </c>
      <c r="N106" s="14" t="s">
        <v>164</v>
      </c>
      <c r="O106" s="58">
        <v>4</v>
      </c>
      <c r="P106" s="16" t="s">
        <v>269</v>
      </c>
      <c r="Q106" s="19" t="s">
        <v>1199</v>
      </c>
      <c r="R106" s="16" t="s">
        <v>195</v>
      </c>
      <c r="S106" s="16" t="s">
        <v>1085</v>
      </c>
      <c r="T106" s="23" t="s">
        <v>168</v>
      </c>
      <c r="U106" s="23" t="s">
        <v>168</v>
      </c>
      <c r="V106" s="23"/>
      <c r="W106" s="23"/>
      <c r="X106" s="23" t="s">
        <v>168</v>
      </c>
      <c r="Y106" s="23" t="s">
        <v>168</v>
      </c>
      <c r="Z106" s="23">
        <v>3</v>
      </c>
      <c r="AA106" s="23">
        <v>5</v>
      </c>
      <c r="AB106" s="23" t="s">
        <v>168</v>
      </c>
      <c r="AC106" s="23" t="s">
        <v>168</v>
      </c>
      <c r="AD106" s="23" t="s">
        <v>168</v>
      </c>
      <c r="AE106" s="23" t="s">
        <v>168</v>
      </c>
      <c r="AF106" s="23" t="s">
        <v>168</v>
      </c>
      <c r="AG106" s="23" t="s">
        <v>168</v>
      </c>
      <c r="AH106" s="23" t="s">
        <v>168</v>
      </c>
      <c r="AI106" s="23" t="s">
        <v>168</v>
      </c>
      <c r="AJ106" s="23" t="s">
        <v>168</v>
      </c>
      <c r="AK106" s="23" t="s">
        <v>168</v>
      </c>
      <c r="AL106" s="15" t="s">
        <v>271</v>
      </c>
      <c r="AM106" s="15" t="s">
        <v>1230</v>
      </c>
      <c r="AN106" s="15" t="s">
        <v>273</v>
      </c>
      <c r="AO106" s="16" t="s">
        <v>171</v>
      </c>
      <c r="AP106" s="108"/>
      <c r="AQ106" s="112" t="s">
        <v>1231</v>
      </c>
      <c r="AR106" s="42" t="s">
        <v>1231</v>
      </c>
      <c r="AS106" s="57" t="s">
        <v>275</v>
      </c>
      <c r="AT106" s="56">
        <v>808010</v>
      </c>
      <c r="AU106" s="4" t="s">
        <v>1232</v>
      </c>
      <c r="AV106" s="4" t="s">
        <v>1233</v>
      </c>
      <c r="AW106" s="4" t="s">
        <v>1234</v>
      </c>
      <c r="AX106" s="70">
        <v>0</v>
      </c>
      <c r="AY106" s="115">
        <v>0</v>
      </c>
      <c r="AZ106" s="70">
        <v>0</v>
      </c>
      <c r="BA106" s="115">
        <v>0</v>
      </c>
      <c r="BB106" s="157"/>
      <c r="BC106" s="157"/>
      <c r="BD106" s="157"/>
      <c r="BE106" s="157"/>
      <c r="BF106" s="157"/>
      <c r="BG106" s="115"/>
      <c r="BH106" s="143"/>
      <c r="BI106" s="143"/>
      <c r="BJ106" s="143"/>
      <c r="BK106" s="143"/>
      <c r="BL106" s="143"/>
      <c r="BM106" s="143"/>
      <c r="BN106" s="143"/>
      <c r="BO106" s="143"/>
      <c r="BP106" s="143"/>
      <c r="BQ106" s="6" t="str">
        <f>VLOOKUP(AM106,Hilfslisten!J:K,2,FALSE)</f>
        <v>Korba Petr</v>
      </c>
      <c r="BR106" s="6"/>
    </row>
    <row r="107" spans="1:70" ht="15" hidden="1" customHeight="1">
      <c r="A107" s="89" t="s">
        <v>1235</v>
      </c>
      <c r="B107" s="22" t="s">
        <v>177</v>
      </c>
      <c r="C107" s="21" t="s">
        <v>150</v>
      </c>
      <c r="D107" s="132" t="s">
        <v>1236</v>
      </c>
      <c r="E107" s="223" t="s">
        <v>1112</v>
      </c>
      <c r="F107" s="21" t="s">
        <v>150</v>
      </c>
      <c r="G107" s="203"/>
      <c r="H107" s="203"/>
      <c r="I107" s="203"/>
      <c r="J107" s="63"/>
      <c r="K107" s="203" t="s">
        <v>1237</v>
      </c>
      <c r="L107" s="223" t="s">
        <v>1238</v>
      </c>
      <c r="M107" s="14" t="s">
        <v>1239</v>
      </c>
      <c r="N107" s="14" t="s">
        <v>164</v>
      </c>
      <c r="O107" s="59">
        <v>4</v>
      </c>
      <c r="P107" s="16" t="s">
        <v>208</v>
      </c>
      <c r="Q107" s="20" t="s">
        <v>1199</v>
      </c>
      <c r="R107" s="17" t="s">
        <v>195</v>
      </c>
      <c r="S107" s="17" t="s">
        <v>1085</v>
      </c>
      <c r="T107" s="23" t="s">
        <v>168</v>
      </c>
      <c r="U107" s="23" t="s">
        <v>168</v>
      </c>
      <c r="V107" s="23"/>
      <c r="W107" s="23"/>
      <c r="X107" s="23" t="s">
        <v>168</v>
      </c>
      <c r="Y107" s="23" t="s">
        <v>168</v>
      </c>
      <c r="Z107" s="23">
        <v>3</v>
      </c>
      <c r="AA107" s="23">
        <v>5</v>
      </c>
      <c r="AB107" s="23" t="s">
        <v>168</v>
      </c>
      <c r="AC107" s="23" t="s">
        <v>168</v>
      </c>
      <c r="AD107" s="23" t="s">
        <v>168</v>
      </c>
      <c r="AE107" s="23" t="s">
        <v>168</v>
      </c>
      <c r="AF107" s="23" t="s">
        <v>168</v>
      </c>
      <c r="AG107" s="23" t="s">
        <v>168</v>
      </c>
      <c r="AH107" s="23" t="s">
        <v>168</v>
      </c>
      <c r="AI107" s="23" t="s">
        <v>168</v>
      </c>
      <c r="AJ107" s="23" t="s">
        <v>168</v>
      </c>
      <c r="AK107" s="23" t="s">
        <v>168</v>
      </c>
      <c r="AL107" s="14" t="s">
        <v>843</v>
      </c>
      <c r="AM107" s="14" t="s">
        <v>844</v>
      </c>
      <c r="AN107" s="15" t="s">
        <v>273</v>
      </c>
      <c r="AO107" s="17" t="s">
        <v>352</v>
      </c>
      <c r="AP107" s="23"/>
      <c r="AQ107" s="17"/>
      <c r="AR107" s="41"/>
      <c r="AS107" s="57" t="s">
        <v>184</v>
      </c>
      <c r="AT107" s="56">
        <v>1558700</v>
      </c>
      <c r="AU107" s="4" t="s">
        <v>1240</v>
      </c>
      <c r="AV107" s="4" t="s">
        <v>1241</v>
      </c>
      <c r="AW107" s="4" t="s">
        <v>1242</v>
      </c>
      <c r="AX107" s="70">
        <v>0</v>
      </c>
      <c r="AY107" s="115">
        <v>0</v>
      </c>
      <c r="AZ107" s="70">
        <v>0</v>
      </c>
      <c r="BA107" s="115">
        <v>0</v>
      </c>
      <c r="BB107" s="157"/>
      <c r="BC107" s="157"/>
      <c r="BD107" s="157"/>
      <c r="BE107" s="157"/>
      <c r="BF107" s="157"/>
      <c r="BG107" s="115"/>
      <c r="BH107" s="143"/>
      <c r="BI107" s="143"/>
      <c r="BJ107" s="143"/>
      <c r="BK107" s="143"/>
      <c r="BL107" s="143"/>
      <c r="BM107" s="143"/>
      <c r="BN107" s="143"/>
      <c r="BO107" s="143"/>
      <c r="BP107" s="143"/>
      <c r="BQ107" s="6" t="str">
        <f>VLOOKUP(AM107,Hilfslisten!J:K,2,FALSE)</f>
        <v>Eberlein Robert</v>
      </c>
      <c r="BR107" s="6"/>
    </row>
    <row r="108" spans="1:70" ht="15" hidden="1" customHeight="1">
      <c r="A108" s="85" t="s">
        <v>1243</v>
      </c>
      <c r="B108" s="22" t="s">
        <v>159</v>
      </c>
      <c r="C108" s="21" t="s">
        <v>151</v>
      </c>
      <c r="D108" s="56" t="s">
        <v>1244</v>
      </c>
      <c r="E108" s="197" t="s">
        <v>1245</v>
      </c>
      <c r="F108" s="21" t="s">
        <v>151</v>
      </c>
      <c r="G108" s="14"/>
      <c r="H108" s="14"/>
      <c r="I108" s="14"/>
      <c r="J108" s="61"/>
      <c r="K108" s="14" t="s">
        <v>1246</v>
      </c>
      <c r="L108" s="197" t="s">
        <v>1122</v>
      </c>
      <c r="M108" s="84" t="s">
        <v>1123</v>
      </c>
      <c r="N108" s="14" t="s">
        <v>164</v>
      </c>
      <c r="O108" s="59">
        <v>4</v>
      </c>
      <c r="P108" s="16" t="s">
        <v>208</v>
      </c>
      <c r="Q108" s="17" t="s">
        <v>1247</v>
      </c>
      <c r="R108" s="17" t="s">
        <v>195</v>
      </c>
      <c r="S108" s="17" t="s">
        <v>195</v>
      </c>
      <c r="T108" s="23" t="s">
        <v>168</v>
      </c>
      <c r="U108" s="23" t="s">
        <v>168</v>
      </c>
      <c r="V108" s="23"/>
      <c r="W108" s="23"/>
      <c r="X108" s="23" t="s">
        <v>168</v>
      </c>
      <c r="Y108" s="23" t="s">
        <v>168</v>
      </c>
      <c r="Z108" s="23" t="s">
        <v>168</v>
      </c>
      <c r="AA108" s="23" t="s">
        <v>168</v>
      </c>
      <c r="AB108" s="23">
        <v>3</v>
      </c>
      <c r="AC108" s="23">
        <v>3</v>
      </c>
      <c r="AD108" s="23" t="s">
        <v>168</v>
      </c>
      <c r="AE108" s="23" t="s">
        <v>168</v>
      </c>
      <c r="AF108" s="23" t="s">
        <v>168</v>
      </c>
      <c r="AG108" s="23" t="s">
        <v>168</v>
      </c>
      <c r="AH108" s="23" t="s">
        <v>168</v>
      </c>
      <c r="AI108" s="23" t="s">
        <v>168</v>
      </c>
      <c r="AJ108" s="23" t="s">
        <v>168</v>
      </c>
      <c r="AK108" s="23" t="s">
        <v>168</v>
      </c>
      <c r="AL108" s="14" t="s">
        <v>219</v>
      </c>
      <c r="AM108" s="14" t="s">
        <v>1248</v>
      </c>
      <c r="AN108" s="14" t="s">
        <v>308</v>
      </c>
      <c r="AO108" s="17" t="s">
        <v>171</v>
      </c>
      <c r="AP108" s="23"/>
      <c r="AQ108" s="17"/>
      <c r="AR108" s="41"/>
      <c r="AS108" s="41" t="s">
        <v>1126</v>
      </c>
      <c r="AT108" s="56">
        <v>774171</v>
      </c>
      <c r="AU108" s="4" t="s">
        <v>1249</v>
      </c>
      <c r="AV108" s="4" t="s">
        <v>1250</v>
      </c>
      <c r="AW108" s="4" t="s">
        <v>1251</v>
      </c>
      <c r="AX108" s="70">
        <v>0</v>
      </c>
      <c r="AY108" s="115">
        <v>0</v>
      </c>
      <c r="AZ108" s="70">
        <v>0</v>
      </c>
      <c r="BA108" s="115">
        <v>0</v>
      </c>
      <c r="BB108" s="157"/>
      <c r="BC108" s="157"/>
      <c r="BD108" s="157"/>
      <c r="BE108" s="157"/>
      <c r="BF108" s="157"/>
      <c r="BG108" s="115"/>
      <c r="BH108" s="143"/>
      <c r="BI108" s="143"/>
      <c r="BJ108" s="143"/>
      <c r="BK108" s="143"/>
      <c r="BL108" s="143"/>
      <c r="BM108" s="143"/>
      <c r="BN108" s="143"/>
      <c r="BO108" s="143"/>
      <c r="BP108" s="143"/>
      <c r="BQ108" s="6" t="str">
        <f>VLOOKUP(AM108,Hilfslisten!J:K,2,FALSE)</f>
        <v>Spielberger Jürgen</v>
      </c>
      <c r="BR108" s="6"/>
    </row>
    <row r="109" spans="1:70" ht="15" hidden="1" customHeight="1">
      <c r="A109" s="88" t="s">
        <v>1252</v>
      </c>
      <c r="B109" s="22" t="s">
        <v>177</v>
      </c>
      <c r="C109" s="21" t="s">
        <v>151</v>
      </c>
      <c r="D109" s="132" t="s">
        <v>1253</v>
      </c>
      <c r="E109" s="195" t="s">
        <v>1093</v>
      </c>
      <c r="F109" s="21" t="s">
        <v>151</v>
      </c>
      <c r="G109" s="14"/>
      <c r="H109" s="14"/>
      <c r="I109" s="14"/>
      <c r="J109" s="61"/>
      <c r="K109" s="14" t="s">
        <v>1254</v>
      </c>
      <c r="L109" s="195" t="s">
        <v>1255</v>
      </c>
      <c r="M109" s="14" t="s">
        <v>1256</v>
      </c>
      <c r="N109" s="17" t="s">
        <v>164</v>
      </c>
      <c r="O109" s="59">
        <v>4</v>
      </c>
      <c r="P109" s="16" t="s">
        <v>193</v>
      </c>
      <c r="Q109" s="17" t="s">
        <v>1247</v>
      </c>
      <c r="R109" s="17" t="s">
        <v>195</v>
      </c>
      <c r="S109" s="17" t="s">
        <v>673</v>
      </c>
      <c r="T109" s="23" t="s">
        <v>168</v>
      </c>
      <c r="U109" s="23" t="s">
        <v>168</v>
      </c>
      <c r="V109" s="23"/>
      <c r="W109" s="23"/>
      <c r="X109" s="23" t="s">
        <v>168</v>
      </c>
      <c r="Y109" s="23" t="s">
        <v>168</v>
      </c>
      <c r="Z109" s="23" t="s">
        <v>168</v>
      </c>
      <c r="AA109" s="23" t="s">
        <v>168</v>
      </c>
      <c r="AB109" s="23">
        <v>3</v>
      </c>
      <c r="AC109" s="23">
        <v>4</v>
      </c>
      <c r="AD109" s="23" t="s">
        <v>168</v>
      </c>
      <c r="AE109" s="23" t="s">
        <v>168</v>
      </c>
      <c r="AF109" s="23" t="s">
        <v>168</v>
      </c>
      <c r="AG109" s="23" t="s">
        <v>168</v>
      </c>
      <c r="AH109" s="23" t="s">
        <v>168</v>
      </c>
      <c r="AI109" s="23" t="s">
        <v>168</v>
      </c>
      <c r="AJ109" s="23" t="s">
        <v>168</v>
      </c>
      <c r="AK109" s="23" t="s">
        <v>168</v>
      </c>
      <c r="AL109" s="14" t="s">
        <v>219</v>
      </c>
      <c r="AM109" s="14" t="s">
        <v>1257</v>
      </c>
      <c r="AN109" s="14" t="s">
        <v>308</v>
      </c>
      <c r="AO109" s="17" t="s">
        <v>198</v>
      </c>
      <c r="AP109" s="23" t="s">
        <v>667</v>
      </c>
      <c r="AQ109" s="17"/>
      <c r="AR109" s="41"/>
      <c r="AS109" s="57" t="s">
        <v>200</v>
      </c>
      <c r="AT109" s="56">
        <v>1463805</v>
      </c>
      <c r="AU109" s="4" t="s">
        <v>1258</v>
      </c>
      <c r="AV109" s="4" t="s">
        <v>1259</v>
      </c>
      <c r="AW109" s="4" t="s">
        <v>1260</v>
      </c>
      <c r="AX109" s="70">
        <v>0</v>
      </c>
      <c r="AY109" s="115">
        <v>0</v>
      </c>
      <c r="AZ109" s="70">
        <v>0</v>
      </c>
      <c r="BA109" s="115">
        <v>0</v>
      </c>
      <c r="BB109" s="157"/>
      <c r="BC109" s="157"/>
      <c r="BD109" s="157"/>
      <c r="BE109" s="157"/>
      <c r="BF109" s="157"/>
      <c r="BG109" s="115"/>
      <c r="BH109" s="143"/>
      <c r="BI109" s="143"/>
      <c r="BJ109" s="143"/>
      <c r="BK109" s="143"/>
      <c r="BL109" s="143"/>
      <c r="BM109" s="143"/>
      <c r="BN109" s="143"/>
      <c r="BO109" s="143"/>
      <c r="BP109" s="143"/>
      <c r="BQ109" s="6" t="str">
        <f>VLOOKUP(AM109,Hilfslisten!J:K,2,FALSE)</f>
        <v>Eich Walter</v>
      </c>
      <c r="BR109" s="6"/>
    </row>
    <row r="110" spans="1:70" ht="15" hidden="1" customHeight="1">
      <c r="A110" s="88" t="s">
        <v>1261</v>
      </c>
      <c r="B110" s="22" t="s">
        <v>177</v>
      </c>
      <c r="C110" s="21" t="s">
        <v>151</v>
      </c>
      <c r="D110" s="132" t="s">
        <v>1262</v>
      </c>
      <c r="E110" s="195" t="s">
        <v>1093</v>
      </c>
      <c r="F110" s="21" t="s">
        <v>151</v>
      </c>
      <c r="G110" s="14"/>
      <c r="H110" s="14"/>
      <c r="I110" s="14"/>
      <c r="J110" s="61"/>
      <c r="K110" s="14" t="s">
        <v>1263</v>
      </c>
      <c r="L110" s="195" t="s">
        <v>1256</v>
      </c>
      <c r="M110" s="14" t="s">
        <v>1256</v>
      </c>
      <c r="N110" s="17" t="s">
        <v>661</v>
      </c>
      <c r="O110" s="59">
        <v>4</v>
      </c>
      <c r="P110" s="16" t="s">
        <v>193</v>
      </c>
      <c r="Q110" s="17" t="s">
        <v>1247</v>
      </c>
      <c r="R110" s="17" t="s">
        <v>195</v>
      </c>
      <c r="S110" s="17" t="s">
        <v>673</v>
      </c>
      <c r="T110" s="23" t="s">
        <v>168</v>
      </c>
      <c r="U110" s="23" t="s">
        <v>168</v>
      </c>
      <c r="V110" s="23"/>
      <c r="W110" s="23"/>
      <c r="X110" s="23" t="s">
        <v>168</v>
      </c>
      <c r="Y110" s="23" t="s">
        <v>168</v>
      </c>
      <c r="Z110" s="23" t="s">
        <v>168</v>
      </c>
      <c r="AA110" s="23" t="s">
        <v>168</v>
      </c>
      <c r="AB110" s="23">
        <v>3</v>
      </c>
      <c r="AC110" s="23">
        <v>4</v>
      </c>
      <c r="AD110" s="23" t="s">
        <v>168</v>
      </c>
      <c r="AE110" s="23" t="s">
        <v>168</v>
      </c>
      <c r="AF110" s="23" t="s">
        <v>168</v>
      </c>
      <c r="AG110" s="23" t="s">
        <v>168</v>
      </c>
      <c r="AH110" s="23" t="s">
        <v>168</v>
      </c>
      <c r="AI110" s="23" t="s">
        <v>168</v>
      </c>
      <c r="AJ110" s="23" t="s">
        <v>168</v>
      </c>
      <c r="AK110" s="23" t="s">
        <v>168</v>
      </c>
      <c r="AL110" s="14" t="s">
        <v>219</v>
      </c>
      <c r="AM110" s="14" t="s">
        <v>1257</v>
      </c>
      <c r="AN110" s="14" t="s">
        <v>308</v>
      </c>
      <c r="AO110" s="17" t="s">
        <v>198</v>
      </c>
      <c r="AP110" s="23" t="s">
        <v>667</v>
      </c>
      <c r="AQ110" s="17"/>
      <c r="AR110" s="41"/>
      <c r="AS110" s="57" t="s">
        <v>200</v>
      </c>
      <c r="AT110" s="56">
        <v>1463809</v>
      </c>
      <c r="AU110" s="4" t="s">
        <v>1264</v>
      </c>
      <c r="AV110" s="4" t="s">
        <v>1265</v>
      </c>
      <c r="AW110" s="4" t="s">
        <v>1266</v>
      </c>
      <c r="AX110" s="70" t="s">
        <v>667</v>
      </c>
      <c r="AY110" s="115" t="s">
        <v>1267</v>
      </c>
      <c r="AZ110" s="70" t="s">
        <v>11</v>
      </c>
      <c r="BA110" s="115" t="s">
        <v>1268</v>
      </c>
      <c r="BB110" s="157"/>
      <c r="BC110" s="157"/>
      <c r="BD110" s="157"/>
      <c r="BE110" s="157"/>
      <c r="BF110" s="157"/>
      <c r="BG110" s="115"/>
      <c r="BH110" s="143"/>
      <c r="BI110" s="143"/>
      <c r="BJ110" s="143"/>
      <c r="BK110" s="143"/>
      <c r="BL110" s="143"/>
      <c r="BM110" s="143"/>
      <c r="BN110" s="143"/>
      <c r="BO110" s="143"/>
      <c r="BP110" s="143"/>
      <c r="BQ110" s="6" t="str">
        <f>VLOOKUP(AM110,Hilfslisten!J:K,2,FALSE)</f>
        <v>Eich Walter</v>
      </c>
      <c r="BR110" s="6"/>
    </row>
    <row r="111" spans="1:70" ht="15" hidden="1" customHeight="1">
      <c r="A111" s="85" t="s">
        <v>1269</v>
      </c>
      <c r="B111" s="69" t="s">
        <v>177</v>
      </c>
      <c r="C111" s="69" t="s">
        <v>151</v>
      </c>
      <c r="D111" s="98" t="s">
        <v>1270</v>
      </c>
      <c r="E111" s="196" t="s">
        <v>1102</v>
      </c>
      <c r="F111" s="69" t="s">
        <v>151</v>
      </c>
      <c r="G111" s="15"/>
      <c r="H111" s="15"/>
      <c r="I111" s="15"/>
      <c r="J111" s="62"/>
      <c r="K111" s="15" t="s">
        <v>1271</v>
      </c>
      <c r="L111" s="196" t="s">
        <v>1272</v>
      </c>
      <c r="M111" s="84" t="s">
        <v>1273</v>
      </c>
      <c r="N111" s="15" t="s">
        <v>164</v>
      </c>
      <c r="O111" s="58">
        <v>4</v>
      </c>
      <c r="P111" s="16" t="s">
        <v>452</v>
      </c>
      <c r="Q111" s="16" t="s">
        <v>1247</v>
      </c>
      <c r="R111" s="16" t="s">
        <v>195</v>
      </c>
      <c r="S111" s="16" t="s">
        <v>673</v>
      </c>
      <c r="T111" s="23" t="s">
        <v>168</v>
      </c>
      <c r="U111" s="23" t="s">
        <v>168</v>
      </c>
      <c r="V111" s="23"/>
      <c r="W111" s="23"/>
      <c r="X111" s="23" t="s">
        <v>168</v>
      </c>
      <c r="Y111" s="23" t="s">
        <v>168</v>
      </c>
      <c r="Z111" s="23" t="s">
        <v>168</v>
      </c>
      <c r="AA111" s="23" t="s">
        <v>168</v>
      </c>
      <c r="AB111" s="23">
        <v>3</v>
      </c>
      <c r="AC111" s="23">
        <v>4</v>
      </c>
      <c r="AD111" s="23" t="s">
        <v>168</v>
      </c>
      <c r="AE111" s="23" t="s">
        <v>168</v>
      </c>
      <c r="AF111" s="23" t="s">
        <v>168</v>
      </c>
      <c r="AG111" s="23" t="s">
        <v>168</v>
      </c>
      <c r="AH111" s="23" t="s">
        <v>168</v>
      </c>
      <c r="AI111" s="23" t="s">
        <v>168</v>
      </c>
      <c r="AJ111" s="23" t="s">
        <v>168</v>
      </c>
      <c r="AK111" s="23" t="s">
        <v>168</v>
      </c>
      <c r="AL111" s="15" t="s">
        <v>219</v>
      </c>
      <c r="AM111" s="14" t="s">
        <v>1257</v>
      </c>
      <c r="AN111" s="14" t="s">
        <v>308</v>
      </c>
      <c r="AO111" s="16" t="s">
        <v>171</v>
      </c>
      <c r="AP111" s="108"/>
      <c r="AQ111" s="16" t="s">
        <v>1274</v>
      </c>
      <c r="AR111" s="41"/>
      <c r="AS111" s="41" t="s">
        <v>1275</v>
      </c>
      <c r="AT111" s="56">
        <v>1562659</v>
      </c>
      <c r="AU111" s="4" t="s">
        <v>1276</v>
      </c>
      <c r="AV111" s="4" t="s">
        <v>1277</v>
      </c>
      <c r="AW111" s="4" t="s">
        <v>1278</v>
      </c>
      <c r="AX111" s="70">
        <v>0</v>
      </c>
      <c r="AY111" s="115">
        <v>0</v>
      </c>
      <c r="AZ111" s="70">
        <v>0</v>
      </c>
      <c r="BA111" s="115">
        <v>0</v>
      </c>
      <c r="BB111" s="157"/>
      <c r="BC111" s="157"/>
      <c r="BD111" s="157"/>
      <c r="BE111" s="157"/>
      <c r="BF111" s="157"/>
      <c r="BG111" s="115"/>
      <c r="BH111" s="143"/>
      <c r="BI111" s="143"/>
      <c r="BJ111" s="143"/>
      <c r="BK111" s="143"/>
      <c r="BL111" s="143"/>
      <c r="BM111" s="143"/>
      <c r="BN111" s="143"/>
      <c r="BO111" s="143"/>
      <c r="BP111" s="143"/>
      <c r="BQ111" s="6" t="str">
        <f>VLOOKUP(AM111,Hilfslisten!J:K,2,FALSE)</f>
        <v>Eich Walter</v>
      </c>
      <c r="BR111" s="6"/>
    </row>
    <row r="112" spans="1:70" ht="15" hidden="1" customHeight="1">
      <c r="A112" s="85" t="s">
        <v>1279</v>
      </c>
      <c r="B112" s="69" t="s">
        <v>159</v>
      </c>
      <c r="C112" s="69" t="s">
        <v>151</v>
      </c>
      <c r="D112" s="56" t="s">
        <v>1280</v>
      </c>
      <c r="E112" s="196" t="s">
        <v>1081</v>
      </c>
      <c r="F112" s="69" t="s">
        <v>151</v>
      </c>
      <c r="G112" s="15"/>
      <c r="H112" s="15"/>
      <c r="I112" s="15"/>
      <c r="J112" s="62"/>
      <c r="K112" s="15" t="s">
        <v>1281</v>
      </c>
      <c r="L112" s="196" t="s">
        <v>1282</v>
      </c>
      <c r="M112" s="84" t="s">
        <v>1283</v>
      </c>
      <c r="N112" s="15" t="s">
        <v>164</v>
      </c>
      <c r="O112" s="58">
        <v>4</v>
      </c>
      <c r="P112" s="16" t="s">
        <v>208</v>
      </c>
      <c r="Q112" s="16" t="s">
        <v>1284</v>
      </c>
      <c r="R112" s="16" t="s">
        <v>195</v>
      </c>
      <c r="S112" s="16" t="s">
        <v>1085</v>
      </c>
      <c r="T112" s="23" t="s">
        <v>168</v>
      </c>
      <c r="U112" s="23" t="s">
        <v>168</v>
      </c>
      <c r="V112" s="23"/>
      <c r="W112" s="23"/>
      <c r="X112" s="23" t="s">
        <v>168</v>
      </c>
      <c r="Y112" s="23" t="s">
        <v>168</v>
      </c>
      <c r="Z112" s="23" t="s">
        <v>168</v>
      </c>
      <c r="AA112" s="23" t="s">
        <v>168</v>
      </c>
      <c r="AB112" s="23">
        <v>3</v>
      </c>
      <c r="AC112" s="23">
        <v>5</v>
      </c>
      <c r="AD112" s="23" t="s">
        <v>168</v>
      </c>
      <c r="AE112" s="23" t="s">
        <v>168</v>
      </c>
      <c r="AF112" s="23" t="s">
        <v>168</v>
      </c>
      <c r="AG112" s="23" t="s">
        <v>168</v>
      </c>
      <c r="AH112" s="23" t="s">
        <v>168</v>
      </c>
      <c r="AI112" s="23" t="s">
        <v>168</v>
      </c>
      <c r="AJ112" s="23" t="s">
        <v>168</v>
      </c>
      <c r="AK112" s="23" t="s">
        <v>168</v>
      </c>
      <c r="AL112" s="15" t="s">
        <v>219</v>
      </c>
      <c r="AM112" s="15" t="s">
        <v>538</v>
      </c>
      <c r="AN112" s="14" t="s">
        <v>308</v>
      </c>
      <c r="AO112" s="16" t="s">
        <v>171</v>
      </c>
      <c r="AP112" s="108"/>
      <c r="AQ112" s="16"/>
      <c r="AR112" s="41"/>
      <c r="AS112" s="41" t="s">
        <v>1285</v>
      </c>
      <c r="AT112" s="56">
        <v>604445</v>
      </c>
      <c r="AU112" s="4" t="s">
        <v>1286</v>
      </c>
      <c r="AV112" s="4" t="s">
        <v>1287</v>
      </c>
      <c r="AW112" s="4" t="s">
        <v>1288</v>
      </c>
      <c r="AX112" s="70">
        <v>0</v>
      </c>
      <c r="AY112" s="115">
        <v>0</v>
      </c>
      <c r="AZ112" s="70">
        <v>0</v>
      </c>
      <c r="BA112" s="115">
        <v>0</v>
      </c>
      <c r="BB112" s="157"/>
      <c r="BC112" s="157"/>
      <c r="BD112" s="157"/>
      <c r="BE112" s="157"/>
      <c r="BF112" s="157"/>
      <c r="BG112" s="115"/>
      <c r="BH112" s="143"/>
      <c r="BI112" s="143"/>
      <c r="BJ112" s="143"/>
      <c r="BK112" s="143"/>
      <c r="BL112" s="143"/>
      <c r="BM112" s="143"/>
      <c r="BN112" s="143"/>
      <c r="BO112" s="143"/>
      <c r="BP112" s="143"/>
      <c r="BQ112" s="6" t="str">
        <f>VLOOKUP(AM112,Hilfslisten!J:K,2,FALSE)</f>
        <v>Burkert Gerrit</v>
      </c>
      <c r="BR112" s="6"/>
    </row>
    <row r="113" spans="1:70" ht="15" hidden="1" customHeight="1">
      <c r="A113" s="89" t="s">
        <v>1289</v>
      </c>
      <c r="B113" s="22" t="s">
        <v>177</v>
      </c>
      <c r="C113" s="21" t="s">
        <v>151</v>
      </c>
      <c r="D113" s="56" t="s">
        <v>1290</v>
      </c>
      <c r="E113" s="201" t="s">
        <v>1291</v>
      </c>
      <c r="F113" s="21" t="s">
        <v>151</v>
      </c>
      <c r="G113" s="14"/>
      <c r="H113" s="14"/>
      <c r="I113" s="14"/>
      <c r="J113" s="61"/>
      <c r="K113" s="14" t="s">
        <v>1292</v>
      </c>
      <c r="L113" s="201" t="s">
        <v>1293</v>
      </c>
      <c r="M113" s="14" t="s">
        <v>1294</v>
      </c>
      <c r="N113" s="17" t="s">
        <v>164</v>
      </c>
      <c r="O113" s="59">
        <v>4</v>
      </c>
      <c r="P113" s="16" t="s">
        <v>208</v>
      </c>
      <c r="Q113" s="14" t="s">
        <v>1247</v>
      </c>
      <c r="R113" s="17" t="s">
        <v>195</v>
      </c>
      <c r="S113" s="17" t="s">
        <v>195</v>
      </c>
      <c r="T113" s="23" t="s">
        <v>168</v>
      </c>
      <c r="U113" s="23" t="s">
        <v>168</v>
      </c>
      <c r="V113" s="23"/>
      <c r="W113" s="23"/>
      <c r="X113" s="23" t="s">
        <v>168</v>
      </c>
      <c r="Y113" s="23" t="s">
        <v>168</v>
      </c>
      <c r="Z113" s="23" t="s">
        <v>168</v>
      </c>
      <c r="AA113" s="23" t="s">
        <v>168</v>
      </c>
      <c r="AB113" s="23">
        <v>3</v>
      </c>
      <c r="AC113" s="23">
        <v>3</v>
      </c>
      <c r="AD113" s="23" t="s">
        <v>168</v>
      </c>
      <c r="AE113" s="23" t="s">
        <v>168</v>
      </c>
      <c r="AF113" s="23" t="s">
        <v>168</v>
      </c>
      <c r="AG113" s="23" t="s">
        <v>168</v>
      </c>
      <c r="AH113" s="23" t="s">
        <v>168</v>
      </c>
      <c r="AI113" s="23" t="s">
        <v>168</v>
      </c>
      <c r="AJ113" s="23" t="s">
        <v>168</v>
      </c>
      <c r="AK113" s="23" t="s">
        <v>168</v>
      </c>
      <c r="AL113" s="17" t="s">
        <v>196</v>
      </c>
      <c r="AM113" s="14" t="s">
        <v>1295</v>
      </c>
      <c r="AN113" s="14" t="s">
        <v>308</v>
      </c>
      <c r="AO113" s="17" t="s">
        <v>339</v>
      </c>
      <c r="AP113" s="23"/>
      <c r="AQ113" s="17"/>
      <c r="AR113" s="41"/>
      <c r="AS113" s="67" t="s">
        <v>1296</v>
      </c>
      <c r="AT113" s="56">
        <v>1463815</v>
      </c>
      <c r="AU113" s="4" t="s">
        <v>1297</v>
      </c>
      <c r="AV113" s="4" t="s">
        <v>1298</v>
      </c>
      <c r="AW113" s="4" t="s">
        <v>1299</v>
      </c>
      <c r="AX113" s="70">
        <v>0</v>
      </c>
      <c r="AY113" s="115">
        <v>0</v>
      </c>
      <c r="AZ113" s="70">
        <v>0</v>
      </c>
      <c r="BA113" s="115">
        <v>0</v>
      </c>
      <c r="BB113" s="157"/>
      <c r="BC113" s="157"/>
      <c r="BD113" s="157"/>
      <c r="BE113" s="157"/>
      <c r="BF113" s="157"/>
      <c r="BG113" s="115"/>
      <c r="BH113" s="143"/>
      <c r="BI113" s="143"/>
      <c r="BJ113" s="143"/>
      <c r="BK113" s="143"/>
      <c r="BL113" s="143"/>
      <c r="BM113" s="143"/>
      <c r="BN113" s="143"/>
      <c r="BO113" s="143"/>
      <c r="BP113" s="143"/>
      <c r="BQ113" s="6" t="str">
        <f>VLOOKUP(AM113,Hilfslisten!J:K,2,FALSE)</f>
        <v>Knaack Reto</v>
      </c>
      <c r="BR113" s="6"/>
    </row>
    <row r="114" spans="1:70" ht="15" hidden="1" customHeight="1">
      <c r="A114" s="85" t="s">
        <v>1300</v>
      </c>
      <c r="B114" s="22" t="s">
        <v>177</v>
      </c>
      <c r="C114" s="21" t="s">
        <v>152</v>
      </c>
      <c r="D114" s="97" t="s">
        <v>1301</v>
      </c>
      <c r="E114" s="204"/>
      <c r="F114" s="21" t="s">
        <v>152</v>
      </c>
      <c r="G114" s="21"/>
      <c r="H114" s="21"/>
      <c r="I114" s="21"/>
      <c r="J114" s="59"/>
      <c r="K114" s="21" t="s">
        <v>1302</v>
      </c>
      <c r="L114" s="204" t="s">
        <v>1303</v>
      </c>
      <c r="M114" s="14" t="s">
        <v>1304</v>
      </c>
      <c r="N114" s="17" t="s">
        <v>164</v>
      </c>
      <c r="O114" s="59">
        <v>2</v>
      </c>
      <c r="P114" s="16" t="s">
        <v>230</v>
      </c>
      <c r="Q114" s="14" t="s">
        <v>1305</v>
      </c>
      <c r="R114" s="17" t="s">
        <v>195</v>
      </c>
      <c r="S114" s="17" t="s">
        <v>195</v>
      </c>
      <c r="T114" s="23" t="s">
        <v>168</v>
      </c>
      <c r="U114" s="23" t="s">
        <v>168</v>
      </c>
      <c r="V114" s="23"/>
      <c r="W114" s="23"/>
      <c r="X114" s="23" t="s">
        <v>168</v>
      </c>
      <c r="Y114" s="23" t="s">
        <v>168</v>
      </c>
      <c r="Z114" s="23" t="s">
        <v>168</v>
      </c>
      <c r="AA114" s="23" t="s">
        <v>168</v>
      </c>
      <c r="AB114" s="23" t="s">
        <v>168</v>
      </c>
      <c r="AC114" s="23" t="s">
        <v>168</v>
      </c>
      <c r="AD114" s="23">
        <v>3</v>
      </c>
      <c r="AE114" s="23">
        <v>3</v>
      </c>
      <c r="AF114" s="23" t="s">
        <v>168</v>
      </c>
      <c r="AG114" s="23" t="s">
        <v>168</v>
      </c>
      <c r="AH114" s="23" t="s">
        <v>168</v>
      </c>
      <c r="AI114" s="23" t="s">
        <v>168</v>
      </c>
      <c r="AJ114" s="23" t="s">
        <v>168</v>
      </c>
      <c r="AK114" s="23" t="s">
        <v>168</v>
      </c>
      <c r="AL114" s="17" t="s">
        <v>843</v>
      </c>
      <c r="AM114" s="14" t="s">
        <v>1306</v>
      </c>
      <c r="AN114" s="14" t="s">
        <v>367</v>
      </c>
      <c r="AO114" s="17" t="s">
        <v>171</v>
      </c>
      <c r="AP114" s="23"/>
      <c r="AQ114" s="17"/>
      <c r="AR114" s="40" t="s">
        <v>845</v>
      </c>
      <c r="AS114" s="57" t="s">
        <v>1307</v>
      </c>
      <c r="AT114" s="56">
        <v>1548704</v>
      </c>
      <c r="AU114" s="4" t="s">
        <v>1308</v>
      </c>
      <c r="AV114" s="4" t="s">
        <v>1309</v>
      </c>
      <c r="AW114" s="4" t="s">
        <v>1310</v>
      </c>
      <c r="AX114" s="70">
        <v>0</v>
      </c>
      <c r="AY114" s="115">
        <v>0</v>
      </c>
      <c r="AZ114" s="70">
        <v>0</v>
      </c>
      <c r="BA114" s="115">
        <v>0</v>
      </c>
      <c r="BB114" s="157"/>
      <c r="BC114" s="157"/>
      <c r="BD114" s="157"/>
      <c r="BE114" s="157"/>
      <c r="BF114" s="157"/>
      <c r="BG114" s="115"/>
      <c r="BH114" s="143"/>
      <c r="BI114" s="143"/>
      <c r="BJ114" s="143"/>
      <c r="BK114" s="143"/>
      <c r="BL114" s="143"/>
      <c r="BM114" s="143"/>
      <c r="BN114" s="143"/>
      <c r="BO114" s="143"/>
      <c r="BP114" s="143"/>
      <c r="BQ114" s="6" t="str">
        <f>VLOOKUP(AM114,Hilfslisten!J:K,2,FALSE)</f>
        <v>Pfrommer Ralf</v>
      </c>
      <c r="BR114" s="6"/>
    </row>
    <row r="115" spans="1:70" ht="15" hidden="1" customHeight="1">
      <c r="A115" s="85" t="s">
        <v>1311</v>
      </c>
      <c r="B115" s="22" t="s">
        <v>177</v>
      </c>
      <c r="C115" s="69" t="s">
        <v>152</v>
      </c>
      <c r="D115" s="97" t="s">
        <v>1312</v>
      </c>
      <c r="E115" s="184"/>
      <c r="F115" s="69" t="s">
        <v>152</v>
      </c>
      <c r="G115" s="69"/>
      <c r="H115" s="69"/>
      <c r="I115" s="69"/>
      <c r="J115" s="58"/>
      <c r="K115" s="15" t="s">
        <v>1313</v>
      </c>
      <c r="L115" s="184" t="s">
        <v>1314</v>
      </c>
      <c r="M115" s="15" t="s">
        <v>1315</v>
      </c>
      <c r="N115" s="15" t="s">
        <v>164</v>
      </c>
      <c r="O115" s="58">
        <v>2</v>
      </c>
      <c r="P115" s="16" t="s">
        <v>1316</v>
      </c>
      <c r="Q115" s="15" t="s">
        <v>1317</v>
      </c>
      <c r="R115" s="16" t="s">
        <v>195</v>
      </c>
      <c r="S115" s="16" t="s">
        <v>1085</v>
      </c>
      <c r="T115" s="23" t="s">
        <v>168</v>
      </c>
      <c r="U115" s="23" t="s">
        <v>168</v>
      </c>
      <c r="V115" s="23"/>
      <c r="W115" s="23"/>
      <c r="X115" s="23" t="s">
        <v>168</v>
      </c>
      <c r="Y115" s="23" t="s">
        <v>168</v>
      </c>
      <c r="Z115" s="23" t="s">
        <v>168</v>
      </c>
      <c r="AA115" s="23" t="s">
        <v>168</v>
      </c>
      <c r="AB115" s="23" t="s">
        <v>168</v>
      </c>
      <c r="AC115" s="23" t="s">
        <v>168</v>
      </c>
      <c r="AD115" s="23">
        <v>3</v>
      </c>
      <c r="AE115" s="23">
        <v>5</v>
      </c>
      <c r="AF115" s="23" t="s">
        <v>168</v>
      </c>
      <c r="AG115" s="23" t="s">
        <v>168</v>
      </c>
      <c r="AH115" s="23" t="s">
        <v>168</v>
      </c>
      <c r="AI115" s="23" t="s">
        <v>168</v>
      </c>
      <c r="AJ115" s="23" t="s">
        <v>168</v>
      </c>
      <c r="AK115" s="23" t="s">
        <v>168</v>
      </c>
      <c r="AL115" s="16" t="s">
        <v>271</v>
      </c>
      <c r="AM115" s="15" t="s">
        <v>1230</v>
      </c>
      <c r="AN115" s="14" t="s">
        <v>367</v>
      </c>
      <c r="AO115" s="16" t="s">
        <v>171</v>
      </c>
      <c r="AP115" s="108" t="s">
        <v>667</v>
      </c>
      <c r="AQ115" s="98" t="s">
        <v>1318</v>
      </c>
      <c r="AR115" s="44" t="s">
        <v>1318</v>
      </c>
      <c r="AS115" s="57" t="s">
        <v>1319</v>
      </c>
      <c r="AT115" s="56">
        <v>1548811</v>
      </c>
      <c r="AU115" s="4" t="s">
        <v>1320</v>
      </c>
      <c r="AV115" s="4" t="s">
        <v>1321</v>
      </c>
      <c r="AW115" s="4" t="s">
        <v>1322</v>
      </c>
      <c r="AX115" s="70">
        <v>0</v>
      </c>
      <c r="AY115" s="115">
        <v>0</v>
      </c>
      <c r="AZ115" s="70">
        <v>0</v>
      </c>
      <c r="BA115" s="115">
        <v>0</v>
      </c>
      <c r="BB115" s="157"/>
      <c r="BC115" s="157"/>
      <c r="BD115" s="157"/>
      <c r="BE115" s="157"/>
      <c r="BF115" s="157"/>
      <c r="BG115" s="115"/>
      <c r="BH115" s="143"/>
      <c r="BI115" s="143"/>
      <c r="BJ115" s="143"/>
      <c r="BK115" s="143"/>
      <c r="BL115" s="143"/>
      <c r="BM115" s="143"/>
      <c r="BN115" s="143"/>
      <c r="BO115" s="143"/>
      <c r="BP115" s="143"/>
      <c r="BQ115" s="6" t="str">
        <f>VLOOKUP(AM115,Hilfslisten!J:K,2,FALSE)</f>
        <v>Korba Petr</v>
      </c>
      <c r="BR115" s="6"/>
    </row>
    <row r="116" spans="1:70" ht="15" hidden="1" customHeight="1">
      <c r="A116" s="85" t="s">
        <v>1323</v>
      </c>
      <c r="B116" s="22" t="s">
        <v>177</v>
      </c>
      <c r="C116" s="69" t="s">
        <v>152</v>
      </c>
      <c r="D116" s="97" t="s">
        <v>1324</v>
      </c>
      <c r="E116" s="196"/>
      <c r="F116" s="69" t="s">
        <v>152</v>
      </c>
      <c r="G116" s="69"/>
      <c r="H116" s="69"/>
      <c r="I116" s="69"/>
      <c r="J116" s="58"/>
      <c r="K116" s="15" t="s">
        <v>1325</v>
      </c>
      <c r="L116" s="196" t="s">
        <v>1315</v>
      </c>
      <c r="M116" s="15" t="s">
        <v>1315</v>
      </c>
      <c r="N116" s="15" t="s">
        <v>661</v>
      </c>
      <c r="O116" s="58">
        <v>2</v>
      </c>
      <c r="P116" s="16" t="s">
        <v>1316</v>
      </c>
      <c r="Q116" s="15" t="s">
        <v>1317</v>
      </c>
      <c r="R116" s="16" t="s">
        <v>195</v>
      </c>
      <c r="S116" s="16" t="s">
        <v>1085</v>
      </c>
      <c r="T116" s="23" t="s">
        <v>168</v>
      </c>
      <c r="U116" s="23" t="s">
        <v>168</v>
      </c>
      <c r="V116" s="23"/>
      <c r="W116" s="23"/>
      <c r="X116" s="23" t="s">
        <v>168</v>
      </c>
      <c r="Y116" s="23" t="s">
        <v>168</v>
      </c>
      <c r="Z116" s="23" t="s">
        <v>168</v>
      </c>
      <c r="AA116" s="23" t="s">
        <v>168</v>
      </c>
      <c r="AB116" s="23" t="s">
        <v>168</v>
      </c>
      <c r="AC116" s="23" t="s">
        <v>168</v>
      </c>
      <c r="AD116" s="23">
        <v>3</v>
      </c>
      <c r="AE116" s="23">
        <v>5</v>
      </c>
      <c r="AF116" s="23" t="s">
        <v>168</v>
      </c>
      <c r="AG116" s="23" t="s">
        <v>168</v>
      </c>
      <c r="AH116" s="23" t="s">
        <v>168</v>
      </c>
      <c r="AI116" s="23" t="s">
        <v>168</v>
      </c>
      <c r="AJ116" s="23" t="s">
        <v>168</v>
      </c>
      <c r="AK116" s="23" t="s">
        <v>168</v>
      </c>
      <c r="AL116" s="16" t="s">
        <v>271</v>
      </c>
      <c r="AM116" s="15" t="s">
        <v>1230</v>
      </c>
      <c r="AN116" s="14" t="s">
        <v>367</v>
      </c>
      <c r="AO116" s="16" t="s">
        <v>171</v>
      </c>
      <c r="AP116" s="108" t="s">
        <v>667</v>
      </c>
      <c r="AQ116" s="15"/>
      <c r="AR116" s="41" t="s">
        <v>1318</v>
      </c>
      <c r="AS116" s="57" t="s">
        <v>1319</v>
      </c>
      <c r="AT116" s="56">
        <v>1548807</v>
      </c>
      <c r="AU116" s="4" t="s">
        <v>1326</v>
      </c>
      <c r="AV116" s="4" t="s">
        <v>1327</v>
      </c>
      <c r="AW116" s="4" t="s">
        <v>1328</v>
      </c>
      <c r="AX116" s="70" t="s">
        <v>667</v>
      </c>
      <c r="AY116" s="115">
        <v>0</v>
      </c>
      <c r="AZ116" s="70" t="s">
        <v>667</v>
      </c>
      <c r="BA116" s="115">
        <v>0</v>
      </c>
      <c r="BB116" s="157"/>
      <c r="BC116" s="157"/>
      <c r="BD116" s="157"/>
      <c r="BE116" s="157"/>
      <c r="BF116" s="157"/>
      <c r="BG116" s="115"/>
      <c r="BH116" s="143"/>
      <c r="BI116" s="143"/>
      <c r="BJ116" s="143"/>
      <c r="BK116" s="143"/>
      <c r="BL116" s="143"/>
      <c r="BM116" s="143"/>
      <c r="BN116" s="143"/>
      <c r="BO116" s="143"/>
      <c r="BP116" s="143"/>
      <c r="BQ116" s="6" t="str">
        <f>VLOOKUP(AM116,Hilfslisten!J:K,2,FALSE)</f>
        <v>Korba Petr</v>
      </c>
      <c r="BR116" s="6"/>
    </row>
    <row r="117" spans="1:70" ht="15" hidden="1" customHeight="1">
      <c r="A117" s="88" t="s">
        <v>1329</v>
      </c>
      <c r="B117" s="22" t="s">
        <v>177</v>
      </c>
      <c r="C117" s="21" t="s">
        <v>152</v>
      </c>
      <c r="D117" s="56" t="s">
        <v>1330</v>
      </c>
      <c r="E117" s="195" t="s">
        <v>1093</v>
      </c>
      <c r="F117" s="21" t="s">
        <v>152</v>
      </c>
      <c r="G117" s="21"/>
      <c r="H117" s="21"/>
      <c r="I117" s="21"/>
      <c r="J117" s="59"/>
      <c r="K117" s="14" t="s">
        <v>1331</v>
      </c>
      <c r="L117" s="195" t="s">
        <v>1332</v>
      </c>
      <c r="M117" s="15" t="s">
        <v>1333</v>
      </c>
      <c r="N117" s="14" t="s">
        <v>164</v>
      </c>
      <c r="O117" s="59">
        <v>4</v>
      </c>
      <c r="P117" s="16" t="s">
        <v>193</v>
      </c>
      <c r="Q117" s="14" t="s">
        <v>1317</v>
      </c>
      <c r="R117" s="17" t="s">
        <v>195</v>
      </c>
      <c r="S117" s="17" t="s">
        <v>1085</v>
      </c>
      <c r="T117" s="23" t="s">
        <v>168</v>
      </c>
      <c r="U117" s="23" t="s">
        <v>168</v>
      </c>
      <c r="V117" s="23"/>
      <c r="W117" s="23"/>
      <c r="X117" s="23" t="s">
        <v>168</v>
      </c>
      <c r="Y117" s="23" t="s">
        <v>168</v>
      </c>
      <c r="Z117" s="23" t="s">
        <v>168</v>
      </c>
      <c r="AA117" s="23" t="s">
        <v>168</v>
      </c>
      <c r="AB117" s="23" t="s">
        <v>168</v>
      </c>
      <c r="AC117" s="23" t="s">
        <v>168</v>
      </c>
      <c r="AD117" s="23">
        <v>3</v>
      </c>
      <c r="AE117" s="23">
        <v>5</v>
      </c>
      <c r="AF117" s="23" t="s">
        <v>168</v>
      </c>
      <c r="AG117" s="23" t="s">
        <v>168</v>
      </c>
      <c r="AH117" s="23" t="s">
        <v>168</v>
      </c>
      <c r="AI117" s="23" t="s">
        <v>168</v>
      </c>
      <c r="AJ117" s="23" t="s">
        <v>168</v>
      </c>
      <c r="AK117" s="23" t="s">
        <v>168</v>
      </c>
      <c r="AL117" s="17" t="s">
        <v>365</v>
      </c>
      <c r="AM117" s="14" t="s">
        <v>1334</v>
      </c>
      <c r="AN117" s="14" t="s">
        <v>367</v>
      </c>
      <c r="AO117" s="17" t="s">
        <v>198</v>
      </c>
      <c r="AP117" s="23"/>
      <c r="AQ117" s="21"/>
      <c r="AR117" s="52" t="s">
        <v>379</v>
      </c>
      <c r="AS117" s="57" t="s">
        <v>200</v>
      </c>
      <c r="AT117" s="56">
        <v>1560082</v>
      </c>
      <c r="AU117" s="4" t="s">
        <v>1335</v>
      </c>
      <c r="AV117" s="4" t="s">
        <v>1336</v>
      </c>
      <c r="AW117" s="4" t="s">
        <v>1337</v>
      </c>
      <c r="AX117" s="70">
        <v>0</v>
      </c>
      <c r="AY117" s="115">
        <v>0</v>
      </c>
      <c r="AZ117" s="70">
        <v>0</v>
      </c>
      <c r="BA117" s="115">
        <v>0</v>
      </c>
      <c r="BB117" s="157"/>
      <c r="BC117" s="157"/>
      <c r="BD117" s="157"/>
      <c r="BE117" s="157"/>
      <c r="BF117" s="157"/>
      <c r="BG117" s="115"/>
      <c r="BH117" s="143"/>
      <c r="BI117" s="143"/>
      <c r="BJ117" s="143"/>
      <c r="BK117" s="143"/>
      <c r="BL117" s="143"/>
      <c r="BM117" s="143"/>
      <c r="BN117" s="143"/>
      <c r="BO117" s="143"/>
      <c r="BP117" s="143"/>
      <c r="BQ117" s="6" t="str">
        <f>VLOOKUP(AM117,Hilfslisten!J:K,2,FALSE)</f>
        <v>Koll Stephan</v>
      </c>
      <c r="BR117" s="6"/>
    </row>
    <row r="118" spans="1:70" ht="15" hidden="1" customHeight="1">
      <c r="A118" s="85" t="s">
        <v>1338</v>
      </c>
      <c r="B118" s="22" t="s">
        <v>177</v>
      </c>
      <c r="C118" s="21" t="s">
        <v>152</v>
      </c>
      <c r="D118" s="56" t="s">
        <v>1339</v>
      </c>
      <c r="E118" s="204"/>
      <c r="F118" s="21" t="s">
        <v>152</v>
      </c>
      <c r="G118" s="21"/>
      <c r="H118" s="21"/>
      <c r="I118" s="21"/>
      <c r="J118" s="59"/>
      <c r="K118" s="21" t="s">
        <v>1340</v>
      </c>
      <c r="L118" s="204" t="s">
        <v>1341</v>
      </c>
      <c r="M118" s="14" t="s">
        <v>1342</v>
      </c>
      <c r="N118" s="14" t="s">
        <v>164</v>
      </c>
      <c r="O118" s="59">
        <v>4</v>
      </c>
      <c r="P118" s="16" t="s">
        <v>208</v>
      </c>
      <c r="Q118" s="14" t="s">
        <v>1317</v>
      </c>
      <c r="R118" s="17" t="s">
        <v>195</v>
      </c>
      <c r="S118" s="17" t="s">
        <v>1085</v>
      </c>
      <c r="T118" s="23" t="s">
        <v>168</v>
      </c>
      <c r="U118" s="23" t="s">
        <v>168</v>
      </c>
      <c r="V118" s="23"/>
      <c r="W118" s="23"/>
      <c r="X118" s="23" t="s">
        <v>168</v>
      </c>
      <c r="Y118" s="23" t="s">
        <v>168</v>
      </c>
      <c r="Z118" s="23" t="s">
        <v>168</v>
      </c>
      <c r="AA118" s="23" t="s">
        <v>168</v>
      </c>
      <c r="AB118" s="23" t="s">
        <v>168</v>
      </c>
      <c r="AC118" s="23" t="s">
        <v>168</v>
      </c>
      <c r="AD118" s="23">
        <v>3</v>
      </c>
      <c r="AE118" s="23">
        <v>5</v>
      </c>
      <c r="AF118" s="23" t="s">
        <v>168</v>
      </c>
      <c r="AG118" s="23" t="s">
        <v>168</v>
      </c>
      <c r="AH118" s="23" t="s">
        <v>168</v>
      </c>
      <c r="AI118" s="23" t="s">
        <v>168</v>
      </c>
      <c r="AJ118" s="23" t="s">
        <v>168</v>
      </c>
      <c r="AK118" s="23" t="s">
        <v>168</v>
      </c>
      <c r="AL118" s="17" t="s">
        <v>365</v>
      </c>
      <c r="AM118" s="14" t="s">
        <v>366</v>
      </c>
      <c r="AN118" s="14" t="s">
        <v>367</v>
      </c>
      <c r="AO118" s="17" t="s">
        <v>171</v>
      </c>
      <c r="AP118" s="23"/>
      <c r="AQ118" s="21"/>
      <c r="AR118" s="51" t="s">
        <v>1343</v>
      </c>
      <c r="AS118" s="57" t="s">
        <v>1344</v>
      </c>
      <c r="AT118" s="56">
        <v>1558928</v>
      </c>
      <c r="AU118" s="4" t="s">
        <v>1345</v>
      </c>
      <c r="AV118" s="4" t="s">
        <v>1346</v>
      </c>
      <c r="AW118" s="4" t="s">
        <v>1347</v>
      </c>
      <c r="AX118" s="70">
        <v>0</v>
      </c>
      <c r="AY118" s="115">
        <v>0</v>
      </c>
      <c r="AZ118" s="70">
        <v>0</v>
      </c>
      <c r="BA118" s="115">
        <v>0</v>
      </c>
      <c r="BB118" s="157"/>
      <c r="BC118" s="157"/>
      <c r="BD118" s="157"/>
      <c r="BE118" s="157"/>
      <c r="BF118" s="157"/>
      <c r="BG118" s="115"/>
      <c r="BH118" s="143"/>
      <c r="BI118" s="143"/>
      <c r="BJ118" s="143"/>
      <c r="BK118" s="143"/>
      <c r="BL118" s="143"/>
      <c r="BM118" s="143"/>
      <c r="BN118" s="143"/>
      <c r="BO118" s="143"/>
      <c r="BP118" s="143"/>
      <c r="BQ118" s="6" t="str">
        <f>VLOOKUP(AM118,Hilfslisten!J:K,2,FALSE)</f>
        <v>Fassbind Adrian</v>
      </c>
      <c r="BR118" s="6"/>
    </row>
    <row r="119" spans="1:70" ht="15" hidden="1" customHeight="1">
      <c r="A119" s="85" t="s">
        <v>1348</v>
      </c>
      <c r="B119" s="69" t="s">
        <v>177</v>
      </c>
      <c r="C119" s="69" t="s">
        <v>152</v>
      </c>
      <c r="D119" s="56" t="s">
        <v>1349</v>
      </c>
      <c r="E119" s="224"/>
      <c r="F119" s="69" t="s">
        <v>152</v>
      </c>
      <c r="G119" s="69"/>
      <c r="H119" s="69"/>
      <c r="I119" s="69"/>
      <c r="J119" s="58"/>
      <c r="K119" s="69" t="s">
        <v>1350</v>
      </c>
      <c r="L119" s="224" t="s">
        <v>1351</v>
      </c>
      <c r="M119" s="84" t="s">
        <v>1352</v>
      </c>
      <c r="N119" s="14" t="s">
        <v>164</v>
      </c>
      <c r="O119" s="58">
        <v>4</v>
      </c>
      <c r="P119" s="16" t="s">
        <v>269</v>
      </c>
      <c r="Q119" s="15" t="s">
        <v>1305</v>
      </c>
      <c r="R119" s="16" t="s">
        <v>195</v>
      </c>
      <c r="S119" s="16" t="s">
        <v>195</v>
      </c>
      <c r="T119" s="23" t="s">
        <v>168</v>
      </c>
      <c r="U119" s="23" t="s">
        <v>168</v>
      </c>
      <c r="V119" s="23"/>
      <c r="W119" s="23"/>
      <c r="X119" s="23" t="s">
        <v>168</v>
      </c>
      <c r="Y119" s="23" t="s">
        <v>168</v>
      </c>
      <c r="Z119" s="23" t="s">
        <v>168</v>
      </c>
      <c r="AA119" s="23" t="s">
        <v>168</v>
      </c>
      <c r="AB119" s="23" t="s">
        <v>168</v>
      </c>
      <c r="AC119" s="23" t="s">
        <v>168</v>
      </c>
      <c r="AD119" s="23">
        <v>3</v>
      </c>
      <c r="AE119" s="23">
        <v>3</v>
      </c>
      <c r="AF119" s="23" t="s">
        <v>168</v>
      </c>
      <c r="AG119" s="23" t="s">
        <v>168</v>
      </c>
      <c r="AH119" s="23" t="s">
        <v>168</v>
      </c>
      <c r="AI119" s="23" t="s">
        <v>168</v>
      </c>
      <c r="AJ119" s="23" t="s">
        <v>168</v>
      </c>
      <c r="AK119" s="23" t="s">
        <v>168</v>
      </c>
      <c r="AL119" s="16" t="s">
        <v>246</v>
      </c>
      <c r="AM119" s="15" t="s">
        <v>1353</v>
      </c>
      <c r="AN119" s="14" t="s">
        <v>367</v>
      </c>
      <c r="AO119" s="16" t="s">
        <v>171</v>
      </c>
      <c r="AP119" s="108"/>
      <c r="AQ119" s="15" t="s">
        <v>416</v>
      </c>
      <c r="AR119" s="46" t="s">
        <v>1354</v>
      </c>
      <c r="AS119" s="57" t="s">
        <v>392</v>
      </c>
      <c r="AT119" s="56">
        <v>1558995</v>
      </c>
      <c r="AU119" s="4" t="s">
        <v>1355</v>
      </c>
      <c r="AV119" s="4" t="s">
        <v>1356</v>
      </c>
      <c r="AW119" s="4" t="s">
        <v>1357</v>
      </c>
      <c r="AX119" s="70">
        <v>0</v>
      </c>
      <c r="AY119" s="115">
        <v>0</v>
      </c>
      <c r="AZ119" s="70">
        <v>0</v>
      </c>
      <c r="BA119" s="115">
        <v>0</v>
      </c>
      <c r="BB119" s="157"/>
      <c r="BC119" s="157"/>
      <c r="BD119" s="157"/>
      <c r="BE119" s="157"/>
      <c r="BF119" s="157"/>
      <c r="BG119" s="115"/>
      <c r="BH119" s="143"/>
      <c r="BI119" s="143"/>
      <c r="BJ119" s="143"/>
      <c r="BK119" s="143"/>
      <c r="BL119" s="143"/>
      <c r="BM119" s="143"/>
      <c r="BN119" s="143"/>
      <c r="BO119" s="143"/>
      <c r="BP119" s="143"/>
      <c r="BQ119" s="6" t="str">
        <f>VLOOKUP(AM119,Hilfslisten!J:K,2,FALSE)</f>
        <v>Peikert Gregor</v>
      </c>
      <c r="BR119" s="6"/>
    </row>
    <row r="120" spans="1:70" ht="15" hidden="1" customHeight="1">
      <c r="A120" s="89" t="s">
        <v>1358</v>
      </c>
      <c r="B120" s="22" t="s">
        <v>177</v>
      </c>
      <c r="C120" s="21" t="s">
        <v>152</v>
      </c>
      <c r="D120" s="14" t="s">
        <v>1359</v>
      </c>
      <c r="E120" s="215" t="s">
        <v>1112</v>
      </c>
      <c r="F120" s="21" t="s">
        <v>152</v>
      </c>
      <c r="G120" s="21"/>
      <c r="H120" s="21"/>
      <c r="I120" s="21"/>
      <c r="J120" s="59"/>
      <c r="K120" s="14" t="s">
        <v>1360</v>
      </c>
      <c r="L120" s="215" t="s">
        <v>1361</v>
      </c>
      <c r="M120" s="14" t="s">
        <v>1362</v>
      </c>
      <c r="N120" s="14" t="s">
        <v>164</v>
      </c>
      <c r="O120" s="59">
        <v>4</v>
      </c>
      <c r="P120" s="16" t="s">
        <v>452</v>
      </c>
      <c r="Q120" s="14" t="s">
        <v>1305</v>
      </c>
      <c r="R120" s="17" t="s">
        <v>195</v>
      </c>
      <c r="S120" s="17" t="s">
        <v>195</v>
      </c>
      <c r="T120" s="23" t="s">
        <v>168</v>
      </c>
      <c r="U120" s="23" t="s">
        <v>168</v>
      </c>
      <c r="V120" s="23"/>
      <c r="W120" s="23"/>
      <c r="X120" s="23" t="s">
        <v>168</v>
      </c>
      <c r="Y120" s="23" t="s">
        <v>168</v>
      </c>
      <c r="Z120" s="23" t="s">
        <v>168</v>
      </c>
      <c r="AA120" s="23" t="s">
        <v>168</v>
      </c>
      <c r="AB120" s="23" t="s">
        <v>168</v>
      </c>
      <c r="AC120" s="23" t="s">
        <v>168</v>
      </c>
      <c r="AD120" s="23">
        <v>3</v>
      </c>
      <c r="AE120" s="23">
        <v>3</v>
      </c>
      <c r="AF120" s="23" t="s">
        <v>168</v>
      </c>
      <c r="AG120" s="23" t="s">
        <v>168</v>
      </c>
      <c r="AH120" s="23" t="s">
        <v>168</v>
      </c>
      <c r="AI120" s="23" t="s">
        <v>168</v>
      </c>
      <c r="AJ120" s="23" t="s">
        <v>168</v>
      </c>
      <c r="AK120" s="23" t="s">
        <v>168</v>
      </c>
      <c r="AL120" s="14" t="s">
        <v>843</v>
      </c>
      <c r="AM120" s="14" t="s">
        <v>844</v>
      </c>
      <c r="AN120" s="14" t="s">
        <v>367</v>
      </c>
      <c r="AO120" s="17" t="s">
        <v>352</v>
      </c>
      <c r="AP120" s="23"/>
      <c r="AQ120" s="14"/>
      <c r="AR120" s="40" t="s">
        <v>845</v>
      </c>
      <c r="AS120" s="57" t="s">
        <v>184</v>
      </c>
      <c r="AT120" s="56">
        <v>1557963</v>
      </c>
      <c r="AU120" s="4" t="s">
        <v>1363</v>
      </c>
      <c r="AV120" s="4" t="s">
        <v>1364</v>
      </c>
      <c r="AW120" s="4" t="s">
        <v>1365</v>
      </c>
      <c r="AX120" s="70">
        <v>0</v>
      </c>
      <c r="AY120" s="115">
        <v>0</v>
      </c>
      <c r="AZ120" s="70">
        <v>0</v>
      </c>
      <c r="BA120" s="115">
        <v>0</v>
      </c>
      <c r="BB120" s="157"/>
      <c r="BC120" s="157"/>
      <c r="BD120" s="157"/>
      <c r="BE120" s="157"/>
      <c r="BF120" s="157"/>
      <c r="BG120" s="115"/>
      <c r="BH120" s="143"/>
      <c r="BI120" s="143"/>
      <c r="BJ120" s="143"/>
      <c r="BK120" s="143"/>
      <c r="BL120" s="143"/>
      <c r="BM120" s="143"/>
      <c r="BN120" s="143"/>
      <c r="BO120" s="143"/>
      <c r="BP120" s="143"/>
      <c r="BQ120" s="6" t="str">
        <f>VLOOKUP(AM120,Hilfslisten!J:K,2,FALSE)</f>
        <v>Eberlein Robert</v>
      </c>
      <c r="BR120" s="6"/>
    </row>
    <row r="121" spans="1:70" ht="15" hidden="1" customHeight="1">
      <c r="A121" s="85" t="s">
        <v>1366</v>
      </c>
      <c r="B121" s="22" t="s">
        <v>177</v>
      </c>
      <c r="C121" s="21" t="s">
        <v>153</v>
      </c>
      <c r="D121" s="97" t="s">
        <v>1367</v>
      </c>
      <c r="E121" s="197" t="s">
        <v>1368</v>
      </c>
      <c r="F121" s="21" t="s">
        <v>153</v>
      </c>
      <c r="G121" s="14"/>
      <c r="H121" s="14"/>
      <c r="I121" s="14"/>
      <c r="J121" s="61"/>
      <c r="K121" s="14" t="s">
        <v>1369</v>
      </c>
      <c r="L121" s="197" t="s">
        <v>1368</v>
      </c>
      <c r="M121" s="14" t="s">
        <v>1370</v>
      </c>
      <c r="N121" s="17" t="s">
        <v>164</v>
      </c>
      <c r="O121" s="59">
        <v>4</v>
      </c>
      <c r="P121" s="16" t="s">
        <v>208</v>
      </c>
      <c r="Q121" s="17" t="s">
        <v>1371</v>
      </c>
      <c r="R121" s="17" t="s">
        <v>195</v>
      </c>
      <c r="S121" s="17" t="s">
        <v>195</v>
      </c>
      <c r="T121" s="23" t="s">
        <v>168</v>
      </c>
      <c r="U121" s="23" t="s">
        <v>168</v>
      </c>
      <c r="V121" s="23"/>
      <c r="W121" s="23"/>
      <c r="X121" s="23" t="s">
        <v>168</v>
      </c>
      <c r="Y121" s="23" t="s">
        <v>168</v>
      </c>
      <c r="Z121" s="23" t="s">
        <v>168</v>
      </c>
      <c r="AA121" s="23" t="s">
        <v>168</v>
      </c>
      <c r="AB121" s="23" t="s">
        <v>168</v>
      </c>
      <c r="AC121" s="23" t="s">
        <v>168</v>
      </c>
      <c r="AD121" s="23" t="s">
        <v>168</v>
      </c>
      <c r="AE121" s="23" t="s">
        <v>168</v>
      </c>
      <c r="AF121" s="23">
        <v>3</v>
      </c>
      <c r="AG121" s="23">
        <v>3</v>
      </c>
      <c r="AH121" s="23" t="s">
        <v>168</v>
      </c>
      <c r="AI121" s="23" t="s">
        <v>168</v>
      </c>
      <c r="AJ121" s="23" t="s">
        <v>168</v>
      </c>
      <c r="AK121" s="23" t="s">
        <v>168</v>
      </c>
      <c r="AL121" s="14" t="s">
        <v>258</v>
      </c>
      <c r="AM121" s="14" t="s">
        <v>934</v>
      </c>
      <c r="AN121" s="14" t="s">
        <v>415</v>
      </c>
      <c r="AO121" s="17" t="s">
        <v>171</v>
      </c>
      <c r="AP121" s="23"/>
      <c r="AQ121" s="17"/>
      <c r="AR121" s="39" t="s">
        <v>1372</v>
      </c>
      <c r="AS121" s="57" t="s">
        <v>248</v>
      </c>
      <c r="AT121" s="56">
        <v>1558902</v>
      </c>
      <c r="AU121" s="4" t="s">
        <v>1373</v>
      </c>
      <c r="AV121" s="4" t="s">
        <v>1374</v>
      </c>
      <c r="AW121" s="4" t="s">
        <v>1375</v>
      </c>
      <c r="AX121" s="70">
        <v>0</v>
      </c>
      <c r="AY121" s="115">
        <v>0</v>
      </c>
      <c r="AZ121" s="70">
        <v>0</v>
      </c>
      <c r="BA121" s="115">
        <v>0</v>
      </c>
      <c r="BB121" s="157"/>
      <c r="BC121" s="157"/>
      <c r="BD121" s="157"/>
      <c r="BE121" s="157"/>
      <c r="BF121" s="157"/>
      <c r="BG121" s="115"/>
      <c r="BH121" s="143"/>
      <c r="BI121" s="143"/>
      <c r="BJ121" s="143"/>
      <c r="BK121" s="143"/>
      <c r="BL121" s="143"/>
      <c r="BM121" s="143"/>
      <c r="BN121" s="143"/>
      <c r="BO121" s="143"/>
      <c r="BP121" s="143"/>
      <c r="BQ121" s="6" t="str">
        <f>VLOOKUP(AM121,Hilfslisten!J:K,2,FALSE)</f>
        <v>Nussberger Mathis</v>
      </c>
      <c r="BR121" s="6"/>
    </row>
    <row r="122" spans="1:70" ht="15" hidden="1" customHeight="1">
      <c r="A122" s="85" t="s">
        <v>1376</v>
      </c>
      <c r="B122" s="22" t="s">
        <v>177</v>
      </c>
      <c r="C122" s="21" t="s">
        <v>153</v>
      </c>
      <c r="D122" s="97" t="s">
        <v>1377</v>
      </c>
      <c r="E122" s="197" t="s">
        <v>1378</v>
      </c>
      <c r="F122" s="21" t="s">
        <v>153</v>
      </c>
      <c r="G122" s="14"/>
      <c r="H122" s="14"/>
      <c r="I122" s="14"/>
      <c r="J122" s="61"/>
      <c r="K122" s="14" t="s">
        <v>1379</v>
      </c>
      <c r="L122" s="197" t="s">
        <v>1378</v>
      </c>
      <c r="M122" s="14" t="s">
        <v>1380</v>
      </c>
      <c r="N122" s="17" t="s">
        <v>164</v>
      </c>
      <c r="O122" s="59">
        <v>4</v>
      </c>
      <c r="P122" s="16" t="s">
        <v>452</v>
      </c>
      <c r="Q122" s="17" t="s">
        <v>1381</v>
      </c>
      <c r="R122" s="17" t="s">
        <v>195</v>
      </c>
      <c r="S122" s="17" t="s">
        <v>1085</v>
      </c>
      <c r="T122" s="23" t="s">
        <v>168</v>
      </c>
      <c r="U122" s="23" t="s">
        <v>168</v>
      </c>
      <c r="V122" s="23"/>
      <c r="W122" s="23"/>
      <c r="X122" s="23" t="s">
        <v>168</v>
      </c>
      <c r="Y122" s="23" t="s">
        <v>168</v>
      </c>
      <c r="Z122" s="23" t="s">
        <v>168</v>
      </c>
      <c r="AA122" s="23" t="s">
        <v>168</v>
      </c>
      <c r="AB122" s="23" t="s">
        <v>168</v>
      </c>
      <c r="AC122" s="23" t="s">
        <v>168</v>
      </c>
      <c r="AD122" s="23" t="s">
        <v>168</v>
      </c>
      <c r="AE122" s="23" t="s">
        <v>168</v>
      </c>
      <c r="AF122" s="23">
        <v>3</v>
      </c>
      <c r="AG122" s="23">
        <v>5</v>
      </c>
      <c r="AH122" s="23" t="s">
        <v>168</v>
      </c>
      <c r="AI122" s="23" t="s">
        <v>168</v>
      </c>
      <c r="AJ122" s="23" t="s">
        <v>168</v>
      </c>
      <c r="AK122" s="23" t="s">
        <v>168</v>
      </c>
      <c r="AL122" s="14" t="s">
        <v>427</v>
      </c>
      <c r="AM122" s="14" t="s">
        <v>1382</v>
      </c>
      <c r="AN122" s="14" t="s">
        <v>415</v>
      </c>
      <c r="AO122" s="17" t="s">
        <v>171</v>
      </c>
      <c r="AP122" s="23"/>
      <c r="AQ122" s="17"/>
      <c r="AR122" s="41"/>
      <c r="AS122" s="57" t="s">
        <v>1383</v>
      </c>
      <c r="AT122" s="56">
        <v>1558035</v>
      </c>
      <c r="AU122" s="4" t="s">
        <v>1384</v>
      </c>
      <c r="AV122" s="4" t="s">
        <v>1385</v>
      </c>
      <c r="AW122" s="4" t="s">
        <v>1386</v>
      </c>
      <c r="AX122" s="70">
        <v>0</v>
      </c>
      <c r="AY122" s="115">
        <v>0</v>
      </c>
      <c r="AZ122" s="70">
        <v>0</v>
      </c>
      <c r="BA122" s="115">
        <v>0</v>
      </c>
      <c r="BB122" s="157"/>
      <c r="BC122" s="157"/>
      <c r="BD122" s="157"/>
      <c r="BE122" s="157"/>
      <c r="BF122" s="157"/>
      <c r="BG122" s="115"/>
      <c r="BH122" s="143"/>
      <c r="BI122" s="143"/>
      <c r="BJ122" s="143"/>
      <c r="BK122" s="143"/>
      <c r="BL122" s="143"/>
      <c r="BM122" s="143"/>
      <c r="BN122" s="143"/>
      <c r="BO122" s="143"/>
      <c r="BP122" s="143"/>
      <c r="BQ122" s="6" t="str">
        <f>VLOOKUP(AM122,Hilfslisten!J:K,2,FALSE)</f>
        <v>Altenburger Ruprecht</v>
      </c>
      <c r="BR122" s="6"/>
    </row>
    <row r="123" spans="1:70" ht="15" hidden="1" customHeight="1">
      <c r="A123" s="88" t="s">
        <v>1387</v>
      </c>
      <c r="B123" s="69" t="s">
        <v>177</v>
      </c>
      <c r="C123" s="69" t="s">
        <v>153</v>
      </c>
      <c r="D123" s="97" t="s">
        <v>1388</v>
      </c>
      <c r="E123" s="198" t="s">
        <v>1093</v>
      </c>
      <c r="F123" s="69" t="s">
        <v>153</v>
      </c>
      <c r="G123" s="15"/>
      <c r="H123" s="15"/>
      <c r="I123" s="15"/>
      <c r="J123" s="62"/>
      <c r="K123" s="15" t="s">
        <v>1389</v>
      </c>
      <c r="L123" s="198" t="s">
        <v>1390</v>
      </c>
      <c r="M123" s="84" t="s">
        <v>1390</v>
      </c>
      <c r="N123" s="16" t="s">
        <v>661</v>
      </c>
      <c r="O123" s="58">
        <v>4</v>
      </c>
      <c r="P123" s="16" t="s">
        <v>193</v>
      </c>
      <c r="Q123" s="16" t="s">
        <v>1381</v>
      </c>
      <c r="R123" s="16" t="s">
        <v>195</v>
      </c>
      <c r="S123" s="16" t="s">
        <v>1085</v>
      </c>
      <c r="T123" s="23" t="s">
        <v>168</v>
      </c>
      <c r="U123" s="23" t="s">
        <v>168</v>
      </c>
      <c r="V123" s="23"/>
      <c r="W123" s="23"/>
      <c r="X123" s="23" t="s">
        <v>168</v>
      </c>
      <c r="Y123" s="23" t="s">
        <v>168</v>
      </c>
      <c r="Z123" s="23" t="s">
        <v>168</v>
      </c>
      <c r="AA123" s="23" t="s">
        <v>168</v>
      </c>
      <c r="AB123" s="23" t="s">
        <v>168</v>
      </c>
      <c r="AC123" s="23" t="s">
        <v>168</v>
      </c>
      <c r="AD123" s="23" t="s">
        <v>168</v>
      </c>
      <c r="AE123" s="23" t="s">
        <v>168</v>
      </c>
      <c r="AF123" s="23">
        <v>3</v>
      </c>
      <c r="AG123" s="23">
        <v>5</v>
      </c>
      <c r="AH123" s="23" t="s">
        <v>168</v>
      </c>
      <c r="AI123" s="23" t="s">
        <v>168</v>
      </c>
      <c r="AJ123" s="23" t="s">
        <v>168</v>
      </c>
      <c r="AK123" s="23" t="s">
        <v>168</v>
      </c>
      <c r="AL123" s="16" t="s">
        <v>427</v>
      </c>
      <c r="AM123" s="15" t="s">
        <v>1391</v>
      </c>
      <c r="AN123" s="15" t="s">
        <v>415</v>
      </c>
      <c r="AO123" s="16" t="s">
        <v>198</v>
      </c>
      <c r="AP123" s="108"/>
      <c r="AQ123" s="16"/>
      <c r="AR123" s="41"/>
      <c r="AS123" s="57" t="s">
        <v>392</v>
      </c>
      <c r="AT123" s="56">
        <v>1560064</v>
      </c>
      <c r="AU123" s="4" t="s">
        <v>1392</v>
      </c>
      <c r="AV123" s="4" t="s">
        <v>1393</v>
      </c>
      <c r="AW123" s="4" t="s">
        <v>1394</v>
      </c>
      <c r="AX123" s="70" t="s">
        <v>667</v>
      </c>
      <c r="AY123" s="115">
        <v>0</v>
      </c>
      <c r="AZ123" s="70" t="s">
        <v>667</v>
      </c>
      <c r="BA123" s="115">
        <v>0</v>
      </c>
      <c r="BB123" s="157"/>
      <c r="BC123" s="157"/>
      <c r="BD123" s="157"/>
      <c r="BE123" s="157"/>
      <c r="BF123" s="157"/>
      <c r="BG123" s="115"/>
      <c r="BH123" s="143"/>
      <c r="BI123" s="143"/>
      <c r="BJ123" s="143"/>
      <c r="BK123" s="143"/>
      <c r="BL123" s="143"/>
      <c r="BM123" s="143"/>
      <c r="BN123" s="143"/>
      <c r="BO123" s="143"/>
      <c r="BP123" s="143"/>
      <c r="BQ123" s="6" t="str">
        <f>VLOOKUP(AM123,Hilfslisten!J:K,2,FALSE)</f>
        <v>Elspass Wilfried Johannes</v>
      </c>
      <c r="BR123" s="6"/>
    </row>
    <row r="124" spans="1:70" ht="15" hidden="1" customHeight="1">
      <c r="A124" s="85" t="s">
        <v>1395</v>
      </c>
      <c r="B124" s="22" t="s">
        <v>177</v>
      </c>
      <c r="C124" s="21" t="s">
        <v>154</v>
      </c>
      <c r="D124" s="97" t="s">
        <v>1396</v>
      </c>
      <c r="E124" s="197" t="s">
        <v>1071</v>
      </c>
      <c r="F124" s="21" t="s">
        <v>154</v>
      </c>
      <c r="G124" s="14"/>
      <c r="H124" s="14"/>
      <c r="I124" s="14"/>
      <c r="J124" s="61"/>
      <c r="K124" s="14" t="s">
        <v>1397</v>
      </c>
      <c r="L124" s="197" t="s">
        <v>1398</v>
      </c>
      <c r="M124" s="17" t="s">
        <v>1399</v>
      </c>
      <c r="N124" s="17" t="s">
        <v>164</v>
      </c>
      <c r="O124" s="59">
        <v>4</v>
      </c>
      <c r="P124" s="16" t="s">
        <v>452</v>
      </c>
      <c r="Q124" s="17" t="s">
        <v>1400</v>
      </c>
      <c r="R124" s="17" t="s">
        <v>195</v>
      </c>
      <c r="S124" s="17" t="s">
        <v>195</v>
      </c>
      <c r="T124" s="23" t="s">
        <v>168</v>
      </c>
      <c r="U124" s="23" t="s">
        <v>168</v>
      </c>
      <c r="V124" s="23"/>
      <c r="W124" s="23"/>
      <c r="X124" s="23" t="s">
        <v>168</v>
      </c>
      <c r="Y124" s="23" t="s">
        <v>168</v>
      </c>
      <c r="Z124" s="23" t="s">
        <v>168</v>
      </c>
      <c r="AA124" s="23" t="s">
        <v>168</v>
      </c>
      <c r="AB124" s="23" t="s">
        <v>168</v>
      </c>
      <c r="AC124" s="23" t="s">
        <v>168</v>
      </c>
      <c r="AD124" s="23" t="s">
        <v>168</v>
      </c>
      <c r="AE124" s="23" t="s">
        <v>168</v>
      </c>
      <c r="AF124" s="23" t="s">
        <v>168</v>
      </c>
      <c r="AG124" s="23" t="s">
        <v>168</v>
      </c>
      <c r="AH124" s="23">
        <v>3</v>
      </c>
      <c r="AI124" s="23">
        <v>3</v>
      </c>
      <c r="AJ124" s="23" t="s">
        <v>168</v>
      </c>
      <c r="AK124" s="23" t="s">
        <v>168</v>
      </c>
      <c r="AL124" s="14" t="s">
        <v>284</v>
      </c>
      <c r="AM124" s="14" t="s">
        <v>442</v>
      </c>
      <c r="AN124" s="14" t="s">
        <v>442</v>
      </c>
      <c r="AO124" s="17" t="s">
        <v>171</v>
      </c>
      <c r="AP124" s="23"/>
      <c r="AQ124" s="17"/>
      <c r="AR124" s="41"/>
      <c r="AS124" s="57" t="s">
        <v>248</v>
      </c>
      <c r="AT124" s="56">
        <v>1558090</v>
      </c>
      <c r="AU124" s="4" t="s">
        <v>1401</v>
      </c>
      <c r="AV124" s="4" t="s">
        <v>1402</v>
      </c>
      <c r="AW124" s="4" t="s">
        <v>1403</v>
      </c>
      <c r="AX124" s="70">
        <v>0</v>
      </c>
      <c r="AY124" s="115">
        <v>0</v>
      </c>
      <c r="AZ124" s="70">
        <v>0</v>
      </c>
      <c r="BA124" s="115">
        <v>0</v>
      </c>
      <c r="BB124" s="157"/>
      <c r="BC124" s="157"/>
      <c r="BD124" s="157"/>
      <c r="BE124" s="157"/>
      <c r="BF124" s="157"/>
      <c r="BG124" s="115"/>
      <c r="BH124" s="143"/>
      <c r="BI124" s="143"/>
      <c r="BJ124" s="143"/>
      <c r="BK124" s="143"/>
      <c r="BL124" s="143"/>
      <c r="BM124" s="143"/>
      <c r="BN124" s="143"/>
      <c r="BO124" s="143"/>
      <c r="BP124" s="143"/>
      <c r="BQ124" s="6" t="str">
        <f>VLOOKUP(AM124,Hilfslisten!J:K,2,FALSE)</f>
        <v>Sauter-Servaes Thomas</v>
      </c>
      <c r="BR124" s="6"/>
    </row>
    <row r="125" spans="1:70" ht="15" hidden="1" customHeight="1">
      <c r="A125" s="88" t="s">
        <v>1404</v>
      </c>
      <c r="B125" s="22" t="s">
        <v>177</v>
      </c>
      <c r="C125" s="21" t="s">
        <v>154</v>
      </c>
      <c r="D125" s="97" t="s">
        <v>1405</v>
      </c>
      <c r="E125" s="195" t="s">
        <v>1093</v>
      </c>
      <c r="F125" s="21" t="s">
        <v>154</v>
      </c>
      <c r="G125" s="14"/>
      <c r="H125" s="14"/>
      <c r="I125" s="14"/>
      <c r="J125" s="61"/>
      <c r="K125" s="14" t="s">
        <v>1406</v>
      </c>
      <c r="L125" s="195" t="s">
        <v>1407</v>
      </c>
      <c r="M125" s="14" t="s">
        <v>1408</v>
      </c>
      <c r="N125" s="17" t="s">
        <v>164</v>
      </c>
      <c r="O125" s="59">
        <v>4</v>
      </c>
      <c r="P125" s="16" t="s">
        <v>193</v>
      </c>
      <c r="Q125" s="17" t="s">
        <v>1409</v>
      </c>
      <c r="R125" s="14" t="s">
        <v>195</v>
      </c>
      <c r="S125" s="14" t="s">
        <v>1085</v>
      </c>
      <c r="T125" s="23" t="s">
        <v>168</v>
      </c>
      <c r="U125" s="23" t="s">
        <v>168</v>
      </c>
      <c r="V125" s="23"/>
      <c r="W125" s="23"/>
      <c r="X125" s="23" t="s">
        <v>168</v>
      </c>
      <c r="Y125" s="23" t="s">
        <v>168</v>
      </c>
      <c r="Z125" s="23" t="s">
        <v>168</v>
      </c>
      <c r="AA125" s="23" t="s">
        <v>168</v>
      </c>
      <c r="AB125" s="23" t="s">
        <v>168</v>
      </c>
      <c r="AC125" s="23" t="s">
        <v>168</v>
      </c>
      <c r="AD125" s="23" t="s">
        <v>168</v>
      </c>
      <c r="AE125" s="23" t="s">
        <v>168</v>
      </c>
      <c r="AF125" s="23" t="s">
        <v>168</v>
      </c>
      <c r="AG125" s="23" t="s">
        <v>168</v>
      </c>
      <c r="AH125" s="23">
        <v>3</v>
      </c>
      <c r="AI125" s="23">
        <v>5</v>
      </c>
      <c r="AJ125" s="23" t="s">
        <v>168</v>
      </c>
      <c r="AK125" s="23" t="s">
        <v>168</v>
      </c>
      <c r="AL125" s="14" t="s">
        <v>284</v>
      </c>
      <c r="AM125" s="14" t="s">
        <v>442</v>
      </c>
      <c r="AN125" s="14" t="s">
        <v>442</v>
      </c>
      <c r="AO125" s="17" t="s">
        <v>198</v>
      </c>
      <c r="AP125" s="23"/>
      <c r="AQ125" s="17"/>
      <c r="AR125" s="41"/>
      <c r="AS125" s="57" t="s">
        <v>200</v>
      </c>
      <c r="AT125" s="56">
        <v>1560060</v>
      </c>
      <c r="AU125" s="4" t="s">
        <v>1410</v>
      </c>
      <c r="AV125" s="4" t="s">
        <v>1411</v>
      </c>
      <c r="AW125" s="4" t="s">
        <v>1412</v>
      </c>
      <c r="AX125" s="70">
        <v>0</v>
      </c>
      <c r="AY125" s="115">
        <v>0</v>
      </c>
      <c r="AZ125" s="70">
        <v>0</v>
      </c>
      <c r="BA125" s="115">
        <v>0</v>
      </c>
      <c r="BB125" s="157"/>
      <c r="BC125" s="157"/>
      <c r="BD125" s="157"/>
      <c r="BE125" s="157"/>
      <c r="BF125" s="157"/>
      <c r="BG125" s="115"/>
      <c r="BH125" s="143"/>
      <c r="BI125" s="143"/>
      <c r="BJ125" s="143"/>
      <c r="BK125" s="143"/>
      <c r="BL125" s="143"/>
      <c r="BM125" s="143"/>
      <c r="BN125" s="143"/>
      <c r="BO125" s="143"/>
      <c r="BP125" s="143"/>
      <c r="BQ125" s="6" t="str">
        <f>VLOOKUP(AM125,Hilfslisten!J:K,2,FALSE)</f>
        <v>Sauter-Servaes Thomas</v>
      </c>
      <c r="BR125" s="6"/>
    </row>
    <row r="126" spans="1:70" ht="15" hidden="1" customHeight="1">
      <c r="A126" s="85" t="s">
        <v>1413</v>
      </c>
      <c r="B126" s="69" t="s">
        <v>159</v>
      </c>
      <c r="C126" s="69" t="s">
        <v>154</v>
      </c>
      <c r="D126" s="97" t="s">
        <v>1414</v>
      </c>
      <c r="E126" s="196" t="s">
        <v>226</v>
      </c>
      <c r="F126" s="69" t="s">
        <v>154</v>
      </c>
      <c r="G126" s="15"/>
      <c r="H126" s="15"/>
      <c r="I126" s="15"/>
      <c r="J126" s="62"/>
      <c r="K126" s="15" t="s">
        <v>1415</v>
      </c>
      <c r="L126" s="196" t="s">
        <v>1416</v>
      </c>
      <c r="M126" s="84" t="s">
        <v>1417</v>
      </c>
      <c r="N126" s="16" t="s">
        <v>164</v>
      </c>
      <c r="O126" s="58">
        <v>4</v>
      </c>
      <c r="P126" s="16" t="s">
        <v>452</v>
      </c>
      <c r="Q126" s="16" t="s">
        <v>1400</v>
      </c>
      <c r="R126" s="16" t="s">
        <v>195</v>
      </c>
      <c r="S126" s="16" t="s">
        <v>195</v>
      </c>
      <c r="T126" s="23" t="s">
        <v>168</v>
      </c>
      <c r="U126" s="23" t="s">
        <v>168</v>
      </c>
      <c r="V126" s="23"/>
      <c r="W126" s="23"/>
      <c r="X126" s="23" t="s">
        <v>168</v>
      </c>
      <c r="Y126" s="23" t="s">
        <v>168</v>
      </c>
      <c r="Z126" s="23" t="s">
        <v>168</v>
      </c>
      <c r="AA126" s="23" t="s">
        <v>168</v>
      </c>
      <c r="AB126" s="23" t="s">
        <v>168</v>
      </c>
      <c r="AC126" s="23" t="s">
        <v>168</v>
      </c>
      <c r="AD126" s="23" t="s">
        <v>168</v>
      </c>
      <c r="AE126" s="23" t="s">
        <v>168</v>
      </c>
      <c r="AF126" s="23" t="s">
        <v>168</v>
      </c>
      <c r="AG126" s="23" t="s">
        <v>168</v>
      </c>
      <c r="AH126" s="23">
        <v>3</v>
      </c>
      <c r="AI126" s="23">
        <v>3</v>
      </c>
      <c r="AJ126" s="23" t="s">
        <v>168</v>
      </c>
      <c r="AK126" s="23" t="s">
        <v>168</v>
      </c>
      <c r="AL126" s="15" t="s">
        <v>284</v>
      </c>
      <c r="AM126" s="15" t="s">
        <v>881</v>
      </c>
      <c r="AN126" s="14" t="s">
        <v>442</v>
      </c>
      <c r="AO126" s="16" t="s">
        <v>171</v>
      </c>
      <c r="AP126" s="108"/>
      <c r="AQ126" s="16"/>
      <c r="AR126" s="41"/>
      <c r="AS126" s="57" t="s">
        <v>1418</v>
      </c>
      <c r="AT126" s="56">
        <v>1002183</v>
      </c>
      <c r="AU126" s="4" t="s">
        <v>1419</v>
      </c>
      <c r="AV126" s="4" t="s">
        <v>1420</v>
      </c>
      <c r="AW126" s="4" t="s">
        <v>1421</v>
      </c>
      <c r="AX126" s="70">
        <v>0</v>
      </c>
      <c r="AY126" s="115">
        <v>0</v>
      </c>
      <c r="AZ126" s="70">
        <v>0</v>
      </c>
      <c r="BA126" s="115">
        <v>0</v>
      </c>
      <c r="BB126" s="157"/>
      <c r="BC126" s="157"/>
      <c r="BD126" s="157"/>
      <c r="BE126" s="157"/>
      <c r="BF126" s="157"/>
      <c r="BG126" s="115"/>
      <c r="BH126" s="143"/>
      <c r="BI126" s="143"/>
      <c r="BJ126" s="143"/>
      <c r="BK126" s="143"/>
      <c r="BL126" s="143"/>
      <c r="BM126" s="143"/>
      <c r="BN126" s="143"/>
      <c r="BO126" s="143"/>
      <c r="BP126" s="143"/>
      <c r="BQ126" s="6" t="str">
        <f>VLOOKUP(AM126,Hilfslisten!J:K,2,FALSE)</f>
        <v>Scherrer Maike</v>
      </c>
      <c r="BR126" s="6"/>
    </row>
    <row r="127" spans="1:70" ht="15" hidden="1" customHeight="1">
      <c r="A127" s="89" t="s">
        <v>1422</v>
      </c>
      <c r="B127" s="22" t="s">
        <v>177</v>
      </c>
      <c r="C127" s="21" t="s">
        <v>154</v>
      </c>
      <c r="D127" s="97" t="s">
        <v>1423</v>
      </c>
      <c r="E127" s="215" t="s">
        <v>1112</v>
      </c>
      <c r="F127" s="21" t="s">
        <v>154</v>
      </c>
      <c r="G127" s="14"/>
      <c r="H127" s="14"/>
      <c r="I127" s="14"/>
      <c r="J127" s="61"/>
      <c r="K127" s="14" t="s">
        <v>1424</v>
      </c>
      <c r="L127" s="215" t="s">
        <v>1112</v>
      </c>
      <c r="M127" s="14" t="s">
        <v>1425</v>
      </c>
      <c r="N127" s="17" t="s">
        <v>164</v>
      </c>
      <c r="O127" s="59">
        <v>4</v>
      </c>
      <c r="P127" s="16" t="s">
        <v>208</v>
      </c>
      <c r="Q127" s="17" t="s">
        <v>1409</v>
      </c>
      <c r="R127" s="14" t="s">
        <v>195</v>
      </c>
      <c r="S127" s="14" t="s">
        <v>1085</v>
      </c>
      <c r="T127" s="23" t="s">
        <v>168</v>
      </c>
      <c r="U127" s="23" t="s">
        <v>168</v>
      </c>
      <c r="V127" s="23"/>
      <c r="W127" s="23"/>
      <c r="X127" s="23" t="s">
        <v>168</v>
      </c>
      <c r="Y127" s="23" t="s">
        <v>168</v>
      </c>
      <c r="Z127" s="23" t="s">
        <v>168</v>
      </c>
      <c r="AA127" s="23" t="s">
        <v>168</v>
      </c>
      <c r="AB127" s="23" t="s">
        <v>168</v>
      </c>
      <c r="AC127" s="23" t="s">
        <v>168</v>
      </c>
      <c r="AD127" s="23" t="s">
        <v>168</v>
      </c>
      <c r="AE127" s="23" t="s">
        <v>168</v>
      </c>
      <c r="AF127" s="23" t="s">
        <v>168</v>
      </c>
      <c r="AG127" s="23" t="s">
        <v>168</v>
      </c>
      <c r="AH127" s="23">
        <v>3</v>
      </c>
      <c r="AI127" s="23">
        <v>5</v>
      </c>
      <c r="AJ127" s="23" t="s">
        <v>168</v>
      </c>
      <c r="AK127" s="23" t="s">
        <v>168</v>
      </c>
      <c r="AL127" s="17" t="s">
        <v>440</v>
      </c>
      <c r="AM127" s="14" t="s">
        <v>1426</v>
      </c>
      <c r="AN127" s="14" t="s">
        <v>442</v>
      </c>
      <c r="AO127" s="17" t="s">
        <v>352</v>
      </c>
      <c r="AP127" s="23"/>
      <c r="AQ127" s="17"/>
      <c r="AR127" s="41"/>
      <c r="AS127" s="57" t="s">
        <v>248</v>
      </c>
      <c r="AT127" s="56">
        <v>1558579</v>
      </c>
      <c r="AU127" s="4" t="s">
        <v>1427</v>
      </c>
      <c r="AV127" s="4" t="s">
        <v>1428</v>
      </c>
      <c r="AW127" s="4" t="s">
        <v>1429</v>
      </c>
      <c r="AX127" s="70">
        <v>0</v>
      </c>
      <c r="AY127" s="115">
        <v>0</v>
      </c>
      <c r="AZ127" s="70">
        <v>0</v>
      </c>
      <c r="BA127" s="115">
        <v>0</v>
      </c>
      <c r="BB127" s="157"/>
      <c r="BC127" s="157"/>
      <c r="BD127" s="157"/>
      <c r="BE127" s="157"/>
      <c r="BF127" s="157"/>
      <c r="BG127" s="115"/>
      <c r="BH127" s="143"/>
      <c r="BI127" s="143"/>
      <c r="BJ127" s="143"/>
      <c r="BK127" s="143"/>
      <c r="BL127" s="143"/>
      <c r="BM127" s="143"/>
      <c r="BN127" s="143"/>
      <c r="BO127" s="143"/>
      <c r="BP127" s="143"/>
      <c r="BQ127" s="6" t="str">
        <f>VLOOKUP(AM127,Hilfslisten!J:K,2,FALSE)</f>
        <v>Witzig Andreas</v>
      </c>
      <c r="BR127" s="6"/>
    </row>
    <row r="128" spans="1:70" ht="15" hidden="1" customHeight="1">
      <c r="A128" s="85" t="s">
        <v>1430</v>
      </c>
      <c r="B128" s="22" t="s">
        <v>177</v>
      </c>
      <c r="C128" s="21" t="s">
        <v>155</v>
      </c>
      <c r="D128" s="56" t="s">
        <v>1431</v>
      </c>
      <c r="E128" s="216" t="s">
        <v>1071</v>
      </c>
      <c r="F128" s="21" t="s">
        <v>155</v>
      </c>
      <c r="G128" s="14"/>
      <c r="H128" s="14"/>
      <c r="I128" s="14"/>
      <c r="J128" s="61"/>
      <c r="K128" s="14" t="s">
        <v>1432</v>
      </c>
      <c r="L128" s="216" t="s">
        <v>1433</v>
      </c>
      <c r="M128" s="14" t="s">
        <v>1434</v>
      </c>
      <c r="N128" s="14" t="s">
        <v>164</v>
      </c>
      <c r="O128" s="59">
        <v>4</v>
      </c>
      <c r="P128" s="16" t="s">
        <v>208</v>
      </c>
      <c r="Q128" s="17" t="s">
        <v>1435</v>
      </c>
      <c r="R128" s="17" t="s">
        <v>195</v>
      </c>
      <c r="S128" s="17" t="s">
        <v>195</v>
      </c>
      <c r="T128" s="23" t="s">
        <v>168</v>
      </c>
      <c r="U128" s="23" t="s">
        <v>168</v>
      </c>
      <c r="V128" s="23"/>
      <c r="W128" s="23"/>
      <c r="X128" s="23" t="s">
        <v>168</v>
      </c>
      <c r="Y128" s="23" t="s">
        <v>168</v>
      </c>
      <c r="Z128" s="23" t="s">
        <v>168</v>
      </c>
      <c r="AA128" s="23" t="s">
        <v>168</v>
      </c>
      <c r="AB128" s="23" t="s">
        <v>168</v>
      </c>
      <c r="AC128" s="23" t="s">
        <v>168</v>
      </c>
      <c r="AD128" s="23" t="s">
        <v>168</v>
      </c>
      <c r="AE128" s="23" t="s">
        <v>168</v>
      </c>
      <c r="AF128" s="23" t="s">
        <v>168</v>
      </c>
      <c r="AG128" s="23" t="s">
        <v>168</v>
      </c>
      <c r="AH128" s="23" t="s">
        <v>168</v>
      </c>
      <c r="AI128" s="23" t="s">
        <v>168</v>
      </c>
      <c r="AJ128" s="23">
        <v>3</v>
      </c>
      <c r="AK128" s="23">
        <v>3</v>
      </c>
      <c r="AL128" s="14" t="s">
        <v>210</v>
      </c>
      <c r="AM128" s="14" t="s">
        <v>1436</v>
      </c>
      <c r="AN128" s="15" t="s">
        <v>472</v>
      </c>
      <c r="AO128" s="17" t="s">
        <v>171</v>
      </c>
      <c r="AP128" s="23" t="s">
        <v>667</v>
      </c>
      <c r="AQ128" s="21"/>
      <c r="AR128" s="41"/>
      <c r="AS128" s="57" t="s">
        <v>392</v>
      </c>
      <c r="AT128" s="56">
        <v>1557042</v>
      </c>
      <c r="AU128" s="4" t="s">
        <v>1437</v>
      </c>
      <c r="AV128" s="4" t="s">
        <v>1438</v>
      </c>
      <c r="AW128" s="4" t="s">
        <v>1439</v>
      </c>
      <c r="AX128" s="70">
        <v>0</v>
      </c>
      <c r="AY128" s="115">
        <v>0</v>
      </c>
      <c r="AZ128" s="70">
        <v>0</v>
      </c>
      <c r="BA128" s="115">
        <v>0</v>
      </c>
      <c r="BB128" s="157"/>
      <c r="BC128" s="157"/>
      <c r="BD128" s="157"/>
      <c r="BE128" s="157"/>
      <c r="BF128" s="157"/>
      <c r="BG128" s="115"/>
      <c r="BH128" s="143"/>
      <c r="BI128" s="143"/>
      <c r="BJ128" s="143"/>
      <c r="BK128" s="143"/>
      <c r="BL128" s="143"/>
      <c r="BM128" s="143"/>
      <c r="BN128" s="143"/>
      <c r="BO128" s="143"/>
      <c r="BP128" s="143"/>
      <c r="BQ128" s="6" t="str">
        <f>VLOOKUP(AM128,Hilfslisten!J:K,2,FALSE)</f>
        <v>Breymann Wolfgang</v>
      </c>
      <c r="BR128" s="6"/>
    </row>
    <row r="129" spans="1:70" ht="15" hidden="1" customHeight="1">
      <c r="A129" s="85" t="s">
        <v>1440</v>
      </c>
      <c r="B129" s="22" t="s">
        <v>177</v>
      </c>
      <c r="C129" s="21" t="s">
        <v>155</v>
      </c>
      <c r="D129" s="56" t="s">
        <v>1441</v>
      </c>
      <c r="E129" s="216" t="s">
        <v>1071</v>
      </c>
      <c r="F129" s="21" t="s">
        <v>155</v>
      </c>
      <c r="G129" s="14"/>
      <c r="H129" s="14"/>
      <c r="I129" s="14"/>
      <c r="J129" s="61"/>
      <c r="K129" s="14" t="s">
        <v>1442</v>
      </c>
      <c r="L129" s="216" t="s">
        <v>1434</v>
      </c>
      <c r="M129" s="14" t="s">
        <v>1434</v>
      </c>
      <c r="N129" s="14" t="s">
        <v>661</v>
      </c>
      <c r="O129" s="59">
        <v>4</v>
      </c>
      <c r="P129" s="16" t="s">
        <v>208</v>
      </c>
      <c r="Q129" s="17" t="s">
        <v>1435</v>
      </c>
      <c r="R129" s="17" t="s">
        <v>195</v>
      </c>
      <c r="S129" s="17" t="s">
        <v>195</v>
      </c>
      <c r="T129" s="23" t="s">
        <v>168</v>
      </c>
      <c r="U129" s="23" t="s">
        <v>168</v>
      </c>
      <c r="V129" s="23"/>
      <c r="W129" s="23"/>
      <c r="X129" s="23" t="s">
        <v>168</v>
      </c>
      <c r="Y129" s="23" t="s">
        <v>168</v>
      </c>
      <c r="Z129" s="23" t="s">
        <v>168</v>
      </c>
      <c r="AA129" s="23" t="s">
        <v>168</v>
      </c>
      <c r="AB129" s="23" t="s">
        <v>168</v>
      </c>
      <c r="AC129" s="23" t="s">
        <v>168</v>
      </c>
      <c r="AD129" s="23" t="s">
        <v>168</v>
      </c>
      <c r="AE129" s="23" t="s">
        <v>168</v>
      </c>
      <c r="AF129" s="23" t="s">
        <v>168</v>
      </c>
      <c r="AG129" s="23" t="s">
        <v>168</v>
      </c>
      <c r="AH129" s="23" t="s">
        <v>168</v>
      </c>
      <c r="AI129" s="23" t="s">
        <v>168</v>
      </c>
      <c r="AJ129" s="23">
        <v>3</v>
      </c>
      <c r="AK129" s="23">
        <v>3</v>
      </c>
      <c r="AL129" s="14" t="s">
        <v>210</v>
      </c>
      <c r="AM129" s="14" t="s">
        <v>1436</v>
      </c>
      <c r="AN129" s="15" t="s">
        <v>472</v>
      </c>
      <c r="AO129" s="17" t="s">
        <v>171</v>
      </c>
      <c r="AP129" s="23" t="s">
        <v>667</v>
      </c>
      <c r="AQ129" s="21"/>
      <c r="AR129" s="41"/>
      <c r="AS129" s="57" t="s">
        <v>392</v>
      </c>
      <c r="AT129" s="56">
        <v>1557040</v>
      </c>
      <c r="AU129" s="4" t="s">
        <v>1443</v>
      </c>
      <c r="AV129" s="4" t="s">
        <v>1444</v>
      </c>
      <c r="AW129" s="4" t="s">
        <v>1445</v>
      </c>
      <c r="AX129" s="70" t="s">
        <v>667</v>
      </c>
      <c r="AY129" s="115">
        <v>0</v>
      </c>
      <c r="AZ129" s="70" t="s">
        <v>667</v>
      </c>
      <c r="BA129" s="115">
        <v>0</v>
      </c>
      <c r="BB129" s="157"/>
      <c r="BC129" s="157"/>
      <c r="BD129" s="157"/>
      <c r="BE129" s="157"/>
      <c r="BF129" s="157"/>
      <c r="BG129" s="115"/>
      <c r="BH129" s="143"/>
      <c r="BI129" s="143"/>
      <c r="BJ129" s="143"/>
      <c r="BK129" s="143"/>
      <c r="BL129" s="143"/>
      <c r="BM129" s="143"/>
      <c r="BN129" s="143"/>
      <c r="BO129" s="143"/>
      <c r="BP129" s="143"/>
      <c r="BQ129" s="6" t="str">
        <f>VLOOKUP(AM129,Hilfslisten!J:K,2,FALSE)</f>
        <v>Breymann Wolfgang</v>
      </c>
      <c r="BR129" s="6"/>
    </row>
    <row r="130" spans="1:70" ht="15" hidden="1" customHeight="1">
      <c r="A130" s="88" t="s">
        <v>1446</v>
      </c>
      <c r="B130" s="22" t="s">
        <v>177</v>
      </c>
      <c r="C130" s="21" t="s">
        <v>155</v>
      </c>
      <c r="D130" s="56" t="s">
        <v>1447</v>
      </c>
      <c r="E130" s="187" t="s">
        <v>1093</v>
      </c>
      <c r="F130" s="21" t="s">
        <v>155</v>
      </c>
      <c r="G130" s="14"/>
      <c r="H130" s="14"/>
      <c r="I130" s="14"/>
      <c r="J130" s="61"/>
      <c r="K130" s="14" t="s">
        <v>1448</v>
      </c>
      <c r="L130" s="187" t="s">
        <v>1449</v>
      </c>
      <c r="M130" s="14" t="s">
        <v>1450</v>
      </c>
      <c r="N130" s="14" t="s">
        <v>164</v>
      </c>
      <c r="O130" s="59">
        <v>4</v>
      </c>
      <c r="P130" s="16" t="s">
        <v>193</v>
      </c>
      <c r="Q130" s="17" t="s">
        <v>1451</v>
      </c>
      <c r="R130" s="17" t="s">
        <v>195</v>
      </c>
      <c r="S130" s="17" t="s">
        <v>1085</v>
      </c>
      <c r="T130" s="23" t="s">
        <v>168</v>
      </c>
      <c r="U130" s="23" t="s">
        <v>168</v>
      </c>
      <c r="V130" s="23"/>
      <c r="W130" s="23"/>
      <c r="X130" s="23" t="s">
        <v>168</v>
      </c>
      <c r="Y130" s="23" t="s">
        <v>168</v>
      </c>
      <c r="Z130" s="23" t="s">
        <v>168</v>
      </c>
      <c r="AA130" s="23" t="s">
        <v>168</v>
      </c>
      <c r="AB130" s="23" t="s">
        <v>168</v>
      </c>
      <c r="AC130" s="23" t="s">
        <v>168</v>
      </c>
      <c r="AD130" s="23" t="s">
        <v>168</v>
      </c>
      <c r="AE130" s="23" t="s">
        <v>168</v>
      </c>
      <c r="AF130" s="23" t="s">
        <v>168</v>
      </c>
      <c r="AG130" s="23" t="s">
        <v>168</v>
      </c>
      <c r="AH130" s="23" t="s">
        <v>168</v>
      </c>
      <c r="AI130" s="23" t="s">
        <v>168</v>
      </c>
      <c r="AJ130" s="23">
        <v>3</v>
      </c>
      <c r="AK130" s="23">
        <v>5</v>
      </c>
      <c r="AL130" s="17" t="s">
        <v>210</v>
      </c>
      <c r="AM130" s="14" t="s">
        <v>472</v>
      </c>
      <c r="AN130" s="15" t="s">
        <v>472</v>
      </c>
      <c r="AO130" s="17" t="s">
        <v>198</v>
      </c>
      <c r="AP130" s="23"/>
      <c r="AQ130" s="21"/>
      <c r="AR130" s="41"/>
      <c r="AS130" s="57" t="s">
        <v>200</v>
      </c>
      <c r="AT130" s="56">
        <v>1560054</v>
      </c>
      <c r="AU130" s="4" t="s">
        <v>1452</v>
      </c>
      <c r="AV130" s="4" t="s">
        <v>1453</v>
      </c>
      <c r="AW130" s="4" t="s">
        <v>1454</v>
      </c>
      <c r="AX130" s="70">
        <v>0</v>
      </c>
      <c r="AY130" s="115">
        <v>0</v>
      </c>
      <c r="AZ130" s="70">
        <v>0</v>
      </c>
      <c r="BA130" s="115">
        <v>0</v>
      </c>
      <c r="BB130" s="157"/>
      <c r="BC130" s="157"/>
      <c r="BD130" s="157"/>
      <c r="BE130" s="157"/>
      <c r="BF130" s="157"/>
      <c r="BG130" s="115"/>
      <c r="BH130" s="143"/>
      <c r="BI130" s="143"/>
      <c r="BJ130" s="143"/>
      <c r="BK130" s="143"/>
      <c r="BL130" s="143"/>
      <c r="BM130" s="143"/>
      <c r="BN130" s="143"/>
      <c r="BO130" s="143"/>
      <c r="BP130" s="143"/>
      <c r="BQ130" s="6" t="str">
        <f>VLOOKUP(AM130,Hilfslisten!J:K,2,FALSE)</f>
        <v>Bödi Richard</v>
      </c>
      <c r="BR130" s="6"/>
    </row>
    <row r="131" spans="1:70" ht="15" hidden="1" customHeight="1">
      <c r="A131" s="85" t="s">
        <v>1455</v>
      </c>
      <c r="B131" s="69" t="s">
        <v>177</v>
      </c>
      <c r="C131" s="69" t="s">
        <v>155</v>
      </c>
      <c r="D131" s="56" t="s">
        <v>1456</v>
      </c>
      <c r="E131" s="184" t="s">
        <v>226</v>
      </c>
      <c r="F131" s="69" t="s">
        <v>155</v>
      </c>
      <c r="G131" s="15"/>
      <c r="H131" s="15"/>
      <c r="I131" s="15"/>
      <c r="J131" s="62"/>
      <c r="K131" s="15" t="s">
        <v>1457</v>
      </c>
      <c r="L131" s="184" t="s">
        <v>1458</v>
      </c>
      <c r="M131" s="84" t="s">
        <v>1459</v>
      </c>
      <c r="N131" s="16" t="s">
        <v>164</v>
      </c>
      <c r="O131" s="58">
        <v>4</v>
      </c>
      <c r="P131" s="16" t="s">
        <v>452</v>
      </c>
      <c r="Q131" s="16" t="s">
        <v>1435</v>
      </c>
      <c r="R131" s="16" t="s">
        <v>195</v>
      </c>
      <c r="S131" s="16" t="s">
        <v>195</v>
      </c>
      <c r="T131" s="23" t="s">
        <v>168</v>
      </c>
      <c r="U131" s="23" t="s">
        <v>168</v>
      </c>
      <c r="V131" s="23"/>
      <c r="W131" s="23"/>
      <c r="X131" s="23" t="s">
        <v>168</v>
      </c>
      <c r="Y131" s="23" t="s">
        <v>168</v>
      </c>
      <c r="Z131" s="23" t="s">
        <v>168</v>
      </c>
      <c r="AA131" s="23" t="s">
        <v>168</v>
      </c>
      <c r="AB131" s="23" t="s">
        <v>168</v>
      </c>
      <c r="AC131" s="23" t="s">
        <v>168</v>
      </c>
      <c r="AD131" s="23" t="s">
        <v>168</v>
      </c>
      <c r="AE131" s="23" t="s">
        <v>168</v>
      </c>
      <c r="AF131" s="23" t="s">
        <v>168</v>
      </c>
      <c r="AG131" s="23" t="s">
        <v>168</v>
      </c>
      <c r="AH131" s="23" t="s">
        <v>168</v>
      </c>
      <c r="AI131" s="23" t="s">
        <v>168</v>
      </c>
      <c r="AJ131" s="23">
        <v>3</v>
      </c>
      <c r="AK131" s="23">
        <v>3</v>
      </c>
      <c r="AL131" s="15" t="s">
        <v>210</v>
      </c>
      <c r="AM131" s="15" t="s">
        <v>493</v>
      </c>
      <c r="AN131" s="15" t="s">
        <v>472</v>
      </c>
      <c r="AO131" s="16" t="s">
        <v>171</v>
      </c>
      <c r="AP131" s="108" t="s">
        <v>667</v>
      </c>
      <c r="AQ131" s="69"/>
      <c r="AR131" s="41"/>
      <c r="AS131" s="57" t="s">
        <v>1460</v>
      </c>
      <c r="AT131" s="56">
        <v>1557009</v>
      </c>
      <c r="AU131" s="4" t="s">
        <v>1461</v>
      </c>
      <c r="AV131" s="4" t="s">
        <v>1462</v>
      </c>
      <c r="AW131" s="4" t="s">
        <v>1463</v>
      </c>
      <c r="AX131" s="70">
        <v>0</v>
      </c>
      <c r="AY131" s="115">
        <v>0</v>
      </c>
      <c r="AZ131" s="70">
        <v>0</v>
      </c>
      <c r="BA131" s="115">
        <v>0</v>
      </c>
      <c r="BB131" s="157"/>
      <c r="BC131" s="157"/>
      <c r="BD131" s="157"/>
      <c r="BE131" s="157"/>
      <c r="BF131" s="157"/>
      <c r="BG131" s="115"/>
      <c r="BH131" s="143"/>
      <c r="BI131" s="143"/>
      <c r="BJ131" s="143"/>
      <c r="BK131" s="143"/>
      <c r="BL131" s="143"/>
      <c r="BM131" s="143"/>
      <c r="BN131" s="143"/>
      <c r="BO131" s="143"/>
      <c r="BP131" s="143"/>
      <c r="BQ131" s="6" t="str">
        <f>VLOOKUP(AM131,Hilfslisten!J:K,2,FALSE)</f>
        <v>Hofer Christoph</v>
      </c>
      <c r="BR131" s="6"/>
    </row>
    <row r="132" spans="1:70" ht="15" hidden="1" customHeight="1">
      <c r="A132" s="85" t="s">
        <v>1464</v>
      </c>
      <c r="B132" s="22" t="s">
        <v>177</v>
      </c>
      <c r="C132" s="69" t="s">
        <v>155</v>
      </c>
      <c r="D132" s="56" t="s">
        <v>1465</v>
      </c>
      <c r="E132" s="184" t="s">
        <v>226</v>
      </c>
      <c r="F132" s="69" t="s">
        <v>155</v>
      </c>
      <c r="G132" s="15"/>
      <c r="H132" s="15"/>
      <c r="I132" s="15"/>
      <c r="J132" s="62"/>
      <c r="K132" s="15" t="s">
        <v>1466</v>
      </c>
      <c r="L132" s="184" t="s">
        <v>1459</v>
      </c>
      <c r="M132" s="15" t="s">
        <v>1459</v>
      </c>
      <c r="N132" s="16" t="s">
        <v>661</v>
      </c>
      <c r="O132" s="58">
        <v>4</v>
      </c>
      <c r="P132" s="16" t="s">
        <v>452</v>
      </c>
      <c r="Q132" s="16" t="s">
        <v>1435</v>
      </c>
      <c r="R132" s="16" t="s">
        <v>195</v>
      </c>
      <c r="S132" s="16" t="s">
        <v>195</v>
      </c>
      <c r="T132" s="23" t="s">
        <v>168</v>
      </c>
      <c r="U132" s="23" t="s">
        <v>168</v>
      </c>
      <c r="V132" s="23"/>
      <c r="W132" s="23"/>
      <c r="X132" s="23" t="s">
        <v>168</v>
      </c>
      <c r="Y132" s="23" t="s">
        <v>168</v>
      </c>
      <c r="Z132" s="23" t="s">
        <v>168</v>
      </c>
      <c r="AA132" s="23" t="s">
        <v>168</v>
      </c>
      <c r="AB132" s="23" t="s">
        <v>168</v>
      </c>
      <c r="AC132" s="23" t="s">
        <v>168</v>
      </c>
      <c r="AD132" s="23" t="s">
        <v>168</v>
      </c>
      <c r="AE132" s="23" t="s">
        <v>168</v>
      </c>
      <c r="AF132" s="23" t="s">
        <v>168</v>
      </c>
      <c r="AG132" s="23" t="s">
        <v>168</v>
      </c>
      <c r="AH132" s="23" t="s">
        <v>168</v>
      </c>
      <c r="AI132" s="23" t="s">
        <v>168</v>
      </c>
      <c r="AJ132" s="23">
        <v>3</v>
      </c>
      <c r="AK132" s="23">
        <v>3</v>
      </c>
      <c r="AL132" s="15" t="s">
        <v>210</v>
      </c>
      <c r="AM132" s="15" t="s">
        <v>493</v>
      </c>
      <c r="AN132" s="15" t="s">
        <v>472</v>
      </c>
      <c r="AO132" s="16" t="s">
        <v>171</v>
      </c>
      <c r="AP132" s="108" t="s">
        <v>667</v>
      </c>
      <c r="AQ132" s="69"/>
      <c r="AR132" s="41"/>
      <c r="AS132" s="57" t="s">
        <v>1460</v>
      </c>
      <c r="AT132" s="56">
        <v>1557005</v>
      </c>
      <c r="AU132" s="4" t="s">
        <v>1467</v>
      </c>
      <c r="AV132" s="4" t="s">
        <v>1468</v>
      </c>
      <c r="AW132" s="4" t="s">
        <v>1469</v>
      </c>
      <c r="AX132" s="70" t="s">
        <v>667</v>
      </c>
      <c r="AY132" s="115">
        <v>0</v>
      </c>
      <c r="AZ132" s="70" t="s">
        <v>667</v>
      </c>
      <c r="BA132" s="115">
        <v>0</v>
      </c>
      <c r="BB132" s="157"/>
      <c r="BC132" s="157"/>
      <c r="BD132" s="157"/>
      <c r="BE132" s="157"/>
      <c r="BF132" s="157"/>
      <c r="BG132" s="115"/>
      <c r="BH132" s="143"/>
      <c r="BI132" s="143"/>
      <c r="BJ132" s="143"/>
      <c r="BK132" s="143"/>
      <c r="BL132" s="143"/>
      <c r="BM132" s="143"/>
      <c r="BN132" s="143"/>
      <c r="BO132" s="143"/>
      <c r="BP132" s="143"/>
      <c r="BQ132" s="6" t="str">
        <f>VLOOKUP(AM132,Hilfslisten!J:K,2,FALSE)</f>
        <v>Hofer Christoph</v>
      </c>
      <c r="BR132" s="6"/>
    </row>
    <row r="133" spans="1:70" ht="15" hidden="1" customHeight="1">
      <c r="A133" s="89" t="s">
        <v>1470</v>
      </c>
      <c r="B133" s="22" t="s">
        <v>177</v>
      </c>
      <c r="C133" s="21" t="s">
        <v>155</v>
      </c>
      <c r="D133" s="209" t="s">
        <v>1471</v>
      </c>
      <c r="E133" s="214" t="s">
        <v>1291</v>
      </c>
      <c r="F133" s="21" t="s">
        <v>155</v>
      </c>
      <c r="G133" s="14"/>
      <c r="H133" s="14"/>
      <c r="I133" s="14"/>
      <c r="J133" s="61"/>
      <c r="K133" s="14" t="s">
        <v>1472</v>
      </c>
      <c r="L133" s="214" t="s">
        <v>1473</v>
      </c>
      <c r="M133" s="14" t="s">
        <v>1473</v>
      </c>
      <c r="N133" s="17" t="s">
        <v>164</v>
      </c>
      <c r="O133" s="59">
        <v>4</v>
      </c>
      <c r="P133" s="16" t="s">
        <v>208</v>
      </c>
      <c r="Q133" s="17" t="s">
        <v>1435</v>
      </c>
      <c r="R133" s="17" t="s">
        <v>195</v>
      </c>
      <c r="S133" s="17" t="s">
        <v>195</v>
      </c>
      <c r="T133" s="23" t="s">
        <v>168</v>
      </c>
      <c r="U133" s="23" t="s">
        <v>168</v>
      </c>
      <c r="V133" s="23"/>
      <c r="W133" s="23"/>
      <c r="X133" s="23" t="s">
        <v>168</v>
      </c>
      <c r="Y133" s="23" t="s">
        <v>168</v>
      </c>
      <c r="Z133" s="23" t="s">
        <v>168</v>
      </c>
      <c r="AA133" s="23" t="s">
        <v>168</v>
      </c>
      <c r="AB133" s="23" t="s">
        <v>168</v>
      </c>
      <c r="AC133" s="23" t="s">
        <v>168</v>
      </c>
      <c r="AD133" s="23" t="s">
        <v>168</v>
      </c>
      <c r="AE133" s="23" t="s">
        <v>168</v>
      </c>
      <c r="AF133" s="23" t="s">
        <v>168</v>
      </c>
      <c r="AG133" s="23" t="s">
        <v>168</v>
      </c>
      <c r="AH133" s="23" t="s">
        <v>168</v>
      </c>
      <c r="AI133" s="23" t="s">
        <v>168</v>
      </c>
      <c r="AJ133" s="23">
        <v>3</v>
      </c>
      <c r="AK133" s="23">
        <v>3</v>
      </c>
      <c r="AL133" s="14" t="s">
        <v>196</v>
      </c>
      <c r="AM133" s="14" t="s">
        <v>1474</v>
      </c>
      <c r="AN133" s="15" t="s">
        <v>472</v>
      </c>
      <c r="AO133" s="17" t="s">
        <v>339</v>
      </c>
      <c r="AP133" s="23"/>
      <c r="AQ133" s="21"/>
      <c r="AR133" s="41"/>
      <c r="AS133" s="57" t="s">
        <v>759</v>
      </c>
      <c r="AT133" s="56">
        <v>1558430</v>
      </c>
      <c r="AU133" s="4" t="s">
        <v>1475</v>
      </c>
      <c r="AV133" s="4" t="s">
        <v>1476</v>
      </c>
      <c r="AW133" s="4" t="s">
        <v>1477</v>
      </c>
      <c r="AX133" s="70">
        <v>0</v>
      </c>
      <c r="AY133" s="115">
        <v>0</v>
      </c>
      <c r="AZ133" s="70">
        <v>0</v>
      </c>
      <c r="BA133" s="115">
        <v>0</v>
      </c>
      <c r="BB133" s="157"/>
      <c r="BC133" s="157"/>
      <c r="BD133" s="157"/>
      <c r="BE133" s="157"/>
      <c r="BF133" s="157"/>
      <c r="BG133" s="115"/>
      <c r="BH133" s="143"/>
      <c r="BI133" s="143"/>
      <c r="BJ133" s="143"/>
      <c r="BK133" s="143"/>
      <c r="BL133" s="143"/>
      <c r="BM133" s="143"/>
      <c r="BN133" s="143"/>
      <c r="BO133" s="143"/>
      <c r="BP133" s="143"/>
      <c r="BQ133" s="6" t="str">
        <f>VLOOKUP(AM133,Hilfslisten!J:K,2,FALSE)</f>
        <v>Henrici Andreas</v>
      </c>
      <c r="BR133" s="6"/>
    </row>
    <row r="134" spans="1:70" ht="15" hidden="1" customHeight="1">
      <c r="A134" s="89" t="s">
        <v>1478</v>
      </c>
      <c r="B134" s="22" t="s">
        <v>177</v>
      </c>
      <c r="C134" s="21" t="s">
        <v>155</v>
      </c>
      <c r="D134" s="56" t="s">
        <v>1479</v>
      </c>
      <c r="E134" s="223" t="s">
        <v>1112</v>
      </c>
      <c r="F134" s="21" t="s">
        <v>155</v>
      </c>
      <c r="G134" s="203"/>
      <c r="H134" s="203"/>
      <c r="I134" s="203"/>
      <c r="J134" s="63"/>
      <c r="K134" s="203" t="s">
        <v>1480</v>
      </c>
      <c r="L134" s="223" t="s">
        <v>1481</v>
      </c>
      <c r="M134" s="14" t="s">
        <v>1482</v>
      </c>
      <c r="N134" s="17" t="s">
        <v>164</v>
      </c>
      <c r="O134" s="59">
        <v>4</v>
      </c>
      <c r="P134" s="16" t="s">
        <v>452</v>
      </c>
      <c r="Q134" s="17" t="s">
        <v>1451</v>
      </c>
      <c r="R134" s="17" t="s">
        <v>195</v>
      </c>
      <c r="S134" s="17" t="s">
        <v>1085</v>
      </c>
      <c r="T134" s="23" t="s">
        <v>168</v>
      </c>
      <c r="U134" s="23" t="s">
        <v>168</v>
      </c>
      <c r="V134" s="23"/>
      <c r="W134" s="23"/>
      <c r="X134" s="23" t="s">
        <v>168</v>
      </c>
      <c r="Y134" s="23" t="s">
        <v>168</v>
      </c>
      <c r="Z134" s="23" t="s">
        <v>168</v>
      </c>
      <c r="AA134" s="23" t="s">
        <v>168</v>
      </c>
      <c r="AB134" s="23" t="s">
        <v>168</v>
      </c>
      <c r="AC134" s="23" t="s">
        <v>168</v>
      </c>
      <c r="AD134" s="23" t="s">
        <v>168</v>
      </c>
      <c r="AE134" s="23" t="s">
        <v>168</v>
      </c>
      <c r="AF134" s="23" t="s">
        <v>168</v>
      </c>
      <c r="AG134" s="23" t="s">
        <v>168</v>
      </c>
      <c r="AH134" s="23" t="s">
        <v>168</v>
      </c>
      <c r="AI134" s="23" t="s">
        <v>168</v>
      </c>
      <c r="AJ134" s="23">
        <v>3</v>
      </c>
      <c r="AK134" s="23">
        <v>5</v>
      </c>
      <c r="AL134" s="14" t="s">
        <v>210</v>
      </c>
      <c r="AM134" s="14" t="s">
        <v>1483</v>
      </c>
      <c r="AN134" s="15" t="s">
        <v>472</v>
      </c>
      <c r="AO134" s="17" t="s">
        <v>352</v>
      </c>
      <c r="AP134" s="23" t="s">
        <v>667</v>
      </c>
      <c r="AQ134" s="21"/>
      <c r="AR134" s="41"/>
      <c r="AS134" s="57" t="s">
        <v>248</v>
      </c>
      <c r="AT134" s="56">
        <v>1556999</v>
      </c>
      <c r="AU134" s="4" t="s">
        <v>1484</v>
      </c>
      <c r="AV134" s="4" t="s">
        <v>1485</v>
      </c>
      <c r="AW134" s="4" t="s">
        <v>1486</v>
      </c>
      <c r="AX134" s="70">
        <v>0</v>
      </c>
      <c r="AY134" s="115">
        <v>0</v>
      </c>
      <c r="AZ134" s="70">
        <v>0</v>
      </c>
      <c r="BA134" s="115">
        <v>0</v>
      </c>
      <c r="BB134" s="157"/>
      <c r="BC134" s="157"/>
      <c r="BD134" s="157"/>
      <c r="BE134" s="157"/>
      <c r="BF134" s="157"/>
      <c r="BG134" s="115"/>
      <c r="BH134" s="143"/>
      <c r="BI134" s="143"/>
      <c r="BJ134" s="143"/>
      <c r="BK134" s="143"/>
      <c r="BL134" s="143"/>
      <c r="BM134" s="143"/>
      <c r="BN134" s="143"/>
      <c r="BO134" s="143"/>
      <c r="BP134" s="143"/>
      <c r="BQ134" s="6" t="str">
        <f>VLOOKUP(AM134,Hilfslisten!J:K,2,FALSE)</f>
        <v>Bütikofer Stephan</v>
      </c>
      <c r="BR134" s="6"/>
    </row>
    <row r="135" spans="1:70" ht="15" hidden="1" customHeight="1">
      <c r="A135" s="89" t="s">
        <v>1487</v>
      </c>
      <c r="B135" s="22" t="s">
        <v>177</v>
      </c>
      <c r="C135" s="21" t="s">
        <v>155</v>
      </c>
      <c r="D135" s="56" t="s">
        <v>1488</v>
      </c>
      <c r="E135" s="223" t="s">
        <v>1112</v>
      </c>
      <c r="F135" s="21" t="s">
        <v>155</v>
      </c>
      <c r="G135" s="203"/>
      <c r="H135" s="203"/>
      <c r="I135" s="203"/>
      <c r="J135" s="63"/>
      <c r="K135" s="203" t="s">
        <v>1489</v>
      </c>
      <c r="L135" s="223" t="s">
        <v>1482</v>
      </c>
      <c r="M135" s="14" t="s">
        <v>1482</v>
      </c>
      <c r="N135" s="17" t="s">
        <v>661</v>
      </c>
      <c r="O135" s="59">
        <v>4</v>
      </c>
      <c r="P135" s="16" t="s">
        <v>452</v>
      </c>
      <c r="Q135" s="17" t="s">
        <v>1451</v>
      </c>
      <c r="R135" s="17" t="s">
        <v>195</v>
      </c>
      <c r="S135" s="17" t="s">
        <v>1085</v>
      </c>
      <c r="T135" s="23" t="s">
        <v>168</v>
      </c>
      <c r="U135" s="23" t="s">
        <v>168</v>
      </c>
      <c r="V135" s="23"/>
      <c r="W135" s="23"/>
      <c r="X135" s="23" t="s">
        <v>168</v>
      </c>
      <c r="Y135" s="23" t="s">
        <v>168</v>
      </c>
      <c r="Z135" s="23" t="s">
        <v>168</v>
      </c>
      <c r="AA135" s="23" t="s">
        <v>168</v>
      </c>
      <c r="AB135" s="23" t="s">
        <v>168</v>
      </c>
      <c r="AC135" s="23" t="s">
        <v>168</v>
      </c>
      <c r="AD135" s="23" t="s">
        <v>168</v>
      </c>
      <c r="AE135" s="23" t="s">
        <v>168</v>
      </c>
      <c r="AF135" s="23" t="s">
        <v>168</v>
      </c>
      <c r="AG135" s="23" t="s">
        <v>168</v>
      </c>
      <c r="AH135" s="23" t="s">
        <v>168</v>
      </c>
      <c r="AI135" s="23" t="s">
        <v>168</v>
      </c>
      <c r="AJ135" s="23">
        <v>3</v>
      </c>
      <c r="AK135" s="23">
        <v>5</v>
      </c>
      <c r="AL135" s="14" t="s">
        <v>210</v>
      </c>
      <c r="AM135" s="14" t="s">
        <v>1483</v>
      </c>
      <c r="AN135" s="15" t="s">
        <v>472</v>
      </c>
      <c r="AO135" s="17" t="s">
        <v>352</v>
      </c>
      <c r="AP135" s="23" t="s">
        <v>667</v>
      </c>
      <c r="AQ135" s="21"/>
      <c r="AR135" s="41"/>
      <c r="AS135" s="57" t="s">
        <v>248</v>
      </c>
      <c r="AT135" s="56">
        <v>1556995</v>
      </c>
      <c r="AU135" s="4" t="s">
        <v>1490</v>
      </c>
      <c r="AV135" s="4" t="s">
        <v>1491</v>
      </c>
      <c r="AW135" s="4" t="s">
        <v>1492</v>
      </c>
      <c r="AX135" s="70" t="s">
        <v>11</v>
      </c>
      <c r="AY135" s="115" t="s">
        <v>1119</v>
      </c>
      <c r="AZ135" s="70" t="s">
        <v>667</v>
      </c>
      <c r="BA135" s="115">
        <v>0</v>
      </c>
      <c r="BB135" s="157"/>
      <c r="BC135" s="157"/>
      <c r="BD135" s="157"/>
      <c r="BE135" s="157"/>
      <c r="BF135" s="157"/>
      <c r="BG135" s="115"/>
      <c r="BH135" s="143"/>
      <c r="BI135" s="143"/>
      <c r="BJ135" s="143"/>
      <c r="BK135" s="143"/>
      <c r="BL135" s="143"/>
      <c r="BM135" s="143"/>
      <c r="BN135" s="143"/>
      <c r="BO135" s="143"/>
      <c r="BP135" s="143"/>
      <c r="BQ135" s="6" t="str">
        <f>VLOOKUP(AM135,Hilfslisten!J:K,2,FALSE)</f>
        <v>Bütikofer Stephan</v>
      </c>
      <c r="BR135" s="6"/>
    </row>
    <row r="136" spans="1:70" ht="15" hidden="1" customHeight="1">
      <c r="A136" s="85" t="s">
        <v>1493</v>
      </c>
      <c r="B136" s="69" t="s">
        <v>177</v>
      </c>
      <c r="C136" s="69" t="s">
        <v>155</v>
      </c>
      <c r="D136" s="56" t="str">
        <f>VLOOKUP(A136,'[1]WPFM und PM letztes Studienjahr'!$A:$B,1,FALSE)</f>
        <v>WV.VM</v>
      </c>
      <c r="E136" s="103" t="s">
        <v>1494</v>
      </c>
      <c r="F136" s="69"/>
      <c r="G136" s="15" t="s">
        <v>1495</v>
      </c>
      <c r="H136" s="15"/>
      <c r="I136" s="15"/>
      <c r="J136" s="62" t="s">
        <v>667</v>
      </c>
      <c r="K136" s="15" t="s">
        <v>1496</v>
      </c>
      <c r="L136" s="103" t="s">
        <v>1497</v>
      </c>
      <c r="M136" s="84" t="s">
        <v>1498</v>
      </c>
      <c r="N136" s="15" t="s">
        <v>164</v>
      </c>
      <c r="O136" s="58">
        <v>4</v>
      </c>
      <c r="P136" s="16" t="s">
        <v>452</v>
      </c>
      <c r="Q136" s="16" t="s">
        <v>1499</v>
      </c>
      <c r="R136" s="16" t="s">
        <v>195</v>
      </c>
      <c r="S136" s="16" t="s">
        <v>1085</v>
      </c>
      <c r="T136" s="23" t="s">
        <v>168</v>
      </c>
      <c r="U136" s="23" t="s">
        <v>168</v>
      </c>
      <c r="V136" s="23"/>
      <c r="W136" s="23"/>
      <c r="X136" s="23" t="s">
        <v>168</v>
      </c>
      <c r="Y136" s="23" t="s">
        <v>168</v>
      </c>
      <c r="Z136" s="23" t="s">
        <v>168</v>
      </c>
      <c r="AA136" s="23" t="s">
        <v>168</v>
      </c>
      <c r="AB136" s="23" t="s">
        <v>168</v>
      </c>
      <c r="AC136" s="23" t="s">
        <v>168</v>
      </c>
      <c r="AD136" s="23" t="s">
        <v>168</v>
      </c>
      <c r="AE136" s="23" t="s">
        <v>168</v>
      </c>
      <c r="AF136" s="23" t="s">
        <v>168</v>
      </c>
      <c r="AG136" s="23" t="s">
        <v>168</v>
      </c>
      <c r="AH136" s="23" t="s">
        <v>168</v>
      </c>
      <c r="AI136" s="23" t="s">
        <v>168</v>
      </c>
      <c r="AJ136" s="23">
        <v>3</v>
      </c>
      <c r="AK136" s="23">
        <v>5</v>
      </c>
      <c r="AL136" s="15" t="s">
        <v>210</v>
      </c>
      <c r="AM136" s="15" t="s">
        <v>472</v>
      </c>
      <c r="AN136" s="15" t="s">
        <v>472</v>
      </c>
      <c r="AO136" s="16" t="s">
        <v>1500</v>
      </c>
      <c r="AP136" s="108"/>
      <c r="AQ136" s="69" t="s">
        <v>1501</v>
      </c>
      <c r="AR136" s="41"/>
      <c r="AS136" s="57" t="s">
        <v>1502</v>
      </c>
      <c r="AT136" s="56">
        <v>1555750</v>
      </c>
      <c r="AU136" s="4" t="s">
        <v>1503</v>
      </c>
      <c r="AV136" s="4" t="s">
        <v>1504</v>
      </c>
      <c r="AW136" s="4" t="s">
        <v>1505</v>
      </c>
      <c r="AX136" s="70">
        <v>0</v>
      </c>
      <c r="AY136" s="115">
        <v>0</v>
      </c>
      <c r="AZ136" s="70">
        <v>0</v>
      </c>
      <c r="BA136" s="115">
        <v>0</v>
      </c>
      <c r="BB136" s="157" t="s">
        <v>1506</v>
      </c>
      <c r="BC136" s="157" t="s">
        <v>1507</v>
      </c>
      <c r="BD136" s="157"/>
      <c r="BE136" s="157"/>
      <c r="BF136" s="157"/>
      <c r="BG136" s="115"/>
      <c r="BH136" s="143">
        <v>0</v>
      </c>
      <c r="BI136" s="143"/>
      <c r="BJ136" s="143">
        <v>0</v>
      </c>
      <c r="BK136" s="143">
        <v>0</v>
      </c>
      <c r="BL136" s="143">
        <v>0</v>
      </c>
      <c r="BM136" s="143">
        <v>0</v>
      </c>
      <c r="BN136" s="143">
        <v>0</v>
      </c>
      <c r="BO136" s="143">
        <v>0</v>
      </c>
      <c r="BP136" s="143">
        <v>0</v>
      </c>
      <c r="BQ136" s="6" t="str">
        <f>VLOOKUP(AM136,Hilfslisten!J:K,2,FALSE)</f>
        <v>Bödi Richard</v>
      </c>
      <c r="BR136" s="157"/>
    </row>
    <row r="137" spans="1:70" ht="15" hidden="1" customHeight="1">
      <c r="A137" s="85" t="s">
        <v>1508</v>
      </c>
      <c r="B137" s="69" t="s">
        <v>177</v>
      </c>
      <c r="C137" s="69" t="s">
        <v>155</v>
      </c>
      <c r="D137" s="56" t="s">
        <v>1509</v>
      </c>
      <c r="E137" s="103" t="s">
        <v>1510</v>
      </c>
      <c r="F137" s="69"/>
      <c r="G137" s="15" t="s">
        <v>1495</v>
      </c>
      <c r="H137" s="15"/>
      <c r="I137" s="15"/>
      <c r="J137" s="62" t="s">
        <v>667</v>
      </c>
      <c r="K137" s="15" t="s">
        <v>1511</v>
      </c>
      <c r="L137" s="103" t="s">
        <v>1512</v>
      </c>
      <c r="M137" s="84" t="s">
        <v>1513</v>
      </c>
      <c r="N137" s="15" t="s">
        <v>164</v>
      </c>
      <c r="O137" s="58">
        <v>4</v>
      </c>
      <c r="P137" s="16" t="s">
        <v>208</v>
      </c>
      <c r="Q137" s="16" t="s">
        <v>1499</v>
      </c>
      <c r="R137" s="16" t="s">
        <v>195</v>
      </c>
      <c r="S137" s="16" t="s">
        <v>1085</v>
      </c>
      <c r="T137" s="23" t="s">
        <v>168</v>
      </c>
      <c r="U137" s="23" t="s">
        <v>168</v>
      </c>
      <c r="V137" s="23"/>
      <c r="W137" s="23"/>
      <c r="X137" s="23" t="s">
        <v>168</v>
      </c>
      <c r="Y137" s="23" t="s">
        <v>168</v>
      </c>
      <c r="Z137" s="23" t="s">
        <v>168</v>
      </c>
      <c r="AA137" s="23" t="s">
        <v>168</v>
      </c>
      <c r="AB137" s="23" t="s">
        <v>168</v>
      </c>
      <c r="AC137" s="23" t="s">
        <v>168</v>
      </c>
      <c r="AD137" s="23" t="s">
        <v>168</v>
      </c>
      <c r="AE137" s="23" t="s">
        <v>168</v>
      </c>
      <c r="AF137" s="23" t="s">
        <v>168</v>
      </c>
      <c r="AG137" s="23" t="s">
        <v>168</v>
      </c>
      <c r="AH137" s="23" t="s">
        <v>168</v>
      </c>
      <c r="AI137" s="23" t="s">
        <v>168</v>
      </c>
      <c r="AJ137" s="23">
        <v>3</v>
      </c>
      <c r="AK137" s="23">
        <v>5</v>
      </c>
      <c r="AL137" s="15" t="s">
        <v>210</v>
      </c>
      <c r="AM137" s="15" t="s">
        <v>1514</v>
      </c>
      <c r="AN137" s="15" t="s">
        <v>472</v>
      </c>
      <c r="AO137" s="16" t="s">
        <v>1500</v>
      </c>
      <c r="AP137" s="108"/>
      <c r="AQ137" s="69" t="s">
        <v>1501</v>
      </c>
      <c r="AR137" s="41"/>
      <c r="AS137" s="57" t="s">
        <v>539</v>
      </c>
      <c r="AT137" s="56">
        <v>1558607</v>
      </c>
      <c r="AU137" s="4" t="s">
        <v>1515</v>
      </c>
      <c r="AV137" s="4" t="s">
        <v>1516</v>
      </c>
      <c r="AW137" s="4" t="s">
        <v>1517</v>
      </c>
      <c r="AX137" s="70">
        <v>0</v>
      </c>
      <c r="AY137" s="115">
        <v>0</v>
      </c>
      <c r="AZ137" s="70">
        <v>0</v>
      </c>
      <c r="BA137" s="115">
        <v>0</v>
      </c>
      <c r="BB137" s="157" t="s">
        <v>1506</v>
      </c>
      <c r="BC137" s="157" t="s">
        <v>1507</v>
      </c>
      <c r="BD137" s="157"/>
      <c r="BE137" s="157"/>
      <c r="BF137" s="157"/>
      <c r="BG137" s="115"/>
      <c r="BH137" s="143">
        <v>0</v>
      </c>
      <c r="BI137" s="143"/>
      <c r="BJ137" s="143">
        <v>0</v>
      </c>
      <c r="BK137" s="143">
        <v>0</v>
      </c>
      <c r="BL137" s="143">
        <v>0</v>
      </c>
      <c r="BM137" s="143">
        <v>0</v>
      </c>
      <c r="BN137" s="143">
        <v>0</v>
      </c>
      <c r="BO137" s="143">
        <v>0</v>
      </c>
      <c r="BP137" s="143">
        <v>0</v>
      </c>
      <c r="BQ137" s="6" t="str">
        <f>VLOOKUP(AM137,Hilfslisten!J:K,2,FALSE)</f>
        <v>Fauceglia Dario</v>
      </c>
      <c r="BR137" s="157"/>
    </row>
    <row r="138" spans="1:70" ht="15" hidden="1" customHeight="1">
      <c r="A138" s="85" t="s">
        <v>1518</v>
      </c>
      <c r="B138" s="69" t="s">
        <v>159</v>
      </c>
      <c r="C138" s="69" t="s">
        <v>1519</v>
      </c>
      <c r="D138" s="56" t="s">
        <v>1520</v>
      </c>
      <c r="E138" s="196" t="s">
        <v>1521</v>
      </c>
      <c r="F138" s="69" t="s">
        <v>1519</v>
      </c>
      <c r="G138" s="15"/>
      <c r="H138" s="15"/>
      <c r="I138" s="15"/>
      <c r="J138" s="62"/>
      <c r="K138" s="15" t="s">
        <v>1522</v>
      </c>
      <c r="L138" s="196" t="s">
        <v>1521</v>
      </c>
      <c r="M138" s="84" t="s">
        <v>1523</v>
      </c>
      <c r="N138" s="15" t="s">
        <v>164</v>
      </c>
      <c r="O138" s="58">
        <v>4</v>
      </c>
      <c r="P138" s="16" t="s">
        <v>208</v>
      </c>
      <c r="Q138" s="16" t="s">
        <v>1524</v>
      </c>
      <c r="R138" s="16" t="s">
        <v>195</v>
      </c>
      <c r="S138" s="16" t="s">
        <v>1525</v>
      </c>
      <c r="T138" s="23" t="s">
        <v>168</v>
      </c>
      <c r="U138" s="23" t="s">
        <v>168</v>
      </c>
      <c r="V138" s="23"/>
      <c r="W138" s="23"/>
      <c r="X138" s="23">
        <v>3</v>
      </c>
      <c r="Y138" s="23">
        <v>3</v>
      </c>
      <c r="Z138" s="23" t="s">
        <v>168</v>
      </c>
      <c r="AA138" s="23" t="s">
        <v>168</v>
      </c>
      <c r="AB138" s="23">
        <v>3</v>
      </c>
      <c r="AC138" s="23">
        <v>5</v>
      </c>
      <c r="AD138" s="23" t="s">
        <v>168</v>
      </c>
      <c r="AE138" s="23" t="s">
        <v>168</v>
      </c>
      <c r="AF138" s="23">
        <v>3</v>
      </c>
      <c r="AG138" s="23">
        <v>3</v>
      </c>
      <c r="AH138" s="23" t="s">
        <v>168</v>
      </c>
      <c r="AI138" s="23" t="s">
        <v>168</v>
      </c>
      <c r="AJ138" s="23" t="s">
        <v>168</v>
      </c>
      <c r="AK138" s="23" t="s">
        <v>168</v>
      </c>
      <c r="AL138" s="15" t="s">
        <v>232</v>
      </c>
      <c r="AM138" s="15" t="s">
        <v>1526</v>
      </c>
      <c r="AN138" s="15" t="s">
        <v>551</v>
      </c>
      <c r="AO138" s="16" t="s">
        <v>171</v>
      </c>
      <c r="AP138" s="108" t="s">
        <v>667</v>
      </c>
      <c r="AQ138" s="16" t="s">
        <v>1527</v>
      </c>
      <c r="AR138" s="42" t="s">
        <v>1528</v>
      </c>
      <c r="AS138" s="42" t="s">
        <v>327</v>
      </c>
      <c r="AT138" s="56">
        <v>605080</v>
      </c>
      <c r="AU138" s="4" t="s">
        <v>1529</v>
      </c>
      <c r="AV138" s="4" t="s">
        <v>1530</v>
      </c>
      <c r="AW138" s="4" t="s">
        <v>1531</v>
      </c>
      <c r="AX138" s="70">
        <v>0</v>
      </c>
      <c r="AY138" s="115">
        <v>0</v>
      </c>
      <c r="AZ138" s="70">
        <v>0</v>
      </c>
      <c r="BA138" s="115">
        <v>0</v>
      </c>
      <c r="BB138" s="157"/>
      <c r="BC138" s="157"/>
      <c r="BD138" s="157"/>
      <c r="BE138" s="157"/>
      <c r="BF138" s="157"/>
      <c r="BG138" s="115"/>
      <c r="BH138" s="143"/>
      <c r="BI138" s="143"/>
      <c r="BJ138" s="143"/>
      <c r="BK138" s="143"/>
      <c r="BL138" s="143"/>
      <c r="BM138" s="143"/>
      <c r="BN138" s="143"/>
      <c r="BO138" s="143"/>
      <c r="BP138" s="143"/>
      <c r="BQ138" s="6" t="str">
        <f>VLOOKUP(AM138,Hilfslisten!J:K,2,FALSE)</f>
        <v>Gruber Juan-Mario</v>
      </c>
      <c r="BR138" s="6"/>
    </row>
    <row r="139" spans="1:70" ht="15" hidden="1" customHeight="1">
      <c r="A139" s="85" t="s">
        <v>1532</v>
      </c>
      <c r="B139" s="69" t="s">
        <v>159</v>
      </c>
      <c r="C139" s="69" t="s">
        <v>509</v>
      </c>
      <c r="D139" s="56" t="s">
        <v>1533</v>
      </c>
      <c r="E139" s="196" t="s">
        <v>1521</v>
      </c>
      <c r="F139" s="69" t="s">
        <v>509</v>
      </c>
      <c r="G139" s="15"/>
      <c r="H139" s="15"/>
      <c r="I139" s="15"/>
      <c r="J139" s="62"/>
      <c r="K139" s="15" t="s">
        <v>1534</v>
      </c>
      <c r="L139" s="196" t="s">
        <v>1523</v>
      </c>
      <c r="M139" s="84" t="s">
        <v>1523</v>
      </c>
      <c r="N139" s="15" t="s">
        <v>661</v>
      </c>
      <c r="O139" s="58">
        <v>4</v>
      </c>
      <c r="P139" s="16" t="s">
        <v>208</v>
      </c>
      <c r="Q139" s="16" t="s">
        <v>1535</v>
      </c>
      <c r="R139" s="16" t="s">
        <v>195</v>
      </c>
      <c r="S139" s="16" t="s">
        <v>1536</v>
      </c>
      <c r="T139" s="23" t="s">
        <v>168</v>
      </c>
      <c r="U139" s="23" t="s">
        <v>168</v>
      </c>
      <c r="V139" s="23"/>
      <c r="W139" s="23"/>
      <c r="X139" s="23">
        <v>3</v>
      </c>
      <c r="Y139" s="23">
        <v>3</v>
      </c>
      <c r="Z139" s="23" t="s">
        <v>168</v>
      </c>
      <c r="AA139" s="23" t="s">
        <v>168</v>
      </c>
      <c r="AB139" s="23" t="s">
        <v>168</v>
      </c>
      <c r="AC139" s="23" t="s">
        <v>168</v>
      </c>
      <c r="AD139" s="23" t="s">
        <v>168</v>
      </c>
      <c r="AE139" s="23" t="s">
        <v>168</v>
      </c>
      <c r="AF139" s="23">
        <v>3</v>
      </c>
      <c r="AG139" s="23">
        <v>3</v>
      </c>
      <c r="AH139" s="23" t="s">
        <v>168</v>
      </c>
      <c r="AI139" s="23" t="s">
        <v>168</v>
      </c>
      <c r="AJ139" s="23" t="s">
        <v>168</v>
      </c>
      <c r="AK139" s="23" t="s">
        <v>168</v>
      </c>
      <c r="AL139" s="15" t="s">
        <v>232</v>
      </c>
      <c r="AM139" s="15" t="s">
        <v>1526</v>
      </c>
      <c r="AN139" s="15" t="s">
        <v>551</v>
      </c>
      <c r="AO139" s="16" t="s">
        <v>171</v>
      </c>
      <c r="AP139" s="108" t="s">
        <v>667</v>
      </c>
      <c r="AQ139" s="16" t="s">
        <v>1537</v>
      </c>
      <c r="AR139" s="42" t="s">
        <v>1538</v>
      </c>
      <c r="AS139" s="42" t="s">
        <v>327</v>
      </c>
      <c r="AT139" s="56">
        <v>813279</v>
      </c>
      <c r="AU139" s="4" t="s">
        <v>1539</v>
      </c>
      <c r="AV139" s="4" t="s">
        <v>1540</v>
      </c>
      <c r="AW139" s="4" t="s">
        <v>1541</v>
      </c>
      <c r="AX139" s="70" t="s">
        <v>667</v>
      </c>
      <c r="AY139" s="115">
        <v>0</v>
      </c>
      <c r="AZ139" s="70" t="s">
        <v>667</v>
      </c>
      <c r="BA139" s="115">
        <v>0</v>
      </c>
      <c r="BB139" s="157"/>
      <c r="BC139" s="157"/>
      <c r="BD139" s="157"/>
      <c r="BE139" s="157"/>
      <c r="BF139" s="157"/>
      <c r="BG139" s="115"/>
      <c r="BH139" s="143"/>
      <c r="BI139" s="143"/>
      <c r="BJ139" s="143"/>
      <c r="BK139" s="143"/>
      <c r="BL139" s="143"/>
      <c r="BM139" s="143"/>
      <c r="BN139" s="143"/>
      <c r="BO139" s="143"/>
      <c r="BP139" s="143"/>
      <c r="BQ139" s="6" t="str">
        <f>VLOOKUP(AM139,Hilfslisten!J:K,2,FALSE)</f>
        <v>Gruber Juan-Mario</v>
      </c>
      <c r="BR139" s="6"/>
    </row>
    <row r="140" spans="1:70" ht="15" hidden="1" customHeight="1">
      <c r="A140" s="85" t="s">
        <v>1542</v>
      </c>
      <c r="B140" s="22" t="s">
        <v>177</v>
      </c>
      <c r="C140" s="69" t="s">
        <v>614</v>
      </c>
      <c r="D140" s="56" t="s">
        <v>1543</v>
      </c>
      <c r="E140" s="196" t="s">
        <v>226</v>
      </c>
      <c r="F140" s="69" t="s">
        <v>614</v>
      </c>
      <c r="G140" s="15"/>
      <c r="H140" s="15"/>
      <c r="I140" s="15"/>
      <c r="J140" s="62"/>
      <c r="K140" s="15" t="s">
        <v>1544</v>
      </c>
      <c r="L140" s="196" t="s">
        <v>1545</v>
      </c>
      <c r="M140" s="199" t="s">
        <v>1546</v>
      </c>
      <c r="N140" s="15" t="s">
        <v>164</v>
      </c>
      <c r="O140" s="58">
        <v>4</v>
      </c>
      <c r="P140" s="16" t="s">
        <v>269</v>
      </c>
      <c r="Q140" s="19" t="s">
        <v>1547</v>
      </c>
      <c r="R140" s="16" t="s">
        <v>195</v>
      </c>
      <c r="S140" s="16" t="s">
        <v>1548</v>
      </c>
      <c r="T140" s="23" t="s">
        <v>168</v>
      </c>
      <c r="U140" s="23" t="s">
        <v>168</v>
      </c>
      <c r="V140" s="23"/>
      <c r="W140" s="23"/>
      <c r="X140" s="23" t="s">
        <v>168</v>
      </c>
      <c r="Y140" s="23" t="s">
        <v>168</v>
      </c>
      <c r="Z140" s="23">
        <v>3</v>
      </c>
      <c r="AA140" s="23">
        <v>3</v>
      </c>
      <c r="AB140" s="23" t="s">
        <v>168</v>
      </c>
      <c r="AC140" s="23" t="s">
        <v>168</v>
      </c>
      <c r="AD140" s="23">
        <v>3</v>
      </c>
      <c r="AE140" s="23">
        <v>5</v>
      </c>
      <c r="AF140" s="23" t="s">
        <v>168</v>
      </c>
      <c r="AG140" s="23" t="s">
        <v>168</v>
      </c>
      <c r="AH140" s="23" t="s">
        <v>168</v>
      </c>
      <c r="AI140" s="23" t="s">
        <v>168</v>
      </c>
      <c r="AJ140" s="23" t="s">
        <v>168</v>
      </c>
      <c r="AK140" s="23" t="s">
        <v>168</v>
      </c>
      <c r="AL140" s="15" t="s">
        <v>271</v>
      </c>
      <c r="AM140" s="15" t="s">
        <v>758</v>
      </c>
      <c r="AN140" s="14" t="s">
        <v>621</v>
      </c>
      <c r="AO140" s="16" t="s">
        <v>171</v>
      </c>
      <c r="AP140" s="108" t="s">
        <v>667</v>
      </c>
      <c r="AQ140" s="16"/>
      <c r="AR140" s="42" t="s">
        <v>943</v>
      </c>
      <c r="AS140" s="57" t="s">
        <v>184</v>
      </c>
      <c r="AT140" s="56">
        <v>1558952</v>
      </c>
      <c r="AU140" s="4" t="s">
        <v>1549</v>
      </c>
      <c r="AV140" s="4" t="s">
        <v>1550</v>
      </c>
      <c r="AW140" s="4" t="s">
        <v>1551</v>
      </c>
      <c r="AX140" s="70">
        <v>0</v>
      </c>
      <c r="AY140" s="115">
        <v>0</v>
      </c>
      <c r="AZ140" s="70">
        <v>0</v>
      </c>
      <c r="BA140" s="115">
        <v>0</v>
      </c>
      <c r="BB140" s="157"/>
      <c r="BC140" s="157"/>
      <c r="BD140" s="157"/>
      <c r="BE140" s="157"/>
      <c r="BF140" s="157"/>
      <c r="BG140" s="115"/>
      <c r="BH140" s="143"/>
      <c r="BI140" s="143"/>
      <c r="BJ140" s="143"/>
      <c r="BK140" s="143"/>
      <c r="BL140" s="143"/>
      <c r="BM140" s="143"/>
      <c r="BN140" s="143"/>
      <c r="BO140" s="143"/>
      <c r="BP140" s="143"/>
      <c r="BQ140" s="6" t="str">
        <f>VLOOKUP(AM140,Hilfslisten!J:K,2,FALSE)</f>
        <v>Tillenkamp Frank</v>
      </c>
      <c r="BR140" s="6"/>
    </row>
    <row r="141" spans="1:70" ht="15" hidden="1" customHeight="1">
      <c r="A141" s="85" t="s">
        <v>1552</v>
      </c>
      <c r="B141" s="22" t="s">
        <v>177</v>
      </c>
      <c r="C141" s="69" t="s">
        <v>152</v>
      </c>
      <c r="D141" s="56" t="s">
        <v>1553</v>
      </c>
      <c r="E141" s="196" t="s">
        <v>226</v>
      </c>
      <c r="F141" s="69" t="s">
        <v>152</v>
      </c>
      <c r="G141" s="15"/>
      <c r="H141" s="15"/>
      <c r="I141" s="15"/>
      <c r="J141" s="62"/>
      <c r="K141" s="15" t="s">
        <v>1554</v>
      </c>
      <c r="L141" s="196" t="s">
        <v>1546</v>
      </c>
      <c r="M141" s="199" t="s">
        <v>1546</v>
      </c>
      <c r="N141" s="15" t="s">
        <v>661</v>
      </c>
      <c r="O141" s="58">
        <v>4</v>
      </c>
      <c r="P141" s="16" t="s">
        <v>269</v>
      </c>
      <c r="Q141" s="19" t="s">
        <v>1317</v>
      </c>
      <c r="R141" s="16" t="s">
        <v>195</v>
      </c>
      <c r="S141" s="16" t="s">
        <v>1555</v>
      </c>
      <c r="T141" s="23" t="s">
        <v>168</v>
      </c>
      <c r="U141" s="23" t="s">
        <v>168</v>
      </c>
      <c r="V141" s="23"/>
      <c r="W141" s="23"/>
      <c r="X141" s="23" t="s">
        <v>168</v>
      </c>
      <c r="Y141" s="23" t="s">
        <v>168</v>
      </c>
      <c r="Z141" s="23">
        <v>3</v>
      </c>
      <c r="AA141" s="23">
        <v>3</v>
      </c>
      <c r="AB141" s="23" t="s">
        <v>168</v>
      </c>
      <c r="AC141" s="23" t="s">
        <v>168</v>
      </c>
      <c r="AD141" s="23">
        <v>3</v>
      </c>
      <c r="AE141" s="23">
        <v>5</v>
      </c>
      <c r="AF141" s="23" t="s">
        <v>168</v>
      </c>
      <c r="AG141" s="23" t="s">
        <v>168</v>
      </c>
      <c r="AH141" s="23" t="s">
        <v>168</v>
      </c>
      <c r="AI141" s="23" t="s">
        <v>168</v>
      </c>
      <c r="AJ141" s="23" t="s">
        <v>168</v>
      </c>
      <c r="AK141" s="23" t="s">
        <v>168</v>
      </c>
      <c r="AL141" s="15" t="s">
        <v>271</v>
      </c>
      <c r="AM141" s="15" t="s">
        <v>758</v>
      </c>
      <c r="AN141" s="14" t="s">
        <v>621</v>
      </c>
      <c r="AO141" s="16" t="s">
        <v>171</v>
      </c>
      <c r="AP141" s="108" t="s">
        <v>667</v>
      </c>
      <c r="AQ141" s="16"/>
      <c r="AR141" s="42" t="s">
        <v>943</v>
      </c>
      <c r="AS141" s="57" t="s">
        <v>184</v>
      </c>
      <c r="AT141" s="56">
        <v>1558943</v>
      </c>
      <c r="AU141" s="4" t="s">
        <v>1556</v>
      </c>
      <c r="AV141" s="4" t="s">
        <v>1557</v>
      </c>
      <c r="AW141" s="4" t="s">
        <v>1558</v>
      </c>
      <c r="AX141" s="70" t="s">
        <v>667</v>
      </c>
      <c r="AY141" s="115">
        <v>0</v>
      </c>
      <c r="AZ141" s="70" t="s">
        <v>667</v>
      </c>
      <c r="BA141" s="115">
        <v>0</v>
      </c>
      <c r="BB141" s="157"/>
      <c r="BC141" s="157"/>
      <c r="BD141" s="157"/>
      <c r="BE141" s="157"/>
      <c r="BF141" s="157"/>
      <c r="BG141" s="115"/>
      <c r="BH141" s="143"/>
      <c r="BI141" s="143"/>
      <c r="BJ141" s="143"/>
      <c r="BK141" s="143"/>
      <c r="BL141" s="143"/>
      <c r="BM141" s="143"/>
      <c r="BN141" s="143"/>
      <c r="BO141" s="143"/>
      <c r="BP141" s="143"/>
      <c r="BQ141" s="6" t="str">
        <f>VLOOKUP(AM141,Hilfslisten!J:K,2,FALSE)</f>
        <v>Tillenkamp Frank</v>
      </c>
      <c r="BR141" s="6"/>
    </row>
    <row r="142" spans="1:70" ht="15" hidden="1" customHeight="1">
      <c r="A142" s="85" t="s">
        <v>1559</v>
      </c>
      <c r="B142" s="6" t="s">
        <v>177</v>
      </c>
      <c r="C142" s="6" t="s">
        <v>522</v>
      </c>
      <c r="D142" s="6"/>
      <c r="E142" s="6"/>
      <c r="F142" s="6" t="s">
        <v>522</v>
      </c>
      <c r="G142" s="6"/>
      <c r="H142" s="6"/>
      <c r="I142" s="6"/>
      <c r="J142" s="157"/>
      <c r="K142" s="83" t="s">
        <v>1560</v>
      </c>
      <c r="L142" s="219" t="s">
        <v>1561</v>
      </c>
      <c r="M142" s="6" t="s">
        <v>1562</v>
      </c>
      <c r="N142" s="8" t="s">
        <v>164</v>
      </c>
      <c r="O142" s="157">
        <v>4</v>
      </c>
      <c r="P142" s="16" t="s">
        <v>452</v>
      </c>
      <c r="Q142" s="8" t="s">
        <v>1563</v>
      </c>
      <c r="R142" s="8" t="s">
        <v>195</v>
      </c>
      <c r="S142" s="8" t="s">
        <v>1564</v>
      </c>
      <c r="T142" s="157"/>
      <c r="U142" s="157"/>
      <c r="V142" s="157">
        <v>3</v>
      </c>
      <c r="W142" s="157">
        <v>5</v>
      </c>
      <c r="X142" s="157"/>
      <c r="Y142" s="157"/>
      <c r="Z142" s="157"/>
      <c r="AA142" s="157"/>
      <c r="AB142" s="157"/>
      <c r="AC142" s="157"/>
      <c r="AD142" s="157"/>
      <c r="AE142" s="157"/>
      <c r="AF142" s="157"/>
      <c r="AG142" s="157"/>
      <c r="AH142" s="157"/>
      <c r="AI142" s="157"/>
      <c r="AJ142" s="157">
        <v>3</v>
      </c>
      <c r="AK142" s="157">
        <v>3</v>
      </c>
      <c r="AL142" s="211" t="s">
        <v>210</v>
      </c>
      <c r="AM142" s="211" t="s">
        <v>493</v>
      </c>
      <c r="AN142" s="211" t="s">
        <v>528</v>
      </c>
      <c r="AO142" s="16" t="s">
        <v>171</v>
      </c>
      <c r="AP142" s="157" t="s">
        <v>667</v>
      </c>
      <c r="AQ142" s="6"/>
      <c r="AR142" s="57"/>
      <c r="AS142" s="57" t="s">
        <v>1460</v>
      </c>
      <c r="AT142" s="8">
        <v>1692458</v>
      </c>
      <c r="AU142" s="4" t="s">
        <v>1565</v>
      </c>
      <c r="AV142" s="4" t="s">
        <v>1566</v>
      </c>
      <c r="AW142" s="4" t="s">
        <v>1567</v>
      </c>
      <c r="AX142" s="70"/>
      <c r="AY142" s="116"/>
      <c r="AZ142" s="70"/>
      <c r="BA142" s="116"/>
      <c r="BB142" s="157"/>
      <c r="BC142" s="157"/>
      <c r="BD142" s="157"/>
      <c r="BE142" s="157"/>
      <c r="BF142" s="157"/>
      <c r="BG142" s="116"/>
      <c r="BH142" s="143"/>
      <c r="BI142" s="143"/>
      <c r="BJ142" s="143"/>
      <c r="BK142" s="143"/>
      <c r="BL142" s="143"/>
      <c r="BM142" s="143"/>
      <c r="BN142" s="143"/>
      <c r="BO142" s="143"/>
      <c r="BP142" s="143"/>
      <c r="BQ142" s="6" t="str">
        <f>VLOOKUP(AM142,Hilfslisten!J:K,2,FALSE)</f>
        <v>Hofer Christoph</v>
      </c>
      <c r="BR142" s="6"/>
    </row>
    <row r="143" spans="1:70" ht="15" hidden="1" customHeight="1">
      <c r="A143" s="85" t="s">
        <v>1568</v>
      </c>
      <c r="B143" s="22" t="s">
        <v>177</v>
      </c>
      <c r="C143" s="69" t="s">
        <v>522</v>
      </c>
      <c r="D143" s="56"/>
      <c r="E143" s="15"/>
      <c r="F143" s="69" t="s">
        <v>522</v>
      </c>
      <c r="G143" s="15"/>
      <c r="H143" s="15"/>
      <c r="I143" s="15"/>
      <c r="J143" s="62"/>
      <c r="K143" s="15" t="s">
        <v>1569</v>
      </c>
      <c r="L143" s="217" t="s">
        <v>1562</v>
      </c>
      <c r="M143" s="6" t="s">
        <v>1562</v>
      </c>
      <c r="N143" s="16" t="s">
        <v>661</v>
      </c>
      <c r="O143" s="58">
        <v>4</v>
      </c>
      <c r="P143" s="16" t="s">
        <v>452</v>
      </c>
      <c r="Q143" s="8" t="s">
        <v>1563</v>
      </c>
      <c r="R143" s="16" t="s">
        <v>195</v>
      </c>
      <c r="S143" s="8" t="s">
        <v>1564</v>
      </c>
      <c r="T143" s="23" t="s">
        <v>168</v>
      </c>
      <c r="U143" s="23" t="s">
        <v>168</v>
      </c>
      <c r="V143" s="23">
        <v>3</v>
      </c>
      <c r="W143" s="23">
        <v>5</v>
      </c>
      <c r="X143" s="23" t="s">
        <v>168</v>
      </c>
      <c r="Y143" s="23" t="s">
        <v>168</v>
      </c>
      <c r="Z143" s="23" t="s">
        <v>168</v>
      </c>
      <c r="AA143" s="23" t="s">
        <v>168</v>
      </c>
      <c r="AB143" s="23" t="s">
        <v>168</v>
      </c>
      <c r="AC143" s="23" t="s">
        <v>168</v>
      </c>
      <c r="AD143" s="23" t="s">
        <v>168</v>
      </c>
      <c r="AE143" s="23" t="s">
        <v>168</v>
      </c>
      <c r="AF143" s="23" t="s">
        <v>168</v>
      </c>
      <c r="AG143" s="23" t="s">
        <v>168</v>
      </c>
      <c r="AH143" s="23" t="s">
        <v>168</v>
      </c>
      <c r="AI143" s="23" t="s">
        <v>168</v>
      </c>
      <c r="AJ143" s="23">
        <v>3</v>
      </c>
      <c r="AK143" s="23">
        <v>3</v>
      </c>
      <c r="AL143" s="15" t="s">
        <v>210</v>
      </c>
      <c r="AM143" s="15" t="s">
        <v>493</v>
      </c>
      <c r="AN143" s="211" t="s">
        <v>528</v>
      </c>
      <c r="AO143" s="16" t="s">
        <v>171</v>
      </c>
      <c r="AP143" s="108" t="s">
        <v>667</v>
      </c>
      <c r="AQ143" s="69"/>
      <c r="AR143" s="41"/>
      <c r="AS143" s="57" t="s">
        <v>1460</v>
      </c>
      <c r="AT143" s="97">
        <v>1692459</v>
      </c>
      <c r="AU143" s="4" t="s">
        <v>1570</v>
      </c>
      <c r="AV143" s="4" t="s">
        <v>1571</v>
      </c>
      <c r="AW143" s="4" t="s">
        <v>1572</v>
      </c>
      <c r="AX143" s="70" t="s">
        <v>667</v>
      </c>
      <c r="AY143" s="115">
        <v>0</v>
      </c>
      <c r="AZ143" s="70" t="s">
        <v>667</v>
      </c>
      <c r="BA143" s="115">
        <v>0</v>
      </c>
      <c r="BB143" s="157"/>
      <c r="BC143" s="157"/>
      <c r="BD143" s="157"/>
      <c r="BE143" s="157"/>
      <c r="BF143" s="157"/>
      <c r="BG143" s="115"/>
      <c r="BH143" s="143"/>
      <c r="BI143" s="143"/>
      <c r="BJ143" s="143"/>
      <c r="BK143" s="143"/>
      <c r="BL143" s="143"/>
      <c r="BM143" s="143"/>
      <c r="BN143" s="143"/>
      <c r="BO143" s="143"/>
      <c r="BP143" s="143"/>
      <c r="BQ143" s="6" t="str">
        <f>VLOOKUP(AM143,Hilfslisten!J:K,2,FALSE)</f>
        <v>Hofer Christoph</v>
      </c>
      <c r="BR143" s="6"/>
    </row>
    <row r="144" spans="1:70" ht="15" hidden="1" customHeight="1">
      <c r="A144" s="85" t="s">
        <v>1573</v>
      </c>
      <c r="B144" s="69" t="s">
        <v>177</v>
      </c>
      <c r="C144" s="69" t="s">
        <v>1574</v>
      </c>
      <c r="D144" s="56" t="s">
        <v>1575</v>
      </c>
      <c r="E144" s="103" t="s">
        <v>1510</v>
      </c>
      <c r="F144" s="69" t="s">
        <v>154</v>
      </c>
      <c r="G144" s="15" t="s">
        <v>1576</v>
      </c>
      <c r="H144" s="15"/>
      <c r="I144" s="15"/>
      <c r="J144" s="62" t="s">
        <v>667</v>
      </c>
      <c r="K144" s="15" t="s">
        <v>1577</v>
      </c>
      <c r="L144" s="103" t="s">
        <v>1578</v>
      </c>
      <c r="M144" s="84" t="s">
        <v>1579</v>
      </c>
      <c r="N144" s="15" t="s">
        <v>164</v>
      </c>
      <c r="O144" s="58">
        <v>4</v>
      </c>
      <c r="P144" s="16" t="s">
        <v>452</v>
      </c>
      <c r="Q144" s="16" t="s">
        <v>1580</v>
      </c>
      <c r="R144" s="16" t="s">
        <v>195</v>
      </c>
      <c r="S144" s="16" t="s">
        <v>1085</v>
      </c>
      <c r="T144" s="23" t="s">
        <v>168</v>
      </c>
      <c r="U144" s="23" t="s">
        <v>168</v>
      </c>
      <c r="V144" s="23"/>
      <c r="W144" s="23"/>
      <c r="X144" s="23" t="s">
        <v>168</v>
      </c>
      <c r="Y144" s="23" t="s">
        <v>168</v>
      </c>
      <c r="Z144" s="23" t="s">
        <v>168</v>
      </c>
      <c r="AA144" s="23" t="s">
        <v>168</v>
      </c>
      <c r="AB144" s="23" t="s">
        <v>168</v>
      </c>
      <c r="AC144" s="23" t="s">
        <v>168</v>
      </c>
      <c r="AD144" s="23" t="s">
        <v>168</v>
      </c>
      <c r="AE144" s="23" t="s">
        <v>168</v>
      </c>
      <c r="AF144" s="23" t="s">
        <v>168</v>
      </c>
      <c r="AG144" s="23" t="s">
        <v>168</v>
      </c>
      <c r="AH144" s="23">
        <v>3</v>
      </c>
      <c r="AI144" s="23">
        <v>5</v>
      </c>
      <c r="AJ144" s="23">
        <v>3</v>
      </c>
      <c r="AK144" s="23">
        <v>5</v>
      </c>
      <c r="AL144" s="15" t="s">
        <v>210</v>
      </c>
      <c r="AM144" s="15" t="s">
        <v>1581</v>
      </c>
      <c r="AN144" s="15" t="s">
        <v>972</v>
      </c>
      <c r="AO144" s="16" t="s">
        <v>171</v>
      </c>
      <c r="AP144" s="108"/>
      <c r="AQ144" s="69" t="s">
        <v>1501</v>
      </c>
      <c r="AR144" s="41"/>
      <c r="AS144" s="57" t="s">
        <v>184</v>
      </c>
      <c r="AT144" s="56">
        <v>1555743</v>
      </c>
      <c r="AU144" s="4" t="s">
        <v>1582</v>
      </c>
      <c r="AV144" s="4" t="s">
        <v>1583</v>
      </c>
      <c r="AW144" s="4" t="s">
        <v>1584</v>
      </c>
      <c r="AX144" s="70">
        <v>0</v>
      </c>
      <c r="AY144" s="115">
        <v>0</v>
      </c>
      <c r="AZ144" s="70">
        <v>0</v>
      </c>
      <c r="BA144" s="115">
        <v>0</v>
      </c>
      <c r="BB144" s="157" t="s">
        <v>1507</v>
      </c>
      <c r="BC144" s="157" t="s">
        <v>1507</v>
      </c>
      <c r="BD144" s="157"/>
      <c r="BE144" s="157"/>
      <c r="BF144" s="157"/>
      <c r="BG144" s="115"/>
      <c r="BH144" s="143">
        <v>0</v>
      </c>
      <c r="BI144" s="143"/>
      <c r="BJ144" s="143">
        <v>0</v>
      </c>
      <c r="BK144" s="143">
        <v>0</v>
      </c>
      <c r="BL144" s="143">
        <v>0</v>
      </c>
      <c r="BM144" s="143">
        <v>0</v>
      </c>
      <c r="BN144" s="143">
        <v>0</v>
      </c>
      <c r="BO144" s="143">
        <v>0</v>
      </c>
      <c r="BP144" s="143">
        <v>0</v>
      </c>
      <c r="BQ144" s="6" t="str">
        <f>VLOOKUP(AM144,Hilfslisten!J:K,2,FALSE)</f>
        <v>Klinkert Andreas</v>
      </c>
      <c r="BR144" s="157"/>
    </row>
    <row r="145" spans="1:70" ht="15" hidden="1" customHeight="1">
      <c r="A145" s="85" t="s">
        <v>1585</v>
      </c>
      <c r="B145" s="69" t="s">
        <v>159</v>
      </c>
      <c r="C145" s="69" t="s">
        <v>509</v>
      </c>
      <c r="D145" s="56" t="s">
        <v>1586</v>
      </c>
      <c r="E145" s="196" t="s">
        <v>1102</v>
      </c>
      <c r="F145" s="69" t="s">
        <v>509</v>
      </c>
      <c r="G145" s="15"/>
      <c r="H145" s="15"/>
      <c r="I145" s="15"/>
      <c r="J145" s="62"/>
      <c r="K145" s="15" t="s">
        <v>1587</v>
      </c>
      <c r="L145" s="196" t="s">
        <v>1588</v>
      </c>
      <c r="M145" s="84" t="s">
        <v>1589</v>
      </c>
      <c r="N145" s="16" t="s">
        <v>164</v>
      </c>
      <c r="O145" s="58">
        <v>4</v>
      </c>
      <c r="P145" s="16" t="s">
        <v>208</v>
      </c>
      <c r="Q145" s="16" t="s">
        <v>1590</v>
      </c>
      <c r="R145" s="16" t="s">
        <v>195</v>
      </c>
      <c r="S145" s="16" t="s">
        <v>1085</v>
      </c>
      <c r="T145" s="23" t="s">
        <v>168</v>
      </c>
      <c r="U145" s="23" t="s">
        <v>168</v>
      </c>
      <c r="V145" s="23"/>
      <c r="W145" s="23"/>
      <c r="X145" s="23">
        <v>3</v>
      </c>
      <c r="Y145" s="23">
        <v>5</v>
      </c>
      <c r="Z145" s="23" t="s">
        <v>168</v>
      </c>
      <c r="AA145" s="23" t="s">
        <v>168</v>
      </c>
      <c r="AB145" s="23" t="s">
        <v>168</v>
      </c>
      <c r="AC145" s="23" t="s">
        <v>168</v>
      </c>
      <c r="AD145" s="23" t="s">
        <v>168</v>
      </c>
      <c r="AE145" s="23" t="s">
        <v>168</v>
      </c>
      <c r="AF145" s="23">
        <v>3</v>
      </c>
      <c r="AG145" s="23">
        <v>5</v>
      </c>
      <c r="AH145" s="23" t="s">
        <v>168</v>
      </c>
      <c r="AI145" s="23" t="s">
        <v>168</v>
      </c>
      <c r="AJ145" s="23" t="s">
        <v>168</v>
      </c>
      <c r="AK145" s="23" t="s">
        <v>168</v>
      </c>
      <c r="AL145" s="16" t="s">
        <v>258</v>
      </c>
      <c r="AM145" s="15" t="s">
        <v>1591</v>
      </c>
      <c r="AN145" s="15" t="s">
        <v>515</v>
      </c>
      <c r="AO145" s="16" t="s">
        <v>171</v>
      </c>
      <c r="AP145" s="108" t="s">
        <v>667</v>
      </c>
      <c r="AQ145" s="16" t="s">
        <v>1592</v>
      </c>
      <c r="AR145" s="42" t="s">
        <v>1593</v>
      </c>
      <c r="AS145" s="57" t="s">
        <v>846</v>
      </c>
      <c r="AT145" s="56">
        <v>574443</v>
      </c>
      <c r="AU145" s="4" t="s">
        <v>1594</v>
      </c>
      <c r="AV145" s="4" t="s">
        <v>1595</v>
      </c>
      <c r="AW145" s="4" t="s">
        <v>1596</v>
      </c>
      <c r="AX145" s="70">
        <v>0</v>
      </c>
      <c r="AY145" s="115">
        <v>0</v>
      </c>
      <c r="AZ145" s="70">
        <v>0</v>
      </c>
      <c r="BA145" s="115">
        <v>0</v>
      </c>
      <c r="BB145" s="157"/>
      <c r="BC145" s="157"/>
      <c r="BD145" s="157"/>
      <c r="BE145" s="157"/>
      <c r="BF145" s="157"/>
      <c r="BG145" s="115"/>
      <c r="BH145" s="143"/>
      <c r="BI145" s="143"/>
      <c r="BJ145" s="143"/>
      <c r="BK145" s="143"/>
      <c r="BL145" s="143"/>
      <c r="BM145" s="143"/>
      <c r="BN145" s="143"/>
      <c r="BO145" s="143"/>
      <c r="BP145" s="143"/>
      <c r="BQ145" s="6" t="str">
        <f>VLOOKUP(AM145,Hilfslisten!J:K,2,FALSE)</f>
        <v>de Queiroz Tavares Marina</v>
      </c>
      <c r="BR145" s="6"/>
    </row>
    <row r="146" spans="1:70" ht="15" hidden="1" customHeight="1">
      <c r="A146" s="85" t="s">
        <v>1597</v>
      </c>
      <c r="B146" s="69" t="s">
        <v>159</v>
      </c>
      <c r="C146" s="69" t="s">
        <v>509</v>
      </c>
      <c r="D146" s="97" t="s">
        <v>1598</v>
      </c>
      <c r="E146" s="196" t="s">
        <v>1599</v>
      </c>
      <c r="F146" s="69" t="s">
        <v>509</v>
      </c>
      <c r="G146" s="15"/>
      <c r="H146" s="15"/>
      <c r="I146" s="15"/>
      <c r="J146" s="62"/>
      <c r="K146" s="15" t="s">
        <v>1600</v>
      </c>
      <c r="L146" s="196" t="s">
        <v>1589</v>
      </c>
      <c r="M146" s="84" t="s">
        <v>1589</v>
      </c>
      <c r="N146" s="15" t="s">
        <v>661</v>
      </c>
      <c r="O146" s="58">
        <v>4</v>
      </c>
      <c r="P146" s="16" t="s">
        <v>208</v>
      </c>
      <c r="Q146" s="16" t="s">
        <v>1590</v>
      </c>
      <c r="R146" s="16" t="s">
        <v>195</v>
      </c>
      <c r="S146" s="16" t="s">
        <v>1085</v>
      </c>
      <c r="T146" s="23" t="s">
        <v>168</v>
      </c>
      <c r="U146" s="23" t="s">
        <v>168</v>
      </c>
      <c r="V146" s="23"/>
      <c r="W146" s="23"/>
      <c r="X146" s="23">
        <v>3</v>
      </c>
      <c r="Y146" s="23">
        <v>5</v>
      </c>
      <c r="Z146" s="23" t="s">
        <v>168</v>
      </c>
      <c r="AA146" s="23" t="s">
        <v>168</v>
      </c>
      <c r="AB146" s="23" t="s">
        <v>168</v>
      </c>
      <c r="AC146" s="23" t="s">
        <v>168</v>
      </c>
      <c r="AD146" s="23" t="s">
        <v>168</v>
      </c>
      <c r="AE146" s="23" t="s">
        <v>168</v>
      </c>
      <c r="AF146" s="23">
        <v>3</v>
      </c>
      <c r="AG146" s="23">
        <v>5</v>
      </c>
      <c r="AH146" s="23" t="s">
        <v>168</v>
      </c>
      <c r="AI146" s="23" t="s">
        <v>168</v>
      </c>
      <c r="AJ146" s="23" t="s">
        <v>168</v>
      </c>
      <c r="AK146" s="23" t="s">
        <v>168</v>
      </c>
      <c r="AL146" s="16" t="s">
        <v>258</v>
      </c>
      <c r="AM146" s="15" t="s">
        <v>1591</v>
      </c>
      <c r="AN146" s="15" t="s">
        <v>515</v>
      </c>
      <c r="AO146" s="16" t="s">
        <v>171</v>
      </c>
      <c r="AP146" s="108" t="s">
        <v>667</v>
      </c>
      <c r="AQ146" s="16" t="s">
        <v>1601</v>
      </c>
      <c r="AR146" s="42" t="s">
        <v>1593</v>
      </c>
      <c r="AS146" s="57" t="s">
        <v>846</v>
      </c>
      <c r="AT146" s="56">
        <v>813273</v>
      </c>
      <c r="AU146" s="4" t="s">
        <v>1602</v>
      </c>
      <c r="AV146" s="4" t="s">
        <v>1603</v>
      </c>
      <c r="AW146" s="4" t="s">
        <v>1604</v>
      </c>
      <c r="AX146" s="70" t="s">
        <v>667</v>
      </c>
      <c r="AY146" s="115">
        <v>0</v>
      </c>
      <c r="AZ146" s="70" t="s">
        <v>667</v>
      </c>
      <c r="BA146" s="115">
        <v>0</v>
      </c>
      <c r="BB146" s="157"/>
      <c r="BC146" s="157"/>
      <c r="BD146" s="157"/>
      <c r="BE146" s="157"/>
      <c r="BF146" s="157"/>
      <c r="BG146" s="115"/>
      <c r="BH146" s="143"/>
      <c r="BI146" s="143"/>
      <c r="BJ146" s="143"/>
      <c r="BK146" s="143"/>
      <c r="BL146" s="143"/>
      <c r="BM146" s="143"/>
      <c r="BN146" s="143"/>
      <c r="BO146" s="143"/>
      <c r="BP146" s="143"/>
      <c r="BQ146" s="6" t="str">
        <f>VLOOKUP(AM146,Hilfslisten!J:K,2,FALSE)</f>
        <v>de Queiroz Tavares Marina</v>
      </c>
      <c r="BR146" s="6"/>
    </row>
    <row r="147" spans="1:70" ht="15" hidden="1" customHeight="1">
      <c r="A147" s="87" t="s">
        <v>1605</v>
      </c>
      <c r="B147" s="69" t="s">
        <v>177</v>
      </c>
      <c r="C147" s="69" t="s">
        <v>557</v>
      </c>
      <c r="D147" s="97" t="s">
        <v>1606</v>
      </c>
      <c r="E147" s="213" t="s">
        <v>1607</v>
      </c>
      <c r="F147" s="69" t="s">
        <v>557</v>
      </c>
      <c r="G147" s="15"/>
      <c r="H147" s="15"/>
      <c r="I147" s="15"/>
      <c r="J147" s="62"/>
      <c r="K147" s="15" t="s">
        <v>1608</v>
      </c>
      <c r="L147" s="213" t="s">
        <v>1609</v>
      </c>
      <c r="M147" s="84" t="s">
        <v>1609</v>
      </c>
      <c r="N147" s="16" t="s">
        <v>562</v>
      </c>
      <c r="O147" s="58">
        <v>2</v>
      </c>
      <c r="P147" s="16" t="s">
        <v>230</v>
      </c>
      <c r="Q147" s="16" t="s">
        <v>1610</v>
      </c>
      <c r="R147" s="15" t="s">
        <v>195</v>
      </c>
      <c r="S147" s="16" t="s">
        <v>1611</v>
      </c>
      <c r="T147" s="23">
        <v>3</v>
      </c>
      <c r="U147" s="23">
        <v>3</v>
      </c>
      <c r="V147" s="23">
        <v>3</v>
      </c>
      <c r="W147" s="23">
        <v>3</v>
      </c>
      <c r="X147" s="23">
        <v>3</v>
      </c>
      <c r="Y147" s="23">
        <v>3</v>
      </c>
      <c r="Z147" s="23">
        <v>3</v>
      </c>
      <c r="AA147" s="23">
        <v>3</v>
      </c>
      <c r="AB147" s="23">
        <v>3</v>
      </c>
      <c r="AC147" s="23">
        <v>3</v>
      </c>
      <c r="AD147" s="23">
        <v>3</v>
      </c>
      <c r="AE147" s="23">
        <v>5</v>
      </c>
      <c r="AF147" s="23">
        <v>3</v>
      </c>
      <c r="AG147" s="23">
        <v>3</v>
      </c>
      <c r="AH147" s="23">
        <v>3</v>
      </c>
      <c r="AI147" s="23">
        <v>3</v>
      </c>
      <c r="AJ147" s="23">
        <v>3</v>
      </c>
      <c r="AK147" s="23">
        <v>3</v>
      </c>
      <c r="AL147" s="15" t="s">
        <v>565</v>
      </c>
      <c r="AM147" s="15" t="s">
        <v>1612</v>
      </c>
      <c r="AN147" s="15" t="s">
        <v>551</v>
      </c>
      <c r="AO147" s="16" t="s">
        <v>567</v>
      </c>
      <c r="AP147" s="108"/>
      <c r="AQ147" s="16"/>
      <c r="AR147" s="41"/>
      <c r="AS147" s="41" t="s">
        <v>1613</v>
      </c>
      <c r="AT147" s="56">
        <v>1463819</v>
      </c>
      <c r="AU147" s="4" t="s">
        <v>1614</v>
      </c>
      <c r="AV147" s="4" t="s">
        <v>1615</v>
      </c>
      <c r="AW147" s="4" t="s">
        <v>1616</v>
      </c>
      <c r="AX147" s="160" t="s">
        <v>11</v>
      </c>
      <c r="AY147" s="115">
        <v>0</v>
      </c>
      <c r="AZ147" s="160" t="s">
        <v>11</v>
      </c>
      <c r="BA147" s="115">
        <v>0</v>
      </c>
      <c r="BB147" s="157"/>
      <c r="BC147" s="157"/>
      <c r="BD147" s="157"/>
      <c r="BE147" s="157"/>
      <c r="BF147" s="157"/>
      <c r="BG147" s="115"/>
      <c r="BH147" s="143"/>
      <c r="BI147" s="143"/>
      <c r="BJ147" s="143"/>
      <c r="BK147" s="143"/>
      <c r="BL147" s="143"/>
      <c r="BM147" s="143"/>
      <c r="BN147" s="143"/>
      <c r="BO147" s="143"/>
      <c r="BP147" s="143"/>
      <c r="BQ147" s="6" t="str">
        <f>VLOOKUP(AM147,Hilfslisten!J:K,2,FALSE)</f>
        <v>Matic Igor</v>
      </c>
      <c r="BR147" s="6"/>
    </row>
    <row r="148" spans="1:70" ht="15" hidden="1" customHeight="1">
      <c r="A148" s="89" t="s">
        <v>1617</v>
      </c>
      <c r="B148" s="22" t="s">
        <v>177</v>
      </c>
      <c r="C148" s="21" t="s">
        <v>509</v>
      </c>
      <c r="D148" s="97" t="s">
        <v>1618</v>
      </c>
      <c r="E148" s="201" t="s">
        <v>1473</v>
      </c>
      <c r="F148" s="21" t="s">
        <v>509</v>
      </c>
      <c r="G148" s="14"/>
      <c r="H148" s="14"/>
      <c r="I148" s="14"/>
      <c r="J148" s="61"/>
      <c r="K148" s="14" t="s">
        <v>1619</v>
      </c>
      <c r="L148" s="201" t="s">
        <v>1473</v>
      </c>
      <c r="M148" s="14" t="s">
        <v>1473</v>
      </c>
      <c r="N148" s="17" t="s">
        <v>164</v>
      </c>
      <c r="O148" s="59">
        <v>4</v>
      </c>
      <c r="P148" s="16" t="s">
        <v>208</v>
      </c>
      <c r="Q148" s="17" t="s">
        <v>1535</v>
      </c>
      <c r="R148" s="17" t="s">
        <v>195</v>
      </c>
      <c r="S148" s="17" t="s">
        <v>195</v>
      </c>
      <c r="T148" s="23" t="s">
        <v>168</v>
      </c>
      <c r="U148" s="23" t="s">
        <v>168</v>
      </c>
      <c r="V148" s="23"/>
      <c r="W148" s="23"/>
      <c r="X148" s="23">
        <v>3</v>
      </c>
      <c r="Y148" s="23">
        <v>3</v>
      </c>
      <c r="Z148" s="23" t="s">
        <v>168</v>
      </c>
      <c r="AA148" s="23" t="s">
        <v>168</v>
      </c>
      <c r="AB148" s="23" t="s">
        <v>168</v>
      </c>
      <c r="AC148" s="23" t="s">
        <v>168</v>
      </c>
      <c r="AD148" s="23" t="s">
        <v>168</v>
      </c>
      <c r="AE148" s="23" t="s">
        <v>168</v>
      </c>
      <c r="AF148" s="23">
        <v>3</v>
      </c>
      <c r="AG148" s="23">
        <v>3</v>
      </c>
      <c r="AH148" s="23" t="s">
        <v>168</v>
      </c>
      <c r="AI148" s="23" t="s">
        <v>168</v>
      </c>
      <c r="AJ148" s="23" t="s">
        <v>168</v>
      </c>
      <c r="AK148" s="23" t="s">
        <v>168</v>
      </c>
      <c r="AL148" s="17" t="s">
        <v>440</v>
      </c>
      <c r="AM148" s="14" t="s">
        <v>1620</v>
      </c>
      <c r="AN148" s="14" t="s">
        <v>515</v>
      </c>
      <c r="AO148" s="17" t="s">
        <v>339</v>
      </c>
      <c r="AP148" s="23"/>
      <c r="AQ148" s="17"/>
      <c r="AR148" s="41"/>
      <c r="AS148" s="57" t="s">
        <v>340</v>
      </c>
      <c r="AT148" s="56">
        <v>1558501</v>
      </c>
      <c r="AU148" s="4" t="s">
        <v>1621</v>
      </c>
      <c r="AV148" s="4" t="s">
        <v>1622</v>
      </c>
      <c r="AW148" s="4" t="s">
        <v>1623</v>
      </c>
      <c r="AX148" s="70">
        <v>0</v>
      </c>
      <c r="AY148" s="115">
        <v>0</v>
      </c>
      <c r="AZ148" s="70">
        <v>0</v>
      </c>
      <c r="BA148" s="115">
        <v>0</v>
      </c>
      <c r="BB148" s="157"/>
      <c r="BC148" s="157"/>
      <c r="BD148" s="157"/>
      <c r="BE148" s="157"/>
      <c r="BF148" s="157"/>
      <c r="BG148" s="115"/>
      <c r="BH148" s="143"/>
      <c r="BI148" s="143"/>
      <c r="BJ148" s="143"/>
      <c r="BK148" s="143"/>
      <c r="BL148" s="143"/>
      <c r="BM148" s="143"/>
      <c r="BN148" s="143"/>
      <c r="BO148" s="143"/>
      <c r="BP148" s="143"/>
      <c r="BQ148" s="6" t="str">
        <f>VLOOKUP(AM148,Hilfslisten!J:K,2,FALSE)</f>
        <v>Kirsch Christoph</v>
      </c>
      <c r="BR148" s="6"/>
    </row>
    <row r="149" spans="1:70" ht="15" hidden="1" customHeight="1">
      <c r="A149" s="89" t="s">
        <v>1624</v>
      </c>
      <c r="B149" s="22" t="s">
        <v>177</v>
      </c>
      <c r="C149" s="21" t="s">
        <v>509</v>
      </c>
      <c r="D149" s="97" t="s">
        <v>1625</v>
      </c>
      <c r="E149" s="201" t="s">
        <v>1626</v>
      </c>
      <c r="F149" s="21" t="s">
        <v>509</v>
      </c>
      <c r="G149" s="14"/>
      <c r="H149" s="14"/>
      <c r="I149" s="14"/>
      <c r="J149" s="61"/>
      <c r="K149" s="14" t="s">
        <v>1627</v>
      </c>
      <c r="L149" s="201" t="s">
        <v>1626</v>
      </c>
      <c r="M149" s="14" t="s">
        <v>1628</v>
      </c>
      <c r="N149" s="17" t="s">
        <v>164</v>
      </c>
      <c r="O149" s="59">
        <v>4</v>
      </c>
      <c r="P149" s="16" t="s">
        <v>208</v>
      </c>
      <c r="Q149" s="17" t="s">
        <v>1590</v>
      </c>
      <c r="R149" s="17" t="s">
        <v>195</v>
      </c>
      <c r="S149" s="17" t="s">
        <v>1085</v>
      </c>
      <c r="T149" s="23" t="s">
        <v>168</v>
      </c>
      <c r="U149" s="23" t="s">
        <v>168</v>
      </c>
      <c r="V149" s="23"/>
      <c r="W149" s="23"/>
      <c r="X149" s="23">
        <v>3</v>
      </c>
      <c r="Y149" s="23">
        <v>5</v>
      </c>
      <c r="Z149" s="23" t="s">
        <v>168</v>
      </c>
      <c r="AA149" s="23" t="s">
        <v>168</v>
      </c>
      <c r="AB149" s="23" t="s">
        <v>168</v>
      </c>
      <c r="AC149" s="23" t="s">
        <v>168</v>
      </c>
      <c r="AD149" s="23" t="s">
        <v>168</v>
      </c>
      <c r="AE149" s="23" t="s">
        <v>168</v>
      </c>
      <c r="AF149" s="23">
        <v>3</v>
      </c>
      <c r="AG149" s="23">
        <v>5</v>
      </c>
      <c r="AH149" s="23" t="s">
        <v>168</v>
      </c>
      <c r="AI149" s="23" t="s">
        <v>168</v>
      </c>
      <c r="AJ149" s="23" t="s">
        <v>168</v>
      </c>
      <c r="AK149" s="23" t="s">
        <v>168</v>
      </c>
      <c r="AL149" s="14" t="s">
        <v>196</v>
      </c>
      <c r="AM149" s="14" t="s">
        <v>1629</v>
      </c>
      <c r="AN149" s="14" t="s">
        <v>515</v>
      </c>
      <c r="AO149" s="17" t="s">
        <v>339</v>
      </c>
      <c r="AP149" s="23"/>
      <c r="AQ149" s="17"/>
      <c r="AR149" s="41"/>
      <c r="AS149" s="57" t="s">
        <v>580</v>
      </c>
      <c r="AT149" s="56">
        <v>1558493</v>
      </c>
      <c r="AU149" s="4" t="s">
        <v>1630</v>
      </c>
      <c r="AV149" s="4" t="s">
        <v>1631</v>
      </c>
      <c r="AW149" s="4" t="s">
        <v>1632</v>
      </c>
      <c r="AX149" s="70">
        <v>0</v>
      </c>
      <c r="AY149" s="115">
        <v>0</v>
      </c>
      <c r="AZ149" s="70">
        <v>0</v>
      </c>
      <c r="BA149" s="115">
        <v>0</v>
      </c>
      <c r="BB149" s="157"/>
      <c r="BC149" s="157"/>
      <c r="BD149" s="157"/>
      <c r="BE149" s="157"/>
      <c r="BF149" s="157"/>
      <c r="BG149" s="115"/>
      <c r="BH149" s="143"/>
      <c r="BI149" s="143"/>
      <c r="BJ149" s="143"/>
      <c r="BK149" s="143"/>
      <c r="BL149" s="143"/>
      <c r="BM149" s="143"/>
      <c r="BN149" s="143"/>
      <c r="BO149" s="143"/>
      <c r="BP149" s="143"/>
      <c r="BQ149" s="6" t="str">
        <f>VLOOKUP(AM149,Hilfslisten!J:K,2,FALSE)</f>
        <v>Weinmann Thomas Oskar</v>
      </c>
      <c r="BR149" s="6"/>
    </row>
    <row r="150" spans="1:70" ht="15" hidden="1" customHeight="1">
      <c r="A150" s="89" t="s">
        <v>1633</v>
      </c>
      <c r="B150" s="22" t="s">
        <v>177</v>
      </c>
      <c r="C150" s="21" t="s">
        <v>614</v>
      </c>
      <c r="D150" s="56" t="s">
        <v>1634</v>
      </c>
      <c r="E150" s="201" t="s">
        <v>1291</v>
      </c>
      <c r="F150" s="21" t="s">
        <v>614</v>
      </c>
      <c r="G150" s="14"/>
      <c r="H150" s="14"/>
      <c r="I150" s="14"/>
      <c r="J150" s="61"/>
      <c r="K150" s="14" t="s">
        <v>1635</v>
      </c>
      <c r="L150" s="201" t="s">
        <v>1473</v>
      </c>
      <c r="M150" s="14" t="s">
        <v>1473</v>
      </c>
      <c r="N150" s="17" t="s">
        <v>164</v>
      </c>
      <c r="O150" s="59">
        <v>4</v>
      </c>
      <c r="P150" s="16" t="s">
        <v>208</v>
      </c>
      <c r="Q150" s="20" t="s">
        <v>1636</v>
      </c>
      <c r="R150" s="17" t="s">
        <v>195</v>
      </c>
      <c r="S150" s="17" t="s">
        <v>195</v>
      </c>
      <c r="T150" s="23" t="s">
        <v>168</v>
      </c>
      <c r="U150" s="23" t="s">
        <v>168</v>
      </c>
      <c r="V150" s="23"/>
      <c r="W150" s="23"/>
      <c r="X150" s="23" t="s">
        <v>168</v>
      </c>
      <c r="Y150" s="23" t="s">
        <v>168</v>
      </c>
      <c r="Z150" s="23">
        <v>3</v>
      </c>
      <c r="AA150" s="23">
        <v>3</v>
      </c>
      <c r="AB150" s="23" t="s">
        <v>168</v>
      </c>
      <c r="AC150" s="23" t="s">
        <v>168</v>
      </c>
      <c r="AD150" s="23">
        <v>3</v>
      </c>
      <c r="AE150" s="23">
        <v>3</v>
      </c>
      <c r="AF150" s="23" t="s">
        <v>168</v>
      </c>
      <c r="AG150" s="23" t="s">
        <v>168</v>
      </c>
      <c r="AH150" s="23" t="s">
        <v>168</v>
      </c>
      <c r="AI150" s="23" t="s">
        <v>168</v>
      </c>
      <c r="AJ150" s="23" t="s">
        <v>168</v>
      </c>
      <c r="AK150" s="23" t="s">
        <v>168</v>
      </c>
      <c r="AL150" s="17" t="s">
        <v>196</v>
      </c>
      <c r="AM150" s="14" t="s">
        <v>1637</v>
      </c>
      <c r="AN150" s="14" t="s">
        <v>621</v>
      </c>
      <c r="AO150" s="17" t="s">
        <v>339</v>
      </c>
      <c r="AP150" s="23"/>
      <c r="AQ150" s="17"/>
      <c r="AR150" s="41"/>
      <c r="AS150" s="57" t="s">
        <v>580</v>
      </c>
      <c r="AT150" s="56">
        <v>1558458</v>
      </c>
      <c r="AU150" s="4" t="s">
        <v>1638</v>
      </c>
      <c r="AV150" s="4" t="s">
        <v>1639</v>
      </c>
      <c r="AW150" s="4" t="s">
        <v>1640</v>
      </c>
      <c r="AX150" s="70">
        <v>0</v>
      </c>
      <c r="AY150" s="115">
        <v>0</v>
      </c>
      <c r="AZ150" s="70">
        <v>0</v>
      </c>
      <c r="BA150" s="115">
        <v>0</v>
      </c>
      <c r="BB150" s="157"/>
      <c r="BC150" s="157"/>
      <c r="BD150" s="157"/>
      <c r="BE150" s="157"/>
      <c r="BF150" s="157"/>
      <c r="BG150" s="115"/>
      <c r="BH150" s="143"/>
      <c r="BI150" s="143"/>
      <c r="BJ150" s="143"/>
      <c r="BK150" s="143"/>
      <c r="BL150" s="143"/>
      <c r="BM150" s="143"/>
      <c r="BN150" s="143"/>
      <c r="BO150" s="143"/>
      <c r="BP150" s="143"/>
      <c r="BQ150" s="6" t="str">
        <f>VLOOKUP(AM150,Hilfslisten!J:K,2,FALSE)</f>
        <v>Stahn Nadin</v>
      </c>
      <c r="BR150" s="6"/>
    </row>
    <row r="151" spans="1:70" ht="15" hidden="1" customHeight="1">
      <c r="A151" s="89" t="s">
        <v>1641</v>
      </c>
      <c r="B151" s="22" t="s">
        <v>177</v>
      </c>
      <c r="C151" s="21" t="s">
        <v>1642</v>
      </c>
      <c r="D151" s="56" t="s">
        <v>1625</v>
      </c>
      <c r="E151" s="201" t="s">
        <v>1626</v>
      </c>
      <c r="F151" s="21" t="s">
        <v>1642</v>
      </c>
      <c r="G151" s="14"/>
      <c r="H151" s="14"/>
      <c r="I151" s="14"/>
      <c r="J151" s="61"/>
      <c r="K151" s="14" t="s">
        <v>1643</v>
      </c>
      <c r="L151" s="201" t="s">
        <v>1626</v>
      </c>
      <c r="M151" s="14" t="s">
        <v>1628</v>
      </c>
      <c r="N151" s="17" t="s">
        <v>164</v>
      </c>
      <c r="O151" s="59">
        <v>4</v>
      </c>
      <c r="P151" s="16" t="s">
        <v>208</v>
      </c>
      <c r="Q151" s="17" t="s">
        <v>1644</v>
      </c>
      <c r="R151" s="17" t="s">
        <v>195</v>
      </c>
      <c r="S151" s="17" t="s">
        <v>1645</v>
      </c>
      <c r="T151" s="23">
        <v>3</v>
      </c>
      <c r="U151" s="23">
        <v>5</v>
      </c>
      <c r="V151" s="23"/>
      <c r="W151" s="23"/>
      <c r="X151" s="23" t="s">
        <v>168</v>
      </c>
      <c r="Y151" s="23" t="s">
        <v>168</v>
      </c>
      <c r="Z151" s="23" t="s">
        <v>168</v>
      </c>
      <c r="AA151" s="23" t="s">
        <v>168</v>
      </c>
      <c r="AB151" s="23">
        <v>3</v>
      </c>
      <c r="AC151" s="23">
        <v>3</v>
      </c>
      <c r="AD151" s="23" t="s">
        <v>168</v>
      </c>
      <c r="AE151" s="23" t="s">
        <v>168</v>
      </c>
      <c r="AF151" s="23" t="s">
        <v>168</v>
      </c>
      <c r="AG151" s="23" t="s">
        <v>168</v>
      </c>
      <c r="AH151" s="23">
        <v>3</v>
      </c>
      <c r="AI151" s="23">
        <v>3</v>
      </c>
      <c r="AJ151" s="23" t="s">
        <v>168</v>
      </c>
      <c r="AK151" s="23" t="s">
        <v>168</v>
      </c>
      <c r="AL151" s="14" t="s">
        <v>196</v>
      </c>
      <c r="AM151" s="14" t="s">
        <v>818</v>
      </c>
      <c r="AN151" s="14" t="s">
        <v>551</v>
      </c>
      <c r="AO151" s="17" t="s">
        <v>339</v>
      </c>
      <c r="AP151" s="23"/>
      <c r="AQ151" s="17"/>
      <c r="AR151" s="41"/>
      <c r="AS151" s="41" t="s">
        <v>759</v>
      </c>
      <c r="AT151" s="56">
        <v>1463824</v>
      </c>
      <c r="AU151" s="4" t="s">
        <v>1646</v>
      </c>
      <c r="AV151" s="4" t="s">
        <v>1647</v>
      </c>
      <c r="AW151" s="4" t="s">
        <v>1648</v>
      </c>
      <c r="AX151" s="70">
        <v>0</v>
      </c>
      <c r="AY151" s="115">
        <v>0</v>
      </c>
      <c r="AZ151" s="70">
        <v>0</v>
      </c>
      <c r="BA151" s="115">
        <v>0</v>
      </c>
      <c r="BB151" s="157"/>
      <c r="BC151" s="157"/>
      <c r="BD151" s="157"/>
      <c r="BE151" s="157"/>
      <c r="BF151" s="157"/>
      <c r="BG151" s="115"/>
      <c r="BH151" s="143"/>
      <c r="BI151" s="143"/>
      <c r="BJ151" s="143"/>
      <c r="BK151" s="143"/>
      <c r="BL151" s="143"/>
      <c r="BM151" s="143"/>
      <c r="BN151" s="143"/>
      <c r="BO151" s="143"/>
      <c r="BP151" s="143"/>
      <c r="BQ151" s="6" t="str">
        <f>VLOOKUP(AM151,Hilfslisten!J:K,2,FALSE)</f>
        <v>Reif Monika Ulrike</v>
      </c>
      <c r="BR151" s="6"/>
    </row>
    <row r="152" spans="1:70" ht="15" hidden="1" customHeight="1">
      <c r="A152" s="89" t="s">
        <v>1649</v>
      </c>
      <c r="B152" s="6" t="s">
        <v>177</v>
      </c>
      <c r="C152" s="6" t="s">
        <v>522</v>
      </c>
      <c r="D152" s="6"/>
      <c r="E152" s="6"/>
      <c r="F152" s="6" t="s">
        <v>522</v>
      </c>
      <c r="G152" s="6"/>
      <c r="H152" s="6"/>
      <c r="I152" s="6"/>
      <c r="J152" s="157"/>
      <c r="K152" s="83" t="s">
        <v>1650</v>
      </c>
      <c r="L152" s="225" t="s">
        <v>1473</v>
      </c>
      <c r="M152" s="220" t="s">
        <v>1473</v>
      </c>
      <c r="N152" s="8" t="s">
        <v>164</v>
      </c>
      <c r="O152" s="157">
        <v>4</v>
      </c>
      <c r="P152" s="16" t="s">
        <v>208</v>
      </c>
      <c r="Q152" s="8" t="s">
        <v>1651</v>
      </c>
      <c r="R152" s="8" t="s">
        <v>195</v>
      </c>
      <c r="S152" s="8" t="s">
        <v>195</v>
      </c>
      <c r="T152" s="157"/>
      <c r="U152" s="157"/>
      <c r="V152" s="157">
        <v>3</v>
      </c>
      <c r="W152" s="157">
        <v>3</v>
      </c>
      <c r="X152" s="157"/>
      <c r="Y152" s="157"/>
      <c r="Z152" s="157"/>
      <c r="AA152" s="157"/>
      <c r="AB152" s="157"/>
      <c r="AC152" s="157"/>
      <c r="AD152" s="157"/>
      <c r="AE152" s="157"/>
      <c r="AF152" s="157"/>
      <c r="AG152" s="157"/>
      <c r="AH152" s="157"/>
      <c r="AI152" s="157"/>
      <c r="AJ152" s="157">
        <v>3</v>
      </c>
      <c r="AK152" s="157">
        <v>3</v>
      </c>
      <c r="AL152" s="220" t="s">
        <v>196</v>
      </c>
      <c r="AM152" s="220" t="s">
        <v>1474</v>
      </c>
      <c r="AN152" s="211" t="s">
        <v>528</v>
      </c>
      <c r="AO152" s="6"/>
      <c r="AP152" s="157"/>
      <c r="AQ152" s="6"/>
      <c r="AR152" s="57"/>
      <c r="AS152" s="57"/>
      <c r="AT152" s="8">
        <v>1692461</v>
      </c>
      <c r="AU152" s="4" t="s">
        <v>1652</v>
      </c>
      <c r="AV152" s="4" t="s">
        <v>1653</v>
      </c>
      <c r="AW152" s="4" t="s">
        <v>1654</v>
      </c>
      <c r="AX152" s="70"/>
      <c r="AY152" s="116"/>
      <c r="AZ152" s="70"/>
      <c r="BA152" s="116"/>
      <c r="BB152" s="157"/>
      <c r="BC152" s="157"/>
      <c r="BD152" s="157"/>
      <c r="BE152" s="157"/>
      <c r="BF152" s="157"/>
      <c r="BG152" s="116"/>
      <c r="BH152" s="143"/>
      <c r="BI152" s="143"/>
      <c r="BJ152" s="143"/>
      <c r="BK152" s="143"/>
      <c r="BL152" s="143"/>
      <c r="BM152" s="143"/>
      <c r="BN152" s="143"/>
      <c r="BO152" s="143"/>
      <c r="BP152" s="143"/>
      <c r="BQ152" s="6" t="str">
        <f>VLOOKUP(AM152,Hilfslisten!J:K,2,FALSE)</f>
        <v>Henrici Andreas</v>
      </c>
      <c r="BR152" s="6"/>
    </row>
    <row r="153" spans="1:70" ht="15" hidden="1" customHeight="1">
      <c r="A153" s="86" t="s">
        <v>1655</v>
      </c>
      <c r="B153" s="69" t="s">
        <v>177</v>
      </c>
      <c r="C153" s="69" t="s">
        <v>1656</v>
      </c>
      <c r="D153" s="56" t="s">
        <v>1657</v>
      </c>
      <c r="E153" s="103" t="s">
        <v>1658</v>
      </c>
      <c r="F153" s="69" t="s">
        <v>154</v>
      </c>
      <c r="G153" s="15" t="s">
        <v>1576</v>
      </c>
      <c r="H153" s="15" t="s">
        <v>151</v>
      </c>
      <c r="I153" s="22"/>
      <c r="J153" s="59" t="s">
        <v>667</v>
      </c>
      <c r="K153" s="15" t="s">
        <v>1659</v>
      </c>
      <c r="L153" s="103" t="s">
        <v>1660</v>
      </c>
      <c r="M153" s="84" t="s">
        <v>1660</v>
      </c>
      <c r="N153" s="15" t="s">
        <v>164</v>
      </c>
      <c r="O153" s="58">
        <v>4</v>
      </c>
      <c r="P153" s="16" t="s">
        <v>452</v>
      </c>
      <c r="Q153" s="16" t="s">
        <v>1661</v>
      </c>
      <c r="R153" s="16" t="s">
        <v>1662</v>
      </c>
      <c r="S153" s="16" t="s">
        <v>1663</v>
      </c>
      <c r="T153" s="23" t="s">
        <v>168</v>
      </c>
      <c r="U153" s="23" t="s">
        <v>168</v>
      </c>
      <c r="V153" s="23"/>
      <c r="W153" s="23"/>
      <c r="X153" s="23" t="s">
        <v>168</v>
      </c>
      <c r="Y153" s="23" t="s">
        <v>168</v>
      </c>
      <c r="Z153" s="23" t="s">
        <v>168</v>
      </c>
      <c r="AA153" s="23" t="s">
        <v>168</v>
      </c>
      <c r="AB153" s="23">
        <v>5</v>
      </c>
      <c r="AC153" s="23" t="s">
        <v>1664</v>
      </c>
      <c r="AD153" s="23" t="s">
        <v>168</v>
      </c>
      <c r="AE153" s="23" t="s">
        <v>168</v>
      </c>
      <c r="AF153" s="23" t="s">
        <v>168</v>
      </c>
      <c r="AG153" s="23" t="s">
        <v>168</v>
      </c>
      <c r="AH153" s="23">
        <v>3</v>
      </c>
      <c r="AI153" s="23">
        <v>5</v>
      </c>
      <c r="AJ153" s="23">
        <v>3</v>
      </c>
      <c r="AK153" s="23">
        <v>5</v>
      </c>
      <c r="AL153" s="15" t="s">
        <v>210</v>
      </c>
      <c r="AM153" s="15" t="s">
        <v>1665</v>
      </c>
      <c r="AN153" s="15" t="s">
        <v>972</v>
      </c>
      <c r="AO153" s="16" t="s">
        <v>171</v>
      </c>
      <c r="AP153" s="108"/>
      <c r="AQ153" s="69" t="s">
        <v>1666</v>
      </c>
      <c r="AR153" s="41"/>
      <c r="AS153" s="57" t="s">
        <v>1667</v>
      </c>
      <c r="AT153" s="56">
        <v>1555737</v>
      </c>
      <c r="AU153" s="4" t="s">
        <v>1668</v>
      </c>
      <c r="AV153" s="4" t="s">
        <v>1669</v>
      </c>
      <c r="AW153" s="4" t="s">
        <v>1670</v>
      </c>
      <c r="AX153" s="70">
        <v>0</v>
      </c>
      <c r="AY153" s="115">
        <v>0</v>
      </c>
      <c r="AZ153" s="70">
        <v>0</v>
      </c>
      <c r="BA153" s="115">
        <v>0</v>
      </c>
      <c r="BB153" s="157" t="s">
        <v>1507</v>
      </c>
      <c r="BC153" s="157" t="s">
        <v>1507</v>
      </c>
      <c r="BD153" s="157" t="s">
        <v>1671</v>
      </c>
      <c r="BE153" s="157"/>
      <c r="BF153" s="157"/>
      <c r="BG153" s="115"/>
      <c r="BH153" s="143">
        <v>0</v>
      </c>
      <c r="BI153" s="143"/>
      <c r="BJ153" s="143">
        <v>0</v>
      </c>
      <c r="BK153" s="143">
        <v>0</v>
      </c>
      <c r="BL153" s="143">
        <v>0</v>
      </c>
      <c r="BM153" s="143">
        <v>0</v>
      </c>
      <c r="BN153" s="143">
        <v>0</v>
      </c>
      <c r="BO153" s="143">
        <v>0</v>
      </c>
      <c r="BP153" s="143">
        <v>0</v>
      </c>
      <c r="BQ153" s="6" t="str">
        <f>VLOOKUP(AM153,Hilfslisten!J:K,2,FALSE)</f>
        <v>Fusek Peter</v>
      </c>
      <c r="BR153" s="157" t="s">
        <v>667</v>
      </c>
    </row>
    <row r="154" spans="1:70" ht="15" hidden="1" customHeight="1">
      <c r="A154" s="85" t="s">
        <v>1672</v>
      </c>
      <c r="B154" s="22" t="s">
        <v>177</v>
      </c>
      <c r="C154" s="21" t="s">
        <v>147</v>
      </c>
      <c r="D154" s="209" t="s">
        <v>1673</v>
      </c>
      <c r="E154" s="216" t="s">
        <v>804</v>
      </c>
      <c r="F154" s="21" t="s">
        <v>147</v>
      </c>
      <c r="G154" s="21"/>
      <c r="H154" s="21"/>
      <c r="I154" s="21"/>
      <c r="J154" s="59"/>
      <c r="K154" s="14" t="s">
        <v>1674</v>
      </c>
      <c r="L154" s="216" t="s">
        <v>1675</v>
      </c>
      <c r="M154" s="17" t="s">
        <v>1675</v>
      </c>
      <c r="N154" s="14" t="s">
        <v>661</v>
      </c>
      <c r="O154" s="65">
        <v>4</v>
      </c>
      <c r="P154" s="16" t="s">
        <v>182</v>
      </c>
      <c r="Q154" s="14" t="s">
        <v>1064</v>
      </c>
      <c r="R154" s="14" t="s">
        <v>673</v>
      </c>
      <c r="S154" s="14" t="s">
        <v>673</v>
      </c>
      <c r="T154" s="23">
        <v>4</v>
      </c>
      <c r="U154" s="23">
        <v>4</v>
      </c>
      <c r="V154" s="23"/>
      <c r="W154" s="23"/>
      <c r="X154" s="23" t="s">
        <v>168</v>
      </c>
      <c r="Y154" s="23" t="s">
        <v>168</v>
      </c>
      <c r="Z154" s="23" t="s">
        <v>168</v>
      </c>
      <c r="AA154" s="23" t="s">
        <v>168</v>
      </c>
      <c r="AB154" s="23" t="s">
        <v>168</v>
      </c>
      <c r="AC154" s="23" t="s">
        <v>168</v>
      </c>
      <c r="AD154" s="23" t="s">
        <v>168</v>
      </c>
      <c r="AE154" s="23" t="s">
        <v>168</v>
      </c>
      <c r="AF154" s="23" t="s">
        <v>168</v>
      </c>
      <c r="AG154" s="23" t="s">
        <v>168</v>
      </c>
      <c r="AH154" s="23" t="s">
        <v>168</v>
      </c>
      <c r="AI154" s="23" t="s">
        <v>168</v>
      </c>
      <c r="AJ154" s="23" t="s">
        <v>168</v>
      </c>
      <c r="AK154" s="23" t="s">
        <v>168</v>
      </c>
      <c r="AL154" s="127" t="s">
        <v>258</v>
      </c>
      <c r="AM154" s="208" t="s">
        <v>934</v>
      </c>
      <c r="AN154" s="208" t="s">
        <v>170</v>
      </c>
      <c r="AO154" s="127" t="s">
        <v>171</v>
      </c>
      <c r="AP154" s="128"/>
      <c r="AQ154" s="127"/>
      <c r="AR154" s="41"/>
      <c r="AS154" s="57" t="s">
        <v>248</v>
      </c>
      <c r="AT154" s="56">
        <v>1559087</v>
      </c>
      <c r="AU154" s="4" t="s">
        <v>1676</v>
      </c>
      <c r="AV154" s="4" t="s">
        <v>1677</v>
      </c>
      <c r="AW154" s="4" t="s">
        <v>1678</v>
      </c>
      <c r="AX154" s="70" t="s">
        <v>667</v>
      </c>
      <c r="AY154" s="115">
        <v>0</v>
      </c>
      <c r="AZ154" s="70" t="s">
        <v>667</v>
      </c>
      <c r="BA154" s="115">
        <v>0</v>
      </c>
      <c r="BB154" s="157"/>
      <c r="BC154" s="157"/>
      <c r="BD154" s="157"/>
      <c r="BE154" s="157"/>
      <c r="BF154" s="157"/>
      <c r="BG154" s="115"/>
      <c r="BH154" s="143"/>
      <c r="BI154" s="143"/>
      <c r="BJ154" s="143"/>
      <c r="BK154" s="143"/>
      <c r="BL154" s="143"/>
      <c r="BM154" s="143"/>
      <c r="BN154" s="143"/>
      <c r="BO154" s="143"/>
      <c r="BP154" s="143"/>
      <c r="BQ154" s="6" t="str">
        <f>VLOOKUP(AM154,Hilfslisten!J:K,2,FALSE)</f>
        <v>Nussberger Mathis</v>
      </c>
      <c r="BR154" s="6"/>
    </row>
    <row r="155" spans="1:70" ht="15" hidden="1" customHeight="1">
      <c r="A155" s="85" t="s">
        <v>1679</v>
      </c>
      <c r="B155" s="22" t="s">
        <v>177</v>
      </c>
      <c r="C155" s="21" t="s">
        <v>147</v>
      </c>
      <c r="D155" s="209" t="s">
        <v>1680</v>
      </c>
      <c r="E155" s="216" t="s">
        <v>765</v>
      </c>
      <c r="F155" s="21" t="s">
        <v>147</v>
      </c>
      <c r="G155" s="21"/>
      <c r="H155" s="21"/>
      <c r="I155" s="21"/>
      <c r="J155" s="59"/>
      <c r="K155" s="14" t="s">
        <v>1681</v>
      </c>
      <c r="L155" s="216" t="s">
        <v>1682</v>
      </c>
      <c r="M155" s="17" t="s">
        <v>1682</v>
      </c>
      <c r="N155" s="14" t="s">
        <v>661</v>
      </c>
      <c r="O155" s="65">
        <v>4</v>
      </c>
      <c r="P155" s="16" t="s">
        <v>182</v>
      </c>
      <c r="Q155" s="14" t="s">
        <v>1064</v>
      </c>
      <c r="R155" s="14" t="s">
        <v>673</v>
      </c>
      <c r="S155" s="14" t="s">
        <v>673</v>
      </c>
      <c r="T155" s="23">
        <v>4</v>
      </c>
      <c r="U155" s="23">
        <v>4</v>
      </c>
      <c r="V155" s="23"/>
      <c r="W155" s="23"/>
      <c r="X155" s="23" t="s">
        <v>168</v>
      </c>
      <c r="Y155" s="23" t="s">
        <v>168</v>
      </c>
      <c r="Z155" s="23" t="s">
        <v>168</v>
      </c>
      <c r="AA155" s="23" t="s">
        <v>168</v>
      </c>
      <c r="AB155" s="23" t="s">
        <v>168</v>
      </c>
      <c r="AC155" s="23" t="s">
        <v>168</v>
      </c>
      <c r="AD155" s="23" t="s">
        <v>168</v>
      </c>
      <c r="AE155" s="23" t="s">
        <v>168</v>
      </c>
      <c r="AF155" s="23" t="s">
        <v>168</v>
      </c>
      <c r="AG155" s="23" t="s">
        <v>168</v>
      </c>
      <c r="AH155" s="23" t="s">
        <v>168</v>
      </c>
      <c r="AI155" s="23" t="s">
        <v>168</v>
      </c>
      <c r="AJ155" s="23" t="s">
        <v>168</v>
      </c>
      <c r="AK155" s="23" t="s">
        <v>168</v>
      </c>
      <c r="AL155" s="127" t="s">
        <v>169</v>
      </c>
      <c r="AM155" s="208" t="s">
        <v>682</v>
      </c>
      <c r="AN155" s="208" t="s">
        <v>170</v>
      </c>
      <c r="AO155" s="127" t="s">
        <v>171</v>
      </c>
      <c r="AP155" s="128"/>
      <c r="AQ155" s="127"/>
      <c r="AR155" s="41"/>
      <c r="AS155" s="57" t="s">
        <v>1683</v>
      </c>
      <c r="AT155" s="56">
        <v>1559083</v>
      </c>
      <c r="AU155" s="4" t="s">
        <v>1684</v>
      </c>
      <c r="AV155" s="4" t="s">
        <v>1685</v>
      </c>
      <c r="AW155" s="4" t="s">
        <v>1686</v>
      </c>
      <c r="AX155" s="70" t="s">
        <v>667</v>
      </c>
      <c r="AY155" s="115">
        <v>0</v>
      </c>
      <c r="AZ155" s="70" t="s">
        <v>667</v>
      </c>
      <c r="BA155" s="115">
        <v>0</v>
      </c>
      <c r="BB155" s="157"/>
      <c r="BC155" s="157"/>
      <c r="BD155" s="157"/>
      <c r="BE155" s="157"/>
      <c r="BF155" s="157"/>
      <c r="BG155" s="115"/>
      <c r="BH155" s="143"/>
      <c r="BI155" s="143"/>
      <c r="BJ155" s="143"/>
      <c r="BK155" s="143"/>
      <c r="BL155" s="143"/>
      <c r="BM155" s="143"/>
      <c r="BN155" s="143"/>
      <c r="BO155" s="143"/>
      <c r="BP155" s="143"/>
      <c r="BQ155" s="6" t="str">
        <f>VLOOKUP(AM155,Hilfslisten!J:K,2,FALSE)</f>
        <v>Manfriani Leonardo</v>
      </c>
      <c r="BR155" s="6"/>
    </row>
    <row r="156" spans="1:70" ht="15" hidden="1" customHeight="1">
      <c r="A156" s="85" t="s">
        <v>1687</v>
      </c>
      <c r="B156" s="22" t="s">
        <v>177</v>
      </c>
      <c r="C156" s="21" t="s">
        <v>147</v>
      </c>
      <c r="D156" s="56" t="s">
        <v>1688</v>
      </c>
      <c r="E156" s="216" t="s">
        <v>1689</v>
      </c>
      <c r="F156" s="21" t="s">
        <v>147</v>
      </c>
      <c r="G156" s="21"/>
      <c r="H156" s="21"/>
      <c r="I156" s="21"/>
      <c r="J156" s="59"/>
      <c r="K156" s="14" t="s">
        <v>1690</v>
      </c>
      <c r="L156" s="216" t="s">
        <v>1691</v>
      </c>
      <c r="M156" s="17" t="s">
        <v>1691</v>
      </c>
      <c r="N156" s="14" t="s">
        <v>164</v>
      </c>
      <c r="O156" s="65">
        <v>4</v>
      </c>
      <c r="P156" s="16" t="s">
        <v>165</v>
      </c>
      <c r="Q156" s="14" t="s">
        <v>1084</v>
      </c>
      <c r="R156" s="14" t="s">
        <v>673</v>
      </c>
      <c r="S156" s="14" t="s">
        <v>1692</v>
      </c>
      <c r="T156" s="23">
        <v>4</v>
      </c>
      <c r="U156" s="23">
        <v>6</v>
      </c>
      <c r="V156" s="23"/>
      <c r="W156" s="23"/>
      <c r="X156" s="23" t="s">
        <v>168</v>
      </c>
      <c r="Y156" s="23" t="s">
        <v>168</v>
      </c>
      <c r="Z156" s="23" t="s">
        <v>168</v>
      </c>
      <c r="AA156" s="23" t="s">
        <v>168</v>
      </c>
      <c r="AB156" s="23" t="s">
        <v>168</v>
      </c>
      <c r="AC156" s="23" t="s">
        <v>168</v>
      </c>
      <c r="AD156" s="23" t="s">
        <v>168</v>
      </c>
      <c r="AE156" s="23" t="s">
        <v>168</v>
      </c>
      <c r="AF156" s="23" t="s">
        <v>168</v>
      </c>
      <c r="AG156" s="23" t="s">
        <v>168</v>
      </c>
      <c r="AH156" s="23" t="s">
        <v>168</v>
      </c>
      <c r="AI156" s="23" t="s">
        <v>168</v>
      </c>
      <c r="AJ156" s="23" t="s">
        <v>168</v>
      </c>
      <c r="AK156" s="23" t="s">
        <v>168</v>
      </c>
      <c r="AL156" s="127" t="s">
        <v>169</v>
      </c>
      <c r="AM156" s="208" t="s">
        <v>1693</v>
      </c>
      <c r="AN156" s="208" t="s">
        <v>170</v>
      </c>
      <c r="AO156" s="127" t="s">
        <v>171</v>
      </c>
      <c r="AP156" s="128"/>
      <c r="AQ156" s="127"/>
      <c r="AR156" s="41"/>
      <c r="AS156" s="57" t="s">
        <v>1694</v>
      </c>
      <c r="AT156" s="56">
        <v>1558419</v>
      </c>
      <c r="AU156" s="4" t="s">
        <v>1695</v>
      </c>
      <c r="AV156" s="4" t="s">
        <v>1696</v>
      </c>
      <c r="AW156" s="4" t="s">
        <v>1697</v>
      </c>
      <c r="AX156" s="70">
        <v>0</v>
      </c>
      <c r="AY156" s="115">
        <v>0</v>
      </c>
      <c r="AZ156" s="70">
        <v>0</v>
      </c>
      <c r="BA156" s="115">
        <v>0</v>
      </c>
      <c r="BB156" s="157"/>
      <c r="BC156" s="157"/>
      <c r="BD156" s="157"/>
      <c r="BE156" s="157"/>
      <c r="BF156" s="157"/>
      <c r="BG156" s="115"/>
      <c r="BH156" s="143"/>
      <c r="BI156" s="143"/>
      <c r="BJ156" s="143"/>
      <c r="BK156" s="143"/>
      <c r="BL156" s="143"/>
      <c r="BM156" s="143"/>
      <c r="BN156" s="143"/>
      <c r="BO156" s="143"/>
      <c r="BP156" s="143"/>
      <c r="BQ156" s="6" t="str">
        <f>VLOOKUP(AM156,Hilfslisten!J:K,2,FALSE)</f>
        <v>Waltert Manuel</v>
      </c>
      <c r="BR156" s="6"/>
    </row>
    <row r="157" spans="1:70" ht="15" hidden="1" customHeight="1">
      <c r="A157" s="85" t="s">
        <v>1698</v>
      </c>
      <c r="B157" s="22" t="s">
        <v>177</v>
      </c>
      <c r="C157" s="21" t="s">
        <v>147</v>
      </c>
      <c r="D157" s="209" t="s">
        <v>1699</v>
      </c>
      <c r="E157" s="226" t="s">
        <v>242</v>
      </c>
      <c r="F157" s="21" t="s">
        <v>147</v>
      </c>
      <c r="G157" s="21"/>
      <c r="H157" s="21"/>
      <c r="I157" s="21"/>
      <c r="J157" s="59"/>
      <c r="K157" s="14" t="s">
        <v>1700</v>
      </c>
      <c r="L157" s="226" t="s">
        <v>1701</v>
      </c>
      <c r="M157" s="17" t="s">
        <v>1701</v>
      </c>
      <c r="N157" s="14" t="s">
        <v>164</v>
      </c>
      <c r="O157" s="65">
        <v>4</v>
      </c>
      <c r="P157" s="16" t="s">
        <v>269</v>
      </c>
      <c r="Q157" s="14" t="s">
        <v>1084</v>
      </c>
      <c r="R157" s="14" t="s">
        <v>673</v>
      </c>
      <c r="S157" s="14" t="s">
        <v>1692</v>
      </c>
      <c r="T157" s="23">
        <v>4</v>
      </c>
      <c r="U157" s="23">
        <v>6</v>
      </c>
      <c r="V157" s="23"/>
      <c r="W157" s="23"/>
      <c r="X157" s="23" t="s">
        <v>168</v>
      </c>
      <c r="Y157" s="23" t="s">
        <v>168</v>
      </c>
      <c r="Z157" s="23" t="s">
        <v>168</v>
      </c>
      <c r="AA157" s="23" t="s">
        <v>168</v>
      </c>
      <c r="AB157" s="23" t="s">
        <v>168</v>
      </c>
      <c r="AC157" s="23" t="s">
        <v>168</v>
      </c>
      <c r="AD157" s="23" t="s">
        <v>168</v>
      </c>
      <c r="AE157" s="23" t="s">
        <v>168</v>
      </c>
      <c r="AF157" s="23" t="s">
        <v>168</v>
      </c>
      <c r="AG157" s="23" t="s">
        <v>168</v>
      </c>
      <c r="AH157" s="23" t="s">
        <v>168</v>
      </c>
      <c r="AI157" s="23" t="s">
        <v>168</v>
      </c>
      <c r="AJ157" s="23" t="s">
        <v>168</v>
      </c>
      <c r="AK157" s="23" t="s">
        <v>168</v>
      </c>
      <c r="AL157" s="127" t="s">
        <v>246</v>
      </c>
      <c r="AM157" s="208" t="s">
        <v>1353</v>
      </c>
      <c r="AN157" s="208" t="s">
        <v>170</v>
      </c>
      <c r="AO157" s="127" t="s">
        <v>171</v>
      </c>
      <c r="AP157" s="128"/>
      <c r="AQ157" s="127" t="s">
        <v>1702</v>
      </c>
      <c r="AR157" s="50" t="s">
        <v>1703</v>
      </c>
      <c r="AS157" s="57" t="s">
        <v>392</v>
      </c>
      <c r="AT157" s="56">
        <v>1559032</v>
      </c>
      <c r="AU157" s="4" t="s">
        <v>1704</v>
      </c>
      <c r="AV157" s="4" t="s">
        <v>1705</v>
      </c>
      <c r="AW157" s="4" t="s">
        <v>1706</v>
      </c>
      <c r="AX157" s="70">
        <v>0</v>
      </c>
      <c r="AY157" s="115">
        <v>0</v>
      </c>
      <c r="AZ157" s="70">
        <v>0</v>
      </c>
      <c r="BA157" s="115">
        <v>0</v>
      </c>
      <c r="BB157" s="157"/>
      <c r="BC157" s="157"/>
      <c r="BD157" s="157"/>
      <c r="BE157" s="157"/>
      <c r="BF157" s="157"/>
      <c r="BG157" s="115"/>
      <c r="BH157" s="143"/>
      <c r="BI157" s="143"/>
      <c r="BJ157" s="143"/>
      <c r="BK157" s="143"/>
      <c r="BL157" s="143"/>
      <c r="BM157" s="143"/>
      <c r="BN157" s="143"/>
      <c r="BO157" s="143"/>
      <c r="BP157" s="143"/>
      <c r="BQ157" s="6" t="str">
        <f>VLOOKUP(AM157,Hilfslisten!J:K,2,FALSE)</f>
        <v>Peikert Gregor</v>
      </c>
      <c r="BR157" s="6"/>
    </row>
    <row r="158" spans="1:70" ht="15" hidden="1" customHeight="1">
      <c r="A158" s="88" t="s">
        <v>1707</v>
      </c>
      <c r="B158" s="22" t="s">
        <v>177</v>
      </c>
      <c r="C158" s="21" t="s">
        <v>147</v>
      </c>
      <c r="D158" s="56" t="s">
        <v>1708</v>
      </c>
      <c r="E158" s="187" t="s">
        <v>1709</v>
      </c>
      <c r="F158" s="21" t="s">
        <v>147</v>
      </c>
      <c r="G158" s="21"/>
      <c r="H158" s="21"/>
      <c r="I158" s="21"/>
      <c r="J158" s="59"/>
      <c r="K158" s="14" t="s">
        <v>1710</v>
      </c>
      <c r="L158" s="187" t="s">
        <v>1711</v>
      </c>
      <c r="M158" s="17" t="s">
        <v>1711</v>
      </c>
      <c r="N158" s="14" t="s">
        <v>164</v>
      </c>
      <c r="O158" s="65">
        <v>4</v>
      </c>
      <c r="P158" s="16" t="s">
        <v>193</v>
      </c>
      <c r="Q158" s="14" t="s">
        <v>1084</v>
      </c>
      <c r="R158" s="14" t="s">
        <v>673</v>
      </c>
      <c r="S158" s="14" t="s">
        <v>1692</v>
      </c>
      <c r="T158" s="23">
        <v>4</v>
      </c>
      <c r="U158" s="23">
        <v>6</v>
      </c>
      <c r="V158" s="23"/>
      <c r="W158" s="23"/>
      <c r="X158" s="23" t="s">
        <v>168</v>
      </c>
      <c r="Y158" s="23" t="s">
        <v>168</v>
      </c>
      <c r="Z158" s="23" t="s">
        <v>168</v>
      </c>
      <c r="AA158" s="23" t="s">
        <v>168</v>
      </c>
      <c r="AB158" s="23" t="s">
        <v>168</v>
      </c>
      <c r="AC158" s="23" t="s">
        <v>168</v>
      </c>
      <c r="AD158" s="23" t="s">
        <v>168</v>
      </c>
      <c r="AE158" s="23" t="s">
        <v>168</v>
      </c>
      <c r="AF158" s="23" t="s">
        <v>168</v>
      </c>
      <c r="AG158" s="23" t="s">
        <v>168</v>
      </c>
      <c r="AH158" s="23" t="s">
        <v>168</v>
      </c>
      <c r="AI158" s="23" t="s">
        <v>168</v>
      </c>
      <c r="AJ158" s="23" t="s">
        <v>168</v>
      </c>
      <c r="AK158" s="23" t="s">
        <v>168</v>
      </c>
      <c r="AL158" s="127" t="s">
        <v>169</v>
      </c>
      <c r="AM158" s="208" t="s">
        <v>1096</v>
      </c>
      <c r="AN158" s="208" t="s">
        <v>170</v>
      </c>
      <c r="AO158" s="127" t="s">
        <v>198</v>
      </c>
      <c r="AP158" s="128"/>
      <c r="AQ158" s="127"/>
      <c r="AR158" s="41"/>
      <c r="AS158" s="57" t="s">
        <v>200</v>
      </c>
      <c r="AT158" s="56">
        <v>1560101</v>
      </c>
      <c r="AU158" s="4" t="s">
        <v>1712</v>
      </c>
      <c r="AV158" s="4" t="s">
        <v>1713</v>
      </c>
      <c r="AW158" s="4" t="s">
        <v>1714</v>
      </c>
      <c r="AX158" s="70">
        <v>0</v>
      </c>
      <c r="AY158" s="115">
        <v>0</v>
      </c>
      <c r="AZ158" s="70">
        <v>0</v>
      </c>
      <c r="BA158" s="115">
        <v>0</v>
      </c>
      <c r="BB158" s="157"/>
      <c r="BC158" s="157"/>
      <c r="BD158" s="157"/>
      <c r="BE158" s="157"/>
      <c r="BF158" s="157"/>
      <c r="BG158" s="115"/>
      <c r="BH158" s="143"/>
      <c r="BI158" s="143"/>
      <c r="BJ158" s="143"/>
      <c r="BK158" s="143"/>
      <c r="BL158" s="143"/>
      <c r="BM158" s="143"/>
      <c r="BN158" s="143"/>
      <c r="BO158" s="143"/>
      <c r="BP158" s="143"/>
      <c r="BQ158" s="6" t="str">
        <f>VLOOKUP(AM158,Hilfslisten!J:K,2,FALSE)</f>
        <v>Steinegger Rolf</v>
      </c>
      <c r="BR158" s="6"/>
    </row>
    <row r="159" spans="1:70" ht="15" hidden="1" customHeight="1">
      <c r="A159" s="85" t="s">
        <v>1715</v>
      </c>
      <c r="B159" s="22" t="s">
        <v>177</v>
      </c>
      <c r="C159" s="21" t="s">
        <v>147</v>
      </c>
      <c r="D159" s="56" t="s">
        <v>1716</v>
      </c>
      <c r="E159" s="216" t="s">
        <v>1717</v>
      </c>
      <c r="F159" s="21" t="s">
        <v>147</v>
      </c>
      <c r="G159" s="21"/>
      <c r="H159" s="21"/>
      <c r="I159" s="21"/>
      <c r="J159" s="59"/>
      <c r="K159" s="14" t="s">
        <v>1718</v>
      </c>
      <c r="L159" s="216" t="s">
        <v>1719</v>
      </c>
      <c r="M159" s="17" t="s">
        <v>1719</v>
      </c>
      <c r="N159" s="14" t="s">
        <v>661</v>
      </c>
      <c r="O159" s="65">
        <v>4</v>
      </c>
      <c r="P159" s="16" t="s">
        <v>182</v>
      </c>
      <c r="Q159" s="14" t="s">
        <v>1064</v>
      </c>
      <c r="R159" s="14" t="s">
        <v>673</v>
      </c>
      <c r="S159" s="14" t="s">
        <v>673</v>
      </c>
      <c r="T159" s="23">
        <v>4</v>
      </c>
      <c r="U159" s="23">
        <v>4</v>
      </c>
      <c r="V159" s="23"/>
      <c r="W159" s="23"/>
      <c r="X159" s="23" t="s">
        <v>168</v>
      </c>
      <c r="Y159" s="23" t="s">
        <v>168</v>
      </c>
      <c r="Z159" s="23" t="s">
        <v>168</v>
      </c>
      <c r="AA159" s="23" t="s">
        <v>168</v>
      </c>
      <c r="AB159" s="23" t="s">
        <v>168</v>
      </c>
      <c r="AC159" s="23" t="s">
        <v>168</v>
      </c>
      <c r="AD159" s="23" t="s">
        <v>168</v>
      </c>
      <c r="AE159" s="23" t="s">
        <v>168</v>
      </c>
      <c r="AF159" s="23" t="s">
        <v>168</v>
      </c>
      <c r="AG159" s="23" t="s">
        <v>168</v>
      </c>
      <c r="AH159" s="23" t="s">
        <v>168</v>
      </c>
      <c r="AI159" s="23" t="s">
        <v>168</v>
      </c>
      <c r="AJ159" s="23" t="s">
        <v>168</v>
      </c>
      <c r="AK159" s="23" t="s">
        <v>168</v>
      </c>
      <c r="AL159" s="127" t="s">
        <v>169</v>
      </c>
      <c r="AM159" s="208" t="s">
        <v>1096</v>
      </c>
      <c r="AN159" s="208" t="s">
        <v>170</v>
      </c>
      <c r="AO159" s="127" t="s">
        <v>171</v>
      </c>
      <c r="AP159" s="128"/>
      <c r="AQ159" s="127"/>
      <c r="AR159" s="41"/>
      <c r="AS159" s="41" t="s">
        <v>1275</v>
      </c>
      <c r="AT159" s="56">
        <v>1559069</v>
      </c>
      <c r="AU159" s="4" t="s">
        <v>1720</v>
      </c>
      <c r="AV159" s="4" t="s">
        <v>1721</v>
      </c>
      <c r="AW159" s="4" t="s">
        <v>1722</v>
      </c>
      <c r="AX159" s="70" t="s">
        <v>667</v>
      </c>
      <c r="AY159" s="115">
        <v>0</v>
      </c>
      <c r="AZ159" s="70" t="s">
        <v>667</v>
      </c>
      <c r="BA159" s="115">
        <v>0</v>
      </c>
      <c r="BB159" s="157"/>
      <c r="BC159" s="157"/>
      <c r="BD159" s="157"/>
      <c r="BE159" s="157"/>
      <c r="BF159" s="157"/>
      <c r="BG159" s="115"/>
      <c r="BH159" s="143"/>
      <c r="BI159" s="143"/>
      <c r="BJ159" s="143"/>
      <c r="BK159" s="143"/>
      <c r="BL159" s="143"/>
      <c r="BM159" s="143"/>
      <c r="BN159" s="143"/>
      <c r="BO159" s="143"/>
      <c r="BP159" s="143"/>
      <c r="BQ159" s="6" t="str">
        <f>VLOOKUP(AM159,Hilfslisten!J:K,2,FALSE)</f>
        <v>Steinegger Rolf</v>
      </c>
      <c r="BR159" s="6"/>
    </row>
    <row r="160" spans="1:70" ht="15" hidden="1" customHeight="1">
      <c r="A160" s="85" t="s">
        <v>1723</v>
      </c>
      <c r="B160" s="6" t="s">
        <v>177</v>
      </c>
      <c r="C160" s="6" t="s">
        <v>148</v>
      </c>
      <c r="D160" s="6"/>
      <c r="E160" s="6"/>
      <c r="F160" s="6" t="s">
        <v>148</v>
      </c>
      <c r="G160" s="6"/>
      <c r="H160" s="6"/>
      <c r="I160" s="6"/>
      <c r="J160" s="157"/>
      <c r="K160" s="83" t="s">
        <v>1724</v>
      </c>
      <c r="L160" s="217" t="s">
        <v>1725</v>
      </c>
      <c r="M160" s="6" t="s">
        <v>1725</v>
      </c>
      <c r="N160" s="190" t="s">
        <v>164</v>
      </c>
      <c r="O160" s="157">
        <v>4</v>
      </c>
      <c r="P160" s="16" t="s">
        <v>208</v>
      </c>
      <c r="Q160" s="6" t="s">
        <v>1133</v>
      </c>
      <c r="R160" s="6" t="s">
        <v>673</v>
      </c>
      <c r="S160" s="6" t="s">
        <v>673</v>
      </c>
      <c r="T160" s="157"/>
      <c r="U160" s="157"/>
      <c r="V160" s="157">
        <v>4</v>
      </c>
      <c r="W160" s="157">
        <v>4</v>
      </c>
      <c r="X160" s="157"/>
      <c r="Y160" s="157"/>
      <c r="Z160" s="157"/>
      <c r="AA160" s="157"/>
      <c r="AB160" s="157"/>
      <c r="AC160" s="157"/>
      <c r="AD160" s="157"/>
      <c r="AE160" s="157"/>
      <c r="AF160" s="157"/>
      <c r="AG160" s="157"/>
      <c r="AH160" s="157"/>
      <c r="AI160" s="157"/>
      <c r="AJ160" s="157"/>
      <c r="AK160" s="157"/>
      <c r="AL160" s="6" t="s">
        <v>219</v>
      </c>
      <c r="AM160" s="8" t="s">
        <v>1726</v>
      </c>
      <c r="AN160" s="8" t="s">
        <v>211</v>
      </c>
      <c r="AO160" s="6"/>
      <c r="AP160" s="157"/>
      <c r="AQ160" s="6"/>
      <c r="AR160" s="57"/>
      <c r="AS160" s="57" t="s">
        <v>1158</v>
      </c>
      <c r="AT160" s="6">
        <v>1672928</v>
      </c>
      <c r="AU160" s="4" t="s">
        <v>1727</v>
      </c>
      <c r="AV160" s="4" t="s">
        <v>1728</v>
      </c>
      <c r="AW160" s="4" t="s">
        <v>1729</v>
      </c>
      <c r="AX160" s="70"/>
      <c r="AY160" s="116"/>
      <c r="AZ160" s="70"/>
      <c r="BA160" s="116"/>
      <c r="BB160" s="157"/>
      <c r="BC160" s="157"/>
      <c r="BD160" s="157"/>
      <c r="BE160" s="157"/>
      <c r="BF160" s="157"/>
      <c r="BG160" s="116"/>
      <c r="BH160" s="143"/>
      <c r="BI160" s="143"/>
      <c r="BJ160" s="143"/>
      <c r="BK160" s="143"/>
      <c r="BL160" s="143"/>
      <c r="BM160" s="143"/>
      <c r="BN160" s="143"/>
      <c r="BO160" s="143"/>
      <c r="BP160" s="143"/>
      <c r="BQ160" s="6" t="str">
        <f>VLOOKUP(AM160,Hilfslisten!J:K,2,FALSE)</f>
        <v>Weiler Andreas</v>
      </c>
      <c r="BR160" s="6"/>
    </row>
    <row r="161" spans="1:70" ht="15" hidden="1" customHeight="1">
      <c r="A161" s="85" t="s">
        <v>1730</v>
      </c>
      <c r="B161" s="6" t="s">
        <v>177</v>
      </c>
      <c r="C161" s="6" t="s">
        <v>148</v>
      </c>
      <c r="D161" s="6"/>
      <c r="E161" s="6"/>
      <c r="F161" s="6" t="s">
        <v>148</v>
      </c>
      <c r="G161" s="6"/>
      <c r="H161" s="6"/>
      <c r="I161" s="6"/>
      <c r="J161" s="157"/>
      <c r="K161" s="83" t="s">
        <v>1731</v>
      </c>
      <c r="L161" s="189" t="s">
        <v>1732</v>
      </c>
      <c r="M161" s="6" t="s">
        <v>1732</v>
      </c>
      <c r="N161" s="190" t="s">
        <v>164</v>
      </c>
      <c r="O161" s="157">
        <v>4</v>
      </c>
      <c r="P161" s="16" t="s">
        <v>452</v>
      </c>
      <c r="Q161" s="6" t="s">
        <v>1133</v>
      </c>
      <c r="R161" s="6" t="s">
        <v>673</v>
      </c>
      <c r="S161" s="6" t="s">
        <v>673</v>
      </c>
      <c r="T161" s="157"/>
      <c r="U161" s="157"/>
      <c r="V161" s="157">
        <v>4</v>
      </c>
      <c r="W161" s="157">
        <v>4</v>
      </c>
      <c r="X161" s="157"/>
      <c r="Y161" s="157"/>
      <c r="Z161" s="157"/>
      <c r="AA161" s="157"/>
      <c r="AB161" s="157"/>
      <c r="AC161" s="157"/>
      <c r="AD161" s="157"/>
      <c r="AE161" s="157"/>
      <c r="AF161" s="157"/>
      <c r="AG161" s="157"/>
      <c r="AH161" s="157"/>
      <c r="AI161" s="157"/>
      <c r="AJ161" s="157"/>
      <c r="AK161" s="157"/>
      <c r="AL161" s="6" t="s">
        <v>210</v>
      </c>
      <c r="AM161" s="8" t="s">
        <v>1134</v>
      </c>
      <c r="AN161" s="8" t="s">
        <v>211</v>
      </c>
      <c r="AO161" s="6"/>
      <c r="AP161" s="157"/>
      <c r="AQ161" s="6"/>
      <c r="AR161" s="57"/>
      <c r="AS161" s="57" t="s">
        <v>1733</v>
      </c>
      <c r="AT161" s="6">
        <v>1672908</v>
      </c>
      <c r="AU161" s="4" t="s">
        <v>1734</v>
      </c>
      <c r="AV161" s="4" t="s">
        <v>1735</v>
      </c>
      <c r="AW161" s="4" t="s">
        <v>1736</v>
      </c>
      <c r="AX161" s="70"/>
      <c r="AY161" s="116"/>
      <c r="AZ161" s="70"/>
      <c r="BA161" s="116"/>
      <c r="BB161" s="157"/>
      <c r="BC161" s="157"/>
      <c r="BD161" s="157"/>
      <c r="BE161" s="157"/>
      <c r="BF161" s="157"/>
      <c r="BG161" s="116"/>
      <c r="BH161" s="143"/>
      <c r="BI161" s="143"/>
      <c r="BJ161" s="143"/>
      <c r="BK161" s="143"/>
      <c r="BL161" s="143"/>
      <c r="BM161" s="143"/>
      <c r="BN161" s="143"/>
      <c r="BO161" s="143"/>
      <c r="BP161" s="143"/>
      <c r="BQ161" s="6" t="str">
        <f>VLOOKUP(AM161,Hilfslisten!J:K,2,FALSE)</f>
        <v>Meierhofer Jürg</v>
      </c>
      <c r="BR161" s="6"/>
    </row>
    <row r="162" spans="1:70" ht="15" hidden="1" customHeight="1">
      <c r="A162" s="85" t="s">
        <v>1737</v>
      </c>
      <c r="B162" s="6" t="s">
        <v>177</v>
      </c>
      <c r="C162" s="6" t="s">
        <v>148</v>
      </c>
      <c r="D162" s="6"/>
      <c r="E162" s="6"/>
      <c r="F162" s="6" t="s">
        <v>148</v>
      </c>
      <c r="G162" s="6"/>
      <c r="H162" s="6"/>
      <c r="I162" s="6"/>
      <c r="J162" s="157"/>
      <c r="K162" s="83" t="s">
        <v>1738</v>
      </c>
      <c r="L162" s="227" t="s">
        <v>1739</v>
      </c>
      <c r="M162" s="6" t="s">
        <v>1740</v>
      </c>
      <c r="N162" s="190" t="s">
        <v>164</v>
      </c>
      <c r="O162" s="157">
        <v>4</v>
      </c>
      <c r="P162" s="16" t="s">
        <v>452</v>
      </c>
      <c r="Q162" s="6" t="s">
        <v>1124</v>
      </c>
      <c r="R162" s="6" t="s">
        <v>673</v>
      </c>
      <c r="S162" s="6" t="s">
        <v>1692</v>
      </c>
      <c r="T162" s="157"/>
      <c r="U162" s="157"/>
      <c r="V162" s="157">
        <v>4</v>
      </c>
      <c r="W162" s="157">
        <v>6</v>
      </c>
      <c r="X162" s="157"/>
      <c r="Y162" s="157"/>
      <c r="Z162" s="157"/>
      <c r="AA162" s="157"/>
      <c r="AB162" s="157"/>
      <c r="AC162" s="157"/>
      <c r="AD162" s="157"/>
      <c r="AE162" s="157"/>
      <c r="AF162" s="157"/>
      <c r="AG162" s="157"/>
      <c r="AH162" s="157"/>
      <c r="AI162" s="157"/>
      <c r="AJ162" s="157"/>
      <c r="AK162" s="157"/>
      <c r="AL162" s="6" t="s">
        <v>219</v>
      </c>
      <c r="AM162" s="8" t="s">
        <v>550</v>
      </c>
      <c r="AN162" s="8" t="s">
        <v>211</v>
      </c>
      <c r="AO162" s="6"/>
      <c r="AP162" s="157"/>
      <c r="AQ162" s="6"/>
      <c r="AR162" s="57"/>
      <c r="AS162" s="57" t="s">
        <v>248</v>
      </c>
      <c r="AT162" s="6">
        <v>1672931</v>
      </c>
      <c r="AU162" s="4" t="s">
        <v>1741</v>
      </c>
      <c r="AV162" s="4" t="s">
        <v>1742</v>
      </c>
      <c r="AW162" s="4" t="s">
        <v>1743</v>
      </c>
      <c r="AX162" s="70"/>
      <c r="AY162" s="116"/>
      <c r="AZ162" s="70"/>
      <c r="BA162" s="116"/>
      <c r="BB162" s="157"/>
      <c r="BC162" s="157"/>
      <c r="BD162" s="157"/>
      <c r="BE162" s="157"/>
      <c r="BF162" s="157"/>
      <c r="BG162" s="116"/>
      <c r="BH162" s="143"/>
      <c r="BI162" s="143"/>
      <c r="BJ162" s="143"/>
      <c r="BK162" s="143"/>
      <c r="BL162" s="143"/>
      <c r="BM162" s="143"/>
      <c r="BN162" s="143"/>
      <c r="BO162" s="143"/>
      <c r="BP162" s="143"/>
      <c r="BQ162" s="6" t="str">
        <f>VLOOKUP(AM162,Hilfslisten!J:K,2,FALSE)</f>
        <v>Stormer Henrik</v>
      </c>
      <c r="BR162" s="6"/>
    </row>
    <row r="163" spans="1:70" ht="15" hidden="1" customHeight="1">
      <c r="A163" s="88" t="s">
        <v>1744</v>
      </c>
      <c r="B163" s="6" t="s">
        <v>177</v>
      </c>
      <c r="C163" s="6" t="s">
        <v>148</v>
      </c>
      <c r="D163" s="6"/>
      <c r="E163" s="6"/>
      <c r="F163" s="6" t="s">
        <v>148</v>
      </c>
      <c r="G163" s="6"/>
      <c r="H163" s="6"/>
      <c r="I163" s="6"/>
      <c r="J163" s="157"/>
      <c r="K163" s="83" t="s">
        <v>1745</v>
      </c>
      <c r="L163" s="191" t="s">
        <v>1746</v>
      </c>
      <c r="M163" s="6" t="s">
        <v>1746</v>
      </c>
      <c r="N163" s="6" t="s">
        <v>164</v>
      </c>
      <c r="O163" s="157">
        <v>4</v>
      </c>
      <c r="P163" s="16" t="s">
        <v>193</v>
      </c>
      <c r="Q163" s="6" t="s">
        <v>1124</v>
      </c>
      <c r="R163" s="6" t="s">
        <v>673</v>
      </c>
      <c r="S163" s="6" t="s">
        <v>1692</v>
      </c>
      <c r="T163" s="157"/>
      <c r="U163" s="157"/>
      <c r="V163" s="157">
        <v>4</v>
      </c>
      <c r="W163" s="157">
        <v>6</v>
      </c>
      <c r="X163" s="157"/>
      <c r="Y163" s="157"/>
      <c r="Z163" s="157"/>
      <c r="AA163" s="157"/>
      <c r="AB163" s="157"/>
      <c r="AC163" s="157"/>
      <c r="AD163" s="157"/>
      <c r="AE163" s="157"/>
      <c r="AF163" s="157"/>
      <c r="AG163" s="157"/>
      <c r="AH163" s="157"/>
      <c r="AI163" s="157"/>
      <c r="AJ163" s="157"/>
      <c r="AK163" s="157"/>
      <c r="AL163" s="6" t="s">
        <v>219</v>
      </c>
      <c r="AM163" s="8" t="s">
        <v>1747</v>
      </c>
      <c r="AN163" s="8" t="s">
        <v>211</v>
      </c>
      <c r="AO163" s="6"/>
      <c r="AP163" s="157"/>
      <c r="AQ163" s="6"/>
      <c r="AR163" s="57"/>
      <c r="AS163" s="57" t="s">
        <v>200</v>
      </c>
      <c r="AT163" s="6">
        <v>1672933</v>
      </c>
      <c r="AU163" s="4" t="s">
        <v>1748</v>
      </c>
      <c r="AV163" s="4" t="s">
        <v>1749</v>
      </c>
      <c r="AW163" s="4" t="s">
        <v>1750</v>
      </c>
      <c r="AX163" s="70"/>
      <c r="AY163" s="116"/>
      <c r="AZ163" s="70"/>
      <c r="BA163" s="116"/>
      <c r="BB163" s="157"/>
      <c r="BC163" s="157"/>
      <c r="BD163" s="157"/>
      <c r="BE163" s="157"/>
      <c r="BF163" s="157"/>
      <c r="BG163" s="116"/>
      <c r="BH163" s="143"/>
      <c r="BI163" s="143"/>
      <c r="BJ163" s="143"/>
      <c r="BK163" s="143"/>
      <c r="BL163" s="143"/>
      <c r="BM163" s="143"/>
      <c r="BN163" s="143"/>
      <c r="BO163" s="143"/>
      <c r="BP163" s="143"/>
      <c r="BQ163" s="6" t="str">
        <f>VLOOKUP(AM163,Hilfslisten!J:K,2,FALSE)</f>
        <v>Stockinger Kurt</v>
      </c>
      <c r="BR163" s="6"/>
    </row>
    <row r="164" spans="1:70" ht="15" hidden="1" customHeight="1">
      <c r="A164" s="85" t="s">
        <v>1751</v>
      </c>
      <c r="B164" s="69" t="s">
        <v>177</v>
      </c>
      <c r="C164" s="69" t="s">
        <v>149</v>
      </c>
      <c r="D164" s="97" t="s">
        <v>1752</v>
      </c>
      <c r="E164" s="196" t="s">
        <v>1689</v>
      </c>
      <c r="F164" s="69" t="s">
        <v>149</v>
      </c>
      <c r="G164" s="15"/>
      <c r="H164" s="15"/>
      <c r="I164" s="15"/>
      <c r="J164" s="62"/>
      <c r="K164" s="15" t="s">
        <v>1753</v>
      </c>
      <c r="L164" s="196" t="s">
        <v>1754</v>
      </c>
      <c r="M164" s="84" t="s">
        <v>1755</v>
      </c>
      <c r="N164" s="16" t="s">
        <v>164</v>
      </c>
      <c r="O164" s="58">
        <v>4</v>
      </c>
      <c r="P164" s="16" t="s">
        <v>208</v>
      </c>
      <c r="Q164" s="16" t="s">
        <v>1179</v>
      </c>
      <c r="R164" s="16" t="s">
        <v>673</v>
      </c>
      <c r="S164" s="16" t="s">
        <v>673</v>
      </c>
      <c r="T164" s="23" t="s">
        <v>168</v>
      </c>
      <c r="U164" s="23" t="s">
        <v>168</v>
      </c>
      <c r="V164" s="23"/>
      <c r="W164" s="23"/>
      <c r="X164" s="23">
        <v>4</v>
      </c>
      <c r="Y164" s="23">
        <v>4</v>
      </c>
      <c r="Z164" s="23" t="s">
        <v>168</v>
      </c>
      <c r="AA164" s="23" t="s">
        <v>168</v>
      </c>
      <c r="AB164" s="23" t="s">
        <v>168</v>
      </c>
      <c r="AC164" s="23" t="s">
        <v>168</v>
      </c>
      <c r="AD164" s="23" t="s">
        <v>168</v>
      </c>
      <c r="AE164" s="23" t="s">
        <v>168</v>
      </c>
      <c r="AF164" s="23" t="s">
        <v>168</v>
      </c>
      <c r="AG164" s="23" t="s">
        <v>168</v>
      </c>
      <c r="AH164" s="23" t="s">
        <v>168</v>
      </c>
      <c r="AI164" s="23" t="s">
        <v>168</v>
      </c>
      <c r="AJ164" s="23" t="s">
        <v>168</v>
      </c>
      <c r="AK164" s="23" t="s">
        <v>168</v>
      </c>
      <c r="AL164" s="16" t="s">
        <v>258</v>
      </c>
      <c r="AM164" s="15" t="s">
        <v>1756</v>
      </c>
      <c r="AN164" s="15" t="s">
        <v>234</v>
      </c>
      <c r="AO164" s="16" t="s">
        <v>171</v>
      </c>
      <c r="AP164" s="108"/>
      <c r="AQ164" s="16"/>
      <c r="AR164" s="42" t="s">
        <v>260</v>
      </c>
      <c r="AS164" s="57" t="s">
        <v>184</v>
      </c>
      <c r="AT164" s="56">
        <v>1558852</v>
      </c>
      <c r="AU164" s="4" t="s">
        <v>1757</v>
      </c>
      <c r="AV164" s="4" t="s">
        <v>1758</v>
      </c>
      <c r="AW164" s="4" t="s">
        <v>1759</v>
      </c>
      <c r="AX164" s="70">
        <v>0</v>
      </c>
      <c r="AY164" s="115">
        <v>0</v>
      </c>
      <c r="AZ164" s="70">
        <v>0</v>
      </c>
      <c r="BA164" s="115">
        <v>0</v>
      </c>
      <c r="BB164" s="157"/>
      <c r="BC164" s="157"/>
      <c r="BD164" s="157"/>
      <c r="BE164" s="157"/>
      <c r="BF164" s="157"/>
      <c r="BG164" s="115"/>
      <c r="BH164" s="143"/>
      <c r="BI164" s="143"/>
      <c r="BJ164" s="143"/>
      <c r="BK164" s="143"/>
      <c r="BL164" s="143"/>
      <c r="BM164" s="143"/>
      <c r="BN164" s="143"/>
      <c r="BO164" s="143"/>
      <c r="BP164" s="143"/>
      <c r="BQ164" s="6" t="str">
        <f>VLOOKUP(AM164,Hilfslisten!J:K,2,FALSE)</f>
        <v>Loeliger Teddy</v>
      </c>
      <c r="BR164" s="6"/>
    </row>
    <row r="165" spans="1:70" ht="15" hidden="1" customHeight="1">
      <c r="A165" s="88" t="s">
        <v>1760</v>
      </c>
      <c r="B165" s="22" t="s">
        <v>177</v>
      </c>
      <c r="C165" s="21" t="s">
        <v>149</v>
      </c>
      <c r="D165" s="56" t="s">
        <v>1761</v>
      </c>
      <c r="E165" s="228" t="s">
        <v>1709</v>
      </c>
      <c r="F165" s="21" t="s">
        <v>149</v>
      </c>
      <c r="G165" s="203"/>
      <c r="H165" s="203"/>
      <c r="I165" s="203"/>
      <c r="J165" s="63"/>
      <c r="K165" s="203" t="s">
        <v>1762</v>
      </c>
      <c r="L165" s="228" t="s">
        <v>1763</v>
      </c>
      <c r="M165" s="17" t="s">
        <v>1763</v>
      </c>
      <c r="N165" s="17" t="s">
        <v>661</v>
      </c>
      <c r="O165" s="59">
        <v>4</v>
      </c>
      <c r="P165" s="16" t="s">
        <v>193</v>
      </c>
      <c r="Q165" s="17" t="s">
        <v>1167</v>
      </c>
      <c r="R165" s="14" t="s">
        <v>673</v>
      </c>
      <c r="S165" s="17" t="s">
        <v>1692</v>
      </c>
      <c r="T165" s="23" t="s">
        <v>168</v>
      </c>
      <c r="U165" s="23" t="s">
        <v>168</v>
      </c>
      <c r="V165" s="23"/>
      <c r="W165" s="23"/>
      <c r="X165" s="23">
        <v>4</v>
      </c>
      <c r="Y165" s="23">
        <v>6</v>
      </c>
      <c r="Z165" s="23" t="s">
        <v>168</v>
      </c>
      <c r="AA165" s="23" t="s">
        <v>168</v>
      </c>
      <c r="AB165" s="23" t="s">
        <v>168</v>
      </c>
      <c r="AC165" s="23" t="s">
        <v>168</v>
      </c>
      <c r="AD165" s="23" t="s">
        <v>168</v>
      </c>
      <c r="AE165" s="23" t="s">
        <v>168</v>
      </c>
      <c r="AF165" s="23" t="s">
        <v>168</v>
      </c>
      <c r="AG165" s="23" t="s">
        <v>168</v>
      </c>
      <c r="AH165" s="23" t="s">
        <v>168</v>
      </c>
      <c r="AI165" s="23" t="s">
        <v>168</v>
      </c>
      <c r="AJ165" s="23" t="s">
        <v>168</v>
      </c>
      <c r="AK165" s="23" t="s">
        <v>168</v>
      </c>
      <c r="AL165" s="17" t="s">
        <v>258</v>
      </c>
      <c r="AM165" s="14" t="s">
        <v>1764</v>
      </c>
      <c r="AN165" s="14" t="s">
        <v>234</v>
      </c>
      <c r="AO165" s="17" t="s">
        <v>198</v>
      </c>
      <c r="AP165" s="23"/>
      <c r="AQ165" s="17"/>
      <c r="AR165" s="39" t="s">
        <v>1190</v>
      </c>
      <c r="AS165" s="57" t="s">
        <v>200</v>
      </c>
      <c r="AT165" s="56">
        <v>1560093</v>
      </c>
      <c r="AU165" s="4" t="s">
        <v>1765</v>
      </c>
      <c r="AV165" s="4" t="s">
        <v>1766</v>
      </c>
      <c r="AW165" s="4" t="s">
        <v>1767</v>
      </c>
      <c r="AX165" s="70" t="s">
        <v>667</v>
      </c>
      <c r="AY165" s="115">
        <v>0</v>
      </c>
      <c r="AZ165" s="70" t="s">
        <v>667</v>
      </c>
      <c r="BA165" s="115">
        <v>0</v>
      </c>
      <c r="BB165" s="157"/>
      <c r="BC165" s="157"/>
      <c r="BD165" s="157"/>
      <c r="BE165" s="157"/>
      <c r="BF165" s="157"/>
      <c r="BG165" s="115"/>
      <c r="BH165" s="143"/>
      <c r="BI165" s="143"/>
      <c r="BJ165" s="143"/>
      <c r="BK165" s="143"/>
      <c r="BL165" s="143"/>
      <c r="BM165" s="143"/>
      <c r="BN165" s="143"/>
      <c r="BO165" s="143"/>
      <c r="BP165" s="143"/>
      <c r="BQ165" s="6" t="str">
        <f>VLOOKUP(AM165,Hilfslisten!J:K,2,FALSE)</f>
        <v>Rupf Marcel</v>
      </c>
      <c r="BR165" s="6"/>
    </row>
    <row r="166" spans="1:70" ht="15" hidden="1" customHeight="1">
      <c r="A166" s="89" t="s">
        <v>1768</v>
      </c>
      <c r="B166" s="69" t="s">
        <v>177</v>
      </c>
      <c r="C166" s="69" t="s">
        <v>149</v>
      </c>
      <c r="D166" s="56" t="s">
        <v>1769</v>
      </c>
      <c r="E166" s="215" t="s">
        <v>1112</v>
      </c>
      <c r="F166" s="69" t="s">
        <v>149</v>
      </c>
      <c r="G166" s="229"/>
      <c r="H166" s="229"/>
      <c r="I166" s="229"/>
      <c r="J166" s="64"/>
      <c r="K166" s="14" t="s">
        <v>1770</v>
      </c>
      <c r="L166" s="215" t="s">
        <v>1771</v>
      </c>
      <c r="M166" s="84" t="s">
        <v>1772</v>
      </c>
      <c r="N166" s="16" t="s">
        <v>164</v>
      </c>
      <c r="O166" s="58">
        <v>4</v>
      </c>
      <c r="P166" s="16" t="s">
        <v>208</v>
      </c>
      <c r="Q166" s="16" t="s">
        <v>1167</v>
      </c>
      <c r="R166" s="16" t="s">
        <v>673</v>
      </c>
      <c r="S166" s="17" t="s">
        <v>1692</v>
      </c>
      <c r="T166" s="23" t="s">
        <v>168</v>
      </c>
      <c r="U166" s="23" t="s">
        <v>168</v>
      </c>
      <c r="V166" s="23"/>
      <c r="W166" s="23"/>
      <c r="X166" s="23">
        <v>4</v>
      </c>
      <c r="Y166" s="23">
        <v>6</v>
      </c>
      <c r="Z166" s="23" t="s">
        <v>168</v>
      </c>
      <c r="AA166" s="23" t="s">
        <v>168</v>
      </c>
      <c r="AB166" s="23" t="s">
        <v>168</v>
      </c>
      <c r="AC166" s="23" t="s">
        <v>168</v>
      </c>
      <c r="AD166" s="23" t="s">
        <v>168</v>
      </c>
      <c r="AE166" s="23" t="s">
        <v>168</v>
      </c>
      <c r="AF166" s="23" t="s">
        <v>168</v>
      </c>
      <c r="AG166" s="23" t="s">
        <v>168</v>
      </c>
      <c r="AH166" s="23" t="s">
        <v>168</v>
      </c>
      <c r="AI166" s="23" t="s">
        <v>168</v>
      </c>
      <c r="AJ166" s="23" t="s">
        <v>168</v>
      </c>
      <c r="AK166" s="23" t="s">
        <v>168</v>
      </c>
      <c r="AL166" s="15" t="s">
        <v>196</v>
      </c>
      <c r="AM166" s="15" t="s">
        <v>1048</v>
      </c>
      <c r="AN166" s="15" t="s">
        <v>234</v>
      </c>
      <c r="AO166" s="16" t="s">
        <v>352</v>
      </c>
      <c r="AP166" s="108"/>
      <c r="AQ166" s="230" t="s">
        <v>1773</v>
      </c>
      <c r="AR166" s="42" t="s">
        <v>1774</v>
      </c>
      <c r="AS166" s="57" t="s">
        <v>248</v>
      </c>
      <c r="AT166" s="56">
        <v>1558437</v>
      </c>
      <c r="AU166" s="4" t="s">
        <v>1775</v>
      </c>
      <c r="AV166" s="4" t="s">
        <v>1776</v>
      </c>
      <c r="AW166" s="4" t="s">
        <v>1777</v>
      </c>
      <c r="AX166" s="70">
        <v>0</v>
      </c>
      <c r="AY166" s="115">
        <v>0</v>
      </c>
      <c r="AZ166" s="70">
        <v>0</v>
      </c>
      <c r="BA166" s="115">
        <v>0</v>
      </c>
      <c r="BB166" s="157"/>
      <c r="BC166" s="157"/>
      <c r="BD166" s="157"/>
      <c r="BE166" s="157"/>
      <c r="BF166" s="157"/>
      <c r="BG166" s="115"/>
      <c r="BH166" s="143"/>
      <c r="BI166" s="143"/>
      <c r="BJ166" s="143"/>
      <c r="BK166" s="143"/>
      <c r="BL166" s="143"/>
      <c r="BM166" s="143"/>
      <c r="BN166" s="143"/>
      <c r="BO166" s="143"/>
      <c r="BP166" s="143"/>
      <c r="BQ166" s="6" t="str">
        <f>VLOOKUP(AM166,Hilfslisten!J:K,2,FALSE)</f>
        <v>Markendorf Ralf</v>
      </c>
      <c r="BR166" s="6"/>
    </row>
    <row r="167" spans="1:70" ht="15" hidden="1" customHeight="1">
      <c r="A167" s="85" t="s">
        <v>1778</v>
      </c>
      <c r="B167" s="22" t="s">
        <v>177</v>
      </c>
      <c r="C167" s="21" t="s">
        <v>150</v>
      </c>
      <c r="D167" s="56" t="s">
        <v>1779</v>
      </c>
      <c r="E167" s="207" t="s">
        <v>242</v>
      </c>
      <c r="F167" s="21" t="s">
        <v>150</v>
      </c>
      <c r="G167" s="14"/>
      <c r="H167" s="14"/>
      <c r="I167" s="14"/>
      <c r="J167" s="61"/>
      <c r="K167" s="14" t="s">
        <v>1780</v>
      </c>
      <c r="L167" s="207" t="s">
        <v>1781</v>
      </c>
      <c r="M167" s="17" t="s">
        <v>1782</v>
      </c>
      <c r="N167" s="16" t="s">
        <v>164</v>
      </c>
      <c r="O167" s="59">
        <v>4</v>
      </c>
      <c r="P167" s="16" t="s">
        <v>269</v>
      </c>
      <c r="Q167" s="14" t="s">
        <v>1220</v>
      </c>
      <c r="R167" s="17" t="s">
        <v>673</v>
      </c>
      <c r="S167" s="17" t="s">
        <v>673</v>
      </c>
      <c r="T167" s="23" t="s">
        <v>168</v>
      </c>
      <c r="U167" s="23" t="s">
        <v>168</v>
      </c>
      <c r="V167" s="23"/>
      <c r="W167" s="23"/>
      <c r="X167" s="23" t="s">
        <v>168</v>
      </c>
      <c r="Y167" s="23" t="s">
        <v>168</v>
      </c>
      <c r="Z167" s="23">
        <v>4</v>
      </c>
      <c r="AA167" s="23">
        <v>4</v>
      </c>
      <c r="AB167" s="23" t="s">
        <v>168</v>
      </c>
      <c r="AC167" s="23" t="s">
        <v>168</v>
      </c>
      <c r="AD167" s="23" t="s">
        <v>168</v>
      </c>
      <c r="AE167" s="23" t="s">
        <v>168</v>
      </c>
      <c r="AF167" s="23" t="s">
        <v>168</v>
      </c>
      <c r="AG167" s="23" t="s">
        <v>168</v>
      </c>
      <c r="AH167" s="23" t="s">
        <v>168</v>
      </c>
      <c r="AI167" s="23" t="s">
        <v>168</v>
      </c>
      <c r="AJ167" s="23" t="s">
        <v>168</v>
      </c>
      <c r="AK167" s="23" t="s">
        <v>168</v>
      </c>
      <c r="AL167" s="14" t="s">
        <v>246</v>
      </c>
      <c r="AM167" s="14" t="s">
        <v>1783</v>
      </c>
      <c r="AN167" s="15" t="s">
        <v>273</v>
      </c>
      <c r="AO167" s="17" t="s">
        <v>171</v>
      </c>
      <c r="AP167" s="23"/>
      <c r="AQ167" s="113"/>
      <c r="AR167" s="39" t="s">
        <v>1784</v>
      </c>
      <c r="AS167" s="57" t="s">
        <v>286</v>
      </c>
      <c r="AT167" s="56">
        <v>1559026</v>
      </c>
      <c r="AU167" s="4" t="s">
        <v>1785</v>
      </c>
      <c r="AV167" s="4" t="s">
        <v>1786</v>
      </c>
      <c r="AW167" s="4" t="s">
        <v>1787</v>
      </c>
      <c r="AX167" s="70">
        <v>0</v>
      </c>
      <c r="AY167" s="115">
        <v>0</v>
      </c>
      <c r="AZ167" s="70">
        <v>0</v>
      </c>
      <c r="BA167" s="115">
        <v>0</v>
      </c>
      <c r="BB167" s="157"/>
      <c r="BC167" s="157"/>
      <c r="BD167" s="157"/>
      <c r="BE167" s="157"/>
      <c r="BF167" s="157"/>
      <c r="BG167" s="115"/>
      <c r="BH167" s="143"/>
      <c r="BI167" s="143"/>
      <c r="BJ167" s="143"/>
      <c r="BK167" s="143"/>
      <c r="BL167" s="143"/>
      <c r="BM167" s="143"/>
      <c r="BN167" s="143"/>
      <c r="BO167" s="143"/>
      <c r="BP167" s="143"/>
      <c r="BQ167" s="6" t="str">
        <f>VLOOKUP(AM167,Hilfslisten!J:K,2,FALSE)</f>
        <v>Meier Daniel Matthias</v>
      </c>
      <c r="BR167" s="6"/>
    </row>
    <row r="168" spans="1:70" ht="15" hidden="1" customHeight="1">
      <c r="A168" s="88" t="s">
        <v>1788</v>
      </c>
      <c r="B168" s="69" t="s">
        <v>177</v>
      </c>
      <c r="C168" s="69" t="s">
        <v>150</v>
      </c>
      <c r="D168" s="56" t="s">
        <v>1789</v>
      </c>
      <c r="E168" s="198" t="s">
        <v>1709</v>
      </c>
      <c r="F168" s="69" t="s">
        <v>150</v>
      </c>
      <c r="G168" s="15"/>
      <c r="H168" s="15"/>
      <c r="I168" s="15"/>
      <c r="J168" s="62"/>
      <c r="K168" s="15" t="s">
        <v>1790</v>
      </c>
      <c r="L168" s="198" t="s">
        <v>1791</v>
      </c>
      <c r="M168" s="84" t="s">
        <v>1792</v>
      </c>
      <c r="N168" s="16" t="s">
        <v>164</v>
      </c>
      <c r="O168" s="58">
        <v>4</v>
      </c>
      <c r="P168" s="16" t="s">
        <v>193</v>
      </c>
      <c r="Q168" s="17" t="s">
        <v>1199</v>
      </c>
      <c r="R168" s="16" t="s">
        <v>673</v>
      </c>
      <c r="S168" s="16" t="s">
        <v>1692</v>
      </c>
      <c r="T168" s="23" t="s">
        <v>168</v>
      </c>
      <c r="U168" s="23" t="s">
        <v>168</v>
      </c>
      <c r="V168" s="23"/>
      <c r="W168" s="23"/>
      <c r="X168" s="23" t="s">
        <v>168</v>
      </c>
      <c r="Y168" s="23" t="s">
        <v>168</v>
      </c>
      <c r="Z168" s="23">
        <v>4</v>
      </c>
      <c r="AA168" s="23">
        <v>6</v>
      </c>
      <c r="AB168" s="23" t="s">
        <v>168</v>
      </c>
      <c r="AC168" s="23" t="s">
        <v>168</v>
      </c>
      <c r="AD168" s="23" t="s">
        <v>168</v>
      </c>
      <c r="AE168" s="23" t="s">
        <v>168</v>
      </c>
      <c r="AF168" s="23" t="s">
        <v>168</v>
      </c>
      <c r="AG168" s="23" t="s">
        <v>168</v>
      </c>
      <c r="AH168" s="23" t="s">
        <v>168</v>
      </c>
      <c r="AI168" s="23" t="s">
        <v>168</v>
      </c>
      <c r="AJ168" s="23" t="s">
        <v>168</v>
      </c>
      <c r="AK168" s="23" t="s">
        <v>168</v>
      </c>
      <c r="AL168" s="15" t="s">
        <v>271</v>
      </c>
      <c r="AM168" s="15" t="s">
        <v>273</v>
      </c>
      <c r="AN168" s="15" t="s">
        <v>273</v>
      </c>
      <c r="AO168" s="16" t="s">
        <v>198</v>
      </c>
      <c r="AP168" s="108"/>
      <c r="AQ168" s="16"/>
      <c r="AR168" s="41"/>
      <c r="AS168" s="57" t="s">
        <v>200</v>
      </c>
      <c r="AT168" s="56">
        <v>1560087</v>
      </c>
      <c r="AU168" s="4" t="s">
        <v>1793</v>
      </c>
      <c r="AV168" s="4" t="s">
        <v>1794</v>
      </c>
      <c r="AW168" s="4" t="s">
        <v>1795</v>
      </c>
      <c r="AX168" s="70">
        <v>0</v>
      </c>
      <c r="AY168" s="115">
        <v>0</v>
      </c>
      <c r="AZ168" s="70">
        <v>0</v>
      </c>
      <c r="BA168" s="115">
        <v>0</v>
      </c>
      <c r="BB168" s="157"/>
      <c r="BC168" s="157"/>
      <c r="BD168" s="157"/>
      <c r="BE168" s="157"/>
      <c r="BF168" s="157"/>
      <c r="BG168" s="115"/>
      <c r="BH168" s="143"/>
      <c r="BI168" s="143"/>
      <c r="BJ168" s="143"/>
      <c r="BK168" s="143"/>
      <c r="BL168" s="143"/>
      <c r="BM168" s="143"/>
      <c r="BN168" s="143"/>
      <c r="BO168" s="143"/>
      <c r="BP168" s="143"/>
      <c r="BQ168" s="6" t="str">
        <f>VLOOKUP(AM168,Hilfslisten!J:K,2,FALSE)</f>
        <v>Baumgartner Franz</v>
      </c>
      <c r="BR168" s="6"/>
    </row>
    <row r="169" spans="1:70" ht="15" hidden="1" customHeight="1">
      <c r="A169" s="85" t="s">
        <v>1796</v>
      </c>
      <c r="B169" s="22" t="s">
        <v>177</v>
      </c>
      <c r="C169" s="21" t="s">
        <v>150</v>
      </c>
      <c r="D169" s="231" t="s">
        <v>1797</v>
      </c>
      <c r="E169" s="197" t="s">
        <v>1798</v>
      </c>
      <c r="F169" s="21" t="s">
        <v>150</v>
      </c>
      <c r="G169" s="14"/>
      <c r="H169" s="14"/>
      <c r="I169" s="14"/>
      <c r="J169" s="61"/>
      <c r="K169" s="14" t="s">
        <v>1799</v>
      </c>
      <c r="L169" s="197" t="s">
        <v>1800</v>
      </c>
      <c r="M169" s="16" t="s">
        <v>1801</v>
      </c>
      <c r="N169" s="17" t="s">
        <v>164</v>
      </c>
      <c r="O169" s="59">
        <v>4</v>
      </c>
      <c r="P169" s="16" t="s">
        <v>269</v>
      </c>
      <c r="Q169" s="20" t="s">
        <v>1199</v>
      </c>
      <c r="R169" s="17" t="s">
        <v>673</v>
      </c>
      <c r="S169" s="17" t="s">
        <v>1692</v>
      </c>
      <c r="T169" s="23" t="s">
        <v>168</v>
      </c>
      <c r="U169" s="23" t="s">
        <v>168</v>
      </c>
      <c r="V169" s="23"/>
      <c r="W169" s="23"/>
      <c r="X169" s="23" t="s">
        <v>168</v>
      </c>
      <c r="Y169" s="23" t="s">
        <v>168</v>
      </c>
      <c r="Z169" s="23">
        <v>4</v>
      </c>
      <c r="AA169" s="23">
        <v>6</v>
      </c>
      <c r="AB169" s="23" t="s">
        <v>168</v>
      </c>
      <c r="AC169" s="23" t="s">
        <v>168</v>
      </c>
      <c r="AD169" s="23" t="s">
        <v>168</v>
      </c>
      <c r="AE169" s="23" t="s">
        <v>168</v>
      </c>
      <c r="AF169" s="23" t="s">
        <v>168</v>
      </c>
      <c r="AG169" s="23" t="s">
        <v>168</v>
      </c>
      <c r="AH169" s="23" t="s">
        <v>168</v>
      </c>
      <c r="AI169" s="23" t="s">
        <v>168</v>
      </c>
      <c r="AJ169" s="23" t="s">
        <v>168</v>
      </c>
      <c r="AK169" s="23" t="s">
        <v>168</v>
      </c>
      <c r="AL169" s="14" t="s">
        <v>271</v>
      </c>
      <c r="AM169" s="14" t="s">
        <v>1230</v>
      </c>
      <c r="AN169" s="15" t="s">
        <v>273</v>
      </c>
      <c r="AO169" s="17" t="s">
        <v>171</v>
      </c>
      <c r="AP169" s="23"/>
      <c r="AQ169" s="17"/>
      <c r="AR169" s="54" t="s">
        <v>1802</v>
      </c>
      <c r="AS169" s="57" t="s">
        <v>275</v>
      </c>
      <c r="AT169" s="56">
        <v>1559014</v>
      </c>
      <c r="AU169" s="4" t="s">
        <v>1803</v>
      </c>
      <c r="AV169" s="4" t="s">
        <v>1804</v>
      </c>
      <c r="AW169" s="4" t="s">
        <v>1805</v>
      </c>
      <c r="AX169" s="70">
        <v>0</v>
      </c>
      <c r="AY169" s="115">
        <v>0</v>
      </c>
      <c r="AZ169" s="70">
        <v>0</v>
      </c>
      <c r="BA169" s="115">
        <v>0</v>
      </c>
      <c r="BB169" s="157"/>
      <c r="BC169" s="157"/>
      <c r="BD169" s="157"/>
      <c r="BE169" s="157"/>
      <c r="BF169" s="157"/>
      <c r="BG169" s="115"/>
      <c r="BH169" s="143"/>
      <c r="BI169" s="143"/>
      <c r="BJ169" s="143"/>
      <c r="BK169" s="143"/>
      <c r="BL169" s="143"/>
      <c r="BM169" s="143"/>
      <c r="BN169" s="143"/>
      <c r="BO169" s="143"/>
      <c r="BP169" s="143"/>
      <c r="BQ169" s="6" t="str">
        <f>VLOOKUP(AM169,Hilfslisten!J:K,2,FALSE)</f>
        <v>Korba Petr</v>
      </c>
      <c r="BR169" s="6"/>
    </row>
    <row r="170" spans="1:70" ht="15" hidden="1" customHeight="1">
      <c r="A170" s="85" t="s">
        <v>1806</v>
      </c>
      <c r="B170" s="22" t="s">
        <v>177</v>
      </c>
      <c r="C170" s="21" t="s">
        <v>150</v>
      </c>
      <c r="D170" s="56" t="s">
        <v>1807</v>
      </c>
      <c r="E170" s="197" t="s">
        <v>804</v>
      </c>
      <c r="F170" s="21" t="s">
        <v>150</v>
      </c>
      <c r="G170" s="14"/>
      <c r="H170" s="14"/>
      <c r="I170" s="14"/>
      <c r="J170" s="61"/>
      <c r="K170" s="14" t="s">
        <v>1808</v>
      </c>
      <c r="L170" s="197" t="s">
        <v>1809</v>
      </c>
      <c r="M170" s="14" t="s">
        <v>1810</v>
      </c>
      <c r="N170" s="16" t="s">
        <v>164</v>
      </c>
      <c r="O170" s="59">
        <v>4</v>
      </c>
      <c r="P170" s="16" t="s">
        <v>452</v>
      </c>
      <c r="Q170" s="20" t="s">
        <v>1199</v>
      </c>
      <c r="R170" s="17" t="s">
        <v>673</v>
      </c>
      <c r="S170" s="17" t="s">
        <v>1692</v>
      </c>
      <c r="T170" s="23" t="s">
        <v>168</v>
      </c>
      <c r="U170" s="23" t="s">
        <v>168</v>
      </c>
      <c r="V170" s="23"/>
      <c r="W170" s="23"/>
      <c r="X170" s="23" t="s">
        <v>168</v>
      </c>
      <c r="Y170" s="23" t="s">
        <v>168</v>
      </c>
      <c r="Z170" s="23">
        <v>4</v>
      </c>
      <c r="AA170" s="23">
        <v>6</v>
      </c>
      <c r="AB170" s="23" t="s">
        <v>168</v>
      </c>
      <c r="AC170" s="23" t="s">
        <v>168</v>
      </c>
      <c r="AD170" s="23" t="s">
        <v>168</v>
      </c>
      <c r="AE170" s="23" t="s">
        <v>168</v>
      </c>
      <c r="AF170" s="23" t="s">
        <v>168</v>
      </c>
      <c r="AG170" s="23" t="s">
        <v>168</v>
      </c>
      <c r="AH170" s="23" t="s">
        <v>168</v>
      </c>
      <c r="AI170" s="23" t="s">
        <v>168</v>
      </c>
      <c r="AJ170" s="23" t="s">
        <v>168</v>
      </c>
      <c r="AK170" s="23" t="s">
        <v>168</v>
      </c>
      <c r="AL170" s="14" t="s">
        <v>284</v>
      </c>
      <c r="AM170" s="14" t="s">
        <v>1811</v>
      </c>
      <c r="AN170" s="15" t="s">
        <v>273</v>
      </c>
      <c r="AO170" s="17" t="s">
        <v>171</v>
      </c>
      <c r="AP170" s="23"/>
      <c r="AQ170" s="17"/>
      <c r="AR170" s="41"/>
      <c r="AS170" s="57" t="s">
        <v>248</v>
      </c>
      <c r="AT170" s="56">
        <v>1558097</v>
      </c>
      <c r="AU170" s="4" t="s">
        <v>1812</v>
      </c>
      <c r="AV170" s="4" t="s">
        <v>1813</v>
      </c>
      <c r="AW170" s="4" t="s">
        <v>1814</v>
      </c>
      <c r="AX170" s="70">
        <v>0</v>
      </c>
      <c r="AY170" s="115">
        <v>0</v>
      </c>
      <c r="AZ170" s="70">
        <v>0</v>
      </c>
      <c r="BA170" s="115">
        <v>0</v>
      </c>
      <c r="BB170" s="157"/>
      <c r="BC170" s="157"/>
      <c r="BD170" s="157"/>
      <c r="BE170" s="157"/>
      <c r="BF170" s="157"/>
      <c r="BG170" s="115"/>
      <c r="BH170" s="143"/>
      <c r="BI170" s="143"/>
      <c r="BJ170" s="143"/>
      <c r="BK170" s="143"/>
      <c r="BL170" s="143"/>
      <c r="BM170" s="143"/>
      <c r="BN170" s="143"/>
      <c r="BO170" s="143"/>
      <c r="BP170" s="143"/>
      <c r="BQ170" s="6" t="str">
        <f>VLOOKUP(AM170,Hilfslisten!J:K,2,FALSE)</f>
        <v>Ulli-Beer Silvia</v>
      </c>
      <c r="BR170" s="6"/>
    </row>
    <row r="171" spans="1:70" ht="15" hidden="1" customHeight="1">
      <c r="A171" s="85" t="s">
        <v>1815</v>
      </c>
      <c r="B171" s="22" t="s">
        <v>177</v>
      </c>
      <c r="C171" s="21" t="s">
        <v>150</v>
      </c>
      <c r="D171" s="56" t="s">
        <v>1816</v>
      </c>
      <c r="E171" s="197" t="s">
        <v>1717</v>
      </c>
      <c r="F171" s="21" t="s">
        <v>150</v>
      </c>
      <c r="G171" s="14"/>
      <c r="H171" s="14"/>
      <c r="I171" s="14"/>
      <c r="J171" s="61"/>
      <c r="K171" s="14" t="s">
        <v>1817</v>
      </c>
      <c r="L171" s="197" t="s">
        <v>1818</v>
      </c>
      <c r="M171" s="14" t="s">
        <v>1819</v>
      </c>
      <c r="N171" s="16" t="s">
        <v>164</v>
      </c>
      <c r="O171" s="59">
        <v>4</v>
      </c>
      <c r="P171" s="16" t="s">
        <v>452</v>
      </c>
      <c r="Q171" s="20" t="s">
        <v>1199</v>
      </c>
      <c r="R171" s="17" t="s">
        <v>673</v>
      </c>
      <c r="S171" s="17" t="s">
        <v>1692</v>
      </c>
      <c r="T171" s="23" t="s">
        <v>168</v>
      </c>
      <c r="U171" s="23" t="s">
        <v>168</v>
      </c>
      <c r="V171" s="23"/>
      <c r="W171" s="23"/>
      <c r="X171" s="23" t="s">
        <v>168</v>
      </c>
      <c r="Y171" s="23" t="s">
        <v>168</v>
      </c>
      <c r="Z171" s="23">
        <v>4</v>
      </c>
      <c r="AA171" s="23">
        <v>6</v>
      </c>
      <c r="AB171" s="23" t="s">
        <v>168</v>
      </c>
      <c r="AC171" s="23" t="s">
        <v>168</v>
      </c>
      <c r="AD171" s="23" t="s">
        <v>168</v>
      </c>
      <c r="AE171" s="23" t="s">
        <v>168</v>
      </c>
      <c r="AF171" s="23" t="s">
        <v>168</v>
      </c>
      <c r="AG171" s="23" t="s">
        <v>168</v>
      </c>
      <c r="AH171" s="23" t="s">
        <v>168</v>
      </c>
      <c r="AI171" s="23" t="s">
        <v>168</v>
      </c>
      <c r="AJ171" s="23" t="s">
        <v>168</v>
      </c>
      <c r="AK171" s="23" t="s">
        <v>168</v>
      </c>
      <c r="AL171" s="14" t="s">
        <v>271</v>
      </c>
      <c r="AM171" s="14" t="s">
        <v>1820</v>
      </c>
      <c r="AN171" s="15" t="s">
        <v>273</v>
      </c>
      <c r="AO171" s="17" t="s">
        <v>171</v>
      </c>
      <c r="AP171" s="23"/>
      <c r="AQ171" s="17"/>
      <c r="AR171" s="41"/>
      <c r="AS171" s="57" t="s">
        <v>1821</v>
      </c>
      <c r="AT171" s="56">
        <v>1557926</v>
      </c>
      <c r="AU171" s="4" t="s">
        <v>1822</v>
      </c>
      <c r="AV171" s="4" t="s">
        <v>1823</v>
      </c>
      <c r="AW171" s="4" t="s">
        <v>1824</v>
      </c>
      <c r="AX171" s="70">
        <v>0</v>
      </c>
      <c r="AY171" s="115">
        <v>0</v>
      </c>
      <c r="AZ171" s="70">
        <v>0</v>
      </c>
      <c r="BA171" s="115">
        <v>0</v>
      </c>
      <c r="BB171" s="157"/>
      <c r="BC171" s="157"/>
      <c r="BD171" s="157"/>
      <c r="BE171" s="157"/>
      <c r="BF171" s="157"/>
      <c r="BG171" s="115"/>
      <c r="BH171" s="143"/>
      <c r="BI171" s="143"/>
      <c r="BJ171" s="143"/>
      <c r="BK171" s="143"/>
      <c r="BL171" s="143"/>
      <c r="BM171" s="143"/>
      <c r="BN171" s="143"/>
      <c r="BO171" s="143"/>
      <c r="BP171" s="143"/>
      <c r="BQ171" s="6" t="str">
        <f>VLOOKUP(AM171,Hilfslisten!J:K,2,FALSE)</f>
        <v>Bergmann Thomas</v>
      </c>
      <c r="BR171" s="6"/>
    </row>
    <row r="172" spans="1:70" ht="15" hidden="1" customHeight="1">
      <c r="A172" s="85" t="s">
        <v>1825</v>
      </c>
      <c r="B172" s="69" t="s">
        <v>177</v>
      </c>
      <c r="C172" s="69" t="s">
        <v>151</v>
      </c>
      <c r="D172" s="56" t="s">
        <v>1826</v>
      </c>
      <c r="E172" s="196" t="s">
        <v>1689</v>
      </c>
      <c r="F172" s="69" t="s">
        <v>151</v>
      </c>
      <c r="G172" s="15"/>
      <c r="H172" s="15"/>
      <c r="I172" s="15"/>
      <c r="J172" s="62"/>
      <c r="K172" s="15" t="s">
        <v>1827</v>
      </c>
      <c r="L172" s="196" t="s">
        <v>1828</v>
      </c>
      <c r="M172" s="84" t="s">
        <v>1829</v>
      </c>
      <c r="N172" s="15" t="s">
        <v>164</v>
      </c>
      <c r="O172" s="58">
        <v>4</v>
      </c>
      <c r="P172" s="16" t="s">
        <v>208</v>
      </c>
      <c r="Q172" s="16" t="s">
        <v>1284</v>
      </c>
      <c r="R172" s="16" t="s">
        <v>673</v>
      </c>
      <c r="S172" s="16" t="s">
        <v>1692</v>
      </c>
      <c r="T172" s="23" t="s">
        <v>168</v>
      </c>
      <c r="U172" s="23" t="s">
        <v>168</v>
      </c>
      <c r="V172" s="23"/>
      <c r="W172" s="23"/>
      <c r="X172" s="23" t="s">
        <v>168</v>
      </c>
      <c r="Y172" s="23" t="s">
        <v>168</v>
      </c>
      <c r="Z172" s="23" t="s">
        <v>168</v>
      </c>
      <c r="AA172" s="23" t="s">
        <v>168</v>
      </c>
      <c r="AB172" s="23">
        <v>4</v>
      </c>
      <c r="AC172" s="23">
        <v>6</v>
      </c>
      <c r="AD172" s="23" t="s">
        <v>168</v>
      </c>
      <c r="AE172" s="23" t="s">
        <v>168</v>
      </c>
      <c r="AF172" s="23" t="s">
        <v>168</v>
      </c>
      <c r="AG172" s="23" t="s">
        <v>168</v>
      </c>
      <c r="AH172" s="23" t="s">
        <v>168</v>
      </c>
      <c r="AI172" s="23" t="s">
        <v>168</v>
      </c>
      <c r="AJ172" s="23" t="s">
        <v>168</v>
      </c>
      <c r="AK172" s="23" t="s">
        <v>168</v>
      </c>
      <c r="AL172" s="15" t="s">
        <v>219</v>
      </c>
      <c r="AM172" s="15" t="s">
        <v>1830</v>
      </c>
      <c r="AN172" s="15" t="s">
        <v>308</v>
      </c>
      <c r="AO172" s="16" t="s">
        <v>171</v>
      </c>
      <c r="AP172" s="108"/>
      <c r="AQ172" s="16"/>
      <c r="AR172" s="41"/>
      <c r="AS172" s="41" t="s">
        <v>1831</v>
      </c>
      <c r="AT172" s="56">
        <v>1463835</v>
      </c>
      <c r="AU172" s="4" t="s">
        <v>1832</v>
      </c>
      <c r="AV172" s="4" t="s">
        <v>1833</v>
      </c>
      <c r="AW172" s="4" t="s">
        <v>1834</v>
      </c>
      <c r="AX172" s="70">
        <v>0</v>
      </c>
      <c r="AY172" s="115">
        <v>0</v>
      </c>
      <c r="AZ172" s="70">
        <v>0</v>
      </c>
      <c r="BA172" s="115">
        <v>0</v>
      </c>
      <c r="BB172" s="157"/>
      <c r="BC172" s="157"/>
      <c r="BD172" s="157"/>
      <c r="BE172" s="157"/>
      <c r="BF172" s="157"/>
      <c r="BG172" s="115"/>
      <c r="BH172" s="143"/>
      <c r="BI172" s="143"/>
      <c r="BJ172" s="143"/>
      <c r="BK172" s="143"/>
      <c r="BL172" s="143"/>
      <c r="BM172" s="143"/>
      <c r="BN172" s="143"/>
      <c r="BO172" s="143"/>
      <c r="BP172" s="143"/>
      <c r="BQ172" s="6" t="str">
        <f>VLOOKUP(AM172,Hilfslisten!J:K,2,FALSE)</f>
        <v>Bohnert Thomas Michael</v>
      </c>
      <c r="BR172" s="6"/>
    </row>
    <row r="173" spans="1:70" ht="15" hidden="1" customHeight="1">
      <c r="A173" s="85" t="s">
        <v>1835</v>
      </c>
      <c r="B173" s="69" t="s">
        <v>177</v>
      </c>
      <c r="C173" s="69" t="s">
        <v>151</v>
      </c>
      <c r="D173" s="56" t="s">
        <v>1836</v>
      </c>
      <c r="E173" s="196" t="s">
        <v>1837</v>
      </c>
      <c r="F173" s="69" t="s">
        <v>151</v>
      </c>
      <c r="G173" s="15"/>
      <c r="H173" s="15"/>
      <c r="I173" s="15"/>
      <c r="J173" s="62"/>
      <c r="K173" s="15" t="s">
        <v>1838</v>
      </c>
      <c r="L173" s="196" t="s">
        <v>1839</v>
      </c>
      <c r="M173" s="84" t="s">
        <v>1840</v>
      </c>
      <c r="N173" s="15" t="s">
        <v>164</v>
      </c>
      <c r="O173" s="58">
        <v>4</v>
      </c>
      <c r="P173" s="16" t="s">
        <v>208</v>
      </c>
      <c r="Q173" s="16" t="s">
        <v>1284</v>
      </c>
      <c r="R173" s="16" t="s">
        <v>673</v>
      </c>
      <c r="S173" s="16" t="s">
        <v>1085</v>
      </c>
      <c r="T173" s="23" t="s">
        <v>168</v>
      </c>
      <c r="U173" s="23" t="s">
        <v>168</v>
      </c>
      <c r="V173" s="23"/>
      <c r="W173" s="23"/>
      <c r="X173" s="23" t="s">
        <v>168</v>
      </c>
      <c r="Y173" s="23" t="s">
        <v>168</v>
      </c>
      <c r="Z173" s="23" t="s">
        <v>168</v>
      </c>
      <c r="AA173" s="23" t="s">
        <v>168</v>
      </c>
      <c r="AB173" s="23">
        <v>4</v>
      </c>
      <c r="AC173" s="23">
        <v>5</v>
      </c>
      <c r="AD173" s="23" t="s">
        <v>168</v>
      </c>
      <c r="AE173" s="23" t="s">
        <v>168</v>
      </c>
      <c r="AF173" s="23" t="s">
        <v>168</v>
      </c>
      <c r="AG173" s="23" t="s">
        <v>168</v>
      </c>
      <c r="AH173" s="23" t="s">
        <v>168</v>
      </c>
      <c r="AI173" s="23" t="s">
        <v>168</v>
      </c>
      <c r="AJ173" s="23" t="s">
        <v>168</v>
      </c>
      <c r="AK173" s="23" t="s">
        <v>168</v>
      </c>
      <c r="AL173" s="15" t="s">
        <v>219</v>
      </c>
      <c r="AM173" s="15" t="s">
        <v>1841</v>
      </c>
      <c r="AN173" s="15" t="s">
        <v>308</v>
      </c>
      <c r="AO173" s="16" t="s">
        <v>171</v>
      </c>
      <c r="AP173" s="108"/>
      <c r="AQ173" s="16"/>
      <c r="AR173" s="41"/>
      <c r="AS173" s="41" t="s">
        <v>327</v>
      </c>
      <c r="AT173" s="56">
        <v>1463840</v>
      </c>
      <c r="AU173" s="4" t="s">
        <v>1842</v>
      </c>
      <c r="AV173" s="4" t="s">
        <v>1843</v>
      </c>
      <c r="AW173" s="4" t="s">
        <v>1844</v>
      </c>
      <c r="AX173" s="70">
        <v>0</v>
      </c>
      <c r="AY173" s="115">
        <v>0</v>
      </c>
      <c r="AZ173" s="70">
        <v>0</v>
      </c>
      <c r="BA173" s="115">
        <v>0</v>
      </c>
      <c r="BB173" s="157"/>
      <c r="BC173" s="157"/>
      <c r="BD173" s="157"/>
      <c r="BE173" s="157"/>
      <c r="BF173" s="157"/>
      <c r="BG173" s="115"/>
      <c r="BH173" s="143"/>
      <c r="BI173" s="143"/>
      <c r="BJ173" s="143"/>
      <c r="BK173" s="143"/>
      <c r="BL173" s="143"/>
      <c r="BM173" s="143"/>
      <c r="BN173" s="143"/>
      <c r="BO173" s="143"/>
      <c r="BP173" s="143"/>
      <c r="BQ173" s="6" t="str">
        <f>VLOOKUP(AM173,Hilfslisten!J:K,2,FALSE)</f>
        <v>Neuhaus Stephan</v>
      </c>
      <c r="BR173" s="6"/>
    </row>
    <row r="174" spans="1:70" ht="15" hidden="1" customHeight="1">
      <c r="A174" s="85" t="s">
        <v>1845</v>
      </c>
      <c r="B174" s="22" t="s">
        <v>177</v>
      </c>
      <c r="C174" s="21" t="s">
        <v>151</v>
      </c>
      <c r="D174" s="132" t="s">
        <v>1846</v>
      </c>
      <c r="E174" s="197" t="s">
        <v>1847</v>
      </c>
      <c r="F174" s="21" t="s">
        <v>151</v>
      </c>
      <c r="G174" s="14"/>
      <c r="H174" s="14"/>
      <c r="I174" s="14"/>
      <c r="J174" s="61"/>
      <c r="K174" s="14" t="s">
        <v>1848</v>
      </c>
      <c r="L174" s="197" t="s">
        <v>1849</v>
      </c>
      <c r="M174" s="21" t="s">
        <v>1850</v>
      </c>
      <c r="N174" s="14" t="s">
        <v>164</v>
      </c>
      <c r="O174" s="59">
        <v>4</v>
      </c>
      <c r="P174" s="16" t="s">
        <v>208</v>
      </c>
      <c r="Q174" s="17" t="s">
        <v>1284</v>
      </c>
      <c r="R174" s="17" t="s">
        <v>673</v>
      </c>
      <c r="S174" s="17" t="s">
        <v>1085</v>
      </c>
      <c r="T174" s="23" t="s">
        <v>168</v>
      </c>
      <c r="U174" s="23" t="s">
        <v>168</v>
      </c>
      <c r="V174" s="23"/>
      <c r="W174" s="23"/>
      <c r="X174" s="23" t="s">
        <v>168</v>
      </c>
      <c r="Y174" s="23" t="s">
        <v>168</v>
      </c>
      <c r="Z174" s="23" t="s">
        <v>168</v>
      </c>
      <c r="AA174" s="23" t="s">
        <v>168</v>
      </c>
      <c r="AB174" s="23">
        <v>4</v>
      </c>
      <c r="AC174" s="23">
        <v>5</v>
      </c>
      <c r="AD174" s="23" t="s">
        <v>168</v>
      </c>
      <c r="AE174" s="23" t="s">
        <v>168</v>
      </c>
      <c r="AF174" s="23" t="s">
        <v>168</v>
      </c>
      <c r="AG174" s="23" t="s">
        <v>168</v>
      </c>
      <c r="AH174" s="23" t="s">
        <v>168</v>
      </c>
      <c r="AI174" s="23" t="s">
        <v>168</v>
      </c>
      <c r="AJ174" s="23" t="s">
        <v>168</v>
      </c>
      <c r="AK174" s="23" t="s">
        <v>168</v>
      </c>
      <c r="AL174" s="14" t="s">
        <v>219</v>
      </c>
      <c r="AM174" s="14" t="s">
        <v>1726</v>
      </c>
      <c r="AN174" s="15" t="s">
        <v>308</v>
      </c>
      <c r="AO174" s="17" t="s">
        <v>171</v>
      </c>
      <c r="AP174" s="23"/>
      <c r="AQ174" s="17"/>
      <c r="AR174" s="41"/>
      <c r="AS174" s="57" t="s">
        <v>327</v>
      </c>
      <c r="AT174" s="56">
        <v>1463849</v>
      </c>
      <c r="AU174" s="4" t="s">
        <v>1851</v>
      </c>
      <c r="AV174" s="4" t="s">
        <v>1852</v>
      </c>
      <c r="AW174" s="4" t="s">
        <v>1853</v>
      </c>
      <c r="AX174" s="70">
        <v>0</v>
      </c>
      <c r="AY174" s="115">
        <v>0</v>
      </c>
      <c r="AZ174" s="70">
        <v>0</v>
      </c>
      <c r="BA174" s="115">
        <v>0</v>
      </c>
      <c r="BB174" s="157"/>
      <c r="BC174" s="157"/>
      <c r="BD174" s="157"/>
      <c r="BE174" s="157"/>
      <c r="BF174" s="157"/>
      <c r="BG174" s="115"/>
      <c r="BH174" s="143"/>
      <c r="BI174" s="143"/>
      <c r="BJ174" s="143"/>
      <c r="BK174" s="143"/>
      <c r="BL174" s="143"/>
      <c r="BM174" s="143"/>
      <c r="BN174" s="143"/>
      <c r="BO174" s="143"/>
      <c r="BP174" s="143"/>
      <c r="BQ174" s="6" t="str">
        <f>VLOOKUP(AM174,Hilfslisten!J:K,2,FALSE)</f>
        <v>Weiler Andreas</v>
      </c>
      <c r="BR174" s="6"/>
    </row>
    <row r="175" spans="1:70" ht="15" hidden="1" customHeight="1">
      <c r="A175" s="88" t="s">
        <v>1854</v>
      </c>
      <c r="B175" s="22" t="s">
        <v>177</v>
      </c>
      <c r="C175" s="21" t="s">
        <v>151</v>
      </c>
      <c r="D175" s="132" t="s">
        <v>1855</v>
      </c>
      <c r="E175" s="228" t="s">
        <v>1709</v>
      </c>
      <c r="F175" s="21" t="s">
        <v>151</v>
      </c>
      <c r="G175" s="203"/>
      <c r="H175" s="203"/>
      <c r="I175" s="203"/>
      <c r="J175" s="63"/>
      <c r="K175" s="203" t="s">
        <v>1856</v>
      </c>
      <c r="L175" s="228" t="s">
        <v>1857</v>
      </c>
      <c r="M175" s="14" t="s">
        <v>1858</v>
      </c>
      <c r="N175" s="17" t="s">
        <v>164</v>
      </c>
      <c r="O175" s="59">
        <v>4</v>
      </c>
      <c r="P175" s="16" t="s">
        <v>193</v>
      </c>
      <c r="Q175" s="17" t="s">
        <v>1284</v>
      </c>
      <c r="R175" s="17" t="s">
        <v>673</v>
      </c>
      <c r="S175" s="17" t="s">
        <v>1692</v>
      </c>
      <c r="T175" s="23" t="s">
        <v>168</v>
      </c>
      <c r="U175" s="23" t="s">
        <v>168</v>
      </c>
      <c r="V175" s="23"/>
      <c r="W175" s="23"/>
      <c r="X175" s="23" t="s">
        <v>168</v>
      </c>
      <c r="Y175" s="23" t="s">
        <v>168</v>
      </c>
      <c r="Z175" s="23" t="s">
        <v>168</v>
      </c>
      <c r="AA175" s="23" t="s">
        <v>168</v>
      </c>
      <c r="AB175" s="23">
        <v>4</v>
      </c>
      <c r="AC175" s="23">
        <v>6</v>
      </c>
      <c r="AD175" s="23" t="s">
        <v>168</v>
      </c>
      <c r="AE175" s="23" t="s">
        <v>168</v>
      </c>
      <c r="AF175" s="23" t="s">
        <v>168</v>
      </c>
      <c r="AG175" s="23" t="s">
        <v>168</v>
      </c>
      <c r="AH175" s="23" t="s">
        <v>168</v>
      </c>
      <c r="AI175" s="23" t="s">
        <v>168</v>
      </c>
      <c r="AJ175" s="23" t="s">
        <v>168</v>
      </c>
      <c r="AK175" s="23" t="s">
        <v>168</v>
      </c>
      <c r="AL175" s="14" t="s">
        <v>219</v>
      </c>
      <c r="AM175" s="14" t="s">
        <v>1859</v>
      </c>
      <c r="AN175" s="15" t="s">
        <v>308</v>
      </c>
      <c r="AO175" s="17" t="s">
        <v>198</v>
      </c>
      <c r="AP175" s="23" t="s">
        <v>667</v>
      </c>
      <c r="AQ175" s="17"/>
      <c r="AR175" s="41" t="s">
        <v>780</v>
      </c>
      <c r="AS175" s="57" t="s">
        <v>200</v>
      </c>
      <c r="AT175" s="56">
        <v>1463857</v>
      </c>
      <c r="AU175" s="4" t="s">
        <v>1860</v>
      </c>
      <c r="AV175" s="4" t="s">
        <v>1861</v>
      </c>
      <c r="AW175" s="4" t="s">
        <v>1862</v>
      </c>
      <c r="AX175" s="70">
        <v>0</v>
      </c>
      <c r="AY175" s="115">
        <v>0</v>
      </c>
      <c r="AZ175" s="70">
        <v>0</v>
      </c>
      <c r="BA175" s="115">
        <v>0</v>
      </c>
      <c r="BB175" s="157"/>
      <c r="BC175" s="157"/>
      <c r="BD175" s="157"/>
      <c r="BE175" s="157"/>
      <c r="BF175" s="157"/>
      <c r="BG175" s="115"/>
      <c r="BH175" s="143"/>
      <c r="BI175" s="143"/>
      <c r="BJ175" s="143"/>
      <c r="BK175" s="143"/>
      <c r="BL175" s="143"/>
      <c r="BM175" s="143"/>
      <c r="BN175" s="143"/>
      <c r="BO175" s="143"/>
      <c r="BP175" s="143"/>
      <c r="BQ175" s="6" t="str">
        <f>VLOOKUP(AM175,Hilfslisten!J:K,2,FALSE)</f>
        <v>Meier Andreas</v>
      </c>
      <c r="BR175" s="6"/>
    </row>
    <row r="176" spans="1:70" ht="15" hidden="1" customHeight="1">
      <c r="A176" s="88" t="s">
        <v>1863</v>
      </c>
      <c r="B176" s="22" t="s">
        <v>177</v>
      </c>
      <c r="C176" s="21" t="s">
        <v>151</v>
      </c>
      <c r="D176" s="132" t="s">
        <v>1864</v>
      </c>
      <c r="E176" s="228" t="s">
        <v>1709</v>
      </c>
      <c r="F176" s="21" t="s">
        <v>151</v>
      </c>
      <c r="G176" s="203"/>
      <c r="H176" s="203"/>
      <c r="I176" s="203"/>
      <c r="J176" s="63"/>
      <c r="K176" s="203" t="s">
        <v>1865</v>
      </c>
      <c r="L176" s="228" t="s">
        <v>1858</v>
      </c>
      <c r="M176" s="14" t="s">
        <v>1858</v>
      </c>
      <c r="N176" s="17" t="s">
        <v>661</v>
      </c>
      <c r="O176" s="59">
        <v>4</v>
      </c>
      <c r="P176" s="16" t="s">
        <v>193</v>
      </c>
      <c r="Q176" s="17" t="s">
        <v>1284</v>
      </c>
      <c r="R176" s="17" t="s">
        <v>673</v>
      </c>
      <c r="S176" s="17" t="s">
        <v>1692</v>
      </c>
      <c r="T176" s="23" t="s">
        <v>168</v>
      </c>
      <c r="U176" s="23" t="s">
        <v>168</v>
      </c>
      <c r="V176" s="23"/>
      <c r="W176" s="23"/>
      <c r="X176" s="23" t="s">
        <v>168</v>
      </c>
      <c r="Y176" s="23" t="s">
        <v>168</v>
      </c>
      <c r="Z176" s="23" t="s">
        <v>168</v>
      </c>
      <c r="AA176" s="23" t="s">
        <v>168</v>
      </c>
      <c r="AB176" s="23">
        <v>4</v>
      </c>
      <c r="AC176" s="23">
        <v>6</v>
      </c>
      <c r="AD176" s="23" t="s">
        <v>168</v>
      </c>
      <c r="AE176" s="23" t="s">
        <v>168</v>
      </c>
      <c r="AF176" s="23" t="s">
        <v>168</v>
      </c>
      <c r="AG176" s="23" t="s">
        <v>168</v>
      </c>
      <c r="AH176" s="23" t="s">
        <v>168</v>
      </c>
      <c r="AI176" s="23" t="s">
        <v>168</v>
      </c>
      <c r="AJ176" s="23" t="s">
        <v>168</v>
      </c>
      <c r="AK176" s="23" t="s">
        <v>168</v>
      </c>
      <c r="AL176" s="14" t="s">
        <v>219</v>
      </c>
      <c r="AM176" s="14" t="s">
        <v>1859</v>
      </c>
      <c r="AN176" s="15" t="s">
        <v>308</v>
      </c>
      <c r="AO176" s="17" t="s">
        <v>198</v>
      </c>
      <c r="AP176" s="23" t="s">
        <v>667</v>
      </c>
      <c r="AQ176" s="17"/>
      <c r="AR176" s="41" t="s">
        <v>780</v>
      </c>
      <c r="AS176" s="57" t="s">
        <v>200</v>
      </c>
      <c r="AT176" s="56">
        <v>1463859</v>
      </c>
      <c r="AU176" s="4" t="s">
        <v>1866</v>
      </c>
      <c r="AV176" s="4" t="s">
        <v>1867</v>
      </c>
      <c r="AW176" s="4" t="s">
        <v>1868</v>
      </c>
      <c r="AX176" s="70" t="s">
        <v>667</v>
      </c>
      <c r="AY176" s="115" t="s">
        <v>1869</v>
      </c>
      <c r="AZ176" s="70" t="s">
        <v>11</v>
      </c>
      <c r="BA176" s="115" t="s">
        <v>1870</v>
      </c>
      <c r="BB176" s="157"/>
      <c r="BC176" s="157"/>
      <c r="BD176" s="157"/>
      <c r="BE176" s="157"/>
      <c r="BF176" s="157"/>
      <c r="BG176" s="115"/>
      <c r="BH176" s="143"/>
      <c r="BI176" s="143"/>
      <c r="BJ176" s="143"/>
      <c r="BK176" s="143"/>
      <c r="BL176" s="143"/>
      <c r="BM176" s="143"/>
      <c r="BN176" s="143"/>
      <c r="BO176" s="143"/>
      <c r="BP176" s="143"/>
      <c r="BQ176" s="6" t="str">
        <f>VLOOKUP(AM176,Hilfslisten!J:K,2,FALSE)</f>
        <v>Meier Andreas</v>
      </c>
      <c r="BR176" s="6"/>
    </row>
    <row r="177" spans="1:70" ht="15" hidden="1" customHeight="1">
      <c r="A177" s="85" t="s">
        <v>1871</v>
      </c>
      <c r="B177" s="69" t="s">
        <v>177</v>
      </c>
      <c r="C177" s="69" t="s">
        <v>151</v>
      </c>
      <c r="D177" s="98" t="s">
        <v>1872</v>
      </c>
      <c r="E177" s="196" t="s">
        <v>1717</v>
      </c>
      <c r="F177" s="69" t="s">
        <v>151</v>
      </c>
      <c r="G177" s="15"/>
      <c r="H177" s="15"/>
      <c r="I177" s="15"/>
      <c r="J177" s="62"/>
      <c r="K177" s="15" t="s">
        <v>1873</v>
      </c>
      <c r="L177" s="196" t="s">
        <v>1874</v>
      </c>
      <c r="M177" s="84" t="s">
        <v>1875</v>
      </c>
      <c r="N177" s="15" t="s">
        <v>164</v>
      </c>
      <c r="O177" s="58">
        <v>2</v>
      </c>
      <c r="P177" s="16" t="s">
        <v>230</v>
      </c>
      <c r="Q177" s="16" t="s">
        <v>1284</v>
      </c>
      <c r="R177" s="16" t="s">
        <v>673</v>
      </c>
      <c r="S177" s="16" t="s">
        <v>1692</v>
      </c>
      <c r="T177" s="23" t="s">
        <v>168</v>
      </c>
      <c r="U177" s="23" t="s">
        <v>168</v>
      </c>
      <c r="V177" s="23"/>
      <c r="W177" s="23"/>
      <c r="X177" s="23" t="s">
        <v>168</v>
      </c>
      <c r="Y177" s="23" t="s">
        <v>168</v>
      </c>
      <c r="Z177" s="23" t="s">
        <v>168</v>
      </c>
      <c r="AA177" s="23" t="s">
        <v>168</v>
      </c>
      <c r="AB177" s="23">
        <v>4</v>
      </c>
      <c r="AC177" s="23">
        <v>6</v>
      </c>
      <c r="AD177" s="23" t="s">
        <v>168</v>
      </c>
      <c r="AE177" s="23" t="s">
        <v>168</v>
      </c>
      <c r="AF177" s="23" t="s">
        <v>168</v>
      </c>
      <c r="AG177" s="23" t="s">
        <v>168</v>
      </c>
      <c r="AH177" s="23" t="s">
        <v>168</v>
      </c>
      <c r="AI177" s="23" t="s">
        <v>168</v>
      </c>
      <c r="AJ177" s="23" t="s">
        <v>168</v>
      </c>
      <c r="AK177" s="23" t="s">
        <v>168</v>
      </c>
      <c r="AL177" s="15" t="s">
        <v>219</v>
      </c>
      <c r="AM177" s="15" t="s">
        <v>1859</v>
      </c>
      <c r="AN177" s="15" t="s">
        <v>308</v>
      </c>
      <c r="AO177" s="16" t="s">
        <v>171</v>
      </c>
      <c r="AP177" s="108"/>
      <c r="AQ177" s="16"/>
      <c r="AR177" s="41"/>
      <c r="AS177" s="41" t="s">
        <v>1876</v>
      </c>
      <c r="AT177" s="56">
        <v>1463864</v>
      </c>
      <c r="AU177" s="4" t="s">
        <v>1877</v>
      </c>
      <c r="AV177" s="4" t="s">
        <v>1878</v>
      </c>
      <c r="AW177" s="4" t="s">
        <v>1879</v>
      </c>
      <c r="AX177" s="70">
        <v>0</v>
      </c>
      <c r="AY177" s="115">
        <v>0</v>
      </c>
      <c r="AZ177" s="70">
        <v>0</v>
      </c>
      <c r="BA177" s="115">
        <v>0</v>
      </c>
      <c r="BB177" s="157"/>
      <c r="BC177" s="157"/>
      <c r="BD177" s="157"/>
      <c r="BE177" s="157"/>
      <c r="BF177" s="157"/>
      <c r="BG177" s="115"/>
      <c r="BH177" s="143"/>
      <c r="BI177" s="143"/>
      <c r="BJ177" s="143"/>
      <c r="BK177" s="143"/>
      <c r="BL177" s="143"/>
      <c r="BM177" s="143"/>
      <c r="BN177" s="143"/>
      <c r="BO177" s="143"/>
      <c r="BP177" s="143"/>
      <c r="BQ177" s="6" t="str">
        <f>VLOOKUP(AM177,Hilfslisten!J:K,2,FALSE)</f>
        <v>Meier Andreas</v>
      </c>
      <c r="BR177" s="6"/>
    </row>
    <row r="178" spans="1:70" ht="15" hidden="1" customHeight="1">
      <c r="A178" s="89" t="s">
        <v>1880</v>
      </c>
      <c r="B178" s="22" t="s">
        <v>177</v>
      </c>
      <c r="C178" s="21" t="s">
        <v>151</v>
      </c>
      <c r="D178" s="97" t="s">
        <v>1881</v>
      </c>
      <c r="E178" s="201" t="s">
        <v>1882</v>
      </c>
      <c r="F178" s="21" t="s">
        <v>151</v>
      </c>
      <c r="G178" s="14"/>
      <c r="H178" s="14"/>
      <c r="I178" s="14"/>
      <c r="J178" s="61"/>
      <c r="K178" s="14" t="s">
        <v>1883</v>
      </c>
      <c r="L178" s="201" t="s">
        <v>1884</v>
      </c>
      <c r="M178" s="14" t="s">
        <v>1885</v>
      </c>
      <c r="N178" s="17" t="s">
        <v>164</v>
      </c>
      <c r="O178" s="59">
        <v>4</v>
      </c>
      <c r="P178" s="16" t="s">
        <v>208</v>
      </c>
      <c r="Q178" s="14" t="s">
        <v>1247</v>
      </c>
      <c r="R178" s="17" t="s">
        <v>673</v>
      </c>
      <c r="S178" s="17" t="s">
        <v>673</v>
      </c>
      <c r="T178" s="23" t="s">
        <v>168</v>
      </c>
      <c r="U178" s="23" t="s">
        <v>168</v>
      </c>
      <c r="V178" s="23"/>
      <c r="W178" s="23"/>
      <c r="X178" s="23" t="s">
        <v>168</v>
      </c>
      <c r="Y178" s="23" t="s">
        <v>168</v>
      </c>
      <c r="Z178" s="23" t="s">
        <v>168</v>
      </c>
      <c r="AA178" s="23" t="s">
        <v>168</v>
      </c>
      <c r="AB178" s="23">
        <v>4</v>
      </c>
      <c r="AC178" s="23">
        <v>4</v>
      </c>
      <c r="AD178" s="23" t="s">
        <v>168</v>
      </c>
      <c r="AE178" s="23" t="s">
        <v>168</v>
      </c>
      <c r="AF178" s="23" t="s">
        <v>168</v>
      </c>
      <c r="AG178" s="23" t="s">
        <v>168</v>
      </c>
      <c r="AH178" s="23" t="s">
        <v>168</v>
      </c>
      <c r="AI178" s="23" t="s">
        <v>168</v>
      </c>
      <c r="AJ178" s="23" t="s">
        <v>168</v>
      </c>
      <c r="AK178" s="23" t="s">
        <v>168</v>
      </c>
      <c r="AL178" s="17" t="s">
        <v>196</v>
      </c>
      <c r="AM178" s="14" t="s">
        <v>1295</v>
      </c>
      <c r="AN178" s="15" t="s">
        <v>308</v>
      </c>
      <c r="AO178" s="17" t="s">
        <v>339</v>
      </c>
      <c r="AP178" s="23"/>
      <c r="AQ178" s="17"/>
      <c r="AR178" s="41"/>
      <c r="AS178" s="67" t="s">
        <v>1296</v>
      </c>
      <c r="AT178" s="56">
        <v>1463868</v>
      </c>
      <c r="AU178" s="4" t="s">
        <v>1886</v>
      </c>
      <c r="AV178" s="4" t="s">
        <v>1887</v>
      </c>
      <c r="AW178" s="4" t="s">
        <v>1888</v>
      </c>
      <c r="AX178" s="70">
        <v>0</v>
      </c>
      <c r="AY178" s="115">
        <v>0</v>
      </c>
      <c r="AZ178" s="70">
        <v>0</v>
      </c>
      <c r="BA178" s="115">
        <v>0</v>
      </c>
      <c r="BB178" s="157"/>
      <c r="BC178" s="157"/>
      <c r="BD178" s="157"/>
      <c r="BE178" s="157"/>
      <c r="BF178" s="157"/>
      <c r="BG178" s="115"/>
      <c r="BH178" s="143"/>
      <c r="BI178" s="143"/>
      <c r="BJ178" s="143"/>
      <c r="BK178" s="143"/>
      <c r="BL178" s="143"/>
      <c r="BM178" s="143"/>
      <c r="BN178" s="143"/>
      <c r="BO178" s="143"/>
      <c r="BP178" s="143"/>
      <c r="BQ178" s="6" t="str">
        <f>VLOOKUP(AM178,Hilfslisten!J:K,2,FALSE)</f>
        <v>Knaack Reto</v>
      </c>
      <c r="BR178" s="6"/>
    </row>
    <row r="179" spans="1:70" ht="15" hidden="1" customHeight="1">
      <c r="A179" s="89" t="s">
        <v>1889</v>
      </c>
      <c r="B179" s="22" t="s">
        <v>177</v>
      </c>
      <c r="C179" s="21" t="s">
        <v>151</v>
      </c>
      <c r="D179" s="56" t="s">
        <v>1890</v>
      </c>
      <c r="E179" s="202" t="s">
        <v>346</v>
      </c>
      <c r="F179" s="21" t="s">
        <v>151</v>
      </c>
      <c r="G179" s="203"/>
      <c r="H179" s="203"/>
      <c r="I179" s="203"/>
      <c r="J179" s="63"/>
      <c r="K179" s="203" t="s">
        <v>1891</v>
      </c>
      <c r="L179" s="202" t="s">
        <v>1892</v>
      </c>
      <c r="M179" s="21" t="s">
        <v>1893</v>
      </c>
      <c r="N179" s="14" t="s">
        <v>164</v>
      </c>
      <c r="O179" s="59">
        <v>2</v>
      </c>
      <c r="P179" s="16" t="s">
        <v>230</v>
      </c>
      <c r="Q179" s="17" t="s">
        <v>1284</v>
      </c>
      <c r="R179" s="14" t="s">
        <v>673</v>
      </c>
      <c r="S179" s="14" t="s">
        <v>1692</v>
      </c>
      <c r="T179" s="23" t="s">
        <v>168</v>
      </c>
      <c r="U179" s="23" t="s">
        <v>168</v>
      </c>
      <c r="V179" s="23"/>
      <c r="W179" s="23"/>
      <c r="X179" s="23" t="s">
        <v>168</v>
      </c>
      <c r="Y179" s="23" t="s">
        <v>168</v>
      </c>
      <c r="Z179" s="23" t="s">
        <v>168</v>
      </c>
      <c r="AA179" s="23" t="s">
        <v>168</v>
      </c>
      <c r="AB179" s="23">
        <v>4</v>
      </c>
      <c r="AC179" s="23">
        <v>6</v>
      </c>
      <c r="AD179" s="23" t="s">
        <v>168</v>
      </c>
      <c r="AE179" s="23" t="s">
        <v>168</v>
      </c>
      <c r="AF179" s="23" t="s">
        <v>168</v>
      </c>
      <c r="AG179" s="23" t="s">
        <v>168</v>
      </c>
      <c r="AH179" s="23" t="s">
        <v>168</v>
      </c>
      <c r="AI179" s="23" t="s">
        <v>168</v>
      </c>
      <c r="AJ179" s="23" t="s">
        <v>168</v>
      </c>
      <c r="AK179" s="23" t="s">
        <v>168</v>
      </c>
      <c r="AL179" s="14" t="s">
        <v>196</v>
      </c>
      <c r="AM179" s="14" t="s">
        <v>1894</v>
      </c>
      <c r="AN179" s="15" t="s">
        <v>308</v>
      </c>
      <c r="AO179" s="17" t="s">
        <v>352</v>
      </c>
      <c r="AP179" s="23"/>
      <c r="AQ179" s="17"/>
      <c r="AR179" s="40" t="s">
        <v>631</v>
      </c>
      <c r="AS179" s="57" t="s">
        <v>1895</v>
      </c>
      <c r="AT179" s="56">
        <v>1463873</v>
      </c>
      <c r="AU179" s="4" t="s">
        <v>1896</v>
      </c>
      <c r="AV179" s="4" t="s">
        <v>1897</v>
      </c>
      <c r="AW179" s="4" t="s">
        <v>1898</v>
      </c>
      <c r="AX179" s="70">
        <v>0</v>
      </c>
      <c r="AY179" s="115">
        <v>0</v>
      </c>
      <c r="AZ179" s="70">
        <v>0</v>
      </c>
      <c r="BA179" s="115">
        <v>0</v>
      </c>
      <c r="BB179" s="157"/>
      <c r="BC179" s="157"/>
      <c r="BD179" s="157"/>
      <c r="BE179" s="157"/>
      <c r="BF179" s="157"/>
      <c r="BG179" s="115"/>
      <c r="BH179" s="143"/>
      <c r="BI179" s="143"/>
      <c r="BJ179" s="143"/>
      <c r="BK179" s="143"/>
      <c r="BL179" s="143"/>
      <c r="BM179" s="143"/>
      <c r="BN179" s="143"/>
      <c r="BO179" s="143"/>
      <c r="BP179" s="143"/>
      <c r="BQ179" s="6" t="str">
        <f>VLOOKUP(AM179,Hilfslisten!J:K,2,FALSE)</f>
        <v>Eschle Patrik</v>
      </c>
      <c r="BR179" s="6"/>
    </row>
    <row r="180" spans="1:70" ht="15" hidden="1" customHeight="1">
      <c r="A180" s="85" t="s">
        <v>1899</v>
      </c>
      <c r="B180" s="69" t="s">
        <v>177</v>
      </c>
      <c r="C180" s="69" t="s">
        <v>152</v>
      </c>
      <c r="D180" s="97" t="s">
        <v>1900</v>
      </c>
      <c r="E180" s="196"/>
      <c r="F180" s="69" t="s">
        <v>152</v>
      </c>
      <c r="G180" s="69"/>
      <c r="H180" s="69"/>
      <c r="I180" s="69"/>
      <c r="J180" s="58"/>
      <c r="K180" s="15" t="s">
        <v>1901</v>
      </c>
      <c r="L180" s="196" t="s">
        <v>1902</v>
      </c>
      <c r="M180" s="84" t="s">
        <v>1903</v>
      </c>
      <c r="N180" s="15" t="s">
        <v>164</v>
      </c>
      <c r="O180" s="58">
        <v>4</v>
      </c>
      <c r="P180" s="16" t="s">
        <v>208</v>
      </c>
      <c r="Q180" s="15" t="s">
        <v>1305</v>
      </c>
      <c r="R180" s="16" t="s">
        <v>673</v>
      </c>
      <c r="S180" s="16" t="s">
        <v>673</v>
      </c>
      <c r="T180" s="23" t="s">
        <v>168</v>
      </c>
      <c r="U180" s="23" t="s">
        <v>168</v>
      </c>
      <c r="V180" s="23"/>
      <c r="W180" s="23"/>
      <c r="X180" s="23" t="s">
        <v>168</v>
      </c>
      <c r="Y180" s="23" t="s">
        <v>168</v>
      </c>
      <c r="Z180" s="23" t="s">
        <v>168</v>
      </c>
      <c r="AA180" s="23" t="s">
        <v>168</v>
      </c>
      <c r="AB180" s="23" t="s">
        <v>168</v>
      </c>
      <c r="AC180" s="23" t="s">
        <v>168</v>
      </c>
      <c r="AD180" s="23">
        <v>4</v>
      </c>
      <c r="AE180" s="23">
        <v>4</v>
      </c>
      <c r="AF180" s="23" t="s">
        <v>168</v>
      </c>
      <c r="AG180" s="23" t="s">
        <v>168</v>
      </c>
      <c r="AH180" s="23" t="s">
        <v>168</v>
      </c>
      <c r="AI180" s="23" t="s">
        <v>168</v>
      </c>
      <c r="AJ180" s="23" t="s">
        <v>168</v>
      </c>
      <c r="AK180" s="23" t="s">
        <v>168</v>
      </c>
      <c r="AL180" s="16" t="s">
        <v>843</v>
      </c>
      <c r="AM180" s="15" t="s">
        <v>1306</v>
      </c>
      <c r="AN180" s="14" t="s">
        <v>367</v>
      </c>
      <c r="AO180" s="16" t="s">
        <v>171</v>
      </c>
      <c r="AP180" s="108" t="s">
        <v>667</v>
      </c>
      <c r="AQ180" s="232" t="s">
        <v>1904</v>
      </c>
      <c r="AR180" s="46" t="s">
        <v>1905</v>
      </c>
      <c r="AS180" s="57" t="s">
        <v>309</v>
      </c>
      <c r="AT180" s="56">
        <v>1558707</v>
      </c>
      <c r="AU180" s="4" t="s">
        <v>1906</v>
      </c>
      <c r="AV180" s="4" t="s">
        <v>1907</v>
      </c>
      <c r="AW180" s="4" t="s">
        <v>1908</v>
      </c>
      <c r="AX180" s="70">
        <v>0</v>
      </c>
      <c r="AY180" s="115">
        <v>0</v>
      </c>
      <c r="AZ180" s="70">
        <v>0</v>
      </c>
      <c r="BA180" s="115">
        <v>0</v>
      </c>
      <c r="BB180" s="157"/>
      <c r="BC180" s="157"/>
      <c r="BD180" s="157"/>
      <c r="BE180" s="157"/>
      <c r="BF180" s="157"/>
      <c r="BG180" s="115"/>
      <c r="BH180" s="143"/>
      <c r="BI180" s="143"/>
      <c r="BJ180" s="143"/>
      <c r="BK180" s="143"/>
      <c r="BL180" s="143"/>
      <c r="BM180" s="143"/>
      <c r="BN180" s="143"/>
      <c r="BO180" s="143"/>
      <c r="BP180" s="143"/>
      <c r="BQ180" s="6" t="str">
        <f>VLOOKUP(AM180,Hilfslisten!J:K,2,FALSE)</f>
        <v>Pfrommer Ralf</v>
      </c>
      <c r="BR180" s="6"/>
    </row>
    <row r="181" spans="1:70" ht="15" hidden="1" customHeight="1">
      <c r="A181" s="85" t="s">
        <v>1909</v>
      </c>
      <c r="B181" s="69" t="s">
        <v>177</v>
      </c>
      <c r="C181" s="69" t="s">
        <v>152</v>
      </c>
      <c r="D181" s="97" t="s">
        <v>1910</v>
      </c>
      <c r="E181" s="224" t="s">
        <v>1911</v>
      </c>
      <c r="F181" s="69" t="s">
        <v>152</v>
      </c>
      <c r="G181" s="69"/>
      <c r="H181" s="69"/>
      <c r="I181" s="69"/>
      <c r="J181" s="58"/>
      <c r="K181" s="69" t="s">
        <v>1912</v>
      </c>
      <c r="L181" s="224" t="s">
        <v>1903</v>
      </c>
      <c r="M181" s="84" t="s">
        <v>1903</v>
      </c>
      <c r="N181" s="15" t="s">
        <v>661</v>
      </c>
      <c r="O181" s="58">
        <v>4</v>
      </c>
      <c r="P181" s="16" t="s">
        <v>208</v>
      </c>
      <c r="Q181" s="15" t="s">
        <v>1305</v>
      </c>
      <c r="R181" s="16" t="s">
        <v>673</v>
      </c>
      <c r="S181" s="16" t="s">
        <v>673</v>
      </c>
      <c r="T181" s="23" t="s">
        <v>168</v>
      </c>
      <c r="U181" s="23" t="s">
        <v>168</v>
      </c>
      <c r="V181" s="23"/>
      <c r="W181" s="23"/>
      <c r="X181" s="23" t="s">
        <v>168</v>
      </c>
      <c r="Y181" s="23" t="s">
        <v>168</v>
      </c>
      <c r="Z181" s="23" t="s">
        <v>168</v>
      </c>
      <c r="AA181" s="23" t="s">
        <v>168</v>
      </c>
      <c r="AB181" s="23" t="s">
        <v>168</v>
      </c>
      <c r="AC181" s="23" t="s">
        <v>168</v>
      </c>
      <c r="AD181" s="23">
        <v>4</v>
      </c>
      <c r="AE181" s="23">
        <v>4</v>
      </c>
      <c r="AF181" s="23" t="s">
        <v>168</v>
      </c>
      <c r="AG181" s="23" t="s">
        <v>168</v>
      </c>
      <c r="AH181" s="23" t="s">
        <v>168</v>
      </c>
      <c r="AI181" s="23" t="s">
        <v>168</v>
      </c>
      <c r="AJ181" s="23" t="s">
        <v>168</v>
      </c>
      <c r="AK181" s="23" t="s">
        <v>168</v>
      </c>
      <c r="AL181" s="16" t="s">
        <v>843</v>
      </c>
      <c r="AM181" s="15" t="s">
        <v>1306</v>
      </c>
      <c r="AN181" s="14" t="s">
        <v>367</v>
      </c>
      <c r="AO181" s="16" t="s">
        <v>171</v>
      </c>
      <c r="AP181" s="108" t="s">
        <v>667</v>
      </c>
      <c r="AQ181" s="15"/>
      <c r="AR181" s="46" t="s">
        <v>1905</v>
      </c>
      <c r="AS181" s="57" t="s">
        <v>309</v>
      </c>
      <c r="AT181" s="56">
        <v>1558704</v>
      </c>
      <c r="AU181" s="4" t="s">
        <v>1913</v>
      </c>
      <c r="AV181" s="4" t="s">
        <v>1914</v>
      </c>
      <c r="AW181" s="4" t="s">
        <v>1915</v>
      </c>
      <c r="AX181" s="70" t="s">
        <v>667</v>
      </c>
      <c r="AY181" s="115">
        <v>0</v>
      </c>
      <c r="AZ181" s="70" t="s">
        <v>667</v>
      </c>
      <c r="BA181" s="115">
        <v>0</v>
      </c>
      <c r="BB181" s="157"/>
      <c r="BC181" s="157"/>
      <c r="BD181" s="157"/>
      <c r="BE181" s="157"/>
      <c r="BF181" s="157"/>
      <c r="BG181" s="115"/>
      <c r="BH181" s="143"/>
      <c r="BI181" s="143"/>
      <c r="BJ181" s="143"/>
      <c r="BK181" s="143"/>
      <c r="BL181" s="143"/>
      <c r="BM181" s="143"/>
      <c r="BN181" s="143"/>
      <c r="BO181" s="143"/>
      <c r="BP181" s="143"/>
      <c r="BQ181" s="6" t="str">
        <f>VLOOKUP(AM181,Hilfslisten!J:K,2,FALSE)</f>
        <v>Pfrommer Ralf</v>
      </c>
      <c r="BR181" s="6"/>
    </row>
    <row r="182" spans="1:70" ht="15" hidden="1" customHeight="1">
      <c r="A182" s="85" t="s">
        <v>1916</v>
      </c>
      <c r="B182" s="22" t="s">
        <v>177</v>
      </c>
      <c r="C182" s="21" t="s">
        <v>152</v>
      </c>
      <c r="D182" s="14" t="s">
        <v>1917</v>
      </c>
      <c r="E182" s="204"/>
      <c r="F182" s="21" t="s">
        <v>152</v>
      </c>
      <c r="G182" s="21"/>
      <c r="H182" s="21"/>
      <c r="I182" s="21"/>
      <c r="J182" s="59"/>
      <c r="K182" s="21" t="s">
        <v>1918</v>
      </c>
      <c r="L182" s="204" t="s">
        <v>1919</v>
      </c>
      <c r="M182" s="14" t="s">
        <v>1304</v>
      </c>
      <c r="N182" s="15" t="s">
        <v>164</v>
      </c>
      <c r="O182" s="59">
        <v>2</v>
      </c>
      <c r="P182" s="16" t="s">
        <v>230</v>
      </c>
      <c r="Q182" s="14" t="s">
        <v>1305</v>
      </c>
      <c r="R182" s="17" t="s">
        <v>673</v>
      </c>
      <c r="S182" s="17" t="s">
        <v>673</v>
      </c>
      <c r="T182" s="23" t="s">
        <v>168</v>
      </c>
      <c r="U182" s="23" t="s">
        <v>168</v>
      </c>
      <c r="V182" s="23"/>
      <c r="W182" s="23"/>
      <c r="X182" s="23" t="s">
        <v>168</v>
      </c>
      <c r="Y182" s="23" t="s">
        <v>168</v>
      </c>
      <c r="Z182" s="23" t="s">
        <v>168</v>
      </c>
      <c r="AA182" s="23" t="s">
        <v>168</v>
      </c>
      <c r="AB182" s="23" t="s">
        <v>168</v>
      </c>
      <c r="AC182" s="23" t="s">
        <v>168</v>
      </c>
      <c r="AD182" s="23">
        <v>4</v>
      </c>
      <c r="AE182" s="23">
        <v>4</v>
      </c>
      <c r="AF182" s="23" t="s">
        <v>168</v>
      </c>
      <c r="AG182" s="23" t="s">
        <v>168</v>
      </c>
      <c r="AH182" s="23" t="s">
        <v>168</v>
      </c>
      <c r="AI182" s="23" t="s">
        <v>168</v>
      </c>
      <c r="AJ182" s="23" t="s">
        <v>168</v>
      </c>
      <c r="AK182" s="23" t="s">
        <v>168</v>
      </c>
      <c r="AL182" s="17" t="s">
        <v>843</v>
      </c>
      <c r="AM182" s="14" t="s">
        <v>1306</v>
      </c>
      <c r="AN182" s="14" t="s">
        <v>367</v>
      </c>
      <c r="AO182" s="17" t="s">
        <v>171</v>
      </c>
      <c r="AP182" s="23"/>
      <c r="AQ182" s="14"/>
      <c r="AR182" s="40" t="s">
        <v>845</v>
      </c>
      <c r="AS182" s="57" t="s">
        <v>1920</v>
      </c>
      <c r="AT182" s="56">
        <v>1548701</v>
      </c>
      <c r="AU182" s="4" t="s">
        <v>1921</v>
      </c>
      <c r="AV182" s="4" t="s">
        <v>1922</v>
      </c>
      <c r="AW182" s="4" t="s">
        <v>1923</v>
      </c>
      <c r="AX182" s="70">
        <v>0</v>
      </c>
      <c r="AY182" s="115">
        <v>0</v>
      </c>
      <c r="AZ182" s="70">
        <v>0</v>
      </c>
      <c r="BA182" s="115">
        <v>0</v>
      </c>
      <c r="BB182" s="157"/>
      <c r="BC182" s="157"/>
      <c r="BD182" s="157"/>
      <c r="BE182" s="157"/>
      <c r="BF182" s="157"/>
      <c r="BG182" s="115"/>
      <c r="BH182" s="143"/>
      <c r="BI182" s="143"/>
      <c r="BJ182" s="143"/>
      <c r="BK182" s="143"/>
      <c r="BL182" s="143"/>
      <c r="BM182" s="143"/>
      <c r="BN182" s="143"/>
      <c r="BO182" s="143"/>
      <c r="BP182" s="143"/>
      <c r="BQ182" s="6" t="str">
        <f>VLOOKUP(AM182,Hilfslisten!J:K,2,FALSE)</f>
        <v>Pfrommer Ralf</v>
      </c>
      <c r="BR182" s="6"/>
    </row>
    <row r="183" spans="1:70" ht="15" hidden="1" customHeight="1">
      <c r="A183" s="85" t="s">
        <v>1924</v>
      </c>
      <c r="B183" s="22" t="s">
        <v>177</v>
      </c>
      <c r="C183" s="21" t="s">
        <v>152</v>
      </c>
      <c r="D183" s="97" t="s">
        <v>1925</v>
      </c>
      <c r="E183" s="204"/>
      <c r="F183" s="21" t="s">
        <v>152</v>
      </c>
      <c r="G183" s="21"/>
      <c r="H183" s="21"/>
      <c r="I183" s="21"/>
      <c r="J183" s="59"/>
      <c r="K183" s="21" t="s">
        <v>1926</v>
      </c>
      <c r="L183" s="204" t="s">
        <v>1927</v>
      </c>
      <c r="M183" s="14" t="s">
        <v>1928</v>
      </c>
      <c r="N183" s="15" t="s">
        <v>164</v>
      </c>
      <c r="O183" s="59">
        <v>2</v>
      </c>
      <c r="P183" s="16" t="s">
        <v>230</v>
      </c>
      <c r="Q183" s="14" t="s">
        <v>1317</v>
      </c>
      <c r="R183" s="17" t="s">
        <v>673</v>
      </c>
      <c r="S183" s="17" t="s">
        <v>1692</v>
      </c>
      <c r="T183" s="23" t="s">
        <v>168</v>
      </c>
      <c r="U183" s="23" t="s">
        <v>168</v>
      </c>
      <c r="V183" s="23"/>
      <c r="W183" s="23"/>
      <c r="X183" s="23" t="s">
        <v>168</v>
      </c>
      <c r="Y183" s="23" t="s">
        <v>168</v>
      </c>
      <c r="Z183" s="23" t="s">
        <v>168</v>
      </c>
      <c r="AA183" s="23" t="s">
        <v>168</v>
      </c>
      <c r="AB183" s="23" t="s">
        <v>168</v>
      </c>
      <c r="AC183" s="23" t="s">
        <v>168</v>
      </c>
      <c r="AD183" s="23">
        <v>4</v>
      </c>
      <c r="AE183" s="23">
        <v>6</v>
      </c>
      <c r="AF183" s="23" t="s">
        <v>168</v>
      </c>
      <c r="AG183" s="23" t="s">
        <v>168</v>
      </c>
      <c r="AH183" s="23" t="s">
        <v>168</v>
      </c>
      <c r="AI183" s="23" t="s">
        <v>168</v>
      </c>
      <c r="AJ183" s="23" t="s">
        <v>168</v>
      </c>
      <c r="AK183" s="23" t="s">
        <v>168</v>
      </c>
      <c r="AL183" s="17" t="s">
        <v>365</v>
      </c>
      <c r="AM183" s="14" t="s">
        <v>366</v>
      </c>
      <c r="AN183" s="14" t="s">
        <v>367</v>
      </c>
      <c r="AO183" s="17" t="s">
        <v>171</v>
      </c>
      <c r="AP183" s="23"/>
      <c r="AQ183" s="21"/>
      <c r="AR183" s="44" t="s">
        <v>1318</v>
      </c>
      <c r="AS183" s="57" t="s">
        <v>1344</v>
      </c>
      <c r="AT183" s="56">
        <v>1558305</v>
      </c>
      <c r="AU183" s="4" t="s">
        <v>1929</v>
      </c>
      <c r="AV183" s="4" t="s">
        <v>1930</v>
      </c>
      <c r="AW183" s="4" t="s">
        <v>1931</v>
      </c>
      <c r="AX183" s="70">
        <v>0</v>
      </c>
      <c r="AY183" s="115">
        <v>0</v>
      </c>
      <c r="AZ183" s="70">
        <v>0</v>
      </c>
      <c r="BA183" s="115">
        <v>0</v>
      </c>
      <c r="BB183" s="157"/>
      <c r="BC183" s="157"/>
      <c r="BD183" s="157"/>
      <c r="BE183" s="157"/>
      <c r="BF183" s="157"/>
      <c r="BG183" s="115"/>
      <c r="BH183" s="143"/>
      <c r="BI183" s="143"/>
      <c r="BJ183" s="143"/>
      <c r="BK183" s="143"/>
      <c r="BL183" s="143"/>
      <c r="BM183" s="143"/>
      <c r="BN183" s="143"/>
      <c r="BO183" s="143"/>
      <c r="BP183" s="143"/>
      <c r="BQ183" s="6" t="str">
        <f>VLOOKUP(AM183,Hilfslisten!J:K,2,FALSE)</f>
        <v>Fassbind Adrian</v>
      </c>
      <c r="BR183" s="6"/>
    </row>
    <row r="184" spans="1:70" ht="15" hidden="1" customHeight="1">
      <c r="A184" s="85" t="s">
        <v>1932</v>
      </c>
      <c r="B184" s="22" t="s">
        <v>177</v>
      </c>
      <c r="C184" s="69" t="s">
        <v>152</v>
      </c>
      <c r="D184" s="97" t="s">
        <v>1933</v>
      </c>
      <c r="E184" s="196"/>
      <c r="F184" s="69" t="s">
        <v>152</v>
      </c>
      <c r="G184" s="69"/>
      <c r="H184" s="69"/>
      <c r="I184" s="69"/>
      <c r="J184" s="58"/>
      <c r="K184" s="15" t="s">
        <v>1934</v>
      </c>
      <c r="L184" s="196" t="s">
        <v>1935</v>
      </c>
      <c r="M184" s="15" t="s">
        <v>1936</v>
      </c>
      <c r="N184" s="15" t="s">
        <v>164</v>
      </c>
      <c r="O184" s="58">
        <v>4</v>
      </c>
      <c r="P184" s="16" t="s">
        <v>269</v>
      </c>
      <c r="Q184" s="15" t="s">
        <v>1317</v>
      </c>
      <c r="R184" s="16" t="s">
        <v>673</v>
      </c>
      <c r="S184" s="16" t="s">
        <v>1692</v>
      </c>
      <c r="T184" s="23" t="s">
        <v>168</v>
      </c>
      <c r="U184" s="23" t="s">
        <v>168</v>
      </c>
      <c r="V184" s="23"/>
      <c r="W184" s="23"/>
      <c r="X184" s="23" t="s">
        <v>168</v>
      </c>
      <c r="Y184" s="23" t="s">
        <v>168</v>
      </c>
      <c r="Z184" s="23" t="s">
        <v>168</v>
      </c>
      <c r="AA184" s="23" t="s">
        <v>168</v>
      </c>
      <c r="AB184" s="23" t="s">
        <v>168</v>
      </c>
      <c r="AC184" s="23" t="s">
        <v>168</v>
      </c>
      <c r="AD184" s="23">
        <v>4</v>
      </c>
      <c r="AE184" s="23">
        <v>6</v>
      </c>
      <c r="AF184" s="23" t="s">
        <v>168</v>
      </c>
      <c r="AG184" s="23" t="s">
        <v>168</v>
      </c>
      <c r="AH184" s="23" t="s">
        <v>168</v>
      </c>
      <c r="AI184" s="23" t="s">
        <v>168</v>
      </c>
      <c r="AJ184" s="23" t="s">
        <v>168</v>
      </c>
      <c r="AK184" s="23" t="s">
        <v>168</v>
      </c>
      <c r="AL184" s="16" t="s">
        <v>271</v>
      </c>
      <c r="AM184" s="15" t="s">
        <v>1230</v>
      </c>
      <c r="AN184" s="14" t="s">
        <v>367</v>
      </c>
      <c r="AO184" s="16" t="s">
        <v>171</v>
      </c>
      <c r="AP184" s="108" t="s">
        <v>667</v>
      </c>
      <c r="AQ184" s="15"/>
      <c r="AR184" s="44" t="s">
        <v>1318</v>
      </c>
      <c r="AS184" s="57" t="s">
        <v>539</v>
      </c>
      <c r="AT184" s="56">
        <v>1559002</v>
      </c>
      <c r="AU184" s="4" t="s">
        <v>1937</v>
      </c>
      <c r="AV184" s="4" t="s">
        <v>1938</v>
      </c>
      <c r="AW184" s="4" t="s">
        <v>1939</v>
      </c>
      <c r="AX184" s="70">
        <v>0</v>
      </c>
      <c r="AY184" s="115">
        <v>0</v>
      </c>
      <c r="AZ184" s="70">
        <v>0</v>
      </c>
      <c r="BA184" s="115">
        <v>0</v>
      </c>
      <c r="BB184" s="157"/>
      <c r="BC184" s="157"/>
      <c r="BD184" s="157"/>
      <c r="BE184" s="157"/>
      <c r="BF184" s="157"/>
      <c r="BG184" s="115"/>
      <c r="BH184" s="143"/>
      <c r="BI184" s="143"/>
      <c r="BJ184" s="143"/>
      <c r="BK184" s="143"/>
      <c r="BL184" s="143"/>
      <c r="BM184" s="143"/>
      <c r="BN184" s="143"/>
      <c r="BO184" s="143"/>
      <c r="BP184" s="143"/>
      <c r="BQ184" s="6" t="str">
        <f>VLOOKUP(AM184,Hilfslisten!J:K,2,FALSE)</f>
        <v>Korba Petr</v>
      </c>
      <c r="BR184" s="6"/>
    </row>
    <row r="185" spans="1:70" ht="15" hidden="1" customHeight="1">
      <c r="A185" s="85" t="s">
        <v>1940</v>
      </c>
      <c r="B185" s="22" t="s">
        <v>177</v>
      </c>
      <c r="C185" s="69" t="s">
        <v>152</v>
      </c>
      <c r="D185" s="97" t="s">
        <v>1941</v>
      </c>
      <c r="E185" s="196"/>
      <c r="F185" s="69" t="s">
        <v>152</v>
      </c>
      <c r="G185" s="69"/>
      <c r="H185" s="69"/>
      <c r="I185" s="69"/>
      <c r="J185" s="58"/>
      <c r="K185" s="15" t="s">
        <v>1942</v>
      </c>
      <c r="L185" s="196" t="s">
        <v>1936</v>
      </c>
      <c r="M185" s="15" t="s">
        <v>1936</v>
      </c>
      <c r="N185" s="15" t="s">
        <v>661</v>
      </c>
      <c r="O185" s="58">
        <v>4</v>
      </c>
      <c r="P185" s="16" t="s">
        <v>269</v>
      </c>
      <c r="Q185" s="15" t="s">
        <v>1317</v>
      </c>
      <c r="R185" s="16" t="s">
        <v>673</v>
      </c>
      <c r="S185" s="16" t="s">
        <v>1692</v>
      </c>
      <c r="T185" s="23" t="s">
        <v>168</v>
      </c>
      <c r="U185" s="23" t="s">
        <v>168</v>
      </c>
      <c r="V185" s="23"/>
      <c r="W185" s="23"/>
      <c r="X185" s="23" t="s">
        <v>168</v>
      </c>
      <c r="Y185" s="23" t="s">
        <v>168</v>
      </c>
      <c r="Z185" s="23" t="s">
        <v>168</v>
      </c>
      <c r="AA185" s="23" t="s">
        <v>168</v>
      </c>
      <c r="AB185" s="23" t="s">
        <v>168</v>
      </c>
      <c r="AC185" s="23" t="s">
        <v>168</v>
      </c>
      <c r="AD185" s="23">
        <v>4</v>
      </c>
      <c r="AE185" s="23">
        <v>6</v>
      </c>
      <c r="AF185" s="23" t="s">
        <v>168</v>
      </c>
      <c r="AG185" s="23" t="s">
        <v>168</v>
      </c>
      <c r="AH185" s="23" t="s">
        <v>168</v>
      </c>
      <c r="AI185" s="23" t="s">
        <v>168</v>
      </c>
      <c r="AJ185" s="23" t="s">
        <v>168</v>
      </c>
      <c r="AK185" s="23" t="s">
        <v>168</v>
      </c>
      <c r="AL185" s="16" t="s">
        <v>271</v>
      </c>
      <c r="AM185" s="15" t="s">
        <v>1230</v>
      </c>
      <c r="AN185" s="14" t="s">
        <v>367</v>
      </c>
      <c r="AO185" s="16" t="s">
        <v>171</v>
      </c>
      <c r="AP185" s="108" t="s">
        <v>667</v>
      </c>
      <c r="AQ185" s="98" t="s">
        <v>1318</v>
      </c>
      <c r="AR185" s="43" t="s">
        <v>1318</v>
      </c>
      <c r="AS185" s="43" t="s">
        <v>1275</v>
      </c>
      <c r="AT185" s="56">
        <v>1558998</v>
      </c>
      <c r="AU185" s="4" t="s">
        <v>1943</v>
      </c>
      <c r="AV185" s="4" t="s">
        <v>1944</v>
      </c>
      <c r="AW185" s="4" t="s">
        <v>1945</v>
      </c>
      <c r="AX185" s="70" t="s">
        <v>667</v>
      </c>
      <c r="AY185" s="115">
        <v>0</v>
      </c>
      <c r="AZ185" s="70" t="s">
        <v>667</v>
      </c>
      <c r="BA185" s="115">
        <v>0</v>
      </c>
      <c r="BB185" s="157"/>
      <c r="BC185" s="157"/>
      <c r="BD185" s="157"/>
      <c r="BE185" s="157"/>
      <c r="BF185" s="157"/>
      <c r="BG185" s="115"/>
      <c r="BH185" s="143"/>
      <c r="BI185" s="143"/>
      <c r="BJ185" s="143"/>
      <c r="BK185" s="143"/>
      <c r="BL185" s="143"/>
      <c r="BM185" s="143"/>
      <c r="BN185" s="143"/>
      <c r="BO185" s="143"/>
      <c r="BP185" s="143"/>
      <c r="BQ185" s="6" t="str">
        <f>VLOOKUP(AM185,Hilfslisten!J:K,2,FALSE)</f>
        <v>Korba Petr</v>
      </c>
      <c r="BR185" s="6"/>
    </row>
    <row r="186" spans="1:70" ht="15" hidden="1" customHeight="1">
      <c r="A186" s="88" t="s">
        <v>1946</v>
      </c>
      <c r="B186" s="22" t="s">
        <v>177</v>
      </c>
      <c r="C186" s="21" t="s">
        <v>152</v>
      </c>
      <c r="D186" s="56" t="s">
        <v>1947</v>
      </c>
      <c r="E186" s="195" t="s">
        <v>1709</v>
      </c>
      <c r="F186" s="21" t="s">
        <v>152</v>
      </c>
      <c r="G186" s="21"/>
      <c r="H186" s="21"/>
      <c r="I186" s="21"/>
      <c r="J186" s="59"/>
      <c r="K186" s="14" t="s">
        <v>1948</v>
      </c>
      <c r="L186" s="195" t="s">
        <v>1949</v>
      </c>
      <c r="M186" s="15" t="s">
        <v>1950</v>
      </c>
      <c r="N186" s="14" t="s">
        <v>164</v>
      </c>
      <c r="O186" s="59">
        <v>4</v>
      </c>
      <c r="P186" s="16" t="s">
        <v>193</v>
      </c>
      <c r="Q186" s="14" t="s">
        <v>1317</v>
      </c>
      <c r="R186" s="17" t="s">
        <v>673</v>
      </c>
      <c r="S186" s="17" t="s">
        <v>1692</v>
      </c>
      <c r="T186" s="23" t="s">
        <v>168</v>
      </c>
      <c r="U186" s="23" t="s">
        <v>168</v>
      </c>
      <c r="V186" s="23"/>
      <c r="W186" s="23"/>
      <c r="X186" s="23" t="s">
        <v>168</v>
      </c>
      <c r="Y186" s="23" t="s">
        <v>168</v>
      </c>
      <c r="Z186" s="23" t="s">
        <v>168</v>
      </c>
      <c r="AA186" s="23" t="s">
        <v>168</v>
      </c>
      <c r="AB186" s="23" t="s">
        <v>168</v>
      </c>
      <c r="AC186" s="23" t="s">
        <v>168</v>
      </c>
      <c r="AD186" s="23">
        <v>4</v>
      </c>
      <c r="AE186" s="23">
        <v>6</v>
      </c>
      <c r="AF186" s="23" t="s">
        <v>168</v>
      </c>
      <c r="AG186" s="23" t="s">
        <v>168</v>
      </c>
      <c r="AH186" s="23" t="s">
        <v>168</v>
      </c>
      <c r="AI186" s="23" t="s">
        <v>168</v>
      </c>
      <c r="AJ186" s="23" t="s">
        <v>168</v>
      </c>
      <c r="AK186" s="23" t="s">
        <v>168</v>
      </c>
      <c r="AL186" s="17" t="s">
        <v>365</v>
      </c>
      <c r="AM186" s="14" t="s">
        <v>1951</v>
      </c>
      <c r="AN186" s="14" t="s">
        <v>367</v>
      </c>
      <c r="AO186" s="17" t="s">
        <v>198</v>
      </c>
      <c r="AP186" s="23" t="s">
        <v>667</v>
      </c>
      <c r="AQ186" s="21"/>
      <c r="AR186" s="52" t="s">
        <v>379</v>
      </c>
      <c r="AS186" s="57" t="s">
        <v>200</v>
      </c>
      <c r="AT186" s="56">
        <v>1560080</v>
      </c>
      <c r="AU186" s="4" t="s">
        <v>1952</v>
      </c>
      <c r="AV186" s="4" t="s">
        <v>1953</v>
      </c>
      <c r="AW186" s="4" t="s">
        <v>1954</v>
      </c>
      <c r="AX186" s="70">
        <v>0</v>
      </c>
      <c r="AY186" s="115">
        <v>0</v>
      </c>
      <c r="AZ186" s="70">
        <v>0</v>
      </c>
      <c r="BA186" s="115">
        <v>0</v>
      </c>
      <c r="BB186" s="157"/>
      <c r="BC186" s="157"/>
      <c r="BD186" s="157"/>
      <c r="BE186" s="157"/>
      <c r="BF186" s="157"/>
      <c r="BG186" s="115"/>
      <c r="BH186" s="143"/>
      <c r="BI186" s="143"/>
      <c r="BJ186" s="143"/>
      <c r="BK186" s="143"/>
      <c r="BL186" s="143"/>
      <c r="BM186" s="143"/>
      <c r="BN186" s="143"/>
      <c r="BO186" s="143"/>
      <c r="BP186" s="143"/>
      <c r="BQ186" s="6" t="str">
        <f>VLOOKUP(AM186,Hilfslisten!J:K,2,FALSE)</f>
        <v>Huber Frank</v>
      </c>
      <c r="BR186" s="6"/>
    </row>
    <row r="187" spans="1:70" ht="15" hidden="1" customHeight="1">
      <c r="A187" s="88" t="s">
        <v>1955</v>
      </c>
      <c r="B187" s="22" t="s">
        <v>177</v>
      </c>
      <c r="C187" s="21" t="s">
        <v>152</v>
      </c>
      <c r="D187" s="56" t="s">
        <v>1956</v>
      </c>
      <c r="E187" s="195" t="s">
        <v>1709</v>
      </c>
      <c r="F187" s="21" t="s">
        <v>152</v>
      </c>
      <c r="G187" s="21"/>
      <c r="H187" s="21"/>
      <c r="I187" s="21"/>
      <c r="J187" s="59"/>
      <c r="K187" s="14" t="s">
        <v>1957</v>
      </c>
      <c r="L187" s="195" t="s">
        <v>1950</v>
      </c>
      <c r="M187" s="15" t="s">
        <v>1950</v>
      </c>
      <c r="N187" s="14" t="s">
        <v>661</v>
      </c>
      <c r="O187" s="59">
        <v>4</v>
      </c>
      <c r="P187" s="16" t="s">
        <v>193</v>
      </c>
      <c r="Q187" s="14" t="s">
        <v>1317</v>
      </c>
      <c r="R187" s="17" t="s">
        <v>673</v>
      </c>
      <c r="S187" s="17" t="s">
        <v>1692</v>
      </c>
      <c r="T187" s="23" t="s">
        <v>168</v>
      </c>
      <c r="U187" s="23" t="s">
        <v>168</v>
      </c>
      <c r="V187" s="23"/>
      <c r="W187" s="23"/>
      <c r="X187" s="23" t="s">
        <v>168</v>
      </c>
      <c r="Y187" s="23" t="s">
        <v>168</v>
      </c>
      <c r="Z187" s="23" t="s">
        <v>168</v>
      </c>
      <c r="AA187" s="23" t="s">
        <v>168</v>
      </c>
      <c r="AB187" s="23" t="s">
        <v>168</v>
      </c>
      <c r="AC187" s="23" t="s">
        <v>168</v>
      </c>
      <c r="AD187" s="23">
        <v>4</v>
      </c>
      <c r="AE187" s="23">
        <v>6</v>
      </c>
      <c r="AF187" s="23" t="s">
        <v>168</v>
      </c>
      <c r="AG187" s="23" t="s">
        <v>168</v>
      </c>
      <c r="AH187" s="23" t="s">
        <v>168</v>
      </c>
      <c r="AI187" s="23" t="s">
        <v>168</v>
      </c>
      <c r="AJ187" s="23" t="s">
        <v>168</v>
      </c>
      <c r="AK187" s="23" t="s">
        <v>168</v>
      </c>
      <c r="AL187" s="17" t="s">
        <v>365</v>
      </c>
      <c r="AM187" s="14" t="s">
        <v>1951</v>
      </c>
      <c r="AN187" s="14" t="s">
        <v>367</v>
      </c>
      <c r="AO187" s="17" t="s">
        <v>198</v>
      </c>
      <c r="AP187" s="23" t="s">
        <v>667</v>
      </c>
      <c r="AQ187" s="21"/>
      <c r="AR187" s="52" t="s">
        <v>379</v>
      </c>
      <c r="AS187" s="57" t="s">
        <v>200</v>
      </c>
      <c r="AT187" s="56">
        <v>1560077</v>
      </c>
      <c r="AU187" s="4" t="s">
        <v>1958</v>
      </c>
      <c r="AV187" s="4" t="s">
        <v>1959</v>
      </c>
      <c r="AW187" s="4" t="s">
        <v>1960</v>
      </c>
      <c r="AX187" s="70" t="s">
        <v>667</v>
      </c>
      <c r="AY187" s="115">
        <v>0</v>
      </c>
      <c r="AZ187" s="70" t="s">
        <v>667</v>
      </c>
      <c r="BA187" s="115">
        <v>0</v>
      </c>
      <c r="BB187" s="157"/>
      <c r="BC187" s="157"/>
      <c r="BD187" s="157"/>
      <c r="BE187" s="157"/>
      <c r="BF187" s="157"/>
      <c r="BG187" s="115"/>
      <c r="BH187" s="143"/>
      <c r="BI187" s="143"/>
      <c r="BJ187" s="143"/>
      <c r="BK187" s="143"/>
      <c r="BL187" s="143"/>
      <c r="BM187" s="143"/>
      <c r="BN187" s="143"/>
      <c r="BO187" s="143"/>
      <c r="BP187" s="143"/>
      <c r="BQ187" s="6" t="str">
        <f>VLOOKUP(AM187,Hilfslisten!J:K,2,FALSE)</f>
        <v>Huber Frank</v>
      </c>
      <c r="BR187" s="6"/>
    </row>
    <row r="188" spans="1:70" ht="15" hidden="1" customHeight="1">
      <c r="A188" s="85" t="s">
        <v>1961</v>
      </c>
      <c r="B188" s="69" t="s">
        <v>177</v>
      </c>
      <c r="C188" s="69" t="s">
        <v>152</v>
      </c>
      <c r="D188" s="56" t="s">
        <v>1962</v>
      </c>
      <c r="E188" s="224"/>
      <c r="F188" s="69" t="s">
        <v>152</v>
      </c>
      <c r="G188" s="69"/>
      <c r="H188" s="69"/>
      <c r="I188" s="69"/>
      <c r="J188" s="58"/>
      <c r="K188" s="69" t="s">
        <v>1963</v>
      </c>
      <c r="L188" s="224" t="s">
        <v>1964</v>
      </c>
      <c r="M188" s="84" t="s">
        <v>1965</v>
      </c>
      <c r="N188" s="15" t="s">
        <v>164</v>
      </c>
      <c r="O188" s="58">
        <v>4</v>
      </c>
      <c r="P188" s="16" t="s">
        <v>269</v>
      </c>
      <c r="Q188" s="15" t="s">
        <v>1305</v>
      </c>
      <c r="R188" s="16" t="s">
        <v>673</v>
      </c>
      <c r="S188" s="16" t="s">
        <v>673</v>
      </c>
      <c r="T188" s="23" t="s">
        <v>168</v>
      </c>
      <c r="U188" s="23" t="s">
        <v>168</v>
      </c>
      <c r="V188" s="23"/>
      <c r="W188" s="23"/>
      <c r="X188" s="23" t="s">
        <v>168</v>
      </c>
      <c r="Y188" s="23" t="s">
        <v>168</v>
      </c>
      <c r="Z188" s="23" t="s">
        <v>168</v>
      </c>
      <c r="AA188" s="23" t="s">
        <v>168</v>
      </c>
      <c r="AB188" s="23" t="s">
        <v>168</v>
      </c>
      <c r="AC188" s="23" t="s">
        <v>168</v>
      </c>
      <c r="AD188" s="23">
        <v>4</v>
      </c>
      <c r="AE188" s="23">
        <v>4</v>
      </c>
      <c r="AF188" s="23" t="s">
        <v>168</v>
      </c>
      <c r="AG188" s="23" t="s">
        <v>168</v>
      </c>
      <c r="AH188" s="23" t="s">
        <v>168</v>
      </c>
      <c r="AI188" s="23" t="s">
        <v>168</v>
      </c>
      <c r="AJ188" s="23" t="s">
        <v>168</v>
      </c>
      <c r="AK188" s="23" t="s">
        <v>168</v>
      </c>
      <c r="AL188" s="16" t="s">
        <v>246</v>
      </c>
      <c r="AM188" s="15" t="s">
        <v>414</v>
      </c>
      <c r="AN188" s="14" t="s">
        <v>367</v>
      </c>
      <c r="AO188" s="16" t="s">
        <v>171</v>
      </c>
      <c r="AP188" s="108" t="s">
        <v>667</v>
      </c>
      <c r="AQ188" s="15" t="s">
        <v>1966</v>
      </c>
      <c r="AR188" s="46" t="s">
        <v>1967</v>
      </c>
      <c r="AS188" s="57" t="s">
        <v>392</v>
      </c>
      <c r="AT188" s="56">
        <v>1558992</v>
      </c>
      <c r="AU188" s="4" t="s">
        <v>1968</v>
      </c>
      <c r="AV188" s="4" t="s">
        <v>1969</v>
      </c>
      <c r="AW188" s="4" t="s">
        <v>1970</v>
      </c>
      <c r="AX188" s="70">
        <v>0</v>
      </c>
      <c r="AY188" s="115">
        <v>0</v>
      </c>
      <c r="AZ188" s="70">
        <v>0</v>
      </c>
      <c r="BA188" s="115">
        <v>0</v>
      </c>
      <c r="BB188" s="157"/>
      <c r="BC188" s="157"/>
      <c r="BD188" s="157"/>
      <c r="BE188" s="157"/>
      <c r="BF188" s="157"/>
      <c r="BG188" s="115"/>
      <c r="BH188" s="143"/>
      <c r="BI188" s="143"/>
      <c r="BJ188" s="143"/>
      <c r="BK188" s="143"/>
      <c r="BL188" s="143"/>
      <c r="BM188" s="143"/>
      <c r="BN188" s="143"/>
      <c r="BO188" s="143"/>
      <c r="BP188" s="143"/>
      <c r="BQ188" s="6" t="str">
        <f>VLOOKUP(AM188,Hilfslisten!J:K,2,FALSE)</f>
        <v>Jung Arnd</v>
      </c>
      <c r="BR188" s="6"/>
    </row>
    <row r="189" spans="1:70" ht="15" hidden="1" customHeight="1">
      <c r="A189" s="85" t="s">
        <v>1971</v>
      </c>
      <c r="B189" s="22" t="s">
        <v>177</v>
      </c>
      <c r="C189" s="69" t="s">
        <v>152</v>
      </c>
      <c r="D189" s="97" t="s">
        <v>1972</v>
      </c>
      <c r="E189" s="224"/>
      <c r="F189" s="69" t="s">
        <v>152</v>
      </c>
      <c r="G189" s="69"/>
      <c r="H189" s="69"/>
      <c r="I189" s="69"/>
      <c r="J189" s="58"/>
      <c r="K189" s="69" t="s">
        <v>1973</v>
      </c>
      <c r="L189" s="224" t="s">
        <v>1965</v>
      </c>
      <c r="M189" s="15" t="s">
        <v>1965</v>
      </c>
      <c r="N189" s="15" t="s">
        <v>661</v>
      </c>
      <c r="O189" s="58">
        <v>4</v>
      </c>
      <c r="P189" s="16" t="s">
        <v>269</v>
      </c>
      <c r="Q189" s="15" t="s">
        <v>1305</v>
      </c>
      <c r="R189" s="16" t="s">
        <v>673</v>
      </c>
      <c r="S189" s="16" t="s">
        <v>673</v>
      </c>
      <c r="T189" s="23" t="s">
        <v>168</v>
      </c>
      <c r="U189" s="23" t="s">
        <v>168</v>
      </c>
      <c r="V189" s="23"/>
      <c r="W189" s="23"/>
      <c r="X189" s="23" t="s">
        <v>168</v>
      </c>
      <c r="Y189" s="23" t="s">
        <v>168</v>
      </c>
      <c r="Z189" s="23" t="s">
        <v>168</v>
      </c>
      <c r="AA189" s="23" t="s">
        <v>168</v>
      </c>
      <c r="AB189" s="23" t="s">
        <v>168</v>
      </c>
      <c r="AC189" s="23" t="s">
        <v>168</v>
      </c>
      <c r="AD189" s="23">
        <v>4</v>
      </c>
      <c r="AE189" s="23">
        <v>4</v>
      </c>
      <c r="AF189" s="23" t="s">
        <v>168</v>
      </c>
      <c r="AG189" s="23" t="s">
        <v>168</v>
      </c>
      <c r="AH189" s="23" t="s">
        <v>168</v>
      </c>
      <c r="AI189" s="23" t="s">
        <v>168</v>
      </c>
      <c r="AJ189" s="23" t="s">
        <v>168</v>
      </c>
      <c r="AK189" s="23" t="s">
        <v>168</v>
      </c>
      <c r="AL189" s="16" t="s">
        <v>246</v>
      </c>
      <c r="AM189" s="15" t="s">
        <v>414</v>
      </c>
      <c r="AN189" s="14" t="s">
        <v>367</v>
      </c>
      <c r="AO189" s="16" t="s">
        <v>171</v>
      </c>
      <c r="AP189" s="108" t="s">
        <v>667</v>
      </c>
      <c r="AQ189" s="15" t="s">
        <v>1966</v>
      </c>
      <c r="AR189" s="46" t="s">
        <v>1967</v>
      </c>
      <c r="AS189" s="57" t="s">
        <v>392</v>
      </c>
      <c r="AT189" s="56">
        <v>1558989</v>
      </c>
      <c r="AU189" s="4" t="s">
        <v>1974</v>
      </c>
      <c r="AV189" s="4" t="s">
        <v>1975</v>
      </c>
      <c r="AW189" s="4" t="s">
        <v>1976</v>
      </c>
      <c r="AX189" s="70" t="s">
        <v>667</v>
      </c>
      <c r="AY189" s="115">
        <v>0</v>
      </c>
      <c r="AZ189" s="70" t="s">
        <v>667</v>
      </c>
      <c r="BA189" s="115">
        <v>0</v>
      </c>
      <c r="BB189" s="157"/>
      <c r="BC189" s="157"/>
      <c r="BD189" s="157"/>
      <c r="BE189" s="157"/>
      <c r="BF189" s="157"/>
      <c r="BG189" s="115"/>
      <c r="BH189" s="143"/>
      <c r="BI189" s="143"/>
      <c r="BJ189" s="143"/>
      <c r="BK189" s="143"/>
      <c r="BL189" s="143"/>
      <c r="BM189" s="143"/>
      <c r="BN189" s="143"/>
      <c r="BO189" s="143"/>
      <c r="BP189" s="143"/>
      <c r="BQ189" s="6" t="str">
        <f>VLOOKUP(AM189,Hilfslisten!J:K,2,FALSE)</f>
        <v>Jung Arnd</v>
      </c>
      <c r="BR189" s="6"/>
    </row>
    <row r="190" spans="1:70" ht="15" hidden="1" customHeight="1">
      <c r="A190" s="85" t="s">
        <v>1977</v>
      </c>
      <c r="B190" s="22" t="s">
        <v>177</v>
      </c>
      <c r="C190" s="21" t="s">
        <v>153</v>
      </c>
      <c r="D190" s="56" t="s">
        <v>1978</v>
      </c>
      <c r="E190" s="197" t="s">
        <v>1979</v>
      </c>
      <c r="F190" s="21" t="s">
        <v>153</v>
      </c>
      <c r="G190" s="14"/>
      <c r="H190" s="14"/>
      <c r="I190" s="14"/>
      <c r="J190" s="61"/>
      <c r="K190" s="14" t="s">
        <v>1980</v>
      </c>
      <c r="L190" s="197" t="s">
        <v>1981</v>
      </c>
      <c r="M190" s="17" t="s">
        <v>1982</v>
      </c>
      <c r="N190" s="17" t="s">
        <v>164</v>
      </c>
      <c r="O190" s="59">
        <v>4</v>
      </c>
      <c r="P190" s="16" t="s">
        <v>269</v>
      </c>
      <c r="Q190" s="17" t="s">
        <v>1371</v>
      </c>
      <c r="R190" s="17" t="s">
        <v>673</v>
      </c>
      <c r="S190" s="17" t="s">
        <v>673</v>
      </c>
      <c r="T190" s="23" t="s">
        <v>168</v>
      </c>
      <c r="U190" s="23" t="s">
        <v>168</v>
      </c>
      <c r="V190" s="23"/>
      <c r="W190" s="23"/>
      <c r="X190" s="23" t="s">
        <v>168</v>
      </c>
      <c r="Y190" s="23" t="s">
        <v>168</v>
      </c>
      <c r="Z190" s="23" t="s">
        <v>168</v>
      </c>
      <c r="AA190" s="23" t="s">
        <v>168</v>
      </c>
      <c r="AB190" s="23" t="s">
        <v>168</v>
      </c>
      <c r="AC190" s="23" t="s">
        <v>168</v>
      </c>
      <c r="AD190" s="23" t="s">
        <v>168</v>
      </c>
      <c r="AE190" s="23" t="s">
        <v>168</v>
      </c>
      <c r="AF190" s="23">
        <v>4</v>
      </c>
      <c r="AG190" s="23">
        <v>4</v>
      </c>
      <c r="AH190" s="23" t="s">
        <v>168</v>
      </c>
      <c r="AI190" s="23" t="s">
        <v>168</v>
      </c>
      <c r="AJ190" s="23" t="s">
        <v>168</v>
      </c>
      <c r="AK190" s="23" t="s">
        <v>168</v>
      </c>
      <c r="AL190" s="17" t="s">
        <v>427</v>
      </c>
      <c r="AM190" s="14" t="s">
        <v>1168</v>
      </c>
      <c r="AN190" s="14" t="s">
        <v>415</v>
      </c>
      <c r="AO190" s="17" t="s">
        <v>171</v>
      </c>
      <c r="AP190" s="23"/>
      <c r="AQ190" s="17"/>
      <c r="AR190" s="40" t="s">
        <v>1983</v>
      </c>
      <c r="AS190" s="57" t="s">
        <v>1170</v>
      </c>
      <c r="AT190" s="56">
        <v>1558983</v>
      </c>
      <c r="AU190" s="4" t="s">
        <v>1984</v>
      </c>
      <c r="AV190" s="4" t="s">
        <v>1985</v>
      </c>
      <c r="AW190" s="4" t="s">
        <v>1986</v>
      </c>
      <c r="AX190" s="70">
        <v>0</v>
      </c>
      <c r="AY190" s="115">
        <v>0</v>
      </c>
      <c r="AZ190" s="70">
        <v>0</v>
      </c>
      <c r="BA190" s="115">
        <v>0</v>
      </c>
      <c r="BB190" s="157"/>
      <c r="BC190" s="157"/>
      <c r="BD190" s="157"/>
      <c r="BE190" s="157"/>
      <c r="BF190" s="157"/>
      <c r="BG190" s="115"/>
      <c r="BH190" s="143"/>
      <c r="BI190" s="143"/>
      <c r="BJ190" s="143"/>
      <c r="BK190" s="143"/>
      <c r="BL190" s="143"/>
      <c r="BM190" s="143"/>
      <c r="BN190" s="143"/>
      <c r="BO190" s="143"/>
      <c r="BP190" s="143"/>
      <c r="BQ190" s="6" t="str">
        <f>VLOOKUP(AM190,Hilfslisten!J:K,2,FALSE)</f>
        <v>Colotti Alberto</v>
      </c>
      <c r="BR190" s="6"/>
    </row>
    <row r="191" spans="1:70" ht="15" hidden="1" customHeight="1">
      <c r="A191" s="85" t="s">
        <v>1987</v>
      </c>
      <c r="B191" s="22" t="s">
        <v>177</v>
      </c>
      <c r="C191" s="21" t="s">
        <v>153</v>
      </c>
      <c r="D191" s="97" t="s">
        <v>1988</v>
      </c>
      <c r="E191" s="197" t="s">
        <v>1989</v>
      </c>
      <c r="F191" s="21" t="s">
        <v>153</v>
      </c>
      <c r="G191" s="14"/>
      <c r="H191" s="14"/>
      <c r="I191" s="14"/>
      <c r="J191" s="61"/>
      <c r="K191" s="14" t="s">
        <v>1990</v>
      </c>
      <c r="L191" s="197" t="s">
        <v>1989</v>
      </c>
      <c r="M191" s="14" t="s">
        <v>1991</v>
      </c>
      <c r="N191" s="17" t="s">
        <v>164</v>
      </c>
      <c r="O191" s="59">
        <v>4</v>
      </c>
      <c r="P191" s="16" t="s">
        <v>452</v>
      </c>
      <c r="Q191" s="17" t="s">
        <v>1381</v>
      </c>
      <c r="R191" s="17" t="s">
        <v>673</v>
      </c>
      <c r="S191" s="17" t="s">
        <v>1692</v>
      </c>
      <c r="T191" s="23" t="s">
        <v>168</v>
      </c>
      <c r="U191" s="23" t="s">
        <v>168</v>
      </c>
      <c r="V191" s="23"/>
      <c r="W191" s="23"/>
      <c r="X191" s="23" t="s">
        <v>168</v>
      </c>
      <c r="Y191" s="23" t="s">
        <v>168</v>
      </c>
      <c r="Z191" s="23" t="s">
        <v>168</v>
      </c>
      <c r="AA191" s="23" t="s">
        <v>168</v>
      </c>
      <c r="AB191" s="23" t="s">
        <v>168</v>
      </c>
      <c r="AC191" s="23" t="s">
        <v>168</v>
      </c>
      <c r="AD191" s="23" t="s">
        <v>168</v>
      </c>
      <c r="AE191" s="23" t="s">
        <v>168</v>
      </c>
      <c r="AF191" s="23">
        <v>4</v>
      </c>
      <c r="AG191" s="23">
        <v>6</v>
      </c>
      <c r="AH191" s="23" t="s">
        <v>168</v>
      </c>
      <c r="AI191" s="23" t="s">
        <v>168</v>
      </c>
      <c r="AJ191" s="23" t="s">
        <v>168</v>
      </c>
      <c r="AK191" s="23" t="s">
        <v>168</v>
      </c>
      <c r="AL191" s="17" t="s">
        <v>427</v>
      </c>
      <c r="AM191" s="14" t="s">
        <v>1382</v>
      </c>
      <c r="AN191" s="14" t="s">
        <v>415</v>
      </c>
      <c r="AO191" s="17" t="s">
        <v>171</v>
      </c>
      <c r="AP191" s="23"/>
      <c r="AQ191" s="17"/>
      <c r="AR191" s="43"/>
      <c r="AS191" s="57" t="s">
        <v>1992</v>
      </c>
      <c r="AT191" s="56">
        <v>1558031</v>
      </c>
      <c r="AU191" s="4" t="s">
        <v>1993</v>
      </c>
      <c r="AV191" s="4" t="s">
        <v>1994</v>
      </c>
      <c r="AW191" s="4" t="s">
        <v>1995</v>
      </c>
      <c r="AX191" s="70">
        <v>0</v>
      </c>
      <c r="AY191" s="115">
        <v>0</v>
      </c>
      <c r="AZ191" s="70">
        <v>0</v>
      </c>
      <c r="BA191" s="115">
        <v>0</v>
      </c>
      <c r="BB191" s="157"/>
      <c r="BC191" s="157"/>
      <c r="BD191" s="157"/>
      <c r="BE191" s="157"/>
      <c r="BF191" s="157"/>
      <c r="BG191" s="115"/>
      <c r="BH191" s="143"/>
      <c r="BI191" s="143"/>
      <c r="BJ191" s="143"/>
      <c r="BK191" s="143"/>
      <c r="BL191" s="143"/>
      <c r="BM191" s="143"/>
      <c r="BN191" s="143"/>
      <c r="BO191" s="143"/>
      <c r="BP191" s="143"/>
      <c r="BQ191" s="6" t="str">
        <f>VLOOKUP(AM191,Hilfslisten!J:K,2,FALSE)</f>
        <v>Altenburger Ruprecht</v>
      </c>
      <c r="BR191" s="6"/>
    </row>
    <row r="192" spans="1:70" ht="15" hidden="1" customHeight="1">
      <c r="A192" s="88" t="s">
        <v>1996</v>
      </c>
      <c r="B192" s="69" t="s">
        <v>177</v>
      </c>
      <c r="C192" s="69" t="s">
        <v>153</v>
      </c>
      <c r="D192" s="97" t="s">
        <v>1997</v>
      </c>
      <c r="E192" s="233" t="s">
        <v>1709</v>
      </c>
      <c r="F192" s="69" t="s">
        <v>153</v>
      </c>
      <c r="G192" s="15"/>
      <c r="H192" s="15"/>
      <c r="I192" s="15"/>
      <c r="J192" s="62"/>
      <c r="K192" s="234" t="s">
        <v>1998</v>
      </c>
      <c r="L192" s="233" t="s">
        <v>1999</v>
      </c>
      <c r="M192" s="84" t="s">
        <v>1999</v>
      </c>
      <c r="N192" s="16" t="s">
        <v>661</v>
      </c>
      <c r="O192" s="58">
        <v>4</v>
      </c>
      <c r="P192" s="16" t="s">
        <v>193</v>
      </c>
      <c r="Q192" s="16" t="s">
        <v>1381</v>
      </c>
      <c r="R192" s="16" t="s">
        <v>673</v>
      </c>
      <c r="S192" s="16" t="s">
        <v>1692</v>
      </c>
      <c r="T192" s="23" t="s">
        <v>168</v>
      </c>
      <c r="U192" s="23" t="s">
        <v>168</v>
      </c>
      <c r="V192" s="23"/>
      <c r="W192" s="23"/>
      <c r="X192" s="23" t="s">
        <v>168</v>
      </c>
      <c r="Y192" s="23" t="s">
        <v>168</v>
      </c>
      <c r="Z192" s="23" t="s">
        <v>168</v>
      </c>
      <c r="AA192" s="23" t="s">
        <v>168</v>
      </c>
      <c r="AB192" s="23" t="s">
        <v>168</v>
      </c>
      <c r="AC192" s="23" t="s">
        <v>168</v>
      </c>
      <c r="AD192" s="23" t="s">
        <v>168</v>
      </c>
      <c r="AE192" s="23" t="s">
        <v>168</v>
      </c>
      <c r="AF192" s="23">
        <v>4</v>
      </c>
      <c r="AG192" s="23">
        <v>6</v>
      </c>
      <c r="AH192" s="23" t="s">
        <v>168</v>
      </c>
      <c r="AI192" s="23" t="s">
        <v>168</v>
      </c>
      <c r="AJ192" s="23" t="s">
        <v>168</v>
      </c>
      <c r="AK192" s="23" t="s">
        <v>168</v>
      </c>
      <c r="AL192" s="16" t="s">
        <v>427</v>
      </c>
      <c r="AM192" s="15" t="s">
        <v>1391</v>
      </c>
      <c r="AN192" s="15" t="s">
        <v>415</v>
      </c>
      <c r="AO192" s="16" t="s">
        <v>198</v>
      </c>
      <c r="AP192" s="108"/>
      <c r="AQ192" s="16"/>
      <c r="AR192" s="43"/>
      <c r="AS192" s="57" t="s">
        <v>200</v>
      </c>
      <c r="AT192" s="56">
        <v>1560062</v>
      </c>
      <c r="AU192" s="4" t="s">
        <v>2000</v>
      </c>
      <c r="AV192" s="4" t="s">
        <v>2001</v>
      </c>
      <c r="AW192" s="4" t="s">
        <v>2002</v>
      </c>
      <c r="AX192" s="70" t="s">
        <v>667</v>
      </c>
      <c r="AY192" s="115">
        <v>0</v>
      </c>
      <c r="AZ192" s="70" t="s">
        <v>667</v>
      </c>
      <c r="BA192" s="115">
        <v>0</v>
      </c>
      <c r="BB192" s="157"/>
      <c r="BC192" s="157"/>
      <c r="BD192" s="157"/>
      <c r="BE192" s="157"/>
      <c r="BF192" s="157"/>
      <c r="BG192" s="115"/>
      <c r="BH192" s="143"/>
      <c r="BI192" s="143"/>
      <c r="BJ192" s="143"/>
      <c r="BK192" s="143"/>
      <c r="BL192" s="143"/>
      <c r="BM192" s="143"/>
      <c r="BN192" s="143"/>
      <c r="BO192" s="143"/>
      <c r="BP192" s="143"/>
      <c r="BQ192" s="6" t="str">
        <f>VLOOKUP(AM192,Hilfslisten!J:K,2,FALSE)</f>
        <v>Elspass Wilfried Johannes</v>
      </c>
      <c r="BR192" s="6"/>
    </row>
    <row r="193" spans="1:70" ht="15" hidden="1" customHeight="1">
      <c r="A193" s="89" t="s">
        <v>2003</v>
      </c>
      <c r="B193" s="22" t="s">
        <v>177</v>
      </c>
      <c r="C193" s="21" t="s">
        <v>153</v>
      </c>
      <c r="D193" s="97" t="s">
        <v>2004</v>
      </c>
      <c r="E193" s="215" t="s">
        <v>2005</v>
      </c>
      <c r="F193" s="21" t="s">
        <v>153</v>
      </c>
      <c r="G193" s="14"/>
      <c r="H193" s="14"/>
      <c r="I193" s="14"/>
      <c r="J193" s="61"/>
      <c r="K193" s="14" t="s">
        <v>2006</v>
      </c>
      <c r="L193" s="215" t="s">
        <v>1112</v>
      </c>
      <c r="M193" s="14" t="s">
        <v>1425</v>
      </c>
      <c r="N193" s="17" t="s">
        <v>164</v>
      </c>
      <c r="O193" s="59">
        <v>4</v>
      </c>
      <c r="P193" s="16" t="s">
        <v>208</v>
      </c>
      <c r="Q193" s="17" t="s">
        <v>1381</v>
      </c>
      <c r="R193" s="17" t="s">
        <v>673</v>
      </c>
      <c r="S193" s="17" t="s">
        <v>1692</v>
      </c>
      <c r="T193" s="23" t="s">
        <v>168</v>
      </c>
      <c r="U193" s="23" t="s">
        <v>168</v>
      </c>
      <c r="V193" s="23"/>
      <c r="W193" s="23"/>
      <c r="X193" s="23" t="s">
        <v>168</v>
      </c>
      <c r="Y193" s="23" t="s">
        <v>168</v>
      </c>
      <c r="Z193" s="23" t="s">
        <v>168</v>
      </c>
      <c r="AA193" s="23" t="s">
        <v>168</v>
      </c>
      <c r="AB193" s="23" t="s">
        <v>168</v>
      </c>
      <c r="AC193" s="23" t="s">
        <v>168</v>
      </c>
      <c r="AD193" s="23" t="s">
        <v>168</v>
      </c>
      <c r="AE193" s="23" t="s">
        <v>168</v>
      </c>
      <c r="AF193" s="23">
        <v>4</v>
      </c>
      <c r="AG193" s="23">
        <v>6</v>
      </c>
      <c r="AH193" s="23" t="s">
        <v>168</v>
      </c>
      <c r="AI193" s="23" t="s">
        <v>168</v>
      </c>
      <c r="AJ193" s="23" t="s">
        <v>168</v>
      </c>
      <c r="AK193" s="23" t="s">
        <v>168</v>
      </c>
      <c r="AL193" s="17" t="s">
        <v>196</v>
      </c>
      <c r="AM193" s="14" t="s">
        <v>415</v>
      </c>
      <c r="AN193" s="14" t="s">
        <v>415</v>
      </c>
      <c r="AO193" s="17" t="s">
        <v>352</v>
      </c>
      <c r="AP193" s="23"/>
      <c r="AQ193" s="17"/>
      <c r="AR193" s="40" t="s">
        <v>2007</v>
      </c>
      <c r="AS193" s="57" t="s">
        <v>1181</v>
      </c>
      <c r="AT193" s="56">
        <v>1558583</v>
      </c>
      <c r="AU193" s="4" t="s">
        <v>2008</v>
      </c>
      <c r="AV193" s="4" t="s">
        <v>2009</v>
      </c>
      <c r="AW193" s="4" t="s">
        <v>2010</v>
      </c>
      <c r="AX193" s="70">
        <v>0</v>
      </c>
      <c r="AY193" s="115">
        <v>0</v>
      </c>
      <c r="AZ193" s="70">
        <v>0</v>
      </c>
      <c r="BA193" s="115">
        <v>0</v>
      </c>
      <c r="BB193" s="157"/>
      <c r="BC193" s="157"/>
      <c r="BD193" s="157"/>
      <c r="BE193" s="157"/>
      <c r="BF193" s="157"/>
      <c r="BG193" s="115"/>
      <c r="BH193" s="143"/>
      <c r="BI193" s="143"/>
      <c r="BJ193" s="143"/>
      <c r="BK193" s="143"/>
      <c r="BL193" s="143"/>
      <c r="BM193" s="143"/>
      <c r="BN193" s="143"/>
      <c r="BO193" s="143"/>
      <c r="BP193" s="143"/>
      <c r="BQ193" s="6" t="str">
        <f>VLOOKUP(AM193,Hilfslisten!J:K,2,FALSE)</f>
        <v>Scheidegger Stephan</v>
      </c>
      <c r="BR193" s="6"/>
    </row>
    <row r="194" spans="1:70" ht="15" hidden="1" customHeight="1">
      <c r="A194" s="85" t="s">
        <v>2011</v>
      </c>
      <c r="B194" s="22" t="s">
        <v>177</v>
      </c>
      <c r="C194" s="21" t="s">
        <v>154</v>
      </c>
      <c r="D194" s="97" t="s">
        <v>2012</v>
      </c>
      <c r="E194" s="197" t="s">
        <v>1717</v>
      </c>
      <c r="F194" s="21" t="s">
        <v>154</v>
      </c>
      <c r="G194" s="14"/>
      <c r="H194" s="14"/>
      <c r="I194" s="14"/>
      <c r="J194" s="61"/>
      <c r="K194" s="14" t="s">
        <v>2013</v>
      </c>
      <c r="L194" s="197" t="s">
        <v>2014</v>
      </c>
      <c r="M194" s="17" t="s">
        <v>2015</v>
      </c>
      <c r="N194" s="17" t="s">
        <v>164</v>
      </c>
      <c r="O194" s="59">
        <v>4</v>
      </c>
      <c r="P194" s="16" t="s">
        <v>452</v>
      </c>
      <c r="Q194" s="17" t="s">
        <v>1409</v>
      </c>
      <c r="R194" s="17" t="s">
        <v>673</v>
      </c>
      <c r="S194" s="17" t="s">
        <v>1692</v>
      </c>
      <c r="T194" s="23" t="s">
        <v>168</v>
      </c>
      <c r="U194" s="23" t="s">
        <v>168</v>
      </c>
      <c r="V194" s="23"/>
      <c r="W194" s="23"/>
      <c r="X194" s="23" t="s">
        <v>168</v>
      </c>
      <c r="Y194" s="23" t="s">
        <v>168</v>
      </c>
      <c r="Z194" s="23" t="s">
        <v>168</v>
      </c>
      <c r="AA194" s="23" t="s">
        <v>168</v>
      </c>
      <c r="AB194" s="23" t="s">
        <v>168</v>
      </c>
      <c r="AC194" s="23" t="s">
        <v>168</v>
      </c>
      <c r="AD194" s="23" t="s">
        <v>168</v>
      </c>
      <c r="AE194" s="23" t="s">
        <v>168</v>
      </c>
      <c r="AF194" s="23" t="s">
        <v>168</v>
      </c>
      <c r="AG194" s="23" t="s">
        <v>168</v>
      </c>
      <c r="AH194" s="23">
        <v>4</v>
      </c>
      <c r="AI194" s="23">
        <v>6</v>
      </c>
      <c r="AJ194" s="23" t="s">
        <v>168</v>
      </c>
      <c r="AK194" s="23" t="s">
        <v>168</v>
      </c>
      <c r="AL194" s="14" t="s">
        <v>210</v>
      </c>
      <c r="AM194" s="14" t="s">
        <v>2016</v>
      </c>
      <c r="AN194" s="14" t="s">
        <v>442</v>
      </c>
      <c r="AO194" s="17" t="s">
        <v>171</v>
      </c>
      <c r="AP194" s="23"/>
      <c r="AQ194" s="17"/>
      <c r="AR194" s="43"/>
      <c r="AS194" s="57" t="s">
        <v>2017</v>
      </c>
      <c r="AT194" s="56">
        <v>1557059</v>
      </c>
      <c r="AU194" s="4" t="s">
        <v>2018</v>
      </c>
      <c r="AV194" s="4" t="s">
        <v>2019</v>
      </c>
      <c r="AW194" s="4" t="s">
        <v>2020</v>
      </c>
      <c r="AX194" s="70">
        <v>0</v>
      </c>
      <c r="AY194" s="115">
        <v>0</v>
      </c>
      <c r="AZ194" s="70">
        <v>0</v>
      </c>
      <c r="BA194" s="115">
        <v>0</v>
      </c>
      <c r="BB194" s="157"/>
      <c r="BC194" s="157"/>
      <c r="BD194" s="157"/>
      <c r="BE194" s="157"/>
      <c r="BF194" s="157"/>
      <c r="BG194" s="115"/>
      <c r="BH194" s="143"/>
      <c r="BI194" s="143"/>
      <c r="BJ194" s="143"/>
      <c r="BK194" s="143"/>
      <c r="BL194" s="143"/>
      <c r="BM194" s="143"/>
      <c r="BN194" s="143"/>
      <c r="BO194" s="143"/>
      <c r="BP194" s="143"/>
      <c r="BQ194" s="6" t="str">
        <f>VLOOKUP(AM194,Hilfslisten!J:K,2,FALSE)</f>
        <v>Wüst Reimond Matthias</v>
      </c>
      <c r="BR194" s="6"/>
    </row>
    <row r="195" spans="1:70" ht="15" hidden="1" customHeight="1">
      <c r="A195" s="85" t="s">
        <v>2021</v>
      </c>
      <c r="B195" s="69" t="s">
        <v>159</v>
      </c>
      <c r="C195" s="69" t="s">
        <v>154</v>
      </c>
      <c r="D195" s="97" t="s">
        <v>2022</v>
      </c>
      <c r="E195" s="196" t="s">
        <v>2023</v>
      </c>
      <c r="F195" s="69" t="s">
        <v>154</v>
      </c>
      <c r="G195" s="15"/>
      <c r="H195" s="15"/>
      <c r="I195" s="15"/>
      <c r="J195" s="62"/>
      <c r="K195" s="15" t="s">
        <v>2024</v>
      </c>
      <c r="L195" s="196" t="s">
        <v>2025</v>
      </c>
      <c r="M195" s="84" t="s">
        <v>2026</v>
      </c>
      <c r="N195" s="16" t="s">
        <v>164</v>
      </c>
      <c r="O195" s="58">
        <v>4</v>
      </c>
      <c r="P195" s="16" t="s">
        <v>452</v>
      </c>
      <c r="Q195" s="16" t="s">
        <v>1400</v>
      </c>
      <c r="R195" s="16" t="s">
        <v>673</v>
      </c>
      <c r="S195" s="16" t="s">
        <v>673</v>
      </c>
      <c r="T195" s="23" t="s">
        <v>168</v>
      </c>
      <c r="U195" s="23" t="s">
        <v>168</v>
      </c>
      <c r="V195" s="23"/>
      <c r="W195" s="23"/>
      <c r="X195" s="23" t="s">
        <v>168</v>
      </c>
      <c r="Y195" s="23" t="s">
        <v>168</v>
      </c>
      <c r="Z195" s="23" t="s">
        <v>168</v>
      </c>
      <c r="AA195" s="23" t="s">
        <v>168</v>
      </c>
      <c r="AB195" s="23" t="s">
        <v>168</v>
      </c>
      <c r="AC195" s="23" t="s">
        <v>168</v>
      </c>
      <c r="AD195" s="23" t="s">
        <v>168</v>
      </c>
      <c r="AE195" s="23" t="s">
        <v>168</v>
      </c>
      <c r="AF195" s="23" t="s">
        <v>168</v>
      </c>
      <c r="AG195" s="23" t="s">
        <v>168</v>
      </c>
      <c r="AH195" s="23">
        <v>4</v>
      </c>
      <c r="AI195" s="23">
        <v>4</v>
      </c>
      <c r="AJ195" s="23" t="s">
        <v>168</v>
      </c>
      <c r="AK195" s="23" t="s">
        <v>168</v>
      </c>
      <c r="AL195" s="15" t="s">
        <v>210</v>
      </c>
      <c r="AM195" s="15" t="s">
        <v>2027</v>
      </c>
      <c r="AN195" s="14" t="s">
        <v>442</v>
      </c>
      <c r="AO195" s="16" t="s">
        <v>171</v>
      </c>
      <c r="AP195" s="108"/>
      <c r="AQ195" s="16"/>
      <c r="AR195" s="43"/>
      <c r="AS195" s="57" t="s">
        <v>2028</v>
      </c>
      <c r="AT195" s="56">
        <v>604488</v>
      </c>
      <c r="AU195" s="4" t="s">
        <v>2029</v>
      </c>
      <c r="AV195" s="4" t="s">
        <v>2030</v>
      </c>
      <c r="AW195" s="4" t="s">
        <v>2031</v>
      </c>
      <c r="AX195" s="70">
        <v>0</v>
      </c>
      <c r="AY195" s="115">
        <v>0</v>
      </c>
      <c r="AZ195" s="70">
        <v>0</v>
      </c>
      <c r="BA195" s="115">
        <v>0</v>
      </c>
      <c r="BB195" s="157"/>
      <c r="BC195" s="157"/>
      <c r="BD195" s="157"/>
      <c r="BE195" s="157"/>
      <c r="BF195" s="157"/>
      <c r="BG195" s="115"/>
      <c r="BH195" s="143"/>
      <c r="BI195" s="143"/>
      <c r="BJ195" s="143"/>
      <c r="BK195" s="143"/>
      <c r="BL195" s="143"/>
      <c r="BM195" s="143"/>
      <c r="BN195" s="143"/>
      <c r="BO195" s="143"/>
      <c r="BP195" s="143"/>
      <c r="BQ195" s="6" t="str">
        <f>VLOOKUP(AM195,Hilfslisten!J:K,2,FALSE)</f>
        <v>Dettling Marcel</v>
      </c>
      <c r="BR195" s="6"/>
    </row>
    <row r="196" spans="1:70" ht="15" hidden="1" customHeight="1">
      <c r="A196" s="85" t="s">
        <v>2032</v>
      </c>
      <c r="B196" s="22" t="s">
        <v>177</v>
      </c>
      <c r="C196" s="21" t="s">
        <v>154</v>
      </c>
      <c r="D196" s="97" t="s">
        <v>2033</v>
      </c>
      <c r="E196" s="197" t="s">
        <v>804</v>
      </c>
      <c r="F196" s="21" t="s">
        <v>154</v>
      </c>
      <c r="G196" s="14"/>
      <c r="H196" s="14"/>
      <c r="I196" s="14"/>
      <c r="J196" s="61"/>
      <c r="K196" s="14" t="s">
        <v>2034</v>
      </c>
      <c r="L196" s="197" t="s">
        <v>2035</v>
      </c>
      <c r="M196" s="21" t="s">
        <v>2036</v>
      </c>
      <c r="N196" s="17" t="s">
        <v>164</v>
      </c>
      <c r="O196" s="59">
        <v>4</v>
      </c>
      <c r="P196" s="16" t="s">
        <v>208</v>
      </c>
      <c r="Q196" s="17" t="s">
        <v>1400</v>
      </c>
      <c r="R196" s="17" t="s">
        <v>673</v>
      </c>
      <c r="S196" s="17" t="s">
        <v>673</v>
      </c>
      <c r="T196" s="23" t="s">
        <v>168</v>
      </c>
      <c r="U196" s="23" t="s">
        <v>168</v>
      </c>
      <c r="V196" s="23"/>
      <c r="W196" s="23"/>
      <c r="X196" s="23" t="s">
        <v>168</v>
      </c>
      <c r="Y196" s="23" t="s">
        <v>168</v>
      </c>
      <c r="Z196" s="23" t="s">
        <v>168</v>
      </c>
      <c r="AA196" s="23" t="s">
        <v>168</v>
      </c>
      <c r="AB196" s="23" t="s">
        <v>168</v>
      </c>
      <c r="AC196" s="23" t="s">
        <v>168</v>
      </c>
      <c r="AD196" s="23" t="s">
        <v>168</v>
      </c>
      <c r="AE196" s="23" t="s">
        <v>168</v>
      </c>
      <c r="AF196" s="23" t="s">
        <v>168</v>
      </c>
      <c r="AG196" s="23" t="s">
        <v>168</v>
      </c>
      <c r="AH196" s="23">
        <v>4</v>
      </c>
      <c r="AI196" s="23">
        <v>4</v>
      </c>
      <c r="AJ196" s="23" t="s">
        <v>168</v>
      </c>
      <c r="AK196" s="23" t="s">
        <v>168</v>
      </c>
      <c r="AL196" s="14" t="s">
        <v>210</v>
      </c>
      <c r="AM196" s="14" t="s">
        <v>2037</v>
      </c>
      <c r="AN196" s="14" t="s">
        <v>442</v>
      </c>
      <c r="AO196" s="17" t="s">
        <v>171</v>
      </c>
      <c r="AP196" s="23"/>
      <c r="AQ196" s="17"/>
      <c r="AR196" s="43"/>
      <c r="AS196" s="57" t="s">
        <v>539</v>
      </c>
      <c r="AT196" s="56">
        <v>1558611</v>
      </c>
      <c r="AU196" s="4" t="s">
        <v>2038</v>
      </c>
      <c r="AV196" s="4" t="s">
        <v>2039</v>
      </c>
      <c r="AW196" s="4" t="s">
        <v>2040</v>
      </c>
      <c r="AX196" s="70">
        <v>0</v>
      </c>
      <c r="AY196" s="115">
        <v>0</v>
      </c>
      <c r="AZ196" s="70">
        <v>0</v>
      </c>
      <c r="BA196" s="115">
        <v>0</v>
      </c>
      <c r="BB196" s="157"/>
      <c r="BC196" s="157"/>
      <c r="BD196" s="157"/>
      <c r="BE196" s="157"/>
      <c r="BF196" s="157"/>
      <c r="BG196" s="115"/>
      <c r="BH196" s="143"/>
      <c r="BI196" s="143"/>
      <c r="BJ196" s="143"/>
      <c r="BK196" s="143"/>
      <c r="BL196" s="143"/>
      <c r="BM196" s="143"/>
      <c r="BN196" s="143"/>
      <c r="BO196" s="143"/>
      <c r="BP196" s="143"/>
      <c r="BQ196" s="6" t="str">
        <f>VLOOKUP(AM196,Hilfslisten!J:K,2,FALSE)</f>
        <v>Meyer Angela</v>
      </c>
      <c r="BR196" s="6"/>
    </row>
    <row r="197" spans="1:70" ht="15" hidden="1" customHeight="1">
      <c r="A197" s="88" t="s">
        <v>2041</v>
      </c>
      <c r="B197" s="22" t="s">
        <v>177</v>
      </c>
      <c r="C197" s="21" t="s">
        <v>154</v>
      </c>
      <c r="D197" s="97" t="s">
        <v>2042</v>
      </c>
      <c r="E197" s="228" t="s">
        <v>1709</v>
      </c>
      <c r="F197" s="21" t="s">
        <v>154</v>
      </c>
      <c r="G197" s="203"/>
      <c r="H197" s="203"/>
      <c r="I197" s="203"/>
      <c r="J197" s="63"/>
      <c r="K197" s="203" t="s">
        <v>2043</v>
      </c>
      <c r="L197" s="228" t="s">
        <v>2044</v>
      </c>
      <c r="M197" s="14" t="s">
        <v>2045</v>
      </c>
      <c r="N197" s="17" t="s">
        <v>164</v>
      </c>
      <c r="O197" s="59">
        <v>4</v>
      </c>
      <c r="P197" s="16" t="s">
        <v>193</v>
      </c>
      <c r="Q197" s="17" t="s">
        <v>1409</v>
      </c>
      <c r="R197" s="14" t="s">
        <v>673</v>
      </c>
      <c r="S197" s="14" t="s">
        <v>1692</v>
      </c>
      <c r="T197" s="23" t="s">
        <v>168</v>
      </c>
      <c r="U197" s="23" t="s">
        <v>168</v>
      </c>
      <c r="V197" s="23"/>
      <c r="W197" s="23"/>
      <c r="X197" s="23" t="s">
        <v>168</v>
      </c>
      <c r="Y197" s="23" t="s">
        <v>168</v>
      </c>
      <c r="Z197" s="23" t="s">
        <v>168</v>
      </c>
      <c r="AA197" s="23" t="s">
        <v>168</v>
      </c>
      <c r="AB197" s="23" t="s">
        <v>168</v>
      </c>
      <c r="AC197" s="23" t="s">
        <v>168</v>
      </c>
      <c r="AD197" s="23" t="s">
        <v>168</v>
      </c>
      <c r="AE197" s="23" t="s">
        <v>168</v>
      </c>
      <c r="AF197" s="23" t="s">
        <v>168</v>
      </c>
      <c r="AG197" s="23" t="s">
        <v>168</v>
      </c>
      <c r="AH197" s="23">
        <v>4</v>
      </c>
      <c r="AI197" s="23">
        <v>6</v>
      </c>
      <c r="AJ197" s="23" t="s">
        <v>168</v>
      </c>
      <c r="AK197" s="23" t="s">
        <v>168</v>
      </c>
      <c r="AL197" s="14" t="s">
        <v>284</v>
      </c>
      <c r="AM197" s="14" t="s">
        <v>442</v>
      </c>
      <c r="AN197" s="14" t="s">
        <v>442</v>
      </c>
      <c r="AO197" s="17" t="s">
        <v>198</v>
      </c>
      <c r="AP197" s="23"/>
      <c r="AQ197" s="17"/>
      <c r="AR197" s="43" t="s">
        <v>2046</v>
      </c>
      <c r="AS197" s="57" t="s">
        <v>200</v>
      </c>
      <c r="AT197" s="56">
        <v>1560056</v>
      </c>
      <c r="AU197" s="4" t="s">
        <v>2047</v>
      </c>
      <c r="AV197" s="4" t="s">
        <v>2048</v>
      </c>
      <c r="AW197" s="4" t="s">
        <v>2049</v>
      </c>
      <c r="AX197" s="70">
        <v>0</v>
      </c>
      <c r="AY197" s="115">
        <v>0</v>
      </c>
      <c r="AZ197" s="70">
        <v>0</v>
      </c>
      <c r="BA197" s="115">
        <v>0</v>
      </c>
      <c r="BB197" s="157"/>
      <c r="BC197" s="157"/>
      <c r="BD197" s="157"/>
      <c r="BE197" s="157"/>
      <c r="BF197" s="157"/>
      <c r="BG197" s="115"/>
      <c r="BH197" s="143"/>
      <c r="BI197" s="143"/>
      <c r="BJ197" s="143"/>
      <c r="BK197" s="143"/>
      <c r="BL197" s="143"/>
      <c r="BM197" s="143"/>
      <c r="BN197" s="143"/>
      <c r="BO197" s="143"/>
      <c r="BP197" s="143"/>
      <c r="BQ197" s="6" t="str">
        <f>VLOOKUP(AM197,Hilfslisten!J:K,2,FALSE)</f>
        <v>Sauter-Servaes Thomas</v>
      </c>
      <c r="BR197" s="6"/>
    </row>
    <row r="198" spans="1:70" ht="15" hidden="1" customHeight="1">
      <c r="A198" s="85" t="s">
        <v>2050</v>
      </c>
      <c r="B198" s="69" t="s">
        <v>159</v>
      </c>
      <c r="C198" s="69" t="s">
        <v>154</v>
      </c>
      <c r="D198" s="56" t="s">
        <v>2051</v>
      </c>
      <c r="E198" s="196" t="s">
        <v>1689</v>
      </c>
      <c r="F198" s="69" t="s">
        <v>154</v>
      </c>
      <c r="G198" s="15"/>
      <c r="H198" s="15"/>
      <c r="I198" s="15"/>
      <c r="J198" s="62"/>
      <c r="K198" s="15" t="s">
        <v>2052</v>
      </c>
      <c r="L198" s="196" t="s">
        <v>2053</v>
      </c>
      <c r="M198" s="84" t="s">
        <v>2053</v>
      </c>
      <c r="N198" s="16" t="s">
        <v>164</v>
      </c>
      <c r="O198" s="58">
        <v>4</v>
      </c>
      <c r="P198" s="16" t="s">
        <v>208</v>
      </c>
      <c r="Q198" s="16" t="s">
        <v>1409</v>
      </c>
      <c r="R198" s="16" t="s">
        <v>673</v>
      </c>
      <c r="S198" s="16" t="s">
        <v>1692</v>
      </c>
      <c r="T198" s="23" t="s">
        <v>168</v>
      </c>
      <c r="U198" s="23" t="s">
        <v>168</v>
      </c>
      <c r="V198" s="23"/>
      <c r="W198" s="23"/>
      <c r="X198" s="23" t="s">
        <v>168</v>
      </c>
      <c r="Y198" s="23" t="s">
        <v>168</v>
      </c>
      <c r="Z198" s="23" t="s">
        <v>168</v>
      </c>
      <c r="AA198" s="23" t="s">
        <v>168</v>
      </c>
      <c r="AB198" s="23" t="s">
        <v>168</v>
      </c>
      <c r="AC198" s="23" t="s">
        <v>168</v>
      </c>
      <c r="AD198" s="23" t="s">
        <v>168</v>
      </c>
      <c r="AE198" s="23" t="s">
        <v>168</v>
      </c>
      <c r="AF198" s="23" t="s">
        <v>168</v>
      </c>
      <c r="AG198" s="23" t="s">
        <v>168</v>
      </c>
      <c r="AH198" s="23">
        <v>4</v>
      </c>
      <c r="AI198" s="23">
        <v>6</v>
      </c>
      <c r="AJ198" s="23" t="s">
        <v>168</v>
      </c>
      <c r="AK198" s="23" t="s">
        <v>168</v>
      </c>
      <c r="AL198" s="15" t="s">
        <v>196</v>
      </c>
      <c r="AM198" s="15" t="s">
        <v>818</v>
      </c>
      <c r="AN198" s="14" t="s">
        <v>442</v>
      </c>
      <c r="AO198" s="16" t="s">
        <v>171</v>
      </c>
      <c r="AP198" s="108"/>
      <c r="AQ198" s="16"/>
      <c r="AR198" s="43"/>
      <c r="AS198" s="57" t="s">
        <v>759</v>
      </c>
      <c r="AT198" s="56">
        <v>604413</v>
      </c>
      <c r="AU198" s="4" t="s">
        <v>2054</v>
      </c>
      <c r="AV198" s="4" t="s">
        <v>2055</v>
      </c>
      <c r="AW198" s="4" t="s">
        <v>2056</v>
      </c>
      <c r="AX198" s="70">
        <v>0</v>
      </c>
      <c r="AY198" s="115">
        <v>0</v>
      </c>
      <c r="AZ198" s="70">
        <v>0</v>
      </c>
      <c r="BA198" s="115">
        <v>0</v>
      </c>
      <c r="BB198" s="157"/>
      <c r="BC198" s="157"/>
      <c r="BD198" s="157"/>
      <c r="BE198" s="157"/>
      <c r="BF198" s="157"/>
      <c r="BG198" s="115"/>
      <c r="BH198" s="143"/>
      <c r="BI198" s="143"/>
      <c r="BJ198" s="143"/>
      <c r="BK198" s="143"/>
      <c r="BL198" s="143"/>
      <c r="BM198" s="143"/>
      <c r="BN198" s="143"/>
      <c r="BO198" s="143"/>
      <c r="BP198" s="143"/>
      <c r="BQ198" s="6" t="str">
        <f>VLOOKUP(AM198,Hilfslisten!J:K,2,FALSE)</f>
        <v>Reif Monika Ulrike</v>
      </c>
      <c r="BR198" s="6"/>
    </row>
    <row r="199" spans="1:70" ht="15" hidden="1" customHeight="1">
      <c r="A199" s="85" t="s">
        <v>2057</v>
      </c>
      <c r="B199" s="22" t="s">
        <v>177</v>
      </c>
      <c r="C199" s="21" t="s">
        <v>154</v>
      </c>
      <c r="D199" s="97" t="s">
        <v>2058</v>
      </c>
      <c r="E199" s="197" t="s">
        <v>765</v>
      </c>
      <c r="F199" s="21" t="s">
        <v>154</v>
      </c>
      <c r="G199" s="14"/>
      <c r="H199" s="14"/>
      <c r="I199" s="14"/>
      <c r="J199" s="61"/>
      <c r="K199" s="14" t="s">
        <v>2059</v>
      </c>
      <c r="L199" s="197" t="s">
        <v>2060</v>
      </c>
      <c r="M199" s="17" t="s">
        <v>2061</v>
      </c>
      <c r="N199" s="17" t="s">
        <v>164</v>
      </c>
      <c r="O199" s="59">
        <v>4</v>
      </c>
      <c r="P199" s="16" t="s">
        <v>452</v>
      </c>
      <c r="Q199" s="17" t="s">
        <v>1400</v>
      </c>
      <c r="R199" s="17" t="s">
        <v>673</v>
      </c>
      <c r="S199" s="17" t="s">
        <v>673</v>
      </c>
      <c r="T199" s="23" t="s">
        <v>168</v>
      </c>
      <c r="U199" s="23" t="s">
        <v>168</v>
      </c>
      <c r="V199" s="23"/>
      <c r="W199" s="23"/>
      <c r="X199" s="23" t="s">
        <v>168</v>
      </c>
      <c r="Y199" s="23" t="s">
        <v>168</v>
      </c>
      <c r="Z199" s="23" t="s">
        <v>168</v>
      </c>
      <c r="AA199" s="23" t="s">
        <v>168</v>
      </c>
      <c r="AB199" s="23" t="s">
        <v>168</v>
      </c>
      <c r="AC199" s="23" t="s">
        <v>168</v>
      </c>
      <c r="AD199" s="23" t="s">
        <v>168</v>
      </c>
      <c r="AE199" s="23" t="s">
        <v>168</v>
      </c>
      <c r="AF199" s="23" t="s">
        <v>168</v>
      </c>
      <c r="AG199" s="23" t="s">
        <v>168</v>
      </c>
      <c r="AH199" s="23">
        <v>4</v>
      </c>
      <c r="AI199" s="23">
        <v>4</v>
      </c>
      <c r="AJ199" s="23" t="s">
        <v>168</v>
      </c>
      <c r="AK199" s="23" t="s">
        <v>168</v>
      </c>
      <c r="AL199" s="14" t="s">
        <v>284</v>
      </c>
      <c r="AM199" s="14" t="s">
        <v>2062</v>
      </c>
      <c r="AN199" s="14" t="s">
        <v>442</v>
      </c>
      <c r="AO199" s="17" t="s">
        <v>171</v>
      </c>
      <c r="AP199" s="23"/>
      <c r="AQ199" s="17"/>
      <c r="AR199" s="43"/>
      <c r="AS199" s="57" t="s">
        <v>309</v>
      </c>
      <c r="AT199" s="56">
        <v>1558077</v>
      </c>
      <c r="AU199" s="4" t="s">
        <v>2063</v>
      </c>
      <c r="AV199" s="4" t="s">
        <v>2064</v>
      </c>
      <c r="AW199" s="4" t="s">
        <v>2065</v>
      </c>
      <c r="AX199" s="70">
        <v>0</v>
      </c>
      <c r="AY199" s="115">
        <v>0</v>
      </c>
      <c r="AZ199" s="70">
        <v>0</v>
      </c>
      <c r="BA199" s="115">
        <v>0</v>
      </c>
      <c r="BB199" s="157"/>
      <c r="BC199" s="157"/>
      <c r="BD199" s="157"/>
      <c r="BE199" s="157"/>
      <c r="BF199" s="157"/>
      <c r="BG199" s="115"/>
      <c r="BH199" s="143"/>
      <c r="BI199" s="143"/>
      <c r="BJ199" s="143"/>
      <c r="BK199" s="143"/>
      <c r="BL199" s="143"/>
      <c r="BM199" s="143"/>
      <c r="BN199" s="143"/>
      <c r="BO199" s="143"/>
      <c r="BP199" s="143"/>
      <c r="BQ199" s="6" t="str">
        <f>VLOOKUP(AM199,Hilfslisten!J:K,2,FALSE)</f>
        <v>Dingerkus Stefan</v>
      </c>
      <c r="BR199" s="6"/>
    </row>
    <row r="200" spans="1:70" ht="15" hidden="1" customHeight="1">
      <c r="A200" s="88" t="s">
        <v>2066</v>
      </c>
      <c r="B200" s="22" t="s">
        <v>177</v>
      </c>
      <c r="C200" s="21" t="s">
        <v>155</v>
      </c>
      <c r="D200" s="209" t="s">
        <v>2067</v>
      </c>
      <c r="E200" s="235" t="s">
        <v>1709</v>
      </c>
      <c r="F200" s="21" t="s">
        <v>155</v>
      </c>
      <c r="G200" s="203"/>
      <c r="H200" s="203"/>
      <c r="I200" s="203"/>
      <c r="J200" s="63"/>
      <c r="K200" s="203" t="s">
        <v>2068</v>
      </c>
      <c r="L200" s="235" t="s">
        <v>2069</v>
      </c>
      <c r="M200" s="14" t="s">
        <v>2070</v>
      </c>
      <c r="N200" s="14" t="s">
        <v>164</v>
      </c>
      <c r="O200" s="59">
        <v>4</v>
      </c>
      <c r="P200" s="16" t="s">
        <v>193</v>
      </c>
      <c r="Q200" s="17" t="s">
        <v>1451</v>
      </c>
      <c r="R200" s="17" t="s">
        <v>673</v>
      </c>
      <c r="S200" s="17" t="s">
        <v>1692</v>
      </c>
      <c r="T200" s="23" t="s">
        <v>168</v>
      </c>
      <c r="U200" s="23" t="s">
        <v>168</v>
      </c>
      <c r="V200" s="23"/>
      <c r="W200" s="23"/>
      <c r="X200" s="23" t="s">
        <v>168</v>
      </c>
      <c r="Y200" s="23" t="s">
        <v>168</v>
      </c>
      <c r="Z200" s="23" t="s">
        <v>168</v>
      </c>
      <c r="AA200" s="23" t="s">
        <v>168</v>
      </c>
      <c r="AB200" s="23" t="s">
        <v>168</v>
      </c>
      <c r="AC200" s="23" t="s">
        <v>168</v>
      </c>
      <c r="AD200" s="23" t="s">
        <v>168</v>
      </c>
      <c r="AE200" s="23" t="s">
        <v>168</v>
      </c>
      <c r="AF200" s="23" t="s">
        <v>168</v>
      </c>
      <c r="AG200" s="23" t="s">
        <v>168</v>
      </c>
      <c r="AH200" s="23" t="s">
        <v>168</v>
      </c>
      <c r="AI200" s="23" t="s">
        <v>168</v>
      </c>
      <c r="AJ200" s="23">
        <v>4</v>
      </c>
      <c r="AK200" s="23">
        <v>6</v>
      </c>
      <c r="AL200" s="14" t="s">
        <v>210</v>
      </c>
      <c r="AM200" s="14" t="s">
        <v>472</v>
      </c>
      <c r="AN200" s="15" t="s">
        <v>472</v>
      </c>
      <c r="AO200" s="17" t="s">
        <v>198</v>
      </c>
      <c r="AP200" s="23"/>
      <c r="AQ200" s="21"/>
      <c r="AR200" s="43"/>
      <c r="AS200" s="57" t="s">
        <v>200</v>
      </c>
      <c r="AT200" s="56">
        <v>1560050</v>
      </c>
      <c r="AU200" s="4" t="s">
        <v>2071</v>
      </c>
      <c r="AV200" s="4" t="s">
        <v>2072</v>
      </c>
      <c r="AW200" s="4" t="s">
        <v>2073</v>
      </c>
      <c r="AX200" s="70">
        <v>0</v>
      </c>
      <c r="AY200" s="115">
        <v>0</v>
      </c>
      <c r="AZ200" s="70">
        <v>0</v>
      </c>
      <c r="BA200" s="115">
        <v>0</v>
      </c>
      <c r="BB200" s="157"/>
      <c r="BC200" s="157"/>
      <c r="BD200" s="157"/>
      <c r="BE200" s="157"/>
      <c r="BF200" s="157"/>
      <c r="BG200" s="115"/>
      <c r="BH200" s="143"/>
      <c r="BI200" s="143"/>
      <c r="BJ200" s="143"/>
      <c r="BK200" s="143"/>
      <c r="BL200" s="143"/>
      <c r="BM200" s="143"/>
      <c r="BN200" s="143"/>
      <c r="BO200" s="143"/>
      <c r="BP200" s="143"/>
      <c r="BQ200" s="6" t="str">
        <f>VLOOKUP(AM200,Hilfslisten!J:K,2,FALSE)</f>
        <v>Bödi Richard</v>
      </c>
      <c r="BR200" s="6"/>
    </row>
    <row r="201" spans="1:70" ht="15" hidden="1" customHeight="1">
      <c r="A201" s="85" t="s">
        <v>2074</v>
      </c>
      <c r="B201" s="69" t="s">
        <v>177</v>
      </c>
      <c r="C201" s="69" t="s">
        <v>155</v>
      </c>
      <c r="D201" s="56" t="s">
        <v>2075</v>
      </c>
      <c r="E201" s="184" t="s">
        <v>765</v>
      </c>
      <c r="F201" s="69" t="s">
        <v>155</v>
      </c>
      <c r="G201" s="15"/>
      <c r="H201" s="15"/>
      <c r="I201" s="15"/>
      <c r="J201" s="62"/>
      <c r="K201" s="15" t="s">
        <v>2076</v>
      </c>
      <c r="L201" s="184" t="s">
        <v>2077</v>
      </c>
      <c r="M201" s="84" t="s">
        <v>2078</v>
      </c>
      <c r="N201" s="15" t="s">
        <v>164</v>
      </c>
      <c r="O201" s="58">
        <v>4</v>
      </c>
      <c r="P201" s="16" t="s">
        <v>452</v>
      </c>
      <c r="Q201" s="16" t="s">
        <v>1451</v>
      </c>
      <c r="R201" s="16" t="s">
        <v>673</v>
      </c>
      <c r="S201" s="16" t="s">
        <v>1692</v>
      </c>
      <c r="T201" s="23" t="s">
        <v>168</v>
      </c>
      <c r="U201" s="23" t="s">
        <v>168</v>
      </c>
      <c r="V201" s="23"/>
      <c r="W201" s="23"/>
      <c r="X201" s="23" t="s">
        <v>168</v>
      </c>
      <c r="Y201" s="23" t="s">
        <v>168</v>
      </c>
      <c r="Z201" s="23" t="s">
        <v>168</v>
      </c>
      <c r="AA201" s="23" t="s">
        <v>168</v>
      </c>
      <c r="AB201" s="23" t="s">
        <v>168</v>
      </c>
      <c r="AC201" s="23" t="s">
        <v>168</v>
      </c>
      <c r="AD201" s="23" t="s">
        <v>168</v>
      </c>
      <c r="AE201" s="23" t="s">
        <v>168</v>
      </c>
      <c r="AF201" s="23" t="s">
        <v>168</v>
      </c>
      <c r="AG201" s="23" t="s">
        <v>168</v>
      </c>
      <c r="AH201" s="23" t="s">
        <v>168</v>
      </c>
      <c r="AI201" s="23" t="s">
        <v>168</v>
      </c>
      <c r="AJ201" s="23">
        <v>4</v>
      </c>
      <c r="AK201" s="23">
        <v>6</v>
      </c>
      <c r="AL201" s="15" t="s">
        <v>210</v>
      </c>
      <c r="AM201" s="15" t="s">
        <v>2079</v>
      </c>
      <c r="AN201" s="15" t="s">
        <v>472</v>
      </c>
      <c r="AO201" s="16" t="s">
        <v>171</v>
      </c>
      <c r="AP201" s="108" t="s">
        <v>667</v>
      </c>
      <c r="AQ201" s="69"/>
      <c r="AR201" s="43"/>
      <c r="AS201" s="57" t="s">
        <v>2080</v>
      </c>
      <c r="AT201" s="56">
        <v>1557037</v>
      </c>
      <c r="AU201" s="4" t="s">
        <v>2081</v>
      </c>
      <c r="AV201" s="4" t="s">
        <v>2082</v>
      </c>
      <c r="AW201" s="4" t="s">
        <v>2083</v>
      </c>
      <c r="AX201" s="70">
        <v>0</v>
      </c>
      <c r="AY201" s="115">
        <v>0</v>
      </c>
      <c r="AZ201" s="70">
        <v>0</v>
      </c>
      <c r="BA201" s="115">
        <v>0</v>
      </c>
      <c r="BB201" s="157"/>
      <c r="BC201" s="157"/>
      <c r="BD201" s="157"/>
      <c r="BE201" s="157"/>
      <c r="BF201" s="157"/>
      <c r="BG201" s="115"/>
      <c r="BH201" s="143"/>
      <c r="BI201" s="143"/>
      <c r="BJ201" s="143"/>
      <c r="BK201" s="143"/>
      <c r="BL201" s="143"/>
      <c r="BM201" s="143"/>
      <c r="BN201" s="143"/>
      <c r="BO201" s="143"/>
      <c r="BP201" s="143"/>
      <c r="BQ201" s="6" t="str">
        <f>VLOOKUP(AM201,Hilfslisten!J:K,2,FALSE)</f>
        <v>Grabner Helmut</v>
      </c>
      <c r="BR201" s="6"/>
    </row>
    <row r="202" spans="1:70" ht="15" hidden="1" customHeight="1">
      <c r="A202" s="85" t="s">
        <v>2084</v>
      </c>
      <c r="B202" s="22" t="s">
        <v>177</v>
      </c>
      <c r="C202" s="69" t="s">
        <v>155</v>
      </c>
      <c r="D202" s="56" t="s">
        <v>2085</v>
      </c>
      <c r="E202" s="184" t="s">
        <v>765</v>
      </c>
      <c r="F202" s="69" t="s">
        <v>155</v>
      </c>
      <c r="G202" s="15"/>
      <c r="H202" s="15"/>
      <c r="I202" s="15"/>
      <c r="J202" s="62"/>
      <c r="K202" s="15" t="s">
        <v>2086</v>
      </c>
      <c r="L202" s="184" t="s">
        <v>2078</v>
      </c>
      <c r="M202" s="15" t="s">
        <v>2078</v>
      </c>
      <c r="N202" s="15" t="s">
        <v>661</v>
      </c>
      <c r="O202" s="58">
        <v>4</v>
      </c>
      <c r="P202" s="16" t="s">
        <v>452</v>
      </c>
      <c r="Q202" s="16" t="s">
        <v>1451</v>
      </c>
      <c r="R202" s="16" t="s">
        <v>673</v>
      </c>
      <c r="S202" s="16" t="s">
        <v>1692</v>
      </c>
      <c r="T202" s="23" t="s">
        <v>168</v>
      </c>
      <c r="U202" s="23" t="s">
        <v>168</v>
      </c>
      <c r="V202" s="23"/>
      <c r="W202" s="23"/>
      <c r="X202" s="23" t="s">
        <v>168</v>
      </c>
      <c r="Y202" s="23" t="s">
        <v>168</v>
      </c>
      <c r="Z202" s="23" t="s">
        <v>168</v>
      </c>
      <c r="AA202" s="23" t="s">
        <v>168</v>
      </c>
      <c r="AB202" s="23" t="s">
        <v>168</v>
      </c>
      <c r="AC202" s="23" t="s">
        <v>168</v>
      </c>
      <c r="AD202" s="23" t="s">
        <v>168</v>
      </c>
      <c r="AE202" s="23" t="s">
        <v>168</v>
      </c>
      <c r="AF202" s="23" t="s">
        <v>168</v>
      </c>
      <c r="AG202" s="23" t="s">
        <v>168</v>
      </c>
      <c r="AH202" s="23" t="s">
        <v>168</v>
      </c>
      <c r="AI202" s="23" t="s">
        <v>168</v>
      </c>
      <c r="AJ202" s="23">
        <v>4</v>
      </c>
      <c r="AK202" s="23">
        <v>6</v>
      </c>
      <c r="AL202" s="15" t="s">
        <v>210</v>
      </c>
      <c r="AM202" s="15" t="s">
        <v>2079</v>
      </c>
      <c r="AN202" s="15" t="s">
        <v>472</v>
      </c>
      <c r="AO202" s="16" t="s">
        <v>171</v>
      </c>
      <c r="AP202" s="108" t="s">
        <v>667</v>
      </c>
      <c r="AQ202" s="69"/>
      <c r="AR202" s="43"/>
      <c r="AS202" s="57" t="s">
        <v>2080</v>
      </c>
      <c r="AT202" s="56">
        <v>1557032</v>
      </c>
      <c r="AU202" s="4" t="s">
        <v>2087</v>
      </c>
      <c r="AV202" s="4" t="s">
        <v>2088</v>
      </c>
      <c r="AW202" s="4" t="s">
        <v>2089</v>
      </c>
      <c r="AX202" s="70" t="s">
        <v>667</v>
      </c>
      <c r="AY202" s="115">
        <v>0</v>
      </c>
      <c r="AZ202" s="70" t="s">
        <v>667</v>
      </c>
      <c r="BA202" s="115">
        <v>0</v>
      </c>
      <c r="BB202" s="157"/>
      <c r="BC202" s="157"/>
      <c r="BD202" s="157"/>
      <c r="BE202" s="157"/>
      <c r="BF202" s="157"/>
      <c r="BG202" s="115"/>
      <c r="BH202" s="143"/>
      <c r="BI202" s="143"/>
      <c r="BJ202" s="143"/>
      <c r="BK202" s="143"/>
      <c r="BL202" s="143"/>
      <c r="BM202" s="143"/>
      <c r="BN202" s="143"/>
      <c r="BO202" s="143"/>
      <c r="BP202" s="143"/>
      <c r="BQ202" s="6" t="str">
        <f>VLOOKUP(AM202,Hilfslisten!J:K,2,FALSE)</f>
        <v>Grabner Helmut</v>
      </c>
      <c r="BR202" s="6"/>
    </row>
    <row r="203" spans="1:70" ht="15" hidden="1" customHeight="1">
      <c r="A203" s="85" t="s">
        <v>2090</v>
      </c>
      <c r="B203" s="69" t="s">
        <v>177</v>
      </c>
      <c r="C203" s="69" t="s">
        <v>155</v>
      </c>
      <c r="D203" s="56" t="s">
        <v>2091</v>
      </c>
      <c r="E203" s="184" t="s">
        <v>1717</v>
      </c>
      <c r="F203" s="69" t="s">
        <v>155</v>
      </c>
      <c r="G203" s="15"/>
      <c r="H203" s="15"/>
      <c r="I203" s="15"/>
      <c r="J203" s="62"/>
      <c r="K203" s="15" t="s">
        <v>2092</v>
      </c>
      <c r="L203" s="184" t="s">
        <v>2093</v>
      </c>
      <c r="M203" s="84" t="s">
        <v>2094</v>
      </c>
      <c r="N203" s="16" t="s">
        <v>164</v>
      </c>
      <c r="O203" s="58">
        <v>4</v>
      </c>
      <c r="P203" s="16" t="s">
        <v>452</v>
      </c>
      <c r="Q203" s="16" t="s">
        <v>1435</v>
      </c>
      <c r="R203" s="16" t="s">
        <v>673</v>
      </c>
      <c r="S203" s="16" t="s">
        <v>673</v>
      </c>
      <c r="T203" s="23" t="s">
        <v>168</v>
      </c>
      <c r="U203" s="23" t="s">
        <v>168</v>
      </c>
      <c r="V203" s="23"/>
      <c r="W203" s="23"/>
      <c r="X203" s="23" t="s">
        <v>168</v>
      </c>
      <c r="Y203" s="23" t="s">
        <v>168</v>
      </c>
      <c r="Z203" s="23" t="s">
        <v>168</v>
      </c>
      <c r="AA203" s="23" t="s">
        <v>168</v>
      </c>
      <c r="AB203" s="23" t="s">
        <v>168</v>
      </c>
      <c r="AC203" s="23" t="s">
        <v>168</v>
      </c>
      <c r="AD203" s="23" t="s">
        <v>168</v>
      </c>
      <c r="AE203" s="23" t="s">
        <v>168</v>
      </c>
      <c r="AF203" s="23" t="s">
        <v>168</v>
      </c>
      <c r="AG203" s="23" t="s">
        <v>168</v>
      </c>
      <c r="AH203" s="23" t="s">
        <v>168</v>
      </c>
      <c r="AI203" s="23" t="s">
        <v>168</v>
      </c>
      <c r="AJ203" s="23">
        <v>4</v>
      </c>
      <c r="AK203" s="23">
        <v>4</v>
      </c>
      <c r="AL203" s="15" t="s">
        <v>210</v>
      </c>
      <c r="AM203" s="15" t="s">
        <v>713</v>
      </c>
      <c r="AN203" s="15" t="s">
        <v>472</v>
      </c>
      <c r="AO203" s="16" t="s">
        <v>171</v>
      </c>
      <c r="AP203" s="108" t="s">
        <v>667</v>
      </c>
      <c r="AQ203" s="69"/>
      <c r="AR203" s="43"/>
      <c r="AS203" s="57" t="s">
        <v>846</v>
      </c>
      <c r="AT203" s="56">
        <v>1557022</v>
      </c>
      <c r="AU203" s="4" t="s">
        <v>2095</v>
      </c>
      <c r="AV203" s="4" t="s">
        <v>2096</v>
      </c>
      <c r="AW203" s="4" t="s">
        <v>2097</v>
      </c>
      <c r="AX203" s="70">
        <v>0</v>
      </c>
      <c r="AY203" s="115">
        <v>0</v>
      </c>
      <c r="AZ203" s="70">
        <v>0</v>
      </c>
      <c r="BA203" s="115">
        <v>0</v>
      </c>
      <c r="BB203" s="157"/>
      <c r="BC203" s="157"/>
      <c r="BD203" s="157"/>
      <c r="BE203" s="157"/>
      <c r="BF203" s="157"/>
      <c r="BG203" s="115"/>
      <c r="BH203" s="143"/>
      <c r="BI203" s="143"/>
      <c r="BJ203" s="143"/>
      <c r="BK203" s="143"/>
      <c r="BL203" s="143"/>
      <c r="BM203" s="143"/>
      <c r="BN203" s="143"/>
      <c r="BO203" s="143"/>
      <c r="BP203" s="143"/>
      <c r="BQ203" s="6" t="str">
        <f>VLOOKUP(AM203,Hilfslisten!J:K,2,FALSE)</f>
        <v>Ruckstuhl Andreas</v>
      </c>
      <c r="BR203" s="6"/>
    </row>
    <row r="204" spans="1:70" ht="15" hidden="1" customHeight="1">
      <c r="A204" s="85" t="s">
        <v>2098</v>
      </c>
      <c r="B204" s="22" t="s">
        <v>177</v>
      </c>
      <c r="C204" s="69" t="s">
        <v>155</v>
      </c>
      <c r="D204" s="56" t="s">
        <v>2099</v>
      </c>
      <c r="E204" s="184" t="s">
        <v>1717</v>
      </c>
      <c r="F204" s="69" t="s">
        <v>155</v>
      </c>
      <c r="G204" s="15"/>
      <c r="H204" s="15"/>
      <c r="I204" s="15"/>
      <c r="J204" s="62"/>
      <c r="K204" s="15" t="s">
        <v>2100</v>
      </c>
      <c r="L204" s="184" t="s">
        <v>2094</v>
      </c>
      <c r="M204" s="15" t="s">
        <v>2094</v>
      </c>
      <c r="N204" s="16" t="s">
        <v>661</v>
      </c>
      <c r="O204" s="58">
        <v>4</v>
      </c>
      <c r="P204" s="16" t="s">
        <v>452</v>
      </c>
      <c r="Q204" s="16" t="s">
        <v>1435</v>
      </c>
      <c r="R204" s="16" t="s">
        <v>673</v>
      </c>
      <c r="S204" s="16" t="s">
        <v>673</v>
      </c>
      <c r="T204" s="23" t="s">
        <v>168</v>
      </c>
      <c r="U204" s="23" t="s">
        <v>168</v>
      </c>
      <c r="V204" s="23"/>
      <c r="W204" s="23"/>
      <c r="X204" s="23" t="s">
        <v>168</v>
      </c>
      <c r="Y204" s="23" t="s">
        <v>168</v>
      </c>
      <c r="Z204" s="23" t="s">
        <v>168</v>
      </c>
      <c r="AA204" s="23" t="s">
        <v>168</v>
      </c>
      <c r="AB204" s="23" t="s">
        <v>168</v>
      </c>
      <c r="AC204" s="23" t="s">
        <v>168</v>
      </c>
      <c r="AD204" s="23" t="s">
        <v>168</v>
      </c>
      <c r="AE204" s="23" t="s">
        <v>168</v>
      </c>
      <c r="AF204" s="23" t="s">
        <v>168</v>
      </c>
      <c r="AG204" s="23" t="s">
        <v>168</v>
      </c>
      <c r="AH204" s="23" t="s">
        <v>168</v>
      </c>
      <c r="AI204" s="23" t="s">
        <v>168</v>
      </c>
      <c r="AJ204" s="23">
        <v>4</v>
      </c>
      <c r="AK204" s="23">
        <v>4</v>
      </c>
      <c r="AL204" s="15" t="s">
        <v>210</v>
      </c>
      <c r="AM204" s="15" t="s">
        <v>713</v>
      </c>
      <c r="AN204" s="15" t="s">
        <v>472</v>
      </c>
      <c r="AO204" s="16" t="s">
        <v>171</v>
      </c>
      <c r="AP204" s="108" t="s">
        <v>667</v>
      </c>
      <c r="AQ204" s="69"/>
      <c r="AR204" s="43"/>
      <c r="AS204" s="57" t="s">
        <v>846</v>
      </c>
      <c r="AT204" s="56">
        <v>1557027</v>
      </c>
      <c r="AU204" s="4" t="s">
        <v>2101</v>
      </c>
      <c r="AV204" s="4" t="s">
        <v>2102</v>
      </c>
      <c r="AW204" s="4" t="s">
        <v>2103</v>
      </c>
      <c r="AX204" s="70" t="s">
        <v>667</v>
      </c>
      <c r="AY204" s="115">
        <v>0</v>
      </c>
      <c r="AZ204" s="70" t="s">
        <v>667</v>
      </c>
      <c r="BA204" s="115">
        <v>0</v>
      </c>
      <c r="BB204" s="157"/>
      <c r="BC204" s="157"/>
      <c r="BD204" s="157"/>
      <c r="BE204" s="157"/>
      <c r="BF204" s="157"/>
      <c r="BG204" s="115"/>
      <c r="BH204" s="143"/>
      <c r="BI204" s="143"/>
      <c r="BJ204" s="143"/>
      <c r="BK204" s="143"/>
      <c r="BL204" s="143"/>
      <c r="BM204" s="143"/>
      <c r="BN204" s="143"/>
      <c r="BO204" s="143"/>
      <c r="BP204" s="143"/>
      <c r="BQ204" s="6" t="str">
        <f>VLOOKUP(AM204,Hilfslisten!J:K,2,FALSE)</f>
        <v>Ruckstuhl Andreas</v>
      </c>
      <c r="BR204" s="6"/>
    </row>
    <row r="205" spans="1:70" ht="15" hidden="1" customHeight="1">
      <c r="A205" s="85" t="s">
        <v>2104</v>
      </c>
      <c r="B205" s="69" t="s">
        <v>177</v>
      </c>
      <c r="C205" s="69" t="s">
        <v>155</v>
      </c>
      <c r="D205" s="56" t="s">
        <v>2105</v>
      </c>
      <c r="E205" s="184" t="s">
        <v>804</v>
      </c>
      <c r="F205" s="69" t="s">
        <v>155</v>
      </c>
      <c r="G205" s="15"/>
      <c r="H205" s="15"/>
      <c r="I205" s="15"/>
      <c r="J205" s="62"/>
      <c r="K205" s="15" t="s">
        <v>2106</v>
      </c>
      <c r="L205" s="184" t="s">
        <v>2107</v>
      </c>
      <c r="M205" s="84" t="s">
        <v>2108</v>
      </c>
      <c r="N205" s="16" t="s">
        <v>164</v>
      </c>
      <c r="O205" s="58">
        <v>4</v>
      </c>
      <c r="P205" s="16" t="s">
        <v>452</v>
      </c>
      <c r="Q205" s="16" t="s">
        <v>1435</v>
      </c>
      <c r="R205" s="16" t="s">
        <v>673</v>
      </c>
      <c r="S205" s="16" t="s">
        <v>673</v>
      </c>
      <c r="T205" s="23" t="s">
        <v>168</v>
      </c>
      <c r="U205" s="23" t="s">
        <v>168</v>
      </c>
      <c r="V205" s="23"/>
      <c r="W205" s="23"/>
      <c r="X205" s="23" t="s">
        <v>168</v>
      </c>
      <c r="Y205" s="23" t="s">
        <v>168</v>
      </c>
      <c r="Z205" s="23" t="s">
        <v>168</v>
      </c>
      <c r="AA205" s="23" t="s">
        <v>168</v>
      </c>
      <c r="AB205" s="23" t="s">
        <v>168</v>
      </c>
      <c r="AC205" s="23" t="s">
        <v>168</v>
      </c>
      <c r="AD205" s="23" t="s">
        <v>168</v>
      </c>
      <c r="AE205" s="23" t="s">
        <v>168</v>
      </c>
      <c r="AF205" s="23" t="s">
        <v>168</v>
      </c>
      <c r="AG205" s="23" t="s">
        <v>168</v>
      </c>
      <c r="AH205" s="23" t="s">
        <v>168</v>
      </c>
      <c r="AI205" s="23" t="s">
        <v>168</v>
      </c>
      <c r="AJ205" s="23">
        <v>4</v>
      </c>
      <c r="AK205" s="23">
        <v>4</v>
      </c>
      <c r="AL205" s="15" t="s">
        <v>210</v>
      </c>
      <c r="AM205" s="15" t="s">
        <v>2109</v>
      </c>
      <c r="AN205" s="15" t="s">
        <v>472</v>
      </c>
      <c r="AO205" s="16" t="s">
        <v>171</v>
      </c>
      <c r="AP205" s="108"/>
      <c r="AQ205" s="69"/>
      <c r="AR205" s="43"/>
      <c r="AS205" s="43" t="s">
        <v>2110</v>
      </c>
      <c r="AT205" s="56">
        <v>1557014</v>
      </c>
      <c r="AU205" s="4" t="s">
        <v>2111</v>
      </c>
      <c r="AV205" s="4" t="s">
        <v>2112</v>
      </c>
      <c r="AW205" s="4" t="s">
        <v>2113</v>
      </c>
      <c r="AX205" s="70">
        <v>0</v>
      </c>
      <c r="AY205" s="115">
        <v>0</v>
      </c>
      <c r="AZ205" s="70">
        <v>0</v>
      </c>
      <c r="BA205" s="115">
        <v>0</v>
      </c>
      <c r="BB205" s="157"/>
      <c r="BC205" s="157"/>
      <c r="BD205" s="157"/>
      <c r="BE205" s="157"/>
      <c r="BF205" s="157"/>
      <c r="BG205" s="115"/>
      <c r="BH205" s="143"/>
      <c r="BI205" s="143"/>
      <c r="BJ205" s="143"/>
      <c r="BK205" s="143"/>
      <c r="BL205" s="143"/>
      <c r="BM205" s="143"/>
      <c r="BN205" s="143"/>
      <c r="BO205" s="143"/>
      <c r="BP205" s="143"/>
      <c r="BQ205" s="6" t="str">
        <f>VLOOKUP(AM205,Hilfslisten!J:K,2,FALSE)</f>
        <v>Mildenberger Thoralf</v>
      </c>
      <c r="BR205" s="6"/>
    </row>
    <row r="206" spans="1:70" ht="15" hidden="1" customHeight="1">
      <c r="A206" s="85" t="s">
        <v>2114</v>
      </c>
      <c r="B206" s="69" t="s">
        <v>177</v>
      </c>
      <c r="C206" s="69" t="s">
        <v>155</v>
      </c>
      <c r="D206" s="56" t="s">
        <v>2115</v>
      </c>
      <c r="E206" s="99" t="s">
        <v>2116</v>
      </c>
      <c r="F206" s="69"/>
      <c r="G206" s="15" t="s">
        <v>1495</v>
      </c>
      <c r="H206" s="15"/>
      <c r="I206" s="15"/>
      <c r="J206" s="62" t="s">
        <v>667</v>
      </c>
      <c r="K206" s="15" t="s">
        <v>2117</v>
      </c>
      <c r="L206" s="99" t="s">
        <v>2118</v>
      </c>
      <c r="M206" s="84" t="s">
        <v>2119</v>
      </c>
      <c r="N206" s="15" t="s">
        <v>164</v>
      </c>
      <c r="O206" s="58">
        <v>4</v>
      </c>
      <c r="P206" s="16" t="s">
        <v>452</v>
      </c>
      <c r="Q206" s="16" t="s">
        <v>1499</v>
      </c>
      <c r="R206" s="16" t="s">
        <v>673</v>
      </c>
      <c r="S206" s="16" t="s">
        <v>1692</v>
      </c>
      <c r="T206" s="23" t="s">
        <v>168</v>
      </c>
      <c r="U206" s="23" t="s">
        <v>168</v>
      </c>
      <c r="V206" s="23"/>
      <c r="W206" s="23"/>
      <c r="X206" s="23" t="s">
        <v>168</v>
      </c>
      <c r="Y206" s="23" t="s">
        <v>168</v>
      </c>
      <c r="Z206" s="23" t="s">
        <v>168</v>
      </c>
      <c r="AA206" s="23" t="s">
        <v>168</v>
      </c>
      <c r="AB206" s="23" t="s">
        <v>168</v>
      </c>
      <c r="AC206" s="23" t="s">
        <v>168</v>
      </c>
      <c r="AD206" s="23" t="s">
        <v>168</v>
      </c>
      <c r="AE206" s="23" t="s">
        <v>168</v>
      </c>
      <c r="AF206" s="23" t="s">
        <v>168</v>
      </c>
      <c r="AG206" s="23" t="s">
        <v>168</v>
      </c>
      <c r="AH206" s="23" t="s">
        <v>168</v>
      </c>
      <c r="AI206" s="23" t="s">
        <v>168</v>
      </c>
      <c r="AJ206" s="23">
        <v>4</v>
      </c>
      <c r="AK206" s="23">
        <v>6</v>
      </c>
      <c r="AL206" s="15" t="s">
        <v>210</v>
      </c>
      <c r="AM206" s="15" t="s">
        <v>1436</v>
      </c>
      <c r="AN206" s="15" t="s">
        <v>472</v>
      </c>
      <c r="AO206" s="16" t="s">
        <v>1500</v>
      </c>
      <c r="AP206" s="108"/>
      <c r="AQ206" s="69" t="s">
        <v>2120</v>
      </c>
      <c r="AR206" s="41"/>
      <c r="AS206" s="57" t="s">
        <v>248</v>
      </c>
      <c r="AT206" s="56">
        <v>1555868</v>
      </c>
      <c r="AU206" s="4" t="s">
        <v>2121</v>
      </c>
      <c r="AV206" s="4" t="s">
        <v>2122</v>
      </c>
      <c r="AW206" s="4" t="s">
        <v>2123</v>
      </c>
      <c r="AX206" s="70">
        <v>0</v>
      </c>
      <c r="AY206" s="115">
        <v>0</v>
      </c>
      <c r="AZ206" s="70">
        <v>0</v>
      </c>
      <c r="BA206" s="115">
        <v>0</v>
      </c>
      <c r="BB206" s="157" t="s">
        <v>1506</v>
      </c>
      <c r="BC206" s="157" t="s">
        <v>1507</v>
      </c>
      <c r="BD206" s="157"/>
      <c r="BE206" s="157"/>
      <c r="BF206" s="157"/>
      <c r="BG206" s="115"/>
      <c r="BH206" s="143">
        <v>0</v>
      </c>
      <c r="BI206" s="143"/>
      <c r="BJ206" s="143">
        <v>0</v>
      </c>
      <c r="BK206" s="143">
        <v>0</v>
      </c>
      <c r="BL206" s="143">
        <v>0</v>
      </c>
      <c r="BM206" s="143">
        <v>0</v>
      </c>
      <c r="BN206" s="143">
        <v>0</v>
      </c>
      <c r="BO206" s="143">
        <v>0</v>
      </c>
      <c r="BP206" s="143">
        <v>0</v>
      </c>
      <c r="BQ206" s="6" t="str">
        <f>VLOOKUP(AM206,Hilfslisten!J:K,2,FALSE)</f>
        <v>Breymann Wolfgang</v>
      </c>
      <c r="BR206" s="157"/>
    </row>
    <row r="207" spans="1:70" ht="15" hidden="1" customHeight="1">
      <c r="A207" s="85" t="s">
        <v>2124</v>
      </c>
      <c r="B207" s="22" t="s">
        <v>177</v>
      </c>
      <c r="C207" s="21" t="s">
        <v>155</v>
      </c>
      <c r="D207" s="56" t="s">
        <v>2125</v>
      </c>
      <c r="E207" s="106" t="s">
        <v>2116</v>
      </c>
      <c r="F207" s="21"/>
      <c r="G207" s="14" t="s">
        <v>2126</v>
      </c>
      <c r="H207" s="14"/>
      <c r="I207" s="14"/>
      <c r="J207" s="61" t="s">
        <v>667</v>
      </c>
      <c r="K207" s="14" t="s">
        <v>2127</v>
      </c>
      <c r="L207" s="106" t="s">
        <v>2128</v>
      </c>
      <c r="M207" s="84" t="s">
        <v>2129</v>
      </c>
      <c r="N207" s="15" t="s">
        <v>164</v>
      </c>
      <c r="O207" s="58">
        <v>4</v>
      </c>
      <c r="P207" s="16" t="s">
        <v>452</v>
      </c>
      <c r="Q207" s="16" t="s">
        <v>2130</v>
      </c>
      <c r="R207" s="16" t="s">
        <v>673</v>
      </c>
      <c r="S207" s="17" t="s">
        <v>1692</v>
      </c>
      <c r="T207" s="23" t="s">
        <v>168</v>
      </c>
      <c r="U207" s="23" t="s">
        <v>168</v>
      </c>
      <c r="V207" s="23"/>
      <c r="W207" s="23"/>
      <c r="X207" s="23" t="s">
        <v>168</v>
      </c>
      <c r="Y207" s="23" t="s">
        <v>168</v>
      </c>
      <c r="Z207" s="23" t="s">
        <v>168</v>
      </c>
      <c r="AA207" s="23" t="s">
        <v>168</v>
      </c>
      <c r="AB207" s="23" t="s">
        <v>168</v>
      </c>
      <c r="AC207" s="23" t="s">
        <v>168</v>
      </c>
      <c r="AD207" s="23" t="s">
        <v>168</v>
      </c>
      <c r="AE207" s="23" t="s">
        <v>168</v>
      </c>
      <c r="AF207" s="23" t="s">
        <v>168</v>
      </c>
      <c r="AG207" s="23" t="s">
        <v>168</v>
      </c>
      <c r="AH207" s="23" t="s">
        <v>168</v>
      </c>
      <c r="AI207" s="23" t="s">
        <v>168</v>
      </c>
      <c r="AJ207" s="23">
        <v>4</v>
      </c>
      <c r="AK207" s="23">
        <v>6</v>
      </c>
      <c r="AL207" s="15" t="s">
        <v>210</v>
      </c>
      <c r="AM207" s="15" t="s">
        <v>1581</v>
      </c>
      <c r="AN207" s="15" t="s">
        <v>472</v>
      </c>
      <c r="AO207" s="17" t="s">
        <v>1500</v>
      </c>
      <c r="AP207" s="23"/>
      <c r="AQ207" s="69" t="s">
        <v>2120</v>
      </c>
      <c r="AR207" s="41"/>
      <c r="AS207" s="57" t="s">
        <v>184</v>
      </c>
      <c r="AT207" s="56">
        <v>1555851</v>
      </c>
      <c r="AU207" s="4" t="s">
        <v>2131</v>
      </c>
      <c r="AV207" s="4" t="s">
        <v>2132</v>
      </c>
      <c r="AW207" s="4" t="s">
        <v>2133</v>
      </c>
      <c r="AX207" s="70">
        <v>0</v>
      </c>
      <c r="AY207" s="115">
        <v>0</v>
      </c>
      <c r="AZ207" s="70">
        <v>0</v>
      </c>
      <c r="BA207" s="115">
        <v>0</v>
      </c>
      <c r="BB207" s="157" t="s">
        <v>1506</v>
      </c>
      <c r="BC207" s="157" t="s">
        <v>1507</v>
      </c>
      <c r="BD207" s="157"/>
      <c r="BE207" s="157"/>
      <c r="BF207" s="157"/>
      <c r="BG207" s="115"/>
      <c r="BH207" s="143">
        <v>0</v>
      </c>
      <c r="BI207" s="143"/>
      <c r="BJ207" s="143">
        <v>0</v>
      </c>
      <c r="BK207" s="143">
        <v>0</v>
      </c>
      <c r="BL207" s="143">
        <v>0</v>
      </c>
      <c r="BM207" s="143">
        <v>0</v>
      </c>
      <c r="BN207" s="143">
        <v>0</v>
      </c>
      <c r="BO207" s="143">
        <v>0</v>
      </c>
      <c r="BP207" s="143">
        <v>0</v>
      </c>
      <c r="BQ207" s="6" t="str">
        <f>VLOOKUP(AM207,Hilfslisten!J:K,2,FALSE)</f>
        <v>Klinkert Andreas</v>
      </c>
      <c r="BR207" s="157"/>
    </row>
    <row r="208" spans="1:70" ht="15" hidden="1" customHeight="1">
      <c r="A208" s="85" t="s">
        <v>2134</v>
      </c>
      <c r="B208" s="22" t="s">
        <v>177</v>
      </c>
      <c r="C208" s="21" t="s">
        <v>155</v>
      </c>
      <c r="D208" s="56" t="s">
        <v>2135</v>
      </c>
      <c r="E208" s="106" t="s">
        <v>2136</v>
      </c>
      <c r="F208" s="21"/>
      <c r="G208" s="14" t="s">
        <v>1576</v>
      </c>
      <c r="H208" s="14"/>
      <c r="I208" s="14"/>
      <c r="J208" s="61" t="s">
        <v>667</v>
      </c>
      <c r="K208" s="14" t="s">
        <v>2137</v>
      </c>
      <c r="L208" s="106" t="s">
        <v>2138</v>
      </c>
      <c r="M208" s="84" t="s">
        <v>2138</v>
      </c>
      <c r="N208" s="15" t="s">
        <v>164</v>
      </c>
      <c r="O208" s="58">
        <v>4</v>
      </c>
      <c r="P208" s="16" t="s">
        <v>452</v>
      </c>
      <c r="Q208" s="16" t="s">
        <v>2139</v>
      </c>
      <c r="R208" s="16" t="s">
        <v>673</v>
      </c>
      <c r="S208" s="17" t="s">
        <v>1692</v>
      </c>
      <c r="T208" s="23" t="s">
        <v>168</v>
      </c>
      <c r="U208" s="23" t="s">
        <v>168</v>
      </c>
      <c r="V208" s="23"/>
      <c r="W208" s="23"/>
      <c r="X208" s="23" t="s">
        <v>168</v>
      </c>
      <c r="Y208" s="23" t="s">
        <v>168</v>
      </c>
      <c r="Z208" s="23" t="s">
        <v>168</v>
      </c>
      <c r="AA208" s="23" t="s">
        <v>168</v>
      </c>
      <c r="AB208" s="23" t="s">
        <v>168</v>
      </c>
      <c r="AC208" s="23" t="s">
        <v>168</v>
      </c>
      <c r="AD208" s="23" t="s">
        <v>168</v>
      </c>
      <c r="AE208" s="23" t="s">
        <v>168</v>
      </c>
      <c r="AF208" s="23" t="s">
        <v>168</v>
      </c>
      <c r="AG208" s="23" t="s">
        <v>168</v>
      </c>
      <c r="AH208" s="23" t="s">
        <v>168</v>
      </c>
      <c r="AI208" s="23" t="s">
        <v>168</v>
      </c>
      <c r="AJ208" s="23">
        <v>4</v>
      </c>
      <c r="AK208" s="23">
        <v>6</v>
      </c>
      <c r="AL208" s="15" t="s">
        <v>210</v>
      </c>
      <c r="AM208" s="15" t="s">
        <v>1134</v>
      </c>
      <c r="AN208" s="15" t="s">
        <v>472</v>
      </c>
      <c r="AO208" s="17" t="s">
        <v>1500</v>
      </c>
      <c r="AP208" s="23"/>
      <c r="AQ208" s="69" t="s">
        <v>2120</v>
      </c>
      <c r="AR208" s="41"/>
      <c r="AS208" s="57" t="s">
        <v>184</v>
      </c>
      <c r="AT208" s="56">
        <v>1555770</v>
      </c>
      <c r="AU208" s="4" t="s">
        <v>2140</v>
      </c>
      <c r="AV208" s="4" t="s">
        <v>2141</v>
      </c>
      <c r="AW208" s="4" t="s">
        <v>2142</v>
      </c>
      <c r="AX208" s="70">
        <v>0</v>
      </c>
      <c r="AY208" s="115">
        <v>0</v>
      </c>
      <c r="AZ208" s="70">
        <v>0</v>
      </c>
      <c r="BA208" s="115">
        <v>0</v>
      </c>
      <c r="BB208" s="157" t="s">
        <v>1506</v>
      </c>
      <c r="BC208" s="157" t="s">
        <v>1507</v>
      </c>
      <c r="BD208" s="157"/>
      <c r="BE208" s="157"/>
      <c r="BF208" s="157"/>
      <c r="BG208" s="115"/>
      <c r="BH208" s="143">
        <v>0</v>
      </c>
      <c r="BI208" s="143"/>
      <c r="BJ208" s="143">
        <v>0</v>
      </c>
      <c r="BK208" s="143">
        <v>0</v>
      </c>
      <c r="BL208" s="143">
        <v>0</v>
      </c>
      <c r="BM208" s="143">
        <v>0</v>
      </c>
      <c r="BN208" s="143">
        <v>0</v>
      </c>
      <c r="BO208" s="143">
        <v>0</v>
      </c>
      <c r="BP208" s="143">
        <v>0</v>
      </c>
      <c r="BQ208" s="6" t="str">
        <f>VLOOKUP(AM208,Hilfslisten!J:K,2,FALSE)</f>
        <v>Meierhofer Jürg</v>
      </c>
      <c r="BR208" s="157"/>
    </row>
    <row r="209" spans="1:70" ht="15" hidden="1" customHeight="1">
      <c r="A209" s="85" t="s">
        <v>2143</v>
      </c>
      <c r="B209" s="22" t="s">
        <v>177</v>
      </c>
      <c r="C209" s="21" t="s">
        <v>155</v>
      </c>
      <c r="D209" s="56" t="s">
        <v>2144</v>
      </c>
      <c r="E209" s="106" t="s">
        <v>2136</v>
      </c>
      <c r="F209" s="21"/>
      <c r="G209" s="14" t="s">
        <v>1495</v>
      </c>
      <c r="H209" s="14"/>
      <c r="I209" s="14"/>
      <c r="J209" s="61" t="s">
        <v>667</v>
      </c>
      <c r="K209" s="14" t="s">
        <v>2145</v>
      </c>
      <c r="L209" s="106" t="s">
        <v>2146</v>
      </c>
      <c r="M209" s="84" t="s">
        <v>2146</v>
      </c>
      <c r="N209" s="15" t="s">
        <v>164</v>
      </c>
      <c r="O209" s="58">
        <v>4</v>
      </c>
      <c r="P209" s="16" t="s">
        <v>452</v>
      </c>
      <c r="Q209" s="16" t="s">
        <v>1499</v>
      </c>
      <c r="R209" s="16" t="s">
        <v>673</v>
      </c>
      <c r="S209" s="17" t="s">
        <v>1692</v>
      </c>
      <c r="T209" s="23" t="s">
        <v>168</v>
      </c>
      <c r="U209" s="23" t="s">
        <v>168</v>
      </c>
      <c r="V209" s="23"/>
      <c r="W209" s="23"/>
      <c r="X209" s="23" t="s">
        <v>168</v>
      </c>
      <c r="Y209" s="23" t="s">
        <v>168</v>
      </c>
      <c r="Z209" s="23" t="s">
        <v>168</v>
      </c>
      <c r="AA209" s="23" t="s">
        <v>168</v>
      </c>
      <c r="AB209" s="23" t="s">
        <v>168</v>
      </c>
      <c r="AC209" s="23" t="s">
        <v>168</v>
      </c>
      <c r="AD209" s="23" t="s">
        <v>168</v>
      </c>
      <c r="AE209" s="23" t="s">
        <v>168</v>
      </c>
      <c r="AF209" s="23" t="s">
        <v>168</v>
      </c>
      <c r="AG209" s="23" t="s">
        <v>168</v>
      </c>
      <c r="AH209" s="23" t="s">
        <v>168</v>
      </c>
      <c r="AI209" s="23" t="s">
        <v>168</v>
      </c>
      <c r="AJ209" s="23">
        <v>4</v>
      </c>
      <c r="AK209" s="23">
        <v>6</v>
      </c>
      <c r="AL209" s="15" t="s">
        <v>210</v>
      </c>
      <c r="AM209" s="15" t="s">
        <v>2147</v>
      </c>
      <c r="AN209" s="15" t="s">
        <v>472</v>
      </c>
      <c r="AO209" s="17" t="s">
        <v>1500</v>
      </c>
      <c r="AP209" s="23"/>
      <c r="AQ209" s="69" t="s">
        <v>2120</v>
      </c>
      <c r="AR209" s="41"/>
      <c r="AS209" s="57" t="s">
        <v>2148</v>
      </c>
      <c r="AT209" s="56">
        <v>1555761</v>
      </c>
      <c r="AU209" s="4" t="s">
        <v>2149</v>
      </c>
      <c r="AV209" s="4" t="s">
        <v>2150</v>
      </c>
      <c r="AW209" s="4" t="s">
        <v>2151</v>
      </c>
      <c r="AX209" s="70">
        <v>0</v>
      </c>
      <c r="AY209" s="115">
        <v>0</v>
      </c>
      <c r="AZ209" s="70">
        <v>0</v>
      </c>
      <c r="BA209" s="115">
        <v>0</v>
      </c>
      <c r="BB209" s="157" t="s">
        <v>1506</v>
      </c>
      <c r="BC209" s="157" t="s">
        <v>1507</v>
      </c>
      <c r="BD209" s="157"/>
      <c r="BE209" s="157"/>
      <c r="BF209" s="157"/>
      <c r="BG209" s="115"/>
      <c r="BH209" s="143">
        <v>0</v>
      </c>
      <c r="BI209" s="143"/>
      <c r="BJ209" s="143">
        <v>0</v>
      </c>
      <c r="BK209" s="143">
        <v>0</v>
      </c>
      <c r="BL209" s="143">
        <v>0</v>
      </c>
      <c r="BM209" s="143">
        <v>0</v>
      </c>
      <c r="BN209" s="143">
        <v>0</v>
      </c>
      <c r="BO209" s="143">
        <v>0</v>
      </c>
      <c r="BP209" s="143">
        <v>0</v>
      </c>
      <c r="BQ209" s="6" t="str">
        <f>VLOOKUP(AM209,Hilfslisten!J:K,2,FALSE)</f>
        <v>Wildi Marc</v>
      </c>
      <c r="BR209" s="157"/>
    </row>
    <row r="210" spans="1:70" ht="15" hidden="1" customHeight="1">
      <c r="A210" s="85" t="s">
        <v>2152</v>
      </c>
      <c r="B210" s="69" t="s">
        <v>159</v>
      </c>
      <c r="C210" s="69" t="s">
        <v>1519</v>
      </c>
      <c r="D210" s="97" t="s">
        <v>2153</v>
      </c>
      <c r="E210" s="196" t="s">
        <v>2154</v>
      </c>
      <c r="F210" s="69" t="s">
        <v>1519</v>
      </c>
      <c r="G210" s="15"/>
      <c r="H210" s="15"/>
      <c r="I210" s="15"/>
      <c r="J210" s="62"/>
      <c r="K210" s="15" t="s">
        <v>2155</v>
      </c>
      <c r="L210" s="196" t="s">
        <v>2154</v>
      </c>
      <c r="M210" s="84" t="s">
        <v>2156</v>
      </c>
      <c r="N210" s="15" t="s">
        <v>164</v>
      </c>
      <c r="O210" s="58">
        <v>4</v>
      </c>
      <c r="P210" s="16" t="s">
        <v>208</v>
      </c>
      <c r="Q210" s="16" t="s">
        <v>1524</v>
      </c>
      <c r="R210" s="16" t="s">
        <v>673</v>
      </c>
      <c r="S210" s="16" t="s">
        <v>2157</v>
      </c>
      <c r="T210" s="23" t="s">
        <v>168</v>
      </c>
      <c r="U210" s="23" t="s">
        <v>168</v>
      </c>
      <c r="V210" s="23"/>
      <c r="W210" s="23"/>
      <c r="X210" s="23">
        <v>4</v>
      </c>
      <c r="Y210" s="23">
        <v>4</v>
      </c>
      <c r="Z210" s="23" t="s">
        <v>168</v>
      </c>
      <c r="AA210" s="23" t="s">
        <v>168</v>
      </c>
      <c r="AB210" s="23">
        <v>4</v>
      </c>
      <c r="AC210" s="23">
        <v>6</v>
      </c>
      <c r="AD210" s="23" t="s">
        <v>168</v>
      </c>
      <c r="AE210" s="23" t="s">
        <v>168</v>
      </c>
      <c r="AF210" s="23">
        <v>4</v>
      </c>
      <c r="AG210" s="23">
        <v>4</v>
      </c>
      <c r="AH210" s="23" t="s">
        <v>168</v>
      </c>
      <c r="AI210" s="23" t="s">
        <v>168</v>
      </c>
      <c r="AJ210" s="23" t="s">
        <v>168</v>
      </c>
      <c r="AK210" s="23" t="s">
        <v>168</v>
      </c>
      <c r="AL210" s="16" t="s">
        <v>232</v>
      </c>
      <c r="AM210" s="15" t="s">
        <v>2158</v>
      </c>
      <c r="AN210" s="15" t="s">
        <v>551</v>
      </c>
      <c r="AO210" s="16" t="s">
        <v>171</v>
      </c>
      <c r="AP210" s="108"/>
      <c r="AQ210" s="16" t="s">
        <v>1601</v>
      </c>
      <c r="AR210" s="42" t="s">
        <v>2159</v>
      </c>
      <c r="AS210" s="42" t="s">
        <v>846</v>
      </c>
      <c r="AT210" s="56">
        <v>604578</v>
      </c>
      <c r="AU210" s="4" t="s">
        <v>2160</v>
      </c>
      <c r="AV210" s="4" t="s">
        <v>2161</v>
      </c>
      <c r="AW210" s="4" t="s">
        <v>2162</v>
      </c>
      <c r="AX210" s="70">
        <v>0</v>
      </c>
      <c r="AY210" s="115">
        <v>0</v>
      </c>
      <c r="AZ210" s="70">
        <v>0</v>
      </c>
      <c r="BA210" s="115">
        <v>0</v>
      </c>
      <c r="BB210" s="157"/>
      <c r="BC210" s="157"/>
      <c r="BD210" s="157"/>
      <c r="BE210" s="157"/>
      <c r="BF210" s="157"/>
      <c r="BG210" s="115"/>
      <c r="BH210" s="143"/>
      <c r="BI210" s="143"/>
      <c r="BJ210" s="143"/>
      <c r="BK210" s="143"/>
      <c r="BL210" s="143"/>
      <c r="BM210" s="143"/>
      <c r="BN210" s="143"/>
      <c r="BO210" s="143"/>
      <c r="BP210" s="143"/>
      <c r="BQ210" s="6" t="str">
        <f>VLOOKUP(AM210,Hilfslisten!J:K,2,FALSE)</f>
        <v>Rüst Andreas</v>
      </c>
      <c r="BR210" s="6"/>
    </row>
    <row r="211" spans="1:70" ht="15" hidden="1" customHeight="1">
      <c r="A211" s="85" t="s">
        <v>2163</v>
      </c>
      <c r="B211" s="22" t="s">
        <v>177</v>
      </c>
      <c r="C211" s="69" t="s">
        <v>614</v>
      </c>
      <c r="D211" s="56" t="s">
        <v>2164</v>
      </c>
      <c r="E211" s="196" t="s">
        <v>765</v>
      </c>
      <c r="F211" s="69" t="s">
        <v>614</v>
      </c>
      <c r="G211" s="15"/>
      <c r="H211" s="15"/>
      <c r="I211" s="15"/>
      <c r="J211" s="62"/>
      <c r="K211" s="15" t="s">
        <v>2165</v>
      </c>
      <c r="L211" s="196" t="s">
        <v>2166</v>
      </c>
      <c r="M211" s="15" t="s">
        <v>2167</v>
      </c>
      <c r="N211" s="16" t="s">
        <v>164</v>
      </c>
      <c r="O211" s="58">
        <v>4</v>
      </c>
      <c r="P211" s="16" t="s">
        <v>269</v>
      </c>
      <c r="Q211" s="19" t="s">
        <v>1547</v>
      </c>
      <c r="R211" s="16" t="s">
        <v>673</v>
      </c>
      <c r="S211" s="16" t="s">
        <v>2168</v>
      </c>
      <c r="T211" s="23" t="s">
        <v>168</v>
      </c>
      <c r="U211" s="23" t="s">
        <v>168</v>
      </c>
      <c r="V211" s="23"/>
      <c r="W211" s="23"/>
      <c r="X211" s="23" t="s">
        <v>168</v>
      </c>
      <c r="Y211" s="23" t="s">
        <v>168</v>
      </c>
      <c r="Z211" s="23">
        <v>4</v>
      </c>
      <c r="AA211" s="23">
        <v>4</v>
      </c>
      <c r="AB211" s="23" t="s">
        <v>168</v>
      </c>
      <c r="AC211" s="23" t="s">
        <v>168</v>
      </c>
      <c r="AD211" s="23">
        <v>4</v>
      </c>
      <c r="AE211" s="23">
        <v>6</v>
      </c>
      <c r="AF211" s="23" t="s">
        <v>168</v>
      </c>
      <c r="AG211" s="23" t="s">
        <v>168</v>
      </c>
      <c r="AH211" s="23" t="s">
        <v>168</v>
      </c>
      <c r="AI211" s="23" t="s">
        <v>168</v>
      </c>
      <c r="AJ211" s="23" t="s">
        <v>168</v>
      </c>
      <c r="AK211" s="23" t="s">
        <v>168</v>
      </c>
      <c r="AL211" s="15" t="s">
        <v>271</v>
      </c>
      <c r="AM211" s="15" t="s">
        <v>758</v>
      </c>
      <c r="AN211" s="14" t="s">
        <v>621</v>
      </c>
      <c r="AO211" s="16" t="s">
        <v>171</v>
      </c>
      <c r="AP211" s="108"/>
      <c r="AQ211" s="16"/>
      <c r="AR211" s="42" t="s">
        <v>943</v>
      </c>
      <c r="AS211" s="57" t="s">
        <v>184</v>
      </c>
      <c r="AT211" s="56">
        <v>1558936</v>
      </c>
      <c r="AU211" s="4" t="s">
        <v>2169</v>
      </c>
      <c r="AV211" s="4" t="s">
        <v>2170</v>
      </c>
      <c r="AW211" s="4" t="s">
        <v>2171</v>
      </c>
      <c r="AX211" s="70">
        <v>0</v>
      </c>
      <c r="AY211" s="115">
        <v>0</v>
      </c>
      <c r="AZ211" s="70">
        <v>0</v>
      </c>
      <c r="BA211" s="115">
        <v>0</v>
      </c>
      <c r="BB211" s="157"/>
      <c r="BC211" s="157"/>
      <c r="BD211" s="157"/>
      <c r="BE211" s="157"/>
      <c r="BF211" s="157"/>
      <c r="BG211" s="115"/>
      <c r="BH211" s="143"/>
      <c r="BI211" s="143"/>
      <c r="BJ211" s="143"/>
      <c r="BK211" s="143"/>
      <c r="BL211" s="143"/>
      <c r="BM211" s="143"/>
      <c r="BN211" s="143"/>
      <c r="BO211" s="143"/>
      <c r="BP211" s="143"/>
      <c r="BQ211" s="6" t="str">
        <f>VLOOKUP(AM211,Hilfslisten!J:K,2,FALSE)</f>
        <v>Tillenkamp Frank</v>
      </c>
      <c r="BR211" s="6"/>
    </row>
    <row r="212" spans="1:70" ht="15" hidden="1" customHeight="1">
      <c r="A212" s="85" t="s">
        <v>2172</v>
      </c>
      <c r="B212" s="6" t="s">
        <v>177</v>
      </c>
      <c r="C212" s="6" t="s">
        <v>2173</v>
      </c>
      <c r="D212" s="6"/>
      <c r="E212" s="6"/>
      <c r="F212" s="6" t="s">
        <v>2173</v>
      </c>
      <c r="G212" s="6"/>
      <c r="H212" s="6"/>
      <c r="I212" s="6"/>
      <c r="J212" s="157"/>
      <c r="K212" s="83" t="s">
        <v>2174</v>
      </c>
      <c r="L212" s="219" t="s">
        <v>1849</v>
      </c>
      <c r="M212" s="6" t="s">
        <v>2175</v>
      </c>
      <c r="N212" s="8" t="s">
        <v>164</v>
      </c>
      <c r="O212" s="157">
        <v>4</v>
      </c>
      <c r="P212" s="16" t="s">
        <v>208</v>
      </c>
      <c r="Q212" s="8" t="s">
        <v>2176</v>
      </c>
      <c r="R212" s="8" t="s">
        <v>673</v>
      </c>
      <c r="S212" s="8" t="s">
        <v>2177</v>
      </c>
      <c r="T212" s="157"/>
      <c r="U212" s="157"/>
      <c r="V212" s="157">
        <v>4</v>
      </c>
      <c r="W212" s="157">
        <v>6</v>
      </c>
      <c r="X212" s="157"/>
      <c r="Y212" s="157"/>
      <c r="Z212" s="157"/>
      <c r="AA212" s="157"/>
      <c r="AB212" s="157">
        <v>4</v>
      </c>
      <c r="AC212" s="157">
        <v>5</v>
      </c>
      <c r="AD212" s="157"/>
      <c r="AE212" s="157"/>
      <c r="AF212" s="157"/>
      <c r="AG212" s="157"/>
      <c r="AH212" s="157"/>
      <c r="AI212" s="157"/>
      <c r="AJ212" s="157"/>
      <c r="AK212" s="157"/>
      <c r="AL212" s="220" t="s">
        <v>219</v>
      </c>
      <c r="AM212" s="220" t="s">
        <v>1726</v>
      </c>
      <c r="AN212" s="211" t="s">
        <v>2178</v>
      </c>
      <c r="AO212" s="17" t="s">
        <v>171</v>
      </c>
      <c r="AP212" s="157"/>
      <c r="AQ212" s="6"/>
      <c r="AR212" s="57"/>
      <c r="AS212" s="57" t="s">
        <v>2179</v>
      </c>
      <c r="AT212" s="8">
        <v>1692466</v>
      </c>
      <c r="AU212" s="4" t="s">
        <v>2180</v>
      </c>
      <c r="AV212" s="4" t="s">
        <v>2181</v>
      </c>
      <c r="AW212" s="4" t="s">
        <v>2182</v>
      </c>
      <c r="AX212" s="70"/>
      <c r="AY212" s="116"/>
      <c r="AZ212" s="70"/>
      <c r="BA212" s="116"/>
      <c r="BB212" s="157"/>
      <c r="BC212" s="157"/>
      <c r="BD212" s="157"/>
      <c r="BE212" s="157"/>
      <c r="BF212" s="157"/>
      <c r="BG212" s="116"/>
      <c r="BH212" s="143"/>
      <c r="BI212" s="143"/>
      <c r="BJ212" s="143"/>
      <c r="BK212" s="143"/>
      <c r="BL212" s="143"/>
      <c r="BM212" s="143"/>
      <c r="BN212" s="143"/>
      <c r="BO212" s="143"/>
      <c r="BP212" s="143"/>
      <c r="BQ212" s="6" t="str">
        <f>VLOOKUP(AM212,Hilfslisten!J:K,2,FALSE)</f>
        <v>Weiler Andreas</v>
      </c>
      <c r="BR212" s="6"/>
    </row>
    <row r="213" spans="1:70" ht="15" hidden="1" customHeight="1">
      <c r="A213" s="85" t="s">
        <v>2183</v>
      </c>
      <c r="B213" s="69" t="s">
        <v>177</v>
      </c>
      <c r="C213" s="69" t="s">
        <v>509</v>
      </c>
      <c r="D213" s="56" t="s">
        <v>2184</v>
      </c>
      <c r="E213" s="196" t="s">
        <v>2185</v>
      </c>
      <c r="F213" s="69" t="s">
        <v>509</v>
      </c>
      <c r="G213" s="15"/>
      <c r="H213" s="15"/>
      <c r="I213" s="15"/>
      <c r="J213" s="62"/>
      <c r="K213" s="15" t="s">
        <v>2186</v>
      </c>
      <c r="L213" s="196" t="s">
        <v>2185</v>
      </c>
      <c r="M213" s="84" t="s">
        <v>2187</v>
      </c>
      <c r="N213" s="15" t="s">
        <v>164</v>
      </c>
      <c r="O213" s="58">
        <v>4</v>
      </c>
      <c r="P213" s="16" t="s">
        <v>269</v>
      </c>
      <c r="Q213" s="16" t="s">
        <v>1590</v>
      </c>
      <c r="R213" s="16" t="s">
        <v>673</v>
      </c>
      <c r="S213" s="16" t="s">
        <v>1692</v>
      </c>
      <c r="T213" s="23" t="s">
        <v>168</v>
      </c>
      <c r="U213" s="23" t="s">
        <v>168</v>
      </c>
      <c r="V213" s="23"/>
      <c r="W213" s="23"/>
      <c r="X213" s="23">
        <v>4</v>
      </c>
      <c r="Y213" s="23">
        <v>6</v>
      </c>
      <c r="Z213" s="23" t="s">
        <v>168</v>
      </c>
      <c r="AA213" s="23" t="s">
        <v>168</v>
      </c>
      <c r="AB213" s="23" t="s">
        <v>168</v>
      </c>
      <c r="AC213" s="23" t="s">
        <v>168</v>
      </c>
      <c r="AD213" s="23" t="s">
        <v>168</v>
      </c>
      <c r="AE213" s="23" t="s">
        <v>168</v>
      </c>
      <c r="AF213" s="23">
        <v>4</v>
      </c>
      <c r="AG213" s="23">
        <v>6</v>
      </c>
      <c r="AH213" s="23" t="s">
        <v>168</v>
      </c>
      <c r="AI213" s="23" t="s">
        <v>168</v>
      </c>
      <c r="AJ213" s="23" t="s">
        <v>168</v>
      </c>
      <c r="AK213" s="23" t="s">
        <v>168</v>
      </c>
      <c r="AL213" s="16" t="s">
        <v>427</v>
      </c>
      <c r="AM213" s="15" t="s">
        <v>2188</v>
      </c>
      <c r="AN213" s="15" t="s">
        <v>415</v>
      </c>
      <c r="AO213" s="16" t="s">
        <v>171</v>
      </c>
      <c r="AP213" s="108"/>
      <c r="AQ213" s="236" t="s">
        <v>2189</v>
      </c>
      <c r="AR213" s="42" t="s">
        <v>2190</v>
      </c>
      <c r="AS213" s="57" t="s">
        <v>2191</v>
      </c>
      <c r="AT213" s="56">
        <v>1558932</v>
      </c>
      <c r="AU213" s="4" t="s">
        <v>2192</v>
      </c>
      <c r="AV213" s="4" t="s">
        <v>2193</v>
      </c>
      <c r="AW213" s="4" t="s">
        <v>2194</v>
      </c>
      <c r="AX213" s="70">
        <v>0</v>
      </c>
      <c r="AY213" s="115">
        <v>0</v>
      </c>
      <c r="AZ213" s="70">
        <v>0</v>
      </c>
      <c r="BA213" s="115">
        <v>0</v>
      </c>
      <c r="BB213" s="157"/>
      <c r="BC213" s="157"/>
      <c r="BD213" s="157"/>
      <c r="BE213" s="157"/>
      <c r="BF213" s="157"/>
      <c r="BG213" s="115"/>
      <c r="BH213" s="143"/>
      <c r="BI213" s="143"/>
      <c r="BJ213" s="143"/>
      <c r="BK213" s="143"/>
      <c r="BL213" s="143"/>
      <c r="BM213" s="143"/>
      <c r="BN213" s="143"/>
      <c r="BO213" s="143"/>
      <c r="BP213" s="143"/>
      <c r="BQ213" s="6" t="str">
        <f>VLOOKUP(AM213,Hilfslisten!J:K,2,FALSE)</f>
        <v>Stadler Konrad</v>
      </c>
      <c r="BR213" s="6"/>
    </row>
    <row r="214" spans="1:70" ht="15" hidden="1" customHeight="1">
      <c r="A214" s="85" t="s">
        <v>2195</v>
      </c>
      <c r="B214" s="6" t="s">
        <v>177</v>
      </c>
      <c r="C214" s="6" t="s">
        <v>522</v>
      </c>
      <c r="D214" s="6" t="s">
        <v>2091</v>
      </c>
      <c r="E214" s="184" t="s">
        <v>1717</v>
      </c>
      <c r="F214" s="6" t="s">
        <v>522</v>
      </c>
      <c r="G214" s="6"/>
      <c r="H214" s="6"/>
      <c r="I214" s="6"/>
      <c r="J214" s="157"/>
      <c r="K214" s="83" t="s">
        <v>2196</v>
      </c>
      <c r="L214" s="221" t="s">
        <v>2093</v>
      </c>
      <c r="M214" s="147" t="s">
        <v>2094</v>
      </c>
      <c r="N214" s="8" t="s">
        <v>164</v>
      </c>
      <c r="O214" s="157">
        <v>4</v>
      </c>
      <c r="P214" s="16" t="s">
        <v>452</v>
      </c>
      <c r="Q214" s="8" t="s">
        <v>1563</v>
      </c>
      <c r="R214" s="8" t="s">
        <v>673</v>
      </c>
      <c r="S214" s="8" t="s">
        <v>2197</v>
      </c>
      <c r="T214" s="157"/>
      <c r="U214" s="157"/>
      <c r="V214" s="157">
        <v>4</v>
      </c>
      <c r="W214" s="157">
        <v>6</v>
      </c>
      <c r="X214" s="157"/>
      <c r="Y214" s="157"/>
      <c r="Z214" s="157"/>
      <c r="AA214" s="157"/>
      <c r="AB214" s="157"/>
      <c r="AC214" s="157"/>
      <c r="AD214" s="157"/>
      <c r="AE214" s="157"/>
      <c r="AF214" s="157"/>
      <c r="AG214" s="157"/>
      <c r="AH214" s="157"/>
      <c r="AI214" s="157"/>
      <c r="AJ214" s="157">
        <v>4</v>
      </c>
      <c r="AK214" s="157">
        <v>4</v>
      </c>
      <c r="AL214" s="211" t="s">
        <v>210</v>
      </c>
      <c r="AM214" s="211" t="s">
        <v>713</v>
      </c>
      <c r="AN214" s="211" t="s">
        <v>528</v>
      </c>
      <c r="AO214" s="16" t="s">
        <v>171</v>
      </c>
      <c r="AP214" s="157" t="s">
        <v>667</v>
      </c>
      <c r="AQ214" s="6"/>
      <c r="AR214" s="57"/>
      <c r="AS214" s="57" t="s">
        <v>1275</v>
      </c>
      <c r="AT214" s="8">
        <v>1692470</v>
      </c>
      <c r="AU214" s="4" t="s">
        <v>2198</v>
      </c>
      <c r="AV214" s="4" t="s">
        <v>2199</v>
      </c>
      <c r="AW214" s="4" t="s">
        <v>2200</v>
      </c>
      <c r="AX214" s="70"/>
      <c r="AY214" s="116"/>
      <c r="AZ214" s="70"/>
      <c r="BA214" s="116"/>
      <c r="BB214" s="157"/>
      <c r="BC214" s="157"/>
      <c r="BD214" s="157"/>
      <c r="BE214" s="157"/>
      <c r="BF214" s="157"/>
      <c r="BG214" s="116"/>
      <c r="BH214" s="143"/>
      <c r="BI214" s="143"/>
      <c r="BJ214" s="143"/>
      <c r="BK214" s="143"/>
      <c r="BL214" s="143"/>
      <c r="BM214" s="143"/>
      <c r="BN214" s="143"/>
      <c r="BO214" s="143"/>
      <c r="BP214" s="143"/>
      <c r="BQ214" s="6" t="str">
        <f>VLOOKUP(AM214,Hilfslisten!J:K,2,FALSE)</f>
        <v>Ruckstuhl Andreas</v>
      </c>
      <c r="BR214" s="6"/>
    </row>
    <row r="215" spans="1:70" ht="15" hidden="1" customHeight="1">
      <c r="A215" s="85" t="s">
        <v>2201</v>
      </c>
      <c r="B215" s="22" t="s">
        <v>177</v>
      </c>
      <c r="C215" s="69" t="s">
        <v>155</v>
      </c>
      <c r="D215" s="56" t="s">
        <v>2099</v>
      </c>
      <c r="E215" s="184" t="s">
        <v>1717</v>
      </c>
      <c r="F215" s="69" t="s">
        <v>522</v>
      </c>
      <c r="G215" s="15"/>
      <c r="H215" s="15"/>
      <c r="I215" s="15"/>
      <c r="J215" s="62"/>
      <c r="K215" s="15" t="s">
        <v>2202</v>
      </c>
      <c r="L215" s="184" t="s">
        <v>2094</v>
      </c>
      <c r="M215" s="15" t="s">
        <v>2094</v>
      </c>
      <c r="N215" s="16" t="s">
        <v>661</v>
      </c>
      <c r="O215" s="58">
        <v>4</v>
      </c>
      <c r="P215" s="16" t="s">
        <v>452</v>
      </c>
      <c r="Q215" s="8" t="s">
        <v>1563</v>
      </c>
      <c r="R215" s="16" t="s">
        <v>673</v>
      </c>
      <c r="S215" s="8" t="s">
        <v>2197</v>
      </c>
      <c r="T215" s="23" t="s">
        <v>168</v>
      </c>
      <c r="U215" s="23" t="s">
        <v>168</v>
      </c>
      <c r="V215" s="23">
        <v>4</v>
      </c>
      <c r="W215" s="23">
        <v>6</v>
      </c>
      <c r="X215" s="23" t="s">
        <v>168</v>
      </c>
      <c r="Y215" s="23" t="s">
        <v>168</v>
      </c>
      <c r="Z215" s="23" t="s">
        <v>168</v>
      </c>
      <c r="AA215" s="23" t="s">
        <v>168</v>
      </c>
      <c r="AB215" s="23" t="s">
        <v>168</v>
      </c>
      <c r="AC215" s="23" t="s">
        <v>168</v>
      </c>
      <c r="AD215" s="23" t="s">
        <v>168</v>
      </c>
      <c r="AE215" s="23" t="s">
        <v>168</v>
      </c>
      <c r="AF215" s="23" t="s">
        <v>168</v>
      </c>
      <c r="AG215" s="23" t="s">
        <v>168</v>
      </c>
      <c r="AH215" s="23" t="s">
        <v>168</v>
      </c>
      <c r="AI215" s="23" t="s">
        <v>168</v>
      </c>
      <c r="AJ215" s="23">
        <v>4</v>
      </c>
      <c r="AK215" s="23">
        <v>4</v>
      </c>
      <c r="AL215" s="15" t="s">
        <v>210</v>
      </c>
      <c r="AM215" s="15" t="s">
        <v>713</v>
      </c>
      <c r="AN215" s="211" t="s">
        <v>528</v>
      </c>
      <c r="AO215" s="16" t="s">
        <v>171</v>
      </c>
      <c r="AP215" s="108" t="s">
        <v>667</v>
      </c>
      <c r="AQ215" s="69"/>
      <c r="AR215" s="43"/>
      <c r="AS215" s="57" t="s">
        <v>1275</v>
      </c>
      <c r="AT215" s="97">
        <v>1692473</v>
      </c>
      <c r="AU215" s="4" t="s">
        <v>2203</v>
      </c>
      <c r="AV215" s="4" t="s">
        <v>2204</v>
      </c>
      <c r="AW215" s="4" t="s">
        <v>2205</v>
      </c>
      <c r="AX215" s="70" t="s">
        <v>667</v>
      </c>
      <c r="AY215" s="115">
        <v>0</v>
      </c>
      <c r="AZ215" s="70" t="s">
        <v>667</v>
      </c>
      <c r="BA215" s="115">
        <v>0</v>
      </c>
      <c r="BB215" s="157"/>
      <c r="BC215" s="157"/>
      <c r="BD215" s="157"/>
      <c r="BE215" s="157"/>
      <c r="BF215" s="157"/>
      <c r="BG215" s="115"/>
      <c r="BH215" s="143"/>
      <c r="BI215" s="143"/>
      <c r="BJ215" s="143"/>
      <c r="BK215" s="143"/>
      <c r="BL215" s="143"/>
      <c r="BM215" s="143"/>
      <c r="BN215" s="143"/>
      <c r="BO215" s="143"/>
      <c r="BP215" s="143"/>
      <c r="BQ215" s="6" t="str">
        <f>VLOOKUP(AM215,Hilfslisten!J:K,2,FALSE)</f>
        <v>Ruckstuhl Andreas</v>
      </c>
      <c r="BR215" s="6"/>
    </row>
    <row r="216" spans="1:70" ht="15" hidden="1" customHeight="1">
      <c r="A216" s="87" t="s">
        <v>2206</v>
      </c>
      <c r="B216" s="22" t="s">
        <v>177</v>
      </c>
      <c r="C216" s="21" t="s">
        <v>964</v>
      </c>
      <c r="D216" s="56" t="s">
        <v>2207</v>
      </c>
      <c r="E216" s="237" t="s">
        <v>2208</v>
      </c>
      <c r="F216" s="21" t="s">
        <v>964</v>
      </c>
      <c r="G216" s="14"/>
      <c r="H216" s="14"/>
      <c r="I216" s="14"/>
      <c r="J216" s="61"/>
      <c r="K216" s="14" t="s">
        <v>2209</v>
      </c>
      <c r="L216" s="237" t="s">
        <v>2210</v>
      </c>
      <c r="M216" s="218" t="s">
        <v>2211</v>
      </c>
      <c r="N216" s="17" t="s">
        <v>164</v>
      </c>
      <c r="O216" s="59">
        <v>2</v>
      </c>
      <c r="P216" s="16" t="s">
        <v>230</v>
      </c>
      <c r="Q216" s="17" t="s">
        <v>2212</v>
      </c>
      <c r="R216" s="17" t="s">
        <v>673</v>
      </c>
      <c r="S216" s="17" t="s">
        <v>673</v>
      </c>
      <c r="T216" s="23" t="s">
        <v>168</v>
      </c>
      <c r="U216" s="23" t="s">
        <v>168</v>
      </c>
      <c r="V216" s="23">
        <v>4</v>
      </c>
      <c r="W216" s="23">
        <v>4</v>
      </c>
      <c r="X216" s="23" t="s">
        <v>168</v>
      </c>
      <c r="Y216" s="23" t="s">
        <v>168</v>
      </c>
      <c r="Z216" s="23" t="s">
        <v>168</v>
      </c>
      <c r="AA216" s="23" t="s">
        <v>168</v>
      </c>
      <c r="AB216" s="23" t="s">
        <v>168</v>
      </c>
      <c r="AC216" s="23" t="s">
        <v>168</v>
      </c>
      <c r="AD216" s="23" t="s">
        <v>168</v>
      </c>
      <c r="AE216" s="23" t="s">
        <v>168</v>
      </c>
      <c r="AF216" s="23" t="s">
        <v>168</v>
      </c>
      <c r="AG216" s="23" t="s">
        <v>168</v>
      </c>
      <c r="AH216" s="23">
        <v>4</v>
      </c>
      <c r="AI216" s="23">
        <v>4</v>
      </c>
      <c r="AJ216" s="23">
        <v>4</v>
      </c>
      <c r="AK216" s="23">
        <v>4</v>
      </c>
      <c r="AL216" s="14" t="s">
        <v>284</v>
      </c>
      <c r="AM216" s="14" t="s">
        <v>1811</v>
      </c>
      <c r="AN216" s="14" t="s">
        <v>972</v>
      </c>
      <c r="AO216" s="16" t="s">
        <v>567</v>
      </c>
      <c r="AP216" s="108"/>
      <c r="AQ216" s="21"/>
      <c r="AR216" s="41"/>
      <c r="AS216" s="57" t="s">
        <v>309</v>
      </c>
      <c r="AT216" s="56">
        <v>1548689</v>
      </c>
      <c r="AU216" s="4" t="s">
        <v>2213</v>
      </c>
      <c r="AV216" s="4" t="s">
        <v>2214</v>
      </c>
      <c r="AW216" s="4" t="s">
        <v>2215</v>
      </c>
      <c r="AX216" s="70"/>
      <c r="AY216" s="115">
        <v>0</v>
      </c>
      <c r="AZ216" s="70"/>
      <c r="BA216" s="115">
        <v>0</v>
      </c>
      <c r="BB216" s="157"/>
      <c r="BC216" s="157"/>
      <c r="BD216" s="157"/>
      <c r="BE216" s="157"/>
      <c r="BF216" s="157"/>
      <c r="BG216" s="115"/>
      <c r="BH216" s="143"/>
      <c r="BI216" s="143"/>
      <c r="BJ216" s="143"/>
      <c r="BK216" s="143"/>
      <c r="BL216" s="143"/>
      <c r="BM216" s="143"/>
      <c r="BN216" s="143"/>
      <c r="BO216" s="143"/>
      <c r="BP216" s="143"/>
      <c r="BQ216" s="6" t="str">
        <f>VLOOKUP(AM216,Hilfslisten!J:K,2,FALSE)</f>
        <v>Ulli-Beer Silvia</v>
      </c>
      <c r="BR216" s="6"/>
    </row>
    <row r="217" spans="1:70" ht="15" hidden="1" customHeight="1">
      <c r="A217" s="87" t="s">
        <v>2216</v>
      </c>
      <c r="B217" s="22" t="s">
        <v>177</v>
      </c>
      <c r="C217" s="69" t="s">
        <v>147</v>
      </c>
      <c r="D217" s="56" t="s">
        <v>2217</v>
      </c>
      <c r="E217" s="237" t="s">
        <v>2208</v>
      </c>
      <c r="F217" s="69" t="s">
        <v>147</v>
      </c>
      <c r="G217" s="69"/>
      <c r="H217" s="69"/>
      <c r="I217" s="69"/>
      <c r="J217" s="58"/>
      <c r="K217" s="14" t="s">
        <v>2218</v>
      </c>
      <c r="L217" s="237" t="s">
        <v>2219</v>
      </c>
      <c r="M217" s="146" t="s">
        <v>2219</v>
      </c>
      <c r="N217" s="15" t="s">
        <v>661</v>
      </c>
      <c r="O217" s="185">
        <v>2</v>
      </c>
      <c r="P217" s="16" t="s">
        <v>230</v>
      </c>
      <c r="Q217" s="15" t="s">
        <v>1064</v>
      </c>
      <c r="R217" s="15" t="s">
        <v>673</v>
      </c>
      <c r="S217" s="15" t="s">
        <v>673</v>
      </c>
      <c r="T217" s="23">
        <v>4</v>
      </c>
      <c r="U217" s="23">
        <v>4</v>
      </c>
      <c r="V217" s="23"/>
      <c r="W217" s="23"/>
      <c r="X217" s="23" t="s">
        <v>168</v>
      </c>
      <c r="Y217" s="23" t="s">
        <v>168</v>
      </c>
      <c r="Z217" s="23" t="s">
        <v>168</v>
      </c>
      <c r="AA217" s="23" t="s">
        <v>168</v>
      </c>
      <c r="AB217" s="23" t="s">
        <v>168</v>
      </c>
      <c r="AC217" s="23" t="s">
        <v>168</v>
      </c>
      <c r="AD217" s="23" t="s">
        <v>168</v>
      </c>
      <c r="AE217" s="23" t="s">
        <v>168</v>
      </c>
      <c r="AF217" s="23" t="s">
        <v>168</v>
      </c>
      <c r="AG217" s="23" t="s">
        <v>168</v>
      </c>
      <c r="AH217" s="23" t="s">
        <v>168</v>
      </c>
      <c r="AI217" s="23" t="s">
        <v>168</v>
      </c>
      <c r="AJ217" s="23" t="s">
        <v>168</v>
      </c>
      <c r="AK217" s="23" t="s">
        <v>168</v>
      </c>
      <c r="AL217" s="84" t="s">
        <v>169</v>
      </c>
      <c r="AM217" s="186" t="s">
        <v>2220</v>
      </c>
      <c r="AN217" s="186" t="s">
        <v>551</v>
      </c>
      <c r="AO217" s="16" t="s">
        <v>567</v>
      </c>
      <c r="AP217" s="108"/>
      <c r="AQ217" s="84"/>
      <c r="AR217" s="41"/>
      <c r="AS217" s="57" t="s">
        <v>759</v>
      </c>
      <c r="AT217" s="56">
        <v>1545943</v>
      </c>
      <c r="AU217" s="4" t="s">
        <v>2221</v>
      </c>
      <c r="AV217" s="4" t="s">
        <v>2222</v>
      </c>
      <c r="AW217" s="4" t="s">
        <v>2223</v>
      </c>
      <c r="AX217" s="160" t="s">
        <v>11</v>
      </c>
      <c r="AY217" s="115" t="s">
        <v>2224</v>
      </c>
      <c r="AZ217" s="70" t="s">
        <v>667</v>
      </c>
      <c r="BA217" s="115">
        <v>0</v>
      </c>
      <c r="BB217" s="157"/>
      <c r="BC217" s="157"/>
      <c r="BD217" s="157"/>
      <c r="BE217" s="157"/>
      <c r="BF217" s="157"/>
      <c r="BG217" s="115"/>
      <c r="BH217" s="143"/>
      <c r="BI217" s="143"/>
      <c r="BJ217" s="143"/>
      <c r="BK217" s="143"/>
      <c r="BL217" s="143"/>
      <c r="BM217" s="143"/>
      <c r="BN217" s="143"/>
      <c r="BO217" s="143"/>
      <c r="BP217" s="143"/>
      <c r="BQ217" s="6" t="str">
        <f>VLOOKUP(AM217,Hilfslisten!J:K,2,FALSE)</f>
        <v>Agius William</v>
      </c>
      <c r="BR217" s="6"/>
    </row>
    <row r="218" spans="1:70" ht="15" hidden="1" customHeight="1">
      <c r="A218" s="87" t="s">
        <v>2225</v>
      </c>
      <c r="B218" s="69" t="s">
        <v>177</v>
      </c>
      <c r="C218" s="69" t="s">
        <v>2226</v>
      </c>
      <c r="D218" s="56" t="s">
        <v>2227</v>
      </c>
      <c r="E218" s="213" t="s">
        <v>2208</v>
      </c>
      <c r="F218" s="69" t="s">
        <v>2226</v>
      </c>
      <c r="G218" s="15"/>
      <c r="H218" s="15"/>
      <c r="I218" s="15"/>
      <c r="J218" s="62"/>
      <c r="K218" s="15" t="s">
        <v>2228</v>
      </c>
      <c r="L218" s="213" t="s">
        <v>2229</v>
      </c>
      <c r="M218" s="84" t="s">
        <v>660</v>
      </c>
      <c r="N218" s="16" t="s">
        <v>164</v>
      </c>
      <c r="O218" s="58">
        <v>2</v>
      </c>
      <c r="P218" s="16" t="s">
        <v>230</v>
      </c>
      <c r="Q218" s="16" t="s">
        <v>2230</v>
      </c>
      <c r="R218" s="16" t="s">
        <v>673</v>
      </c>
      <c r="S218" s="16" t="s">
        <v>2231</v>
      </c>
      <c r="T218" s="23" t="s">
        <v>168</v>
      </c>
      <c r="U218" s="23" t="s">
        <v>168</v>
      </c>
      <c r="V218" s="23"/>
      <c r="W218" s="23"/>
      <c r="X218" s="23">
        <v>4</v>
      </c>
      <c r="Y218" s="23">
        <v>4</v>
      </c>
      <c r="Z218" s="23">
        <v>4</v>
      </c>
      <c r="AA218" s="23">
        <v>4</v>
      </c>
      <c r="AB218" s="23">
        <v>4</v>
      </c>
      <c r="AC218" s="23">
        <v>4</v>
      </c>
      <c r="AD218" s="23">
        <v>4</v>
      </c>
      <c r="AE218" s="23">
        <v>6</v>
      </c>
      <c r="AF218" s="23">
        <v>4</v>
      </c>
      <c r="AG218" s="23">
        <v>4</v>
      </c>
      <c r="AH218" s="23" t="s">
        <v>168</v>
      </c>
      <c r="AI218" s="23" t="s">
        <v>168</v>
      </c>
      <c r="AJ218" s="23" t="s">
        <v>168</v>
      </c>
      <c r="AK218" s="23" t="s">
        <v>168</v>
      </c>
      <c r="AL218" s="16" t="s">
        <v>284</v>
      </c>
      <c r="AM218" s="15" t="s">
        <v>471</v>
      </c>
      <c r="AN218" s="15" t="s">
        <v>551</v>
      </c>
      <c r="AO218" s="16" t="s">
        <v>567</v>
      </c>
      <c r="AP218" s="108"/>
      <c r="AQ218" s="16"/>
      <c r="AR218" s="41"/>
      <c r="AS218" s="57" t="s">
        <v>2232</v>
      </c>
      <c r="AT218" s="56">
        <v>1463875</v>
      </c>
      <c r="AU218" s="4" t="s">
        <v>2233</v>
      </c>
      <c r="AV218" s="4" t="s">
        <v>2234</v>
      </c>
      <c r="AW218" s="4" t="s">
        <v>2235</v>
      </c>
      <c r="AX218" s="70">
        <v>0</v>
      </c>
      <c r="AY218" s="115">
        <v>0</v>
      </c>
      <c r="AZ218" s="70">
        <v>0</v>
      </c>
      <c r="BA218" s="115">
        <v>0</v>
      </c>
      <c r="BB218" s="157"/>
      <c r="BC218" s="157"/>
      <c r="BD218" s="157"/>
      <c r="BE218" s="157"/>
      <c r="BF218" s="157"/>
      <c r="BG218" s="115"/>
      <c r="BH218" s="143"/>
      <c r="BI218" s="143"/>
      <c r="BJ218" s="143"/>
      <c r="BK218" s="143"/>
      <c r="BL218" s="143"/>
      <c r="BM218" s="143"/>
      <c r="BN218" s="143"/>
      <c r="BO218" s="143"/>
      <c r="BP218" s="143"/>
      <c r="BQ218" s="6" t="str">
        <f>VLOOKUP(AM218,Hilfslisten!J:K,2,FALSE)</f>
        <v>Musiolik Jörg</v>
      </c>
      <c r="BR218" s="6"/>
    </row>
    <row r="219" spans="1:70" ht="15" hidden="1" customHeight="1">
      <c r="A219" s="89" t="s">
        <v>2236</v>
      </c>
      <c r="B219" s="22" t="s">
        <v>177</v>
      </c>
      <c r="C219" s="21" t="s">
        <v>585</v>
      </c>
      <c r="D219" s="209" t="s">
        <v>2237</v>
      </c>
      <c r="E219" s="214" t="s">
        <v>1882</v>
      </c>
      <c r="F219" s="21" t="s">
        <v>585</v>
      </c>
      <c r="G219" s="21"/>
      <c r="H219" s="21"/>
      <c r="I219" s="21"/>
      <c r="J219" s="59"/>
      <c r="K219" s="14" t="s">
        <v>2238</v>
      </c>
      <c r="L219" s="214" t="s">
        <v>2239</v>
      </c>
      <c r="M219" s="14" t="s">
        <v>2240</v>
      </c>
      <c r="N219" s="14" t="s">
        <v>164</v>
      </c>
      <c r="O219" s="65">
        <v>4</v>
      </c>
      <c r="P219" s="16" t="s">
        <v>208</v>
      </c>
      <c r="Q219" s="14" t="s">
        <v>2241</v>
      </c>
      <c r="R219" s="14" t="s">
        <v>673</v>
      </c>
      <c r="S219" s="14" t="s">
        <v>2242</v>
      </c>
      <c r="T219" s="23">
        <v>4</v>
      </c>
      <c r="U219" s="23">
        <v>6</v>
      </c>
      <c r="V219" s="23">
        <v>4</v>
      </c>
      <c r="W219" s="23">
        <v>4</v>
      </c>
      <c r="X219" s="23" t="s">
        <v>168</v>
      </c>
      <c r="Y219" s="23" t="s">
        <v>168</v>
      </c>
      <c r="Z219" s="23" t="s">
        <v>168</v>
      </c>
      <c r="AA219" s="23" t="s">
        <v>168</v>
      </c>
      <c r="AB219" s="23" t="s">
        <v>168</v>
      </c>
      <c r="AC219" s="23" t="s">
        <v>168</v>
      </c>
      <c r="AD219" s="23" t="s">
        <v>168</v>
      </c>
      <c r="AE219" s="23" t="s">
        <v>168</v>
      </c>
      <c r="AF219" s="23" t="s">
        <v>168</v>
      </c>
      <c r="AG219" s="23" t="s">
        <v>168</v>
      </c>
      <c r="AH219" s="23">
        <v>4</v>
      </c>
      <c r="AI219" s="23">
        <v>6</v>
      </c>
      <c r="AJ219" s="23">
        <v>4</v>
      </c>
      <c r="AK219" s="23">
        <v>4</v>
      </c>
      <c r="AL219" s="127" t="s">
        <v>196</v>
      </c>
      <c r="AM219" s="208" t="s">
        <v>2243</v>
      </c>
      <c r="AN219" s="208" t="s">
        <v>551</v>
      </c>
      <c r="AO219" s="127" t="s">
        <v>339</v>
      </c>
      <c r="AP219" s="128"/>
      <c r="AQ219" s="127"/>
      <c r="AR219" s="41"/>
      <c r="AS219" s="57" t="s">
        <v>759</v>
      </c>
      <c r="AT219" s="56">
        <v>1558478</v>
      </c>
      <c r="AU219" s="4" t="s">
        <v>2244</v>
      </c>
      <c r="AV219" s="4" t="s">
        <v>2245</v>
      </c>
      <c r="AW219" s="4" t="s">
        <v>2246</v>
      </c>
      <c r="AX219" s="70"/>
      <c r="AY219" s="115">
        <v>0</v>
      </c>
      <c r="AZ219" s="70"/>
      <c r="BA219" s="115">
        <v>0</v>
      </c>
      <c r="BB219" s="157"/>
      <c r="BC219" s="157"/>
      <c r="BD219" s="157"/>
      <c r="BE219" s="157"/>
      <c r="BF219" s="157"/>
      <c r="BG219" s="115"/>
      <c r="BH219" s="143"/>
      <c r="BI219" s="143"/>
      <c r="BJ219" s="143"/>
      <c r="BK219" s="143"/>
      <c r="BL219" s="143"/>
      <c r="BM219" s="143"/>
      <c r="BN219" s="143"/>
      <c r="BO219" s="143"/>
      <c r="BP219" s="143"/>
      <c r="BQ219" s="6" t="str">
        <f>VLOOKUP(AM219,Hilfslisten!J:K,2,FALSE)</f>
        <v>Vömel Christof</v>
      </c>
      <c r="BR219" s="6"/>
    </row>
    <row r="220" spans="1:70" ht="15" hidden="1" customHeight="1">
      <c r="A220" s="89" t="s">
        <v>2247</v>
      </c>
      <c r="B220" s="22" t="s">
        <v>177</v>
      </c>
      <c r="C220" s="21" t="s">
        <v>1015</v>
      </c>
      <c r="D220" s="209" t="s">
        <v>2248</v>
      </c>
      <c r="E220" s="201" t="s">
        <v>2239</v>
      </c>
      <c r="F220" s="21" t="s">
        <v>1015</v>
      </c>
      <c r="G220" s="14"/>
      <c r="H220" s="14"/>
      <c r="I220" s="14"/>
      <c r="J220" s="61"/>
      <c r="K220" s="14" t="s">
        <v>2249</v>
      </c>
      <c r="L220" s="201" t="s">
        <v>2239</v>
      </c>
      <c r="M220" s="14" t="s">
        <v>2240</v>
      </c>
      <c r="N220" s="17" t="s">
        <v>164</v>
      </c>
      <c r="O220" s="59">
        <v>4</v>
      </c>
      <c r="P220" s="16" t="s">
        <v>208</v>
      </c>
      <c r="Q220" s="17" t="s">
        <v>2250</v>
      </c>
      <c r="R220" s="17" t="s">
        <v>673</v>
      </c>
      <c r="S220" s="14" t="s">
        <v>673</v>
      </c>
      <c r="T220" s="23" t="s">
        <v>168</v>
      </c>
      <c r="U220" s="23" t="s">
        <v>168</v>
      </c>
      <c r="V220" s="23"/>
      <c r="W220" s="23"/>
      <c r="X220" s="23">
        <v>4</v>
      </c>
      <c r="Y220" s="23">
        <v>4</v>
      </c>
      <c r="Z220" s="23">
        <v>4</v>
      </c>
      <c r="AA220" s="23">
        <v>4</v>
      </c>
      <c r="AB220" s="23" t="s">
        <v>168</v>
      </c>
      <c r="AC220" s="23" t="s">
        <v>168</v>
      </c>
      <c r="AD220" s="23">
        <v>4</v>
      </c>
      <c r="AE220" s="23">
        <v>4</v>
      </c>
      <c r="AF220" s="23">
        <v>4</v>
      </c>
      <c r="AG220" s="23">
        <v>4</v>
      </c>
      <c r="AH220" s="23" t="s">
        <v>168</v>
      </c>
      <c r="AI220" s="23" t="s">
        <v>168</v>
      </c>
      <c r="AJ220" s="23" t="s">
        <v>168</v>
      </c>
      <c r="AK220" s="23" t="s">
        <v>168</v>
      </c>
      <c r="AL220" s="17" t="s">
        <v>196</v>
      </c>
      <c r="AM220" s="14" t="s">
        <v>2251</v>
      </c>
      <c r="AN220" s="14" t="s">
        <v>551</v>
      </c>
      <c r="AO220" s="17" t="s">
        <v>339</v>
      </c>
      <c r="AP220" s="23"/>
      <c r="AQ220" s="17"/>
      <c r="AR220" s="41"/>
      <c r="AS220" s="57" t="s">
        <v>2252</v>
      </c>
      <c r="AT220" s="56">
        <v>1558475</v>
      </c>
      <c r="AU220" s="4" t="s">
        <v>2253</v>
      </c>
      <c r="AV220" s="4" t="s">
        <v>2254</v>
      </c>
      <c r="AW220" s="4" t="s">
        <v>2255</v>
      </c>
      <c r="AX220" s="70">
        <v>0</v>
      </c>
      <c r="AY220" s="115">
        <v>0</v>
      </c>
      <c r="AZ220" s="70">
        <v>0</v>
      </c>
      <c r="BA220" s="115">
        <v>0</v>
      </c>
      <c r="BB220" s="157"/>
      <c r="BC220" s="157"/>
      <c r="BD220" s="157"/>
      <c r="BE220" s="157"/>
      <c r="BF220" s="157"/>
      <c r="BG220" s="115"/>
      <c r="BH220" s="143"/>
      <c r="BI220" s="143"/>
      <c r="BJ220" s="143"/>
      <c r="BK220" s="143"/>
      <c r="BL220" s="143"/>
      <c r="BM220" s="143"/>
      <c r="BN220" s="143"/>
      <c r="BO220" s="143"/>
      <c r="BP220" s="143"/>
      <c r="BQ220" s="6" t="str">
        <f>VLOOKUP(AM220,Hilfslisten!J:K,2,FALSE)</f>
        <v>Stingelin Simon Iwan</v>
      </c>
      <c r="BR220" s="6"/>
    </row>
    <row r="221" spans="1:70" ht="15" hidden="1" customHeight="1">
      <c r="A221" s="85" t="s">
        <v>2256</v>
      </c>
      <c r="B221" s="69" t="s">
        <v>177</v>
      </c>
      <c r="C221" s="22" t="s">
        <v>1519</v>
      </c>
      <c r="D221" s="56" t="s">
        <v>2257</v>
      </c>
      <c r="E221" s="102" t="s">
        <v>2258</v>
      </c>
      <c r="F221" s="22" t="s">
        <v>149</v>
      </c>
      <c r="G221" s="22"/>
      <c r="H221" s="22" t="s">
        <v>2259</v>
      </c>
      <c r="I221" s="22"/>
      <c r="J221" s="59" t="s">
        <v>667</v>
      </c>
      <c r="K221" s="21" t="s">
        <v>2260</v>
      </c>
      <c r="L221" s="102" t="s">
        <v>2261</v>
      </c>
      <c r="M221" s="84" t="s">
        <v>2262</v>
      </c>
      <c r="N221" s="15" t="s">
        <v>164</v>
      </c>
      <c r="O221" s="58">
        <v>4</v>
      </c>
      <c r="P221" s="16" t="s">
        <v>208</v>
      </c>
      <c r="Q221" s="16" t="s">
        <v>2263</v>
      </c>
      <c r="R221" s="16" t="s">
        <v>2264</v>
      </c>
      <c r="S221" s="22" t="s">
        <v>2265</v>
      </c>
      <c r="T221" s="23" t="s">
        <v>168</v>
      </c>
      <c r="U221" s="23" t="s">
        <v>168</v>
      </c>
      <c r="V221" s="23"/>
      <c r="W221" s="23"/>
      <c r="X221" s="23">
        <v>4</v>
      </c>
      <c r="Y221" s="23" t="s">
        <v>2266</v>
      </c>
      <c r="Z221" s="23" t="s">
        <v>168</v>
      </c>
      <c r="AA221" s="23" t="s">
        <v>168</v>
      </c>
      <c r="AB221" s="23">
        <v>6</v>
      </c>
      <c r="AC221" s="23" t="s">
        <v>2266</v>
      </c>
      <c r="AD221" s="23" t="s">
        <v>168</v>
      </c>
      <c r="AE221" s="23" t="s">
        <v>168</v>
      </c>
      <c r="AF221" s="23">
        <v>6</v>
      </c>
      <c r="AG221" s="23">
        <v>8</v>
      </c>
      <c r="AH221" s="23" t="s">
        <v>168</v>
      </c>
      <c r="AI221" s="23" t="s">
        <v>168</v>
      </c>
      <c r="AJ221" s="23" t="s">
        <v>168</v>
      </c>
      <c r="AK221" s="23" t="s">
        <v>168</v>
      </c>
      <c r="AL221" s="15" t="s">
        <v>258</v>
      </c>
      <c r="AM221" s="15" t="s">
        <v>1180</v>
      </c>
      <c r="AN221" s="15" t="s">
        <v>234</v>
      </c>
      <c r="AO221" s="84" t="s">
        <v>1500</v>
      </c>
      <c r="AP221" s="109"/>
      <c r="AQ221" s="69" t="s">
        <v>2267</v>
      </c>
      <c r="AR221" s="41" t="s">
        <v>2268</v>
      </c>
      <c r="AS221" s="57" t="s">
        <v>248</v>
      </c>
      <c r="AT221" s="56">
        <v>1558916</v>
      </c>
      <c r="AU221" s="4" t="s">
        <v>2269</v>
      </c>
      <c r="AV221" s="4" t="s">
        <v>2270</v>
      </c>
      <c r="AW221" s="4" t="s">
        <v>2271</v>
      </c>
      <c r="AX221" s="70">
        <v>0</v>
      </c>
      <c r="AY221" s="115">
        <v>0</v>
      </c>
      <c r="AZ221" s="70">
        <v>0</v>
      </c>
      <c r="BA221" s="115">
        <v>0</v>
      </c>
      <c r="BB221" s="157" t="s">
        <v>1507</v>
      </c>
      <c r="BC221" s="157" t="s">
        <v>1507</v>
      </c>
      <c r="BD221" s="157" t="s">
        <v>1671</v>
      </c>
      <c r="BE221" s="157"/>
      <c r="BF221" s="157"/>
      <c r="BG221" s="115"/>
      <c r="BH221" s="143">
        <v>0</v>
      </c>
      <c r="BI221" s="143"/>
      <c r="BJ221" s="143">
        <v>0</v>
      </c>
      <c r="BK221" s="143">
        <v>0</v>
      </c>
      <c r="BL221" s="143">
        <v>0</v>
      </c>
      <c r="BM221" s="143">
        <v>0</v>
      </c>
      <c r="BN221" s="143">
        <v>0</v>
      </c>
      <c r="BO221" s="143">
        <v>0</v>
      </c>
      <c r="BP221" s="143">
        <v>0</v>
      </c>
      <c r="BQ221" s="6" t="str">
        <f>VLOOKUP(AM221,Hilfslisten!J:K,2,FALSE)</f>
        <v>Wyrsch Sigisbert</v>
      </c>
      <c r="BR221" s="157" t="s">
        <v>667</v>
      </c>
    </row>
    <row r="222" spans="1:70" ht="15" hidden="1" customHeight="1">
      <c r="A222" s="88" t="s">
        <v>2272</v>
      </c>
      <c r="B222" s="22" t="s">
        <v>177</v>
      </c>
      <c r="C222" s="69" t="s">
        <v>147</v>
      </c>
      <c r="D222" s="238" t="s">
        <v>2273</v>
      </c>
      <c r="E222" s="239" t="s">
        <v>2274</v>
      </c>
      <c r="F222" s="69" t="s">
        <v>147</v>
      </c>
      <c r="G222" s="69"/>
      <c r="H222" s="69"/>
      <c r="I222" s="69"/>
      <c r="J222" s="58"/>
      <c r="K222" s="15" t="s">
        <v>2275</v>
      </c>
      <c r="L222" s="239" t="s">
        <v>2276</v>
      </c>
      <c r="M222" s="16" t="s">
        <v>2276</v>
      </c>
      <c r="N222" s="15" t="s">
        <v>164</v>
      </c>
      <c r="O222" s="185">
        <v>6</v>
      </c>
      <c r="P222" s="16" t="s">
        <v>2277</v>
      </c>
      <c r="Q222" s="15"/>
      <c r="R222" s="15" t="s">
        <v>1085</v>
      </c>
      <c r="S222" s="15" t="s">
        <v>2278</v>
      </c>
      <c r="T222" s="23">
        <v>5</v>
      </c>
      <c r="U222" s="23">
        <v>7</v>
      </c>
      <c r="V222" s="23"/>
      <c r="W222" s="23"/>
      <c r="X222" s="23" t="s">
        <v>168</v>
      </c>
      <c r="Y222" s="23" t="s">
        <v>168</v>
      </c>
      <c r="Z222" s="23" t="s">
        <v>168</v>
      </c>
      <c r="AA222" s="23" t="s">
        <v>168</v>
      </c>
      <c r="AB222" s="23" t="s">
        <v>168</v>
      </c>
      <c r="AC222" s="23" t="s">
        <v>168</v>
      </c>
      <c r="AD222" s="23" t="s">
        <v>168</v>
      </c>
      <c r="AE222" s="23" t="s">
        <v>168</v>
      </c>
      <c r="AF222" s="23" t="s">
        <v>168</v>
      </c>
      <c r="AG222" s="23" t="s">
        <v>168</v>
      </c>
      <c r="AH222" s="23" t="s">
        <v>168</v>
      </c>
      <c r="AI222" s="23" t="s">
        <v>168</v>
      </c>
      <c r="AJ222" s="23" t="s">
        <v>168</v>
      </c>
      <c r="AK222" s="23" t="s">
        <v>168</v>
      </c>
      <c r="AL222" s="84" t="s">
        <v>2279</v>
      </c>
      <c r="AM222" s="186" t="s">
        <v>170</v>
      </c>
      <c r="AN222" s="186" t="s">
        <v>170</v>
      </c>
      <c r="AO222" s="84" t="s">
        <v>198</v>
      </c>
      <c r="AP222" s="109" t="s">
        <v>667</v>
      </c>
      <c r="AQ222" s="240" t="s">
        <v>2280</v>
      </c>
      <c r="AR222" s="41"/>
      <c r="AS222" s="57" t="s">
        <v>200</v>
      </c>
      <c r="AT222" s="56">
        <v>1560374</v>
      </c>
      <c r="AU222" s="4" t="s">
        <v>2281</v>
      </c>
      <c r="AV222" s="4" t="s">
        <v>2282</v>
      </c>
      <c r="AW222" s="4" t="s">
        <v>2283</v>
      </c>
      <c r="AX222" s="70">
        <v>0</v>
      </c>
      <c r="AY222" s="115">
        <v>0</v>
      </c>
      <c r="AZ222" s="70">
        <v>0</v>
      </c>
      <c r="BA222" s="115">
        <v>0</v>
      </c>
      <c r="BB222" s="157"/>
      <c r="BC222" s="157"/>
      <c r="BD222" s="157"/>
      <c r="BE222" s="157"/>
      <c r="BF222" s="157"/>
      <c r="BG222" s="115"/>
      <c r="BH222" s="143"/>
      <c r="BI222" s="143"/>
      <c r="BJ222" s="143"/>
      <c r="BK222" s="143"/>
      <c r="BL222" s="143"/>
      <c r="BM222" s="143"/>
      <c r="BN222" s="143"/>
      <c r="BO222" s="143"/>
      <c r="BP222" s="143"/>
      <c r="BQ222" s="6" t="str">
        <f>VLOOKUP(AM222,Hilfslisten!J:K,2,FALSE)</f>
        <v>Regli Christoph</v>
      </c>
      <c r="BR222" s="6"/>
    </row>
    <row r="223" spans="1:70" ht="15" hidden="1" customHeight="1">
      <c r="A223" s="88" t="s">
        <v>2284</v>
      </c>
      <c r="B223" s="22" t="s">
        <v>177</v>
      </c>
      <c r="C223" s="69" t="s">
        <v>147</v>
      </c>
      <c r="D223" s="238" t="s">
        <v>2285</v>
      </c>
      <c r="E223" s="239" t="s">
        <v>2274</v>
      </c>
      <c r="F223" s="69" t="s">
        <v>147</v>
      </c>
      <c r="G223" s="69"/>
      <c r="H223" s="69"/>
      <c r="I223" s="69"/>
      <c r="J223" s="58"/>
      <c r="K223" s="15" t="s">
        <v>2286</v>
      </c>
      <c r="L223" s="239" t="s">
        <v>2276</v>
      </c>
      <c r="M223" s="16" t="s">
        <v>2276</v>
      </c>
      <c r="N223" s="15" t="s">
        <v>661</v>
      </c>
      <c r="O223" s="185">
        <v>6</v>
      </c>
      <c r="P223" s="16" t="s">
        <v>2277</v>
      </c>
      <c r="Q223" s="15"/>
      <c r="R223" s="15" t="s">
        <v>1085</v>
      </c>
      <c r="S223" s="15" t="s">
        <v>2278</v>
      </c>
      <c r="T223" s="23">
        <v>5</v>
      </c>
      <c r="U223" s="23">
        <v>7</v>
      </c>
      <c r="V223" s="23"/>
      <c r="W223" s="23"/>
      <c r="X223" s="23" t="s">
        <v>168</v>
      </c>
      <c r="Y223" s="23" t="s">
        <v>168</v>
      </c>
      <c r="Z223" s="23" t="s">
        <v>168</v>
      </c>
      <c r="AA223" s="23" t="s">
        <v>168</v>
      </c>
      <c r="AB223" s="23" t="s">
        <v>168</v>
      </c>
      <c r="AC223" s="23" t="s">
        <v>168</v>
      </c>
      <c r="AD223" s="23" t="s">
        <v>168</v>
      </c>
      <c r="AE223" s="23" t="s">
        <v>168</v>
      </c>
      <c r="AF223" s="23" t="s">
        <v>168</v>
      </c>
      <c r="AG223" s="23" t="s">
        <v>168</v>
      </c>
      <c r="AH223" s="23" t="s">
        <v>168</v>
      </c>
      <c r="AI223" s="23" t="s">
        <v>168</v>
      </c>
      <c r="AJ223" s="23" t="s">
        <v>168</v>
      </c>
      <c r="AK223" s="23" t="s">
        <v>168</v>
      </c>
      <c r="AL223" s="84" t="s">
        <v>2279</v>
      </c>
      <c r="AM223" s="186" t="s">
        <v>170</v>
      </c>
      <c r="AN223" s="186" t="s">
        <v>170</v>
      </c>
      <c r="AO223" s="84" t="s">
        <v>198</v>
      </c>
      <c r="AP223" s="109" t="s">
        <v>667</v>
      </c>
      <c r="AQ223" s="240" t="s">
        <v>2280</v>
      </c>
      <c r="AR223" s="41"/>
      <c r="AS223" s="57" t="s">
        <v>200</v>
      </c>
      <c r="AT223" s="56">
        <v>1560371</v>
      </c>
      <c r="AU223" s="4" t="s">
        <v>2287</v>
      </c>
      <c r="AV223" s="4" t="s">
        <v>2288</v>
      </c>
      <c r="AW223" s="4" t="s">
        <v>2289</v>
      </c>
      <c r="AX223" s="70" t="s">
        <v>667</v>
      </c>
      <c r="AY223" s="115" t="s">
        <v>2290</v>
      </c>
      <c r="AZ223" s="70" t="s">
        <v>667</v>
      </c>
      <c r="BA223" s="115">
        <v>0</v>
      </c>
      <c r="BB223" s="157"/>
      <c r="BC223" s="157"/>
      <c r="BD223" s="157"/>
      <c r="BE223" s="157"/>
      <c r="BF223" s="157"/>
      <c r="BG223" s="115"/>
      <c r="BH223" s="143"/>
      <c r="BI223" s="143"/>
      <c r="BJ223" s="143"/>
      <c r="BK223" s="143"/>
      <c r="BL223" s="143"/>
      <c r="BM223" s="143"/>
      <c r="BN223" s="143"/>
      <c r="BO223" s="143"/>
      <c r="BP223" s="143"/>
      <c r="BQ223" s="6" t="str">
        <f>VLOOKUP(AM223,Hilfslisten!J:K,2,FALSE)</f>
        <v>Regli Christoph</v>
      </c>
      <c r="BR223" s="6"/>
    </row>
    <row r="224" spans="1:70" ht="15" hidden="1" customHeight="1">
      <c r="A224" s="88" t="s">
        <v>2291</v>
      </c>
      <c r="B224" s="6" t="s">
        <v>177</v>
      </c>
      <c r="C224" s="6" t="s">
        <v>148</v>
      </c>
      <c r="D224" s="6"/>
      <c r="E224" s="6"/>
      <c r="F224" s="6" t="s">
        <v>148</v>
      </c>
      <c r="G224" s="6"/>
      <c r="H224" s="6"/>
      <c r="I224" s="6"/>
      <c r="J224" s="157"/>
      <c r="K224" s="83" t="s">
        <v>2292</v>
      </c>
      <c r="L224" s="191" t="s">
        <v>2293</v>
      </c>
      <c r="M224" s="6" t="s">
        <v>2294</v>
      </c>
      <c r="N224" s="6" t="s">
        <v>164</v>
      </c>
      <c r="O224" s="157">
        <v>6</v>
      </c>
      <c r="P224" s="16" t="s">
        <v>2277</v>
      </c>
      <c r="Q224" s="6"/>
      <c r="R224" s="6" t="s">
        <v>1085</v>
      </c>
      <c r="S224" s="6" t="s">
        <v>2278</v>
      </c>
      <c r="T224" s="157"/>
      <c r="U224" s="157"/>
      <c r="V224" s="157">
        <v>5</v>
      </c>
      <c r="W224" s="157">
        <v>7</v>
      </c>
      <c r="X224" s="157"/>
      <c r="Y224" s="157"/>
      <c r="Z224" s="157"/>
      <c r="AA224" s="157"/>
      <c r="AB224" s="157"/>
      <c r="AC224" s="157"/>
      <c r="AD224" s="157"/>
      <c r="AE224" s="157"/>
      <c r="AF224" s="157"/>
      <c r="AG224" s="157"/>
      <c r="AH224" s="157"/>
      <c r="AI224" s="157"/>
      <c r="AJ224" s="157"/>
      <c r="AK224" s="157"/>
      <c r="AL224" s="6" t="s">
        <v>2295</v>
      </c>
      <c r="AM224" s="8" t="s">
        <v>211</v>
      </c>
      <c r="AN224" s="8" t="s">
        <v>211</v>
      </c>
      <c r="AO224" s="6"/>
      <c r="AP224" s="157"/>
      <c r="AQ224" s="6"/>
      <c r="AR224" s="57"/>
      <c r="AS224" s="57" t="s">
        <v>200</v>
      </c>
      <c r="AT224" s="6">
        <v>1680436</v>
      </c>
      <c r="AU224" s="4" t="s">
        <v>2296</v>
      </c>
      <c r="AV224" s="4" t="s">
        <v>2297</v>
      </c>
      <c r="AW224" s="4" t="s">
        <v>2298</v>
      </c>
      <c r="AX224" s="70"/>
      <c r="AY224" s="116"/>
      <c r="AZ224" s="70"/>
      <c r="BA224" s="116"/>
      <c r="BB224" s="157"/>
      <c r="BC224" s="157"/>
      <c r="BD224" s="157"/>
      <c r="BE224" s="157"/>
      <c r="BF224" s="157"/>
      <c r="BG224" s="116"/>
      <c r="BH224" s="143"/>
      <c r="BI224" s="143"/>
      <c r="BJ224" s="143"/>
      <c r="BK224" s="143"/>
      <c r="BL224" s="143"/>
      <c r="BM224" s="143"/>
      <c r="BN224" s="143"/>
      <c r="BO224" s="143"/>
      <c r="BP224" s="143"/>
      <c r="BQ224" s="6" t="str">
        <f>VLOOKUP(AM224,Hilfslisten!J:K,2,FALSE)</f>
        <v>Dömer Manuel</v>
      </c>
      <c r="BR224" s="6"/>
    </row>
    <row r="225" spans="1:70" ht="15" hidden="1" customHeight="1">
      <c r="A225" s="88" t="s">
        <v>2299</v>
      </c>
      <c r="B225" s="69" t="s">
        <v>177</v>
      </c>
      <c r="C225" s="69" t="s">
        <v>149</v>
      </c>
      <c r="D225" s="56"/>
      <c r="E225" s="198" t="s">
        <v>2274</v>
      </c>
      <c r="F225" s="69" t="s">
        <v>149</v>
      </c>
      <c r="G225" s="15"/>
      <c r="H225" s="15"/>
      <c r="I225" s="15"/>
      <c r="J225" s="62"/>
      <c r="K225" s="15" t="s">
        <v>2300</v>
      </c>
      <c r="L225" s="198" t="s">
        <v>2301</v>
      </c>
      <c r="M225" s="84" t="s">
        <v>2302</v>
      </c>
      <c r="N225" s="16" t="s">
        <v>164</v>
      </c>
      <c r="O225" s="58">
        <v>6</v>
      </c>
      <c r="P225" s="16" t="s">
        <v>2277</v>
      </c>
      <c r="Q225" s="16"/>
      <c r="R225" s="15" t="s">
        <v>1085</v>
      </c>
      <c r="S225" s="17" t="s">
        <v>2278</v>
      </c>
      <c r="T225" s="23" t="s">
        <v>168</v>
      </c>
      <c r="U225" s="23" t="s">
        <v>168</v>
      </c>
      <c r="V225" s="23"/>
      <c r="W225" s="23"/>
      <c r="X225" s="23">
        <v>5</v>
      </c>
      <c r="Y225" s="23">
        <v>7</v>
      </c>
      <c r="Z225" s="23" t="s">
        <v>168</v>
      </c>
      <c r="AA225" s="23" t="s">
        <v>168</v>
      </c>
      <c r="AB225" s="23" t="s">
        <v>168</v>
      </c>
      <c r="AC225" s="23" t="s">
        <v>168</v>
      </c>
      <c r="AD225" s="23" t="s">
        <v>168</v>
      </c>
      <c r="AE225" s="23" t="s">
        <v>168</v>
      </c>
      <c r="AF225" s="23" t="s">
        <v>168</v>
      </c>
      <c r="AG225" s="23" t="s">
        <v>168</v>
      </c>
      <c r="AH225" s="23" t="s">
        <v>168</v>
      </c>
      <c r="AI225" s="23" t="s">
        <v>168</v>
      </c>
      <c r="AJ225" s="23" t="s">
        <v>168</v>
      </c>
      <c r="AK225" s="23" t="s">
        <v>168</v>
      </c>
      <c r="AL225" s="16" t="s">
        <v>2295</v>
      </c>
      <c r="AM225" s="15" t="s">
        <v>234</v>
      </c>
      <c r="AN225" s="15" t="s">
        <v>234</v>
      </c>
      <c r="AO225" s="16" t="s">
        <v>198</v>
      </c>
      <c r="AP225" s="108" t="s">
        <v>667</v>
      </c>
      <c r="AQ225" s="16"/>
      <c r="AR225" s="41"/>
      <c r="AS225" s="57" t="s">
        <v>200</v>
      </c>
      <c r="AT225" s="56">
        <v>1560369</v>
      </c>
      <c r="AU225" s="4" t="s">
        <v>2303</v>
      </c>
      <c r="AV225" s="4" t="s">
        <v>2304</v>
      </c>
      <c r="AW225" s="4" t="s">
        <v>2305</v>
      </c>
      <c r="AX225" s="70">
        <v>0</v>
      </c>
      <c r="AY225" s="115">
        <v>0</v>
      </c>
      <c r="AZ225" s="70">
        <v>0</v>
      </c>
      <c r="BA225" s="115">
        <v>0</v>
      </c>
      <c r="BB225" s="157"/>
      <c r="BC225" s="157"/>
      <c r="BD225" s="157"/>
      <c r="BE225" s="157"/>
      <c r="BF225" s="157"/>
      <c r="BG225" s="115"/>
      <c r="BH225" s="143"/>
      <c r="BI225" s="143"/>
      <c r="BJ225" s="143"/>
      <c r="BK225" s="143"/>
      <c r="BL225" s="143"/>
      <c r="BM225" s="143"/>
      <c r="BN225" s="143"/>
      <c r="BO225" s="143"/>
      <c r="BP225" s="143"/>
      <c r="BQ225" s="6" t="str">
        <f>VLOOKUP(AM225,Hilfslisten!J:K,2,FALSE)</f>
        <v>Loeser Martin</v>
      </c>
      <c r="BR225" s="6"/>
    </row>
    <row r="226" spans="1:70" ht="15" hidden="1" customHeight="1">
      <c r="A226" s="88" t="s">
        <v>2306</v>
      </c>
      <c r="B226" s="69" t="s">
        <v>177</v>
      </c>
      <c r="C226" s="69" t="s">
        <v>149</v>
      </c>
      <c r="D226" s="56"/>
      <c r="E226" s="198" t="s">
        <v>2274</v>
      </c>
      <c r="F226" s="69" t="s">
        <v>149</v>
      </c>
      <c r="G226" s="15"/>
      <c r="H226" s="15"/>
      <c r="I226" s="15"/>
      <c r="J226" s="62"/>
      <c r="K226" s="15" t="s">
        <v>2307</v>
      </c>
      <c r="L226" s="198" t="s">
        <v>2302</v>
      </c>
      <c r="M226" s="186" t="s">
        <v>2302</v>
      </c>
      <c r="N226" s="16" t="s">
        <v>661</v>
      </c>
      <c r="O226" s="58">
        <v>6</v>
      </c>
      <c r="P226" s="16" t="s">
        <v>2277</v>
      </c>
      <c r="Q226" s="16"/>
      <c r="R226" s="15" t="s">
        <v>1085</v>
      </c>
      <c r="S226" s="17" t="s">
        <v>2278</v>
      </c>
      <c r="T226" s="23" t="s">
        <v>168</v>
      </c>
      <c r="U226" s="23" t="s">
        <v>168</v>
      </c>
      <c r="V226" s="23"/>
      <c r="W226" s="23"/>
      <c r="X226" s="23">
        <v>5</v>
      </c>
      <c r="Y226" s="23">
        <v>7</v>
      </c>
      <c r="Z226" s="23" t="s">
        <v>168</v>
      </c>
      <c r="AA226" s="23" t="s">
        <v>168</v>
      </c>
      <c r="AB226" s="23" t="s">
        <v>168</v>
      </c>
      <c r="AC226" s="23" t="s">
        <v>168</v>
      </c>
      <c r="AD226" s="23" t="s">
        <v>168</v>
      </c>
      <c r="AE226" s="23" t="s">
        <v>168</v>
      </c>
      <c r="AF226" s="23" t="s">
        <v>168</v>
      </c>
      <c r="AG226" s="23" t="s">
        <v>168</v>
      </c>
      <c r="AH226" s="23" t="s">
        <v>168</v>
      </c>
      <c r="AI226" s="23" t="s">
        <v>168</v>
      </c>
      <c r="AJ226" s="23" t="s">
        <v>168</v>
      </c>
      <c r="AK226" s="23" t="s">
        <v>168</v>
      </c>
      <c r="AL226" s="16" t="s">
        <v>2295</v>
      </c>
      <c r="AM226" s="15" t="s">
        <v>234</v>
      </c>
      <c r="AN226" s="15" t="s">
        <v>234</v>
      </c>
      <c r="AO226" s="16" t="s">
        <v>198</v>
      </c>
      <c r="AP226" s="108" t="s">
        <v>667</v>
      </c>
      <c r="AQ226" s="16"/>
      <c r="AR226" s="41"/>
      <c r="AS226" s="57" t="s">
        <v>200</v>
      </c>
      <c r="AT226" s="56">
        <v>1560366</v>
      </c>
      <c r="AU226" s="4" t="s">
        <v>2308</v>
      </c>
      <c r="AV226" s="4" t="s">
        <v>2309</v>
      </c>
      <c r="AW226" s="4" t="s">
        <v>2310</v>
      </c>
      <c r="AX226" s="70" t="s">
        <v>667</v>
      </c>
      <c r="AY226" s="115" t="s">
        <v>2290</v>
      </c>
      <c r="AZ226" s="70" t="s">
        <v>667</v>
      </c>
      <c r="BA226" s="115">
        <v>0</v>
      </c>
      <c r="BB226" s="157"/>
      <c r="BC226" s="157"/>
      <c r="BD226" s="157"/>
      <c r="BE226" s="157"/>
      <c r="BF226" s="157"/>
      <c r="BG226" s="115"/>
      <c r="BH226" s="143"/>
      <c r="BI226" s="143"/>
      <c r="BJ226" s="143"/>
      <c r="BK226" s="143"/>
      <c r="BL226" s="143"/>
      <c r="BM226" s="143"/>
      <c r="BN226" s="143"/>
      <c r="BO226" s="143"/>
      <c r="BP226" s="143"/>
      <c r="BQ226" s="6" t="str">
        <f>VLOOKUP(AM226,Hilfslisten!J:K,2,FALSE)</f>
        <v>Loeser Martin</v>
      </c>
      <c r="BR226" s="6"/>
    </row>
    <row r="227" spans="1:70" ht="15" hidden="1" customHeight="1">
      <c r="A227" s="88" t="s">
        <v>2311</v>
      </c>
      <c r="B227" s="22" t="s">
        <v>177</v>
      </c>
      <c r="C227" s="69" t="s">
        <v>150</v>
      </c>
      <c r="D227" s="56"/>
      <c r="E227" s="198" t="s">
        <v>2274</v>
      </c>
      <c r="F227" s="69" t="s">
        <v>150</v>
      </c>
      <c r="G227" s="15"/>
      <c r="H227" s="15"/>
      <c r="I227" s="15"/>
      <c r="J227" s="62"/>
      <c r="K227" s="15" t="s">
        <v>2312</v>
      </c>
      <c r="L227" s="198" t="s">
        <v>2313</v>
      </c>
      <c r="M227" s="84" t="s">
        <v>2314</v>
      </c>
      <c r="N227" s="16" t="s">
        <v>164</v>
      </c>
      <c r="O227" s="58">
        <v>6</v>
      </c>
      <c r="P227" s="16" t="s">
        <v>2277</v>
      </c>
      <c r="Q227" s="15"/>
      <c r="R227" s="16" t="s">
        <v>1085</v>
      </c>
      <c r="S227" s="16" t="s">
        <v>2278</v>
      </c>
      <c r="T227" s="23" t="s">
        <v>168</v>
      </c>
      <c r="U227" s="23" t="s">
        <v>168</v>
      </c>
      <c r="V227" s="23"/>
      <c r="W227" s="23"/>
      <c r="X227" s="23" t="s">
        <v>168</v>
      </c>
      <c r="Y227" s="23" t="s">
        <v>168</v>
      </c>
      <c r="Z227" s="23">
        <v>5</v>
      </c>
      <c r="AA227" s="23">
        <v>7</v>
      </c>
      <c r="AB227" s="23" t="s">
        <v>168</v>
      </c>
      <c r="AC227" s="23" t="s">
        <v>168</v>
      </c>
      <c r="AD227" s="23" t="s">
        <v>168</v>
      </c>
      <c r="AE227" s="23" t="s">
        <v>168</v>
      </c>
      <c r="AF227" s="23" t="s">
        <v>168</v>
      </c>
      <c r="AG227" s="23" t="s">
        <v>168</v>
      </c>
      <c r="AH227" s="23" t="s">
        <v>168</v>
      </c>
      <c r="AI227" s="23" t="s">
        <v>168</v>
      </c>
      <c r="AJ227" s="23" t="s">
        <v>168</v>
      </c>
      <c r="AK227" s="23" t="s">
        <v>168</v>
      </c>
      <c r="AL227" s="15" t="s">
        <v>2279</v>
      </c>
      <c r="AM227" s="15" t="s">
        <v>273</v>
      </c>
      <c r="AN227" s="15" t="s">
        <v>273</v>
      </c>
      <c r="AO227" s="16" t="s">
        <v>198</v>
      </c>
      <c r="AP227" s="108" t="s">
        <v>667</v>
      </c>
      <c r="AQ227" s="16"/>
      <c r="AR227" s="41"/>
      <c r="AS227" s="57" t="s">
        <v>200</v>
      </c>
      <c r="AT227" s="56">
        <v>1560364</v>
      </c>
      <c r="AU227" s="4" t="s">
        <v>2315</v>
      </c>
      <c r="AV227" s="4" t="s">
        <v>2316</v>
      </c>
      <c r="AW227" s="4" t="s">
        <v>2317</v>
      </c>
      <c r="AX227" s="70">
        <v>0</v>
      </c>
      <c r="AY227" s="115">
        <v>0</v>
      </c>
      <c r="AZ227" s="70">
        <v>0</v>
      </c>
      <c r="BA227" s="115">
        <v>0</v>
      </c>
      <c r="BB227" s="157"/>
      <c r="BC227" s="157"/>
      <c r="BD227" s="157"/>
      <c r="BE227" s="157"/>
      <c r="BF227" s="157"/>
      <c r="BG227" s="115"/>
      <c r="BH227" s="143"/>
      <c r="BI227" s="143"/>
      <c r="BJ227" s="143"/>
      <c r="BK227" s="143"/>
      <c r="BL227" s="143"/>
      <c r="BM227" s="143"/>
      <c r="BN227" s="143"/>
      <c r="BO227" s="143"/>
      <c r="BP227" s="143"/>
      <c r="BQ227" s="6" t="str">
        <f>VLOOKUP(AM227,Hilfslisten!J:K,2,FALSE)</f>
        <v>Baumgartner Franz</v>
      </c>
      <c r="BR227" s="6"/>
    </row>
    <row r="228" spans="1:70" ht="15" hidden="1" customHeight="1">
      <c r="A228" s="88" t="s">
        <v>2318</v>
      </c>
      <c r="B228" s="22" t="s">
        <v>177</v>
      </c>
      <c r="C228" s="69" t="s">
        <v>150</v>
      </c>
      <c r="D228" s="56"/>
      <c r="E228" s="198" t="s">
        <v>2274</v>
      </c>
      <c r="F228" s="69" t="s">
        <v>150</v>
      </c>
      <c r="G228" s="15"/>
      <c r="H228" s="15"/>
      <c r="I228" s="15"/>
      <c r="J228" s="62"/>
      <c r="K228" s="15" t="s">
        <v>2319</v>
      </c>
      <c r="L228" s="198" t="s">
        <v>2314</v>
      </c>
      <c r="M228" s="16" t="s">
        <v>2314</v>
      </c>
      <c r="N228" s="16" t="s">
        <v>661</v>
      </c>
      <c r="O228" s="58">
        <v>6</v>
      </c>
      <c r="P228" s="16" t="s">
        <v>2277</v>
      </c>
      <c r="Q228" s="15"/>
      <c r="R228" s="16" t="s">
        <v>1085</v>
      </c>
      <c r="S228" s="16" t="s">
        <v>2278</v>
      </c>
      <c r="T228" s="23" t="s">
        <v>168</v>
      </c>
      <c r="U228" s="23" t="s">
        <v>168</v>
      </c>
      <c r="V228" s="23"/>
      <c r="W228" s="23"/>
      <c r="X228" s="23" t="s">
        <v>168</v>
      </c>
      <c r="Y228" s="23" t="s">
        <v>168</v>
      </c>
      <c r="Z228" s="23">
        <v>5</v>
      </c>
      <c r="AA228" s="23">
        <v>7</v>
      </c>
      <c r="AB228" s="23" t="s">
        <v>168</v>
      </c>
      <c r="AC228" s="23" t="s">
        <v>168</v>
      </c>
      <c r="AD228" s="23" t="s">
        <v>168</v>
      </c>
      <c r="AE228" s="23" t="s">
        <v>168</v>
      </c>
      <c r="AF228" s="23" t="s">
        <v>168</v>
      </c>
      <c r="AG228" s="23" t="s">
        <v>168</v>
      </c>
      <c r="AH228" s="23" t="s">
        <v>168</v>
      </c>
      <c r="AI228" s="23" t="s">
        <v>168</v>
      </c>
      <c r="AJ228" s="23" t="s">
        <v>168</v>
      </c>
      <c r="AK228" s="23" t="s">
        <v>168</v>
      </c>
      <c r="AL228" s="15" t="s">
        <v>2279</v>
      </c>
      <c r="AM228" s="15" t="s">
        <v>273</v>
      </c>
      <c r="AN228" s="15" t="s">
        <v>273</v>
      </c>
      <c r="AO228" s="16" t="s">
        <v>198</v>
      </c>
      <c r="AP228" s="108" t="s">
        <v>667</v>
      </c>
      <c r="AQ228" s="16"/>
      <c r="AR228" s="41"/>
      <c r="AS228" s="57" t="s">
        <v>200</v>
      </c>
      <c r="AT228" s="56">
        <v>1560362</v>
      </c>
      <c r="AU228" s="4" t="s">
        <v>2320</v>
      </c>
      <c r="AV228" s="4" t="s">
        <v>2321</v>
      </c>
      <c r="AW228" s="4" t="s">
        <v>2322</v>
      </c>
      <c r="AX228" s="70" t="s">
        <v>667</v>
      </c>
      <c r="AY228" s="115" t="s">
        <v>2290</v>
      </c>
      <c r="AZ228" s="70" t="s">
        <v>667</v>
      </c>
      <c r="BA228" s="115">
        <v>0</v>
      </c>
      <c r="BB228" s="157"/>
      <c r="BC228" s="157"/>
      <c r="BD228" s="157"/>
      <c r="BE228" s="157"/>
      <c r="BF228" s="157"/>
      <c r="BG228" s="115"/>
      <c r="BH228" s="143"/>
      <c r="BI228" s="143"/>
      <c r="BJ228" s="143"/>
      <c r="BK228" s="143"/>
      <c r="BL228" s="143"/>
      <c r="BM228" s="143"/>
      <c r="BN228" s="143"/>
      <c r="BO228" s="143"/>
      <c r="BP228" s="143"/>
      <c r="BQ228" s="6" t="str">
        <f>VLOOKUP(AM228,Hilfslisten!J:K,2,FALSE)</f>
        <v>Baumgartner Franz</v>
      </c>
      <c r="BR228" s="6"/>
    </row>
    <row r="229" spans="1:70" ht="15" hidden="1" customHeight="1">
      <c r="A229" s="88" t="s">
        <v>2323</v>
      </c>
      <c r="B229" s="22" t="s">
        <v>177</v>
      </c>
      <c r="C229" s="69" t="s">
        <v>151</v>
      </c>
      <c r="D229" s="56"/>
      <c r="E229" s="198" t="s">
        <v>2274</v>
      </c>
      <c r="F229" s="69" t="s">
        <v>151</v>
      </c>
      <c r="G229" s="15"/>
      <c r="H229" s="15"/>
      <c r="I229" s="15"/>
      <c r="J229" s="62"/>
      <c r="K229" s="15" t="s">
        <v>2324</v>
      </c>
      <c r="L229" s="198" t="s">
        <v>2325</v>
      </c>
      <c r="M229" s="84" t="s">
        <v>2326</v>
      </c>
      <c r="N229" s="16" t="s">
        <v>164</v>
      </c>
      <c r="O229" s="58">
        <v>6</v>
      </c>
      <c r="P229" s="16" t="s">
        <v>2277</v>
      </c>
      <c r="Q229" s="15"/>
      <c r="R229" s="16" t="s">
        <v>1085</v>
      </c>
      <c r="S229" s="16" t="s">
        <v>2278</v>
      </c>
      <c r="T229" s="23" t="s">
        <v>168</v>
      </c>
      <c r="U229" s="23" t="s">
        <v>168</v>
      </c>
      <c r="V229" s="23"/>
      <c r="W229" s="23"/>
      <c r="X229" s="23" t="s">
        <v>168</v>
      </c>
      <c r="Y229" s="23" t="s">
        <v>168</v>
      </c>
      <c r="Z229" s="23" t="s">
        <v>168</v>
      </c>
      <c r="AA229" s="23" t="s">
        <v>168</v>
      </c>
      <c r="AB229" s="23">
        <v>5</v>
      </c>
      <c r="AC229" s="23">
        <v>7</v>
      </c>
      <c r="AD229" s="23" t="s">
        <v>168</v>
      </c>
      <c r="AE229" s="23" t="s">
        <v>168</v>
      </c>
      <c r="AF229" s="23" t="s">
        <v>168</v>
      </c>
      <c r="AG229" s="23" t="s">
        <v>168</v>
      </c>
      <c r="AH229" s="23" t="s">
        <v>168</v>
      </c>
      <c r="AI229" s="23" t="s">
        <v>168</v>
      </c>
      <c r="AJ229" s="23" t="s">
        <v>168</v>
      </c>
      <c r="AK229" s="23" t="s">
        <v>168</v>
      </c>
      <c r="AL229" s="16" t="s">
        <v>2295</v>
      </c>
      <c r="AM229" s="15" t="s">
        <v>308</v>
      </c>
      <c r="AN229" s="15" t="s">
        <v>308</v>
      </c>
      <c r="AO229" s="16" t="s">
        <v>198</v>
      </c>
      <c r="AP229" s="108" t="s">
        <v>667</v>
      </c>
      <c r="AQ229" s="16"/>
      <c r="AR229" s="41"/>
      <c r="AS229" s="57" t="s">
        <v>200</v>
      </c>
      <c r="AT229" s="56">
        <v>1560359</v>
      </c>
      <c r="AU229" s="4" t="s">
        <v>2327</v>
      </c>
      <c r="AV229" s="4" t="s">
        <v>2328</v>
      </c>
      <c r="AW229" s="4" t="s">
        <v>2329</v>
      </c>
      <c r="AX229" s="70">
        <v>0</v>
      </c>
      <c r="AY229" s="115">
        <v>0</v>
      </c>
      <c r="AZ229" s="70">
        <v>0</v>
      </c>
      <c r="BA229" s="115">
        <v>0</v>
      </c>
      <c r="BB229" s="157"/>
      <c r="BC229" s="157"/>
      <c r="BD229" s="157"/>
      <c r="BE229" s="157"/>
      <c r="BF229" s="157"/>
      <c r="BG229" s="115"/>
      <c r="BH229" s="143"/>
      <c r="BI229" s="143"/>
      <c r="BJ229" s="143"/>
      <c r="BK229" s="143"/>
      <c r="BL229" s="143"/>
      <c r="BM229" s="143"/>
      <c r="BN229" s="143"/>
      <c r="BO229" s="143"/>
      <c r="BP229" s="143"/>
      <c r="BQ229" s="6" t="str">
        <f>VLOOKUP(AM229,Hilfslisten!J:K,2,FALSE)</f>
        <v>Stern Olaf</v>
      </c>
      <c r="BR229" s="6"/>
    </row>
    <row r="230" spans="1:70" ht="15" hidden="1" customHeight="1">
      <c r="A230" s="88" t="s">
        <v>2330</v>
      </c>
      <c r="B230" s="22" t="s">
        <v>177</v>
      </c>
      <c r="C230" s="69" t="s">
        <v>151</v>
      </c>
      <c r="D230" s="56"/>
      <c r="E230" s="198" t="s">
        <v>2274</v>
      </c>
      <c r="F230" s="69" t="s">
        <v>151</v>
      </c>
      <c r="G230" s="15"/>
      <c r="H230" s="15"/>
      <c r="I230" s="15"/>
      <c r="J230" s="62"/>
      <c r="K230" s="15" t="s">
        <v>2331</v>
      </c>
      <c r="L230" s="198" t="s">
        <v>2326</v>
      </c>
      <c r="M230" s="84" t="s">
        <v>2326</v>
      </c>
      <c r="N230" s="16" t="s">
        <v>661</v>
      </c>
      <c r="O230" s="58">
        <v>6</v>
      </c>
      <c r="P230" s="16" t="s">
        <v>2277</v>
      </c>
      <c r="Q230" s="15"/>
      <c r="R230" s="16" t="s">
        <v>1085</v>
      </c>
      <c r="S230" s="16" t="s">
        <v>2278</v>
      </c>
      <c r="T230" s="23" t="s">
        <v>168</v>
      </c>
      <c r="U230" s="23" t="s">
        <v>168</v>
      </c>
      <c r="V230" s="23"/>
      <c r="W230" s="23"/>
      <c r="X230" s="23" t="s">
        <v>168</v>
      </c>
      <c r="Y230" s="23" t="s">
        <v>168</v>
      </c>
      <c r="Z230" s="23" t="s">
        <v>168</v>
      </c>
      <c r="AA230" s="23" t="s">
        <v>168</v>
      </c>
      <c r="AB230" s="23">
        <v>5</v>
      </c>
      <c r="AC230" s="23">
        <v>7</v>
      </c>
      <c r="AD230" s="23" t="s">
        <v>168</v>
      </c>
      <c r="AE230" s="23" t="s">
        <v>168</v>
      </c>
      <c r="AF230" s="23" t="s">
        <v>168</v>
      </c>
      <c r="AG230" s="23" t="s">
        <v>168</v>
      </c>
      <c r="AH230" s="23" t="s">
        <v>168</v>
      </c>
      <c r="AI230" s="23" t="s">
        <v>168</v>
      </c>
      <c r="AJ230" s="23" t="s">
        <v>168</v>
      </c>
      <c r="AK230" s="23" t="s">
        <v>168</v>
      </c>
      <c r="AL230" s="16" t="s">
        <v>2295</v>
      </c>
      <c r="AM230" s="15" t="s">
        <v>308</v>
      </c>
      <c r="AN230" s="15" t="s">
        <v>308</v>
      </c>
      <c r="AO230" s="16" t="s">
        <v>198</v>
      </c>
      <c r="AP230" s="108" t="s">
        <v>667</v>
      </c>
      <c r="AQ230" s="16"/>
      <c r="AR230" s="41"/>
      <c r="AS230" s="57" t="s">
        <v>200</v>
      </c>
      <c r="AT230" s="56">
        <v>1560356</v>
      </c>
      <c r="AU230" s="4" t="s">
        <v>2332</v>
      </c>
      <c r="AV230" s="4" t="s">
        <v>2333</v>
      </c>
      <c r="AW230" s="4" t="s">
        <v>2334</v>
      </c>
      <c r="AX230" s="70" t="s">
        <v>667</v>
      </c>
      <c r="AY230" s="115" t="s">
        <v>2290</v>
      </c>
      <c r="AZ230" s="70" t="s">
        <v>667</v>
      </c>
      <c r="BA230" s="115">
        <v>0</v>
      </c>
      <c r="BB230" s="157"/>
      <c r="BC230" s="157"/>
      <c r="BD230" s="157"/>
      <c r="BE230" s="157"/>
      <c r="BF230" s="157"/>
      <c r="BG230" s="115"/>
      <c r="BH230" s="143"/>
      <c r="BI230" s="143"/>
      <c r="BJ230" s="143"/>
      <c r="BK230" s="143"/>
      <c r="BL230" s="143"/>
      <c r="BM230" s="143"/>
      <c r="BN230" s="143"/>
      <c r="BO230" s="143"/>
      <c r="BP230" s="143"/>
      <c r="BQ230" s="6" t="str">
        <f>VLOOKUP(AM230,Hilfslisten!J:K,2,FALSE)</f>
        <v>Stern Olaf</v>
      </c>
      <c r="BR230" s="6"/>
    </row>
    <row r="231" spans="1:70" ht="15" hidden="1" customHeight="1">
      <c r="A231" s="85" t="s">
        <v>2335</v>
      </c>
      <c r="B231" s="22" t="s">
        <v>177</v>
      </c>
      <c r="C231" s="21" t="s">
        <v>152</v>
      </c>
      <c r="D231" s="56" t="s">
        <v>2336</v>
      </c>
      <c r="E231" s="204"/>
      <c r="F231" s="21" t="s">
        <v>152</v>
      </c>
      <c r="G231" s="21"/>
      <c r="H231" s="21"/>
      <c r="I231" s="21"/>
      <c r="J231" s="59"/>
      <c r="K231" s="21" t="s">
        <v>2337</v>
      </c>
      <c r="L231" s="204" t="s">
        <v>2338</v>
      </c>
      <c r="M231" s="84" t="s">
        <v>2339</v>
      </c>
      <c r="N231" s="15" t="s">
        <v>164</v>
      </c>
      <c r="O231" s="58">
        <v>4</v>
      </c>
      <c r="P231" s="16" t="s">
        <v>208</v>
      </c>
      <c r="Q231" s="16" t="s">
        <v>2340</v>
      </c>
      <c r="R231" s="16" t="s">
        <v>1085</v>
      </c>
      <c r="S231" s="17" t="s">
        <v>1085</v>
      </c>
      <c r="T231" s="23" t="s">
        <v>168</v>
      </c>
      <c r="U231" s="23" t="s">
        <v>168</v>
      </c>
      <c r="V231" s="23"/>
      <c r="W231" s="23"/>
      <c r="X231" s="23" t="s">
        <v>168</v>
      </c>
      <c r="Y231" s="23" t="s">
        <v>168</v>
      </c>
      <c r="Z231" s="23" t="s">
        <v>168</v>
      </c>
      <c r="AA231" s="23" t="s">
        <v>168</v>
      </c>
      <c r="AB231" s="23" t="s">
        <v>168</v>
      </c>
      <c r="AC231" s="23" t="s">
        <v>168</v>
      </c>
      <c r="AD231" s="23">
        <v>5</v>
      </c>
      <c r="AE231" s="23">
        <v>5</v>
      </c>
      <c r="AF231" s="23" t="s">
        <v>168</v>
      </c>
      <c r="AG231" s="23" t="s">
        <v>168</v>
      </c>
      <c r="AH231" s="23" t="s">
        <v>168</v>
      </c>
      <c r="AI231" s="23" t="s">
        <v>168</v>
      </c>
      <c r="AJ231" s="23" t="s">
        <v>168</v>
      </c>
      <c r="AK231" s="23" t="s">
        <v>168</v>
      </c>
      <c r="AL231" s="15" t="s">
        <v>843</v>
      </c>
      <c r="AM231" s="15" t="s">
        <v>844</v>
      </c>
      <c r="AN231" s="15" t="s">
        <v>367</v>
      </c>
      <c r="AO231" s="17" t="s">
        <v>171</v>
      </c>
      <c r="AP231" s="23" t="s">
        <v>667</v>
      </c>
      <c r="AQ231" s="69" t="s">
        <v>2341</v>
      </c>
      <c r="AR231" s="41" t="s">
        <v>2342</v>
      </c>
      <c r="AS231" s="48"/>
      <c r="AT231" s="56">
        <v>1558695</v>
      </c>
      <c r="AU231" s="4" t="s">
        <v>2343</v>
      </c>
      <c r="AV231" s="4" t="s">
        <v>2344</v>
      </c>
      <c r="AW231" s="4" t="s">
        <v>2345</v>
      </c>
      <c r="AX231" s="70">
        <v>0</v>
      </c>
      <c r="AY231" s="115">
        <v>0</v>
      </c>
      <c r="AZ231" s="70">
        <v>0</v>
      </c>
      <c r="BA231" s="115">
        <v>0</v>
      </c>
      <c r="BB231" s="157"/>
      <c r="BC231" s="157"/>
      <c r="BD231" s="157"/>
      <c r="BE231" s="157"/>
      <c r="BF231" s="157"/>
      <c r="BG231" s="115"/>
      <c r="BH231" s="143">
        <v>0</v>
      </c>
      <c r="BI231" s="143"/>
      <c r="BJ231" s="143">
        <v>0</v>
      </c>
      <c r="BK231" s="143">
        <v>0</v>
      </c>
      <c r="BL231" s="143">
        <v>0</v>
      </c>
      <c r="BM231" s="143">
        <v>1</v>
      </c>
      <c r="BN231" s="143">
        <v>0</v>
      </c>
      <c r="BO231" s="143">
        <v>0</v>
      </c>
      <c r="BP231" s="143">
        <v>0</v>
      </c>
      <c r="BQ231" s="6" t="str">
        <f>VLOOKUP(AM231,Hilfslisten!J:K,2,FALSE)</f>
        <v>Eberlein Robert</v>
      </c>
      <c r="BR231" s="6"/>
    </row>
    <row r="232" spans="1:70" ht="15" hidden="1" customHeight="1">
      <c r="A232" s="85" t="s">
        <v>2346</v>
      </c>
      <c r="B232" s="22" t="s">
        <v>177</v>
      </c>
      <c r="C232" s="21" t="s">
        <v>152</v>
      </c>
      <c r="D232" s="56" t="s">
        <v>2347</v>
      </c>
      <c r="E232" s="204"/>
      <c r="F232" s="21" t="s">
        <v>152</v>
      </c>
      <c r="G232" s="21"/>
      <c r="H232" s="21"/>
      <c r="I232" s="21"/>
      <c r="J232" s="59"/>
      <c r="K232" s="21" t="s">
        <v>2348</v>
      </c>
      <c r="L232" s="204" t="s">
        <v>2339</v>
      </c>
      <c r="M232" s="84" t="s">
        <v>2339</v>
      </c>
      <c r="N232" s="15" t="s">
        <v>661</v>
      </c>
      <c r="O232" s="58">
        <v>4</v>
      </c>
      <c r="P232" s="16" t="s">
        <v>208</v>
      </c>
      <c r="Q232" s="16" t="s">
        <v>2340</v>
      </c>
      <c r="R232" s="16" t="s">
        <v>1085</v>
      </c>
      <c r="S232" s="17" t="s">
        <v>1085</v>
      </c>
      <c r="T232" s="23" t="s">
        <v>168</v>
      </c>
      <c r="U232" s="23" t="s">
        <v>168</v>
      </c>
      <c r="V232" s="23"/>
      <c r="W232" s="23"/>
      <c r="X232" s="23" t="s">
        <v>168</v>
      </c>
      <c r="Y232" s="23" t="s">
        <v>168</v>
      </c>
      <c r="Z232" s="23" t="s">
        <v>168</v>
      </c>
      <c r="AA232" s="23" t="s">
        <v>168</v>
      </c>
      <c r="AB232" s="23" t="s">
        <v>168</v>
      </c>
      <c r="AC232" s="23" t="s">
        <v>168</v>
      </c>
      <c r="AD232" s="23">
        <v>5</v>
      </c>
      <c r="AE232" s="23">
        <v>5</v>
      </c>
      <c r="AF232" s="23" t="s">
        <v>168</v>
      </c>
      <c r="AG232" s="23" t="s">
        <v>168</v>
      </c>
      <c r="AH232" s="23" t="s">
        <v>168</v>
      </c>
      <c r="AI232" s="23" t="s">
        <v>168</v>
      </c>
      <c r="AJ232" s="23" t="s">
        <v>168</v>
      </c>
      <c r="AK232" s="23" t="s">
        <v>168</v>
      </c>
      <c r="AL232" s="15" t="s">
        <v>843</v>
      </c>
      <c r="AM232" s="15" t="s">
        <v>844</v>
      </c>
      <c r="AN232" s="15" t="s">
        <v>367</v>
      </c>
      <c r="AO232" s="17" t="s">
        <v>171</v>
      </c>
      <c r="AP232" s="23" t="s">
        <v>667</v>
      </c>
      <c r="AQ232" s="69"/>
      <c r="AR232" s="41" t="s">
        <v>2342</v>
      </c>
      <c r="AS232" s="48"/>
      <c r="AT232" s="56">
        <v>1558692</v>
      </c>
      <c r="AU232" s="4" t="s">
        <v>2349</v>
      </c>
      <c r="AV232" s="4" t="s">
        <v>2350</v>
      </c>
      <c r="AW232" s="4" t="s">
        <v>2351</v>
      </c>
      <c r="AX232" s="70" t="s">
        <v>667</v>
      </c>
      <c r="AY232" s="115">
        <v>0</v>
      </c>
      <c r="AZ232" s="70" t="s">
        <v>667</v>
      </c>
      <c r="BA232" s="115">
        <v>0</v>
      </c>
      <c r="BB232" s="157"/>
      <c r="BC232" s="157"/>
      <c r="BD232" s="157"/>
      <c r="BE232" s="157"/>
      <c r="BF232" s="157"/>
      <c r="BG232" s="115"/>
      <c r="BH232" s="143">
        <v>0</v>
      </c>
      <c r="BI232" s="143"/>
      <c r="BJ232" s="143">
        <v>0</v>
      </c>
      <c r="BK232" s="143">
        <v>0</v>
      </c>
      <c r="BL232" s="143">
        <v>0</v>
      </c>
      <c r="BM232" s="143">
        <v>1</v>
      </c>
      <c r="BN232" s="143">
        <v>0</v>
      </c>
      <c r="BO232" s="143">
        <v>0</v>
      </c>
      <c r="BP232" s="143">
        <v>0</v>
      </c>
      <c r="BQ232" s="6" t="str">
        <f>VLOOKUP(AM232,Hilfslisten!J:K,2,FALSE)</f>
        <v>Eberlein Robert</v>
      </c>
      <c r="BR232" s="6"/>
    </row>
    <row r="233" spans="1:70" ht="15" hidden="1" customHeight="1">
      <c r="A233" s="88" t="s">
        <v>2352</v>
      </c>
      <c r="B233" s="22" t="s">
        <v>177</v>
      </c>
      <c r="C233" s="21" t="s">
        <v>152</v>
      </c>
      <c r="D233" s="56"/>
      <c r="E233" s="195" t="s">
        <v>2274</v>
      </c>
      <c r="F233" s="21" t="s">
        <v>152</v>
      </c>
      <c r="G233" s="21"/>
      <c r="H233" s="21"/>
      <c r="I233" s="21"/>
      <c r="J233" s="59"/>
      <c r="K233" s="14" t="s">
        <v>2353</v>
      </c>
      <c r="L233" s="195" t="s">
        <v>2354</v>
      </c>
      <c r="M233" s="14" t="s">
        <v>2355</v>
      </c>
      <c r="N233" s="14" t="s">
        <v>164</v>
      </c>
      <c r="O233" s="59">
        <v>6</v>
      </c>
      <c r="P233" s="16" t="s">
        <v>2277</v>
      </c>
      <c r="Q233" s="15"/>
      <c r="R233" s="17" t="s">
        <v>1085</v>
      </c>
      <c r="S233" s="16" t="s">
        <v>2278</v>
      </c>
      <c r="T233" s="23" t="s">
        <v>168</v>
      </c>
      <c r="U233" s="23" t="s">
        <v>168</v>
      </c>
      <c r="V233" s="23"/>
      <c r="W233" s="23"/>
      <c r="X233" s="23" t="s">
        <v>168</v>
      </c>
      <c r="Y233" s="23" t="s">
        <v>168</v>
      </c>
      <c r="Z233" s="23" t="s">
        <v>168</v>
      </c>
      <c r="AA233" s="23" t="s">
        <v>168</v>
      </c>
      <c r="AB233" s="23" t="s">
        <v>168</v>
      </c>
      <c r="AC233" s="23" t="s">
        <v>168</v>
      </c>
      <c r="AD233" s="23">
        <v>5</v>
      </c>
      <c r="AE233" s="23">
        <v>7</v>
      </c>
      <c r="AF233" s="23" t="s">
        <v>168</v>
      </c>
      <c r="AG233" s="23" t="s">
        <v>168</v>
      </c>
      <c r="AH233" s="23" t="s">
        <v>168</v>
      </c>
      <c r="AI233" s="23" t="s">
        <v>168</v>
      </c>
      <c r="AJ233" s="23" t="s">
        <v>168</v>
      </c>
      <c r="AK233" s="23" t="s">
        <v>168</v>
      </c>
      <c r="AL233" s="17" t="s">
        <v>2279</v>
      </c>
      <c r="AM233" s="14" t="s">
        <v>367</v>
      </c>
      <c r="AN233" s="14" t="s">
        <v>367</v>
      </c>
      <c r="AO233" s="17" t="s">
        <v>198</v>
      </c>
      <c r="AP233" s="23" t="s">
        <v>667</v>
      </c>
      <c r="AQ233" s="17"/>
      <c r="AR233" s="41"/>
      <c r="AS233" s="57" t="s">
        <v>200</v>
      </c>
      <c r="AT233" s="56">
        <v>1560298</v>
      </c>
      <c r="AU233" s="4" t="s">
        <v>2356</v>
      </c>
      <c r="AV233" s="4" t="s">
        <v>2357</v>
      </c>
      <c r="AW233" s="4" t="s">
        <v>2358</v>
      </c>
      <c r="AX233" s="70">
        <v>0</v>
      </c>
      <c r="AY233" s="115">
        <v>0</v>
      </c>
      <c r="AZ233" s="70">
        <v>0</v>
      </c>
      <c r="BA233" s="115">
        <v>0</v>
      </c>
      <c r="BB233" s="157"/>
      <c r="BC233" s="157"/>
      <c r="BD233" s="157"/>
      <c r="BE233" s="157"/>
      <c r="BF233" s="157"/>
      <c r="BG233" s="115"/>
      <c r="BH233" s="143"/>
      <c r="BI233" s="143"/>
      <c r="BJ233" s="143"/>
      <c r="BK233" s="143"/>
      <c r="BL233" s="143"/>
      <c r="BM233" s="143"/>
      <c r="BN233" s="143"/>
      <c r="BO233" s="143"/>
      <c r="BP233" s="143"/>
      <c r="BQ233" s="6" t="str">
        <f>VLOOKUP(AM233,Hilfslisten!J:K,2,FALSE)</f>
        <v>Wenzler Thomas</v>
      </c>
      <c r="BR233" s="6"/>
    </row>
    <row r="234" spans="1:70" ht="15" hidden="1" customHeight="1">
      <c r="A234" s="88" t="s">
        <v>2359</v>
      </c>
      <c r="B234" s="22" t="s">
        <v>177</v>
      </c>
      <c r="C234" s="21" t="s">
        <v>152</v>
      </c>
      <c r="D234" s="56"/>
      <c r="E234" s="195" t="s">
        <v>2274</v>
      </c>
      <c r="F234" s="21" t="s">
        <v>152</v>
      </c>
      <c r="G234" s="21"/>
      <c r="H234" s="21"/>
      <c r="I234" s="21"/>
      <c r="J234" s="59"/>
      <c r="K234" s="14" t="s">
        <v>2360</v>
      </c>
      <c r="L234" s="195" t="s">
        <v>2355</v>
      </c>
      <c r="M234" s="14" t="s">
        <v>2355</v>
      </c>
      <c r="N234" s="16" t="s">
        <v>661</v>
      </c>
      <c r="O234" s="59">
        <v>6</v>
      </c>
      <c r="P234" s="16" t="s">
        <v>2277</v>
      </c>
      <c r="Q234" s="15"/>
      <c r="R234" s="17" t="s">
        <v>1085</v>
      </c>
      <c r="S234" s="16" t="s">
        <v>2278</v>
      </c>
      <c r="T234" s="23" t="s">
        <v>168</v>
      </c>
      <c r="U234" s="23" t="s">
        <v>168</v>
      </c>
      <c r="V234" s="23"/>
      <c r="W234" s="23"/>
      <c r="X234" s="23" t="s">
        <v>168</v>
      </c>
      <c r="Y234" s="23" t="s">
        <v>168</v>
      </c>
      <c r="Z234" s="23" t="s">
        <v>168</v>
      </c>
      <c r="AA234" s="23" t="s">
        <v>168</v>
      </c>
      <c r="AB234" s="23" t="s">
        <v>168</v>
      </c>
      <c r="AC234" s="23" t="s">
        <v>168</v>
      </c>
      <c r="AD234" s="23">
        <v>5</v>
      </c>
      <c r="AE234" s="23">
        <v>7</v>
      </c>
      <c r="AF234" s="23" t="s">
        <v>168</v>
      </c>
      <c r="AG234" s="23" t="s">
        <v>168</v>
      </c>
      <c r="AH234" s="23" t="s">
        <v>168</v>
      </c>
      <c r="AI234" s="23" t="s">
        <v>168</v>
      </c>
      <c r="AJ234" s="23" t="s">
        <v>168</v>
      </c>
      <c r="AK234" s="23" t="s">
        <v>168</v>
      </c>
      <c r="AL234" s="17" t="s">
        <v>2279</v>
      </c>
      <c r="AM234" s="14" t="s">
        <v>367</v>
      </c>
      <c r="AN234" s="14" t="s">
        <v>367</v>
      </c>
      <c r="AO234" s="17" t="s">
        <v>198</v>
      </c>
      <c r="AP234" s="23" t="s">
        <v>667</v>
      </c>
      <c r="AQ234" s="17"/>
      <c r="AR234" s="41"/>
      <c r="AS234" s="57" t="s">
        <v>200</v>
      </c>
      <c r="AT234" s="56">
        <v>1560296</v>
      </c>
      <c r="AU234" s="4" t="s">
        <v>2361</v>
      </c>
      <c r="AV234" s="4" t="s">
        <v>2362</v>
      </c>
      <c r="AW234" s="4" t="s">
        <v>2363</v>
      </c>
      <c r="AX234" s="70" t="s">
        <v>667</v>
      </c>
      <c r="AY234" s="115" t="s">
        <v>2290</v>
      </c>
      <c r="AZ234" s="70" t="s">
        <v>667</v>
      </c>
      <c r="BA234" s="115">
        <v>0</v>
      </c>
      <c r="BB234" s="157"/>
      <c r="BC234" s="157"/>
      <c r="BD234" s="157"/>
      <c r="BE234" s="157"/>
      <c r="BF234" s="157"/>
      <c r="BG234" s="115"/>
      <c r="BH234" s="143"/>
      <c r="BI234" s="143"/>
      <c r="BJ234" s="143"/>
      <c r="BK234" s="143"/>
      <c r="BL234" s="143"/>
      <c r="BM234" s="143"/>
      <c r="BN234" s="143"/>
      <c r="BO234" s="143"/>
      <c r="BP234" s="143"/>
      <c r="BQ234" s="6" t="str">
        <f>VLOOKUP(AM234,Hilfslisten!J:K,2,FALSE)</f>
        <v>Wenzler Thomas</v>
      </c>
      <c r="BR234" s="6"/>
    </row>
    <row r="235" spans="1:70" ht="15" hidden="1" customHeight="1">
      <c r="A235" s="88" t="s">
        <v>2364</v>
      </c>
      <c r="B235" s="22" t="s">
        <v>177</v>
      </c>
      <c r="C235" s="69" t="s">
        <v>153</v>
      </c>
      <c r="D235" s="56"/>
      <c r="E235" s="198" t="s">
        <v>2274</v>
      </c>
      <c r="F235" s="69" t="s">
        <v>153</v>
      </c>
      <c r="G235" s="15"/>
      <c r="H235" s="15"/>
      <c r="I235" s="15"/>
      <c r="J235" s="62"/>
      <c r="K235" s="15" t="s">
        <v>2365</v>
      </c>
      <c r="L235" s="198" t="s">
        <v>2366</v>
      </c>
      <c r="M235" s="84" t="s">
        <v>2367</v>
      </c>
      <c r="N235" s="15" t="s">
        <v>164</v>
      </c>
      <c r="O235" s="58">
        <v>6</v>
      </c>
      <c r="P235" s="16" t="s">
        <v>2277</v>
      </c>
      <c r="Q235" s="15"/>
      <c r="R235" s="16" t="s">
        <v>1085</v>
      </c>
      <c r="S235" s="16" t="s">
        <v>2278</v>
      </c>
      <c r="T235" s="23" t="s">
        <v>168</v>
      </c>
      <c r="U235" s="23" t="s">
        <v>168</v>
      </c>
      <c r="V235" s="23"/>
      <c r="W235" s="23"/>
      <c r="X235" s="23" t="s">
        <v>168</v>
      </c>
      <c r="Y235" s="23" t="s">
        <v>168</v>
      </c>
      <c r="Z235" s="23" t="s">
        <v>168</v>
      </c>
      <c r="AA235" s="23" t="s">
        <v>168</v>
      </c>
      <c r="AB235" s="23" t="s">
        <v>168</v>
      </c>
      <c r="AC235" s="23" t="s">
        <v>168</v>
      </c>
      <c r="AD235" s="23" t="s">
        <v>168</v>
      </c>
      <c r="AE235" s="23" t="s">
        <v>168</v>
      </c>
      <c r="AF235" s="23">
        <v>5</v>
      </c>
      <c r="AG235" s="23">
        <v>7</v>
      </c>
      <c r="AH235" s="23" t="s">
        <v>168</v>
      </c>
      <c r="AI235" s="23" t="s">
        <v>168</v>
      </c>
      <c r="AJ235" s="23" t="s">
        <v>168</v>
      </c>
      <c r="AK235" s="23" t="s">
        <v>168</v>
      </c>
      <c r="AL235" s="16" t="s">
        <v>2295</v>
      </c>
      <c r="AM235" s="15" t="s">
        <v>415</v>
      </c>
      <c r="AN235" s="15" t="s">
        <v>415</v>
      </c>
      <c r="AO235" s="16" t="s">
        <v>198</v>
      </c>
      <c r="AP235" s="108" t="s">
        <v>667</v>
      </c>
      <c r="AQ235" s="16"/>
      <c r="AR235" s="41"/>
      <c r="AS235" s="57" t="s">
        <v>200</v>
      </c>
      <c r="AT235" s="56">
        <v>1560268</v>
      </c>
      <c r="AU235" s="4" t="s">
        <v>2368</v>
      </c>
      <c r="AV235" s="4" t="s">
        <v>2369</v>
      </c>
      <c r="AW235" s="4" t="s">
        <v>2370</v>
      </c>
      <c r="AX235" s="70">
        <v>0</v>
      </c>
      <c r="AY235" s="115">
        <v>0</v>
      </c>
      <c r="AZ235" s="70">
        <v>0</v>
      </c>
      <c r="BA235" s="115">
        <v>0</v>
      </c>
      <c r="BB235" s="157"/>
      <c r="BC235" s="157"/>
      <c r="BD235" s="157"/>
      <c r="BE235" s="157"/>
      <c r="BF235" s="157"/>
      <c r="BG235" s="115"/>
      <c r="BH235" s="143"/>
      <c r="BI235" s="143"/>
      <c r="BJ235" s="143"/>
      <c r="BK235" s="143"/>
      <c r="BL235" s="143"/>
      <c r="BM235" s="143"/>
      <c r="BN235" s="143"/>
      <c r="BO235" s="143"/>
      <c r="BP235" s="143"/>
      <c r="BQ235" s="6" t="str">
        <f>VLOOKUP(AM235,Hilfslisten!J:K,2,FALSE)</f>
        <v>Scheidegger Stephan</v>
      </c>
      <c r="BR235" s="6"/>
    </row>
    <row r="236" spans="1:70" ht="15" hidden="1" customHeight="1">
      <c r="A236" s="88" t="s">
        <v>2371</v>
      </c>
      <c r="B236" s="22" t="s">
        <v>177</v>
      </c>
      <c r="C236" s="69" t="s">
        <v>153</v>
      </c>
      <c r="D236" s="56"/>
      <c r="E236" s="198" t="s">
        <v>2274</v>
      </c>
      <c r="F236" s="69" t="s">
        <v>153</v>
      </c>
      <c r="G236" s="15"/>
      <c r="H236" s="15"/>
      <c r="I236" s="15"/>
      <c r="J236" s="62"/>
      <c r="K236" s="15" t="s">
        <v>2372</v>
      </c>
      <c r="L236" s="198" t="s">
        <v>2367</v>
      </c>
      <c r="M236" s="16" t="s">
        <v>2367</v>
      </c>
      <c r="N236" s="15" t="s">
        <v>661</v>
      </c>
      <c r="O236" s="58">
        <v>6</v>
      </c>
      <c r="P236" s="16" t="s">
        <v>2277</v>
      </c>
      <c r="Q236" s="15"/>
      <c r="R236" s="16" t="s">
        <v>1085</v>
      </c>
      <c r="S236" s="16" t="s">
        <v>2278</v>
      </c>
      <c r="T236" s="23" t="s">
        <v>168</v>
      </c>
      <c r="U236" s="23" t="s">
        <v>168</v>
      </c>
      <c r="V236" s="23"/>
      <c r="W236" s="23"/>
      <c r="X236" s="23" t="s">
        <v>168</v>
      </c>
      <c r="Y236" s="23" t="s">
        <v>168</v>
      </c>
      <c r="Z236" s="23" t="s">
        <v>168</v>
      </c>
      <c r="AA236" s="23" t="s">
        <v>168</v>
      </c>
      <c r="AB236" s="23" t="s">
        <v>168</v>
      </c>
      <c r="AC236" s="23" t="s">
        <v>168</v>
      </c>
      <c r="AD236" s="23" t="s">
        <v>168</v>
      </c>
      <c r="AE236" s="23" t="s">
        <v>168</v>
      </c>
      <c r="AF236" s="23">
        <v>5</v>
      </c>
      <c r="AG236" s="23">
        <v>7</v>
      </c>
      <c r="AH236" s="23" t="s">
        <v>168</v>
      </c>
      <c r="AI236" s="23" t="s">
        <v>168</v>
      </c>
      <c r="AJ236" s="23" t="s">
        <v>168</v>
      </c>
      <c r="AK236" s="23" t="s">
        <v>168</v>
      </c>
      <c r="AL236" s="16" t="s">
        <v>2295</v>
      </c>
      <c r="AM236" s="15" t="s">
        <v>415</v>
      </c>
      <c r="AN236" s="15" t="s">
        <v>415</v>
      </c>
      <c r="AO236" s="16" t="s">
        <v>198</v>
      </c>
      <c r="AP236" s="108" t="s">
        <v>667</v>
      </c>
      <c r="AQ236" s="16"/>
      <c r="AR236" s="41"/>
      <c r="AS236" s="57" t="s">
        <v>200</v>
      </c>
      <c r="AT236" s="56">
        <v>1560262</v>
      </c>
      <c r="AU236" s="4" t="s">
        <v>2373</v>
      </c>
      <c r="AV236" s="4" t="s">
        <v>2374</v>
      </c>
      <c r="AW236" s="4" t="s">
        <v>2375</v>
      </c>
      <c r="AX236" s="70" t="s">
        <v>667</v>
      </c>
      <c r="AY236" s="115" t="s">
        <v>2290</v>
      </c>
      <c r="AZ236" s="70" t="s">
        <v>667</v>
      </c>
      <c r="BA236" s="115">
        <v>0</v>
      </c>
      <c r="BB236" s="157"/>
      <c r="BC236" s="157"/>
      <c r="BD236" s="157"/>
      <c r="BE236" s="157"/>
      <c r="BF236" s="157"/>
      <c r="BG236" s="115"/>
      <c r="BH236" s="143"/>
      <c r="BI236" s="143"/>
      <c r="BJ236" s="143"/>
      <c r="BK236" s="143"/>
      <c r="BL236" s="143"/>
      <c r="BM236" s="143"/>
      <c r="BN236" s="143"/>
      <c r="BO236" s="143"/>
      <c r="BP236" s="143"/>
      <c r="BQ236" s="6" t="str">
        <f>VLOOKUP(AM236,Hilfslisten!J:K,2,FALSE)</f>
        <v>Scheidegger Stephan</v>
      </c>
      <c r="BR236" s="6"/>
    </row>
    <row r="237" spans="1:70" ht="15" hidden="1" customHeight="1">
      <c r="A237" s="88" t="s">
        <v>2376</v>
      </c>
      <c r="B237" s="22" t="s">
        <v>177</v>
      </c>
      <c r="C237" s="69" t="s">
        <v>154</v>
      </c>
      <c r="D237" s="56" t="s">
        <v>2377</v>
      </c>
      <c r="E237" s="198" t="s">
        <v>2274</v>
      </c>
      <c r="F237" s="69" t="s">
        <v>154</v>
      </c>
      <c r="G237" s="15"/>
      <c r="H237" s="15"/>
      <c r="I237" s="15"/>
      <c r="J237" s="62"/>
      <c r="K237" s="15" t="s">
        <v>2378</v>
      </c>
      <c r="L237" s="198" t="s">
        <v>2379</v>
      </c>
      <c r="M237" s="84" t="s">
        <v>2380</v>
      </c>
      <c r="N237" s="16" t="s">
        <v>164</v>
      </c>
      <c r="O237" s="58">
        <v>6</v>
      </c>
      <c r="P237" s="16" t="s">
        <v>2277</v>
      </c>
      <c r="Q237" s="15"/>
      <c r="R237" s="15" t="s">
        <v>1085</v>
      </c>
      <c r="S237" s="15" t="s">
        <v>2278</v>
      </c>
      <c r="T237" s="23" t="s">
        <v>168</v>
      </c>
      <c r="U237" s="23" t="s">
        <v>168</v>
      </c>
      <c r="V237" s="23"/>
      <c r="W237" s="23"/>
      <c r="X237" s="23" t="s">
        <v>168</v>
      </c>
      <c r="Y237" s="23" t="s">
        <v>168</v>
      </c>
      <c r="Z237" s="23" t="s">
        <v>168</v>
      </c>
      <c r="AA237" s="23" t="s">
        <v>168</v>
      </c>
      <c r="AB237" s="23" t="s">
        <v>168</v>
      </c>
      <c r="AC237" s="23" t="s">
        <v>168</v>
      </c>
      <c r="AD237" s="23" t="s">
        <v>168</v>
      </c>
      <c r="AE237" s="23" t="s">
        <v>168</v>
      </c>
      <c r="AF237" s="23" t="s">
        <v>168</v>
      </c>
      <c r="AG237" s="23" t="s">
        <v>168</v>
      </c>
      <c r="AH237" s="23">
        <v>5</v>
      </c>
      <c r="AI237" s="23">
        <v>7</v>
      </c>
      <c r="AJ237" s="23" t="s">
        <v>168</v>
      </c>
      <c r="AK237" s="23" t="s">
        <v>168</v>
      </c>
      <c r="AL237" s="16" t="s">
        <v>2381</v>
      </c>
      <c r="AM237" s="15" t="s">
        <v>442</v>
      </c>
      <c r="AN237" s="14" t="s">
        <v>442</v>
      </c>
      <c r="AO237" s="16" t="s">
        <v>198</v>
      </c>
      <c r="AP237" s="108" t="s">
        <v>667</v>
      </c>
      <c r="AQ237" s="16"/>
      <c r="AR237" s="41"/>
      <c r="AS237" s="57" t="s">
        <v>200</v>
      </c>
      <c r="AT237" s="56">
        <v>1560125</v>
      </c>
      <c r="AU237" s="4" t="s">
        <v>2382</v>
      </c>
      <c r="AV237" s="4" t="s">
        <v>2383</v>
      </c>
      <c r="AW237" s="4" t="s">
        <v>2384</v>
      </c>
      <c r="AX237" s="70">
        <v>0</v>
      </c>
      <c r="AY237" s="115">
        <v>0</v>
      </c>
      <c r="AZ237" s="70">
        <v>0</v>
      </c>
      <c r="BA237" s="115">
        <v>0</v>
      </c>
      <c r="BB237" s="157"/>
      <c r="BC237" s="157"/>
      <c r="BD237" s="157"/>
      <c r="BE237" s="157"/>
      <c r="BF237" s="157"/>
      <c r="BG237" s="115"/>
      <c r="BH237" s="143"/>
      <c r="BI237" s="143"/>
      <c r="BJ237" s="143"/>
      <c r="BK237" s="143"/>
      <c r="BL237" s="143"/>
      <c r="BM237" s="143"/>
      <c r="BN237" s="143"/>
      <c r="BO237" s="143"/>
      <c r="BP237" s="143"/>
      <c r="BQ237" s="6" t="str">
        <f>VLOOKUP(AM237,Hilfslisten!J:K,2,FALSE)</f>
        <v>Sauter-Servaes Thomas</v>
      </c>
      <c r="BR237" s="6"/>
    </row>
    <row r="238" spans="1:70" ht="15" hidden="1" customHeight="1">
      <c r="A238" s="88" t="s">
        <v>2385</v>
      </c>
      <c r="B238" s="22" t="s">
        <v>177</v>
      </c>
      <c r="C238" s="69" t="s">
        <v>154</v>
      </c>
      <c r="D238" s="56" t="s">
        <v>2386</v>
      </c>
      <c r="E238" s="198" t="s">
        <v>2274</v>
      </c>
      <c r="F238" s="69" t="s">
        <v>154</v>
      </c>
      <c r="G238" s="15"/>
      <c r="H238" s="15"/>
      <c r="I238" s="15"/>
      <c r="J238" s="62"/>
      <c r="K238" s="15" t="s">
        <v>2387</v>
      </c>
      <c r="L238" s="198" t="s">
        <v>2380</v>
      </c>
      <c r="M238" s="16" t="s">
        <v>2380</v>
      </c>
      <c r="N238" s="16" t="s">
        <v>661</v>
      </c>
      <c r="O238" s="58">
        <v>6</v>
      </c>
      <c r="P238" s="16" t="s">
        <v>2277</v>
      </c>
      <c r="Q238" s="15"/>
      <c r="R238" s="15" t="s">
        <v>1085</v>
      </c>
      <c r="S238" s="15" t="s">
        <v>2278</v>
      </c>
      <c r="T238" s="23" t="s">
        <v>168</v>
      </c>
      <c r="U238" s="23" t="s">
        <v>168</v>
      </c>
      <c r="V238" s="23"/>
      <c r="W238" s="23"/>
      <c r="X238" s="23" t="s">
        <v>168</v>
      </c>
      <c r="Y238" s="23" t="s">
        <v>168</v>
      </c>
      <c r="Z238" s="23" t="s">
        <v>168</v>
      </c>
      <c r="AA238" s="23" t="s">
        <v>168</v>
      </c>
      <c r="AB238" s="23" t="s">
        <v>168</v>
      </c>
      <c r="AC238" s="23" t="s">
        <v>168</v>
      </c>
      <c r="AD238" s="23" t="s">
        <v>168</v>
      </c>
      <c r="AE238" s="23" t="s">
        <v>168</v>
      </c>
      <c r="AF238" s="23" t="s">
        <v>168</v>
      </c>
      <c r="AG238" s="23" t="s">
        <v>168</v>
      </c>
      <c r="AH238" s="23">
        <v>5</v>
      </c>
      <c r="AI238" s="23">
        <v>7</v>
      </c>
      <c r="AJ238" s="23" t="s">
        <v>168</v>
      </c>
      <c r="AK238" s="23" t="s">
        <v>168</v>
      </c>
      <c r="AL238" s="16" t="s">
        <v>2381</v>
      </c>
      <c r="AM238" s="15" t="s">
        <v>442</v>
      </c>
      <c r="AN238" s="14" t="s">
        <v>442</v>
      </c>
      <c r="AO238" s="16" t="s">
        <v>198</v>
      </c>
      <c r="AP238" s="108" t="s">
        <v>667</v>
      </c>
      <c r="AQ238" s="16"/>
      <c r="AR238" s="41"/>
      <c r="AS238" s="57" t="s">
        <v>200</v>
      </c>
      <c r="AT238" s="56">
        <v>1560121</v>
      </c>
      <c r="AU238" s="4" t="s">
        <v>2388</v>
      </c>
      <c r="AV238" s="4" t="s">
        <v>2389</v>
      </c>
      <c r="AW238" s="4" t="s">
        <v>2390</v>
      </c>
      <c r="AX238" s="70" t="s">
        <v>667</v>
      </c>
      <c r="AY238" s="115" t="s">
        <v>2290</v>
      </c>
      <c r="AZ238" s="70" t="s">
        <v>667</v>
      </c>
      <c r="BA238" s="115">
        <v>0</v>
      </c>
      <c r="BB238" s="157"/>
      <c r="BC238" s="157"/>
      <c r="BD238" s="157"/>
      <c r="BE238" s="157"/>
      <c r="BF238" s="157"/>
      <c r="BG238" s="115"/>
      <c r="BH238" s="143"/>
      <c r="BI238" s="143"/>
      <c r="BJ238" s="143"/>
      <c r="BK238" s="143"/>
      <c r="BL238" s="143"/>
      <c r="BM238" s="143"/>
      <c r="BN238" s="143"/>
      <c r="BO238" s="143"/>
      <c r="BP238" s="143"/>
      <c r="BQ238" s="6" t="str">
        <f>VLOOKUP(AM238,Hilfslisten!J:K,2,FALSE)</f>
        <v>Sauter-Servaes Thomas</v>
      </c>
      <c r="BR238" s="6"/>
    </row>
    <row r="239" spans="1:70" ht="15" hidden="1" customHeight="1">
      <c r="A239" s="88" t="s">
        <v>2391</v>
      </c>
      <c r="B239" s="22" t="s">
        <v>177</v>
      </c>
      <c r="C239" s="69" t="s">
        <v>155</v>
      </c>
      <c r="D239" s="56"/>
      <c r="E239" s="198" t="s">
        <v>2274</v>
      </c>
      <c r="F239" s="69" t="s">
        <v>155</v>
      </c>
      <c r="G239" s="15"/>
      <c r="H239" s="15"/>
      <c r="I239" s="15"/>
      <c r="J239" s="62"/>
      <c r="K239" s="15" t="s">
        <v>2392</v>
      </c>
      <c r="L239" s="198" t="s">
        <v>2393</v>
      </c>
      <c r="M239" s="84" t="s">
        <v>2394</v>
      </c>
      <c r="N239" s="16" t="s">
        <v>164</v>
      </c>
      <c r="O239" s="58">
        <v>6</v>
      </c>
      <c r="P239" s="16" t="s">
        <v>2277</v>
      </c>
      <c r="Q239" s="15"/>
      <c r="R239" s="16" t="s">
        <v>1085</v>
      </c>
      <c r="S239" s="16" t="s">
        <v>2278</v>
      </c>
      <c r="T239" s="23" t="s">
        <v>168</v>
      </c>
      <c r="U239" s="23" t="s">
        <v>168</v>
      </c>
      <c r="V239" s="23"/>
      <c r="W239" s="23"/>
      <c r="X239" s="23" t="s">
        <v>168</v>
      </c>
      <c r="Y239" s="23" t="s">
        <v>168</v>
      </c>
      <c r="Z239" s="23" t="s">
        <v>168</v>
      </c>
      <c r="AA239" s="23" t="s">
        <v>168</v>
      </c>
      <c r="AB239" s="23" t="s">
        <v>168</v>
      </c>
      <c r="AC239" s="23" t="s">
        <v>168</v>
      </c>
      <c r="AD239" s="23" t="s">
        <v>168</v>
      </c>
      <c r="AE239" s="23" t="s">
        <v>168</v>
      </c>
      <c r="AF239" s="23" t="s">
        <v>168</v>
      </c>
      <c r="AG239" s="23" t="s">
        <v>168</v>
      </c>
      <c r="AH239" s="23" t="s">
        <v>168</v>
      </c>
      <c r="AI239" s="23" t="s">
        <v>168</v>
      </c>
      <c r="AJ239" s="23">
        <v>5</v>
      </c>
      <c r="AK239" s="23">
        <v>7</v>
      </c>
      <c r="AL239" s="16" t="s">
        <v>2381</v>
      </c>
      <c r="AM239" s="15" t="s">
        <v>472</v>
      </c>
      <c r="AN239" s="15" t="s">
        <v>472</v>
      </c>
      <c r="AO239" s="16" t="s">
        <v>198</v>
      </c>
      <c r="AP239" s="108" t="s">
        <v>667</v>
      </c>
      <c r="AQ239" s="69"/>
      <c r="AR239" s="41"/>
      <c r="AS239" s="57" t="s">
        <v>200</v>
      </c>
      <c r="AT239" s="56">
        <v>1560117</v>
      </c>
      <c r="AU239" s="4" t="s">
        <v>2395</v>
      </c>
      <c r="AV239" s="4" t="s">
        <v>2396</v>
      </c>
      <c r="AW239" s="4" t="s">
        <v>2397</v>
      </c>
      <c r="AX239" s="70">
        <v>0</v>
      </c>
      <c r="AY239" s="115">
        <v>0</v>
      </c>
      <c r="AZ239" s="70">
        <v>0</v>
      </c>
      <c r="BA239" s="115">
        <v>0</v>
      </c>
      <c r="BB239" s="157"/>
      <c r="BC239" s="157"/>
      <c r="BD239" s="157"/>
      <c r="BE239" s="157"/>
      <c r="BF239" s="157"/>
      <c r="BG239" s="115"/>
      <c r="BH239" s="143"/>
      <c r="BI239" s="143"/>
      <c r="BJ239" s="143"/>
      <c r="BK239" s="143"/>
      <c r="BL239" s="143"/>
      <c r="BM239" s="143"/>
      <c r="BN239" s="143"/>
      <c r="BO239" s="143"/>
      <c r="BP239" s="143"/>
      <c r="BQ239" s="6" t="str">
        <f>VLOOKUP(AM239,Hilfslisten!J:K,2,FALSE)</f>
        <v>Bödi Richard</v>
      </c>
      <c r="BR239" s="6"/>
    </row>
    <row r="240" spans="1:70" ht="15" hidden="1" customHeight="1">
      <c r="A240" s="88" t="s">
        <v>2398</v>
      </c>
      <c r="B240" s="22" t="s">
        <v>177</v>
      </c>
      <c r="C240" s="69" t="s">
        <v>155</v>
      </c>
      <c r="D240" s="56"/>
      <c r="E240" s="198" t="s">
        <v>2274</v>
      </c>
      <c r="F240" s="69" t="s">
        <v>155</v>
      </c>
      <c r="G240" s="15"/>
      <c r="H240" s="15"/>
      <c r="I240" s="15"/>
      <c r="J240" s="62"/>
      <c r="K240" s="15" t="s">
        <v>2399</v>
      </c>
      <c r="L240" s="198" t="s">
        <v>2394</v>
      </c>
      <c r="M240" s="84" t="s">
        <v>2394</v>
      </c>
      <c r="N240" s="16" t="s">
        <v>661</v>
      </c>
      <c r="O240" s="58">
        <v>6</v>
      </c>
      <c r="P240" s="16" t="s">
        <v>2277</v>
      </c>
      <c r="Q240" s="15"/>
      <c r="R240" s="16" t="s">
        <v>1085</v>
      </c>
      <c r="S240" s="16" t="s">
        <v>2278</v>
      </c>
      <c r="T240" s="23" t="s">
        <v>168</v>
      </c>
      <c r="U240" s="23" t="s">
        <v>168</v>
      </c>
      <c r="V240" s="23"/>
      <c r="W240" s="23"/>
      <c r="X240" s="23" t="s">
        <v>168</v>
      </c>
      <c r="Y240" s="23" t="s">
        <v>168</v>
      </c>
      <c r="Z240" s="23" t="s">
        <v>168</v>
      </c>
      <c r="AA240" s="23" t="s">
        <v>168</v>
      </c>
      <c r="AB240" s="23" t="s">
        <v>168</v>
      </c>
      <c r="AC240" s="23" t="s">
        <v>168</v>
      </c>
      <c r="AD240" s="23" t="s">
        <v>168</v>
      </c>
      <c r="AE240" s="23" t="s">
        <v>168</v>
      </c>
      <c r="AF240" s="23" t="s">
        <v>168</v>
      </c>
      <c r="AG240" s="23" t="s">
        <v>168</v>
      </c>
      <c r="AH240" s="23" t="s">
        <v>168</v>
      </c>
      <c r="AI240" s="23" t="s">
        <v>168</v>
      </c>
      <c r="AJ240" s="23">
        <v>5</v>
      </c>
      <c r="AK240" s="23">
        <v>7</v>
      </c>
      <c r="AL240" s="16" t="s">
        <v>2381</v>
      </c>
      <c r="AM240" s="15" t="s">
        <v>472</v>
      </c>
      <c r="AN240" s="15" t="s">
        <v>472</v>
      </c>
      <c r="AO240" s="16" t="s">
        <v>198</v>
      </c>
      <c r="AP240" s="108" t="s">
        <v>667</v>
      </c>
      <c r="AQ240" s="69"/>
      <c r="AR240" s="41"/>
      <c r="AS240" s="57" t="s">
        <v>200</v>
      </c>
      <c r="AT240" s="56">
        <v>1560114</v>
      </c>
      <c r="AU240" s="4" t="s">
        <v>2400</v>
      </c>
      <c r="AV240" s="4" t="s">
        <v>2401</v>
      </c>
      <c r="AW240" s="4" t="s">
        <v>2402</v>
      </c>
      <c r="AX240" s="70" t="s">
        <v>667</v>
      </c>
      <c r="AY240" s="115" t="s">
        <v>2290</v>
      </c>
      <c r="AZ240" s="70" t="s">
        <v>667</v>
      </c>
      <c r="BA240" s="115">
        <v>0</v>
      </c>
      <c r="BB240" s="157"/>
      <c r="BC240" s="157"/>
      <c r="BD240" s="157"/>
      <c r="BE240" s="157"/>
      <c r="BF240" s="157"/>
      <c r="BG240" s="115"/>
      <c r="BH240" s="143"/>
      <c r="BI240" s="143"/>
      <c r="BJ240" s="143"/>
      <c r="BK240" s="143"/>
      <c r="BL240" s="143"/>
      <c r="BM240" s="143"/>
      <c r="BN240" s="143"/>
      <c r="BO240" s="143"/>
      <c r="BP240" s="143"/>
      <c r="BQ240" s="6" t="str">
        <f>VLOOKUP(AM240,Hilfslisten!J:K,2,FALSE)</f>
        <v>Bödi Richard</v>
      </c>
      <c r="BR240" s="6"/>
    </row>
    <row r="241" spans="1:70" ht="15" hidden="1" customHeight="1">
      <c r="A241" s="85" t="s">
        <v>2403</v>
      </c>
      <c r="B241" s="6"/>
      <c r="C241" s="22" t="s">
        <v>557</v>
      </c>
      <c r="D241" s="6"/>
      <c r="E241" s="6"/>
      <c r="F241" s="6"/>
      <c r="G241" s="6"/>
      <c r="H241" s="22" t="s">
        <v>557</v>
      </c>
      <c r="I241" s="22" t="s">
        <v>557</v>
      </c>
      <c r="J241" s="157" t="s">
        <v>667</v>
      </c>
      <c r="K241" s="83" t="s">
        <v>2404</v>
      </c>
      <c r="L241" s="241" t="s">
        <v>2405</v>
      </c>
      <c r="M241" s="242" t="s">
        <v>2405</v>
      </c>
      <c r="N241" s="6" t="s">
        <v>661</v>
      </c>
      <c r="O241" s="157">
        <v>4</v>
      </c>
      <c r="P241" s="16" t="s">
        <v>452</v>
      </c>
      <c r="Q241" s="21" t="s">
        <v>2406</v>
      </c>
      <c r="R241" s="6" t="s">
        <v>1085</v>
      </c>
      <c r="S241" s="22" t="s">
        <v>2278</v>
      </c>
      <c r="T241" s="23">
        <v>5</v>
      </c>
      <c r="U241" s="23">
        <v>7</v>
      </c>
      <c r="V241" s="23">
        <v>5</v>
      </c>
      <c r="W241" s="23">
        <v>7</v>
      </c>
      <c r="X241" s="23">
        <v>5</v>
      </c>
      <c r="Y241" s="23">
        <v>7</v>
      </c>
      <c r="Z241" s="23">
        <v>5</v>
      </c>
      <c r="AA241" s="23">
        <v>7</v>
      </c>
      <c r="AB241" s="23">
        <v>5</v>
      </c>
      <c r="AC241" s="23">
        <v>7</v>
      </c>
      <c r="AD241" s="23">
        <v>5</v>
      </c>
      <c r="AE241" s="23">
        <v>7</v>
      </c>
      <c r="AF241" s="23">
        <v>5</v>
      </c>
      <c r="AG241" s="23">
        <v>7</v>
      </c>
      <c r="AH241" s="23">
        <v>5</v>
      </c>
      <c r="AI241" s="23">
        <v>7</v>
      </c>
      <c r="AJ241" s="23">
        <v>5</v>
      </c>
      <c r="AK241" s="23">
        <v>7</v>
      </c>
      <c r="AL241" s="6" t="s">
        <v>219</v>
      </c>
      <c r="AM241" s="6" t="s">
        <v>2407</v>
      </c>
      <c r="AN241" s="22" t="s">
        <v>551</v>
      </c>
      <c r="AO241" s="6"/>
      <c r="AP241" s="157"/>
      <c r="AQ241" s="6"/>
      <c r="AR241" s="57"/>
      <c r="AS241" s="57" t="s">
        <v>2408</v>
      </c>
      <c r="AT241" s="56">
        <v>1653939</v>
      </c>
      <c r="AU241" s="4" t="s">
        <v>2409</v>
      </c>
      <c r="AV241" s="4" t="s">
        <v>2410</v>
      </c>
      <c r="AW241" s="4" t="s">
        <v>2411</v>
      </c>
      <c r="AX241" s="157" t="s">
        <v>667</v>
      </c>
      <c r="AY241" s="116"/>
      <c r="AZ241" s="157" t="s">
        <v>667</v>
      </c>
      <c r="BA241" s="116"/>
      <c r="BB241" s="157" t="s">
        <v>1506</v>
      </c>
      <c r="BC241" s="157" t="s">
        <v>1507</v>
      </c>
      <c r="BD241" s="157"/>
      <c r="BE241" s="157"/>
      <c r="BF241" s="157"/>
      <c r="BG241" s="116"/>
      <c r="BH241" s="143"/>
      <c r="BI241" s="143"/>
      <c r="BJ241" s="143"/>
      <c r="BK241" s="143"/>
      <c r="BL241" s="143"/>
      <c r="BM241" s="143"/>
      <c r="BN241" s="143"/>
      <c r="BO241" s="143"/>
      <c r="BP241" s="143"/>
      <c r="BQ241" s="6" t="str">
        <f>VLOOKUP(AM241,Hilfslisten!J:K,2,FALSE)</f>
        <v>Darvishy Alireza</v>
      </c>
      <c r="BR241" s="157" t="s">
        <v>667</v>
      </c>
    </row>
    <row r="242" spans="1:70" ht="15" hidden="1" customHeight="1">
      <c r="A242" s="85" t="s">
        <v>2412</v>
      </c>
      <c r="B242" s="6"/>
      <c r="C242" s="22" t="s">
        <v>557</v>
      </c>
      <c r="D242" s="6"/>
      <c r="E242" s="6"/>
      <c r="F242" s="6"/>
      <c r="G242" s="6"/>
      <c r="H242" s="22" t="s">
        <v>2413</v>
      </c>
      <c r="I242" s="22" t="s">
        <v>2413</v>
      </c>
      <c r="J242" s="157" t="s">
        <v>667</v>
      </c>
      <c r="K242" s="83" t="s">
        <v>2414</v>
      </c>
      <c r="L242" s="241" t="s">
        <v>2415</v>
      </c>
      <c r="M242" s="242" t="s">
        <v>2415</v>
      </c>
      <c r="N242" s="6" t="s">
        <v>661</v>
      </c>
      <c r="O242" s="157">
        <v>4</v>
      </c>
      <c r="P242" s="16" t="s">
        <v>452</v>
      </c>
      <c r="Q242" s="21" t="s">
        <v>2416</v>
      </c>
      <c r="R242" s="6" t="s">
        <v>1085</v>
      </c>
      <c r="S242" s="22" t="s">
        <v>2278</v>
      </c>
      <c r="T242" s="23"/>
      <c r="U242" s="23"/>
      <c r="V242" s="23">
        <v>5</v>
      </c>
      <c r="W242" s="23">
        <v>7</v>
      </c>
      <c r="X242" s="23">
        <v>5</v>
      </c>
      <c r="Y242" s="23">
        <v>7</v>
      </c>
      <c r="Z242" s="23"/>
      <c r="AA242" s="23"/>
      <c r="AB242" s="23">
        <v>5</v>
      </c>
      <c r="AC242" s="23">
        <v>7</v>
      </c>
      <c r="AD242" s="23">
        <v>5</v>
      </c>
      <c r="AE242" s="23">
        <v>7</v>
      </c>
      <c r="AF242" s="23">
        <v>5</v>
      </c>
      <c r="AG242" s="23">
        <v>7</v>
      </c>
      <c r="AH242" s="23"/>
      <c r="AI242" s="23"/>
      <c r="AJ242" s="23">
        <v>5</v>
      </c>
      <c r="AK242" s="23">
        <v>7</v>
      </c>
      <c r="AL242" s="6" t="s">
        <v>219</v>
      </c>
      <c r="AM242" s="6" t="s">
        <v>2417</v>
      </c>
      <c r="AN242" s="22" t="s">
        <v>551</v>
      </c>
      <c r="AO242" s="6"/>
      <c r="AP242" s="157"/>
      <c r="AQ242" s="6"/>
      <c r="AR242" s="57"/>
      <c r="AS242" s="57" t="s">
        <v>580</v>
      </c>
      <c r="AT242" s="56">
        <v>1653946</v>
      </c>
      <c r="AU242" s="4" t="s">
        <v>2418</v>
      </c>
      <c r="AV242" s="4" t="s">
        <v>2419</v>
      </c>
      <c r="AW242" s="4" t="s">
        <v>2420</v>
      </c>
      <c r="AX242" s="157" t="s">
        <v>667</v>
      </c>
      <c r="AY242" s="116"/>
      <c r="AZ242" s="157" t="s">
        <v>667</v>
      </c>
      <c r="BA242" s="116"/>
      <c r="BB242" s="157" t="s">
        <v>1506</v>
      </c>
      <c r="BC242" s="157" t="s">
        <v>1507</v>
      </c>
      <c r="BD242" s="157" t="s">
        <v>2421</v>
      </c>
      <c r="BE242" s="157"/>
      <c r="BF242" s="157"/>
      <c r="BG242" s="116"/>
      <c r="BH242" s="143"/>
      <c r="BI242" s="143"/>
      <c r="BJ242" s="143"/>
      <c r="BK242" s="143"/>
      <c r="BL242" s="143"/>
      <c r="BM242" s="143"/>
      <c r="BN242" s="143"/>
      <c r="BO242" s="143"/>
      <c r="BP242" s="143"/>
      <c r="BQ242" s="6" t="str">
        <f>VLOOKUP(AM242,Hilfslisten!J:K,2,FALSE)</f>
        <v>Ackermann Philipp</v>
      </c>
      <c r="BR242" s="157" t="s">
        <v>667</v>
      </c>
    </row>
    <row r="243" spans="1:70" ht="15" hidden="1" customHeight="1">
      <c r="A243" s="85" t="s">
        <v>2422</v>
      </c>
      <c r="B243" s="6"/>
      <c r="C243" s="22" t="s">
        <v>2423</v>
      </c>
      <c r="D243" s="6"/>
      <c r="E243" s="6"/>
      <c r="F243" s="6"/>
      <c r="G243" s="6"/>
      <c r="H243" s="22" t="s">
        <v>2424</v>
      </c>
      <c r="I243" s="22" t="s">
        <v>2424</v>
      </c>
      <c r="J243" s="157" t="s">
        <v>667</v>
      </c>
      <c r="K243" s="83" t="s">
        <v>2425</v>
      </c>
      <c r="L243" s="241" t="s">
        <v>2426</v>
      </c>
      <c r="M243" s="243" t="s">
        <v>2427</v>
      </c>
      <c r="N243" s="6" t="s">
        <v>164</v>
      </c>
      <c r="O243" s="157">
        <v>4</v>
      </c>
      <c r="P243" s="16" t="s">
        <v>452</v>
      </c>
      <c r="Q243" s="21" t="s">
        <v>2428</v>
      </c>
      <c r="R243" s="6" t="s">
        <v>1085</v>
      </c>
      <c r="S243" s="22" t="s">
        <v>2278</v>
      </c>
      <c r="T243" s="23">
        <v>5</v>
      </c>
      <c r="U243" s="23">
        <v>7</v>
      </c>
      <c r="V243" s="23">
        <v>5</v>
      </c>
      <c r="W243" s="23">
        <v>7</v>
      </c>
      <c r="X243" s="23"/>
      <c r="Y243" s="23"/>
      <c r="Z243" s="23">
        <v>5</v>
      </c>
      <c r="AA243" s="23">
        <v>7</v>
      </c>
      <c r="AB243" s="23">
        <v>5</v>
      </c>
      <c r="AC243" s="23">
        <v>7</v>
      </c>
      <c r="AD243" s="23">
        <v>5</v>
      </c>
      <c r="AE243" s="23">
        <v>7</v>
      </c>
      <c r="AF243" s="23"/>
      <c r="AG243" s="23"/>
      <c r="AH243" s="23">
        <v>5</v>
      </c>
      <c r="AI243" s="23">
        <v>7</v>
      </c>
      <c r="AJ243" s="23">
        <v>5</v>
      </c>
      <c r="AK243" s="23">
        <v>7</v>
      </c>
      <c r="AL243" s="6" t="s">
        <v>284</v>
      </c>
      <c r="AM243" s="6" t="s">
        <v>471</v>
      </c>
      <c r="AN243" s="22" t="s">
        <v>551</v>
      </c>
      <c r="AO243" s="6"/>
      <c r="AP243" s="157"/>
      <c r="AQ243" s="6"/>
      <c r="AR243" s="57"/>
      <c r="AS243" s="57" t="s">
        <v>2429</v>
      </c>
      <c r="AT243" s="56">
        <v>1653193</v>
      </c>
      <c r="AU243" s="4" t="s">
        <v>2430</v>
      </c>
      <c r="AV243" s="4" t="s">
        <v>2431</v>
      </c>
      <c r="AW243" s="4" t="s">
        <v>2432</v>
      </c>
      <c r="AX243" s="157"/>
      <c r="AY243" s="116"/>
      <c r="AZ243" s="157"/>
      <c r="BA243" s="116"/>
      <c r="BB243" s="157" t="s">
        <v>1506</v>
      </c>
      <c r="BC243" s="157" t="s">
        <v>1507</v>
      </c>
      <c r="BD243" s="157"/>
      <c r="BE243" s="157"/>
      <c r="BF243" s="157"/>
      <c r="BG243" s="116"/>
      <c r="BH243" s="143"/>
      <c r="BI243" s="143"/>
      <c r="BJ243" s="143"/>
      <c r="BK243" s="143"/>
      <c r="BL243" s="143"/>
      <c r="BM243" s="143"/>
      <c r="BN243" s="143"/>
      <c r="BO243" s="143"/>
      <c r="BP243" s="143"/>
      <c r="BQ243" s="6" t="str">
        <f>VLOOKUP(AM243,Hilfslisten!J:K,2,FALSE)</f>
        <v>Musiolik Jörg</v>
      </c>
      <c r="BR243" s="157" t="s">
        <v>667</v>
      </c>
    </row>
    <row r="244" spans="1:70" ht="15" hidden="1" customHeight="1">
      <c r="A244" s="85" t="s">
        <v>2433</v>
      </c>
      <c r="B244" s="69" t="s">
        <v>177</v>
      </c>
      <c r="C244" s="22" t="s">
        <v>557</v>
      </c>
      <c r="D244" s="56"/>
      <c r="E244" s="102"/>
      <c r="F244" s="22"/>
      <c r="G244" s="22"/>
      <c r="H244" s="22" t="s">
        <v>2434</v>
      </c>
      <c r="I244" s="22" t="s">
        <v>2434</v>
      </c>
      <c r="J244" s="65" t="s">
        <v>667</v>
      </c>
      <c r="K244" s="21" t="s">
        <v>2435</v>
      </c>
      <c r="L244" s="241" t="s">
        <v>2436</v>
      </c>
      <c r="M244" s="243" t="s">
        <v>2437</v>
      </c>
      <c r="N244" s="22" t="s">
        <v>164</v>
      </c>
      <c r="O244" s="65">
        <v>4</v>
      </c>
      <c r="P244" s="16" t="s">
        <v>452</v>
      </c>
      <c r="Q244" s="21" t="s">
        <v>2406</v>
      </c>
      <c r="R244" s="6" t="s">
        <v>1085</v>
      </c>
      <c r="S244" s="22" t="s">
        <v>2278</v>
      </c>
      <c r="T244" s="23">
        <v>5</v>
      </c>
      <c r="U244" s="23">
        <v>7</v>
      </c>
      <c r="V244" s="23">
        <v>5</v>
      </c>
      <c r="W244" s="23">
        <v>7</v>
      </c>
      <c r="X244" s="23">
        <v>5</v>
      </c>
      <c r="Y244" s="23">
        <v>7</v>
      </c>
      <c r="Z244" s="23">
        <v>5</v>
      </c>
      <c r="AA244" s="23">
        <v>7</v>
      </c>
      <c r="AB244" s="23">
        <v>5</v>
      </c>
      <c r="AC244" s="23">
        <v>7</v>
      </c>
      <c r="AD244" s="23">
        <v>5</v>
      </c>
      <c r="AE244" s="23">
        <v>7</v>
      </c>
      <c r="AF244" s="23">
        <v>5</v>
      </c>
      <c r="AG244" s="23">
        <v>7</v>
      </c>
      <c r="AH244" s="23">
        <v>5</v>
      </c>
      <c r="AI244" s="23">
        <v>7</v>
      </c>
      <c r="AJ244" s="23">
        <v>5</v>
      </c>
      <c r="AK244" s="23">
        <v>7</v>
      </c>
      <c r="AL244" s="22" t="s">
        <v>196</v>
      </c>
      <c r="AM244" s="22" t="s">
        <v>2251</v>
      </c>
      <c r="AN244" s="22" t="s">
        <v>551</v>
      </c>
      <c r="AO244" s="84" t="s">
        <v>1500</v>
      </c>
      <c r="AP244" s="109"/>
      <c r="AQ244" s="244" t="s">
        <v>2438</v>
      </c>
      <c r="AR244" s="41"/>
      <c r="AS244" s="41" t="s">
        <v>2439</v>
      </c>
      <c r="AT244" s="56">
        <v>1555716</v>
      </c>
      <c r="AU244" s="4" t="s">
        <v>2440</v>
      </c>
      <c r="AV244" s="4" t="s">
        <v>2441</v>
      </c>
      <c r="AW244" s="4" t="s">
        <v>2442</v>
      </c>
      <c r="AX244" s="70">
        <v>0</v>
      </c>
      <c r="AY244" s="115">
        <v>0</v>
      </c>
      <c r="AZ244" s="70">
        <v>0</v>
      </c>
      <c r="BA244" s="115">
        <v>0</v>
      </c>
      <c r="BB244" s="157" t="s">
        <v>1506</v>
      </c>
      <c r="BC244" s="157" t="s">
        <v>1507</v>
      </c>
      <c r="BD244" s="157" t="s">
        <v>1671</v>
      </c>
      <c r="BE244" s="157"/>
      <c r="BF244" s="157"/>
      <c r="BG244" s="115"/>
      <c r="BH244" s="143"/>
      <c r="BI244" s="143"/>
      <c r="BJ244" s="143"/>
      <c r="BK244" s="143"/>
      <c r="BL244" s="143"/>
      <c r="BM244" s="143"/>
      <c r="BN244" s="143"/>
      <c r="BO244" s="143"/>
      <c r="BP244" s="143"/>
      <c r="BQ244" s="6" t="str">
        <f>VLOOKUP(AM244,Hilfslisten!J:K,2,FALSE)</f>
        <v>Stingelin Simon Iwan</v>
      </c>
      <c r="BR244" s="157" t="s">
        <v>667</v>
      </c>
    </row>
    <row r="245" spans="1:70" ht="15" hidden="1" customHeight="1">
      <c r="A245" s="85" t="s">
        <v>2443</v>
      </c>
      <c r="B245" s="6"/>
      <c r="C245" s="22" t="s">
        <v>2444</v>
      </c>
      <c r="D245" s="6"/>
      <c r="E245" s="6"/>
      <c r="F245" s="6"/>
      <c r="G245" s="6"/>
      <c r="H245" s="22" t="s">
        <v>2444</v>
      </c>
      <c r="I245" s="22" t="s">
        <v>2444</v>
      </c>
      <c r="J245" s="157" t="s">
        <v>667</v>
      </c>
      <c r="K245" s="83" t="s">
        <v>2445</v>
      </c>
      <c r="L245" s="241" t="s">
        <v>2446</v>
      </c>
      <c r="M245" s="243" t="s">
        <v>2446</v>
      </c>
      <c r="N245" s="6" t="s">
        <v>661</v>
      </c>
      <c r="O245" s="157">
        <v>4</v>
      </c>
      <c r="P245" s="16" t="s">
        <v>452</v>
      </c>
      <c r="Q245" s="21" t="s">
        <v>2447</v>
      </c>
      <c r="R245" s="6" t="s">
        <v>1085</v>
      </c>
      <c r="S245" s="22" t="s">
        <v>2278</v>
      </c>
      <c r="T245" s="23"/>
      <c r="U245" s="23"/>
      <c r="V245" s="23">
        <v>5</v>
      </c>
      <c r="W245" s="23">
        <v>7</v>
      </c>
      <c r="X245" s="23">
        <v>5</v>
      </c>
      <c r="Y245" s="23">
        <v>7</v>
      </c>
      <c r="Z245" s="23">
        <v>5</v>
      </c>
      <c r="AA245" s="23">
        <v>7</v>
      </c>
      <c r="AB245" s="23"/>
      <c r="AC245" s="23"/>
      <c r="AD245" s="23">
        <v>5</v>
      </c>
      <c r="AE245" s="23">
        <v>7</v>
      </c>
      <c r="AF245" s="23">
        <v>5</v>
      </c>
      <c r="AG245" s="23">
        <v>7</v>
      </c>
      <c r="AH245" s="23"/>
      <c r="AI245" s="23"/>
      <c r="AJ245" s="23">
        <v>5</v>
      </c>
      <c r="AK245" s="23">
        <v>7</v>
      </c>
      <c r="AL245" s="6" t="s">
        <v>219</v>
      </c>
      <c r="AM245" s="6" t="s">
        <v>1841</v>
      </c>
      <c r="AN245" s="22" t="s">
        <v>551</v>
      </c>
      <c r="AO245" s="6"/>
      <c r="AP245" s="157"/>
      <c r="AQ245" s="6"/>
      <c r="AR245" s="57"/>
      <c r="AS245" s="57" t="s">
        <v>2448</v>
      </c>
      <c r="AT245" s="56">
        <v>1654938</v>
      </c>
      <c r="AU245" s="4" t="s">
        <v>2449</v>
      </c>
      <c r="AV245" s="4" t="s">
        <v>2450</v>
      </c>
      <c r="AW245" s="4" t="s">
        <v>2451</v>
      </c>
      <c r="AX245" s="157" t="s">
        <v>667</v>
      </c>
      <c r="AY245" s="116"/>
      <c r="AZ245" s="157" t="s">
        <v>667</v>
      </c>
      <c r="BA245" s="116"/>
      <c r="BB245" s="157" t="s">
        <v>1506</v>
      </c>
      <c r="BC245" s="157" t="s">
        <v>1507</v>
      </c>
      <c r="BD245" s="157"/>
      <c r="BE245" s="157"/>
      <c r="BF245" s="157"/>
      <c r="BG245" s="116"/>
      <c r="BH245" s="143"/>
      <c r="BI245" s="143"/>
      <c r="BJ245" s="143"/>
      <c r="BK245" s="143"/>
      <c r="BL245" s="143"/>
      <c r="BM245" s="143"/>
      <c r="BN245" s="143"/>
      <c r="BO245" s="143"/>
      <c r="BP245" s="143"/>
      <c r="BQ245" s="6" t="str">
        <f>VLOOKUP(AM245,Hilfslisten!J:K,2,FALSE)</f>
        <v>Neuhaus Stephan</v>
      </c>
      <c r="BR245" s="157" t="s">
        <v>667</v>
      </c>
    </row>
    <row r="246" spans="1:70" ht="15" hidden="1" customHeight="1">
      <c r="A246" s="85" t="s">
        <v>2452</v>
      </c>
      <c r="B246" s="6"/>
      <c r="C246" s="22" t="s">
        <v>2453</v>
      </c>
      <c r="D246" s="6"/>
      <c r="E246" s="6"/>
      <c r="F246" s="6"/>
      <c r="G246" s="6"/>
      <c r="H246" s="22" t="s">
        <v>2453</v>
      </c>
      <c r="I246" s="22" t="s">
        <v>2453</v>
      </c>
      <c r="J246" s="157" t="s">
        <v>667</v>
      </c>
      <c r="K246" s="83" t="s">
        <v>2454</v>
      </c>
      <c r="L246" s="241" t="s">
        <v>2455</v>
      </c>
      <c r="M246" s="242" t="s">
        <v>2455</v>
      </c>
      <c r="N246" s="6" t="s">
        <v>164</v>
      </c>
      <c r="O246" s="157">
        <v>4</v>
      </c>
      <c r="P246" s="16" t="s">
        <v>452</v>
      </c>
      <c r="Q246" s="21" t="s">
        <v>2456</v>
      </c>
      <c r="R246" s="6" t="s">
        <v>1085</v>
      </c>
      <c r="S246" s="22" t="s">
        <v>2278</v>
      </c>
      <c r="T246" s="23">
        <v>5</v>
      </c>
      <c r="U246" s="23">
        <v>7</v>
      </c>
      <c r="V246" s="23">
        <v>5</v>
      </c>
      <c r="W246" s="23">
        <v>7</v>
      </c>
      <c r="X246" s="23">
        <v>5</v>
      </c>
      <c r="Y246" s="23">
        <v>7</v>
      </c>
      <c r="Z246" s="23"/>
      <c r="AA246" s="23"/>
      <c r="AB246" s="23"/>
      <c r="AC246" s="23"/>
      <c r="AD246" s="23">
        <v>5</v>
      </c>
      <c r="AE246" s="23">
        <v>7</v>
      </c>
      <c r="AF246" s="23">
        <v>5</v>
      </c>
      <c r="AG246" s="23">
        <v>7</v>
      </c>
      <c r="AH246" s="23">
        <v>5</v>
      </c>
      <c r="AI246" s="23">
        <v>7</v>
      </c>
      <c r="AJ246" s="23"/>
      <c r="AK246" s="23"/>
      <c r="AL246" s="6" t="s">
        <v>284</v>
      </c>
      <c r="AM246" s="6" t="s">
        <v>2457</v>
      </c>
      <c r="AN246" s="22" t="s">
        <v>551</v>
      </c>
      <c r="AO246" s="6"/>
      <c r="AP246" s="157"/>
      <c r="AQ246" s="6"/>
      <c r="AR246" s="57"/>
      <c r="AS246" s="57" t="s">
        <v>2458</v>
      </c>
      <c r="AT246" s="56">
        <v>1653201</v>
      </c>
      <c r="AU246" s="4" t="s">
        <v>2459</v>
      </c>
      <c r="AV246" s="4" t="s">
        <v>2460</v>
      </c>
      <c r="AW246" s="4" t="s">
        <v>2461</v>
      </c>
      <c r="AX246" s="157"/>
      <c r="AY246" s="116"/>
      <c r="AZ246" s="157"/>
      <c r="BA246" s="116"/>
      <c r="BB246" s="157" t="s">
        <v>1506</v>
      </c>
      <c r="BC246" s="157" t="s">
        <v>1507</v>
      </c>
      <c r="BD246" s="157"/>
      <c r="BE246" s="157"/>
      <c r="BF246" s="157"/>
      <c r="BG246" s="116"/>
      <c r="BH246" s="143"/>
      <c r="BI246" s="143"/>
      <c r="BJ246" s="143"/>
      <c r="BK246" s="143"/>
      <c r="BL246" s="143"/>
      <c r="BM246" s="143"/>
      <c r="BN246" s="143"/>
      <c r="BO246" s="143"/>
      <c r="BP246" s="143"/>
      <c r="BQ246" s="6" t="str">
        <f>VLOOKUP(AM246,Hilfslisten!J:K,2,FALSE)</f>
        <v>Eberle Armin</v>
      </c>
      <c r="BR246" s="157" t="s">
        <v>667</v>
      </c>
    </row>
    <row r="247" spans="1:70" ht="15" hidden="1" customHeight="1">
      <c r="A247" s="85" t="s">
        <v>2462</v>
      </c>
      <c r="B247" s="6"/>
      <c r="C247" s="22" t="s">
        <v>2463</v>
      </c>
      <c r="D247" s="6"/>
      <c r="E247" s="6"/>
      <c r="F247" s="6"/>
      <c r="G247" s="6"/>
      <c r="H247" s="22" t="s">
        <v>2463</v>
      </c>
      <c r="I247" s="22" t="s">
        <v>2463</v>
      </c>
      <c r="J247" s="157" t="s">
        <v>667</v>
      </c>
      <c r="K247" s="83" t="s">
        <v>2464</v>
      </c>
      <c r="L247" s="241" t="s">
        <v>2465</v>
      </c>
      <c r="M247" s="243" t="s">
        <v>2465</v>
      </c>
      <c r="N247" s="6" t="s">
        <v>661</v>
      </c>
      <c r="O247" s="157">
        <v>4</v>
      </c>
      <c r="P247" s="16" t="s">
        <v>2466</v>
      </c>
      <c r="Q247" s="21" t="s">
        <v>2467</v>
      </c>
      <c r="R247" s="6" t="s">
        <v>1085</v>
      </c>
      <c r="S247" s="22" t="s">
        <v>2278</v>
      </c>
      <c r="T247" s="23"/>
      <c r="U247" s="23"/>
      <c r="V247" s="23">
        <v>5</v>
      </c>
      <c r="W247" s="23">
        <v>7</v>
      </c>
      <c r="X247" s="23"/>
      <c r="Y247" s="23"/>
      <c r="Z247" s="23">
        <v>5</v>
      </c>
      <c r="AA247" s="23">
        <v>7</v>
      </c>
      <c r="AB247" s="23"/>
      <c r="AC247" s="23"/>
      <c r="AD247" s="23">
        <v>5</v>
      </c>
      <c r="AE247" s="23">
        <v>7</v>
      </c>
      <c r="AF247" s="23"/>
      <c r="AG247" s="23"/>
      <c r="AH247" s="23">
        <v>5</v>
      </c>
      <c r="AI247" s="23">
        <v>7</v>
      </c>
      <c r="AJ247" s="23">
        <v>5</v>
      </c>
      <c r="AK247" s="23">
        <v>7</v>
      </c>
      <c r="AL247" s="6" t="s">
        <v>210</v>
      </c>
      <c r="AM247" s="6" t="s">
        <v>2468</v>
      </c>
      <c r="AN247" s="22" t="s">
        <v>551</v>
      </c>
      <c r="AO247" s="6"/>
      <c r="AP247" s="157"/>
      <c r="AQ247" s="6"/>
      <c r="AR247" s="57"/>
      <c r="AS247" s="57" t="s">
        <v>2469</v>
      </c>
      <c r="AT247" s="56">
        <v>1653066</v>
      </c>
      <c r="AU247" s="4" t="s">
        <v>2470</v>
      </c>
      <c r="AV247" s="4" t="s">
        <v>2471</v>
      </c>
      <c r="AW247" s="4" t="s">
        <v>2472</v>
      </c>
      <c r="AX247" s="157" t="s">
        <v>667</v>
      </c>
      <c r="AY247" s="116"/>
      <c r="AZ247" s="157" t="s">
        <v>667</v>
      </c>
      <c r="BA247" s="116"/>
      <c r="BB247" s="157" t="s">
        <v>1506</v>
      </c>
      <c r="BC247" s="157" t="s">
        <v>1507</v>
      </c>
      <c r="BD247" s="157"/>
      <c r="BE247" s="157"/>
      <c r="BF247" s="157"/>
      <c r="BG247" s="116" t="s">
        <v>2473</v>
      </c>
      <c r="BH247" s="143"/>
      <c r="BI247" s="143"/>
      <c r="BJ247" s="143"/>
      <c r="BK247" s="143"/>
      <c r="BL247" s="143"/>
      <c r="BM247" s="143"/>
      <c r="BN247" s="143"/>
      <c r="BO247" s="143"/>
      <c r="BP247" s="143"/>
      <c r="BQ247" s="6" t="str">
        <f>VLOOKUP(AM247,Hilfslisten!J:K,2,FALSE)</f>
        <v>Müller Udo</v>
      </c>
      <c r="BR247" s="157" t="s">
        <v>667</v>
      </c>
    </row>
    <row r="248" spans="1:70" ht="15" hidden="1" customHeight="1">
      <c r="A248" s="85" t="s">
        <v>2474</v>
      </c>
      <c r="B248" s="6"/>
      <c r="C248" s="22" t="s">
        <v>2475</v>
      </c>
      <c r="D248" s="6"/>
      <c r="E248" s="6"/>
      <c r="F248" s="6"/>
      <c r="G248" s="6"/>
      <c r="H248" s="22" t="s">
        <v>2475</v>
      </c>
      <c r="I248" s="22" t="s">
        <v>2475</v>
      </c>
      <c r="J248" s="157" t="s">
        <v>667</v>
      </c>
      <c r="K248" s="83" t="s">
        <v>2476</v>
      </c>
      <c r="L248" s="241" t="s">
        <v>2477</v>
      </c>
      <c r="M248" s="27" t="s">
        <v>2478</v>
      </c>
      <c r="N248" s="6" t="s">
        <v>164</v>
      </c>
      <c r="O248" s="157">
        <v>4</v>
      </c>
      <c r="P248" s="16" t="s">
        <v>452</v>
      </c>
      <c r="Q248" s="21" t="s">
        <v>2479</v>
      </c>
      <c r="R248" s="6" t="s">
        <v>1085</v>
      </c>
      <c r="S248" s="22" t="s">
        <v>2278</v>
      </c>
      <c r="T248" s="23">
        <v>5</v>
      </c>
      <c r="U248" s="23">
        <v>7</v>
      </c>
      <c r="V248" s="23">
        <v>5</v>
      </c>
      <c r="W248" s="23">
        <v>7</v>
      </c>
      <c r="X248" s="23">
        <v>5</v>
      </c>
      <c r="Y248" s="23">
        <v>7</v>
      </c>
      <c r="Z248" s="23">
        <v>5</v>
      </c>
      <c r="AA248" s="23">
        <v>7</v>
      </c>
      <c r="AB248" s="23"/>
      <c r="AC248" s="23"/>
      <c r="AD248" s="23">
        <v>5</v>
      </c>
      <c r="AE248" s="23">
        <v>7</v>
      </c>
      <c r="AF248" s="23">
        <v>5</v>
      </c>
      <c r="AG248" s="23">
        <v>7</v>
      </c>
      <c r="AH248" s="23">
        <v>5</v>
      </c>
      <c r="AI248" s="23">
        <v>7</v>
      </c>
      <c r="AJ248" s="23">
        <v>5</v>
      </c>
      <c r="AK248" s="23">
        <v>7</v>
      </c>
      <c r="AL248" s="6" t="s">
        <v>196</v>
      </c>
      <c r="AM248" s="6" t="s">
        <v>1629</v>
      </c>
      <c r="AN248" s="22" t="s">
        <v>551</v>
      </c>
      <c r="AO248" s="6"/>
      <c r="AP248" s="157"/>
      <c r="AQ248" s="6"/>
      <c r="AR248" s="57"/>
      <c r="AS248" s="57" t="s">
        <v>2480</v>
      </c>
      <c r="AT248" s="56">
        <v>1653057</v>
      </c>
      <c r="AU248" s="4" t="s">
        <v>2481</v>
      </c>
      <c r="AV248" s="4" t="s">
        <v>2482</v>
      </c>
      <c r="AW248" s="4" t="s">
        <v>2483</v>
      </c>
      <c r="AX248" s="157"/>
      <c r="AY248" s="116"/>
      <c r="AZ248" s="157"/>
      <c r="BA248" s="116"/>
      <c r="BB248" s="157" t="s">
        <v>1506</v>
      </c>
      <c r="BC248" s="157" t="s">
        <v>1507</v>
      </c>
      <c r="BD248" s="157"/>
      <c r="BE248" s="157"/>
      <c r="BF248" s="157"/>
      <c r="BG248" s="116"/>
      <c r="BH248" s="143"/>
      <c r="BI248" s="143"/>
      <c r="BJ248" s="143"/>
      <c r="BK248" s="143"/>
      <c r="BL248" s="143"/>
      <c r="BM248" s="143"/>
      <c r="BN248" s="143"/>
      <c r="BO248" s="143"/>
      <c r="BP248" s="143"/>
      <c r="BQ248" s="6" t="str">
        <f>VLOOKUP(AM248,Hilfslisten!J:K,2,FALSE)</f>
        <v>Weinmann Thomas Oskar</v>
      </c>
      <c r="BR248" s="157" t="s">
        <v>667</v>
      </c>
    </row>
    <row r="249" spans="1:70" ht="15" hidden="1" customHeight="1">
      <c r="A249" s="85" t="s">
        <v>2484</v>
      </c>
      <c r="B249" s="6"/>
      <c r="C249" s="22" t="s">
        <v>2485</v>
      </c>
      <c r="D249" s="6"/>
      <c r="E249" s="6"/>
      <c r="F249" s="6"/>
      <c r="G249" s="6"/>
      <c r="H249" s="22" t="s">
        <v>2486</v>
      </c>
      <c r="I249" s="22" t="s">
        <v>2486</v>
      </c>
      <c r="J249" s="157" t="s">
        <v>667</v>
      </c>
      <c r="K249" s="83" t="s">
        <v>2487</v>
      </c>
      <c r="L249" s="241" t="s">
        <v>2488</v>
      </c>
      <c r="M249" s="243" t="s">
        <v>2489</v>
      </c>
      <c r="N249" s="6" t="s">
        <v>164</v>
      </c>
      <c r="O249" s="157">
        <v>4</v>
      </c>
      <c r="P249" s="16" t="s">
        <v>452</v>
      </c>
      <c r="Q249" s="21" t="s">
        <v>2490</v>
      </c>
      <c r="R249" s="6" t="s">
        <v>1085</v>
      </c>
      <c r="S249" s="22" t="s">
        <v>2278</v>
      </c>
      <c r="T249" s="23">
        <v>5</v>
      </c>
      <c r="U249" s="23">
        <v>7</v>
      </c>
      <c r="V249" s="23">
        <v>5</v>
      </c>
      <c r="W249" s="23">
        <v>7</v>
      </c>
      <c r="X249" s="23">
        <v>5</v>
      </c>
      <c r="Y249" s="23">
        <v>7</v>
      </c>
      <c r="Z249" s="23">
        <v>5</v>
      </c>
      <c r="AA249" s="23">
        <v>7</v>
      </c>
      <c r="AB249" s="23">
        <v>5</v>
      </c>
      <c r="AC249" s="23">
        <v>7</v>
      </c>
      <c r="AD249" s="23">
        <v>5</v>
      </c>
      <c r="AE249" s="23">
        <v>7</v>
      </c>
      <c r="AF249" s="23">
        <v>5</v>
      </c>
      <c r="AG249" s="23">
        <v>7</v>
      </c>
      <c r="AH249" s="23"/>
      <c r="AI249" s="23"/>
      <c r="AJ249" s="23">
        <v>5</v>
      </c>
      <c r="AK249" s="23">
        <v>7</v>
      </c>
      <c r="AL249" s="6" t="s">
        <v>427</v>
      </c>
      <c r="AM249" s="6" t="s">
        <v>855</v>
      </c>
      <c r="AN249" s="22" t="s">
        <v>551</v>
      </c>
      <c r="AO249" s="6"/>
      <c r="AP249" s="157"/>
      <c r="AQ249" s="6"/>
      <c r="AR249" s="57"/>
      <c r="AS249" s="57" t="s">
        <v>580</v>
      </c>
      <c r="AT249" s="56">
        <v>1653086</v>
      </c>
      <c r="AU249" s="4" t="s">
        <v>2491</v>
      </c>
      <c r="AV249" s="4" t="s">
        <v>2492</v>
      </c>
      <c r="AW249" s="4" t="s">
        <v>2493</v>
      </c>
      <c r="AX249" s="157"/>
      <c r="AY249" s="116"/>
      <c r="AZ249" s="157"/>
      <c r="BA249" s="116"/>
      <c r="BB249" s="157" t="s">
        <v>1506</v>
      </c>
      <c r="BC249" s="157" t="s">
        <v>1507</v>
      </c>
      <c r="BD249" s="157"/>
      <c r="BE249" s="157"/>
      <c r="BF249" s="157"/>
      <c r="BG249" s="116"/>
      <c r="BH249" s="143"/>
      <c r="BI249" s="143"/>
      <c r="BJ249" s="143"/>
      <c r="BK249" s="143"/>
      <c r="BL249" s="143"/>
      <c r="BM249" s="143"/>
      <c r="BN249" s="143"/>
      <c r="BO249" s="143"/>
      <c r="BP249" s="143"/>
      <c r="BQ249" s="6" t="str">
        <f>VLOOKUP(AM249,Hilfslisten!J:K,2,FALSE)</f>
        <v>Fluder Otto</v>
      </c>
      <c r="BR249" s="157" t="s">
        <v>667</v>
      </c>
    </row>
    <row r="250" spans="1:70" ht="15" hidden="1" customHeight="1">
      <c r="A250" s="85" t="s">
        <v>2494</v>
      </c>
      <c r="B250" s="22" t="s">
        <v>177</v>
      </c>
      <c r="C250" s="22" t="s">
        <v>557</v>
      </c>
      <c r="D250" s="56"/>
      <c r="E250" s="102"/>
      <c r="F250" s="22"/>
      <c r="G250" s="22"/>
      <c r="H250" s="22" t="s">
        <v>2495</v>
      </c>
      <c r="I250" s="22" t="s">
        <v>2495</v>
      </c>
      <c r="J250" s="65" t="s">
        <v>667</v>
      </c>
      <c r="K250" s="21" t="s">
        <v>2496</v>
      </c>
      <c r="L250" s="241" t="s">
        <v>2497</v>
      </c>
      <c r="M250" s="22" t="s">
        <v>2498</v>
      </c>
      <c r="N250" s="22" t="s">
        <v>164</v>
      </c>
      <c r="O250" s="65">
        <v>4</v>
      </c>
      <c r="P250" s="16" t="s">
        <v>452</v>
      </c>
      <c r="Q250" s="21" t="s">
        <v>2499</v>
      </c>
      <c r="R250" s="6" t="s">
        <v>1085</v>
      </c>
      <c r="S250" s="22" t="s">
        <v>2278</v>
      </c>
      <c r="T250" s="23">
        <v>5</v>
      </c>
      <c r="U250" s="23">
        <v>7</v>
      </c>
      <c r="V250" s="23">
        <v>5</v>
      </c>
      <c r="W250" s="23">
        <v>7</v>
      </c>
      <c r="X250" s="23">
        <v>5</v>
      </c>
      <c r="Y250" s="23">
        <v>7</v>
      </c>
      <c r="Z250" s="23">
        <v>5</v>
      </c>
      <c r="AA250" s="23">
        <v>7</v>
      </c>
      <c r="AB250" s="23">
        <v>5</v>
      </c>
      <c r="AC250" s="23">
        <v>7</v>
      </c>
      <c r="AD250" s="23">
        <v>5</v>
      </c>
      <c r="AE250" s="23">
        <v>7</v>
      </c>
      <c r="AF250" s="23"/>
      <c r="AG250" s="23"/>
      <c r="AH250" s="23">
        <v>5</v>
      </c>
      <c r="AI250" s="23">
        <v>7</v>
      </c>
      <c r="AJ250" s="23">
        <v>5</v>
      </c>
      <c r="AK250" s="23">
        <v>7</v>
      </c>
      <c r="AL250" s="22" t="s">
        <v>196</v>
      </c>
      <c r="AM250" s="21" t="s">
        <v>1894</v>
      </c>
      <c r="AN250" s="22" t="s">
        <v>551</v>
      </c>
      <c r="AO250" s="84" t="s">
        <v>1500</v>
      </c>
      <c r="AP250" s="109"/>
      <c r="AQ250" s="22"/>
      <c r="AR250" s="41"/>
      <c r="AS250" s="41" t="s">
        <v>759</v>
      </c>
      <c r="AT250" s="56">
        <v>1555714</v>
      </c>
      <c r="AU250" s="4" t="s">
        <v>2500</v>
      </c>
      <c r="AV250" s="4" t="s">
        <v>2501</v>
      </c>
      <c r="AW250" s="4" t="s">
        <v>2502</v>
      </c>
      <c r="AX250" s="70">
        <v>0</v>
      </c>
      <c r="AY250" s="115">
        <v>0</v>
      </c>
      <c r="AZ250" s="70">
        <v>0</v>
      </c>
      <c r="BA250" s="115">
        <v>0</v>
      </c>
      <c r="BB250" s="157" t="s">
        <v>1506</v>
      </c>
      <c r="BC250" s="157" t="s">
        <v>1507</v>
      </c>
      <c r="BD250" s="157"/>
      <c r="BE250" s="157"/>
      <c r="BF250" s="157"/>
      <c r="BG250" s="115"/>
      <c r="BH250" s="143"/>
      <c r="BI250" s="143"/>
      <c r="BJ250" s="143"/>
      <c r="BK250" s="143"/>
      <c r="BL250" s="143"/>
      <c r="BM250" s="143"/>
      <c r="BN250" s="143"/>
      <c r="BO250" s="143"/>
      <c r="BP250" s="143"/>
      <c r="BQ250" s="6" t="str">
        <f>VLOOKUP(AM250,Hilfslisten!J:K,2,FALSE)</f>
        <v>Eschle Patrik</v>
      </c>
      <c r="BR250" s="157" t="s">
        <v>667</v>
      </c>
    </row>
    <row r="251" spans="1:70" ht="15" hidden="1" customHeight="1">
      <c r="A251" s="85" t="s">
        <v>2503</v>
      </c>
      <c r="B251" s="6"/>
      <c r="C251" s="22" t="s">
        <v>557</v>
      </c>
      <c r="D251" s="6"/>
      <c r="E251" s="6"/>
      <c r="F251" s="6"/>
      <c r="G251" s="6"/>
      <c r="H251" s="22" t="s">
        <v>2504</v>
      </c>
      <c r="I251" s="22" t="s">
        <v>2504</v>
      </c>
      <c r="J251" s="157" t="s">
        <v>667</v>
      </c>
      <c r="K251" s="83" t="s">
        <v>2505</v>
      </c>
      <c r="L251" s="241" t="s">
        <v>2506</v>
      </c>
      <c r="M251" s="242" t="s">
        <v>2506</v>
      </c>
      <c r="N251" s="6" t="s">
        <v>164</v>
      </c>
      <c r="O251" s="157">
        <v>4</v>
      </c>
      <c r="P251" s="16" t="s">
        <v>452</v>
      </c>
      <c r="Q251" s="21" t="s">
        <v>2507</v>
      </c>
      <c r="R251" s="6" t="s">
        <v>1085</v>
      </c>
      <c r="S251" s="22" t="s">
        <v>2278</v>
      </c>
      <c r="T251" s="23">
        <v>5</v>
      </c>
      <c r="U251" s="23">
        <v>7</v>
      </c>
      <c r="V251" s="23">
        <v>5</v>
      </c>
      <c r="W251" s="23">
        <v>7</v>
      </c>
      <c r="X251" s="23"/>
      <c r="Y251" s="23"/>
      <c r="Z251" s="23">
        <v>5</v>
      </c>
      <c r="AA251" s="23">
        <v>7</v>
      </c>
      <c r="AB251" s="23">
        <v>5</v>
      </c>
      <c r="AC251" s="23">
        <v>7</v>
      </c>
      <c r="AD251" s="23">
        <v>5</v>
      </c>
      <c r="AE251" s="23">
        <v>7</v>
      </c>
      <c r="AF251" s="23">
        <v>5</v>
      </c>
      <c r="AG251" s="23">
        <v>7</v>
      </c>
      <c r="AH251" s="23">
        <v>5</v>
      </c>
      <c r="AI251" s="23">
        <v>7</v>
      </c>
      <c r="AJ251" s="23">
        <v>5</v>
      </c>
      <c r="AK251" s="23">
        <v>7</v>
      </c>
      <c r="AL251" s="6" t="s">
        <v>210</v>
      </c>
      <c r="AM251" s="8" t="s">
        <v>2508</v>
      </c>
      <c r="AN251" s="22" t="s">
        <v>551</v>
      </c>
      <c r="AO251" s="6"/>
      <c r="AP251" s="157"/>
      <c r="AQ251" s="6"/>
      <c r="AR251" s="57"/>
      <c r="AS251" s="57" t="s">
        <v>580</v>
      </c>
      <c r="AT251" s="56">
        <v>1653068</v>
      </c>
      <c r="AU251" s="4" t="s">
        <v>2509</v>
      </c>
      <c r="AV251" s="4" t="s">
        <v>2510</v>
      </c>
      <c r="AW251" s="4" t="s">
        <v>2511</v>
      </c>
      <c r="AX251" s="157"/>
      <c r="AY251" s="116"/>
      <c r="AZ251" s="157"/>
      <c r="BA251" s="116"/>
      <c r="BB251" s="157" t="s">
        <v>1506</v>
      </c>
      <c r="BC251" s="157" t="s">
        <v>1507</v>
      </c>
      <c r="BD251" s="157"/>
      <c r="BE251" s="157"/>
      <c r="BF251" s="157"/>
      <c r="BG251" s="116"/>
      <c r="BH251" s="143"/>
      <c r="BI251" s="143"/>
      <c r="BJ251" s="143"/>
      <c r="BK251" s="143"/>
      <c r="BL251" s="143"/>
      <c r="BM251" s="143"/>
      <c r="BN251" s="143"/>
      <c r="BO251" s="143"/>
      <c r="BP251" s="143"/>
      <c r="BQ251" s="6" t="str">
        <f>VLOOKUP(AM251,Hilfslisten!J:K,2,FALSE)</f>
        <v>Bürgin Reto</v>
      </c>
      <c r="BR251" s="157" t="s">
        <v>667</v>
      </c>
    </row>
    <row r="252" spans="1:70" ht="15" hidden="1" customHeight="1">
      <c r="A252" s="85" t="s">
        <v>2512</v>
      </c>
      <c r="B252" s="6"/>
      <c r="C252" s="22" t="s">
        <v>2475</v>
      </c>
      <c r="D252" s="6"/>
      <c r="E252" s="6"/>
      <c r="F252" s="6"/>
      <c r="G252" s="6"/>
      <c r="H252" s="22" t="s">
        <v>2475</v>
      </c>
      <c r="I252" s="22" t="s">
        <v>2475</v>
      </c>
      <c r="J252" s="157" t="s">
        <v>667</v>
      </c>
      <c r="K252" s="83" t="s">
        <v>2513</v>
      </c>
      <c r="L252" s="241" t="s">
        <v>2514</v>
      </c>
      <c r="M252" s="242" t="s">
        <v>2514</v>
      </c>
      <c r="N252" s="6" t="s">
        <v>661</v>
      </c>
      <c r="O252" s="157">
        <v>4</v>
      </c>
      <c r="P252" s="16" t="s">
        <v>452</v>
      </c>
      <c r="Q252" s="21" t="s">
        <v>2479</v>
      </c>
      <c r="R252" s="6" t="s">
        <v>1085</v>
      </c>
      <c r="S252" s="22" t="s">
        <v>2278</v>
      </c>
      <c r="T252" s="23">
        <v>5</v>
      </c>
      <c r="U252" s="23">
        <v>7</v>
      </c>
      <c r="V252" s="23">
        <v>5</v>
      </c>
      <c r="W252" s="23">
        <v>7</v>
      </c>
      <c r="X252" s="23">
        <v>5</v>
      </c>
      <c r="Y252" s="23">
        <v>7</v>
      </c>
      <c r="Z252" s="23">
        <v>5</v>
      </c>
      <c r="AA252" s="23">
        <v>7</v>
      </c>
      <c r="AB252" s="23"/>
      <c r="AC252" s="23"/>
      <c r="AD252" s="23">
        <v>5</v>
      </c>
      <c r="AE252" s="23">
        <v>7</v>
      </c>
      <c r="AF252" s="23">
        <v>5</v>
      </c>
      <c r="AG252" s="23">
        <v>7</v>
      </c>
      <c r="AH252" s="23">
        <v>5</v>
      </c>
      <c r="AI252" s="23">
        <v>7</v>
      </c>
      <c r="AJ252" s="23">
        <v>5</v>
      </c>
      <c r="AK252" s="23">
        <v>7</v>
      </c>
      <c r="AL252" s="6" t="s">
        <v>232</v>
      </c>
      <c r="AM252" s="6" t="s">
        <v>2515</v>
      </c>
      <c r="AN252" s="22" t="s">
        <v>551</v>
      </c>
      <c r="AO252" s="6"/>
      <c r="AP252" s="157"/>
      <c r="AQ252" s="6"/>
      <c r="AR252" s="57"/>
      <c r="AS252" s="57" t="s">
        <v>2516</v>
      </c>
      <c r="AT252" s="56">
        <v>1653228</v>
      </c>
      <c r="AU252" s="4" t="s">
        <v>2517</v>
      </c>
      <c r="AV252" s="4" t="s">
        <v>2518</v>
      </c>
      <c r="AW252" s="4" t="s">
        <v>2519</v>
      </c>
      <c r="AX252" s="157" t="s">
        <v>667</v>
      </c>
      <c r="AY252" s="116"/>
      <c r="AZ252" s="157" t="s">
        <v>667</v>
      </c>
      <c r="BA252" s="116"/>
      <c r="BB252" s="157" t="s">
        <v>1506</v>
      </c>
      <c r="BC252" s="157" t="s">
        <v>1507</v>
      </c>
      <c r="BD252" s="157"/>
      <c r="BE252" s="157"/>
      <c r="BF252" s="157"/>
      <c r="BG252" s="116"/>
      <c r="BH252" s="143"/>
      <c r="BI252" s="143"/>
      <c r="BJ252" s="143"/>
      <c r="BK252" s="143"/>
      <c r="BL252" s="143"/>
      <c r="BM252" s="143"/>
      <c r="BN252" s="143"/>
      <c r="BO252" s="143"/>
      <c r="BP252" s="143"/>
      <c r="BQ252" s="6" t="str">
        <f>VLOOKUP(AM252,Hilfslisten!J:K,2,FALSE)</f>
        <v>Rüst Andreas</v>
      </c>
      <c r="BR252" s="157" t="s">
        <v>667</v>
      </c>
    </row>
    <row r="253" spans="1:70" ht="15" hidden="1" customHeight="1">
      <c r="A253" s="85" t="s">
        <v>2520</v>
      </c>
      <c r="B253" s="6"/>
      <c r="C253" s="22" t="s">
        <v>2521</v>
      </c>
      <c r="D253" s="6"/>
      <c r="E253" s="6"/>
      <c r="F253" s="6"/>
      <c r="G253" s="6"/>
      <c r="H253" s="22" t="s">
        <v>2522</v>
      </c>
      <c r="I253" s="22" t="s">
        <v>2522</v>
      </c>
      <c r="J253" s="157" t="s">
        <v>667</v>
      </c>
      <c r="K253" s="83" t="s">
        <v>2523</v>
      </c>
      <c r="L253" s="241" t="s">
        <v>2524</v>
      </c>
      <c r="M253" s="242" t="s">
        <v>2524</v>
      </c>
      <c r="N253" s="6" t="s">
        <v>661</v>
      </c>
      <c r="O253" s="157">
        <v>4</v>
      </c>
      <c r="P253" s="16" t="s">
        <v>452</v>
      </c>
      <c r="Q253" s="21" t="s">
        <v>2525</v>
      </c>
      <c r="R253" s="6" t="s">
        <v>1085</v>
      </c>
      <c r="S253" s="22" t="s">
        <v>2278</v>
      </c>
      <c r="T253" s="23"/>
      <c r="U253" s="23"/>
      <c r="V253" s="23">
        <v>5</v>
      </c>
      <c r="W253" s="23">
        <v>7</v>
      </c>
      <c r="X253" s="23">
        <v>5</v>
      </c>
      <c r="Y253" s="23">
        <v>7</v>
      </c>
      <c r="Z253" s="23">
        <v>5</v>
      </c>
      <c r="AA253" s="23">
        <v>7</v>
      </c>
      <c r="AB253" s="23">
        <v>5</v>
      </c>
      <c r="AC253" s="23">
        <v>7</v>
      </c>
      <c r="AD253" s="23">
        <v>5</v>
      </c>
      <c r="AE253" s="23">
        <v>7</v>
      </c>
      <c r="AF253" s="23">
        <v>5</v>
      </c>
      <c r="AG253" s="23">
        <v>7</v>
      </c>
      <c r="AH253" s="23">
        <v>5</v>
      </c>
      <c r="AI253" s="23">
        <v>7</v>
      </c>
      <c r="AJ253" s="23">
        <v>5</v>
      </c>
      <c r="AK253" s="23">
        <v>7</v>
      </c>
      <c r="AL253" s="6" t="s">
        <v>219</v>
      </c>
      <c r="AM253" s="6" t="s">
        <v>2526</v>
      </c>
      <c r="AN253" s="22" t="s">
        <v>551</v>
      </c>
      <c r="AO253" s="6"/>
      <c r="AP253" s="157"/>
      <c r="AQ253" s="6"/>
      <c r="AR253" s="57"/>
      <c r="AS253" s="57" t="s">
        <v>2110</v>
      </c>
      <c r="AT253" s="56">
        <v>1654942</v>
      </c>
      <c r="AU253" s="4" t="s">
        <v>2527</v>
      </c>
      <c r="AV253" s="4" t="s">
        <v>2528</v>
      </c>
      <c r="AW253" s="4" t="s">
        <v>2529</v>
      </c>
      <c r="AX253" s="157" t="s">
        <v>667</v>
      </c>
      <c r="AY253" s="116"/>
      <c r="AZ253" s="157" t="s">
        <v>667</v>
      </c>
      <c r="BA253" s="116"/>
      <c r="BB253" s="157" t="s">
        <v>1506</v>
      </c>
      <c r="BC253" s="157" t="s">
        <v>1507</v>
      </c>
      <c r="BD253" s="157"/>
      <c r="BE253" s="157"/>
      <c r="BF253" s="157"/>
      <c r="BG253" s="116"/>
      <c r="BH253" s="143"/>
      <c r="BI253" s="143"/>
      <c r="BJ253" s="143"/>
      <c r="BK253" s="143"/>
      <c r="BL253" s="143"/>
      <c r="BM253" s="143"/>
      <c r="BN253" s="143"/>
      <c r="BO253" s="143"/>
      <c r="BP253" s="143"/>
      <c r="BQ253" s="6" t="str">
        <f>VLOOKUP(AM253,Hilfslisten!J:K,2,FALSE)</f>
        <v>Spielberger Jürgen</v>
      </c>
      <c r="BR253" s="157" t="s">
        <v>667</v>
      </c>
    </row>
    <row r="254" spans="1:70" ht="15" hidden="1" customHeight="1">
      <c r="A254" s="85" t="s">
        <v>2530</v>
      </c>
      <c r="B254" s="6"/>
      <c r="C254" s="22" t="s">
        <v>2531</v>
      </c>
      <c r="D254" s="6"/>
      <c r="E254" s="6"/>
      <c r="F254" s="6"/>
      <c r="G254" s="6"/>
      <c r="H254" s="22" t="s">
        <v>2532</v>
      </c>
      <c r="I254" s="22" t="s">
        <v>2532</v>
      </c>
      <c r="J254" s="157" t="s">
        <v>667</v>
      </c>
      <c r="K254" s="83" t="s">
        <v>2533</v>
      </c>
      <c r="L254" s="241" t="s">
        <v>2534</v>
      </c>
      <c r="M254" s="242" t="s">
        <v>2534</v>
      </c>
      <c r="N254" s="6" t="s">
        <v>661</v>
      </c>
      <c r="O254" s="157">
        <v>4</v>
      </c>
      <c r="P254" s="16" t="s">
        <v>452</v>
      </c>
      <c r="Q254" s="21" t="s">
        <v>2535</v>
      </c>
      <c r="R254" s="6" t="s">
        <v>1085</v>
      </c>
      <c r="S254" s="22" t="s">
        <v>2278</v>
      </c>
      <c r="T254" s="23"/>
      <c r="U254" s="23"/>
      <c r="V254" s="23">
        <v>5</v>
      </c>
      <c r="W254" s="23">
        <v>7</v>
      </c>
      <c r="X254" s="23">
        <v>5</v>
      </c>
      <c r="Y254" s="23">
        <v>7</v>
      </c>
      <c r="Z254" s="23">
        <v>5</v>
      </c>
      <c r="AA254" s="23">
        <v>7</v>
      </c>
      <c r="AB254" s="23">
        <v>5</v>
      </c>
      <c r="AC254" s="23">
        <v>7</v>
      </c>
      <c r="AD254" s="23">
        <v>5</v>
      </c>
      <c r="AE254" s="23">
        <v>7</v>
      </c>
      <c r="AF254" s="23">
        <v>5</v>
      </c>
      <c r="AG254" s="23">
        <v>7</v>
      </c>
      <c r="AH254" s="23"/>
      <c r="AI254" s="23"/>
      <c r="AJ254" s="23">
        <v>5</v>
      </c>
      <c r="AK254" s="23">
        <v>7</v>
      </c>
      <c r="AL254" s="6" t="s">
        <v>196</v>
      </c>
      <c r="AM254" s="6" t="s">
        <v>818</v>
      </c>
      <c r="AN254" s="22" t="s">
        <v>551</v>
      </c>
      <c r="AO254" s="6"/>
      <c r="AP254" s="157"/>
      <c r="AQ254" s="6"/>
      <c r="AR254" s="57"/>
      <c r="AS254" s="57" t="s">
        <v>2536</v>
      </c>
      <c r="AT254" s="56">
        <v>1653061</v>
      </c>
      <c r="AU254" s="4" t="s">
        <v>2537</v>
      </c>
      <c r="AV254" s="4" t="s">
        <v>2538</v>
      </c>
      <c r="AW254" s="4" t="s">
        <v>2539</v>
      </c>
      <c r="AX254" s="157" t="s">
        <v>667</v>
      </c>
      <c r="AY254" s="116"/>
      <c r="AZ254" s="157" t="s">
        <v>667</v>
      </c>
      <c r="BA254" s="116"/>
      <c r="BB254" s="157" t="s">
        <v>1506</v>
      </c>
      <c r="BC254" s="157" t="s">
        <v>1507</v>
      </c>
      <c r="BD254" s="157"/>
      <c r="BE254" s="157"/>
      <c r="BF254" s="157"/>
      <c r="BG254" s="116"/>
      <c r="BH254" s="143"/>
      <c r="BI254" s="143"/>
      <c r="BJ254" s="143"/>
      <c r="BK254" s="143"/>
      <c r="BL254" s="143"/>
      <c r="BM254" s="143"/>
      <c r="BN254" s="143"/>
      <c r="BO254" s="143"/>
      <c r="BP254" s="143"/>
      <c r="BQ254" s="6" t="str">
        <f>VLOOKUP(AM254,Hilfslisten!J:K,2,FALSE)</f>
        <v>Reif Monika Ulrike</v>
      </c>
      <c r="BR254" s="157" t="s">
        <v>667</v>
      </c>
    </row>
    <row r="255" spans="1:70" ht="15" hidden="1" customHeight="1">
      <c r="A255" s="85" t="s">
        <v>2540</v>
      </c>
      <c r="B255" s="6"/>
      <c r="C255" s="22" t="s">
        <v>2541</v>
      </c>
      <c r="D255" s="6"/>
      <c r="E255" s="6"/>
      <c r="F255" s="6"/>
      <c r="G255" s="6"/>
      <c r="H255" s="22" t="s">
        <v>2542</v>
      </c>
      <c r="I255" s="22" t="s">
        <v>2542</v>
      </c>
      <c r="J255" s="157" t="s">
        <v>667</v>
      </c>
      <c r="K255" s="83" t="s">
        <v>2543</v>
      </c>
      <c r="L255" s="241" t="s">
        <v>2544</v>
      </c>
      <c r="M255" s="243" t="s">
        <v>2544</v>
      </c>
      <c r="N255" s="6" t="s">
        <v>164</v>
      </c>
      <c r="O255" s="157">
        <v>4</v>
      </c>
      <c r="P255" s="16" t="s">
        <v>452</v>
      </c>
      <c r="Q255" s="21" t="s">
        <v>2545</v>
      </c>
      <c r="R255" s="6" t="s">
        <v>1085</v>
      </c>
      <c r="S255" s="22" t="s">
        <v>2278</v>
      </c>
      <c r="T255" s="23">
        <v>5</v>
      </c>
      <c r="U255" s="23">
        <v>7</v>
      </c>
      <c r="V255" s="23">
        <v>5</v>
      </c>
      <c r="W255" s="23">
        <v>7</v>
      </c>
      <c r="X255" s="23"/>
      <c r="Y255" s="23"/>
      <c r="Z255" s="23">
        <v>5</v>
      </c>
      <c r="AA255" s="23">
        <v>7</v>
      </c>
      <c r="AB255" s="23">
        <v>5</v>
      </c>
      <c r="AC255" s="23">
        <v>7</v>
      </c>
      <c r="AD255" s="23">
        <v>5</v>
      </c>
      <c r="AE255" s="23">
        <v>7</v>
      </c>
      <c r="AF255" s="23"/>
      <c r="AG255" s="23"/>
      <c r="AH255" s="23"/>
      <c r="AI255" s="23"/>
      <c r="AJ255" s="23">
        <v>5</v>
      </c>
      <c r="AK255" s="23">
        <v>7</v>
      </c>
      <c r="AL255" s="6" t="s">
        <v>284</v>
      </c>
      <c r="AM255" s="6" t="s">
        <v>2546</v>
      </c>
      <c r="AN255" s="22" t="s">
        <v>551</v>
      </c>
      <c r="AO255" s="6"/>
      <c r="AP255" s="157"/>
      <c r="AQ255" s="6"/>
      <c r="AR255" s="57"/>
      <c r="AS255" s="57" t="s">
        <v>2547</v>
      </c>
      <c r="AT255" s="56">
        <v>1653205</v>
      </c>
      <c r="AU255" s="4" t="s">
        <v>2548</v>
      </c>
      <c r="AV255" s="4" t="s">
        <v>2549</v>
      </c>
      <c r="AW255" s="4" t="s">
        <v>2550</v>
      </c>
      <c r="AX255" s="157"/>
      <c r="AY255" s="116"/>
      <c r="AZ255" s="157"/>
      <c r="BA255" s="116"/>
      <c r="BB255" s="157" t="s">
        <v>1506</v>
      </c>
      <c r="BC255" s="157" t="s">
        <v>1507</v>
      </c>
      <c r="BD255" s="157" t="s">
        <v>1671</v>
      </c>
      <c r="BE255" s="157"/>
      <c r="BF255" s="157"/>
      <c r="BG255" s="116"/>
      <c r="BH255" s="143"/>
      <c r="BI255" s="143"/>
      <c r="BJ255" s="143"/>
      <c r="BK255" s="143"/>
      <c r="BL255" s="143"/>
      <c r="BM255" s="143"/>
      <c r="BN255" s="143"/>
      <c r="BO255" s="143"/>
      <c r="BP255" s="143"/>
      <c r="BQ255" s="6" t="str">
        <f>VLOOKUP(AM255,Hilfslisten!J:K,2,FALSE)</f>
        <v>Ulli-Beer Silvia</v>
      </c>
      <c r="BR255" s="157" t="s">
        <v>667</v>
      </c>
    </row>
    <row r="256" spans="1:70" ht="15" hidden="1" customHeight="1">
      <c r="A256" s="85" t="s">
        <v>2551</v>
      </c>
      <c r="B256" s="69" t="s">
        <v>177</v>
      </c>
      <c r="C256" s="69" t="s">
        <v>150</v>
      </c>
      <c r="D256" s="56" t="s">
        <v>2552</v>
      </c>
      <c r="E256" s="99" t="s">
        <v>2553</v>
      </c>
      <c r="F256" s="69"/>
      <c r="G256" s="15" t="s">
        <v>2554</v>
      </c>
      <c r="H256" s="15" t="s">
        <v>2555</v>
      </c>
      <c r="I256" s="15"/>
      <c r="J256" s="62" t="s">
        <v>667</v>
      </c>
      <c r="K256" s="15" t="s">
        <v>2556</v>
      </c>
      <c r="L256" s="99" t="s">
        <v>2557</v>
      </c>
      <c r="M256" s="84" t="s">
        <v>2558</v>
      </c>
      <c r="N256" s="15" t="s">
        <v>164</v>
      </c>
      <c r="O256" s="58">
        <v>4</v>
      </c>
      <c r="P256" s="16" t="s">
        <v>452</v>
      </c>
      <c r="Q256" s="16" t="s">
        <v>2559</v>
      </c>
      <c r="R256" s="16" t="s">
        <v>1085</v>
      </c>
      <c r="S256" s="16" t="s">
        <v>2560</v>
      </c>
      <c r="T256" s="23" t="s">
        <v>168</v>
      </c>
      <c r="U256" s="23" t="s">
        <v>168</v>
      </c>
      <c r="V256" s="23"/>
      <c r="W256" s="23"/>
      <c r="X256" s="23" t="s">
        <v>168</v>
      </c>
      <c r="Y256" s="23" t="s">
        <v>168</v>
      </c>
      <c r="Z256" s="23">
        <v>5</v>
      </c>
      <c r="AA256" s="23" t="s">
        <v>1664</v>
      </c>
      <c r="AB256" s="23" t="s">
        <v>168</v>
      </c>
      <c r="AC256" s="23" t="s">
        <v>168</v>
      </c>
      <c r="AD256" s="23" t="s">
        <v>168</v>
      </c>
      <c r="AE256" s="23" t="s">
        <v>168</v>
      </c>
      <c r="AF256" s="23" t="s">
        <v>168</v>
      </c>
      <c r="AG256" s="23" t="s">
        <v>168</v>
      </c>
      <c r="AH256" s="23" t="s">
        <v>168</v>
      </c>
      <c r="AI256" s="23" t="s">
        <v>168</v>
      </c>
      <c r="AJ256" s="23" t="s">
        <v>168</v>
      </c>
      <c r="AK256" s="23" t="s">
        <v>168</v>
      </c>
      <c r="AL256" s="15" t="s">
        <v>246</v>
      </c>
      <c r="AM256" s="15" t="s">
        <v>1783</v>
      </c>
      <c r="AN256" s="15" t="s">
        <v>273</v>
      </c>
      <c r="AO256" s="16" t="s">
        <v>1500</v>
      </c>
      <c r="AP256" s="108"/>
      <c r="AQ256" s="69" t="s">
        <v>2561</v>
      </c>
      <c r="AR256" s="41"/>
      <c r="AS256" s="41"/>
      <c r="AT256" s="56">
        <v>1557979</v>
      </c>
      <c r="AU256" s="4" t="s">
        <v>2562</v>
      </c>
      <c r="AV256" s="4" t="s">
        <v>2563</v>
      </c>
      <c r="AW256" s="4" t="s">
        <v>2564</v>
      </c>
      <c r="AX256" s="70">
        <v>0</v>
      </c>
      <c r="AY256" s="115">
        <v>0</v>
      </c>
      <c r="AZ256" s="70">
        <v>0</v>
      </c>
      <c r="BA256" s="115">
        <v>0</v>
      </c>
      <c r="BB256" s="157" t="s">
        <v>1506</v>
      </c>
      <c r="BC256" s="157" t="s">
        <v>1507</v>
      </c>
      <c r="BD256" s="157"/>
      <c r="BE256" s="157"/>
      <c r="BF256" s="157"/>
      <c r="BG256" s="115"/>
      <c r="BH256" s="143">
        <v>0</v>
      </c>
      <c r="BI256" s="143"/>
      <c r="BJ256" s="143">
        <v>0</v>
      </c>
      <c r="BK256" s="143">
        <v>1</v>
      </c>
      <c r="BL256" s="143">
        <v>0</v>
      </c>
      <c r="BM256" s="143">
        <v>0</v>
      </c>
      <c r="BN256" s="143">
        <v>0</v>
      </c>
      <c r="BO256" s="143">
        <v>0</v>
      </c>
      <c r="BP256" s="143">
        <v>0</v>
      </c>
      <c r="BQ256" s="6" t="str">
        <f>VLOOKUP(AM256,Hilfslisten!J:K,2,FALSE)</f>
        <v>Meier Daniel Matthias</v>
      </c>
      <c r="BR256" s="157" t="s">
        <v>667</v>
      </c>
    </row>
    <row r="257" spans="1:70" ht="15" hidden="1" customHeight="1">
      <c r="A257" s="85" t="s">
        <v>2565</v>
      </c>
      <c r="B257" s="69" t="s">
        <v>177</v>
      </c>
      <c r="C257" s="69" t="s">
        <v>147</v>
      </c>
      <c r="D257" s="56" t="s">
        <v>2566</v>
      </c>
      <c r="E257" s="103" t="s">
        <v>2567</v>
      </c>
      <c r="F257" s="69"/>
      <c r="G257" s="69" t="s">
        <v>2568</v>
      </c>
      <c r="H257" s="69"/>
      <c r="I257" s="69"/>
      <c r="J257" s="58" t="s">
        <v>667</v>
      </c>
      <c r="K257" s="15" t="s">
        <v>2569</v>
      </c>
      <c r="L257" s="103" t="s">
        <v>2570</v>
      </c>
      <c r="M257" s="84" t="s">
        <v>2570</v>
      </c>
      <c r="N257" s="15" t="s">
        <v>661</v>
      </c>
      <c r="O257" s="58">
        <v>4</v>
      </c>
      <c r="P257" s="16" t="s">
        <v>165</v>
      </c>
      <c r="Q257" s="16" t="s">
        <v>2571</v>
      </c>
      <c r="R257" s="16" t="s">
        <v>1085</v>
      </c>
      <c r="S257" s="15" t="s">
        <v>2278</v>
      </c>
      <c r="T257" s="23">
        <v>5</v>
      </c>
      <c r="U257" s="23">
        <v>7</v>
      </c>
      <c r="V257" s="23"/>
      <c r="W257" s="23"/>
      <c r="X257" s="23" t="s">
        <v>168</v>
      </c>
      <c r="Y257" s="23" t="s">
        <v>168</v>
      </c>
      <c r="Z257" s="23" t="s">
        <v>168</v>
      </c>
      <c r="AA257" s="23" t="s">
        <v>168</v>
      </c>
      <c r="AB257" s="23" t="s">
        <v>168</v>
      </c>
      <c r="AC257" s="23" t="s">
        <v>168</v>
      </c>
      <c r="AD257" s="23" t="s">
        <v>168</v>
      </c>
      <c r="AE257" s="23" t="s">
        <v>168</v>
      </c>
      <c r="AF257" s="23" t="s">
        <v>168</v>
      </c>
      <c r="AG257" s="23" t="s">
        <v>168</v>
      </c>
      <c r="AH257" s="23" t="s">
        <v>168</v>
      </c>
      <c r="AI257" s="23" t="s">
        <v>168</v>
      </c>
      <c r="AJ257" s="23" t="s">
        <v>168</v>
      </c>
      <c r="AK257" s="23" t="s">
        <v>168</v>
      </c>
      <c r="AL257" s="15" t="s">
        <v>169</v>
      </c>
      <c r="AM257" s="15" t="s">
        <v>2572</v>
      </c>
      <c r="AN257" s="15" t="s">
        <v>170</v>
      </c>
      <c r="AO257" s="84" t="s">
        <v>1500</v>
      </c>
      <c r="AP257" s="109"/>
      <c r="AQ257" s="69" t="s">
        <v>2573</v>
      </c>
      <c r="AR257" s="41"/>
      <c r="AS257" s="41"/>
      <c r="AT257" s="56">
        <v>1558365</v>
      </c>
      <c r="AU257" s="4" t="s">
        <v>2574</v>
      </c>
      <c r="AV257" s="4" t="s">
        <v>2575</v>
      </c>
      <c r="AW257" s="4" t="s">
        <v>2576</v>
      </c>
      <c r="AX257" s="70" t="s">
        <v>667</v>
      </c>
      <c r="AY257" s="115">
        <v>0</v>
      </c>
      <c r="AZ257" s="70" t="s">
        <v>667</v>
      </c>
      <c r="BA257" s="115">
        <v>0</v>
      </c>
      <c r="BB257" s="157" t="s">
        <v>1506</v>
      </c>
      <c r="BC257" s="157" t="s">
        <v>1507</v>
      </c>
      <c r="BD257" s="157"/>
      <c r="BE257" s="157"/>
      <c r="BF257" s="157"/>
      <c r="BG257" s="115"/>
      <c r="BH257" s="143">
        <v>1</v>
      </c>
      <c r="BI257" s="143"/>
      <c r="BJ257" s="143">
        <v>0</v>
      </c>
      <c r="BK257" s="143">
        <v>0</v>
      </c>
      <c r="BL257" s="143">
        <v>0</v>
      </c>
      <c r="BM257" s="143">
        <v>0</v>
      </c>
      <c r="BN257" s="143">
        <v>0</v>
      </c>
      <c r="BO257" s="143">
        <v>0</v>
      </c>
      <c r="BP257" s="143">
        <v>0</v>
      </c>
      <c r="BQ257" s="6" t="str">
        <f>VLOOKUP(AM257,Hilfslisten!J:K,2,FALSE)</f>
        <v>Capone Pierluigi</v>
      </c>
      <c r="BR257" s="157"/>
    </row>
    <row r="258" spans="1:70" ht="15" hidden="1" customHeight="1">
      <c r="A258" s="85" t="s">
        <v>2577</v>
      </c>
      <c r="B258" s="22" t="s">
        <v>177</v>
      </c>
      <c r="C258" s="21" t="s">
        <v>147</v>
      </c>
      <c r="D258" s="56" t="s">
        <v>2578</v>
      </c>
      <c r="E258" s="106" t="s">
        <v>2553</v>
      </c>
      <c r="F258" s="21"/>
      <c r="G258" s="21" t="s">
        <v>2568</v>
      </c>
      <c r="H258" s="21"/>
      <c r="I258" s="21"/>
      <c r="J258" s="59" t="s">
        <v>667</v>
      </c>
      <c r="K258" s="14" t="s">
        <v>2579</v>
      </c>
      <c r="L258" s="106" t="s">
        <v>2580</v>
      </c>
      <c r="M258" s="84" t="s">
        <v>2580</v>
      </c>
      <c r="N258" s="15" t="s">
        <v>661</v>
      </c>
      <c r="O258" s="58">
        <v>4</v>
      </c>
      <c r="P258" s="16" t="s">
        <v>165</v>
      </c>
      <c r="Q258" s="16" t="s">
        <v>2571</v>
      </c>
      <c r="R258" s="16" t="s">
        <v>1085</v>
      </c>
      <c r="S258" s="14" t="s">
        <v>2278</v>
      </c>
      <c r="T258" s="23">
        <v>5</v>
      </c>
      <c r="U258" s="23">
        <v>7</v>
      </c>
      <c r="V258" s="23"/>
      <c r="W258" s="23"/>
      <c r="X258" s="23" t="s">
        <v>168</v>
      </c>
      <c r="Y258" s="23" t="s">
        <v>168</v>
      </c>
      <c r="Z258" s="23" t="s">
        <v>168</v>
      </c>
      <c r="AA258" s="23" t="s">
        <v>168</v>
      </c>
      <c r="AB258" s="23" t="s">
        <v>168</v>
      </c>
      <c r="AC258" s="23" t="s">
        <v>168</v>
      </c>
      <c r="AD258" s="23" t="s">
        <v>168</v>
      </c>
      <c r="AE258" s="23" t="s">
        <v>168</v>
      </c>
      <c r="AF258" s="23" t="s">
        <v>168</v>
      </c>
      <c r="AG258" s="23" t="s">
        <v>168</v>
      </c>
      <c r="AH258" s="23" t="s">
        <v>168</v>
      </c>
      <c r="AI258" s="23" t="s">
        <v>168</v>
      </c>
      <c r="AJ258" s="23" t="s">
        <v>168</v>
      </c>
      <c r="AK258" s="23" t="s">
        <v>168</v>
      </c>
      <c r="AL258" s="15" t="s">
        <v>843</v>
      </c>
      <c r="AM258" s="15" t="s">
        <v>1306</v>
      </c>
      <c r="AN258" s="15" t="s">
        <v>170</v>
      </c>
      <c r="AO258" s="127" t="s">
        <v>1500</v>
      </c>
      <c r="AP258" s="128"/>
      <c r="AQ258" s="69" t="s">
        <v>2573</v>
      </c>
      <c r="AR258" s="41"/>
      <c r="AS258" s="41"/>
      <c r="AT258" s="56">
        <v>1558338</v>
      </c>
      <c r="AU258" s="4" t="s">
        <v>2581</v>
      </c>
      <c r="AV258" s="4" t="s">
        <v>2582</v>
      </c>
      <c r="AW258" s="4" t="s">
        <v>2583</v>
      </c>
      <c r="AX258" s="70" t="s">
        <v>667</v>
      </c>
      <c r="AY258" s="115">
        <v>0</v>
      </c>
      <c r="AZ258" s="70" t="s">
        <v>667</v>
      </c>
      <c r="BA258" s="115">
        <v>0</v>
      </c>
      <c r="BB258" s="157" t="s">
        <v>1506</v>
      </c>
      <c r="BC258" s="157" t="s">
        <v>1507</v>
      </c>
      <c r="BD258" s="157"/>
      <c r="BE258" s="157"/>
      <c r="BF258" s="157"/>
      <c r="BG258" s="115"/>
      <c r="BH258" s="143">
        <v>1</v>
      </c>
      <c r="BI258" s="143"/>
      <c r="BJ258" s="143">
        <v>0</v>
      </c>
      <c r="BK258" s="143">
        <v>0</v>
      </c>
      <c r="BL258" s="143">
        <v>0</v>
      </c>
      <c r="BM258" s="143">
        <v>0</v>
      </c>
      <c r="BN258" s="143">
        <v>0</v>
      </c>
      <c r="BO258" s="143">
        <v>0</v>
      </c>
      <c r="BP258" s="143">
        <v>0</v>
      </c>
      <c r="BQ258" s="6" t="str">
        <f>VLOOKUP(AM258,Hilfslisten!J:K,2,FALSE)</f>
        <v>Pfrommer Ralf</v>
      </c>
      <c r="BR258" s="157"/>
    </row>
    <row r="259" spans="1:70" ht="15" hidden="1" customHeight="1">
      <c r="A259" s="85" t="s">
        <v>2584</v>
      </c>
      <c r="B259" s="22" t="s">
        <v>177</v>
      </c>
      <c r="C259" s="69" t="s">
        <v>2585</v>
      </c>
      <c r="D259" s="56"/>
      <c r="E259" s="103" t="s">
        <v>2567</v>
      </c>
      <c r="F259" s="69"/>
      <c r="G259" s="69"/>
      <c r="H259" s="69" t="s">
        <v>2586</v>
      </c>
      <c r="I259" s="69"/>
      <c r="J259" s="58" t="s">
        <v>667</v>
      </c>
      <c r="K259" s="15" t="s">
        <v>2587</v>
      </c>
      <c r="L259" s="103" t="s">
        <v>2588</v>
      </c>
      <c r="M259" s="84" t="s">
        <v>2588</v>
      </c>
      <c r="N259" s="15" t="s">
        <v>661</v>
      </c>
      <c r="O259" s="58">
        <v>4</v>
      </c>
      <c r="P259" s="16" t="s">
        <v>269</v>
      </c>
      <c r="Q259" s="16" t="s">
        <v>2589</v>
      </c>
      <c r="R259" s="16" t="s">
        <v>1085</v>
      </c>
      <c r="S259" s="17" t="s">
        <v>2278</v>
      </c>
      <c r="T259" s="23" t="s">
        <v>168</v>
      </c>
      <c r="U259" s="23" t="s">
        <v>168</v>
      </c>
      <c r="V259" s="23"/>
      <c r="W259" s="23"/>
      <c r="X259" s="23" t="s">
        <v>168</v>
      </c>
      <c r="Y259" s="23" t="s">
        <v>168</v>
      </c>
      <c r="Z259" s="23" t="s">
        <v>168</v>
      </c>
      <c r="AA259" s="23" t="s">
        <v>168</v>
      </c>
      <c r="AB259" s="23" t="s">
        <v>168</v>
      </c>
      <c r="AC259" s="23" t="s">
        <v>168</v>
      </c>
      <c r="AD259" s="23">
        <v>5</v>
      </c>
      <c r="AE259" s="23">
        <v>7</v>
      </c>
      <c r="AF259" s="23">
        <v>5</v>
      </c>
      <c r="AG259" s="23">
        <v>7</v>
      </c>
      <c r="AH259" s="23" t="s">
        <v>168</v>
      </c>
      <c r="AI259" s="23" t="s">
        <v>168</v>
      </c>
      <c r="AJ259" s="23" t="s">
        <v>168</v>
      </c>
      <c r="AK259" s="23" t="s">
        <v>168</v>
      </c>
      <c r="AL259" s="15" t="s">
        <v>365</v>
      </c>
      <c r="AM259" s="15" t="s">
        <v>2590</v>
      </c>
      <c r="AN259" s="15" t="s">
        <v>2591</v>
      </c>
      <c r="AO259" s="16" t="s">
        <v>1500</v>
      </c>
      <c r="AP259" s="108"/>
      <c r="AQ259" s="69"/>
      <c r="AR259" s="41" t="s">
        <v>2592</v>
      </c>
      <c r="AS259" s="46"/>
      <c r="AT259" s="56">
        <v>1558980</v>
      </c>
      <c r="AU259" s="4" t="s">
        <v>2593</v>
      </c>
      <c r="AV259" s="4" t="s">
        <v>2594</v>
      </c>
      <c r="AW259" s="4" t="s">
        <v>2595</v>
      </c>
      <c r="AX259" s="70" t="s">
        <v>667</v>
      </c>
      <c r="AY259" s="115">
        <v>0</v>
      </c>
      <c r="AZ259" s="70" t="s">
        <v>667</v>
      </c>
      <c r="BA259" s="115">
        <v>0</v>
      </c>
      <c r="BB259" s="157" t="s">
        <v>1506</v>
      </c>
      <c r="BC259" s="157" t="s">
        <v>1507</v>
      </c>
      <c r="BD259" s="157"/>
      <c r="BE259" s="157"/>
      <c r="BF259" s="157"/>
      <c r="BG259" s="115"/>
      <c r="BH259" s="143">
        <v>0</v>
      </c>
      <c r="BI259" s="143"/>
      <c r="BJ259" s="143">
        <v>0</v>
      </c>
      <c r="BK259" s="143">
        <v>0</v>
      </c>
      <c r="BL259" s="143">
        <v>0</v>
      </c>
      <c r="BM259" s="143">
        <v>0.5</v>
      </c>
      <c r="BN259" s="143">
        <v>0.5</v>
      </c>
      <c r="BO259" s="143">
        <v>0</v>
      </c>
      <c r="BP259" s="143">
        <v>0</v>
      </c>
      <c r="BQ259" s="6" t="str">
        <f>VLOOKUP(AM259,Hilfslisten!J:K,2,FALSE)</f>
        <v>Czerner Stefan</v>
      </c>
      <c r="BR259" s="157" t="s">
        <v>667</v>
      </c>
    </row>
    <row r="260" spans="1:70" ht="15" hidden="1" customHeight="1">
      <c r="A260" s="85" t="s">
        <v>2596</v>
      </c>
      <c r="B260" s="22" t="s">
        <v>177</v>
      </c>
      <c r="C260" s="22" t="s">
        <v>153</v>
      </c>
      <c r="D260" s="56"/>
      <c r="E260" s="102"/>
      <c r="F260" s="22"/>
      <c r="G260" s="22"/>
      <c r="H260" s="22" t="s">
        <v>153</v>
      </c>
      <c r="I260" s="22"/>
      <c r="J260" s="65" t="s">
        <v>667</v>
      </c>
      <c r="K260" s="21" t="s">
        <v>2597</v>
      </c>
      <c r="L260" s="102" t="s">
        <v>2598</v>
      </c>
      <c r="M260" s="84" t="s">
        <v>2599</v>
      </c>
      <c r="N260" s="15" t="s">
        <v>164</v>
      </c>
      <c r="O260" s="58">
        <v>4</v>
      </c>
      <c r="P260" s="16" t="s">
        <v>208</v>
      </c>
      <c r="Q260" s="16" t="s">
        <v>2600</v>
      </c>
      <c r="R260" s="16" t="s">
        <v>1085</v>
      </c>
      <c r="S260" s="22" t="s">
        <v>2278</v>
      </c>
      <c r="T260" s="23"/>
      <c r="U260" s="23"/>
      <c r="V260" s="23"/>
      <c r="W260" s="23"/>
      <c r="X260" s="23"/>
      <c r="Y260" s="23"/>
      <c r="Z260" s="23"/>
      <c r="AA260" s="23"/>
      <c r="AB260" s="23"/>
      <c r="AC260" s="23"/>
      <c r="AD260" s="23"/>
      <c r="AE260" s="23"/>
      <c r="AF260" s="23">
        <v>5</v>
      </c>
      <c r="AG260" s="23">
        <v>7</v>
      </c>
      <c r="AH260" s="23"/>
      <c r="AI260" s="23"/>
      <c r="AJ260" s="23"/>
      <c r="AK260" s="23"/>
      <c r="AL260" s="15" t="s">
        <v>196</v>
      </c>
      <c r="AM260" s="15" t="s">
        <v>651</v>
      </c>
      <c r="AN260" s="15" t="s">
        <v>415</v>
      </c>
      <c r="AO260" s="84" t="s">
        <v>1500</v>
      </c>
      <c r="AP260" s="109"/>
      <c r="AQ260" s="69"/>
      <c r="AR260" s="41"/>
      <c r="AS260" s="41"/>
      <c r="AT260" s="56">
        <v>1555719</v>
      </c>
      <c r="AU260" s="4" t="s">
        <v>2601</v>
      </c>
      <c r="AV260" s="4" t="s">
        <v>2602</v>
      </c>
      <c r="AW260" s="4" t="s">
        <v>2603</v>
      </c>
      <c r="AX260" s="70">
        <v>0</v>
      </c>
      <c r="AY260" s="115">
        <v>0</v>
      </c>
      <c r="AZ260" s="70">
        <v>0</v>
      </c>
      <c r="BA260" s="115">
        <v>0</v>
      </c>
      <c r="BB260" s="157" t="s">
        <v>1506</v>
      </c>
      <c r="BC260" s="157" t="s">
        <v>1507</v>
      </c>
      <c r="BD260" s="157"/>
      <c r="BE260" s="157"/>
      <c r="BF260" s="157"/>
      <c r="BG260" s="115"/>
      <c r="BH260" s="143">
        <v>0</v>
      </c>
      <c r="BI260" s="143"/>
      <c r="BJ260" s="143">
        <v>0</v>
      </c>
      <c r="BK260" s="143">
        <v>0</v>
      </c>
      <c r="BL260" s="143">
        <v>0</v>
      </c>
      <c r="BM260" s="143">
        <v>0</v>
      </c>
      <c r="BN260" s="143">
        <v>1</v>
      </c>
      <c r="BO260" s="143">
        <v>0</v>
      </c>
      <c r="BP260" s="143">
        <v>0</v>
      </c>
      <c r="BQ260" s="6" t="str">
        <f>VLOOKUP(AM260,Hilfslisten!J:K,2,FALSE)</f>
        <v>Stamm Christoph Georg</v>
      </c>
      <c r="BR260" s="157" t="s">
        <v>667</v>
      </c>
    </row>
    <row r="261" spans="1:70" ht="15" hidden="1" customHeight="1">
      <c r="A261" s="85" t="s">
        <v>2604</v>
      </c>
      <c r="B261" s="22" t="s">
        <v>177</v>
      </c>
      <c r="C261" s="21" t="s">
        <v>155</v>
      </c>
      <c r="D261" s="209" t="s">
        <v>2605</v>
      </c>
      <c r="E261" s="106" t="s">
        <v>2606</v>
      </c>
      <c r="F261" s="21"/>
      <c r="G261" s="14" t="s">
        <v>1495</v>
      </c>
      <c r="H261" s="14"/>
      <c r="I261" s="14"/>
      <c r="J261" s="61" t="s">
        <v>667</v>
      </c>
      <c r="K261" s="14" t="s">
        <v>2607</v>
      </c>
      <c r="L261" s="106" t="s">
        <v>2608</v>
      </c>
      <c r="M261" s="84" t="s">
        <v>2609</v>
      </c>
      <c r="N261" s="15" t="s">
        <v>164</v>
      </c>
      <c r="O261" s="58">
        <v>4</v>
      </c>
      <c r="P261" s="16" t="s">
        <v>452</v>
      </c>
      <c r="Q261" s="16" t="s">
        <v>2610</v>
      </c>
      <c r="R261" s="16" t="s">
        <v>1085</v>
      </c>
      <c r="S261" s="17" t="s">
        <v>2278</v>
      </c>
      <c r="T261" s="23" t="s">
        <v>168</v>
      </c>
      <c r="U261" s="23" t="s">
        <v>168</v>
      </c>
      <c r="V261" s="23"/>
      <c r="W261" s="23"/>
      <c r="X261" s="23" t="s">
        <v>168</v>
      </c>
      <c r="Y261" s="23" t="s">
        <v>168</v>
      </c>
      <c r="Z261" s="23" t="s">
        <v>168</v>
      </c>
      <c r="AA261" s="23" t="s">
        <v>168</v>
      </c>
      <c r="AB261" s="23" t="s">
        <v>168</v>
      </c>
      <c r="AC261" s="23" t="s">
        <v>168</v>
      </c>
      <c r="AD261" s="23" t="s">
        <v>168</v>
      </c>
      <c r="AE261" s="23" t="s">
        <v>168</v>
      </c>
      <c r="AF261" s="23" t="s">
        <v>168</v>
      </c>
      <c r="AG261" s="23" t="s">
        <v>168</v>
      </c>
      <c r="AH261" s="23" t="s">
        <v>168</v>
      </c>
      <c r="AI261" s="23" t="s">
        <v>168</v>
      </c>
      <c r="AJ261" s="23">
        <v>5</v>
      </c>
      <c r="AK261" s="23">
        <v>7</v>
      </c>
      <c r="AL261" s="15" t="s">
        <v>210</v>
      </c>
      <c r="AM261" s="15" t="s">
        <v>2147</v>
      </c>
      <c r="AN261" s="15" t="s">
        <v>472</v>
      </c>
      <c r="AO261" s="17" t="s">
        <v>1500</v>
      </c>
      <c r="AP261" s="23"/>
      <c r="AQ261" s="69"/>
      <c r="AR261" s="41"/>
      <c r="AS261" s="41"/>
      <c r="AT261" s="56">
        <v>1556988</v>
      </c>
      <c r="AU261" s="4" t="s">
        <v>2611</v>
      </c>
      <c r="AV261" s="4" t="s">
        <v>2612</v>
      </c>
      <c r="AW261" s="4" t="s">
        <v>2613</v>
      </c>
      <c r="AX261" s="70">
        <v>0</v>
      </c>
      <c r="AY261" s="115">
        <v>0</v>
      </c>
      <c r="AZ261" s="70">
        <v>0</v>
      </c>
      <c r="BA261" s="115">
        <v>0</v>
      </c>
      <c r="BB261" s="157" t="s">
        <v>1506</v>
      </c>
      <c r="BC261" s="157" t="s">
        <v>1507</v>
      </c>
      <c r="BD261" s="157"/>
      <c r="BE261" s="157"/>
      <c r="BF261" s="157"/>
      <c r="BG261" s="115"/>
      <c r="BH261" s="143">
        <v>0</v>
      </c>
      <c r="BI261" s="143"/>
      <c r="BJ261" s="143">
        <v>0</v>
      </c>
      <c r="BK261" s="143">
        <v>0</v>
      </c>
      <c r="BL261" s="143">
        <v>0</v>
      </c>
      <c r="BM261" s="143">
        <v>0</v>
      </c>
      <c r="BN261" s="143">
        <v>0</v>
      </c>
      <c r="BO261" s="143">
        <v>0</v>
      </c>
      <c r="BP261" s="143">
        <v>1</v>
      </c>
      <c r="BQ261" s="6" t="str">
        <f>VLOOKUP(AM261,Hilfslisten!J:K,2,FALSE)</f>
        <v>Wildi Marc</v>
      </c>
      <c r="BR261" s="157"/>
    </row>
    <row r="262" spans="1:70" ht="15" hidden="1" customHeight="1">
      <c r="A262" s="85" t="s">
        <v>2614</v>
      </c>
      <c r="B262" s="22" t="s">
        <v>177</v>
      </c>
      <c r="C262" s="21" t="s">
        <v>155</v>
      </c>
      <c r="D262" s="56" t="s">
        <v>2615</v>
      </c>
      <c r="E262" s="106" t="s">
        <v>2616</v>
      </c>
      <c r="F262" s="21"/>
      <c r="G262" s="14" t="s">
        <v>2617</v>
      </c>
      <c r="H262" s="14"/>
      <c r="I262" s="14"/>
      <c r="J262" s="61" t="s">
        <v>667</v>
      </c>
      <c r="K262" s="14" t="s">
        <v>2618</v>
      </c>
      <c r="L262" s="106" t="s">
        <v>2619</v>
      </c>
      <c r="M262" s="84" t="s">
        <v>2619</v>
      </c>
      <c r="N262" s="15" t="s">
        <v>164</v>
      </c>
      <c r="O262" s="58">
        <v>4</v>
      </c>
      <c r="P262" s="16" t="s">
        <v>452</v>
      </c>
      <c r="Q262" s="16" t="s">
        <v>2620</v>
      </c>
      <c r="R262" s="16" t="s">
        <v>1085</v>
      </c>
      <c r="S262" s="17" t="s">
        <v>2278</v>
      </c>
      <c r="T262" s="23" t="s">
        <v>168</v>
      </c>
      <c r="U262" s="23" t="s">
        <v>168</v>
      </c>
      <c r="V262" s="23"/>
      <c r="W262" s="23"/>
      <c r="X262" s="23" t="s">
        <v>168</v>
      </c>
      <c r="Y262" s="23" t="s">
        <v>168</v>
      </c>
      <c r="Z262" s="23" t="s">
        <v>168</v>
      </c>
      <c r="AA262" s="23" t="s">
        <v>168</v>
      </c>
      <c r="AB262" s="23" t="s">
        <v>168</v>
      </c>
      <c r="AC262" s="23" t="s">
        <v>168</v>
      </c>
      <c r="AD262" s="23" t="s">
        <v>168</v>
      </c>
      <c r="AE262" s="23" t="s">
        <v>168</v>
      </c>
      <c r="AF262" s="23" t="s">
        <v>168</v>
      </c>
      <c r="AG262" s="23" t="s">
        <v>168</v>
      </c>
      <c r="AH262" s="23" t="s">
        <v>168</v>
      </c>
      <c r="AI262" s="23" t="s">
        <v>168</v>
      </c>
      <c r="AJ262" s="23">
        <v>5</v>
      </c>
      <c r="AK262" s="23">
        <v>7</v>
      </c>
      <c r="AL262" s="15" t="s">
        <v>210</v>
      </c>
      <c r="AM262" s="15" t="s">
        <v>713</v>
      </c>
      <c r="AN262" s="15" t="s">
        <v>472</v>
      </c>
      <c r="AO262" s="17" t="s">
        <v>1500</v>
      </c>
      <c r="AP262" s="23" t="s">
        <v>667</v>
      </c>
      <c r="AQ262" s="69"/>
      <c r="AR262" s="41"/>
      <c r="AS262" s="41"/>
      <c r="AT262" s="56">
        <v>1556970</v>
      </c>
      <c r="AU262" s="4" t="s">
        <v>2621</v>
      </c>
      <c r="AV262" s="4" t="s">
        <v>2622</v>
      </c>
      <c r="AW262" s="4" t="s">
        <v>2623</v>
      </c>
      <c r="AX262" s="70">
        <v>0</v>
      </c>
      <c r="AY262" s="115">
        <v>0</v>
      </c>
      <c r="AZ262" s="70">
        <v>0</v>
      </c>
      <c r="BA262" s="115">
        <v>0</v>
      </c>
      <c r="BB262" s="157" t="s">
        <v>1506</v>
      </c>
      <c r="BC262" s="157" t="s">
        <v>1507</v>
      </c>
      <c r="BD262" s="157"/>
      <c r="BE262" s="157"/>
      <c r="BF262" s="157"/>
      <c r="BG262" s="115"/>
      <c r="BH262" s="143">
        <v>0</v>
      </c>
      <c r="BI262" s="143"/>
      <c r="BJ262" s="143">
        <v>0</v>
      </c>
      <c r="BK262" s="143">
        <v>0</v>
      </c>
      <c r="BL262" s="143">
        <v>0</v>
      </c>
      <c r="BM262" s="143">
        <v>0</v>
      </c>
      <c r="BN262" s="143">
        <v>0</v>
      </c>
      <c r="BO262" s="143">
        <v>0</v>
      </c>
      <c r="BP262" s="143">
        <v>1</v>
      </c>
      <c r="BQ262" s="6" t="str">
        <f>VLOOKUP(AM262,Hilfslisten!J:K,2,FALSE)</f>
        <v>Ruckstuhl Andreas</v>
      </c>
      <c r="BR262" s="157"/>
    </row>
    <row r="263" spans="1:70" ht="15" hidden="1" customHeight="1">
      <c r="A263" s="85" t="s">
        <v>2624</v>
      </c>
      <c r="B263" s="22" t="s">
        <v>177</v>
      </c>
      <c r="C263" s="21" t="s">
        <v>155</v>
      </c>
      <c r="D263" s="56" t="s">
        <v>2625</v>
      </c>
      <c r="E263" s="106" t="s">
        <v>2616</v>
      </c>
      <c r="F263" s="21"/>
      <c r="G263" s="14" t="s">
        <v>2617</v>
      </c>
      <c r="H263" s="14"/>
      <c r="I263" s="14"/>
      <c r="J263" s="61" t="s">
        <v>667</v>
      </c>
      <c r="K263" s="14" t="s">
        <v>2626</v>
      </c>
      <c r="L263" s="106" t="s">
        <v>2619</v>
      </c>
      <c r="M263" s="84" t="s">
        <v>2619</v>
      </c>
      <c r="N263" s="15" t="s">
        <v>661</v>
      </c>
      <c r="O263" s="58">
        <v>4</v>
      </c>
      <c r="P263" s="16" t="s">
        <v>452</v>
      </c>
      <c r="Q263" s="16" t="s">
        <v>2620</v>
      </c>
      <c r="R263" s="16" t="s">
        <v>1085</v>
      </c>
      <c r="S263" s="17" t="s">
        <v>2278</v>
      </c>
      <c r="T263" s="23" t="s">
        <v>168</v>
      </c>
      <c r="U263" s="23" t="s">
        <v>168</v>
      </c>
      <c r="V263" s="23"/>
      <c r="W263" s="23"/>
      <c r="X263" s="23" t="s">
        <v>168</v>
      </c>
      <c r="Y263" s="23" t="s">
        <v>168</v>
      </c>
      <c r="Z263" s="23" t="s">
        <v>168</v>
      </c>
      <c r="AA263" s="23" t="s">
        <v>168</v>
      </c>
      <c r="AB263" s="23" t="s">
        <v>168</v>
      </c>
      <c r="AC263" s="23" t="s">
        <v>168</v>
      </c>
      <c r="AD263" s="23" t="s">
        <v>168</v>
      </c>
      <c r="AE263" s="23" t="s">
        <v>168</v>
      </c>
      <c r="AF263" s="23" t="s">
        <v>168</v>
      </c>
      <c r="AG263" s="23" t="s">
        <v>168</v>
      </c>
      <c r="AH263" s="23" t="s">
        <v>168</v>
      </c>
      <c r="AI263" s="23" t="s">
        <v>168</v>
      </c>
      <c r="AJ263" s="23">
        <v>5</v>
      </c>
      <c r="AK263" s="23">
        <v>7</v>
      </c>
      <c r="AL263" s="15" t="s">
        <v>210</v>
      </c>
      <c r="AM263" s="15" t="s">
        <v>713</v>
      </c>
      <c r="AN263" s="15" t="s">
        <v>472</v>
      </c>
      <c r="AO263" s="17" t="s">
        <v>1500</v>
      </c>
      <c r="AP263" s="23" t="s">
        <v>667</v>
      </c>
      <c r="AQ263" s="69"/>
      <c r="AR263" s="41"/>
      <c r="AS263" s="41"/>
      <c r="AT263" s="56">
        <v>1556968</v>
      </c>
      <c r="AU263" s="4" t="s">
        <v>2627</v>
      </c>
      <c r="AV263" s="4" t="s">
        <v>2628</v>
      </c>
      <c r="AW263" s="4" t="s">
        <v>2629</v>
      </c>
      <c r="AX263" s="70" t="s">
        <v>667</v>
      </c>
      <c r="AY263" s="115">
        <v>0</v>
      </c>
      <c r="AZ263" s="70" t="s">
        <v>667</v>
      </c>
      <c r="BA263" s="115">
        <v>0</v>
      </c>
      <c r="BB263" s="157" t="s">
        <v>1506</v>
      </c>
      <c r="BC263" s="157" t="s">
        <v>1507</v>
      </c>
      <c r="BD263" s="157"/>
      <c r="BE263" s="157"/>
      <c r="BF263" s="157"/>
      <c r="BG263" s="115"/>
      <c r="BH263" s="143">
        <v>0</v>
      </c>
      <c r="BI263" s="143"/>
      <c r="BJ263" s="143">
        <v>0</v>
      </c>
      <c r="BK263" s="143">
        <v>0</v>
      </c>
      <c r="BL263" s="143">
        <v>0</v>
      </c>
      <c r="BM263" s="143">
        <v>0</v>
      </c>
      <c r="BN263" s="143">
        <v>0</v>
      </c>
      <c r="BO263" s="143">
        <v>0</v>
      </c>
      <c r="BP263" s="143">
        <v>1</v>
      </c>
      <c r="BQ263" s="6" t="str">
        <f>VLOOKUP(AM263,Hilfslisten!J:K,2,FALSE)</f>
        <v>Ruckstuhl Andreas</v>
      </c>
      <c r="BR263" s="157"/>
    </row>
    <row r="264" spans="1:70" ht="15" customHeight="1">
      <c r="A264" s="85" t="s">
        <v>2630</v>
      </c>
      <c r="B264" s="22" t="s">
        <v>177</v>
      </c>
      <c r="C264" s="22" t="s">
        <v>151</v>
      </c>
      <c r="D264" s="56"/>
      <c r="E264" s="102"/>
      <c r="F264" s="22"/>
      <c r="G264" s="22"/>
      <c r="H264" s="22" t="s">
        <v>151</v>
      </c>
      <c r="I264" s="22"/>
      <c r="J264" s="65" t="s">
        <v>667</v>
      </c>
      <c r="K264" s="21" t="s">
        <v>2631</v>
      </c>
      <c r="L264" s="102" t="s">
        <v>2632</v>
      </c>
      <c r="M264" s="84" t="s">
        <v>2632</v>
      </c>
      <c r="N264" s="15" t="s">
        <v>164</v>
      </c>
      <c r="O264" s="58">
        <v>4</v>
      </c>
      <c r="P264" s="16" t="s">
        <v>452</v>
      </c>
      <c r="Q264" s="16" t="s">
        <v>2633</v>
      </c>
      <c r="R264" s="16" t="s">
        <v>1085</v>
      </c>
      <c r="S264" s="22" t="s">
        <v>2634</v>
      </c>
      <c r="T264" s="23" t="s">
        <v>168</v>
      </c>
      <c r="U264" s="23" t="s">
        <v>168</v>
      </c>
      <c r="V264" s="23"/>
      <c r="W264" s="23"/>
      <c r="X264" s="23" t="s">
        <v>168</v>
      </c>
      <c r="Y264" s="23" t="s">
        <v>168</v>
      </c>
      <c r="Z264" s="23" t="s">
        <v>168</v>
      </c>
      <c r="AA264" s="23" t="s">
        <v>168</v>
      </c>
      <c r="AB264" s="23">
        <v>5</v>
      </c>
      <c r="AC264" s="23" t="s">
        <v>1664</v>
      </c>
      <c r="AD264" s="23" t="s">
        <v>168</v>
      </c>
      <c r="AE264" s="23" t="s">
        <v>168</v>
      </c>
      <c r="AF264" s="23" t="s">
        <v>168</v>
      </c>
      <c r="AG264" s="23" t="s">
        <v>168</v>
      </c>
      <c r="AH264" s="23" t="s">
        <v>168</v>
      </c>
      <c r="AI264" s="23" t="s">
        <v>168</v>
      </c>
      <c r="AJ264" s="23" t="s">
        <v>168</v>
      </c>
      <c r="AK264" s="23" t="s">
        <v>168</v>
      </c>
      <c r="AL264" s="15" t="s">
        <v>219</v>
      </c>
      <c r="AM264" s="15" t="s">
        <v>1257</v>
      </c>
      <c r="AN264" s="15" t="s">
        <v>308</v>
      </c>
      <c r="AO264" s="84" t="s">
        <v>1500</v>
      </c>
      <c r="AP264" s="109"/>
      <c r="AQ264" s="69"/>
      <c r="AR264" s="41"/>
      <c r="AS264" s="41"/>
      <c r="AT264" s="56">
        <v>1558231</v>
      </c>
      <c r="AU264" s="4" t="s">
        <v>2635</v>
      </c>
      <c r="AV264" s="4" t="s">
        <v>2636</v>
      </c>
      <c r="AW264" s="4" t="s">
        <v>2637</v>
      </c>
      <c r="AX264" s="70">
        <v>0</v>
      </c>
      <c r="AY264" s="115">
        <v>0</v>
      </c>
      <c r="AZ264" s="70">
        <v>0</v>
      </c>
      <c r="BA264" s="115">
        <v>0</v>
      </c>
      <c r="BB264" s="157" t="s">
        <v>1506</v>
      </c>
      <c r="BC264" s="157" t="s">
        <v>1507</v>
      </c>
      <c r="BD264" s="157" t="s">
        <v>2421</v>
      </c>
      <c r="BE264" s="157"/>
      <c r="BF264" s="157"/>
      <c r="BG264" s="115"/>
      <c r="BH264" s="143">
        <v>0</v>
      </c>
      <c r="BI264" s="143"/>
      <c r="BJ264" s="143">
        <v>0</v>
      </c>
      <c r="BK264" s="143">
        <v>0</v>
      </c>
      <c r="BL264" s="143">
        <v>1</v>
      </c>
      <c r="BM264" s="143">
        <v>0</v>
      </c>
      <c r="BN264" s="143">
        <v>0</v>
      </c>
      <c r="BO264" s="143">
        <v>0</v>
      </c>
      <c r="BP264" s="143">
        <v>0</v>
      </c>
      <c r="BQ264" s="6" t="str">
        <f>VLOOKUP(AM264,Hilfslisten!J:K,2,FALSE)</f>
        <v>Eich Walter</v>
      </c>
      <c r="BR264" s="157" t="s">
        <v>667</v>
      </c>
    </row>
    <row r="265" spans="1:70" ht="15" hidden="1" customHeight="1">
      <c r="A265" s="85" t="s">
        <v>2638</v>
      </c>
      <c r="B265" s="69" t="s">
        <v>177</v>
      </c>
      <c r="C265" s="22" t="s">
        <v>147</v>
      </c>
      <c r="D265" s="56"/>
      <c r="E265" s="102"/>
      <c r="F265" s="22"/>
      <c r="G265" s="22"/>
      <c r="H265" s="22" t="s">
        <v>147</v>
      </c>
      <c r="I265" s="22"/>
      <c r="J265" s="65" t="s">
        <v>667</v>
      </c>
      <c r="K265" s="21" t="s">
        <v>2639</v>
      </c>
      <c r="L265" s="102" t="s">
        <v>2640</v>
      </c>
      <c r="M265" s="84" t="s">
        <v>2640</v>
      </c>
      <c r="N265" s="15" t="s">
        <v>164</v>
      </c>
      <c r="O265" s="58">
        <v>4</v>
      </c>
      <c r="P265" s="16" t="s">
        <v>165</v>
      </c>
      <c r="Q265" s="16" t="s">
        <v>2641</v>
      </c>
      <c r="R265" s="16" t="s">
        <v>1085</v>
      </c>
      <c r="S265" s="22" t="s">
        <v>1085</v>
      </c>
      <c r="T265" s="23">
        <v>5</v>
      </c>
      <c r="U265" s="23">
        <v>5</v>
      </c>
      <c r="V265" s="23"/>
      <c r="W265" s="23"/>
      <c r="X265" s="23" t="s">
        <v>168</v>
      </c>
      <c r="Y265" s="23" t="s">
        <v>168</v>
      </c>
      <c r="Z265" s="23" t="s">
        <v>168</v>
      </c>
      <c r="AA265" s="23" t="s">
        <v>168</v>
      </c>
      <c r="AB265" s="23" t="s">
        <v>168</v>
      </c>
      <c r="AC265" s="23" t="s">
        <v>168</v>
      </c>
      <c r="AD265" s="23" t="s">
        <v>168</v>
      </c>
      <c r="AE265" s="23" t="s">
        <v>168</v>
      </c>
      <c r="AF265" s="23" t="s">
        <v>168</v>
      </c>
      <c r="AG265" s="23" t="s">
        <v>168</v>
      </c>
      <c r="AH265" s="23" t="s">
        <v>168</v>
      </c>
      <c r="AI265" s="23" t="s">
        <v>168</v>
      </c>
      <c r="AJ265" s="23" t="s">
        <v>168</v>
      </c>
      <c r="AK265" s="23" t="s">
        <v>168</v>
      </c>
      <c r="AL265" s="15" t="s">
        <v>169</v>
      </c>
      <c r="AM265" s="15" t="s">
        <v>2642</v>
      </c>
      <c r="AN265" s="15" t="s">
        <v>170</v>
      </c>
      <c r="AO265" s="84" t="s">
        <v>1500</v>
      </c>
      <c r="AP265" s="109"/>
      <c r="AQ265" s="69"/>
      <c r="AR265" s="41"/>
      <c r="AS265" s="41"/>
      <c r="AT265" s="56">
        <v>1558414</v>
      </c>
      <c r="AU265" s="4" t="s">
        <v>2643</v>
      </c>
      <c r="AV265" s="4" t="s">
        <v>2644</v>
      </c>
      <c r="AW265" s="4" t="s">
        <v>2645</v>
      </c>
      <c r="AX265" s="70">
        <v>0</v>
      </c>
      <c r="AY265" s="115">
        <v>0</v>
      </c>
      <c r="AZ265" s="70">
        <v>0</v>
      </c>
      <c r="BA265" s="115">
        <v>0</v>
      </c>
      <c r="BB265" s="157" t="s">
        <v>1506</v>
      </c>
      <c r="BC265" s="157" t="s">
        <v>1507</v>
      </c>
      <c r="BD265" s="157"/>
      <c r="BE265" s="157"/>
      <c r="BF265" s="157"/>
      <c r="BG265" s="115"/>
      <c r="BH265" s="143">
        <v>1</v>
      </c>
      <c r="BI265" s="143"/>
      <c r="BJ265" s="143">
        <v>0</v>
      </c>
      <c r="BK265" s="143">
        <v>0</v>
      </c>
      <c r="BL265" s="143">
        <v>0</v>
      </c>
      <c r="BM265" s="143">
        <v>0</v>
      </c>
      <c r="BN265" s="143">
        <v>0</v>
      </c>
      <c r="BO265" s="143">
        <v>0</v>
      </c>
      <c r="BP265" s="143">
        <v>0</v>
      </c>
      <c r="BQ265" s="6" t="str">
        <f>VLOOKUP(AM265,Hilfslisten!J:K,2,FALSE)</f>
        <v>Frischknecht Thomas, Gasser Reto</v>
      </c>
      <c r="BR265" s="157" t="s">
        <v>667</v>
      </c>
    </row>
    <row r="266" spans="1:70" ht="15" hidden="1" customHeight="1">
      <c r="A266" s="85" t="s">
        <v>2646</v>
      </c>
      <c r="B266" s="69" t="s">
        <v>177</v>
      </c>
      <c r="C266" s="22" t="s">
        <v>147</v>
      </c>
      <c r="D266" s="56"/>
      <c r="E266" s="102"/>
      <c r="F266" s="22"/>
      <c r="G266" s="22"/>
      <c r="H266" s="22" t="s">
        <v>147</v>
      </c>
      <c r="I266" s="22"/>
      <c r="J266" s="65" t="s">
        <v>667</v>
      </c>
      <c r="K266" s="21" t="s">
        <v>2647</v>
      </c>
      <c r="L266" s="102" t="s">
        <v>2648</v>
      </c>
      <c r="M266" s="84" t="s">
        <v>2648</v>
      </c>
      <c r="N266" s="15" t="s">
        <v>661</v>
      </c>
      <c r="O266" s="58">
        <v>4</v>
      </c>
      <c r="P266" s="16" t="s">
        <v>2649</v>
      </c>
      <c r="Q266" s="16" t="s">
        <v>2641</v>
      </c>
      <c r="R266" s="16" t="s">
        <v>1085</v>
      </c>
      <c r="S266" s="22" t="s">
        <v>1085</v>
      </c>
      <c r="T266" s="23">
        <v>5</v>
      </c>
      <c r="U266" s="23">
        <v>5</v>
      </c>
      <c r="V266" s="23"/>
      <c r="W266" s="23"/>
      <c r="X266" s="23" t="s">
        <v>168</v>
      </c>
      <c r="Y266" s="23" t="s">
        <v>168</v>
      </c>
      <c r="Z266" s="23" t="s">
        <v>168</v>
      </c>
      <c r="AA266" s="23" t="s">
        <v>168</v>
      </c>
      <c r="AB266" s="23" t="s">
        <v>168</v>
      </c>
      <c r="AC266" s="23" t="s">
        <v>168</v>
      </c>
      <c r="AD266" s="23" t="s">
        <v>168</v>
      </c>
      <c r="AE266" s="23" t="s">
        <v>168</v>
      </c>
      <c r="AF266" s="23" t="s">
        <v>168</v>
      </c>
      <c r="AG266" s="23" t="s">
        <v>168</v>
      </c>
      <c r="AH266" s="23" t="s">
        <v>168</v>
      </c>
      <c r="AI266" s="23" t="s">
        <v>168</v>
      </c>
      <c r="AJ266" s="23" t="s">
        <v>168</v>
      </c>
      <c r="AK266" s="23" t="s">
        <v>168</v>
      </c>
      <c r="AL266" s="15" t="s">
        <v>169</v>
      </c>
      <c r="AM266" s="15" t="s">
        <v>2220</v>
      </c>
      <c r="AN266" s="15" t="s">
        <v>170</v>
      </c>
      <c r="AO266" s="84" t="s">
        <v>1500</v>
      </c>
      <c r="AP266" s="109"/>
      <c r="AQ266" s="69" t="s">
        <v>2650</v>
      </c>
      <c r="AR266" s="41" t="s">
        <v>2651</v>
      </c>
      <c r="AS266" s="41"/>
      <c r="AT266" s="56">
        <v>1560111</v>
      </c>
      <c r="AU266" s="4" t="s">
        <v>2652</v>
      </c>
      <c r="AV266" s="4" t="s">
        <v>2653</v>
      </c>
      <c r="AW266" s="4" t="s">
        <v>2654</v>
      </c>
      <c r="AX266" s="70" t="s">
        <v>667</v>
      </c>
      <c r="AY266" s="115">
        <v>0</v>
      </c>
      <c r="AZ266" s="70" t="s">
        <v>11</v>
      </c>
      <c r="BA266" s="115" t="s">
        <v>2655</v>
      </c>
      <c r="BB266" s="157" t="s">
        <v>1506</v>
      </c>
      <c r="BC266" s="157" t="s">
        <v>1507</v>
      </c>
      <c r="BD266" s="157"/>
      <c r="BE266" s="157"/>
      <c r="BF266" s="157"/>
      <c r="BG266" s="115" t="s">
        <v>2656</v>
      </c>
      <c r="BH266" s="143">
        <v>1</v>
      </c>
      <c r="BI266" s="143"/>
      <c r="BJ266" s="143">
        <v>0</v>
      </c>
      <c r="BK266" s="143">
        <v>0</v>
      </c>
      <c r="BL266" s="143">
        <v>0</v>
      </c>
      <c r="BM266" s="143">
        <v>0</v>
      </c>
      <c r="BN266" s="143">
        <v>0</v>
      </c>
      <c r="BO266" s="143">
        <v>0</v>
      </c>
      <c r="BP266" s="143">
        <v>0</v>
      </c>
      <c r="BQ266" s="6" t="str">
        <f>VLOOKUP(AM266,Hilfslisten!J:K,2,FALSE)</f>
        <v>Agius William</v>
      </c>
      <c r="BR266" s="157" t="s">
        <v>667</v>
      </c>
    </row>
    <row r="267" spans="1:70" ht="15" hidden="1" customHeight="1">
      <c r="A267" s="85" t="s">
        <v>2657</v>
      </c>
      <c r="B267" s="69" t="s">
        <v>177</v>
      </c>
      <c r="C267" s="69" t="s">
        <v>147</v>
      </c>
      <c r="D267" s="56" t="s">
        <v>2658</v>
      </c>
      <c r="E267" s="103" t="s">
        <v>2553</v>
      </c>
      <c r="F267" s="69"/>
      <c r="G267" s="69" t="s">
        <v>2659</v>
      </c>
      <c r="H267" s="69"/>
      <c r="I267" s="69"/>
      <c r="J267" s="58" t="s">
        <v>667</v>
      </c>
      <c r="K267" s="15" t="s">
        <v>2660</v>
      </c>
      <c r="L267" s="103" t="s">
        <v>2661</v>
      </c>
      <c r="M267" s="84" t="s">
        <v>2661</v>
      </c>
      <c r="N267" s="15" t="s">
        <v>562</v>
      </c>
      <c r="O267" s="58">
        <v>4</v>
      </c>
      <c r="P267" s="16" t="s">
        <v>165</v>
      </c>
      <c r="Q267" s="16" t="s">
        <v>2662</v>
      </c>
      <c r="R267" s="16" t="s">
        <v>1085</v>
      </c>
      <c r="S267" s="15" t="s">
        <v>2278</v>
      </c>
      <c r="T267" s="23">
        <v>5</v>
      </c>
      <c r="U267" s="23">
        <v>7</v>
      </c>
      <c r="V267" s="23"/>
      <c r="W267" s="23"/>
      <c r="X267" s="23" t="s">
        <v>168</v>
      </c>
      <c r="Y267" s="23" t="s">
        <v>168</v>
      </c>
      <c r="Z267" s="23" t="s">
        <v>168</v>
      </c>
      <c r="AA267" s="23" t="s">
        <v>168</v>
      </c>
      <c r="AB267" s="23" t="s">
        <v>168</v>
      </c>
      <c r="AC267" s="23" t="s">
        <v>168</v>
      </c>
      <c r="AD267" s="23" t="s">
        <v>168</v>
      </c>
      <c r="AE267" s="23" t="s">
        <v>168</v>
      </c>
      <c r="AF267" s="23" t="s">
        <v>168</v>
      </c>
      <c r="AG267" s="23" t="s">
        <v>168</v>
      </c>
      <c r="AH267" s="23" t="s">
        <v>168</v>
      </c>
      <c r="AI267" s="23" t="s">
        <v>168</v>
      </c>
      <c r="AJ267" s="23" t="s">
        <v>168</v>
      </c>
      <c r="AK267" s="23" t="s">
        <v>168</v>
      </c>
      <c r="AL267" s="15" t="s">
        <v>2279</v>
      </c>
      <c r="AM267" s="15" t="s">
        <v>170</v>
      </c>
      <c r="AN267" s="15" t="s">
        <v>170</v>
      </c>
      <c r="AO267" s="84" t="s">
        <v>1500</v>
      </c>
      <c r="AP267" s="109"/>
      <c r="AQ267" s="69" t="s">
        <v>2663</v>
      </c>
      <c r="AR267" s="41" t="s">
        <v>2664</v>
      </c>
      <c r="AS267" s="41"/>
      <c r="AT267" s="56">
        <v>1558356</v>
      </c>
      <c r="AU267" s="4" t="s">
        <v>2665</v>
      </c>
      <c r="AV267" s="4" t="s">
        <v>2666</v>
      </c>
      <c r="AW267" s="4" t="s">
        <v>2667</v>
      </c>
      <c r="AX267" s="160" t="s">
        <v>11</v>
      </c>
      <c r="AY267" s="115">
        <v>0</v>
      </c>
      <c r="AZ267" s="160" t="s">
        <v>11</v>
      </c>
      <c r="BA267" s="115">
        <v>0</v>
      </c>
      <c r="BB267" s="157" t="s">
        <v>1506</v>
      </c>
      <c r="BC267" s="157" t="s">
        <v>1507</v>
      </c>
      <c r="BD267" s="157"/>
      <c r="BE267" s="157"/>
      <c r="BF267" s="157"/>
      <c r="BG267" s="115"/>
      <c r="BH267" s="143">
        <v>0</v>
      </c>
      <c r="BI267" s="143"/>
      <c r="BJ267" s="143">
        <v>0</v>
      </c>
      <c r="BK267" s="143">
        <v>0</v>
      </c>
      <c r="BL267" s="143">
        <v>0</v>
      </c>
      <c r="BM267" s="143">
        <v>0</v>
      </c>
      <c r="BN267" s="143">
        <v>0</v>
      </c>
      <c r="BO267" s="143">
        <v>0</v>
      </c>
      <c r="BP267" s="143">
        <v>0</v>
      </c>
      <c r="BQ267" s="6" t="str">
        <f>VLOOKUP(AM267,Hilfslisten!J:K,2,FALSE)</f>
        <v>Regli Christoph</v>
      </c>
      <c r="BR267" s="157"/>
    </row>
    <row r="268" spans="1:70" ht="15" hidden="1" customHeight="1">
      <c r="A268" s="85" t="s">
        <v>2668</v>
      </c>
      <c r="B268" s="69" t="s">
        <v>177</v>
      </c>
      <c r="C268" s="69" t="s">
        <v>147</v>
      </c>
      <c r="D268" s="56" t="s">
        <v>2669</v>
      </c>
      <c r="E268" s="103" t="s">
        <v>2606</v>
      </c>
      <c r="F268" s="69"/>
      <c r="G268" s="69" t="s">
        <v>2659</v>
      </c>
      <c r="H268" s="69"/>
      <c r="I268" s="69"/>
      <c r="J268" s="58" t="s">
        <v>667</v>
      </c>
      <c r="K268" s="15" t="s">
        <v>2670</v>
      </c>
      <c r="L268" s="103" t="s">
        <v>2671</v>
      </c>
      <c r="M268" s="84" t="s">
        <v>2671</v>
      </c>
      <c r="N268" s="15" t="s">
        <v>562</v>
      </c>
      <c r="O268" s="58">
        <v>4</v>
      </c>
      <c r="P268" s="16" t="s">
        <v>165</v>
      </c>
      <c r="Q268" s="16" t="s">
        <v>2662</v>
      </c>
      <c r="R268" s="16" t="s">
        <v>1085</v>
      </c>
      <c r="S268" s="15" t="s">
        <v>2278</v>
      </c>
      <c r="T268" s="23">
        <v>5</v>
      </c>
      <c r="U268" s="23">
        <v>7</v>
      </c>
      <c r="V268" s="23"/>
      <c r="W268" s="23"/>
      <c r="X268" s="23" t="s">
        <v>168</v>
      </c>
      <c r="Y268" s="23" t="s">
        <v>168</v>
      </c>
      <c r="Z268" s="23" t="s">
        <v>168</v>
      </c>
      <c r="AA268" s="23" t="s">
        <v>168</v>
      </c>
      <c r="AB268" s="23" t="s">
        <v>168</v>
      </c>
      <c r="AC268" s="23" t="s">
        <v>168</v>
      </c>
      <c r="AD268" s="23" t="s">
        <v>168</v>
      </c>
      <c r="AE268" s="23" t="s">
        <v>168</v>
      </c>
      <c r="AF268" s="23" t="s">
        <v>168</v>
      </c>
      <c r="AG268" s="23" t="s">
        <v>168</v>
      </c>
      <c r="AH268" s="23" t="s">
        <v>168</v>
      </c>
      <c r="AI268" s="23" t="s">
        <v>168</v>
      </c>
      <c r="AJ268" s="23" t="s">
        <v>168</v>
      </c>
      <c r="AK268" s="23" t="s">
        <v>168</v>
      </c>
      <c r="AL268" s="15" t="s">
        <v>2279</v>
      </c>
      <c r="AM268" s="15" t="s">
        <v>170</v>
      </c>
      <c r="AN268" s="15" t="s">
        <v>170</v>
      </c>
      <c r="AO268" s="84" t="s">
        <v>1500</v>
      </c>
      <c r="AP268" s="109"/>
      <c r="AQ268" s="69" t="s">
        <v>2663</v>
      </c>
      <c r="AR268" s="41" t="s">
        <v>2672</v>
      </c>
      <c r="AS268" s="49"/>
      <c r="AT268" s="56">
        <v>1558353</v>
      </c>
      <c r="AU268" s="4" t="s">
        <v>2673</v>
      </c>
      <c r="AV268" s="4" t="s">
        <v>2674</v>
      </c>
      <c r="AW268" s="4" t="s">
        <v>2675</v>
      </c>
      <c r="AX268" s="160" t="s">
        <v>11</v>
      </c>
      <c r="AY268" s="115">
        <v>0</v>
      </c>
      <c r="AZ268" s="160" t="s">
        <v>11</v>
      </c>
      <c r="BA268" s="115">
        <v>0</v>
      </c>
      <c r="BB268" s="157" t="s">
        <v>1506</v>
      </c>
      <c r="BC268" s="157" t="s">
        <v>1507</v>
      </c>
      <c r="BD268" s="157"/>
      <c r="BE268" s="157"/>
      <c r="BF268" s="157"/>
      <c r="BG268" s="115"/>
      <c r="BH268" s="143">
        <v>0</v>
      </c>
      <c r="BI268" s="143"/>
      <c r="BJ268" s="143">
        <v>0</v>
      </c>
      <c r="BK268" s="143">
        <v>0</v>
      </c>
      <c r="BL268" s="143">
        <v>0</v>
      </c>
      <c r="BM268" s="143">
        <v>0</v>
      </c>
      <c r="BN268" s="143">
        <v>0</v>
      </c>
      <c r="BO268" s="143">
        <v>0</v>
      </c>
      <c r="BP268" s="143">
        <v>0</v>
      </c>
      <c r="BQ268" s="6" t="str">
        <f>VLOOKUP(AM268,Hilfslisten!J:K,2,FALSE)</f>
        <v>Regli Christoph</v>
      </c>
      <c r="BR268" s="157"/>
    </row>
    <row r="269" spans="1:70" ht="15" hidden="1" customHeight="1">
      <c r="A269" s="85" t="s">
        <v>2676</v>
      </c>
      <c r="B269" s="22" t="s">
        <v>177</v>
      </c>
      <c r="C269" s="22" t="s">
        <v>509</v>
      </c>
      <c r="D269" s="56"/>
      <c r="E269" s="102"/>
      <c r="F269" s="22"/>
      <c r="G269" s="22"/>
      <c r="H269" s="22" t="s">
        <v>509</v>
      </c>
      <c r="I269" s="22"/>
      <c r="J269" s="65" t="s">
        <v>667</v>
      </c>
      <c r="K269" s="21" t="s">
        <v>2677</v>
      </c>
      <c r="L269" s="102" t="s">
        <v>2678</v>
      </c>
      <c r="M269" s="84" t="s">
        <v>2678</v>
      </c>
      <c r="N269" s="15" t="s">
        <v>661</v>
      </c>
      <c r="O269" s="58">
        <v>4</v>
      </c>
      <c r="P269" s="16" t="s">
        <v>208</v>
      </c>
      <c r="Q269" s="16" t="s">
        <v>2679</v>
      </c>
      <c r="R269" s="16" t="s">
        <v>1085</v>
      </c>
      <c r="S269" s="22" t="s">
        <v>2680</v>
      </c>
      <c r="T269" s="23" t="s">
        <v>168</v>
      </c>
      <c r="U269" s="23" t="s">
        <v>168</v>
      </c>
      <c r="V269" s="23"/>
      <c r="W269" s="23"/>
      <c r="X269" s="23">
        <v>5</v>
      </c>
      <c r="Y269" s="23" t="s">
        <v>1664</v>
      </c>
      <c r="Z269" s="23" t="s">
        <v>168</v>
      </c>
      <c r="AA269" s="23" t="s">
        <v>168</v>
      </c>
      <c r="AB269" s="23" t="s">
        <v>168</v>
      </c>
      <c r="AC269" s="23" t="s">
        <v>168</v>
      </c>
      <c r="AD269" s="23" t="s">
        <v>168</v>
      </c>
      <c r="AE269" s="23" t="s">
        <v>168</v>
      </c>
      <c r="AF269" s="23">
        <v>5</v>
      </c>
      <c r="AG269" s="23">
        <v>7</v>
      </c>
      <c r="AH269" s="23" t="s">
        <v>168</v>
      </c>
      <c r="AI269" s="23" t="s">
        <v>168</v>
      </c>
      <c r="AJ269" s="23" t="s">
        <v>168</v>
      </c>
      <c r="AK269" s="23" t="s">
        <v>168</v>
      </c>
      <c r="AL269" s="15" t="s">
        <v>427</v>
      </c>
      <c r="AM269" s="15" t="s">
        <v>2681</v>
      </c>
      <c r="AN269" s="15" t="s">
        <v>515</v>
      </c>
      <c r="AO269" s="84" t="s">
        <v>1500</v>
      </c>
      <c r="AP269" s="109"/>
      <c r="AQ269" s="69"/>
      <c r="AR269" s="41" t="s">
        <v>2682</v>
      </c>
      <c r="AS269" s="41"/>
      <c r="AT269" s="56">
        <v>1558785</v>
      </c>
      <c r="AU269" s="4" t="s">
        <v>2683</v>
      </c>
      <c r="AV269" s="4" t="s">
        <v>2684</v>
      </c>
      <c r="AW269" s="4" t="s">
        <v>2685</v>
      </c>
      <c r="AX269" s="70" t="s">
        <v>667</v>
      </c>
      <c r="AY269" s="115">
        <v>0</v>
      </c>
      <c r="AZ269" s="70" t="s">
        <v>667</v>
      </c>
      <c r="BA269" s="115">
        <v>0</v>
      </c>
      <c r="BB269" s="157" t="s">
        <v>1506</v>
      </c>
      <c r="BC269" s="157" t="s">
        <v>1507</v>
      </c>
      <c r="BD269" s="157"/>
      <c r="BE269" s="157"/>
      <c r="BF269" s="157"/>
      <c r="BG269" s="115"/>
      <c r="BH269" s="143">
        <v>0</v>
      </c>
      <c r="BI269" s="143"/>
      <c r="BJ269" s="143">
        <v>0.5</v>
      </c>
      <c r="BK269" s="143">
        <v>0</v>
      </c>
      <c r="BL269" s="143">
        <v>0</v>
      </c>
      <c r="BM269" s="143">
        <v>0</v>
      </c>
      <c r="BN269" s="143">
        <v>0.5</v>
      </c>
      <c r="BO269" s="143">
        <v>0</v>
      </c>
      <c r="BP269" s="143">
        <v>0</v>
      </c>
      <c r="BQ269" s="6" t="str">
        <f>VLOOKUP(AM269,Hilfslisten!J:K,2,FALSE)</f>
        <v>Scheitlin Hans</v>
      </c>
      <c r="BR269" s="157" t="s">
        <v>667</v>
      </c>
    </row>
    <row r="270" spans="1:70" ht="15" hidden="1" customHeight="1">
      <c r="A270" s="85" t="s">
        <v>2686</v>
      </c>
      <c r="B270" s="69" t="s">
        <v>177</v>
      </c>
      <c r="C270" s="69" t="s">
        <v>2585</v>
      </c>
      <c r="D270" s="56" t="s">
        <v>2687</v>
      </c>
      <c r="E270" s="104" t="s">
        <v>2688</v>
      </c>
      <c r="F270" s="69"/>
      <c r="G270" s="69" t="s">
        <v>2689</v>
      </c>
      <c r="H270" s="69" t="s">
        <v>2690</v>
      </c>
      <c r="I270" s="69"/>
      <c r="J270" s="58" t="s">
        <v>667</v>
      </c>
      <c r="K270" s="15" t="s">
        <v>2691</v>
      </c>
      <c r="L270" s="104" t="s">
        <v>2688</v>
      </c>
      <c r="M270" s="84" t="s">
        <v>2688</v>
      </c>
      <c r="N270" s="15" t="s">
        <v>164</v>
      </c>
      <c r="O270" s="58">
        <v>4</v>
      </c>
      <c r="P270" s="16" t="s">
        <v>452</v>
      </c>
      <c r="Q270" s="16" t="s">
        <v>2692</v>
      </c>
      <c r="R270" s="16" t="s">
        <v>1085</v>
      </c>
      <c r="S270" s="17" t="s">
        <v>2278</v>
      </c>
      <c r="T270" s="23" t="s">
        <v>168</v>
      </c>
      <c r="U270" s="23" t="s">
        <v>168</v>
      </c>
      <c r="V270" s="23"/>
      <c r="W270" s="23"/>
      <c r="X270" s="23" t="s">
        <v>168</v>
      </c>
      <c r="Y270" s="23" t="s">
        <v>168</v>
      </c>
      <c r="Z270" s="23" t="s">
        <v>168</v>
      </c>
      <c r="AA270" s="23" t="s">
        <v>168</v>
      </c>
      <c r="AB270" s="23" t="s">
        <v>168</v>
      </c>
      <c r="AC270" s="23" t="s">
        <v>168</v>
      </c>
      <c r="AD270" s="23">
        <v>5</v>
      </c>
      <c r="AE270" s="23">
        <v>7</v>
      </c>
      <c r="AF270" s="23">
        <v>5</v>
      </c>
      <c r="AG270" s="23">
        <v>7</v>
      </c>
      <c r="AH270" s="23" t="s">
        <v>168</v>
      </c>
      <c r="AI270" s="23" t="s">
        <v>168</v>
      </c>
      <c r="AJ270" s="23" t="s">
        <v>168</v>
      </c>
      <c r="AK270" s="23" t="s">
        <v>168</v>
      </c>
      <c r="AL270" s="15" t="s">
        <v>843</v>
      </c>
      <c r="AM270" s="15" t="s">
        <v>2693</v>
      </c>
      <c r="AN270" s="15" t="s">
        <v>2591</v>
      </c>
      <c r="AO270" s="16" t="s">
        <v>1500</v>
      </c>
      <c r="AP270" s="108"/>
      <c r="AQ270" s="69" t="s">
        <v>2694</v>
      </c>
      <c r="AR270" s="41"/>
      <c r="AS270" s="44"/>
      <c r="AT270" s="56">
        <v>1557968</v>
      </c>
      <c r="AU270" s="4" t="s">
        <v>2695</v>
      </c>
      <c r="AV270" s="4" t="s">
        <v>2696</v>
      </c>
      <c r="AW270" s="4" t="s">
        <v>2697</v>
      </c>
      <c r="AX270" s="70">
        <v>0</v>
      </c>
      <c r="AY270" s="115">
        <v>0</v>
      </c>
      <c r="AZ270" s="70">
        <v>0</v>
      </c>
      <c r="BA270" s="115">
        <v>0</v>
      </c>
      <c r="BB270" s="157" t="s">
        <v>1506</v>
      </c>
      <c r="BC270" s="157" t="s">
        <v>1507</v>
      </c>
      <c r="BD270" s="157"/>
      <c r="BE270" s="157"/>
      <c r="BF270" s="157"/>
      <c r="BG270" s="115"/>
      <c r="BH270" s="143">
        <v>0</v>
      </c>
      <c r="BI270" s="143"/>
      <c r="BJ270" s="143">
        <v>0</v>
      </c>
      <c r="BK270" s="143">
        <v>0</v>
      </c>
      <c r="BL270" s="143">
        <v>0</v>
      </c>
      <c r="BM270" s="143">
        <v>0.5</v>
      </c>
      <c r="BN270" s="143">
        <v>0.5</v>
      </c>
      <c r="BO270" s="143">
        <v>0</v>
      </c>
      <c r="BP270" s="143">
        <v>0</v>
      </c>
      <c r="BQ270" s="6" t="str">
        <f>VLOOKUP(AM270,Hilfslisten!J:K,2,FALSE)</f>
        <v>Baumgartner Daniel</v>
      </c>
      <c r="BR270" s="157" t="s">
        <v>667</v>
      </c>
    </row>
    <row r="271" spans="1:70" ht="15" hidden="1" customHeight="1">
      <c r="A271" s="85" t="s">
        <v>2698</v>
      </c>
      <c r="B271" s="22" t="s">
        <v>177</v>
      </c>
      <c r="C271" s="21" t="s">
        <v>153</v>
      </c>
      <c r="D271" s="56" t="s">
        <v>2699</v>
      </c>
      <c r="E271" s="101" t="s">
        <v>2700</v>
      </c>
      <c r="F271" s="21"/>
      <c r="G271" s="14" t="s">
        <v>2701</v>
      </c>
      <c r="H271" s="14" t="s">
        <v>2702</v>
      </c>
      <c r="I271" s="14"/>
      <c r="J271" s="61" t="s">
        <v>667</v>
      </c>
      <c r="K271" s="14" t="s">
        <v>2703</v>
      </c>
      <c r="L271" s="101" t="s">
        <v>2700</v>
      </c>
      <c r="M271" s="84" t="s">
        <v>2704</v>
      </c>
      <c r="N271" s="15" t="s">
        <v>164</v>
      </c>
      <c r="O271" s="58">
        <v>4</v>
      </c>
      <c r="P271" s="16" t="s">
        <v>452</v>
      </c>
      <c r="Q271" s="16" t="s">
        <v>2600</v>
      </c>
      <c r="R271" s="16" t="s">
        <v>1085</v>
      </c>
      <c r="S271" s="17" t="s">
        <v>1085</v>
      </c>
      <c r="T271" s="23" t="s">
        <v>168</v>
      </c>
      <c r="U271" s="23" t="s">
        <v>168</v>
      </c>
      <c r="V271" s="23"/>
      <c r="W271" s="23"/>
      <c r="X271" s="23" t="s">
        <v>168</v>
      </c>
      <c r="Y271" s="23" t="s">
        <v>168</v>
      </c>
      <c r="Z271" s="23" t="s">
        <v>168</v>
      </c>
      <c r="AA271" s="23" t="s">
        <v>168</v>
      </c>
      <c r="AB271" s="23" t="s">
        <v>168</v>
      </c>
      <c r="AC271" s="23" t="s">
        <v>168</v>
      </c>
      <c r="AD271" s="23" t="s">
        <v>168</v>
      </c>
      <c r="AE271" s="23" t="s">
        <v>168</v>
      </c>
      <c r="AF271" s="23">
        <v>5</v>
      </c>
      <c r="AG271" s="23">
        <v>5</v>
      </c>
      <c r="AH271" s="23" t="s">
        <v>168</v>
      </c>
      <c r="AI271" s="23" t="s">
        <v>168</v>
      </c>
      <c r="AJ271" s="23" t="s">
        <v>168</v>
      </c>
      <c r="AK271" s="23" t="s">
        <v>168</v>
      </c>
      <c r="AL271" s="15" t="s">
        <v>2705</v>
      </c>
      <c r="AM271" s="15" t="s">
        <v>415</v>
      </c>
      <c r="AN271" s="15" t="s">
        <v>415</v>
      </c>
      <c r="AO271" s="17" t="s">
        <v>1500</v>
      </c>
      <c r="AP271" s="23"/>
      <c r="AQ271" s="69"/>
      <c r="AR271" s="41" t="s">
        <v>2706</v>
      </c>
      <c r="AS271" s="39"/>
      <c r="AT271" s="56">
        <v>1555731</v>
      </c>
      <c r="AU271" s="4" t="s">
        <v>2707</v>
      </c>
      <c r="AV271" s="4" t="s">
        <v>2708</v>
      </c>
      <c r="AW271" s="4" t="s">
        <v>2709</v>
      </c>
      <c r="AX271" s="70">
        <v>0</v>
      </c>
      <c r="AY271" s="115">
        <v>0</v>
      </c>
      <c r="AZ271" s="70">
        <v>0</v>
      </c>
      <c r="BA271" s="115">
        <v>0</v>
      </c>
      <c r="BB271" s="157" t="s">
        <v>1506</v>
      </c>
      <c r="BC271" s="157" t="s">
        <v>1507</v>
      </c>
      <c r="BD271" s="157"/>
      <c r="BE271" s="157"/>
      <c r="BF271" s="157"/>
      <c r="BG271" s="115"/>
      <c r="BH271" s="143">
        <v>0</v>
      </c>
      <c r="BI271" s="143"/>
      <c r="BJ271" s="143">
        <v>0</v>
      </c>
      <c r="BK271" s="143">
        <v>0</v>
      </c>
      <c r="BL271" s="143">
        <v>0</v>
      </c>
      <c r="BM271" s="143">
        <v>0</v>
      </c>
      <c r="BN271" s="143">
        <v>1</v>
      </c>
      <c r="BO271" s="143">
        <v>0</v>
      </c>
      <c r="BP271" s="143">
        <v>0</v>
      </c>
      <c r="BQ271" s="6" t="str">
        <f>VLOOKUP(AM271,Hilfslisten!J:K,2,FALSE)</f>
        <v>Scheidegger Stephan</v>
      </c>
      <c r="BR271" s="157" t="s">
        <v>667</v>
      </c>
    </row>
    <row r="272" spans="1:70" ht="15" hidden="1" customHeight="1">
      <c r="A272" s="85" t="s">
        <v>2710</v>
      </c>
      <c r="B272" s="69" t="s">
        <v>177</v>
      </c>
      <c r="C272" s="69" t="s">
        <v>150</v>
      </c>
      <c r="D272" s="56" t="s">
        <v>2711</v>
      </c>
      <c r="E272" s="99" t="s">
        <v>2567</v>
      </c>
      <c r="F272" s="69"/>
      <c r="G272" s="15" t="s">
        <v>2712</v>
      </c>
      <c r="H272" s="15" t="s">
        <v>2713</v>
      </c>
      <c r="I272" s="15"/>
      <c r="J272" s="62" t="s">
        <v>667</v>
      </c>
      <c r="K272" s="15" t="s">
        <v>2714</v>
      </c>
      <c r="L272" s="99" t="s">
        <v>2715</v>
      </c>
      <c r="M272" s="84" t="s">
        <v>2715</v>
      </c>
      <c r="N272" s="15" t="s">
        <v>164</v>
      </c>
      <c r="O272" s="58">
        <v>4</v>
      </c>
      <c r="P272" s="16" t="s">
        <v>452</v>
      </c>
      <c r="Q272" s="16" t="s">
        <v>2716</v>
      </c>
      <c r="R272" s="16" t="s">
        <v>1085</v>
      </c>
      <c r="S272" s="16" t="s">
        <v>2560</v>
      </c>
      <c r="T272" s="23" t="s">
        <v>168</v>
      </c>
      <c r="U272" s="23" t="s">
        <v>168</v>
      </c>
      <c r="V272" s="23"/>
      <c r="W272" s="23"/>
      <c r="X272" s="23" t="s">
        <v>168</v>
      </c>
      <c r="Y272" s="23" t="s">
        <v>168</v>
      </c>
      <c r="Z272" s="23">
        <v>5</v>
      </c>
      <c r="AA272" s="23" t="s">
        <v>1664</v>
      </c>
      <c r="AB272" s="23" t="s">
        <v>168</v>
      </c>
      <c r="AC272" s="23" t="s">
        <v>168</v>
      </c>
      <c r="AD272" s="23" t="s">
        <v>168</v>
      </c>
      <c r="AE272" s="23" t="s">
        <v>168</v>
      </c>
      <c r="AF272" s="23" t="s">
        <v>168</v>
      </c>
      <c r="AG272" s="23" t="s">
        <v>168</v>
      </c>
      <c r="AH272" s="23" t="s">
        <v>168</v>
      </c>
      <c r="AI272" s="23" t="s">
        <v>168</v>
      </c>
      <c r="AJ272" s="23" t="s">
        <v>168</v>
      </c>
      <c r="AK272" s="23" t="s">
        <v>168</v>
      </c>
      <c r="AL272" s="15" t="s">
        <v>284</v>
      </c>
      <c r="AM272" s="15" t="s">
        <v>1811</v>
      </c>
      <c r="AN272" s="15" t="s">
        <v>273</v>
      </c>
      <c r="AO272" s="84" t="s">
        <v>1500</v>
      </c>
      <c r="AP272" s="109"/>
      <c r="AQ272" s="69"/>
      <c r="AR272" s="41"/>
      <c r="AS272" s="41"/>
      <c r="AT272" s="56">
        <v>1558094</v>
      </c>
      <c r="AU272" s="4" t="s">
        <v>2717</v>
      </c>
      <c r="AV272" s="4" t="s">
        <v>2718</v>
      </c>
      <c r="AW272" s="4" t="s">
        <v>2719</v>
      </c>
      <c r="AX272" s="70">
        <v>0</v>
      </c>
      <c r="AY272" s="115">
        <v>0</v>
      </c>
      <c r="AZ272" s="70">
        <v>0</v>
      </c>
      <c r="BA272" s="115">
        <v>0</v>
      </c>
      <c r="BB272" s="157" t="s">
        <v>1506</v>
      </c>
      <c r="BC272" s="157" t="s">
        <v>1507</v>
      </c>
      <c r="BD272" s="157"/>
      <c r="BE272" s="157"/>
      <c r="BF272" s="157"/>
      <c r="BG272" s="115"/>
      <c r="BH272" s="143">
        <v>0</v>
      </c>
      <c r="BI272" s="143"/>
      <c r="BJ272" s="143">
        <v>0</v>
      </c>
      <c r="BK272" s="143">
        <v>1</v>
      </c>
      <c r="BL272" s="143">
        <v>0</v>
      </c>
      <c r="BM272" s="143">
        <v>0</v>
      </c>
      <c r="BN272" s="143">
        <v>0</v>
      </c>
      <c r="BO272" s="143">
        <v>0</v>
      </c>
      <c r="BP272" s="143">
        <v>0</v>
      </c>
      <c r="BQ272" s="6" t="str">
        <f>VLOOKUP(AM272,Hilfslisten!J:K,2,FALSE)</f>
        <v>Ulli-Beer Silvia</v>
      </c>
      <c r="BR272" s="157" t="s">
        <v>667</v>
      </c>
    </row>
    <row r="273" spans="1:70" ht="15" customHeight="1">
      <c r="A273" s="85" t="s">
        <v>2720</v>
      </c>
      <c r="B273" s="69" t="s">
        <v>177</v>
      </c>
      <c r="C273" s="22" t="s">
        <v>151</v>
      </c>
      <c r="D273" s="56"/>
      <c r="E273" s="102"/>
      <c r="F273" s="22"/>
      <c r="G273" s="22"/>
      <c r="H273" s="22" t="s">
        <v>151</v>
      </c>
      <c r="I273" s="22"/>
      <c r="J273" s="65" t="s">
        <v>667</v>
      </c>
      <c r="K273" s="21" t="s">
        <v>2721</v>
      </c>
      <c r="L273" s="102" t="s">
        <v>2722</v>
      </c>
      <c r="M273" s="84" t="s">
        <v>2722</v>
      </c>
      <c r="N273" s="15" t="s">
        <v>661</v>
      </c>
      <c r="O273" s="58">
        <v>4</v>
      </c>
      <c r="P273" s="16" t="s">
        <v>452</v>
      </c>
      <c r="Q273" s="16" t="s">
        <v>2633</v>
      </c>
      <c r="R273" s="16" t="s">
        <v>1085</v>
      </c>
      <c r="S273" s="22" t="s">
        <v>2634</v>
      </c>
      <c r="T273" s="23" t="s">
        <v>168</v>
      </c>
      <c r="U273" s="23" t="s">
        <v>168</v>
      </c>
      <c r="V273" s="23"/>
      <c r="W273" s="23"/>
      <c r="X273" s="23" t="s">
        <v>168</v>
      </c>
      <c r="Y273" s="23" t="s">
        <v>168</v>
      </c>
      <c r="Z273" s="23" t="s">
        <v>168</v>
      </c>
      <c r="AA273" s="23" t="s">
        <v>168</v>
      </c>
      <c r="AB273" s="23">
        <v>5</v>
      </c>
      <c r="AC273" s="23" t="s">
        <v>1664</v>
      </c>
      <c r="AD273" s="23" t="s">
        <v>168</v>
      </c>
      <c r="AE273" s="23" t="s">
        <v>168</v>
      </c>
      <c r="AF273" s="23" t="s">
        <v>168</v>
      </c>
      <c r="AG273" s="23" t="s">
        <v>168</v>
      </c>
      <c r="AH273" s="23" t="s">
        <v>168</v>
      </c>
      <c r="AI273" s="23" t="s">
        <v>168</v>
      </c>
      <c r="AJ273" s="23" t="s">
        <v>168</v>
      </c>
      <c r="AK273" s="23" t="s">
        <v>168</v>
      </c>
      <c r="AL273" s="15" t="s">
        <v>219</v>
      </c>
      <c r="AM273" s="15" t="s">
        <v>1830</v>
      </c>
      <c r="AN273" s="15" t="s">
        <v>308</v>
      </c>
      <c r="AO273" s="84" t="s">
        <v>1500</v>
      </c>
      <c r="AP273" s="109"/>
      <c r="AQ273" s="69"/>
      <c r="AR273" s="41"/>
      <c r="AS273" s="41"/>
      <c r="AT273" s="56">
        <v>1558141</v>
      </c>
      <c r="AU273" s="4" t="s">
        <v>2723</v>
      </c>
      <c r="AV273" s="4" t="s">
        <v>2724</v>
      </c>
      <c r="AW273" s="4" t="s">
        <v>2725</v>
      </c>
      <c r="AX273" s="70" t="s">
        <v>667</v>
      </c>
      <c r="AY273" s="115">
        <v>0</v>
      </c>
      <c r="AZ273" s="70" t="s">
        <v>667</v>
      </c>
      <c r="BA273" s="115">
        <v>0</v>
      </c>
      <c r="BB273" s="157" t="s">
        <v>1506</v>
      </c>
      <c r="BC273" s="157" t="s">
        <v>1507</v>
      </c>
      <c r="BD273" s="157" t="s">
        <v>2726</v>
      </c>
      <c r="BE273" s="157"/>
      <c r="BF273" s="157"/>
      <c r="BG273" s="115"/>
      <c r="BH273" s="143">
        <v>0</v>
      </c>
      <c r="BI273" s="143"/>
      <c r="BJ273" s="143">
        <v>0</v>
      </c>
      <c r="BK273" s="143">
        <v>0</v>
      </c>
      <c r="BL273" s="143">
        <v>1</v>
      </c>
      <c r="BM273" s="143">
        <v>0</v>
      </c>
      <c r="BN273" s="143">
        <v>0</v>
      </c>
      <c r="BO273" s="143">
        <v>0</v>
      </c>
      <c r="BP273" s="143">
        <v>0</v>
      </c>
      <c r="BQ273" s="6" t="str">
        <f>VLOOKUP(AM273,Hilfslisten!J:K,2,FALSE)</f>
        <v>Bohnert Thomas Michael</v>
      </c>
      <c r="BR273" s="157" t="s">
        <v>667</v>
      </c>
    </row>
    <row r="274" spans="1:70" ht="15" hidden="1" customHeight="1">
      <c r="A274" s="85" t="s">
        <v>2727</v>
      </c>
      <c r="B274" s="22" t="s">
        <v>177</v>
      </c>
      <c r="C274" s="21" t="s">
        <v>2728</v>
      </c>
      <c r="D274" s="56" t="s">
        <v>2729</v>
      </c>
      <c r="E274" s="100" t="s">
        <v>2730</v>
      </c>
      <c r="F274" s="21"/>
      <c r="G274" s="21" t="s">
        <v>2689</v>
      </c>
      <c r="H274" s="21" t="s">
        <v>2731</v>
      </c>
      <c r="I274" s="21"/>
      <c r="J274" s="59" t="s">
        <v>667</v>
      </c>
      <c r="K274" s="14" t="s">
        <v>2732</v>
      </c>
      <c r="L274" s="100" t="s">
        <v>2730</v>
      </c>
      <c r="M274" s="84" t="s">
        <v>2730</v>
      </c>
      <c r="N274" s="15" t="s">
        <v>164</v>
      </c>
      <c r="O274" s="58">
        <v>4</v>
      </c>
      <c r="P274" s="16" t="s">
        <v>208</v>
      </c>
      <c r="Q274" s="16" t="s">
        <v>2733</v>
      </c>
      <c r="R274" s="16" t="s">
        <v>1085</v>
      </c>
      <c r="S274" s="17" t="s">
        <v>2734</v>
      </c>
      <c r="T274" s="23">
        <v>5</v>
      </c>
      <c r="U274" s="23">
        <v>5</v>
      </c>
      <c r="V274" s="23"/>
      <c r="W274" s="23"/>
      <c r="X274" s="23" t="s">
        <v>168</v>
      </c>
      <c r="Y274" s="23" t="s">
        <v>168</v>
      </c>
      <c r="Z274" s="23" t="s">
        <v>168</v>
      </c>
      <c r="AA274" s="23" t="s">
        <v>168</v>
      </c>
      <c r="AB274" s="23" t="s">
        <v>168</v>
      </c>
      <c r="AC274" s="23" t="s">
        <v>168</v>
      </c>
      <c r="AD274" s="23">
        <v>5</v>
      </c>
      <c r="AE274" s="23">
        <v>7</v>
      </c>
      <c r="AF274" s="23">
        <v>5</v>
      </c>
      <c r="AG274" s="23">
        <v>7</v>
      </c>
      <c r="AH274" s="23" t="s">
        <v>168</v>
      </c>
      <c r="AI274" s="23" t="s">
        <v>168</v>
      </c>
      <c r="AJ274" s="23" t="s">
        <v>168</v>
      </c>
      <c r="AK274" s="23" t="s">
        <v>168</v>
      </c>
      <c r="AL274" s="15" t="s">
        <v>271</v>
      </c>
      <c r="AM274" s="15" t="s">
        <v>2735</v>
      </c>
      <c r="AN274" s="15" t="s">
        <v>2736</v>
      </c>
      <c r="AO274" s="17" t="s">
        <v>1500</v>
      </c>
      <c r="AP274" s="23"/>
      <c r="AQ274" s="69" t="s">
        <v>2737</v>
      </c>
      <c r="AR274" s="41" t="s">
        <v>2738</v>
      </c>
      <c r="AS274" s="40"/>
      <c r="AT274" s="56">
        <v>1558689</v>
      </c>
      <c r="AU274" s="4" t="s">
        <v>2739</v>
      </c>
      <c r="AV274" s="4" t="s">
        <v>2740</v>
      </c>
      <c r="AW274" s="4" t="s">
        <v>2741</v>
      </c>
      <c r="AX274" s="70">
        <v>0</v>
      </c>
      <c r="AY274" s="115">
        <v>0</v>
      </c>
      <c r="AZ274" s="70">
        <v>0</v>
      </c>
      <c r="BA274" s="115">
        <v>0</v>
      </c>
      <c r="BB274" s="157" t="s">
        <v>1506</v>
      </c>
      <c r="BC274" s="157" t="s">
        <v>1507</v>
      </c>
      <c r="BD274" s="157"/>
      <c r="BE274" s="157"/>
      <c r="BF274" s="157"/>
      <c r="BG274" s="115"/>
      <c r="BH274" s="143">
        <v>0.33329999999999999</v>
      </c>
      <c r="BI274" s="143"/>
      <c r="BJ274" s="143">
        <v>0</v>
      </c>
      <c r="BK274" s="143">
        <v>0</v>
      </c>
      <c r="BL274" s="143">
        <v>0</v>
      </c>
      <c r="BM274" s="143">
        <v>0.33329999999999999</v>
      </c>
      <c r="BN274" s="143">
        <v>0.33329999999999999</v>
      </c>
      <c r="BO274" s="143">
        <v>0</v>
      </c>
      <c r="BP274" s="143">
        <v>0</v>
      </c>
      <c r="BQ274" s="6" t="str">
        <f>VLOOKUP(AM274,Hilfslisten!J:K,2,FALSE)</f>
        <v>Banica Marius</v>
      </c>
      <c r="BR274" s="157" t="s">
        <v>667</v>
      </c>
    </row>
    <row r="275" spans="1:70" ht="15" hidden="1" customHeight="1">
      <c r="A275" s="85" t="s">
        <v>2742</v>
      </c>
      <c r="B275" s="22" t="s">
        <v>177</v>
      </c>
      <c r="C275" s="21" t="s">
        <v>152</v>
      </c>
      <c r="D275" s="56" t="s">
        <v>2743</v>
      </c>
      <c r="E275" s="124" t="s">
        <v>2744</v>
      </c>
      <c r="F275" s="21"/>
      <c r="G275" s="21" t="s">
        <v>2689</v>
      </c>
      <c r="H275" s="21"/>
      <c r="I275" s="21"/>
      <c r="J275" s="59" t="s">
        <v>667</v>
      </c>
      <c r="K275" s="126" t="s">
        <v>2745</v>
      </c>
      <c r="L275" s="124" t="s">
        <v>2744</v>
      </c>
      <c r="M275" s="84" t="s">
        <v>2744</v>
      </c>
      <c r="N275" s="15" t="s">
        <v>164</v>
      </c>
      <c r="O275" s="58">
        <v>4</v>
      </c>
      <c r="P275" s="16" t="s">
        <v>208</v>
      </c>
      <c r="Q275" s="16" t="s">
        <v>2746</v>
      </c>
      <c r="R275" s="16" t="s">
        <v>1085</v>
      </c>
      <c r="S275" s="16" t="s">
        <v>2278</v>
      </c>
      <c r="T275" s="23" t="s">
        <v>168</v>
      </c>
      <c r="U275" s="23" t="s">
        <v>168</v>
      </c>
      <c r="V275" s="23"/>
      <c r="W275" s="23"/>
      <c r="X275" s="23" t="s">
        <v>168</v>
      </c>
      <c r="Y275" s="23" t="s">
        <v>168</v>
      </c>
      <c r="Z275" s="23" t="s">
        <v>168</v>
      </c>
      <c r="AA275" s="23" t="s">
        <v>168</v>
      </c>
      <c r="AB275" s="23" t="s">
        <v>168</v>
      </c>
      <c r="AC275" s="23" t="s">
        <v>168</v>
      </c>
      <c r="AD275" s="23">
        <v>5</v>
      </c>
      <c r="AE275" s="23">
        <v>7</v>
      </c>
      <c r="AF275" s="23" t="s">
        <v>168</v>
      </c>
      <c r="AG275" s="23" t="s">
        <v>168</v>
      </c>
      <c r="AH275" s="23" t="s">
        <v>168</v>
      </c>
      <c r="AI275" s="23" t="s">
        <v>168</v>
      </c>
      <c r="AJ275" s="23" t="s">
        <v>168</v>
      </c>
      <c r="AK275" s="23" t="s">
        <v>168</v>
      </c>
      <c r="AL275" s="15" t="s">
        <v>843</v>
      </c>
      <c r="AM275" s="15" t="s">
        <v>1306</v>
      </c>
      <c r="AN275" s="15" t="s">
        <v>367</v>
      </c>
      <c r="AO275" s="17" t="s">
        <v>1500</v>
      </c>
      <c r="AP275" s="23"/>
      <c r="AQ275" s="69" t="s">
        <v>2747</v>
      </c>
      <c r="AR275" s="41" t="s">
        <v>2748</v>
      </c>
      <c r="AS275" s="48"/>
      <c r="AT275" s="56">
        <v>1558713</v>
      </c>
      <c r="AU275" s="4" t="s">
        <v>2749</v>
      </c>
      <c r="AV275" s="4" t="s">
        <v>2750</v>
      </c>
      <c r="AW275" s="4" t="s">
        <v>2751</v>
      </c>
      <c r="AX275" s="70">
        <v>0</v>
      </c>
      <c r="AY275" s="115">
        <v>0</v>
      </c>
      <c r="AZ275" s="70">
        <v>0</v>
      </c>
      <c r="BA275" s="115">
        <v>0</v>
      </c>
      <c r="BB275" s="157" t="s">
        <v>1506</v>
      </c>
      <c r="BC275" s="157" t="s">
        <v>1507</v>
      </c>
      <c r="BD275" s="157"/>
      <c r="BE275" s="157"/>
      <c r="BF275" s="157"/>
      <c r="BG275" s="115"/>
      <c r="BH275" s="143">
        <v>0</v>
      </c>
      <c r="BI275" s="143"/>
      <c r="BJ275" s="143">
        <v>0</v>
      </c>
      <c r="BK275" s="143">
        <v>0</v>
      </c>
      <c r="BL275" s="143">
        <v>0</v>
      </c>
      <c r="BM275" s="143">
        <v>1</v>
      </c>
      <c r="BN275" s="143">
        <v>0</v>
      </c>
      <c r="BO275" s="143">
        <v>0</v>
      </c>
      <c r="BP275" s="143">
        <v>0</v>
      </c>
      <c r="BQ275" s="6" t="str">
        <f>VLOOKUP(AM275,Hilfslisten!J:K,2,FALSE)</f>
        <v>Pfrommer Ralf</v>
      </c>
      <c r="BR275" s="157" t="s">
        <v>667</v>
      </c>
    </row>
    <row r="276" spans="1:70" ht="15" hidden="1" customHeight="1">
      <c r="A276" s="85" t="s">
        <v>2752</v>
      </c>
      <c r="B276" s="69" t="s">
        <v>177</v>
      </c>
      <c r="C276" s="22" t="s">
        <v>2753</v>
      </c>
      <c r="D276" s="56"/>
      <c r="E276" s="102"/>
      <c r="F276" s="22"/>
      <c r="G276" s="22"/>
      <c r="H276" s="22" t="s">
        <v>2753</v>
      </c>
      <c r="I276" s="22"/>
      <c r="J276" s="65" t="s">
        <v>667</v>
      </c>
      <c r="K276" s="21" t="s">
        <v>2754</v>
      </c>
      <c r="L276" s="102" t="s">
        <v>2755</v>
      </c>
      <c r="M276" s="84" t="s">
        <v>2755</v>
      </c>
      <c r="N276" s="15" t="s">
        <v>661</v>
      </c>
      <c r="O276" s="58">
        <v>4</v>
      </c>
      <c r="P276" s="16" t="s">
        <v>208</v>
      </c>
      <c r="Q276" s="16" t="s">
        <v>2756</v>
      </c>
      <c r="R276" s="16" t="s">
        <v>1085</v>
      </c>
      <c r="S276" s="22" t="s">
        <v>2634</v>
      </c>
      <c r="T276" s="23" t="s">
        <v>168</v>
      </c>
      <c r="U276" s="23" t="s">
        <v>168</v>
      </c>
      <c r="V276" s="23"/>
      <c r="W276" s="23"/>
      <c r="X276" s="23">
        <v>5</v>
      </c>
      <c r="Y276" s="23" t="s">
        <v>1664</v>
      </c>
      <c r="Z276" s="23" t="s">
        <v>168</v>
      </c>
      <c r="AA276" s="23" t="s">
        <v>168</v>
      </c>
      <c r="AB276" s="23">
        <v>5</v>
      </c>
      <c r="AC276" s="23" t="s">
        <v>1664</v>
      </c>
      <c r="AD276" s="23" t="s">
        <v>168</v>
      </c>
      <c r="AE276" s="23" t="s">
        <v>168</v>
      </c>
      <c r="AF276" s="23" t="s">
        <v>168</v>
      </c>
      <c r="AG276" s="23" t="s">
        <v>168</v>
      </c>
      <c r="AH276" s="23" t="s">
        <v>168</v>
      </c>
      <c r="AI276" s="23" t="s">
        <v>168</v>
      </c>
      <c r="AJ276" s="23" t="s">
        <v>168</v>
      </c>
      <c r="AK276" s="23" t="s">
        <v>168</v>
      </c>
      <c r="AL276" s="15" t="s">
        <v>232</v>
      </c>
      <c r="AM276" s="15" t="s">
        <v>722</v>
      </c>
      <c r="AN276" s="15" t="s">
        <v>2757</v>
      </c>
      <c r="AO276" s="84" t="s">
        <v>1500</v>
      </c>
      <c r="AP276" s="109"/>
      <c r="AQ276" s="69"/>
      <c r="AR276" s="41" t="s">
        <v>2758</v>
      </c>
      <c r="AS276" s="41"/>
      <c r="AT276" s="56">
        <v>1558803</v>
      </c>
      <c r="AU276" s="4" t="s">
        <v>2759</v>
      </c>
      <c r="AV276" s="4" t="s">
        <v>2760</v>
      </c>
      <c r="AW276" s="4" t="s">
        <v>2761</v>
      </c>
      <c r="AX276" s="70" t="s">
        <v>667</v>
      </c>
      <c r="AY276" s="115">
        <v>0</v>
      </c>
      <c r="AZ276" s="70" t="s">
        <v>667</v>
      </c>
      <c r="BA276" s="115">
        <v>0</v>
      </c>
      <c r="BB276" s="157" t="s">
        <v>1506</v>
      </c>
      <c r="BC276" s="157" t="s">
        <v>1507</v>
      </c>
      <c r="BD276" s="157" t="s">
        <v>1671</v>
      </c>
      <c r="BE276" s="157"/>
      <c r="BF276" s="157"/>
      <c r="BG276" s="115"/>
      <c r="BH276" s="143">
        <v>0</v>
      </c>
      <c r="BI276" s="143"/>
      <c r="BJ276" s="143">
        <v>0.5</v>
      </c>
      <c r="BK276" s="143">
        <v>0</v>
      </c>
      <c r="BL276" s="143">
        <v>0.5</v>
      </c>
      <c r="BM276" s="143">
        <v>0</v>
      </c>
      <c r="BN276" s="143">
        <v>0</v>
      </c>
      <c r="BO276" s="143">
        <v>0</v>
      </c>
      <c r="BP276" s="143">
        <v>0</v>
      </c>
      <c r="BQ276" s="6" t="str">
        <f>VLOOKUP(AM276,Hilfslisten!J:K,2,FALSE)</f>
        <v>Ostertag Martin</v>
      </c>
      <c r="BR276" s="157" t="s">
        <v>667</v>
      </c>
    </row>
    <row r="277" spans="1:70" ht="15" hidden="1" customHeight="1">
      <c r="A277" s="85" t="s">
        <v>2762</v>
      </c>
      <c r="B277" s="22" t="s">
        <v>177</v>
      </c>
      <c r="C277" s="69" t="s">
        <v>155</v>
      </c>
      <c r="D277" s="56" t="s">
        <v>2763</v>
      </c>
      <c r="E277" s="103" t="s">
        <v>2567</v>
      </c>
      <c r="F277" s="69"/>
      <c r="G277" s="15" t="s">
        <v>2764</v>
      </c>
      <c r="H277" s="15"/>
      <c r="I277" s="15"/>
      <c r="J277" s="62" t="s">
        <v>667</v>
      </c>
      <c r="K277" s="15" t="s">
        <v>2765</v>
      </c>
      <c r="L277" s="103" t="s">
        <v>2766</v>
      </c>
      <c r="M277" s="84" t="s">
        <v>2766</v>
      </c>
      <c r="N277" s="15" t="s">
        <v>661</v>
      </c>
      <c r="O277" s="58">
        <v>4</v>
      </c>
      <c r="P277" s="16" t="s">
        <v>208</v>
      </c>
      <c r="Q277" s="16" t="s">
        <v>2767</v>
      </c>
      <c r="R277" s="16" t="s">
        <v>1085</v>
      </c>
      <c r="S277" s="16" t="s">
        <v>1085</v>
      </c>
      <c r="T277" s="23" t="s">
        <v>168</v>
      </c>
      <c r="U277" s="23" t="s">
        <v>168</v>
      </c>
      <c r="V277" s="23"/>
      <c r="W277" s="23"/>
      <c r="X277" s="23" t="s">
        <v>168</v>
      </c>
      <c r="Y277" s="23" t="s">
        <v>168</v>
      </c>
      <c r="Z277" s="23" t="s">
        <v>168</v>
      </c>
      <c r="AA277" s="23" t="s">
        <v>168</v>
      </c>
      <c r="AB277" s="23" t="s">
        <v>168</v>
      </c>
      <c r="AC277" s="23" t="s">
        <v>168</v>
      </c>
      <c r="AD277" s="23" t="s">
        <v>168</v>
      </c>
      <c r="AE277" s="23" t="s">
        <v>168</v>
      </c>
      <c r="AF277" s="23" t="s">
        <v>168</v>
      </c>
      <c r="AG277" s="23" t="s">
        <v>168</v>
      </c>
      <c r="AH277" s="23" t="s">
        <v>168</v>
      </c>
      <c r="AI277" s="23" t="s">
        <v>168</v>
      </c>
      <c r="AJ277" s="23">
        <v>5</v>
      </c>
      <c r="AK277" s="23">
        <v>5</v>
      </c>
      <c r="AL277" s="15" t="s">
        <v>2768</v>
      </c>
      <c r="AM277" s="15" t="s">
        <v>2769</v>
      </c>
      <c r="AN277" s="15" t="s">
        <v>472</v>
      </c>
      <c r="AO277" s="16" t="s">
        <v>1500</v>
      </c>
      <c r="AP277" s="108" t="s">
        <v>667</v>
      </c>
      <c r="AQ277" s="69"/>
      <c r="AR277" s="41"/>
      <c r="AS277" s="41"/>
      <c r="AT277" s="56">
        <v>1558844</v>
      </c>
      <c r="AU277" s="4" t="s">
        <v>2770</v>
      </c>
      <c r="AV277" s="4" t="s">
        <v>2771</v>
      </c>
      <c r="AW277" s="4" t="s">
        <v>2772</v>
      </c>
      <c r="AX277" s="70" t="s">
        <v>667</v>
      </c>
      <c r="AY277" s="115">
        <v>0</v>
      </c>
      <c r="AZ277" s="70" t="s">
        <v>667</v>
      </c>
      <c r="BA277" s="115">
        <v>0</v>
      </c>
      <c r="BB277" s="157" t="s">
        <v>1506</v>
      </c>
      <c r="BC277" s="157" t="s">
        <v>1507</v>
      </c>
      <c r="BD277" s="157"/>
      <c r="BE277" s="157"/>
      <c r="BF277" s="157"/>
      <c r="BG277" s="115"/>
      <c r="BH277" s="143">
        <v>0</v>
      </c>
      <c r="BI277" s="143"/>
      <c r="BJ277" s="143">
        <v>0</v>
      </c>
      <c r="BK277" s="143">
        <v>0</v>
      </c>
      <c r="BL277" s="143">
        <v>0</v>
      </c>
      <c r="BM277" s="143">
        <v>0</v>
      </c>
      <c r="BN277" s="143">
        <v>0</v>
      </c>
      <c r="BO277" s="143">
        <v>0</v>
      </c>
      <c r="BP277" s="143">
        <v>1</v>
      </c>
      <c r="BQ277" s="6" t="str">
        <f>VLOOKUP(AM277,Hilfslisten!J:K,2,FALSE)</f>
        <v>Marti Markus</v>
      </c>
      <c r="BR277" s="157"/>
    </row>
    <row r="278" spans="1:70" ht="15" hidden="1" customHeight="1">
      <c r="A278" s="85" t="s">
        <v>2773</v>
      </c>
      <c r="B278" s="69" t="s">
        <v>177</v>
      </c>
      <c r="C278" s="22" t="s">
        <v>2774</v>
      </c>
      <c r="D278" s="56"/>
      <c r="E278" s="102"/>
      <c r="F278" s="22"/>
      <c r="G278" s="22"/>
      <c r="H278" s="22" t="s">
        <v>2774</v>
      </c>
      <c r="I278" s="22"/>
      <c r="J278" s="65" t="s">
        <v>667</v>
      </c>
      <c r="K278" s="21" t="s">
        <v>2775</v>
      </c>
      <c r="L278" s="102" t="s">
        <v>2776</v>
      </c>
      <c r="M278" s="84" t="s">
        <v>2776</v>
      </c>
      <c r="N278" s="15" t="s">
        <v>661</v>
      </c>
      <c r="O278" s="58">
        <v>4</v>
      </c>
      <c r="P278" s="16" t="s">
        <v>452</v>
      </c>
      <c r="Q278" s="16" t="s">
        <v>2777</v>
      </c>
      <c r="R278" s="16" t="s">
        <v>1085</v>
      </c>
      <c r="S278" s="22" t="s">
        <v>2778</v>
      </c>
      <c r="T278" s="23" t="s">
        <v>168</v>
      </c>
      <c r="U278" s="23" t="s">
        <v>168</v>
      </c>
      <c r="V278" s="23"/>
      <c r="W278" s="23"/>
      <c r="X278" s="23">
        <v>5</v>
      </c>
      <c r="Y278" s="23" t="s">
        <v>1664</v>
      </c>
      <c r="Z278" s="23" t="s">
        <v>168</v>
      </c>
      <c r="AA278" s="23" t="s">
        <v>168</v>
      </c>
      <c r="AB278" s="23">
        <v>5</v>
      </c>
      <c r="AC278" s="23" t="s">
        <v>1664</v>
      </c>
      <c r="AD278" s="23" t="s">
        <v>168</v>
      </c>
      <c r="AE278" s="23" t="s">
        <v>168</v>
      </c>
      <c r="AF278" s="23">
        <v>5</v>
      </c>
      <c r="AG278" s="23">
        <v>7</v>
      </c>
      <c r="AH278" s="23" t="s">
        <v>168</v>
      </c>
      <c r="AI278" s="23" t="s">
        <v>168</v>
      </c>
      <c r="AJ278" s="23" t="s">
        <v>168</v>
      </c>
      <c r="AK278" s="23" t="s">
        <v>168</v>
      </c>
      <c r="AL278" s="15" t="s">
        <v>258</v>
      </c>
      <c r="AM278" s="15" t="s">
        <v>2779</v>
      </c>
      <c r="AN278" s="15" t="s">
        <v>234</v>
      </c>
      <c r="AO278" s="84" t="s">
        <v>1500</v>
      </c>
      <c r="AP278" s="109"/>
      <c r="AQ278" s="69"/>
      <c r="AR278" s="41" t="s">
        <v>2780</v>
      </c>
      <c r="AS278" s="41"/>
      <c r="AT278" s="56">
        <v>1558243</v>
      </c>
      <c r="AU278" s="4" t="s">
        <v>2781</v>
      </c>
      <c r="AV278" s="4" t="s">
        <v>2782</v>
      </c>
      <c r="AW278" s="4" t="s">
        <v>2783</v>
      </c>
      <c r="AX278" s="70" t="s">
        <v>667</v>
      </c>
      <c r="AY278" s="115">
        <v>0</v>
      </c>
      <c r="AZ278" s="70" t="s">
        <v>667</v>
      </c>
      <c r="BA278" s="115">
        <v>0</v>
      </c>
      <c r="BB278" s="157" t="s">
        <v>1506</v>
      </c>
      <c r="BC278" s="157" t="s">
        <v>1507</v>
      </c>
      <c r="BD278" s="157" t="s">
        <v>1671</v>
      </c>
      <c r="BE278" s="157"/>
      <c r="BF278" s="157"/>
      <c r="BG278" s="115"/>
      <c r="BH278" s="143">
        <v>0</v>
      </c>
      <c r="BI278" s="143"/>
      <c r="BJ278" s="143">
        <v>0.33333333333333331</v>
      </c>
      <c r="BK278" s="143">
        <v>0</v>
      </c>
      <c r="BL278" s="143">
        <v>0.33333333333333331</v>
      </c>
      <c r="BM278" s="143">
        <v>0</v>
      </c>
      <c r="BN278" s="143">
        <v>0.33333333333333331</v>
      </c>
      <c r="BO278" s="143">
        <v>0</v>
      </c>
      <c r="BP278" s="143">
        <v>0</v>
      </c>
      <c r="BQ278" s="6" t="str">
        <f>VLOOKUP(AM278,Hilfslisten!J:K,2,FALSE)</f>
        <v>Weisenhorn Martin</v>
      </c>
      <c r="BR278" s="157" t="s">
        <v>667</v>
      </c>
    </row>
    <row r="279" spans="1:70" ht="15" customHeight="1">
      <c r="A279" s="85" t="s">
        <v>2784</v>
      </c>
      <c r="B279" s="69" t="s">
        <v>177</v>
      </c>
      <c r="C279" s="22" t="s">
        <v>151</v>
      </c>
      <c r="D279" s="56"/>
      <c r="E279" s="102"/>
      <c r="F279" s="22"/>
      <c r="G279" s="22"/>
      <c r="H279" s="22" t="s">
        <v>151</v>
      </c>
      <c r="I279" s="22"/>
      <c r="J279" s="65" t="s">
        <v>667</v>
      </c>
      <c r="K279" s="21" t="s">
        <v>2785</v>
      </c>
      <c r="L279" s="102" t="s">
        <v>2786</v>
      </c>
      <c r="M279" s="84" t="s">
        <v>2787</v>
      </c>
      <c r="N279" s="15" t="s">
        <v>164</v>
      </c>
      <c r="O279" s="58">
        <v>4</v>
      </c>
      <c r="P279" s="16" t="s">
        <v>452</v>
      </c>
      <c r="Q279" s="16" t="s">
        <v>2633</v>
      </c>
      <c r="R279" s="16" t="s">
        <v>1085</v>
      </c>
      <c r="S279" s="22" t="s">
        <v>2634</v>
      </c>
      <c r="T279" s="23" t="s">
        <v>168</v>
      </c>
      <c r="U279" s="23" t="s">
        <v>168</v>
      </c>
      <c r="V279" s="23"/>
      <c r="W279" s="23"/>
      <c r="X279" s="23" t="s">
        <v>168</v>
      </c>
      <c r="Y279" s="23" t="s">
        <v>168</v>
      </c>
      <c r="Z279" s="23" t="s">
        <v>168</v>
      </c>
      <c r="AA279" s="23" t="s">
        <v>168</v>
      </c>
      <c r="AB279" s="23">
        <v>5</v>
      </c>
      <c r="AC279" s="23" t="s">
        <v>1664</v>
      </c>
      <c r="AD279" s="23" t="s">
        <v>168</v>
      </c>
      <c r="AE279" s="23" t="s">
        <v>168</v>
      </c>
      <c r="AF279" s="23" t="s">
        <v>168</v>
      </c>
      <c r="AG279" s="23" t="s">
        <v>168</v>
      </c>
      <c r="AH279" s="23" t="s">
        <v>168</v>
      </c>
      <c r="AI279" s="23" t="s">
        <v>168</v>
      </c>
      <c r="AJ279" s="23" t="s">
        <v>168</v>
      </c>
      <c r="AK279" s="23" t="s">
        <v>168</v>
      </c>
      <c r="AL279" s="15" t="s">
        <v>219</v>
      </c>
      <c r="AM279" s="15" t="s">
        <v>2788</v>
      </c>
      <c r="AN279" s="15" t="s">
        <v>308</v>
      </c>
      <c r="AO279" s="84" t="s">
        <v>1500</v>
      </c>
      <c r="AP279" s="109"/>
      <c r="AQ279" s="69"/>
      <c r="AR279" s="41"/>
      <c r="AS279" s="41"/>
      <c r="AT279" s="56">
        <v>1558224</v>
      </c>
      <c r="AU279" s="4" t="s">
        <v>2789</v>
      </c>
      <c r="AV279" s="4" t="s">
        <v>2790</v>
      </c>
      <c r="AW279" s="4" t="s">
        <v>2791</v>
      </c>
      <c r="AX279" s="70">
        <v>0</v>
      </c>
      <c r="AY279" s="115">
        <v>0</v>
      </c>
      <c r="AZ279" s="70">
        <v>0</v>
      </c>
      <c r="BA279" s="115">
        <v>0</v>
      </c>
      <c r="BB279" s="157" t="s">
        <v>1506</v>
      </c>
      <c r="BC279" s="157" t="s">
        <v>1507</v>
      </c>
      <c r="BD279" s="157" t="s">
        <v>1671</v>
      </c>
      <c r="BE279" s="157"/>
      <c r="BF279" s="157"/>
      <c r="BG279" s="115"/>
      <c r="BH279" s="143">
        <v>0</v>
      </c>
      <c r="BI279" s="143"/>
      <c r="BJ279" s="143">
        <v>0</v>
      </c>
      <c r="BK279" s="143">
        <v>0</v>
      </c>
      <c r="BL279" s="143">
        <v>1</v>
      </c>
      <c r="BM279" s="143">
        <v>0</v>
      </c>
      <c r="BN279" s="143">
        <v>0</v>
      </c>
      <c r="BO279" s="143">
        <v>0</v>
      </c>
      <c r="BP279" s="143">
        <v>0</v>
      </c>
      <c r="BQ279" s="6" t="str">
        <f>VLOOKUP(AM279,Hilfslisten!J:K,2,FALSE)</f>
        <v>Rege Karl</v>
      </c>
      <c r="BR279" s="157" t="s">
        <v>667</v>
      </c>
    </row>
    <row r="280" spans="1:70" ht="15" hidden="1" customHeight="1">
      <c r="A280" s="85" t="s">
        <v>2792</v>
      </c>
      <c r="B280" s="69" t="s">
        <v>177</v>
      </c>
      <c r="C280" s="22" t="s">
        <v>149</v>
      </c>
      <c r="D280" s="56"/>
      <c r="E280" s="102"/>
      <c r="F280" s="22"/>
      <c r="G280" s="22"/>
      <c r="H280" s="22" t="s">
        <v>149</v>
      </c>
      <c r="I280" s="22"/>
      <c r="J280" s="65" t="s">
        <v>667</v>
      </c>
      <c r="K280" s="21" t="s">
        <v>2793</v>
      </c>
      <c r="L280" s="102" t="s">
        <v>2794</v>
      </c>
      <c r="M280" s="84" t="s">
        <v>2795</v>
      </c>
      <c r="N280" s="15" t="s">
        <v>164</v>
      </c>
      <c r="O280" s="58">
        <v>4</v>
      </c>
      <c r="P280" s="16" t="s">
        <v>208</v>
      </c>
      <c r="Q280" s="16" t="s">
        <v>2796</v>
      </c>
      <c r="R280" s="16" t="s">
        <v>1085</v>
      </c>
      <c r="S280" s="22" t="s">
        <v>2278</v>
      </c>
      <c r="T280" s="23" t="s">
        <v>168</v>
      </c>
      <c r="U280" s="23" t="s">
        <v>168</v>
      </c>
      <c r="V280" s="23"/>
      <c r="W280" s="23"/>
      <c r="X280" s="23">
        <v>5</v>
      </c>
      <c r="Y280" s="23">
        <v>7</v>
      </c>
      <c r="Z280" s="23" t="s">
        <v>168</v>
      </c>
      <c r="AA280" s="23" t="s">
        <v>168</v>
      </c>
      <c r="AB280" s="23" t="s">
        <v>168</v>
      </c>
      <c r="AC280" s="23" t="s">
        <v>168</v>
      </c>
      <c r="AD280" s="23" t="s">
        <v>168</v>
      </c>
      <c r="AE280" s="23" t="s">
        <v>168</v>
      </c>
      <c r="AF280" s="23" t="s">
        <v>168</v>
      </c>
      <c r="AG280" s="23" t="s">
        <v>168</v>
      </c>
      <c r="AH280" s="23" t="s">
        <v>168</v>
      </c>
      <c r="AI280" s="23" t="s">
        <v>168</v>
      </c>
      <c r="AJ280" s="23" t="s">
        <v>168</v>
      </c>
      <c r="AK280" s="23" t="s">
        <v>168</v>
      </c>
      <c r="AL280" s="15" t="s">
        <v>258</v>
      </c>
      <c r="AM280" s="15" t="s">
        <v>1764</v>
      </c>
      <c r="AN280" s="15" t="s">
        <v>234</v>
      </c>
      <c r="AO280" s="84" t="s">
        <v>1500</v>
      </c>
      <c r="AP280" s="109"/>
      <c r="AQ280" s="69"/>
      <c r="AR280" s="41" t="s">
        <v>2268</v>
      </c>
      <c r="AS280" s="41"/>
      <c r="AT280" s="56">
        <v>1558919</v>
      </c>
      <c r="AU280" s="4" t="s">
        <v>2797</v>
      </c>
      <c r="AV280" s="4" t="s">
        <v>2798</v>
      </c>
      <c r="AW280" s="4" t="s">
        <v>2799</v>
      </c>
      <c r="AX280" s="70">
        <v>0</v>
      </c>
      <c r="AY280" s="115">
        <v>0</v>
      </c>
      <c r="AZ280" s="70">
        <v>0</v>
      </c>
      <c r="BA280" s="115">
        <v>0</v>
      </c>
      <c r="BB280" s="157" t="s">
        <v>1506</v>
      </c>
      <c r="BC280" s="157" t="s">
        <v>1507</v>
      </c>
      <c r="BD280" s="157"/>
      <c r="BE280" s="157"/>
      <c r="BF280" s="157"/>
      <c r="BG280" s="115"/>
      <c r="BH280" s="143">
        <v>0</v>
      </c>
      <c r="BI280" s="143"/>
      <c r="BJ280" s="143">
        <v>1</v>
      </c>
      <c r="BK280" s="143">
        <v>0</v>
      </c>
      <c r="BL280" s="143">
        <v>0</v>
      </c>
      <c r="BM280" s="143">
        <v>0</v>
      </c>
      <c r="BN280" s="143">
        <v>0</v>
      </c>
      <c r="BO280" s="143">
        <v>0</v>
      </c>
      <c r="BP280" s="143">
        <v>0</v>
      </c>
      <c r="BQ280" s="6" t="str">
        <f>VLOOKUP(AM280,Hilfslisten!J:K,2,FALSE)</f>
        <v>Rupf Marcel</v>
      </c>
      <c r="BR280" s="157" t="s">
        <v>667</v>
      </c>
    </row>
    <row r="281" spans="1:70" ht="15" hidden="1" customHeight="1">
      <c r="A281" s="85" t="s">
        <v>2800</v>
      </c>
      <c r="B281" s="69" t="s">
        <v>177</v>
      </c>
      <c r="C281" s="69" t="s">
        <v>150</v>
      </c>
      <c r="D281" s="56" t="s">
        <v>2801</v>
      </c>
      <c r="E281" s="99" t="s">
        <v>2553</v>
      </c>
      <c r="F281" s="69"/>
      <c r="G281" s="15" t="s">
        <v>2802</v>
      </c>
      <c r="H281" s="15" t="s">
        <v>2803</v>
      </c>
      <c r="I281" s="15"/>
      <c r="J281" s="62" t="s">
        <v>667</v>
      </c>
      <c r="K281" s="15" t="s">
        <v>2804</v>
      </c>
      <c r="L281" s="99" t="s">
        <v>2805</v>
      </c>
      <c r="M281" s="84" t="s">
        <v>2806</v>
      </c>
      <c r="N281" s="15" t="s">
        <v>164</v>
      </c>
      <c r="O281" s="58">
        <v>4</v>
      </c>
      <c r="P281" s="16" t="s">
        <v>452</v>
      </c>
      <c r="Q281" s="16" t="s">
        <v>2807</v>
      </c>
      <c r="R281" s="16" t="s">
        <v>1085</v>
      </c>
      <c r="S281" s="16" t="s">
        <v>2560</v>
      </c>
      <c r="T281" s="23" t="s">
        <v>168</v>
      </c>
      <c r="U281" s="23" t="s">
        <v>168</v>
      </c>
      <c r="V281" s="23"/>
      <c r="W281" s="23"/>
      <c r="X281" s="23" t="s">
        <v>168</v>
      </c>
      <c r="Y281" s="23" t="s">
        <v>168</v>
      </c>
      <c r="Z281" s="23">
        <v>5</v>
      </c>
      <c r="AA281" s="23" t="s">
        <v>1664</v>
      </c>
      <c r="AB281" s="23" t="s">
        <v>168</v>
      </c>
      <c r="AC281" s="23" t="s">
        <v>168</v>
      </c>
      <c r="AD281" s="23" t="s">
        <v>168</v>
      </c>
      <c r="AE281" s="23" t="s">
        <v>168</v>
      </c>
      <c r="AF281" s="23" t="s">
        <v>168</v>
      </c>
      <c r="AG281" s="23" t="s">
        <v>168</v>
      </c>
      <c r="AH281" s="23" t="s">
        <v>168</v>
      </c>
      <c r="AI281" s="23" t="s">
        <v>168</v>
      </c>
      <c r="AJ281" s="23" t="s">
        <v>168</v>
      </c>
      <c r="AK281" s="23" t="s">
        <v>168</v>
      </c>
      <c r="AL281" s="15" t="s">
        <v>271</v>
      </c>
      <c r="AM281" s="15" t="s">
        <v>1230</v>
      </c>
      <c r="AN281" s="15" t="s">
        <v>273</v>
      </c>
      <c r="AO281" s="16" t="s">
        <v>1500</v>
      </c>
      <c r="AP281" s="108"/>
      <c r="AQ281" s="69" t="s">
        <v>2561</v>
      </c>
      <c r="AR281" s="41" t="s">
        <v>1200</v>
      </c>
      <c r="AS281" s="47"/>
      <c r="AT281" s="56">
        <v>1557924</v>
      </c>
      <c r="AU281" s="4" t="s">
        <v>2808</v>
      </c>
      <c r="AV281" s="4" t="s">
        <v>2809</v>
      </c>
      <c r="AW281" s="4" t="s">
        <v>2810</v>
      </c>
      <c r="AX281" s="70">
        <v>0</v>
      </c>
      <c r="AY281" s="115">
        <v>0</v>
      </c>
      <c r="AZ281" s="70">
        <v>0</v>
      </c>
      <c r="BA281" s="115">
        <v>0</v>
      </c>
      <c r="BB281" s="157" t="s">
        <v>1506</v>
      </c>
      <c r="BC281" s="157" t="s">
        <v>1507</v>
      </c>
      <c r="BD281" s="157"/>
      <c r="BE281" s="157"/>
      <c r="BF281" s="157"/>
      <c r="BG281" s="115"/>
      <c r="BH281" s="143">
        <v>0</v>
      </c>
      <c r="BI281" s="143"/>
      <c r="BJ281" s="143">
        <v>0</v>
      </c>
      <c r="BK281" s="143">
        <v>1</v>
      </c>
      <c r="BL281" s="143">
        <v>0</v>
      </c>
      <c r="BM281" s="143">
        <v>0</v>
      </c>
      <c r="BN281" s="143">
        <v>0</v>
      </c>
      <c r="BO281" s="143">
        <v>0</v>
      </c>
      <c r="BP281" s="143">
        <v>0</v>
      </c>
      <c r="BQ281" s="6" t="str">
        <f>VLOOKUP(AM281,Hilfslisten!J:K,2,FALSE)</f>
        <v>Korba Petr</v>
      </c>
      <c r="BR281" s="157" t="s">
        <v>667</v>
      </c>
    </row>
    <row r="282" spans="1:70" ht="15" hidden="1" customHeight="1">
      <c r="A282" s="85" t="s">
        <v>2811</v>
      </c>
      <c r="B282" s="69" t="s">
        <v>177</v>
      </c>
      <c r="C282" s="22" t="s">
        <v>1519</v>
      </c>
      <c r="D282" s="56"/>
      <c r="E282" s="102"/>
      <c r="F282" s="22"/>
      <c r="G282" s="22"/>
      <c r="H282" s="22" t="s">
        <v>1519</v>
      </c>
      <c r="I282" s="22"/>
      <c r="J282" s="65" t="s">
        <v>667</v>
      </c>
      <c r="K282" s="21" t="s">
        <v>2812</v>
      </c>
      <c r="L282" s="102" t="s">
        <v>2813</v>
      </c>
      <c r="M282" s="84" t="s">
        <v>2813</v>
      </c>
      <c r="N282" s="15" t="s">
        <v>164</v>
      </c>
      <c r="O282" s="58">
        <v>4</v>
      </c>
      <c r="P282" s="16" t="s">
        <v>208</v>
      </c>
      <c r="Q282" s="16" t="s">
        <v>2777</v>
      </c>
      <c r="R282" s="16" t="s">
        <v>1085</v>
      </c>
      <c r="S282" s="22" t="s">
        <v>2778</v>
      </c>
      <c r="T282" s="23" t="s">
        <v>168</v>
      </c>
      <c r="U282" s="23" t="s">
        <v>168</v>
      </c>
      <c r="V282" s="23"/>
      <c r="W282" s="23"/>
      <c r="X282" s="23">
        <v>5</v>
      </c>
      <c r="Y282" s="23" t="s">
        <v>1664</v>
      </c>
      <c r="Z282" s="23" t="s">
        <v>168</v>
      </c>
      <c r="AA282" s="23" t="s">
        <v>168</v>
      </c>
      <c r="AB282" s="23">
        <v>5</v>
      </c>
      <c r="AC282" s="23" t="s">
        <v>1664</v>
      </c>
      <c r="AD282" s="23" t="s">
        <v>168</v>
      </c>
      <c r="AE282" s="23" t="s">
        <v>168</v>
      </c>
      <c r="AF282" s="23">
        <v>5</v>
      </c>
      <c r="AG282" s="23">
        <v>7</v>
      </c>
      <c r="AH282" s="23" t="s">
        <v>168</v>
      </c>
      <c r="AI282" s="23" t="s">
        <v>168</v>
      </c>
      <c r="AJ282" s="23" t="s">
        <v>168</v>
      </c>
      <c r="AK282" s="23" t="s">
        <v>168</v>
      </c>
      <c r="AL282" s="15" t="s">
        <v>232</v>
      </c>
      <c r="AM282" s="15" t="s">
        <v>2814</v>
      </c>
      <c r="AN282" s="15" t="s">
        <v>2815</v>
      </c>
      <c r="AO282" s="84" t="s">
        <v>1500</v>
      </c>
      <c r="AP282" s="109"/>
      <c r="AQ282" s="69"/>
      <c r="AR282" s="41" t="s">
        <v>2816</v>
      </c>
      <c r="AS282" s="41"/>
      <c r="AT282" s="56">
        <v>1558814</v>
      </c>
      <c r="AU282" s="4" t="s">
        <v>2817</v>
      </c>
      <c r="AV282" s="4" t="s">
        <v>2818</v>
      </c>
      <c r="AW282" s="4" t="s">
        <v>2819</v>
      </c>
      <c r="AX282" s="70">
        <v>0</v>
      </c>
      <c r="AY282" s="115">
        <v>0</v>
      </c>
      <c r="AZ282" s="70">
        <v>0</v>
      </c>
      <c r="BA282" s="115">
        <v>0</v>
      </c>
      <c r="BB282" s="157" t="s">
        <v>1506</v>
      </c>
      <c r="BC282" s="157" t="s">
        <v>1507</v>
      </c>
      <c r="BD282" s="157" t="s">
        <v>1671</v>
      </c>
      <c r="BE282" s="157"/>
      <c r="BF282" s="157"/>
      <c r="BG282" s="115"/>
      <c r="BH282" s="143">
        <v>0</v>
      </c>
      <c r="BI282" s="143"/>
      <c r="BJ282" s="143">
        <v>0.33333333333333331</v>
      </c>
      <c r="BK282" s="143">
        <v>0</v>
      </c>
      <c r="BL282" s="143">
        <v>0.33333333333333331</v>
      </c>
      <c r="BM282" s="143">
        <v>0</v>
      </c>
      <c r="BN282" s="143">
        <v>0.33333333333333331</v>
      </c>
      <c r="BO282" s="143">
        <v>0</v>
      </c>
      <c r="BP282" s="143">
        <v>0</v>
      </c>
      <c r="BQ282" s="6" t="str">
        <f>VLOOKUP(AM282,Hilfslisten!J:K,2,FALSE)</f>
        <v>Scheier Johannes</v>
      </c>
      <c r="BR282" s="157" t="s">
        <v>667</v>
      </c>
    </row>
    <row r="283" spans="1:70" ht="15" hidden="1" customHeight="1">
      <c r="A283" s="85" t="s">
        <v>2820</v>
      </c>
      <c r="B283" s="69" t="s">
        <v>177</v>
      </c>
      <c r="C283" s="69" t="s">
        <v>150</v>
      </c>
      <c r="D283" s="56" t="s">
        <v>2821</v>
      </c>
      <c r="E283" s="99" t="s">
        <v>2567</v>
      </c>
      <c r="F283" s="69"/>
      <c r="G283" s="15" t="s">
        <v>2802</v>
      </c>
      <c r="H283" s="15" t="s">
        <v>2803</v>
      </c>
      <c r="I283" s="15"/>
      <c r="J283" s="62" t="s">
        <v>667</v>
      </c>
      <c r="K283" s="15" t="s">
        <v>2822</v>
      </c>
      <c r="L283" s="99" t="s">
        <v>2823</v>
      </c>
      <c r="M283" s="84" t="s">
        <v>2824</v>
      </c>
      <c r="N283" s="15" t="s">
        <v>164</v>
      </c>
      <c r="O283" s="58">
        <v>4</v>
      </c>
      <c r="P283" s="16" t="s">
        <v>452</v>
      </c>
      <c r="Q283" s="16" t="s">
        <v>2807</v>
      </c>
      <c r="R283" s="16" t="s">
        <v>1085</v>
      </c>
      <c r="S283" s="16" t="s">
        <v>2560</v>
      </c>
      <c r="T283" s="23" t="s">
        <v>168</v>
      </c>
      <c r="U283" s="23" t="s">
        <v>168</v>
      </c>
      <c r="V283" s="23"/>
      <c r="W283" s="23"/>
      <c r="X283" s="23" t="s">
        <v>168</v>
      </c>
      <c r="Y283" s="23" t="s">
        <v>168</v>
      </c>
      <c r="Z283" s="23">
        <v>5</v>
      </c>
      <c r="AA283" s="23" t="s">
        <v>1664</v>
      </c>
      <c r="AB283" s="23" t="s">
        <v>168</v>
      </c>
      <c r="AC283" s="23" t="s">
        <v>168</v>
      </c>
      <c r="AD283" s="23" t="s">
        <v>168</v>
      </c>
      <c r="AE283" s="23" t="s">
        <v>168</v>
      </c>
      <c r="AF283" s="23" t="s">
        <v>168</v>
      </c>
      <c r="AG283" s="23" t="s">
        <v>168</v>
      </c>
      <c r="AH283" s="23" t="s">
        <v>168</v>
      </c>
      <c r="AI283" s="23" t="s">
        <v>168</v>
      </c>
      <c r="AJ283" s="23" t="s">
        <v>168</v>
      </c>
      <c r="AK283" s="23" t="s">
        <v>168</v>
      </c>
      <c r="AL283" s="15" t="s">
        <v>271</v>
      </c>
      <c r="AM283" s="15" t="s">
        <v>741</v>
      </c>
      <c r="AN283" s="15" t="s">
        <v>273</v>
      </c>
      <c r="AO283" s="16" t="s">
        <v>1500</v>
      </c>
      <c r="AP283" s="108"/>
      <c r="AQ283" s="69" t="s">
        <v>2561</v>
      </c>
      <c r="AR283" s="41" t="s">
        <v>2825</v>
      </c>
      <c r="AS283" s="47"/>
      <c r="AT283" s="56">
        <v>1557920</v>
      </c>
      <c r="AU283" s="4" t="s">
        <v>2826</v>
      </c>
      <c r="AV283" s="4" t="s">
        <v>2827</v>
      </c>
      <c r="AW283" s="4" t="s">
        <v>2828</v>
      </c>
      <c r="AX283" s="70">
        <v>0</v>
      </c>
      <c r="AY283" s="115">
        <v>0</v>
      </c>
      <c r="AZ283" s="70">
        <v>0</v>
      </c>
      <c r="BA283" s="115">
        <v>0</v>
      </c>
      <c r="BB283" s="157" t="s">
        <v>1506</v>
      </c>
      <c r="BC283" s="157" t="s">
        <v>1507</v>
      </c>
      <c r="BD283" s="157"/>
      <c r="BE283" s="157"/>
      <c r="BF283" s="157"/>
      <c r="BG283" s="115"/>
      <c r="BH283" s="143">
        <v>0</v>
      </c>
      <c r="BI283" s="143"/>
      <c r="BJ283" s="143">
        <v>0</v>
      </c>
      <c r="BK283" s="143">
        <v>1</v>
      </c>
      <c r="BL283" s="143">
        <v>0</v>
      </c>
      <c r="BM283" s="143">
        <v>0</v>
      </c>
      <c r="BN283" s="143">
        <v>0</v>
      </c>
      <c r="BO283" s="143">
        <v>0</v>
      </c>
      <c r="BP283" s="143">
        <v>0</v>
      </c>
      <c r="BQ283" s="6" t="str">
        <f>VLOOKUP(AM283,Hilfslisten!J:K,2,FALSE)</f>
        <v>Heinzelmann Andreas</v>
      </c>
      <c r="BR283" s="157" t="s">
        <v>667</v>
      </c>
    </row>
    <row r="284" spans="1:70" ht="15" hidden="1" customHeight="1">
      <c r="A284" s="85" t="s">
        <v>2829</v>
      </c>
      <c r="B284" s="69" t="s">
        <v>177</v>
      </c>
      <c r="C284" s="69" t="s">
        <v>147</v>
      </c>
      <c r="D284" s="56" t="s">
        <v>2830</v>
      </c>
      <c r="E284" s="103" t="s">
        <v>2567</v>
      </c>
      <c r="F284" s="69"/>
      <c r="G284" s="69" t="s">
        <v>2831</v>
      </c>
      <c r="H284" s="69"/>
      <c r="I284" s="69"/>
      <c r="J284" s="58" t="s">
        <v>667</v>
      </c>
      <c r="K284" s="15" t="s">
        <v>2832</v>
      </c>
      <c r="L284" s="103" t="s">
        <v>2833</v>
      </c>
      <c r="M284" s="84" t="s">
        <v>2833</v>
      </c>
      <c r="N284" s="15" t="s">
        <v>661</v>
      </c>
      <c r="O284" s="58">
        <v>4</v>
      </c>
      <c r="P284" s="16" t="s">
        <v>165</v>
      </c>
      <c r="Q284" s="16" t="s">
        <v>2834</v>
      </c>
      <c r="R284" s="16" t="s">
        <v>1085</v>
      </c>
      <c r="S284" s="15" t="s">
        <v>2278</v>
      </c>
      <c r="T284" s="23">
        <v>5</v>
      </c>
      <c r="U284" s="23">
        <v>7</v>
      </c>
      <c r="V284" s="23"/>
      <c r="W284" s="23"/>
      <c r="X284" s="23" t="s">
        <v>168</v>
      </c>
      <c r="Y284" s="23" t="s">
        <v>168</v>
      </c>
      <c r="Z284" s="23" t="s">
        <v>168</v>
      </c>
      <c r="AA284" s="23" t="s">
        <v>168</v>
      </c>
      <c r="AB284" s="23" t="s">
        <v>168</v>
      </c>
      <c r="AC284" s="23" t="s">
        <v>168</v>
      </c>
      <c r="AD284" s="23" t="s">
        <v>168</v>
      </c>
      <c r="AE284" s="23" t="s">
        <v>168</v>
      </c>
      <c r="AF284" s="23" t="s">
        <v>168</v>
      </c>
      <c r="AG284" s="23" t="s">
        <v>168</v>
      </c>
      <c r="AH284" s="23" t="s">
        <v>168</v>
      </c>
      <c r="AI284" s="23" t="s">
        <v>168</v>
      </c>
      <c r="AJ284" s="23" t="s">
        <v>168</v>
      </c>
      <c r="AK284" s="23" t="s">
        <v>168</v>
      </c>
      <c r="AL284" s="15" t="s">
        <v>169</v>
      </c>
      <c r="AM284" s="15" t="s">
        <v>2835</v>
      </c>
      <c r="AN284" s="15" t="s">
        <v>170</v>
      </c>
      <c r="AO284" s="84" t="s">
        <v>1500</v>
      </c>
      <c r="AP284" s="109"/>
      <c r="AQ284" s="69" t="s">
        <v>2836</v>
      </c>
      <c r="AR284" s="41"/>
      <c r="AS284" s="41"/>
      <c r="AT284" s="56">
        <v>1558379</v>
      </c>
      <c r="AU284" s="4" t="s">
        <v>2837</v>
      </c>
      <c r="AV284" s="4" t="s">
        <v>2838</v>
      </c>
      <c r="AW284" s="4" t="s">
        <v>2839</v>
      </c>
      <c r="AX284" s="70" t="s">
        <v>667</v>
      </c>
      <c r="AY284" s="115">
        <v>0</v>
      </c>
      <c r="AZ284" s="70" t="s">
        <v>667</v>
      </c>
      <c r="BA284" s="115">
        <v>0</v>
      </c>
      <c r="BB284" s="157" t="s">
        <v>1506</v>
      </c>
      <c r="BC284" s="157" t="s">
        <v>1507</v>
      </c>
      <c r="BD284" s="157"/>
      <c r="BE284" s="157"/>
      <c r="BF284" s="157"/>
      <c r="BG284" s="115"/>
      <c r="BH284" s="143">
        <v>1</v>
      </c>
      <c r="BI284" s="143"/>
      <c r="BJ284" s="143">
        <v>0</v>
      </c>
      <c r="BK284" s="143">
        <v>0</v>
      </c>
      <c r="BL284" s="143">
        <v>0</v>
      </c>
      <c r="BM284" s="143">
        <v>0</v>
      </c>
      <c r="BN284" s="143">
        <v>0</v>
      </c>
      <c r="BO284" s="143">
        <v>0</v>
      </c>
      <c r="BP284" s="143">
        <v>0</v>
      </c>
      <c r="BQ284" s="6" t="str">
        <f>VLOOKUP(AM284,Hilfslisten!J:K,2,FALSE)</f>
        <v>Grüninger Miachel</v>
      </c>
      <c r="BR284" s="157"/>
    </row>
    <row r="285" spans="1:70" ht="15" hidden="1" customHeight="1">
      <c r="A285" s="85" t="s">
        <v>2840</v>
      </c>
      <c r="B285" s="69" t="s">
        <v>177</v>
      </c>
      <c r="C285" s="22" t="s">
        <v>147</v>
      </c>
      <c r="D285" s="56"/>
      <c r="E285" s="102"/>
      <c r="F285" s="22"/>
      <c r="G285" s="22"/>
      <c r="H285" s="22" t="s">
        <v>147</v>
      </c>
      <c r="I285" s="22"/>
      <c r="J285" s="65" t="s">
        <v>667</v>
      </c>
      <c r="K285" s="21" t="s">
        <v>2841</v>
      </c>
      <c r="L285" s="102" t="s">
        <v>2842</v>
      </c>
      <c r="M285" s="84" t="s">
        <v>2842</v>
      </c>
      <c r="N285" s="15" t="s">
        <v>661</v>
      </c>
      <c r="O285" s="58">
        <v>4</v>
      </c>
      <c r="P285" s="16" t="s">
        <v>2649</v>
      </c>
      <c r="Q285" s="16" t="s">
        <v>2641</v>
      </c>
      <c r="R285" s="16" t="s">
        <v>1085</v>
      </c>
      <c r="S285" s="22" t="s">
        <v>1085</v>
      </c>
      <c r="T285" s="23">
        <v>5</v>
      </c>
      <c r="U285" s="23">
        <v>5</v>
      </c>
      <c r="V285" s="23"/>
      <c r="W285" s="23"/>
      <c r="X285" s="23" t="s">
        <v>168</v>
      </c>
      <c r="Y285" s="23" t="s">
        <v>168</v>
      </c>
      <c r="Z285" s="23" t="s">
        <v>168</v>
      </c>
      <c r="AA285" s="23" t="s">
        <v>168</v>
      </c>
      <c r="AB285" s="23" t="s">
        <v>168</v>
      </c>
      <c r="AC285" s="23" t="s">
        <v>168</v>
      </c>
      <c r="AD285" s="23" t="s">
        <v>168</v>
      </c>
      <c r="AE285" s="23" t="s">
        <v>168</v>
      </c>
      <c r="AF285" s="23" t="s">
        <v>168</v>
      </c>
      <c r="AG285" s="23" t="s">
        <v>168</v>
      </c>
      <c r="AH285" s="23" t="s">
        <v>168</v>
      </c>
      <c r="AI285" s="23" t="s">
        <v>168</v>
      </c>
      <c r="AJ285" s="23" t="s">
        <v>168</v>
      </c>
      <c r="AK285" s="23" t="s">
        <v>168</v>
      </c>
      <c r="AL285" s="15" t="s">
        <v>169</v>
      </c>
      <c r="AM285" s="15" t="s">
        <v>682</v>
      </c>
      <c r="AN285" s="15" t="s">
        <v>170</v>
      </c>
      <c r="AO285" s="84" t="s">
        <v>1500</v>
      </c>
      <c r="AP285" s="109"/>
      <c r="AQ285" s="69" t="s">
        <v>2650</v>
      </c>
      <c r="AR285" s="41" t="s">
        <v>2651</v>
      </c>
      <c r="AS285" s="41"/>
      <c r="AT285" s="56">
        <v>1560108</v>
      </c>
      <c r="AU285" s="4" t="s">
        <v>2843</v>
      </c>
      <c r="AV285" s="4" t="s">
        <v>2844</v>
      </c>
      <c r="AW285" s="4" t="s">
        <v>2845</v>
      </c>
      <c r="AX285" s="70" t="s">
        <v>667</v>
      </c>
      <c r="AY285" s="115">
        <v>0</v>
      </c>
      <c r="AZ285" s="70" t="s">
        <v>11</v>
      </c>
      <c r="BA285" s="115" t="s">
        <v>2655</v>
      </c>
      <c r="BB285" s="157" t="s">
        <v>1506</v>
      </c>
      <c r="BC285" s="157" t="s">
        <v>1507</v>
      </c>
      <c r="BD285" s="157"/>
      <c r="BE285" s="157"/>
      <c r="BF285" s="157"/>
      <c r="BG285" s="115" t="s">
        <v>2656</v>
      </c>
      <c r="BH285" s="143">
        <v>1</v>
      </c>
      <c r="BI285" s="143"/>
      <c r="BJ285" s="143">
        <v>0</v>
      </c>
      <c r="BK285" s="143">
        <v>0</v>
      </c>
      <c r="BL285" s="143">
        <v>0</v>
      </c>
      <c r="BM285" s="143">
        <v>0</v>
      </c>
      <c r="BN285" s="143">
        <v>0</v>
      </c>
      <c r="BO285" s="143">
        <v>0</v>
      </c>
      <c r="BP285" s="143">
        <v>0</v>
      </c>
      <c r="BQ285" s="6" t="str">
        <f>VLOOKUP(AM285,Hilfslisten!J:K,2,FALSE)</f>
        <v>Manfriani Leonardo</v>
      </c>
      <c r="BR285" s="157" t="s">
        <v>667</v>
      </c>
    </row>
    <row r="286" spans="1:70" ht="15" hidden="1" customHeight="1">
      <c r="A286" s="85" t="s">
        <v>2846</v>
      </c>
      <c r="B286" s="69" t="s">
        <v>177</v>
      </c>
      <c r="C286" s="69" t="s">
        <v>150</v>
      </c>
      <c r="D286" s="56" t="s">
        <v>2847</v>
      </c>
      <c r="E286" s="99" t="s">
        <v>2848</v>
      </c>
      <c r="F286" s="69"/>
      <c r="G286" s="15" t="s">
        <v>2712</v>
      </c>
      <c r="H286" s="15" t="s">
        <v>2713</v>
      </c>
      <c r="I286" s="15"/>
      <c r="J286" s="62" t="s">
        <v>667</v>
      </c>
      <c r="K286" s="15" t="s">
        <v>2849</v>
      </c>
      <c r="L286" s="99" t="s">
        <v>2850</v>
      </c>
      <c r="M286" s="84" t="s">
        <v>2851</v>
      </c>
      <c r="N286" s="15" t="s">
        <v>164</v>
      </c>
      <c r="O286" s="58">
        <v>4</v>
      </c>
      <c r="P286" s="16" t="s">
        <v>452</v>
      </c>
      <c r="Q286" s="16" t="s">
        <v>2716</v>
      </c>
      <c r="R286" s="16" t="s">
        <v>1085</v>
      </c>
      <c r="S286" s="16" t="s">
        <v>2560</v>
      </c>
      <c r="T286" s="23" t="s">
        <v>168</v>
      </c>
      <c r="U286" s="23" t="s">
        <v>168</v>
      </c>
      <c r="V286" s="23"/>
      <c r="W286" s="23"/>
      <c r="X286" s="23" t="s">
        <v>168</v>
      </c>
      <c r="Y286" s="23" t="s">
        <v>168</v>
      </c>
      <c r="Z286" s="23">
        <v>5</v>
      </c>
      <c r="AA286" s="23" t="s">
        <v>1664</v>
      </c>
      <c r="AB286" s="23" t="s">
        <v>168</v>
      </c>
      <c r="AC286" s="23" t="s">
        <v>168</v>
      </c>
      <c r="AD286" s="23" t="s">
        <v>168</v>
      </c>
      <c r="AE286" s="23" t="s">
        <v>168</v>
      </c>
      <c r="AF286" s="23" t="s">
        <v>168</v>
      </c>
      <c r="AG286" s="23" t="s">
        <v>168</v>
      </c>
      <c r="AH286" s="23" t="s">
        <v>168</v>
      </c>
      <c r="AI286" s="23" t="s">
        <v>168</v>
      </c>
      <c r="AJ286" s="23" t="s">
        <v>168</v>
      </c>
      <c r="AK286" s="23" t="s">
        <v>168</v>
      </c>
      <c r="AL286" s="15" t="s">
        <v>284</v>
      </c>
      <c r="AM286" s="15" t="s">
        <v>2852</v>
      </c>
      <c r="AN286" s="15" t="s">
        <v>273</v>
      </c>
      <c r="AO286" s="16" t="s">
        <v>1500</v>
      </c>
      <c r="AP286" s="108"/>
      <c r="AQ286" s="69"/>
      <c r="AR286" s="41"/>
      <c r="AS286" s="41"/>
      <c r="AT286" s="56">
        <v>1558056</v>
      </c>
      <c r="AU286" s="4" t="s">
        <v>2853</v>
      </c>
      <c r="AV286" s="4" t="s">
        <v>2854</v>
      </c>
      <c r="AW286" s="4" t="s">
        <v>2855</v>
      </c>
      <c r="AX286" s="70">
        <v>0</v>
      </c>
      <c r="AY286" s="115">
        <v>0</v>
      </c>
      <c r="AZ286" s="70">
        <v>0</v>
      </c>
      <c r="BA286" s="115">
        <v>0</v>
      </c>
      <c r="BB286" s="157" t="s">
        <v>1506</v>
      </c>
      <c r="BC286" s="157" t="s">
        <v>1507</v>
      </c>
      <c r="BD286" s="157"/>
      <c r="BE286" s="157"/>
      <c r="BF286" s="157"/>
      <c r="BG286" s="115"/>
      <c r="BH286" s="143">
        <v>0</v>
      </c>
      <c r="BI286" s="143"/>
      <c r="BJ286" s="143">
        <v>0</v>
      </c>
      <c r="BK286" s="143">
        <v>1</v>
      </c>
      <c r="BL286" s="143">
        <v>0</v>
      </c>
      <c r="BM286" s="143">
        <v>0</v>
      </c>
      <c r="BN286" s="143">
        <v>0</v>
      </c>
      <c r="BO286" s="143">
        <v>0</v>
      </c>
      <c r="BP286" s="143">
        <v>0</v>
      </c>
      <c r="BQ286" s="6" t="str">
        <f>VLOOKUP(AM286,Hilfslisten!J:K,2,FALSE)</f>
        <v>Carabias-Hütter Vicente</v>
      </c>
      <c r="BR286" s="157" t="s">
        <v>667</v>
      </c>
    </row>
    <row r="287" spans="1:70" ht="15" hidden="1" customHeight="1">
      <c r="A287" s="85" t="s">
        <v>2856</v>
      </c>
      <c r="B287" s="22" t="s">
        <v>177</v>
      </c>
      <c r="C287" s="69" t="s">
        <v>147</v>
      </c>
      <c r="D287" s="56" t="s">
        <v>2857</v>
      </c>
      <c r="E287" s="103" t="s">
        <v>2553</v>
      </c>
      <c r="F287" s="69"/>
      <c r="G287" s="69" t="s">
        <v>2858</v>
      </c>
      <c r="H287" s="69"/>
      <c r="I287" s="69"/>
      <c r="J287" s="58" t="s">
        <v>667</v>
      </c>
      <c r="K287" s="15" t="s">
        <v>2859</v>
      </c>
      <c r="L287" s="103" t="s">
        <v>2860</v>
      </c>
      <c r="M287" s="84" t="s">
        <v>2860</v>
      </c>
      <c r="N287" s="15" t="s">
        <v>164</v>
      </c>
      <c r="O287" s="58">
        <v>4</v>
      </c>
      <c r="P287" s="16" t="s">
        <v>182</v>
      </c>
      <c r="Q287" s="16" t="s">
        <v>2861</v>
      </c>
      <c r="R287" s="16" t="s">
        <v>1085</v>
      </c>
      <c r="S287" s="15" t="s">
        <v>2278</v>
      </c>
      <c r="T287" s="23">
        <v>5</v>
      </c>
      <c r="U287" s="23">
        <v>7</v>
      </c>
      <c r="V287" s="23"/>
      <c r="W287" s="23"/>
      <c r="X287" s="23" t="s">
        <v>168</v>
      </c>
      <c r="Y287" s="23" t="s">
        <v>168</v>
      </c>
      <c r="Z287" s="23" t="s">
        <v>168</v>
      </c>
      <c r="AA287" s="23" t="s">
        <v>168</v>
      </c>
      <c r="AB287" s="23" t="s">
        <v>168</v>
      </c>
      <c r="AC287" s="23" t="s">
        <v>168</v>
      </c>
      <c r="AD287" s="23" t="s">
        <v>168</v>
      </c>
      <c r="AE287" s="23" t="s">
        <v>168</v>
      </c>
      <c r="AF287" s="23" t="s">
        <v>168</v>
      </c>
      <c r="AG287" s="23" t="s">
        <v>168</v>
      </c>
      <c r="AH287" s="23" t="s">
        <v>168</v>
      </c>
      <c r="AI287" s="23" t="s">
        <v>168</v>
      </c>
      <c r="AJ287" s="23" t="s">
        <v>168</v>
      </c>
      <c r="AK287" s="23" t="s">
        <v>168</v>
      </c>
      <c r="AL287" s="15" t="s">
        <v>169</v>
      </c>
      <c r="AM287" s="15" t="s">
        <v>2862</v>
      </c>
      <c r="AN287" s="15" t="s">
        <v>170</v>
      </c>
      <c r="AO287" s="84" t="s">
        <v>1500</v>
      </c>
      <c r="AP287" s="109"/>
      <c r="AQ287" s="69" t="s">
        <v>2863</v>
      </c>
      <c r="AR287" s="41"/>
      <c r="AS287" s="41"/>
      <c r="AT287" s="56">
        <v>1559037</v>
      </c>
      <c r="AU287" s="4" t="s">
        <v>2864</v>
      </c>
      <c r="AV287" s="4" t="s">
        <v>2865</v>
      </c>
      <c r="AW287" s="4" t="s">
        <v>2866</v>
      </c>
      <c r="AX287" s="70">
        <v>0</v>
      </c>
      <c r="AY287" s="115">
        <v>0</v>
      </c>
      <c r="AZ287" s="70">
        <v>0</v>
      </c>
      <c r="BA287" s="115">
        <v>0</v>
      </c>
      <c r="BB287" s="157" t="s">
        <v>1506</v>
      </c>
      <c r="BC287" s="157" t="s">
        <v>1507</v>
      </c>
      <c r="BD287" s="157"/>
      <c r="BE287" s="157"/>
      <c r="BF287" s="157"/>
      <c r="BG287" s="115"/>
      <c r="BH287" s="143">
        <v>1</v>
      </c>
      <c r="BI287" s="143"/>
      <c r="BJ287" s="143">
        <v>0</v>
      </c>
      <c r="BK287" s="143">
        <v>0</v>
      </c>
      <c r="BL287" s="143">
        <v>0</v>
      </c>
      <c r="BM287" s="143">
        <v>0</v>
      </c>
      <c r="BN287" s="143">
        <v>0</v>
      </c>
      <c r="BO287" s="143">
        <v>0</v>
      </c>
      <c r="BP287" s="143">
        <v>0</v>
      </c>
      <c r="BQ287" s="6" t="str">
        <f>VLOOKUP(AM287,Hilfslisten!J:K,2,FALSE)</f>
        <v>Lenhart Peter Marcus</v>
      </c>
      <c r="BR287" s="157"/>
    </row>
    <row r="288" spans="1:70" ht="15" customHeight="1">
      <c r="A288" s="85" t="s">
        <v>2867</v>
      </c>
      <c r="B288" s="69" t="s">
        <v>177</v>
      </c>
      <c r="C288" s="69" t="s">
        <v>151</v>
      </c>
      <c r="D288" s="56"/>
      <c r="E288" s="99" t="s">
        <v>2567</v>
      </c>
      <c r="F288" s="69"/>
      <c r="G288" s="15"/>
      <c r="H288" s="15" t="s">
        <v>151</v>
      </c>
      <c r="I288" s="15"/>
      <c r="J288" s="62" t="s">
        <v>667</v>
      </c>
      <c r="K288" s="15" t="s">
        <v>2868</v>
      </c>
      <c r="L288" s="99" t="s">
        <v>2869</v>
      </c>
      <c r="M288" s="84" t="s">
        <v>2869</v>
      </c>
      <c r="N288" s="15" t="s">
        <v>164</v>
      </c>
      <c r="O288" s="58">
        <v>4</v>
      </c>
      <c r="P288" s="16" t="s">
        <v>208</v>
      </c>
      <c r="Q288" s="16" t="s">
        <v>2633</v>
      </c>
      <c r="R288" s="16" t="s">
        <v>1085</v>
      </c>
      <c r="S288" s="22" t="s">
        <v>2634</v>
      </c>
      <c r="T288" s="23" t="s">
        <v>168</v>
      </c>
      <c r="U288" s="23" t="s">
        <v>168</v>
      </c>
      <c r="V288" s="23"/>
      <c r="W288" s="23"/>
      <c r="X288" s="23" t="s">
        <v>168</v>
      </c>
      <c r="Y288" s="23" t="s">
        <v>168</v>
      </c>
      <c r="Z288" s="23" t="s">
        <v>168</v>
      </c>
      <c r="AA288" s="23" t="s">
        <v>168</v>
      </c>
      <c r="AB288" s="23">
        <v>5</v>
      </c>
      <c r="AC288" s="23" t="s">
        <v>1664</v>
      </c>
      <c r="AD288" s="23" t="s">
        <v>168</v>
      </c>
      <c r="AE288" s="23" t="s">
        <v>168</v>
      </c>
      <c r="AF288" s="23" t="s">
        <v>168</v>
      </c>
      <c r="AG288" s="23" t="s">
        <v>168</v>
      </c>
      <c r="AH288" s="23" t="s">
        <v>168</v>
      </c>
      <c r="AI288" s="23" t="s">
        <v>168</v>
      </c>
      <c r="AJ288" s="23" t="s">
        <v>168</v>
      </c>
      <c r="AK288" s="23" t="s">
        <v>168</v>
      </c>
      <c r="AL288" s="15" t="s">
        <v>2768</v>
      </c>
      <c r="AM288" s="15" t="s">
        <v>699</v>
      </c>
      <c r="AN288" s="15" t="s">
        <v>308</v>
      </c>
      <c r="AO288" s="16" t="s">
        <v>1500</v>
      </c>
      <c r="AP288" s="108"/>
      <c r="AQ288" s="69"/>
      <c r="AR288" s="41"/>
      <c r="AS288" s="41"/>
      <c r="AT288" s="56">
        <v>1558823</v>
      </c>
      <c r="AU288" s="4" t="s">
        <v>2870</v>
      </c>
      <c r="AV288" s="4" t="s">
        <v>2871</v>
      </c>
      <c r="AW288" s="4" t="s">
        <v>2872</v>
      </c>
      <c r="AX288" s="70">
        <v>0</v>
      </c>
      <c r="AY288" s="115">
        <v>0</v>
      </c>
      <c r="AZ288" s="70">
        <v>0</v>
      </c>
      <c r="BA288" s="115">
        <v>0</v>
      </c>
      <c r="BB288" s="157" t="s">
        <v>1506</v>
      </c>
      <c r="BC288" s="157" t="s">
        <v>1507</v>
      </c>
      <c r="BD288" s="157" t="s">
        <v>2726</v>
      </c>
      <c r="BE288" s="157"/>
      <c r="BF288" s="157"/>
      <c r="BG288" s="115"/>
      <c r="BH288" s="143">
        <v>0</v>
      </c>
      <c r="BI288" s="143"/>
      <c r="BJ288" s="143">
        <v>0</v>
      </c>
      <c r="BK288" s="143">
        <v>0</v>
      </c>
      <c r="BL288" s="143">
        <v>1</v>
      </c>
      <c r="BM288" s="143">
        <v>0</v>
      </c>
      <c r="BN288" s="143">
        <v>0</v>
      </c>
      <c r="BO288" s="143">
        <v>0</v>
      </c>
      <c r="BP288" s="143">
        <v>0</v>
      </c>
      <c r="BQ288" s="6" t="str">
        <f>VLOOKUP(AM288,Hilfslisten!J:K,2,FALSE)</f>
        <v>Braschler Martin</v>
      </c>
      <c r="BR288" s="157" t="s">
        <v>667</v>
      </c>
    </row>
    <row r="289" spans="1:70" ht="15" hidden="1" customHeight="1">
      <c r="A289" s="85" t="s">
        <v>2873</v>
      </c>
      <c r="B289" s="22" t="s">
        <v>177</v>
      </c>
      <c r="C289" s="69" t="s">
        <v>2585</v>
      </c>
      <c r="D289" s="56"/>
      <c r="E289" s="99" t="s">
        <v>99</v>
      </c>
      <c r="F289" s="69"/>
      <c r="G289" s="69"/>
      <c r="H289" s="69" t="s">
        <v>2585</v>
      </c>
      <c r="I289" s="69"/>
      <c r="J289" s="58" t="s">
        <v>667</v>
      </c>
      <c r="K289" s="15" t="s">
        <v>2874</v>
      </c>
      <c r="L289" s="99" t="s">
        <v>2875</v>
      </c>
      <c r="M289" s="84" t="s">
        <v>2875</v>
      </c>
      <c r="N289" s="15" t="s">
        <v>661</v>
      </c>
      <c r="O289" s="58">
        <v>4</v>
      </c>
      <c r="P289" s="16" t="s">
        <v>452</v>
      </c>
      <c r="Q289" s="16" t="s">
        <v>2589</v>
      </c>
      <c r="R289" s="16" t="s">
        <v>1085</v>
      </c>
      <c r="S289" s="16" t="s">
        <v>2278</v>
      </c>
      <c r="T289" s="23" t="s">
        <v>168</v>
      </c>
      <c r="U289" s="23" t="s">
        <v>168</v>
      </c>
      <c r="V289" s="23"/>
      <c r="W289" s="23"/>
      <c r="X289" s="23" t="s">
        <v>168</v>
      </c>
      <c r="Y289" s="23" t="s">
        <v>168</v>
      </c>
      <c r="Z289" s="23" t="s">
        <v>168</v>
      </c>
      <c r="AA289" s="23" t="s">
        <v>168</v>
      </c>
      <c r="AB289" s="23" t="s">
        <v>168</v>
      </c>
      <c r="AC289" s="23" t="s">
        <v>168</v>
      </c>
      <c r="AD289" s="23">
        <v>5</v>
      </c>
      <c r="AE289" s="23">
        <v>7</v>
      </c>
      <c r="AF289" s="23">
        <v>5</v>
      </c>
      <c r="AG289" s="23">
        <v>7</v>
      </c>
      <c r="AH289" s="23" t="s">
        <v>168</v>
      </c>
      <c r="AI289" s="23" t="s">
        <v>168</v>
      </c>
      <c r="AJ289" s="23" t="s">
        <v>168</v>
      </c>
      <c r="AK289" s="23" t="s">
        <v>168</v>
      </c>
      <c r="AL289" s="15" t="s">
        <v>365</v>
      </c>
      <c r="AM289" s="15" t="s">
        <v>402</v>
      </c>
      <c r="AN289" s="15" t="s">
        <v>2591</v>
      </c>
      <c r="AO289" s="16" t="s">
        <v>1500</v>
      </c>
      <c r="AP289" s="108"/>
      <c r="AQ289" s="69"/>
      <c r="AR289" s="41" t="s">
        <v>2592</v>
      </c>
      <c r="AS289" s="46"/>
      <c r="AT289" s="56">
        <v>1558269</v>
      </c>
      <c r="AU289" s="4" t="s">
        <v>2876</v>
      </c>
      <c r="AV289" s="4" t="s">
        <v>2877</v>
      </c>
      <c r="AW289" s="4" t="s">
        <v>2878</v>
      </c>
      <c r="AX289" s="70" t="s">
        <v>667</v>
      </c>
      <c r="AY289" s="115">
        <v>0</v>
      </c>
      <c r="AZ289" s="70" t="s">
        <v>667</v>
      </c>
      <c r="BA289" s="115">
        <v>0</v>
      </c>
      <c r="BB289" s="157" t="s">
        <v>1506</v>
      </c>
      <c r="BC289" s="157" t="s">
        <v>1507</v>
      </c>
      <c r="BD289" s="157"/>
      <c r="BE289" s="157"/>
      <c r="BF289" s="157"/>
      <c r="BG289" s="115"/>
      <c r="BH289" s="143">
        <v>0</v>
      </c>
      <c r="BI289" s="143"/>
      <c r="BJ289" s="143">
        <v>0</v>
      </c>
      <c r="BK289" s="143">
        <v>0</v>
      </c>
      <c r="BL289" s="143">
        <v>0</v>
      </c>
      <c r="BM289" s="143">
        <v>0.5</v>
      </c>
      <c r="BN289" s="143">
        <v>0.5</v>
      </c>
      <c r="BO289" s="143">
        <v>0</v>
      </c>
      <c r="BP289" s="143">
        <v>0</v>
      </c>
      <c r="BQ289" s="6" t="str">
        <f>VLOOKUP(AM289,Hilfslisten!J:K,2,FALSE)</f>
        <v>Hug Peter</v>
      </c>
      <c r="BR289" s="157" t="s">
        <v>667</v>
      </c>
    </row>
    <row r="290" spans="1:70" ht="15" hidden="1" customHeight="1">
      <c r="A290" s="85" t="s">
        <v>2879</v>
      </c>
      <c r="B290" s="69" t="s">
        <v>177</v>
      </c>
      <c r="C290" s="22" t="s">
        <v>2753</v>
      </c>
      <c r="D290" s="56"/>
      <c r="E290" s="102"/>
      <c r="F290" s="22"/>
      <c r="G290" s="22"/>
      <c r="H290" s="22" t="s">
        <v>2753</v>
      </c>
      <c r="I290" s="22"/>
      <c r="J290" s="65" t="s">
        <v>667</v>
      </c>
      <c r="K290" s="21" t="s">
        <v>2880</v>
      </c>
      <c r="L290" s="102" t="s">
        <v>2881</v>
      </c>
      <c r="M290" s="84" t="s">
        <v>2881</v>
      </c>
      <c r="N290" s="15" t="s">
        <v>661</v>
      </c>
      <c r="O290" s="58">
        <v>4</v>
      </c>
      <c r="P290" s="16" t="s">
        <v>452</v>
      </c>
      <c r="Q290" s="16" t="s">
        <v>2756</v>
      </c>
      <c r="R290" s="16" t="s">
        <v>1085</v>
      </c>
      <c r="S290" s="22" t="s">
        <v>2634</v>
      </c>
      <c r="T290" s="23" t="s">
        <v>168</v>
      </c>
      <c r="U290" s="23" t="s">
        <v>168</v>
      </c>
      <c r="V290" s="23"/>
      <c r="W290" s="23"/>
      <c r="X290" s="23">
        <v>5</v>
      </c>
      <c r="Y290" s="23" t="s">
        <v>1664</v>
      </c>
      <c r="Z290" s="23" t="s">
        <v>168</v>
      </c>
      <c r="AA290" s="23" t="s">
        <v>168</v>
      </c>
      <c r="AB290" s="23">
        <v>5</v>
      </c>
      <c r="AC290" s="23" t="s">
        <v>1664</v>
      </c>
      <c r="AD290" s="23" t="s">
        <v>168</v>
      </c>
      <c r="AE290" s="23" t="s">
        <v>168</v>
      </c>
      <c r="AF290" s="23" t="s">
        <v>168</v>
      </c>
      <c r="AG290" s="23" t="s">
        <v>168</v>
      </c>
      <c r="AH290" s="23" t="s">
        <v>168</v>
      </c>
      <c r="AI290" s="23" t="s">
        <v>168</v>
      </c>
      <c r="AJ290" s="23" t="s">
        <v>168</v>
      </c>
      <c r="AK290" s="23" t="s">
        <v>168</v>
      </c>
      <c r="AL290" s="15" t="s">
        <v>232</v>
      </c>
      <c r="AM290" s="15" t="s">
        <v>797</v>
      </c>
      <c r="AN290" s="15" t="s">
        <v>2757</v>
      </c>
      <c r="AO290" s="84" t="s">
        <v>1500</v>
      </c>
      <c r="AP290" s="109"/>
      <c r="AQ290" s="69"/>
      <c r="AR290" s="41" t="s">
        <v>2882</v>
      </c>
      <c r="AS290" s="41"/>
      <c r="AT290" s="56">
        <v>1558101</v>
      </c>
      <c r="AU290" s="4" t="s">
        <v>2883</v>
      </c>
      <c r="AV290" s="4" t="s">
        <v>2884</v>
      </c>
      <c r="AW290" s="4" t="s">
        <v>2885</v>
      </c>
      <c r="AX290" s="70" t="s">
        <v>667</v>
      </c>
      <c r="AY290" s="115">
        <v>0</v>
      </c>
      <c r="AZ290" s="70" t="s">
        <v>667</v>
      </c>
      <c r="BA290" s="115">
        <v>0</v>
      </c>
      <c r="BB290" s="157" t="s">
        <v>1506</v>
      </c>
      <c r="BC290" s="157" t="s">
        <v>1507</v>
      </c>
      <c r="BD290" s="157" t="s">
        <v>1671</v>
      </c>
      <c r="BE290" s="157"/>
      <c r="BF290" s="157"/>
      <c r="BG290" s="115"/>
      <c r="BH290" s="143">
        <v>0</v>
      </c>
      <c r="BI290" s="143"/>
      <c r="BJ290" s="143">
        <v>0.5</v>
      </c>
      <c r="BK290" s="143">
        <v>0</v>
      </c>
      <c r="BL290" s="143">
        <v>0.5</v>
      </c>
      <c r="BM290" s="143">
        <v>0</v>
      </c>
      <c r="BN290" s="143">
        <v>0</v>
      </c>
      <c r="BO290" s="143">
        <v>0</v>
      </c>
      <c r="BP290" s="143">
        <v>0</v>
      </c>
      <c r="BQ290" s="6" t="str">
        <f>VLOOKUP(AM290,Hilfslisten!J:K,2,FALSE)</f>
        <v>Doran Hans</v>
      </c>
      <c r="BR290" s="157" t="s">
        <v>667</v>
      </c>
    </row>
    <row r="291" spans="1:70" ht="15" hidden="1" customHeight="1">
      <c r="A291" s="85" t="s">
        <v>2886</v>
      </c>
      <c r="B291" s="22" t="s">
        <v>177</v>
      </c>
      <c r="C291" s="21" t="s">
        <v>152</v>
      </c>
      <c r="D291" s="97" t="s">
        <v>2887</v>
      </c>
      <c r="E291" s="124" t="s">
        <v>2888</v>
      </c>
      <c r="F291" s="21"/>
      <c r="G291" s="21" t="s">
        <v>2689</v>
      </c>
      <c r="H291" s="21"/>
      <c r="I291" s="21"/>
      <c r="J291" s="59" t="s">
        <v>667</v>
      </c>
      <c r="K291" s="126" t="s">
        <v>2889</v>
      </c>
      <c r="L291" s="124" t="s">
        <v>2888</v>
      </c>
      <c r="M291" s="84" t="s">
        <v>2890</v>
      </c>
      <c r="N291" s="15" t="s">
        <v>164</v>
      </c>
      <c r="O291" s="58">
        <v>4</v>
      </c>
      <c r="P291" s="16" t="s">
        <v>452</v>
      </c>
      <c r="Q291" s="16" t="s">
        <v>2746</v>
      </c>
      <c r="R291" s="16" t="s">
        <v>1085</v>
      </c>
      <c r="S291" s="16" t="s">
        <v>2278</v>
      </c>
      <c r="T291" s="23" t="s">
        <v>168</v>
      </c>
      <c r="U291" s="23" t="s">
        <v>168</v>
      </c>
      <c r="V291" s="23"/>
      <c r="W291" s="23"/>
      <c r="X291" s="23" t="s">
        <v>168</v>
      </c>
      <c r="Y291" s="23" t="s">
        <v>168</v>
      </c>
      <c r="Z291" s="23" t="s">
        <v>168</v>
      </c>
      <c r="AA291" s="23" t="s">
        <v>168</v>
      </c>
      <c r="AB291" s="23" t="s">
        <v>168</v>
      </c>
      <c r="AC291" s="23" t="s">
        <v>168</v>
      </c>
      <c r="AD291" s="23">
        <v>5</v>
      </c>
      <c r="AE291" s="23">
        <v>7</v>
      </c>
      <c r="AF291" s="23" t="s">
        <v>168</v>
      </c>
      <c r="AG291" s="23" t="s">
        <v>168</v>
      </c>
      <c r="AH291" s="23" t="s">
        <v>168</v>
      </c>
      <c r="AI291" s="23" t="s">
        <v>168</v>
      </c>
      <c r="AJ291" s="23" t="s">
        <v>168</v>
      </c>
      <c r="AK291" s="23" t="s">
        <v>168</v>
      </c>
      <c r="AL291" s="15" t="s">
        <v>246</v>
      </c>
      <c r="AM291" s="15" t="s">
        <v>2891</v>
      </c>
      <c r="AN291" s="15" t="s">
        <v>367</v>
      </c>
      <c r="AO291" s="17" t="s">
        <v>1500</v>
      </c>
      <c r="AP291" s="23"/>
      <c r="AQ291" s="69" t="s">
        <v>2892</v>
      </c>
      <c r="AR291" s="41"/>
      <c r="AS291" s="41"/>
      <c r="AT291" s="56">
        <v>1557976</v>
      </c>
      <c r="AU291" s="4" t="s">
        <v>2893</v>
      </c>
      <c r="AV291" s="4" t="s">
        <v>2894</v>
      </c>
      <c r="AW291" s="4" t="s">
        <v>2895</v>
      </c>
      <c r="AX291" s="70">
        <v>0</v>
      </c>
      <c r="AY291" s="115">
        <v>0</v>
      </c>
      <c r="AZ291" s="70">
        <v>0</v>
      </c>
      <c r="BA291" s="115">
        <v>0</v>
      </c>
      <c r="BB291" s="157" t="s">
        <v>1506</v>
      </c>
      <c r="BC291" s="157" t="s">
        <v>1507</v>
      </c>
      <c r="BD291" s="157"/>
      <c r="BE291" s="157"/>
      <c r="BF291" s="157"/>
      <c r="BG291" s="115"/>
      <c r="BH291" s="143">
        <v>0</v>
      </c>
      <c r="BI291" s="143"/>
      <c r="BJ291" s="143">
        <v>0</v>
      </c>
      <c r="BK291" s="143">
        <v>0</v>
      </c>
      <c r="BL291" s="143">
        <v>0</v>
      </c>
      <c r="BM291" s="143">
        <v>1</v>
      </c>
      <c r="BN291" s="143">
        <v>0</v>
      </c>
      <c r="BO291" s="143">
        <v>0</v>
      </c>
      <c r="BP291" s="143">
        <v>0</v>
      </c>
      <c r="BQ291" s="6" t="str">
        <f>VLOOKUP(AM291,Hilfslisten!J:K,2,FALSE)</f>
        <v>Brändli Christof</v>
      </c>
      <c r="BR291" s="157" t="s">
        <v>667</v>
      </c>
    </row>
    <row r="292" spans="1:70" ht="15" customHeight="1">
      <c r="A292" s="85" t="s">
        <v>2896</v>
      </c>
      <c r="B292" s="69" t="s">
        <v>177</v>
      </c>
      <c r="C292" s="22" t="s">
        <v>151</v>
      </c>
      <c r="D292" s="56"/>
      <c r="E292" s="102"/>
      <c r="F292" s="22"/>
      <c r="G292" s="22"/>
      <c r="H292" s="22" t="s">
        <v>151</v>
      </c>
      <c r="I292" s="22"/>
      <c r="J292" s="65" t="s">
        <v>667</v>
      </c>
      <c r="K292" s="21" t="s">
        <v>2897</v>
      </c>
      <c r="L292" s="102" t="s">
        <v>2898</v>
      </c>
      <c r="M292" s="84" t="s">
        <v>2898</v>
      </c>
      <c r="N292" s="15" t="s">
        <v>661</v>
      </c>
      <c r="O292" s="58">
        <v>4</v>
      </c>
      <c r="P292" s="16" t="s">
        <v>208</v>
      </c>
      <c r="Q292" s="16" t="s">
        <v>2633</v>
      </c>
      <c r="R292" s="16" t="s">
        <v>1085</v>
      </c>
      <c r="S292" s="22" t="s">
        <v>2634</v>
      </c>
      <c r="T292" s="23" t="s">
        <v>168</v>
      </c>
      <c r="U292" s="23" t="s">
        <v>168</v>
      </c>
      <c r="V292" s="23"/>
      <c r="W292" s="23"/>
      <c r="X292" s="23" t="s">
        <v>168</v>
      </c>
      <c r="Y292" s="23" t="s">
        <v>168</v>
      </c>
      <c r="Z292" s="23" t="s">
        <v>168</v>
      </c>
      <c r="AA292" s="23" t="s">
        <v>168</v>
      </c>
      <c r="AB292" s="23">
        <v>5</v>
      </c>
      <c r="AC292" s="23" t="s">
        <v>1664</v>
      </c>
      <c r="AD292" s="23" t="s">
        <v>168</v>
      </c>
      <c r="AE292" s="23" t="s">
        <v>168</v>
      </c>
      <c r="AF292" s="23" t="s">
        <v>168</v>
      </c>
      <c r="AG292" s="23" t="s">
        <v>168</v>
      </c>
      <c r="AH292" s="23" t="s">
        <v>168</v>
      </c>
      <c r="AI292" s="23" t="s">
        <v>168</v>
      </c>
      <c r="AJ292" s="23" t="s">
        <v>168</v>
      </c>
      <c r="AK292" s="23" t="s">
        <v>168</v>
      </c>
      <c r="AL292" s="15" t="s">
        <v>219</v>
      </c>
      <c r="AM292" s="15" t="s">
        <v>1125</v>
      </c>
      <c r="AN292" s="15" t="s">
        <v>308</v>
      </c>
      <c r="AO292" s="84" t="s">
        <v>1500</v>
      </c>
      <c r="AP292" s="109"/>
      <c r="AQ292" s="69" t="s">
        <v>2899</v>
      </c>
      <c r="AR292" s="41"/>
      <c r="AS292" s="41"/>
      <c r="AT292" s="56">
        <v>1558834</v>
      </c>
      <c r="AU292" s="4" t="s">
        <v>2900</v>
      </c>
      <c r="AV292" s="4" t="s">
        <v>2901</v>
      </c>
      <c r="AW292" s="4" t="s">
        <v>2902</v>
      </c>
      <c r="AX292" s="70" t="s">
        <v>667</v>
      </c>
      <c r="AY292" s="115">
        <v>0</v>
      </c>
      <c r="AZ292" s="160" t="s">
        <v>667</v>
      </c>
      <c r="BA292" s="115">
        <v>0</v>
      </c>
      <c r="BB292" s="157" t="s">
        <v>1506</v>
      </c>
      <c r="BC292" s="157" t="s">
        <v>1507</v>
      </c>
      <c r="BD292" s="157" t="s">
        <v>2726</v>
      </c>
      <c r="BE292" s="157"/>
      <c r="BF292" s="157"/>
      <c r="BG292" s="115"/>
      <c r="BH292" s="143">
        <v>0</v>
      </c>
      <c r="BI292" s="143"/>
      <c r="BJ292" s="143">
        <v>0</v>
      </c>
      <c r="BK292" s="143">
        <v>0</v>
      </c>
      <c r="BL292" s="143">
        <v>2</v>
      </c>
      <c r="BM292" s="143">
        <v>0</v>
      </c>
      <c r="BN292" s="143">
        <v>0</v>
      </c>
      <c r="BO292" s="143">
        <v>0</v>
      </c>
      <c r="BP292" s="143">
        <v>0</v>
      </c>
      <c r="BQ292" s="6" t="str">
        <f>VLOOKUP(AM292,Hilfslisten!J:K,2,FALSE)</f>
        <v>Stadelmann Thilo</v>
      </c>
      <c r="BR292" s="157" t="s">
        <v>667</v>
      </c>
    </row>
    <row r="293" spans="1:70" ht="15" hidden="1" customHeight="1">
      <c r="A293" s="85" t="s">
        <v>2903</v>
      </c>
      <c r="B293" s="22" t="s">
        <v>177</v>
      </c>
      <c r="C293" s="21" t="s">
        <v>152</v>
      </c>
      <c r="D293" s="56"/>
      <c r="E293" s="102"/>
      <c r="F293" s="21"/>
      <c r="G293" s="21"/>
      <c r="H293" s="21" t="s">
        <v>152</v>
      </c>
      <c r="I293" s="21"/>
      <c r="J293" s="59" t="s">
        <v>667</v>
      </c>
      <c r="K293" s="21" t="s">
        <v>2904</v>
      </c>
      <c r="L293" s="102" t="s">
        <v>2905</v>
      </c>
      <c r="M293" s="84" t="s">
        <v>2906</v>
      </c>
      <c r="N293" s="15" t="s">
        <v>164</v>
      </c>
      <c r="O293" s="58">
        <v>4</v>
      </c>
      <c r="P293" s="16" t="s">
        <v>452</v>
      </c>
      <c r="Q293" s="16" t="s">
        <v>2907</v>
      </c>
      <c r="R293" s="16" t="s">
        <v>1085</v>
      </c>
      <c r="S293" s="16" t="s">
        <v>2278</v>
      </c>
      <c r="T293" s="23" t="s">
        <v>168</v>
      </c>
      <c r="U293" s="23" t="s">
        <v>168</v>
      </c>
      <c r="V293" s="23"/>
      <c r="W293" s="23"/>
      <c r="X293" s="23" t="s">
        <v>168</v>
      </c>
      <c r="Y293" s="23" t="s">
        <v>168</v>
      </c>
      <c r="Z293" s="23" t="s">
        <v>168</v>
      </c>
      <c r="AA293" s="23" t="s">
        <v>168</v>
      </c>
      <c r="AB293" s="23" t="s">
        <v>168</v>
      </c>
      <c r="AC293" s="23" t="s">
        <v>168</v>
      </c>
      <c r="AD293" s="23">
        <v>5</v>
      </c>
      <c r="AE293" s="23">
        <v>7</v>
      </c>
      <c r="AF293" s="23" t="s">
        <v>168</v>
      </c>
      <c r="AG293" s="23" t="s">
        <v>168</v>
      </c>
      <c r="AH293" s="23" t="s">
        <v>168</v>
      </c>
      <c r="AI293" s="23" t="s">
        <v>168</v>
      </c>
      <c r="AJ293" s="23" t="s">
        <v>168</v>
      </c>
      <c r="AK293" s="23" t="s">
        <v>168</v>
      </c>
      <c r="AL293" s="15" t="s">
        <v>271</v>
      </c>
      <c r="AM293" s="15" t="s">
        <v>1820</v>
      </c>
      <c r="AN293" s="15" t="s">
        <v>367</v>
      </c>
      <c r="AO293" s="17" t="s">
        <v>1500</v>
      </c>
      <c r="AP293" s="23"/>
      <c r="AQ293" s="69"/>
      <c r="AR293" s="41"/>
      <c r="AS293" s="41"/>
      <c r="AT293" s="56">
        <v>1557918</v>
      </c>
      <c r="AU293" s="4" t="s">
        <v>2908</v>
      </c>
      <c r="AV293" s="4" t="s">
        <v>2909</v>
      </c>
      <c r="AW293" s="4" t="s">
        <v>2910</v>
      </c>
      <c r="AX293" s="70">
        <v>0</v>
      </c>
      <c r="AY293" s="115">
        <v>0</v>
      </c>
      <c r="AZ293" s="70">
        <v>0</v>
      </c>
      <c r="BA293" s="115">
        <v>0</v>
      </c>
      <c r="BB293" s="157" t="s">
        <v>1506</v>
      </c>
      <c r="BC293" s="157" t="s">
        <v>1507</v>
      </c>
      <c r="BD293" s="157"/>
      <c r="BE293" s="157"/>
      <c r="BF293" s="157"/>
      <c r="BG293" s="115"/>
      <c r="BH293" s="143">
        <v>0</v>
      </c>
      <c r="BI293" s="143"/>
      <c r="BJ293" s="143">
        <v>0</v>
      </c>
      <c r="BK293" s="143">
        <v>0</v>
      </c>
      <c r="BL293" s="143">
        <v>0</v>
      </c>
      <c r="BM293" s="143">
        <v>1</v>
      </c>
      <c r="BN293" s="143">
        <v>0</v>
      </c>
      <c r="BO293" s="143">
        <v>0</v>
      </c>
      <c r="BP293" s="143">
        <v>0</v>
      </c>
      <c r="BQ293" s="6" t="str">
        <f>VLOOKUP(AM293,Hilfslisten!J:K,2,FALSE)</f>
        <v>Bergmann Thomas</v>
      </c>
      <c r="BR293" s="157" t="s">
        <v>667</v>
      </c>
    </row>
    <row r="294" spans="1:70" ht="15" hidden="1" customHeight="1">
      <c r="A294" s="85" t="s">
        <v>2911</v>
      </c>
      <c r="B294" s="69" t="s">
        <v>177</v>
      </c>
      <c r="C294" s="69" t="s">
        <v>614</v>
      </c>
      <c r="D294" s="98" t="s">
        <v>2912</v>
      </c>
      <c r="E294" s="99" t="s">
        <v>2567</v>
      </c>
      <c r="F294" s="69"/>
      <c r="G294" s="15" t="s">
        <v>2913</v>
      </c>
      <c r="H294" s="15" t="s">
        <v>2555</v>
      </c>
      <c r="I294" s="15"/>
      <c r="J294" s="62" t="s">
        <v>667</v>
      </c>
      <c r="K294" s="15" t="s">
        <v>2914</v>
      </c>
      <c r="L294" s="99" t="s">
        <v>2915</v>
      </c>
      <c r="M294" s="84" t="s">
        <v>2916</v>
      </c>
      <c r="N294" s="15" t="s">
        <v>164</v>
      </c>
      <c r="O294" s="58">
        <v>4</v>
      </c>
      <c r="P294" s="16" t="s">
        <v>452</v>
      </c>
      <c r="Q294" s="16" t="s">
        <v>2917</v>
      </c>
      <c r="R294" s="16" t="s">
        <v>1085</v>
      </c>
      <c r="S294" s="16" t="s">
        <v>2918</v>
      </c>
      <c r="T294" s="23" t="s">
        <v>168</v>
      </c>
      <c r="U294" s="23" t="s">
        <v>168</v>
      </c>
      <c r="V294" s="23"/>
      <c r="W294" s="23"/>
      <c r="X294" s="23" t="s">
        <v>168</v>
      </c>
      <c r="Y294" s="23" t="s">
        <v>168</v>
      </c>
      <c r="Z294" s="23">
        <v>5</v>
      </c>
      <c r="AA294" s="23" t="s">
        <v>1664</v>
      </c>
      <c r="AB294" s="23" t="s">
        <v>168</v>
      </c>
      <c r="AC294" s="23" t="s">
        <v>168</v>
      </c>
      <c r="AD294" s="23">
        <v>5</v>
      </c>
      <c r="AE294" s="23">
        <v>7</v>
      </c>
      <c r="AF294" s="23" t="s">
        <v>168</v>
      </c>
      <c r="AG294" s="23" t="s">
        <v>168</v>
      </c>
      <c r="AH294" s="23" t="s">
        <v>168</v>
      </c>
      <c r="AI294" s="23" t="s">
        <v>168</v>
      </c>
      <c r="AJ294" s="23" t="s">
        <v>168</v>
      </c>
      <c r="AK294" s="23" t="s">
        <v>168</v>
      </c>
      <c r="AL294" s="15" t="s">
        <v>271</v>
      </c>
      <c r="AM294" s="15" t="s">
        <v>758</v>
      </c>
      <c r="AN294" s="15" t="s">
        <v>621</v>
      </c>
      <c r="AO294" s="16" t="s">
        <v>1500</v>
      </c>
      <c r="AP294" s="108"/>
      <c r="AQ294" s="69" t="s">
        <v>2919</v>
      </c>
      <c r="AR294" s="41"/>
      <c r="AS294" s="41"/>
      <c r="AT294" s="56">
        <v>1557913</v>
      </c>
      <c r="AU294" s="4" t="s">
        <v>2920</v>
      </c>
      <c r="AV294" s="4" t="s">
        <v>2921</v>
      </c>
      <c r="AW294" s="4" t="s">
        <v>2922</v>
      </c>
      <c r="AX294" s="70">
        <v>0</v>
      </c>
      <c r="AY294" s="115">
        <v>0</v>
      </c>
      <c r="AZ294" s="70">
        <v>0</v>
      </c>
      <c r="BA294" s="115">
        <v>0</v>
      </c>
      <c r="BB294" s="157" t="s">
        <v>1506</v>
      </c>
      <c r="BC294" s="157" t="s">
        <v>1507</v>
      </c>
      <c r="BD294" s="157"/>
      <c r="BE294" s="157"/>
      <c r="BF294" s="157"/>
      <c r="BG294" s="115"/>
      <c r="BH294" s="143">
        <v>0</v>
      </c>
      <c r="BI294" s="143"/>
      <c r="BJ294" s="143">
        <v>0</v>
      </c>
      <c r="BK294" s="143">
        <v>0.5</v>
      </c>
      <c r="BL294" s="143">
        <v>0</v>
      </c>
      <c r="BM294" s="143">
        <v>0.5</v>
      </c>
      <c r="BN294" s="143">
        <v>0</v>
      </c>
      <c r="BO294" s="143">
        <v>0</v>
      </c>
      <c r="BP294" s="143">
        <v>0</v>
      </c>
      <c r="BQ294" s="6" t="str">
        <f>VLOOKUP(AM294,Hilfslisten!J:K,2,FALSE)</f>
        <v>Tillenkamp Frank</v>
      </c>
      <c r="BR294" s="157" t="s">
        <v>667</v>
      </c>
    </row>
    <row r="295" spans="1:70" ht="15" hidden="1" customHeight="1">
      <c r="A295" s="85" t="s">
        <v>2923</v>
      </c>
      <c r="B295" s="69" t="s">
        <v>177</v>
      </c>
      <c r="C295" s="22" t="s">
        <v>2753</v>
      </c>
      <c r="D295" s="56" t="s">
        <v>2924</v>
      </c>
      <c r="E295" s="102"/>
      <c r="F295" s="22"/>
      <c r="G295" s="22"/>
      <c r="H295" s="21" t="s">
        <v>2753</v>
      </c>
      <c r="I295" s="22"/>
      <c r="J295" s="65" t="s">
        <v>667</v>
      </c>
      <c r="K295" s="21" t="s">
        <v>2925</v>
      </c>
      <c r="L295" s="102" t="s">
        <v>2926</v>
      </c>
      <c r="M295" s="84" t="s">
        <v>2927</v>
      </c>
      <c r="N295" s="15" t="s">
        <v>164</v>
      </c>
      <c r="O295" s="58">
        <v>4</v>
      </c>
      <c r="P295" s="16" t="s">
        <v>452</v>
      </c>
      <c r="Q295" s="16" t="s">
        <v>2756</v>
      </c>
      <c r="R295" s="16" t="s">
        <v>1085</v>
      </c>
      <c r="S295" s="22" t="s">
        <v>2278</v>
      </c>
      <c r="T295" s="23" t="s">
        <v>168</v>
      </c>
      <c r="U295" s="23" t="s">
        <v>168</v>
      </c>
      <c r="V295" s="23"/>
      <c r="W295" s="23"/>
      <c r="X295" s="23">
        <v>5</v>
      </c>
      <c r="Y295" s="23">
        <v>7</v>
      </c>
      <c r="Z295" s="23" t="s">
        <v>168</v>
      </c>
      <c r="AA295" s="23" t="s">
        <v>168</v>
      </c>
      <c r="AB295" s="23">
        <v>5</v>
      </c>
      <c r="AC295" s="23">
        <v>7</v>
      </c>
      <c r="AD295" s="23" t="s">
        <v>168</v>
      </c>
      <c r="AE295" s="23" t="s">
        <v>168</v>
      </c>
      <c r="AF295" s="23" t="s">
        <v>168</v>
      </c>
      <c r="AG295" s="23" t="s">
        <v>168</v>
      </c>
      <c r="AH295" s="23" t="s">
        <v>168</v>
      </c>
      <c r="AI295" s="23" t="s">
        <v>168</v>
      </c>
      <c r="AJ295" s="23" t="s">
        <v>168</v>
      </c>
      <c r="AK295" s="23" t="s">
        <v>168</v>
      </c>
      <c r="AL295" s="15" t="s">
        <v>196</v>
      </c>
      <c r="AM295" s="15" t="s">
        <v>1157</v>
      </c>
      <c r="AN295" s="15" t="s">
        <v>551</v>
      </c>
      <c r="AO295" s="84" t="s">
        <v>1500</v>
      </c>
      <c r="AP295" s="109"/>
      <c r="AQ295" s="69"/>
      <c r="AR295" s="41"/>
      <c r="AS295" s="41"/>
      <c r="AT295" s="56">
        <v>1555711</v>
      </c>
      <c r="AU295" s="4" t="s">
        <v>2928</v>
      </c>
      <c r="AV295" s="4" t="s">
        <v>2929</v>
      </c>
      <c r="AW295" s="4" t="s">
        <v>2930</v>
      </c>
      <c r="AX295" s="70">
        <v>0</v>
      </c>
      <c r="AY295" s="115">
        <v>0</v>
      </c>
      <c r="AZ295" s="70">
        <v>0</v>
      </c>
      <c r="BA295" s="115">
        <v>0</v>
      </c>
      <c r="BB295" s="157" t="s">
        <v>1506</v>
      </c>
      <c r="BC295" s="157" t="s">
        <v>1507</v>
      </c>
      <c r="BD295" s="157" t="s">
        <v>2726</v>
      </c>
      <c r="BE295" s="157"/>
      <c r="BF295" s="157"/>
      <c r="BG295" s="115"/>
      <c r="BH295" s="143">
        <v>0</v>
      </c>
      <c r="BI295" s="143"/>
      <c r="BJ295" s="143">
        <v>0.25</v>
      </c>
      <c r="BK295" s="143">
        <v>0</v>
      </c>
      <c r="BL295" s="143">
        <v>0.75</v>
      </c>
      <c r="BM295" s="143">
        <v>0</v>
      </c>
      <c r="BN295" s="143">
        <v>0</v>
      </c>
      <c r="BO295" s="143">
        <v>0</v>
      </c>
      <c r="BP295" s="143">
        <v>0</v>
      </c>
      <c r="BQ295" s="6" t="str">
        <f>VLOOKUP(AM295,Hilfslisten!J:K,2,FALSE)</f>
        <v>Beer Samuel</v>
      </c>
      <c r="BR295" s="157" t="s">
        <v>667</v>
      </c>
    </row>
    <row r="296" spans="1:70" ht="15" hidden="1" customHeight="1">
      <c r="A296" s="85" t="s">
        <v>2931</v>
      </c>
      <c r="B296" s="69" t="s">
        <v>177</v>
      </c>
      <c r="C296" s="22" t="s">
        <v>509</v>
      </c>
      <c r="D296" s="56"/>
      <c r="E296" s="102"/>
      <c r="F296" s="22"/>
      <c r="G296" s="22"/>
      <c r="H296" s="22" t="s">
        <v>509</v>
      </c>
      <c r="I296" s="22"/>
      <c r="J296" s="65" t="s">
        <v>667</v>
      </c>
      <c r="K296" s="21" t="s">
        <v>2932</v>
      </c>
      <c r="L296" s="102" t="s">
        <v>2933</v>
      </c>
      <c r="M296" s="84" t="s">
        <v>2934</v>
      </c>
      <c r="N296" s="15" t="s">
        <v>164</v>
      </c>
      <c r="O296" s="58">
        <v>4</v>
      </c>
      <c r="P296" s="16" t="s">
        <v>269</v>
      </c>
      <c r="Q296" s="16" t="s">
        <v>2679</v>
      </c>
      <c r="R296" s="16" t="s">
        <v>1085</v>
      </c>
      <c r="S296" s="22" t="s">
        <v>2278</v>
      </c>
      <c r="T296" s="23" t="s">
        <v>168</v>
      </c>
      <c r="U296" s="23" t="s">
        <v>168</v>
      </c>
      <c r="V296" s="23"/>
      <c r="W296" s="23"/>
      <c r="X296" s="23">
        <v>5</v>
      </c>
      <c r="Y296" s="23">
        <v>7</v>
      </c>
      <c r="Z296" s="23" t="s">
        <v>168</v>
      </c>
      <c r="AA296" s="23" t="s">
        <v>168</v>
      </c>
      <c r="AB296" s="23" t="s">
        <v>168</v>
      </c>
      <c r="AC296" s="23" t="s">
        <v>168</v>
      </c>
      <c r="AD296" s="23" t="s">
        <v>168</v>
      </c>
      <c r="AE296" s="23" t="s">
        <v>168</v>
      </c>
      <c r="AF296" s="23">
        <v>5</v>
      </c>
      <c r="AG296" s="23">
        <v>7</v>
      </c>
      <c r="AH296" s="23" t="s">
        <v>168</v>
      </c>
      <c r="AI296" s="23" t="s">
        <v>168</v>
      </c>
      <c r="AJ296" s="23" t="s">
        <v>168</v>
      </c>
      <c r="AK296" s="23" t="s">
        <v>168</v>
      </c>
      <c r="AL296" s="15" t="s">
        <v>427</v>
      </c>
      <c r="AM296" s="15" t="s">
        <v>1168</v>
      </c>
      <c r="AN296" s="15" t="s">
        <v>515</v>
      </c>
      <c r="AO296" s="84" t="s">
        <v>1500</v>
      </c>
      <c r="AP296" s="109"/>
      <c r="AQ296" s="69"/>
      <c r="AR296" s="41" t="s">
        <v>2935</v>
      </c>
      <c r="AS296" s="41"/>
      <c r="AT296" s="56">
        <v>1558975</v>
      </c>
      <c r="AU296" s="4" t="s">
        <v>2936</v>
      </c>
      <c r="AV296" s="4" t="s">
        <v>2937</v>
      </c>
      <c r="AW296" s="4" t="s">
        <v>2938</v>
      </c>
      <c r="AX296" s="70">
        <v>0</v>
      </c>
      <c r="AY296" s="115">
        <v>0</v>
      </c>
      <c r="AZ296" s="70">
        <v>0</v>
      </c>
      <c r="BA296" s="115">
        <v>0</v>
      </c>
      <c r="BB296" s="157" t="s">
        <v>1506</v>
      </c>
      <c r="BC296" s="157" t="s">
        <v>1507</v>
      </c>
      <c r="BD296" s="157"/>
      <c r="BE296" s="157"/>
      <c r="BF296" s="157"/>
      <c r="BG296" s="115"/>
      <c r="BH296" s="143">
        <v>0</v>
      </c>
      <c r="BI296" s="143"/>
      <c r="BJ296" s="143">
        <v>0.5</v>
      </c>
      <c r="BK296" s="143">
        <v>0</v>
      </c>
      <c r="BL296" s="143">
        <v>0</v>
      </c>
      <c r="BM296" s="143">
        <v>0</v>
      </c>
      <c r="BN296" s="143">
        <v>0.5</v>
      </c>
      <c r="BO296" s="143">
        <v>0</v>
      </c>
      <c r="BP296" s="143">
        <v>0</v>
      </c>
      <c r="BQ296" s="6" t="str">
        <f>VLOOKUP(AM296,Hilfslisten!J:K,2,FALSE)</f>
        <v>Colotti Alberto</v>
      </c>
      <c r="BR296" s="157" t="s">
        <v>667</v>
      </c>
    </row>
    <row r="297" spans="1:70" ht="15" hidden="1" customHeight="1">
      <c r="A297" s="85" t="s">
        <v>2939</v>
      </c>
      <c r="B297" s="22" t="s">
        <v>177</v>
      </c>
      <c r="C297" s="21" t="s">
        <v>1574</v>
      </c>
      <c r="D297" s="56" t="s">
        <v>2940</v>
      </c>
      <c r="E297" s="101" t="s">
        <v>2567</v>
      </c>
      <c r="F297" s="21"/>
      <c r="G297" s="14" t="s">
        <v>2941</v>
      </c>
      <c r="H297" s="14" t="s">
        <v>154</v>
      </c>
      <c r="I297" s="14"/>
      <c r="J297" s="61" t="s">
        <v>667</v>
      </c>
      <c r="K297" s="14" t="s">
        <v>2942</v>
      </c>
      <c r="L297" s="101" t="s">
        <v>2943</v>
      </c>
      <c r="M297" s="84" t="s">
        <v>2944</v>
      </c>
      <c r="N297" s="15" t="s">
        <v>164</v>
      </c>
      <c r="O297" s="58">
        <v>4</v>
      </c>
      <c r="P297" s="16" t="s">
        <v>452</v>
      </c>
      <c r="Q297" s="16" t="s">
        <v>2945</v>
      </c>
      <c r="R297" s="16" t="s">
        <v>1085</v>
      </c>
      <c r="S297" s="17" t="s">
        <v>2946</v>
      </c>
      <c r="T297" s="23" t="s">
        <v>168</v>
      </c>
      <c r="U297" s="23" t="s">
        <v>168</v>
      </c>
      <c r="V297" s="23"/>
      <c r="W297" s="23"/>
      <c r="X297" s="23" t="s">
        <v>168</v>
      </c>
      <c r="Y297" s="23" t="s">
        <v>168</v>
      </c>
      <c r="Z297" s="23" t="s">
        <v>168</v>
      </c>
      <c r="AA297" s="23" t="s">
        <v>168</v>
      </c>
      <c r="AB297" s="23" t="s">
        <v>168</v>
      </c>
      <c r="AC297" s="23" t="s">
        <v>168</v>
      </c>
      <c r="AD297" s="23" t="s">
        <v>168</v>
      </c>
      <c r="AE297" s="23" t="s">
        <v>168</v>
      </c>
      <c r="AF297" s="23" t="s">
        <v>168</v>
      </c>
      <c r="AG297" s="23" t="s">
        <v>168</v>
      </c>
      <c r="AH297" s="23">
        <v>5</v>
      </c>
      <c r="AI297" s="23" t="s">
        <v>1664</v>
      </c>
      <c r="AJ297" s="23">
        <v>5</v>
      </c>
      <c r="AK297" s="23">
        <v>7</v>
      </c>
      <c r="AL297" s="15" t="s">
        <v>284</v>
      </c>
      <c r="AM297" s="15" t="s">
        <v>881</v>
      </c>
      <c r="AN297" s="15" t="s">
        <v>972</v>
      </c>
      <c r="AO297" s="17" t="s">
        <v>1500</v>
      </c>
      <c r="AP297" s="23"/>
      <c r="AQ297" s="69"/>
      <c r="AR297" s="41"/>
      <c r="AS297" s="41" t="s">
        <v>2947</v>
      </c>
      <c r="AT297" s="56">
        <v>1558060</v>
      </c>
      <c r="AU297" s="4" t="s">
        <v>2948</v>
      </c>
      <c r="AV297" s="4" t="s">
        <v>2949</v>
      </c>
      <c r="AW297" s="4" t="s">
        <v>2950</v>
      </c>
      <c r="AX297" s="70">
        <v>0</v>
      </c>
      <c r="AY297" s="115">
        <v>0</v>
      </c>
      <c r="AZ297" s="70">
        <v>0</v>
      </c>
      <c r="BA297" s="115">
        <v>0</v>
      </c>
      <c r="BB297" s="157" t="s">
        <v>1506</v>
      </c>
      <c r="BC297" s="157" t="s">
        <v>1507</v>
      </c>
      <c r="BD297" s="157"/>
      <c r="BE297" s="157"/>
      <c r="BF297" s="157"/>
      <c r="BG297" s="115"/>
      <c r="BH297" s="143">
        <v>0</v>
      </c>
      <c r="BI297" s="143"/>
      <c r="BJ297" s="143">
        <v>0</v>
      </c>
      <c r="BK297" s="143">
        <v>0</v>
      </c>
      <c r="BL297" s="143">
        <v>0</v>
      </c>
      <c r="BM297" s="143">
        <v>0</v>
      </c>
      <c r="BN297" s="143">
        <v>0</v>
      </c>
      <c r="BO297" s="143">
        <v>0.5</v>
      </c>
      <c r="BP297" s="143">
        <v>0.5</v>
      </c>
      <c r="BQ297" s="6" t="str">
        <f>VLOOKUP(AM297,Hilfslisten!J:K,2,FALSE)</f>
        <v>Scherrer Maike</v>
      </c>
      <c r="BR297" s="157" t="s">
        <v>667</v>
      </c>
    </row>
    <row r="298" spans="1:70" ht="15" hidden="1" customHeight="1">
      <c r="A298" s="85" t="s">
        <v>2951</v>
      </c>
      <c r="B298" s="22" t="s">
        <v>177</v>
      </c>
      <c r="C298" s="22" t="s">
        <v>147</v>
      </c>
      <c r="D298" s="56"/>
      <c r="E298" s="102"/>
      <c r="F298" s="22"/>
      <c r="G298" s="22"/>
      <c r="H298" s="22" t="s">
        <v>2568</v>
      </c>
      <c r="I298" s="22"/>
      <c r="J298" s="65" t="s">
        <v>667</v>
      </c>
      <c r="K298" s="21" t="s">
        <v>2952</v>
      </c>
      <c r="L298" s="102" t="s">
        <v>2953</v>
      </c>
      <c r="M298" s="84" t="s">
        <v>2953</v>
      </c>
      <c r="N298" s="15" t="s">
        <v>164</v>
      </c>
      <c r="O298" s="58">
        <v>4</v>
      </c>
      <c r="P298" s="16" t="s">
        <v>165</v>
      </c>
      <c r="Q298" s="16" t="s">
        <v>2641</v>
      </c>
      <c r="R298" s="16" t="s">
        <v>1085</v>
      </c>
      <c r="S298" s="22" t="s">
        <v>1085</v>
      </c>
      <c r="T298" s="23">
        <v>5</v>
      </c>
      <c r="U298" s="23">
        <v>5</v>
      </c>
      <c r="V298" s="23"/>
      <c r="W298" s="23"/>
      <c r="X298" s="23" t="s">
        <v>168</v>
      </c>
      <c r="Y298" s="23" t="s">
        <v>168</v>
      </c>
      <c r="Z298" s="23" t="s">
        <v>168</v>
      </c>
      <c r="AA298" s="23" t="s">
        <v>168</v>
      </c>
      <c r="AB298" s="23" t="s">
        <v>168</v>
      </c>
      <c r="AC298" s="23" t="s">
        <v>168</v>
      </c>
      <c r="AD298" s="23" t="s">
        <v>168</v>
      </c>
      <c r="AE298" s="23" t="s">
        <v>168</v>
      </c>
      <c r="AF298" s="23" t="s">
        <v>168</v>
      </c>
      <c r="AG298" s="23" t="s">
        <v>168</v>
      </c>
      <c r="AH298" s="23" t="s">
        <v>168</v>
      </c>
      <c r="AI298" s="23" t="s">
        <v>168</v>
      </c>
      <c r="AJ298" s="23" t="s">
        <v>168</v>
      </c>
      <c r="AK298" s="23" t="s">
        <v>168</v>
      </c>
      <c r="AL298" s="15" t="s">
        <v>843</v>
      </c>
      <c r="AM298" s="15" t="s">
        <v>2954</v>
      </c>
      <c r="AN298" s="15" t="s">
        <v>170</v>
      </c>
      <c r="AO298" s="84" t="s">
        <v>1500</v>
      </c>
      <c r="AP298" s="109"/>
      <c r="AQ298" s="69"/>
      <c r="AR298" s="41"/>
      <c r="AS298" s="41"/>
      <c r="AT298" s="56">
        <v>1558405</v>
      </c>
      <c r="AU298" s="4" t="s">
        <v>2955</v>
      </c>
      <c r="AV298" s="4" t="s">
        <v>2956</v>
      </c>
      <c r="AW298" s="4" t="s">
        <v>2957</v>
      </c>
      <c r="AX298" s="70">
        <v>0</v>
      </c>
      <c r="AY298" s="115">
        <v>0</v>
      </c>
      <c r="AZ298" s="70">
        <v>0</v>
      </c>
      <c r="BA298" s="115">
        <v>0</v>
      </c>
      <c r="BB298" s="157" t="s">
        <v>1506</v>
      </c>
      <c r="BC298" s="157" t="s">
        <v>1507</v>
      </c>
      <c r="BD298" s="157"/>
      <c r="BE298" s="157"/>
      <c r="BF298" s="157"/>
      <c r="BG298" s="115"/>
      <c r="BH298" s="143">
        <v>1</v>
      </c>
      <c r="BI298" s="143"/>
      <c r="BJ298" s="143">
        <v>0</v>
      </c>
      <c r="BK298" s="143">
        <v>0</v>
      </c>
      <c r="BL298" s="143">
        <v>0</v>
      </c>
      <c r="BM298" s="143">
        <v>0</v>
      </c>
      <c r="BN298" s="143">
        <v>0</v>
      </c>
      <c r="BO298" s="143">
        <v>0</v>
      </c>
      <c r="BP298" s="143">
        <v>0</v>
      </c>
      <c r="BQ298" s="6" t="str">
        <f>VLOOKUP(AM298,Hilfslisten!J:K,2,FALSE)</f>
        <v>Hesselbarth Hanfried</v>
      </c>
      <c r="BR298" s="157" t="s">
        <v>667</v>
      </c>
    </row>
    <row r="299" spans="1:70" ht="15" hidden="1" customHeight="1">
      <c r="A299" s="85" t="s">
        <v>2958</v>
      </c>
      <c r="B299" s="6"/>
      <c r="C299" s="6" t="s">
        <v>147</v>
      </c>
      <c r="D299" s="6"/>
      <c r="E299" s="6"/>
      <c r="F299" s="6"/>
      <c r="G299" s="6"/>
      <c r="H299" s="6" t="s">
        <v>147</v>
      </c>
      <c r="I299" s="6"/>
      <c r="J299" s="157" t="s">
        <v>667</v>
      </c>
      <c r="K299" s="83" t="s">
        <v>2959</v>
      </c>
      <c r="L299" s="102" t="s">
        <v>2960</v>
      </c>
      <c r="M299" s="84" t="s">
        <v>2960</v>
      </c>
      <c r="N299" s="15" t="s">
        <v>661</v>
      </c>
      <c r="O299" s="58">
        <v>4</v>
      </c>
      <c r="P299" s="16" t="s">
        <v>165</v>
      </c>
      <c r="Q299" s="16" t="s">
        <v>2641</v>
      </c>
      <c r="R299" s="16" t="s">
        <v>1085</v>
      </c>
      <c r="S299" s="6" t="s">
        <v>1085</v>
      </c>
      <c r="T299" s="157">
        <v>5</v>
      </c>
      <c r="U299" s="157">
        <v>5</v>
      </c>
      <c r="V299" s="157"/>
      <c r="W299" s="157"/>
      <c r="X299" s="157"/>
      <c r="Y299" s="157"/>
      <c r="Z299" s="157"/>
      <c r="AA299" s="157"/>
      <c r="AB299" s="157"/>
      <c r="AC299" s="157"/>
      <c r="AD299" s="157"/>
      <c r="AE299" s="157"/>
      <c r="AF299" s="157"/>
      <c r="AG299" s="157"/>
      <c r="AH299" s="157"/>
      <c r="AI299" s="157"/>
      <c r="AJ299" s="157"/>
      <c r="AK299" s="157"/>
      <c r="AL299" s="15" t="s">
        <v>169</v>
      </c>
      <c r="AM299" s="15" t="s">
        <v>2961</v>
      </c>
      <c r="AN299" s="15" t="s">
        <v>170</v>
      </c>
      <c r="AO299" s="6"/>
      <c r="AP299" s="157"/>
      <c r="AQ299" s="69"/>
      <c r="AR299" s="41"/>
      <c r="AS299" s="57"/>
      <c r="AT299" s="6">
        <v>1671083</v>
      </c>
      <c r="AU299" s="4" t="s">
        <v>2962</v>
      </c>
      <c r="AV299" s="4" t="s">
        <v>2963</v>
      </c>
      <c r="AW299" s="4" t="s">
        <v>2964</v>
      </c>
      <c r="AX299" s="70" t="s">
        <v>667</v>
      </c>
      <c r="AY299" s="115">
        <v>0</v>
      </c>
      <c r="AZ299" s="70" t="s">
        <v>667</v>
      </c>
      <c r="BA299" s="115">
        <v>0</v>
      </c>
      <c r="BB299" s="157" t="s">
        <v>1506</v>
      </c>
      <c r="BC299" s="157" t="s">
        <v>1507</v>
      </c>
      <c r="BD299" s="157"/>
      <c r="BE299" s="157"/>
      <c r="BF299" s="157"/>
      <c r="BG299" s="115"/>
      <c r="BH299" s="143">
        <v>1</v>
      </c>
      <c r="BI299" s="143"/>
      <c r="BJ299" s="143">
        <v>0</v>
      </c>
      <c r="BK299" s="143">
        <v>0</v>
      </c>
      <c r="BL299" s="143">
        <v>0</v>
      </c>
      <c r="BM299" s="143">
        <v>0</v>
      </c>
      <c r="BN299" s="143">
        <v>0</v>
      </c>
      <c r="BO299" s="143">
        <v>0</v>
      </c>
      <c r="BP299" s="143">
        <v>0</v>
      </c>
      <c r="BQ299" s="6" t="str">
        <f>VLOOKUP(AM299,Hilfslisten!J:K,2,FALSE)</f>
        <v>Christiansen Klaus</v>
      </c>
      <c r="BR299" s="157" t="s">
        <v>667</v>
      </c>
    </row>
    <row r="300" spans="1:70" ht="15" hidden="1" customHeight="1">
      <c r="A300" s="85" t="s">
        <v>2965</v>
      </c>
      <c r="B300" s="69" t="s">
        <v>177</v>
      </c>
      <c r="C300" s="69" t="s">
        <v>152</v>
      </c>
      <c r="D300" s="56"/>
      <c r="E300" s="99"/>
      <c r="F300" s="69"/>
      <c r="G300" s="69"/>
      <c r="H300" s="69" t="s">
        <v>152</v>
      </c>
      <c r="I300" s="69"/>
      <c r="J300" s="58" t="s">
        <v>667</v>
      </c>
      <c r="K300" s="15" t="s">
        <v>2966</v>
      </c>
      <c r="L300" s="99" t="s">
        <v>2967</v>
      </c>
      <c r="M300" s="84" t="s">
        <v>2968</v>
      </c>
      <c r="N300" s="15" t="s">
        <v>164</v>
      </c>
      <c r="O300" s="58">
        <v>4</v>
      </c>
      <c r="P300" s="16" t="s">
        <v>452</v>
      </c>
      <c r="Q300" s="16" t="s">
        <v>2907</v>
      </c>
      <c r="R300" s="16" t="s">
        <v>1085</v>
      </c>
      <c r="S300" s="16" t="s">
        <v>2278</v>
      </c>
      <c r="T300" s="23" t="s">
        <v>168</v>
      </c>
      <c r="U300" s="23" t="s">
        <v>168</v>
      </c>
      <c r="V300" s="23"/>
      <c r="W300" s="23"/>
      <c r="X300" s="23" t="s">
        <v>168</v>
      </c>
      <c r="Y300" s="23" t="s">
        <v>168</v>
      </c>
      <c r="Z300" s="23" t="s">
        <v>168</v>
      </c>
      <c r="AA300" s="23" t="s">
        <v>168</v>
      </c>
      <c r="AB300" s="23" t="s">
        <v>168</v>
      </c>
      <c r="AC300" s="23" t="s">
        <v>168</v>
      </c>
      <c r="AD300" s="23">
        <v>5</v>
      </c>
      <c r="AE300" s="23">
        <v>7</v>
      </c>
      <c r="AF300" s="23" t="s">
        <v>168</v>
      </c>
      <c r="AG300" s="23" t="s">
        <v>168</v>
      </c>
      <c r="AH300" s="23" t="s">
        <v>168</v>
      </c>
      <c r="AI300" s="23" t="s">
        <v>168</v>
      </c>
      <c r="AJ300" s="23" t="s">
        <v>168</v>
      </c>
      <c r="AK300" s="23" t="s">
        <v>168</v>
      </c>
      <c r="AL300" s="15" t="s">
        <v>271</v>
      </c>
      <c r="AM300" s="15" t="s">
        <v>2969</v>
      </c>
      <c r="AN300" s="15" t="s">
        <v>367</v>
      </c>
      <c r="AO300" s="16" t="s">
        <v>1500</v>
      </c>
      <c r="AP300" s="108"/>
      <c r="AQ300" s="69"/>
      <c r="AR300" s="41"/>
      <c r="AS300" s="41"/>
      <c r="AT300" s="56">
        <v>1557911</v>
      </c>
      <c r="AU300" s="4" t="s">
        <v>2970</v>
      </c>
      <c r="AV300" s="4" t="s">
        <v>2971</v>
      </c>
      <c r="AW300" s="4" t="s">
        <v>2972</v>
      </c>
      <c r="AX300" s="70">
        <v>0</v>
      </c>
      <c r="AY300" s="115">
        <v>0</v>
      </c>
      <c r="AZ300" s="70">
        <v>0</v>
      </c>
      <c r="BA300" s="115">
        <v>0</v>
      </c>
      <c r="BB300" s="157" t="s">
        <v>1506</v>
      </c>
      <c r="BC300" s="157" t="s">
        <v>1507</v>
      </c>
      <c r="BD300" s="157"/>
      <c r="BE300" s="157"/>
      <c r="BF300" s="157"/>
      <c r="BG300" s="115"/>
      <c r="BH300" s="143">
        <v>0</v>
      </c>
      <c r="BI300" s="143"/>
      <c r="BJ300" s="143">
        <v>0</v>
      </c>
      <c r="BK300" s="143">
        <v>0</v>
      </c>
      <c r="BL300" s="143">
        <v>0</v>
      </c>
      <c r="BM300" s="143">
        <v>1</v>
      </c>
      <c r="BN300" s="143">
        <v>0</v>
      </c>
      <c r="BO300" s="143">
        <v>0</v>
      </c>
      <c r="BP300" s="143">
        <v>0</v>
      </c>
      <c r="BQ300" s="6" t="str">
        <f>VLOOKUP(AM300,Hilfslisten!J:K,2,FALSE)</f>
        <v>Weber Sutter Markus</v>
      </c>
      <c r="BR300" s="157" t="s">
        <v>667</v>
      </c>
    </row>
    <row r="301" spans="1:70" ht="15" hidden="1" customHeight="1">
      <c r="A301" s="85" t="s">
        <v>2973</v>
      </c>
      <c r="B301" s="22" t="s">
        <v>177</v>
      </c>
      <c r="C301" s="22" t="s">
        <v>1519</v>
      </c>
      <c r="D301" s="56"/>
      <c r="E301" s="102"/>
      <c r="F301" s="22"/>
      <c r="G301" s="22"/>
      <c r="H301" s="22" t="s">
        <v>1519</v>
      </c>
      <c r="I301" s="22"/>
      <c r="J301" s="65" t="s">
        <v>667</v>
      </c>
      <c r="K301" s="21" t="s">
        <v>2974</v>
      </c>
      <c r="L301" s="102" t="s">
        <v>2975</v>
      </c>
      <c r="M301" s="84" t="s">
        <v>2975</v>
      </c>
      <c r="N301" s="15" t="s">
        <v>164</v>
      </c>
      <c r="O301" s="58">
        <v>4</v>
      </c>
      <c r="P301" s="16" t="s">
        <v>208</v>
      </c>
      <c r="Q301" s="16" t="s">
        <v>2777</v>
      </c>
      <c r="R301" s="16" t="s">
        <v>1085</v>
      </c>
      <c r="S301" s="22" t="s">
        <v>2778</v>
      </c>
      <c r="T301" s="23" t="s">
        <v>168</v>
      </c>
      <c r="U301" s="23" t="s">
        <v>168</v>
      </c>
      <c r="V301" s="23"/>
      <c r="W301" s="23"/>
      <c r="X301" s="23">
        <v>5</v>
      </c>
      <c r="Y301" s="23" t="s">
        <v>1664</v>
      </c>
      <c r="Z301" s="23" t="s">
        <v>168</v>
      </c>
      <c r="AA301" s="23" t="s">
        <v>168</v>
      </c>
      <c r="AB301" s="23">
        <v>5</v>
      </c>
      <c r="AC301" s="23" t="s">
        <v>1664</v>
      </c>
      <c r="AD301" s="23" t="s">
        <v>168</v>
      </c>
      <c r="AE301" s="23" t="s">
        <v>168</v>
      </c>
      <c r="AF301" s="23">
        <v>5</v>
      </c>
      <c r="AG301" s="23">
        <v>7</v>
      </c>
      <c r="AH301" s="23" t="s">
        <v>168</v>
      </c>
      <c r="AI301" s="23" t="s">
        <v>168</v>
      </c>
      <c r="AJ301" s="23" t="s">
        <v>168</v>
      </c>
      <c r="AK301" s="23" t="s">
        <v>168</v>
      </c>
      <c r="AL301" s="15" t="s">
        <v>232</v>
      </c>
      <c r="AM301" s="15" t="s">
        <v>2158</v>
      </c>
      <c r="AN301" s="15" t="s">
        <v>2815</v>
      </c>
      <c r="AO301" s="84" t="s">
        <v>1500</v>
      </c>
      <c r="AP301" s="109"/>
      <c r="AQ301" s="69" t="s">
        <v>2976</v>
      </c>
      <c r="AR301" s="41" t="s">
        <v>2977</v>
      </c>
      <c r="AS301" s="41"/>
      <c r="AT301" s="56">
        <v>1558810</v>
      </c>
      <c r="AU301" s="4" t="s">
        <v>2978</v>
      </c>
      <c r="AV301" s="4" t="s">
        <v>2979</v>
      </c>
      <c r="AW301" s="4" t="s">
        <v>2980</v>
      </c>
      <c r="AX301" s="70">
        <v>0</v>
      </c>
      <c r="AY301" s="115">
        <v>0</v>
      </c>
      <c r="AZ301" s="70">
        <v>0</v>
      </c>
      <c r="BA301" s="115">
        <v>0</v>
      </c>
      <c r="BB301" s="157" t="s">
        <v>1506</v>
      </c>
      <c r="BC301" s="157" t="s">
        <v>1507</v>
      </c>
      <c r="BD301" s="157" t="s">
        <v>1671</v>
      </c>
      <c r="BE301" s="157"/>
      <c r="BF301" s="157"/>
      <c r="BG301" s="115"/>
      <c r="BH301" s="143">
        <v>0</v>
      </c>
      <c r="BI301" s="143"/>
      <c r="BJ301" s="143">
        <v>0.66659999999999997</v>
      </c>
      <c r="BK301" s="143">
        <v>0</v>
      </c>
      <c r="BL301" s="143">
        <v>0.66659999999999997</v>
      </c>
      <c r="BM301" s="143">
        <v>0</v>
      </c>
      <c r="BN301" s="143">
        <v>0.66659999999999997</v>
      </c>
      <c r="BO301" s="143">
        <v>0</v>
      </c>
      <c r="BP301" s="143">
        <v>0</v>
      </c>
      <c r="BQ301" s="6" t="str">
        <f>VLOOKUP(AM301,Hilfslisten!J:K,2,FALSE)</f>
        <v>Rüst Andreas</v>
      </c>
      <c r="BR301" s="157" t="s">
        <v>667</v>
      </c>
    </row>
    <row r="302" spans="1:70" ht="15" hidden="1" customHeight="1">
      <c r="A302" s="85" t="s">
        <v>2981</v>
      </c>
      <c r="B302" s="22" t="s">
        <v>177</v>
      </c>
      <c r="C302" s="21" t="s">
        <v>154</v>
      </c>
      <c r="D302" s="56" t="s">
        <v>332</v>
      </c>
      <c r="E302" s="101" t="s">
        <v>2616</v>
      </c>
      <c r="F302" s="21"/>
      <c r="G302" s="14"/>
      <c r="H302" s="14" t="s">
        <v>154</v>
      </c>
      <c r="I302" s="14"/>
      <c r="J302" s="61" t="s">
        <v>667</v>
      </c>
      <c r="K302" s="14" t="s">
        <v>2982</v>
      </c>
      <c r="L302" s="101" t="s">
        <v>2983</v>
      </c>
      <c r="M302" s="84" t="s">
        <v>2983</v>
      </c>
      <c r="N302" s="15" t="s">
        <v>164</v>
      </c>
      <c r="O302" s="58">
        <v>4</v>
      </c>
      <c r="P302" s="16" t="s">
        <v>452</v>
      </c>
      <c r="Q302" s="16" t="s">
        <v>2984</v>
      </c>
      <c r="R302" s="16" t="s">
        <v>1085</v>
      </c>
      <c r="S302" s="17" t="s">
        <v>2985</v>
      </c>
      <c r="T302" s="23" t="s">
        <v>168</v>
      </c>
      <c r="U302" s="23" t="s">
        <v>168</v>
      </c>
      <c r="V302" s="23"/>
      <c r="W302" s="23"/>
      <c r="X302" s="23" t="s">
        <v>168</v>
      </c>
      <c r="Y302" s="23" t="s">
        <v>168</v>
      </c>
      <c r="Z302" s="23" t="s">
        <v>168</v>
      </c>
      <c r="AA302" s="23" t="s">
        <v>168</v>
      </c>
      <c r="AB302" s="23" t="s">
        <v>168</v>
      </c>
      <c r="AC302" s="23" t="s">
        <v>168</v>
      </c>
      <c r="AD302" s="23" t="s">
        <v>168</v>
      </c>
      <c r="AE302" s="23" t="s">
        <v>168</v>
      </c>
      <c r="AF302" s="23" t="s">
        <v>168</v>
      </c>
      <c r="AG302" s="23" t="s">
        <v>168</v>
      </c>
      <c r="AH302" s="23">
        <v>5</v>
      </c>
      <c r="AI302" s="23" t="s">
        <v>1664</v>
      </c>
      <c r="AJ302" s="23" t="s">
        <v>168</v>
      </c>
      <c r="AK302" s="23" t="s">
        <v>168</v>
      </c>
      <c r="AL302" s="15" t="s">
        <v>210</v>
      </c>
      <c r="AM302" s="15" t="s">
        <v>2027</v>
      </c>
      <c r="AN302" s="15" t="s">
        <v>442</v>
      </c>
      <c r="AO302" s="17" t="s">
        <v>1500</v>
      </c>
      <c r="AP302" s="23"/>
      <c r="AQ302" s="69"/>
      <c r="AR302" s="41"/>
      <c r="AS302" s="41"/>
      <c r="AT302" s="56">
        <v>1555871</v>
      </c>
      <c r="AU302" s="4" t="s">
        <v>2986</v>
      </c>
      <c r="AV302" s="4" t="s">
        <v>2987</v>
      </c>
      <c r="AW302" s="4" t="s">
        <v>2988</v>
      </c>
      <c r="AX302" s="70">
        <v>0</v>
      </c>
      <c r="AY302" s="115">
        <v>0</v>
      </c>
      <c r="AZ302" s="70">
        <v>0</v>
      </c>
      <c r="BA302" s="115">
        <v>0</v>
      </c>
      <c r="BB302" s="157" t="s">
        <v>1506</v>
      </c>
      <c r="BC302" s="157" t="s">
        <v>1507</v>
      </c>
      <c r="BD302" s="157"/>
      <c r="BE302" s="157"/>
      <c r="BF302" s="157"/>
      <c r="BG302" s="115"/>
      <c r="BH302" s="143">
        <v>0</v>
      </c>
      <c r="BI302" s="143"/>
      <c r="BJ302" s="143">
        <v>0</v>
      </c>
      <c r="BK302" s="143">
        <v>0</v>
      </c>
      <c r="BL302" s="143">
        <v>0</v>
      </c>
      <c r="BM302" s="143">
        <v>0</v>
      </c>
      <c r="BN302" s="143">
        <v>0</v>
      </c>
      <c r="BO302" s="143">
        <v>1</v>
      </c>
      <c r="BP302" s="143">
        <v>0</v>
      </c>
      <c r="BQ302" s="6" t="str">
        <f>VLOOKUP(AM302,Hilfslisten!J:K,2,FALSE)</f>
        <v>Dettling Marcel</v>
      </c>
      <c r="BR302" s="157" t="s">
        <v>667</v>
      </c>
    </row>
    <row r="303" spans="1:70" ht="15" hidden="1" customHeight="1">
      <c r="A303" s="85" t="s">
        <v>2989</v>
      </c>
      <c r="B303" s="69" t="s">
        <v>177</v>
      </c>
      <c r="C303" s="69" t="s">
        <v>2990</v>
      </c>
      <c r="D303" s="56" t="s">
        <v>2991</v>
      </c>
      <c r="E303" s="99" t="s">
        <v>2992</v>
      </c>
      <c r="F303" s="69"/>
      <c r="G303" s="15" t="s">
        <v>2701</v>
      </c>
      <c r="H303" s="15" t="s">
        <v>2993</v>
      </c>
      <c r="I303" s="15"/>
      <c r="J303" s="62" t="s">
        <v>667</v>
      </c>
      <c r="K303" s="15" t="s">
        <v>2994</v>
      </c>
      <c r="L303" s="99" t="s">
        <v>2992</v>
      </c>
      <c r="M303" s="84" t="s">
        <v>2995</v>
      </c>
      <c r="N303" s="15" t="s">
        <v>164</v>
      </c>
      <c r="O303" s="58">
        <v>4</v>
      </c>
      <c r="P303" s="16" t="s">
        <v>452</v>
      </c>
      <c r="Q303" s="16" t="s">
        <v>2996</v>
      </c>
      <c r="R303" s="16" t="s">
        <v>1085</v>
      </c>
      <c r="S303" s="16" t="s">
        <v>2278</v>
      </c>
      <c r="T303" s="23" t="s">
        <v>168</v>
      </c>
      <c r="U303" s="23" t="s">
        <v>168</v>
      </c>
      <c r="V303" s="23"/>
      <c r="W303" s="23"/>
      <c r="X303" s="23">
        <v>5</v>
      </c>
      <c r="Y303" s="23">
        <v>7</v>
      </c>
      <c r="Z303" s="23" t="s">
        <v>168</v>
      </c>
      <c r="AA303" s="23" t="s">
        <v>168</v>
      </c>
      <c r="AB303" s="23" t="s">
        <v>168</v>
      </c>
      <c r="AC303" s="23" t="s">
        <v>168</v>
      </c>
      <c r="AD303" s="23">
        <v>5</v>
      </c>
      <c r="AE303" s="23">
        <v>7</v>
      </c>
      <c r="AF303" s="23">
        <v>5</v>
      </c>
      <c r="AG303" s="23">
        <v>7</v>
      </c>
      <c r="AH303" s="23" t="s">
        <v>168</v>
      </c>
      <c r="AI303" s="23" t="s">
        <v>168</v>
      </c>
      <c r="AJ303" s="23" t="s">
        <v>168</v>
      </c>
      <c r="AK303" s="23" t="s">
        <v>168</v>
      </c>
      <c r="AL303" s="15" t="s">
        <v>196</v>
      </c>
      <c r="AM303" s="15" t="s">
        <v>415</v>
      </c>
      <c r="AN303" s="15" t="s">
        <v>415</v>
      </c>
      <c r="AO303" s="16" t="s">
        <v>1500</v>
      </c>
      <c r="AP303" s="108"/>
      <c r="AQ303" s="69"/>
      <c r="AR303" s="41" t="s">
        <v>2706</v>
      </c>
      <c r="AS303" s="42"/>
      <c r="AT303" s="56">
        <v>1475102</v>
      </c>
      <c r="AU303" s="4" t="s">
        <v>2997</v>
      </c>
      <c r="AV303" s="4" t="s">
        <v>2998</v>
      </c>
      <c r="AW303" s="4" t="s">
        <v>2999</v>
      </c>
      <c r="AX303" s="70">
        <v>0</v>
      </c>
      <c r="AY303" s="115">
        <v>0</v>
      </c>
      <c r="AZ303" s="70">
        <v>0</v>
      </c>
      <c r="BA303" s="115">
        <v>0</v>
      </c>
      <c r="BB303" s="157" t="s">
        <v>1506</v>
      </c>
      <c r="BC303" s="157" t="s">
        <v>1507</v>
      </c>
      <c r="BD303" s="157"/>
      <c r="BE303" s="157"/>
      <c r="BF303" s="157"/>
      <c r="BG303" s="115"/>
      <c r="BH303" s="143">
        <v>0</v>
      </c>
      <c r="BI303" s="143"/>
      <c r="BJ303" s="143">
        <v>0.33329999999999999</v>
      </c>
      <c r="BK303" s="143">
        <v>0</v>
      </c>
      <c r="BL303" s="143">
        <v>0</v>
      </c>
      <c r="BM303" s="143">
        <v>0.33329999999999999</v>
      </c>
      <c r="BN303" s="143">
        <v>0.33329999999999999</v>
      </c>
      <c r="BO303" s="143">
        <v>0</v>
      </c>
      <c r="BP303" s="143">
        <v>0</v>
      </c>
      <c r="BQ303" s="6" t="str">
        <f>VLOOKUP(AM303,Hilfslisten!J:K,2,FALSE)</f>
        <v>Scheidegger Stephan</v>
      </c>
      <c r="BR303" s="157" t="s">
        <v>667</v>
      </c>
    </row>
    <row r="304" spans="1:70" ht="15" hidden="1" customHeight="1">
      <c r="A304" s="85" t="s">
        <v>3000</v>
      </c>
      <c r="B304" s="69" t="s">
        <v>177</v>
      </c>
      <c r="C304" s="69" t="s">
        <v>155</v>
      </c>
      <c r="D304" s="56" t="s">
        <v>3001</v>
      </c>
      <c r="E304" s="99" t="s">
        <v>2553</v>
      </c>
      <c r="F304" s="69"/>
      <c r="G304" s="15" t="s">
        <v>1495</v>
      </c>
      <c r="H304" s="15"/>
      <c r="I304" s="15"/>
      <c r="J304" s="62" t="s">
        <v>667</v>
      </c>
      <c r="K304" s="15" t="s">
        <v>3002</v>
      </c>
      <c r="L304" s="99" t="s">
        <v>3003</v>
      </c>
      <c r="M304" s="84" t="s">
        <v>3004</v>
      </c>
      <c r="N304" s="15" t="s">
        <v>164</v>
      </c>
      <c r="O304" s="58">
        <v>4</v>
      </c>
      <c r="P304" s="16" t="s">
        <v>452</v>
      </c>
      <c r="Q304" s="16" t="s">
        <v>2610</v>
      </c>
      <c r="R304" s="16" t="s">
        <v>1085</v>
      </c>
      <c r="S304" s="16" t="s">
        <v>2278</v>
      </c>
      <c r="T304" s="23" t="s">
        <v>168</v>
      </c>
      <c r="U304" s="23" t="s">
        <v>168</v>
      </c>
      <c r="V304" s="23"/>
      <c r="W304" s="23"/>
      <c r="X304" s="23" t="s">
        <v>168</v>
      </c>
      <c r="Y304" s="23" t="s">
        <v>168</v>
      </c>
      <c r="Z304" s="23" t="s">
        <v>168</v>
      </c>
      <c r="AA304" s="23" t="s">
        <v>168</v>
      </c>
      <c r="AB304" s="23" t="s">
        <v>168</v>
      </c>
      <c r="AC304" s="23" t="s">
        <v>168</v>
      </c>
      <c r="AD304" s="23" t="s">
        <v>168</v>
      </c>
      <c r="AE304" s="23" t="s">
        <v>168</v>
      </c>
      <c r="AF304" s="23" t="s">
        <v>168</v>
      </c>
      <c r="AG304" s="23" t="s">
        <v>168</v>
      </c>
      <c r="AH304" s="23" t="s">
        <v>168</v>
      </c>
      <c r="AI304" s="23" t="s">
        <v>168</v>
      </c>
      <c r="AJ304" s="23">
        <v>5</v>
      </c>
      <c r="AK304" s="23">
        <v>7</v>
      </c>
      <c r="AL304" s="15" t="s">
        <v>210</v>
      </c>
      <c r="AM304" s="15" t="s">
        <v>1436</v>
      </c>
      <c r="AN304" s="15" t="s">
        <v>472</v>
      </c>
      <c r="AO304" s="16" t="s">
        <v>1500</v>
      </c>
      <c r="AP304" s="108"/>
      <c r="AQ304" s="69" t="s">
        <v>3005</v>
      </c>
      <c r="AR304" s="41"/>
      <c r="AS304" s="41"/>
      <c r="AT304" s="56">
        <v>1555866</v>
      </c>
      <c r="AU304" s="4" t="s">
        <v>3006</v>
      </c>
      <c r="AV304" s="4" t="s">
        <v>3007</v>
      </c>
      <c r="AW304" s="4" t="s">
        <v>3008</v>
      </c>
      <c r="AX304" s="70">
        <v>0</v>
      </c>
      <c r="AY304" s="115">
        <v>0</v>
      </c>
      <c r="AZ304" s="70">
        <v>0</v>
      </c>
      <c r="BA304" s="115">
        <v>0</v>
      </c>
      <c r="BB304" s="157" t="s">
        <v>1506</v>
      </c>
      <c r="BC304" s="157" t="s">
        <v>1507</v>
      </c>
      <c r="BD304" s="157"/>
      <c r="BE304" s="157"/>
      <c r="BF304" s="157"/>
      <c r="BG304" s="115"/>
      <c r="BH304" s="143">
        <v>0</v>
      </c>
      <c r="BI304" s="143"/>
      <c r="BJ304" s="143">
        <v>0</v>
      </c>
      <c r="BK304" s="143">
        <v>0</v>
      </c>
      <c r="BL304" s="143">
        <v>0</v>
      </c>
      <c r="BM304" s="143">
        <v>0</v>
      </c>
      <c r="BN304" s="143">
        <v>0</v>
      </c>
      <c r="BO304" s="143">
        <v>0</v>
      </c>
      <c r="BP304" s="143">
        <v>1</v>
      </c>
      <c r="BQ304" s="6" t="str">
        <f>VLOOKUP(AM304,Hilfslisten!J:K,2,FALSE)</f>
        <v>Breymann Wolfgang</v>
      </c>
      <c r="BR304" s="157"/>
    </row>
    <row r="305" spans="1:70" ht="15" customHeight="1">
      <c r="A305" s="85" t="s">
        <v>3009</v>
      </c>
      <c r="B305" s="69" t="s">
        <v>177</v>
      </c>
      <c r="C305" s="22" t="s">
        <v>151</v>
      </c>
      <c r="D305" s="56"/>
      <c r="E305" s="102"/>
      <c r="F305" s="22"/>
      <c r="G305" s="22"/>
      <c r="H305" s="22" t="s">
        <v>151</v>
      </c>
      <c r="I305" s="22"/>
      <c r="J305" s="65" t="s">
        <v>667</v>
      </c>
      <c r="K305" s="21" t="s">
        <v>3010</v>
      </c>
      <c r="L305" s="102" t="s">
        <v>3011</v>
      </c>
      <c r="M305" s="84" t="s">
        <v>3011</v>
      </c>
      <c r="N305" s="15" t="s">
        <v>164</v>
      </c>
      <c r="O305" s="58">
        <v>4</v>
      </c>
      <c r="P305" s="16" t="s">
        <v>452</v>
      </c>
      <c r="Q305" s="16" t="s">
        <v>2633</v>
      </c>
      <c r="R305" s="16" t="s">
        <v>1085</v>
      </c>
      <c r="S305" s="22" t="s">
        <v>2634</v>
      </c>
      <c r="T305" s="23" t="s">
        <v>168</v>
      </c>
      <c r="U305" s="23" t="s">
        <v>168</v>
      </c>
      <c r="V305" s="23"/>
      <c r="W305" s="23"/>
      <c r="X305" s="23" t="s">
        <v>168</v>
      </c>
      <c r="Y305" s="23" t="s">
        <v>168</v>
      </c>
      <c r="Z305" s="23" t="s">
        <v>168</v>
      </c>
      <c r="AA305" s="23" t="s">
        <v>168</v>
      </c>
      <c r="AB305" s="23">
        <v>5</v>
      </c>
      <c r="AC305" s="23" t="s">
        <v>1664</v>
      </c>
      <c r="AD305" s="23" t="s">
        <v>168</v>
      </c>
      <c r="AE305" s="23" t="s">
        <v>168</v>
      </c>
      <c r="AF305" s="23" t="s">
        <v>168</v>
      </c>
      <c r="AG305" s="23" t="s">
        <v>168</v>
      </c>
      <c r="AH305" s="23" t="s">
        <v>168</v>
      </c>
      <c r="AI305" s="23" t="s">
        <v>168</v>
      </c>
      <c r="AJ305" s="23" t="s">
        <v>168</v>
      </c>
      <c r="AK305" s="23" t="s">
        <v>168</v>
      </c>
      <c r="AL305" s="15" t="s">
        <v>219</v>
      </c>
      <c r="AM305" s="15" t="s">
        <v>550</v>
      </c>
      <c r="AN305" s="15" t="s">
        <v>308</v>
      </c>
      <c r="AO305" s="84" t="s">
        <v>1500</v>
      </c>
      <c r="AP305" s="109"/>
      <c r="AQ305" s="69"/>
      <c r="AR305" s="41"/>
      <c r="AS305" s="41"/>
      <c r="AT305" s="56">
        <v>1558138</v>
      </c>
      <c r="AU305" s="4" t="s">
        <v>3012</v>
      </c>
      <c r="AV305" s="4" t="s">
        <v>3013</v>
      </c>
      <c r="AW305" s="4" t="s">
        <v>3014</v>
      </c>
      <c r="AX305" s="70">
        <v>0</v>
      </c>
      <c r="AY305" s="115">
        <v>0</v>
      </c>
      <c r="AZ305" s="70">
        <v>0</v>
      </c>
      <c r="BA305" s="115">
        <v>0</v>
      </c>
      <c r="BB305" s="157" t="s">
        <v>1506</v>
      </c>
      <c r="BC305" s="157" t="s">
        <v>1507</v>
      </c>
      <c r="BD305" s="157" t="s">
        <v>2726</v>
      </c>
      <c r="BE305" s="157"/>
      <c r="BF305" s="157"/>
      <c r="BG305" s="115"/>
      <c r="BH305" s="143">
        <v>0</v>
      </c>
      <c r="BI305" s="143"/>
      <c r="BJ305" s="143">
        <v>0</v>
      </c>
      <c r="BK305" s="143">
        <v>0</v>
      </c>
      <c r="BL305" s="143">
        <v>1</v>
      </c>
      <c r="BM305" s="143">
        <v>0</v>
      </c>
      <c r="BN305" s="143">
        <v>0</v>
      </c>
      <c r="BO305" s="143">
        <v>0</v>
      </c>
      <c r="BP305" s="143">
        <v>0</v>
      </c>
      <c r="BQ305" s="6" t="str">
        <f>VLOOKUP(AM305,Hilfslisten!J:K,2,FALSE)</f>
        <v>Stormer Henrik</v>
      </c>
      <c r="BR305" s="157" t="s">
        <v>667</v>
      </c>
    </row>
    <row r="306" spans="1:70" ht="15" hidden="1" customHeight="1">
      <c r="A306" s="85" t="s">
        <v>3015</v>
      </c>
      <c r="B306" s="22" t="s">
        <v>177</v>
      </c>
      <c r="C306" s="21" t="s">
        <v>154</v>
      </c>
      <c r="D306" s="56" t="s">
        <v>3016</v>
      </c>
      <c r="E306" s="101" t="s">
        <v>2606</v>
      </c>
      <c r="F306" s="21"/>
      <c r="G306" s="14"/>
      <c r="H306" s="14" t="s">
        <v>154</v>
      </c>
      <c r="I306" s="14"/>
      <c r="J306" s="61" t="s">
        <v>667</v>
      </c>
      <c r="K306" s="14" t="s">
        <v>3017</v>
      </c>
      <c r="L306" s="101" t="s">
        <v>3018</v>
      </c>
      <c r="M306" s="84" t="s">
        <v>3019</v>
      </c>
      <c r="N306" s="15" t="s">
        <v>164</v>
      </c>
      <c r="O306" s="58">
        <v>4</v>
      </c>
      <c r="P306" s="16" t="s">
        <v>452</v>
      </c>
      <c r="Q306" s="16" t="s">
        <v>2984</v>
      </c>
      <c r="R306" s="16" t="s">
        <v>1085</v>
      </c>
      <c r="S306" s="17" t="s">
        <v>2985</v>
      </c>
      <c r="T306" s="23" t="s">
        <v>168</v>
      </c>
      <c r="U306" s="23" t="s">
        <v>168</v>
      </c>
      <c r="V306" s="23"/>
      <c r="W306" s="23"/>
      <c r="X306" s="23" t="s">
        <v>168</v>
      </c>
      <c r="Y306" s="23" t="s">
        <v>168</v>
      </c>
      <c r="Z306" s="23" t="s">
        <v>168</v>
      </c>
      <c r="AA306" s="23" t="s">
        <v>168</v>
      </c>
      <c r="AB306" s="23" t="s">
        <v>168</v>
      </c>
      <c r="AC306" s="23" t="s">
        <v>168</v>
      </c>
      <c r="AD306" s="23" t="s">
        <v>168</v>
      </c>
      <c r="AE306" s="23" t="s">
        <v>168</v>
      </c>
      <c r="AF306" s="23" t="s">
        <v>168</v>
      </c>
      <c r="AG306" s="23" t="s">
        <v>168</v>
      </c>
      <c r="AH306" s="23">
        <v>5</v>
      </c>
      <c r="AI306" s="23" t="s">
        <v>1664</v>
      </c>
      <c r="AJ306" s="23" t="s">
        <v>168</v>
      </c>
      <c r="AK306" s="23" t="s">
        <v>168</v>
      </c>
      <c r="AL306" s="15" t="s">
        <v>210</v>
      </c>
      <c r="AM306" s="15" t="s">
        <v>2016</v>
      </c>
      <c r="AN306" s="15" t="s">
        <v>442</v>
      </c>
      <c r="AO306" s="17" t="s">
        <v>1500</v>
      </c>
      <c r="AP306" s="23"/>
      <c r="AQ306" s="69"/>
      <c r="AR306" s="41"/>
      <c r="AS306" s="41"/>
      <c r="AT306" s="56">
        <v>1555864</v>
      </c>
      <c r="AU306" s="4" t="s">
        <v>3020</v>
      </c>
      <c r="AV306" s="4" t="s">
        <v>3021</v>
      </c>
      <c r="AW306" s="4" t="s">
        <v>3022</v>
      </c>
      <c r="AX306" s="70">
        <v>0</v>
      </c>
      <c r="AY306" s="115">
        <v>0</v>
      </c>
      <c r="AZ306" s="70">
        <v>0</v>
      </c>
      <c r="BA306" s="115">
        <v>0</v>
      </c>
      <c r="BB306" s="157" t="s">
        <v>1506</v>
      </c>
      <c r="BC306" s="157" t="s">
        <v>1507</v>
      </c>
      <c r="BD306" s="157"/>
      <c r="BE306" s="157"/>
      <c r="BF306" s="157"/>
      <c r="BG306" s="115"/>
      <c r="BH306" s="143">
        <v>0</v>
      </c>
      <c r="BI306" s="143"/>
      <c r="BJ306" s="143">
        <v>0</v>
      </c>
      <c r="BK306" s="143">
        <v>0</v>
      </c>
      <c r="BL306" s="143">
        <v>0</v>
      </c>
      <c r="BM306" s="143">
        <v>0</v>
      </c>
      <c r="BN306" s="143">
        <v>0</v>
      </c>
      <c r="BO306" s="143">
        <v>1</v>
      </c>
      <c r="BP306" s="143">
        <v>0</v>
      </c>
      <c r="BQ306" s="6" t="str">
        <f>VLOOKUP(AM306,Hilfslisten!J:K,2,FALSE)</f>
        <v>Wüst Reimond Matthias</v>
      </c>
      <c r="BR306" s="157" t="s">
        <v>667</v>
      </c>
    </row>
    <row r="307" spans="1:70" ht="15" hidden="1" customHeight="1">
      <c r="A307" s="85" t="s">
        <v>3023</v>
      </c>
      <c r="B307" s="69" t="s">
        <v>177</v>
      </c>
      <c r="C307" s="69" t="s">
        <v>154</v>
      </c>
      <c r="D307" s="56" t="s">
        <v>3024</v>
      </c>
      <c r="E307" s="99" t="s">
        <v>3025</v>
      </c>
      <c r="F307" s="69"/>
      <c r="G307" s="15"/>
      <c r="H307" s="15" t="s">
        <v>154</v>
      </c>
      <c r="I307" s="15"/>
      <c r="J307" s="61" t="s">
        <v>667</v>
      </c>
      <c r="K307" s="15" t="s">
        <v>3026</v>
      </c>
      <c r="L307" s="99" t="s">
        <v>3027</v>
      </c>
      <c r="M307" s="84" t="s">
        <v>3028</v>
      </c>
      <c r="N307" s="15" t="s">
        <v>164</v>
      </c>
      <c r="O307" s="58">
        <v>4</v>
      </c>
      <c r="P307" s="16" t="s">
        <v>452</v>
      </c>
      <c r="Q307" s="16" t="s">
        <v>2984</v>
      </c>
      <c r="R307" s="16" t="s">
        <v>1085</v>
      </c>
      <c r="S307" s="17" t="s">
        <v>2985</v>
      </c>
      <c r="T307" s="23" t="s">
        <v>168</v>
      </c>
      <c r="U307" s="23" t="s">
        <v>168</v>
      </c>
      <c r="V307" s="23"/>
      <c r="W307" s="23"/>
      <c r="X307" s="23" t="s">
        <v>168</v>
      </c>
      <c r="Y307" s="23" t="s">
        <v>168</v>
      </c>
      <c r="Z307" s="23" t="s">
        <v>168</v>
      </c>
      <c r="AA307" s="23" t="s">
        <v>168</v>
      </c>
      <c r="AB307" s="23" t="s">
        <v>168</v>
      </c>
      <c r="AC307" s="23" t="s">
        <v>168</v>
      </c>
      <c r="AD307" s="23" t="s">
        <v>168</v>
      </c>
      <c r="AE307" s="23" t="s">
        <v>168</v>
      </c>
      <c r="AF307" s="23" t="s">
        <v>168</v>
      </c>
      <c r="AG307" s="23" t="s">
        <v>168</v>
      </c>
      <c r="AH307" s="23">
        <v>5</v>
      </c>
      <c r="AI307" s="23" t="s">
        <v>1664</v>
      </c>
      <c r="AJ307" s="23" t="s">
        <v>168</v>
      </c>
      <c r="AK307" s="23" t="s">
        <v>168</v>
      </c>
      <c r="AL307" s="15" t="s">
        <v>210</v>
      </c>
      <c r="AM307" s="15" t="s">
        <v>2016</v>
      </c>
      <c r="AN307" s="15" t="s">
        <v>442</v>
      </c>
      <c r="AO307" s="16" t="s">
        <v>1500</v>
      </c>
      <c r="AP307" s="108"/>
      <c r="AQ307" s="69"/>
      <c r="AR307" s="41"/>
      <c r="AS307" s="41"/>
      <c r="AT307" s="56">
        <v>1555858</v>
      </c>
      <c r="AU307" s="4" t="s">
        <v>3029</v>
      </c>
      <c r="AV307" s="4" t="s">
        <v>3030</v>
      </c>
      <c r="AW307" s="4" t="s">
        <v>3031</v>
      </c>
      <c r="AX307" s="70">
        <v>0</v>
      </c>
      <c r="AY307" s="115">
        <v>0</v>
      </c>
      <c r="AZ307" s="70">
        <v>0</v>
      </c>
      <c r="BA307" s="115">
        <v>0</v>
      </c>
      <c r="BB307" s="157" t="s">
        <v>1506</v>
      </c>
      <c r="BC307" s="157" t="s">
        <v>1507</v>
      </c>
      <c r="BD307" s="157"/>
      <c r="BE307" s="157"/>
      <c r="BF307" s="157"/>
      <c r="BG307" s="115"/>
      <c r="BH307" s="143">
        <v>0</v>
      </c>
      <c r="BI307" s="143"/>
      <c r="BJ307" s="143">
        <v>0</v>
      </c>
      <c r="BK307" s="143">
        <v>0</v>
      </c>
      <c r="BL307" s="143">
        <v>0</v>
      </c>
      <c r="BM307" s="143">
        <v>0</v>
      </c>
      <c r="BN307" s="143">
        <v>0</v>
      </c>
      <c r="BO307" s="143">
        <v>1</v>
      </c>
      <c r="BP307" s="143">
        <v>0</v>
      </c>
      <c r="BQ307" s="6" t="str">
        <f>VLOOKUP(AM307,Hilfslisten!J:K,2,FALSE)</f>
        <v>Wüst Reimond Matthias</v>
      </c>
      <c r="BR307" s="157" t="s">
        <v>667</v>
      </c>
    </row>
    <row r="308" spans="1:70" ht="15" hidden="1" customHeight="1">
      <c r="A308" s="85" t="s">
        <v>3032</v>
      </c>
      <c r="B308" s="69" t="s">
        <v>177</v>
      </c>
      <c r="C308" s="69" t="s">
        <v>3033</v>
      </c>
      <c r="D308" s="56"/>
      <c r="E308" s="245"/>
      <c r="F308" s="69"/>
      <c r="G308" s="69"/>
      <c r="H308" s="69" t="s">
        <v>3034</v>
      </c>
      <c r="I308" s="69"/>
      <c r="J308" s="61" t="s">
        <v>667</v>
      </c>
      <c r="K308" s="69" t="s">
        <v>3035</v>
      </c>
      <c r="L308" s="245" t="s">
        <v>3036</v>
      </c>
      <c r="M308" s="84" t="s">
        <v>3036</v>
      </c>
      <c r="N308" s="15" t="s">
        <v>661</v>
      </c>
      <c r="O308" s="58">
        <v>4</v>
      </c>
      <c r="P308" s="16" t="s">
        <v>165</v>
      </c>
      <c r="Q308" s="16" t="s">
        <v>3037</v>
      </c>
      <c r="R308" s="16" t="s">
        <v>1085</v>
      </c>
      <c r="S308" s="15" t="s">
        <v>3038</v>
      </c>
      <c r="T308" s="23">
        <v>5</v>
      </c>
      <c r="U308" s="23">
        <v>5</v>
      </c>
      <c r="V308" s="23"/>
      <c r="W308" s="23"/>
      <c r="X308" s="23" t="s">
        <v>168</v>
      </c>
      <c r="Y308" s="23" t="s">
        <v>168</v>
      </c>
      <c r="Z308" s="23" t="s">
        <v>168</v>
      </c>
      <c r="AA308" s="23" t="s">
        <v>168</v>
      </c>
      <c r="AB308" s="23" t="s">
        <v>168</v>
      </c>
      <c r="AC308" s="23" t="s">
        <v>168</v>
      </c>
      <c r="AD308" s="23">
        <v>5</v>
      </c>
      <c r="AE308" s="23">
        <v>7</v>
      </c>
      <c r="AF308" s="23" t="s">
        <v>168</v>
      </c>
      <c r="AG308" s="23" t="s">
        <v>168</v>
      </c>
      <c r="AH308" s="23" t="s">
        <v>168</v>
      </c>
      <c r="AI308" s="23" t="s">
        <v>168</v>
      </c>
      <c r="AJ308" s="23" t="s">
        <v>168</v>
      </c>
      <c r="AK308" s="23" t="s">
        <v>168</v>
      </c>
      <c r="AL308" s="15" t="s">
        <v>169</v>
      </c>
      <c r="AM308" s="15" t="s">
        <v>682</v>
      </c>
      <c r="AN308" s="15" t="s">
        <v>170</v>
      </c>
      <c r="AO308" s="15" t="s">
        <v>1500</v>
      </c>
      <c r="AP308" s="62"/>
      <c r="AQ308" s="69"/>
      <c r="AR308" s="41"/>
      <c r="AS308" s="41"/>
      <c r="AT308" s="56">
        <v>1558373</v>
      </c>
      <c r="AU308" s="4" t="s">
        <v>3039</v>
      </c>
      <c r="AV308" s="4" t="s">
        <v>3040</v>
      </c>
      <c r="AW308" s="4" t="s">
        <v>3041</v>
      </c>
      <c r="AX308" s="70" t="s">
        <v>667</v>
      </c>
      <c r="AY308" s="115">
        <v>0</v>
      </c>
      <c r="AZ308" s="70" t="s">
        <v>667</v>
      </c>
      <c r="BA308" s="115">
        <v>0</v>
      </c>
      <c r="BB308" s="157" t="s">
        <v>1506</v>
      </c>
      <c r="BC308" s="157" t="s">
        <v>1507</v>
      </c>
      <c r="BD308" s="157"/>
      <c r="BE308" s="157"/>
      <c r="BF308" s="157"/>
      <c r="BG308" s="115"/>
      <c r="BH308" s="143">
        <v>0.5</v>
      </c>
      <c r="BI308" s="143"/>
      <c r="BJ308" s="143">
        <v>0</v>
      </c>
      <c r="BK308" s="143">
        <v>0</v>
      </c>
      <c r="BL308" s="143">
        <v>0</v>
      </c>
      <c r="BM308" s="143">
        <v>0.5</v>
      </c>
      <c r="BN308" s="143">
        <v>0</v>
      </c>
      <c r="BO308" s="143">
        <v>0</v>
      </c>
      <c r="BP308" s="143">
        <v>0</v>
      </c>
      <c r="BQ308" s="6" t="str">
        <f>VLOOKUP(AM308,Hilfslisten!J:K,2,FALSE)</f>
        <v>Manfriani Leonardo</v>
      </c>
      <c r="BR308" s="157" t="s">
        <v>667</v>
      </c>
    </row>
    <row r="309" spans="1:70" ht="15" customHeight="1">
      <c r="A309" s="85" t="s">
        <v>3042</v>
      </c>
      <c r="B309" s="69" t="s">
        <v>177</v>
      </c>
      <c r="C309" s="22" t="s">
        <v>151</v>
      </c>
      <c r="D309" s="56"/>
      <c r="E309" s="102"/>
      <c r="F309" s="22"/>
      <c r="G309" s="22"/>
      <c r="H309" s="22" t="s">
        <v>151</v>
      </c>
      <c r="I309" s="22"/>
      <c r="J309" s="61" t="s">
        <v>667</v>
      </c>
      <c r="K309" s="21" t="s">
        <v>3043</v>
      </c>
      <c r="L309" s="102" t="s">
        <v>3044</v>
      </c>
      <c r="M309" s="84" t="s">
        <v>3044</v>
      </c>
      <c r="N309" s="15" t="s">
        <v>164</v>
      </c>
      <c r="O309" s="58">
        <v>4</v>
      </c>
      <c r="P309" s="16" t="s">
        <v>452</v>
      </c>
      <c r="Q309" s="16" t="s">
        <v>2633</v>
      </c>
      <c r="R309" s="16" t="s">
        <v>1085</v>
      </c>
      <c r="S309" s="22" t="s">
        <v>2634</v>
      </c>
      <c r="T309" s="23" t="s">
        <v>168</v>
      </c>
      <c r="U309" s="23" t="s">
        <v>168</v>
      </c>
      <c r="V309" s="23"/>
      <c r="W309" s="23"/>
      <c r="X309" s="23" t="s">
        <v>168</v>
      </c>
      <c r="Y309" s="23" t="s">
        <v>168</v>
      </c>
      <c r="Z309" s="23" t="s">
        <v>168</v>
      </c>
      <c r="AA309" s="23" t="s">
        <v>168</v>
      </c>
      <c r="AB309" s="23">
        <v>5</v>
      </c>
      <c r="AC309" s="23" t="s">
        <v>1664</v>
      </c>
      <c r="AD309" s="23" t="s">
        <v>168</v>
      </c>
      <c r="AE309" s="23" t="s">
        <v>168</v>
      </c>
      <c r="AF309" s="23" t="s">
        <v>168</v>
      </c>
      <c r="AG309" s="23" t="s">
        <v>168</v>
      </c>
      <c r="AH309" s="23" t="s">
        <v>168</v>
      </c>
      <c r="AI309" s="23" t="s">
        <v>168</v>
      </c>
      <c r="AJ309" s="23" t="s">
        <v>168</v>
      </c>
      <c r="AK309" s="23" t="s">
        <v>168</v>
      </c>
      <c r="AL309" s="15" t="s">
        <v>219</v>
      </c>
      <c r="AM309" s="15" t="s">
        <v>3045</v>
      </c>
      <c r="AN309" s="15" t="s">
        <v>308</v>
      </c>
      <c r="AO309" s="84" t="s">
        <v>1500</v>
      </c>
      <c r="AP309" s="109"/>
      <c r="AQ309" s="69"/>
      <c r="AR309" s="41"/>
      <c r="AS309" s="41"/>
      <c r="AT309" s="56">
        <v>1558146</v>
      </c>
      <c r="AU309" s="4" t="s">
        <v>3046</v>
      </c>
      <c r="AV309" s="4" t="s">
        <v>3047</v>
      </c>
      <c r="AW309" s="4" t="s">
        <v>3048</v>
      </c>
      <c r="AX309" s="70">
        <v>0</v>
      </c>
      <c r="AY309" s="115">
        <v>0</v>
      </c>
      <c r="AZ309" s="70">
        <v>0</v>
      </c>
      <c r="BA309" s="115">
        <v>0</v>
      </c>
      <c r="BB309" s="157" t="s">
        <v>1506</v>
      </c>
      <c r="BC309" s="157" t="s">
        <v>1507</v>
      </c>
      <c r="BD309" s="157" t="s">
        <v>2421</v>
      </c>
      <c r="BE309" s="157"/>
      <c r="BF309" s="157"/>
      <c r="BG309" s="115"/>
      <c r="BH309" s="143">
        <v>0</v>
      </c>
      <c r="BI309" s="143"/>
      <c r="BJ309" s="143">
        <v>0</v>
      </c>
      <c r="BK309" s="143">
        <v>0</v>
      </c>
      <c r="BL309" s="143">
        <v>1</v>
      </c>
      <c r="BM309" s="143">
        <v>0</v>
      </c>
      <c r="BN309" s="143">
        <v>0</v>
      </c>
      <c r="BO309" s="143">
        <v>0</v>
      </c>
      <c r="BP309" s="143">
        <v>0</v>
      </c>
      <c r="BQ309" s="6" t="str">
        <f>VLOOKUP(AM309,Hilfslisten!J:K,2,FALSE)</f>
        <v>Hutter Hans-Peter</v>
      </c>
      <c r="BR309" s="157" t="s">
        <v>667</v>
      </c>
    </row>
    <row r="310" spans="1:70" ht="15" customHeight="1">
      <c r="A310" s="85" t="s">
        <v>3049</v>
      </c>
      <c r="B310" s="69" t="s">
        <v>177</v>
      </c>
      <c r="C310" s="22" t="s">
        <v>151</v>
      </c>
      <c r="D310" s="56"/>
      <c r="E310" s="102"/>
      <c r="F310" s="22"/>
      <c r="G310" s="22"/>
      <c r="H310" s="22" t="s">
        <v>151</v>
      </c>
      <c r="I310" s="22"/>
      <c r="J310" s="61" t="s">
        <v>667</v>
      </c>
      <c r="K310" s="21" t="s">
        <v>3050</v>
      </c>
      <c r="L310" s="102" t="s">
        <v>3051</v>
      </c>
      <c r="M310" s="84" t="s">
        <v>3052</v>
      </c>
      <c r="N310" s="15" t="s">
        <v>164</v>
      </c>
      <c r="O310" s="58">
        <v>4</v>
      </c>
      <c r="P310" s="16" t="s">
        <v>452</v>
      </c>
      <c r="Q310" s="16" t="s">
        <v>2633</v>
      </c>
      <c r="R310" s="16" t="s">
        <v>1085</v>
      </c>
      <c r="S310" s="22" t="s">
        <v>2634</v>
      </c>
      <c r="T310" s="23" t="s">
        <v>168</v>
      </c>
      <c r="U310" s="23" t="s">
        <v>168</v>
      </c>
      <c r="V310" s="23"/>
      <c r="W310" s="23"/>
      <c r="X310" s="23" t="s">
        <v>168</v>
      </c>
      <c r="Y310" s="23" t="s">
        <v>168</v>
      </c>
      <c r="Z310" s="23" t="s">
        <v>168</v>
      </c>
      <c r="AA310" s="23" t="s">
        <v>168</v>
      </c>
      <c r="AB310" s="23">
        <v>5</v>
      </c>
      <c r="AC310" s="23" t="s">
        <v>1664</v>
      </c>
      <c r="AD310" s="23" t="s">
        <v>168</v>
      </c>
      <c r="AE310" s="23" t="s">
        <v>168</v>
      </c>
      <c r="AF310" s="23" t="s">
        <v>168</v>
      </c>
      <c r="AG310" s="23" t="s">
        <v>168</v>
      </c>
      <c r="AH310" s="23" t="s">
        <v>168</v>
      </c>
      <c r="AI310" s="23" t="s">
        <v>168</v>
      </c>
      <c r="AJ310" s="23" t="s">
        <v>168</v>
      </c>
      <c r="AK310" s="23" t="s">
        <v>168</v>
      </c>
      <c r="AL310" s="15" t="s">
        <v>219</v>
      </c>
      <c r="AM310" s="15" t="s">
        <v>538</v>
      </c>
      <c r="AN310" s="15" t="s">
        <v>308</v>
      </c>
      <c r="AO310" s="84" t="s">
        <v>1500</v>
      </c>
      <c r="AP310" s="109"/>
      <c r="AQ310" s="69"/>
      <c r="AR310" s="41"/>
      <c r="AS310" s="41"/>
      <c r="AT310" s="56">
        <v>1558132</v>
      </c>
      <c r="AU310" s="4" t="s">
        <v>3053</v>
      </c>
      <c r="AV310" s="4" t="s">
        <v>3054</v>
      </c>
      <c r="AW310" s="4" t="s">
        <v>3055</v>
      </c>
      <c r="AX310" s="70">
        <v>0</v>
      </c>
      <c r="AY310" s="115">
        <v>0</v>
      </c>
      <c r="AZ310" s="70">
        <v>0</v>
      </c>
      <c r="BA310" s="115">
        <v>0</v>
      </c>
      <c r="BB310" s="157" t="s">
        <v>1506</v>
      </c>
      <c r="BC310" s="157" t="s">
        <v>1507</v>
      </c>
      <c r="BD310" s="157" t="s">
        <v>1671</v>
      </c>
      <c r="BE310" s="157"/>
      <c r="BF310" s="157"/>
      <c r="BG310" s="115"/>
      <c r="BH310" s="143">
        <v>0</v>
      </c>
      <c r="BI310" s="143"/>
      <c r="BJ310" s="143">
        <v>0</v>
      </c>
      <c r="BK310" s="143">
        <v>0</v>
      </c>
      <c r="BL310" s="143">
        <v>1</v>
      </c>
      <c r="BM310" s="143">
        <v>0</v>
      </c>
      <c r="BN310" s="143">
        <v>0</v>
      </c>
      <c r="BO310" s="143">
        <v>0</v>
      </c>
      <c r="BP310" s="143">
        <v>0</v>
      </c>
      <c r="BQ310" s="6" t="str">
        <f>VLOOKUP(AM310,Hilfslisten!J:K,2,FALSE)</f>
        <v>Burkert Gerrit</v>
      </c>
      <c r="BR310" s="157" t="s">
        <v>667</v>
      </c>
    </row>
    <row r="311" spans="1:70" ht="15" customHeight="1">
      <c r="A311" s="85" t="s">
        <v>3056</v>
      </c>
      <c r="B311" s="69" t="s">
        <v>177</v>
      </c>
      <c r="C311" s="22" t="s">
        <v>151</v>
      </c>
      <c r="D311" s="56"/>
      <c r="E311" s="102"/>
      <c r="F311" s="22"/>
      <c r="G311" s="22"/>
      <c r="H311" s="22" t="s">
        <v>151</v>
      </c>
      <c r="I311" s="22"/>
      <c r="J311" s="61" t="s">
        <v>667</v>
      </c>
      <c r="K311" s="21" t="s">
        <v>3057</v>
      </c>
      <c r="L311" s="102" t="s">
        <v>3058</v>
      </c>
      <c r="M311" s="84" t="s">
        <v>3059</v>
      </c>
      <c r="N311" s="15" t="s">
        <v>164</v>
      </c>
      <c r="O311" s="58">
        <v>4</v>
      </c>
      <c r="P311" s="16" t="s">
        <v>452</v>
      </c>
      <c r="Q311" s="16" t="s">
        <v>2633</v>
      </c>
      <c r="R311" s="16" t="s">
        <v>1085</v>
      </c>
      <c r="S311" s="22" t="s">
        <v>2278</v>
      </c>
      <c r="T311" s="23" t="s">
        <v>168</v>
      </c>
      <c r="U311" s="23" t="s">
        <v>168</v>
      </c>
      <c r="V311" s="23"/>
      <c r="W311" s="23"/>
      <c r="X311" s="23" t="s">
        <v>168</v>
      </c>
      <c r="Y311" s="23" t="s">
        <v>168</v>
      </c>
      <c r="Z311" s="23" t="s">
        <v>168</v>
      </c>
      <c r="AA311" s="23" t="s">
        <v>168</v>
      </c>
      <c r="AB311" s="23">
        <v>5</v>
      </c>
      <c r="AC311" s="23">
        <v>7</v>
      </c>
      <c r="AD311" s="23" t="s">
        <v>168</v>
      </c>
      <c r="AE311" s="23" t="s">
        <v>168</v>
      </c>
      <c r="AF311" s="23" t="s">
        <v>168</v>
      </c>
      <c r="AG311" s="23" t="s">
        <v>168</v>
      </c>
      <c r="AH311" s="23" t="s">
        <v>168</v>
      </c>
      <c r="AI311" s="23" t="s">
        <v>168</v>
      </c>
      <c r="AJ311" s="23" t="s">
        <v>168</v>
      </c>
      <c r="AK311" s="23" t="s">
        <v>168</v>
      </c>
      <c r="AL311" s="15" t="s">
        <v>196</v>
      </c>
      <c r="AM311" s="15" t="s">
        <v>351</v>
      </c>
      <c r="AN311" s="15" t="s">
        <v>308</v>
      </c>
      <c r="AO311" s="84" t="s">
        <v>1500</v>
      </c>
      <c r="AP311" s="109"/>
      <c r="AQ311" s="69"/>
      <c r="AR311" s="41"/>
      <c r="AS311" s="41"/>
      <c r="AT311" s="56">
        <v>1548821</v>
      </c>
      <c r="AU311" s="4" t="s">
        <v>3060</v>
      </c>
      <c r="AV311" s="4" t="s">
        <v>3061</v>
      </c>
      <c r="AW311" s="4" t="s">
        <v>3062</v>
      </c>
      <c r="AX311" s="70">
        <v>0</v>
      </c>
      <c r="AY311" s="115">
        <v>0</v>
      </c>
      <c r="AZ311" s="70">
        <v>0</v>
      </c>
      <c r="BA311" s="115">
        <v>0</v>
      </c>
      <c r="BB311" s="157" t="s">
        <v>1506</v>
      </c>
      <c r="BC311" s="157" t="s">
        <v>1506</v>
      </c>
      <c r="BD311" s="157"/>
      <c r="BE311" s="157"/>
      <c r="BF311" s="157"/>
      <c r="BG311" s="115"/>
      <c r="BH311" s="143">
        <v>0</v>
      </c>
      <c r="BI311" s="143"/>
      <c r="BJ311" s="143">
        <v>0</v>
      </c>
      <c r="BK311" s="143">
        <v>0</v>
      </c>
      <c r="BL311" s="143">
        <v>1</v>
      </c>
      <c r="BM311" s="143">
        <v>0</v>
      </c>
      <c r="BN311" s="143">
        <v>0</v>
      </c>
      <c r="BO311" s="143">
        <v>0</v>
      </c>
      <c r="BP311" s="143">
        <v>0</v>
      </c>
      <c r="BQ311" s="6" t="str">
        <f>VLOOKUP(AM311,Hilfslisten!J:K,2,FALSE)</f>
        <v>Füchslin Rudolf Marcel</v>
      </c>
      <c r="BR311" s="157"/>
    </row>
    <row r="312" spans="1:70" ht="15" hidden="1" customHeight="1">
      <c r="A312" s="85" t="s">
        <v>3063</v>
      </c>
      <c r="B312" s="22" t="s">
        <v>177</v>
      </c>
      <c r="C312" s="69" t="s">
        <v>147</v>
      </c>
      <c r="D312" s="56" t="s">
        <v>3064</v>
      </c>
      <c r="E312" s="103" t="s">
        <v>2606</v>
      </c>
      <c r="F312" s="69"/>
      <c r="G312" s="69" t="s">
        <v>3065</v>
      </c>
      <c r="H312" s="69"/>
      <c r="I312" s="69"/>
      <c r="J312" s="61" t="s">
        <v>667</v>
      </c>
      <c r="K312" s="15" t="s">
        <v>3066</v>
      </c>
      <c r="L312" s="103" t="s">
        <v>3067</v>
      </c>
      <c r="M312" s="84" t="s">
        <v>3067</v>
      </c>
      <c r="N312" s="15" t="s">
        <v>661</v>
      </c>
      <c r="O312" s="58">
        <v>4</v>
      </c>
      <c r="P312" s="16" t="s">
        <v>165</v>
      </c>
      <c r="Q312" s="16" t="s">
        <v>3068</v>
      </c>
      <c r="R312" s="16" t="s">
        <v>1085</v>
      </c>
      <c r="S312" s="15" t="s">
        <v>2278</v>
      </c>
      <c r="T312" s="23">
        <v>5</v>
      </c>
      <c r="U312" s="23">
        <v>7</v>
      </c>
      <c r="V312" s="23"/>
      <c r="W312" s="23"/>
      <c r="X312" s="23" t="s">
        <v>168</v>
      </c>
      <c r="Y312" s="23" t="s">
        <v>168</v>
      </c>
      <c r="Z312" s="23" t="s">
        <v>168</v>
      </c>
      <c r="AA312" s="23" t="s">
        <v>168</v>
      </c>
      <c r="AB312" s="23" t="s">
        <v>168</v>
      </c>
      <c r="AC312" s="23" t="s">
        <v>168</v>
      </c>
      <c r="AD312" s="23" t="s">
        <v>168</v>
      </c>
      <c r="AE312" s="23" t="s">
        <v>168</v>
      </c>
      <c r="AF312" s="23" t="s">
        <v>168</v>
      </c>
      <c r="AG312" s="23" t="s">
        <v>168</v>
      </c>
      <c r="AH312" s="23" t="s">
        <v>168</v>
      </c>
      <c r="AI312" s="23" t="s">
        <v>168</v>
      </c>
      <c r="AJ312" s="23" t="s">
        <v>168</v>
      </c>
      <c r="AK312" s="23" t="s">
        <v>168</v>
      </c>
      <c r="AL312" s="15" t="s">
        <v>169</v>
      </c>
      <c r="AM312" s="15" t="s">
        <v>2572</v>
      </c>
      <c r="AN312" s="15" t="s">
        <v>170</v>
      </c>
      <c r="AO312" s="84" t="s">
        <v>1500</v>
      </c>
      <c r="AP312" s="109"/>
      <c r="AQ312" s="69" t="s">
        <v>3069</v>
      </c>
      <c r="AR312" s="41"/>
      <c r="AS312" s="41"/>
      <c r="AT312" s="56">
        <v>1558359</v>
      </c>
      <c r="AU312" s="4" t="s">
        <v>3070</v>
      </c>
      <c r="AV312" s="4" t="s">
        <v>3071</v>
      </c>
      <c r="AW312" s="4" t="s">
        <v>3072</v>
      </c>
      <c r="AX312" s="70" t="s">
        <v>667</v>
      </c>
      <c r="AY312" s="115">
        <v>0</v>
      </c>
      <c r="AZ312" s="70" t="s">
        <v>667</v>
      </c>
      <c r="BA312" s="115">
        <v>0</v>
      </c>
      <c r="BB312" s="157" t="s">
        <v>1506</v>
      </c>
      <c r="BC312" s="157" t="s">
        <v>1507</v>
      </c>
      <c r="BD312" s="157"/>
      <c r="BE312" s="157"/>
      <c r="BF312" s="157"/>
      <c r="BG312" s="115"/>
      <c r="BH312" s="143">
        <v>1</v>
      </c>
      <c r="BI312" s="143"/>
      <c r="BJ312" s="143">
        <v>0</v>
      </c>
      <c r="BK312" s="143">
        <v>0</v>
      </c>
      <c r="BL312" s="143">
        <v>0</v>
      </c>
      <c r="BM312" s="143">
        <v>0</v>
      </c>
      <c r="BN312" s="143">
        <v>0</v>
      </c>
      <c r="BO312" s="143">
        <v>0</v>
      </c>
      <c r="BP312" s="143">
        <v>0</v>
      </c>
      <c r="BQ312" s="6" t="str">
        <f>VLOOKUP(AM312,Hilfslisten!J:K,2,FALSE)</f>
        <v>Capone Pierluigi</v>
      </c>
      <c r="BR312" s="157"/>
    </row>
    <row r="313" spans="1:70" ht="15" hidden="1" customHeight="1">
      <c r="A313" s="85" t="s">
        <v>3073</v>
      </c>
      <c r="B313" s="69" t="s">
        <v>177</v>
      </c>
      <c r="C313" s="69" t="s">
        <v>2990</v>
      </c>
      <c r="D313" s="56" t="s">
        <v>3074</v>
      </c>
      <c r="E313" s="99" t="s">
        <v>3075</v>
      </c>
      <c r="F313" s="69"/>
      <c r="G313" s="15" t="s">
        <v>2702</v>
      </c>
      <c r="H313" s="15" t="s">
        <v>3076</v>
      </c>
      <c r="I313" s="15"/>
      <c r="J313" s="61" t="s">
        <v>667</v>
      </c>
      <c r="K313" s="15" t="s">
        <v>3077</v>
      </c>
      <c r="L313" s="99" t="s">
        <v>3078</v>
      </c>
      <c r="M313" s="84" t="s">
        <v>3079</v>
      </c>
      <c r="N313" s="15" t="s">
        <v>164</v>
      </c>
      <c r="O313" s="58">
        <v>4</v>
      </c>
      <c r="P313" s="16" t="s">
        <v>269</v>
      </c>
      <c r="Q313" s="16" t="s">
        <v>2996</v>
      </c>
      <c r="R313" s="16" t="s">
        <v>1085</v>
      </c>
      <c r="S313" s="17" t="s">
        <v>3080</v>
      </c>
      <c r="T313" s="23" t="s">
        <v>168</v>
      </c>
      <c r="U313" s="23" t="s">
        <v>168</v>
      </c>
      <c r="V313" s="23"/>
      <c r="W313" s="23"/>
      <c r="X313" s="23">
        <v>5</v>
      </c>
      <c r="Y313" s="23" t="s">
        <v>1664</v>
      </c>
      <c r="Z313" s="23" t="s">
        <v>168</v>
      </c>
      <c r="AA313" s="23" t="s">
        <v>168</v>
      </c>
      <c r="AB313" s="23" t="s">
        <v>168</v>
      </c>
      <c r="AC313" s="23" t="s">
        <v>168</v>
      </c>
      <c r="AD313" s="23">
        <v>5</v>
      </c>
      <c r="AE313" s="23">
        <v>7</v>
      </c>
      <c r="AF313" s="23">
        <v>5</v>
      </c>
      <c r="AG313" s="23">
        <v>5</v>
      </c>
      <c r="AH313" s="23" t="s">
        <v>168</v>
      </c>
      <c r="AI313" s="23" t="s">
        <v>168</v>
      </c>
      <c r="AJ313" s="23" t="s">
        <v>168</v>
      </c>
      <c r="AK313" s="23" t="s">
        <v>168</v>
      </c>
      <c r="AL313" s="15" t="s">
        <v>427</v>
      </c>
      <c r="AM313" s="15" t="s">
        <v>3081</v>
      </c>
      <c r="AN313" s="15" t="s">
        <v>551</v>
      </c>
      <c r="AO313" s="16" t="s">
        <v>1500</v>
      </c>
      <c r="AP313" s="108"/>
      <c r="AQ313" s="69"/>
      <c r="AR313" s="41" t="s">
        <v>3082</v>
      </c>
      <c r="AS313" s="42"/>
      <c r="AT313" s="56">
        <v>1558968</v>
      </c>
      <c r="AU313" s="4" t="s">
        <v>3083</v>
      </c>
      <c r="AV313" s="4" t="s">
        <v>3084</v>
      </c>
      <c r="AW313" s="4" t="s">
        <v>3085</v>
      </c>
      <c r="AX313" s="70">
        <v>0</v>
      </c>
      <c r="AY313" s="115">
        <v>0</v>
      </c>
      <c r="AZ313" s="70">
        <v>0</v>
      </c>
      <c r="BA313" s="115">
        <v>0</v>
      </c>
      <c r="BB313" s="157" t="s">
        <v>1506</v>
      </c>
      <c r="BC313" s="157" t="s">
        <v>1507</v>
      </c>
      <c r="BD313" s="157"/>
      <c r="BE313" s="157"/>
      <c r="BF313" s="157"/>
      <c r="BG313" s="115"/>
      <c r="BH313" s="143">
        <v>0</v>
      </c>
      <c r="BI313" s="143"/>
      <c r="BJ313" s="143">
        <v>0.33333333333333331</v>
      </c>
      <c r="BK313" s="143">
        <v>0</v>
      </c>
      <c r="BL313" s="143">
        <v>0</v>
      </c>
      <c r="BM313" s="143">
        <v>0.33333333333333331</v>
      </c>
      <c r="BN313" s="143">
        <v>0.33333333333333331</v>
      </c>
      <c r="BO313" s="143">
        <v>0</v>
      </c>
      <c r="BP313" s="143">
        <v>0</v>
      </c>
      <c r="BQ313" s="6" t="str">
        <f>VLOOKUP(AM313,Hilfslisten!J:K,2,FALSE)</f>
        <v>Honegger Marcel</v>
      </c>
      <c r="BR313" s="157" t="s">
        <v>667</v>
      </c>
    </row>
    <row r="314" spans="1:70" ht="15" hidden="1" customHeight="1">
      <c r="A314" s="85" t="s">
        <v>3086</v>
      </c>
      <c r="B314" s="69" t="s">
        <v>177</v>
      </c>
      <c r="C314" s="69" t="s">
        <v>509</v>
      </c>
      <c r="D314" s="56" t="s">
        <v>3087</v>
      </c>
      <c r="E314" s="99" t="s">
        <v>3088</v>
      </c>
      <c r="F314" s="69"/>
      <c r="G314" s="15" t="s">
        <v>2702</v>
      </c>
      <c r="H314" s="15" t="s">
        <v>3089</v>
      </c>
      <c r="I314" s="15"/>
      <c r="J314" s="61" t="s">
        <v>667</v>
      </c>
      <c r="K314" s="15" t="s">
        <v>3090</v>
      </c>
      <c r="L314" s="99" t="s">
        <v>3088</v>
      </c>
      <c r="M314" s="84" t="s">
        <v>3091</v>
      </c>
      <c r="N314" s="15" t="s">
        <v>164</v>
      </c>
      <c r="O314" s="58">
        <v>4</v>
      </c>
      <c r="P314" s="16" t="s">
        <v>269</v>
      </c>
      <c r="Q314" s="16" t="s">
        <v>2679</v>
      </c>
      <c r="R314" s="16" t="s">
        <v>1085</v>
      </c>
      <c r="S314" s="16" t="s">
        <v>2278</v>
      </c>
      <c r="T314" s="23" t="s">
        <v>168</v>
      </c>
      <c r="U314" s="23" t="s">
        <v>168</v>
      </c>
      <c r="V314" s="23"/>
      <c r="W314" s="23"/>
      <c r="X314" s="23">
        <v>5</v>
      </c>
      <c r="Y314" s="23">
        <v>7</v>
      </c>
      <c r="Z314" s="23" t="s">
        <v>168</v>
      </c>
      <c r="AA314" s="23" t="s">
        <v>168</v>
      </c>
      <c r="AB314" s="23" t="s">
        <v>168</v>
      </c>
      <c r="AC314" s="23" t="s">
        <v>168</v>
      </c>
      <c r="AD314" s="23" t="s">
        <v>168</v>
      </c>
      <c r="AE314" s="23" t="s">
        <v>168</v>
      </c>
      <c r="AF314" s="23">
        <v>5</v>
      </c>
      <c r="AG314" s="23">
        <v>7</v>
      </c>
      <c r="AH314" s="23" t="s">
        <v>168</v>
      </c>
      <c r="AI314" s="23" t="s">
        <v>168</v>
      </c>
      <c r="AJ314" s="23" t="s">
        <v>168</v>
      </c>
      <c r="AK314" s="23" t="s">
        <v>168</v>
      </c>
      <c r="AL314" s="15" t="s">
        <v>427</v>
      </c>
      <c r="AM314" s="15" t="s">
        <v>3092</v>
      </c>
      <c r="AN314" s="15" t="s">
        <v>415</v>
      </c>
      <c r="AO314" s="16" t="s">
        <v>1500</v>
      </c>
      <c r="AP314" s="108"/>
      <c r="AQ314" s="69" t="s">
        <v>2976</v>
      </c>
      <c r="AR314" s="41" t="s">
        <v>2190</v>
      </c>
      <c r="AS314" s="42"/>
      <c r="AT314" s="56">
        <v>1558965</v>
      </c>
      <c r="AU314" s="4" t="s">
        <v>3093</v>
      </c>
      <c r="AV314" s="4" t="s">
        <v>3094</v>
      </c>
      <c r="AW314" s="4" t="s">
        <v>3095</v>
      </c>
      <c r="AX314" s="70">
        <v>0</v>
      </c>
      <c r="AY314" s="115">
        <v>0</v>
      </c>
      <c r="AZ314" s="70">
        <v>0</v>
      </c>
      <c r="BA314" s="115">
        <v>0</v>
      </c>
      <c r="BB314" s="157" t="s">
        <v>1506</v>
      </c>
      <c r="BC314" s="157" t="s">
        <v>1507</v>
      </c>
      <c r="BD314" s="157"/>
      <c r="BE314" s="157"/>
      <c r="BF314" s="157"/>
      <c r="BG314" s="115"/>
      <c r="BH314" s="143">
        <v>0</v>
      </c>
      <c r="BI314" s="143"/>
      <c r="BJ314" s="143">
        <v>1</v>
      </c>
      <c r="BK314" s="143">
        <v>0</v>
      </c>
      <c r="BL314" s="143">
        <v>0</v>
      </c>
      <c r="BM314" s="143">
        <v>0</v>
      </c>
      <c r="BN314" s="143">
        <v>1</v>
      </c>
      <c r="BO314" s="143">
        <v>0</v>
      </c>
      <c r="BP314" s="143">
        <v>0</v>
      </c>
      <c r="BQ314" s="6" t="str">
        <f>VLOOKUP(AM314,Hilfslisten!J:K,2,FALSE)</f>
        <v>Altenburger Ruprecht</v>
      </c>
      <c r="BR314" s="157" t="s">
        <v>667</v>
      </c>
    </row>
    <row r="315" spans="1:70" ht="15" customHeight="1">
      <c r="A315" s="85" t="s">
        <v>3096</v>
      </c>
      <c r="B315" s="6"/>
      <c r="C315" s="6" t="s">
        <v>151</v>
      </c>
      <c r="D315" s="6"/>
      <c r="E315" s="6"/>
      <c r="F315" s="6"/>
      <c r="G315" s="6"/>
      <c r="H315" s="6" t="s">
        <v>151</v>
      </c>
      <c r="I315" s="6"/>
      <c r="J315" s="157" t="s">
        <v>667</v>
      </c>
      <c r="K315" s="83" t="s">
        <v>3097</v>
      </c>
      <c r="L315" s="99" t="s">
        <v>3098</v>
      </c>
      <c r="M315" s="83" t="s">
        <v>3098</v>
      </c>
      <c r="N315" s="6" t="s">
        <v>661</v>
      </c>
      <c r="O315" s="157">
        <v>4</v>
      </c>
      <c r="P315" s="16" t="s">
        <v>452</v>
      </c>
      <c r="Q315" s="6" t="s">
        <v>2633</v>
      </c>
      <c r="R315" s="6" t="s">
        <v>1085</v>
      </c>
      <c r="S315" s="6" t="s">
        <v>2634</v>
      </c>
      <c r="T315" s="157"/>
      <c r="U315" s="157"/>
      <c r="V315" s="157"/>
      <c r="W315" s="157"/>
      <c r="X315" s="157"/>
      <c r="Y315" s="157"/>
      <c r="Z315" s="157"/>
      <c r="AA315" s="157"/>
      <c r="AB315" s="157">
        <v>5</v>
      </c>
      <c r="AC315" s="157" t="s">
        <v>1664</v>
      </c>
      <c r="AD315" s="157"/>
      <c r="AE315" s="157"/>
      <c r="AF315" s="157"/>
      <c r="AG315" s="157"/>
      <c r="AH315" s="157"/>
      <c r="AI315" s="157"/>
      <c r="AJ315" s="157"/>
      <c r="AK315" s="157"/>
      <c r="AL315" s="15" t="s">
        <v>219</v>
      </c>
      <c r="AM315" s="15" t="s">
        <v>971</v>
      </c>
      <c r="AN315" s="15" t="s">
        <v>308</v>
      </c>
      <c r="AO315" s="6"/>
      <c r="AP315" s="157"/>
      <c r="AQ315" s="69"/>
      <c r="AR315" s="41"/>
      <c r="AS315" s="57"/>
      <c r="AT315" s="6">
        <v>1671087</v>
      </c>
      <c r="AU315" s="4" t="s">
        <v>3099</v>
      </c>
      <c r="AV315" s="4" t="s">
        <v>3100</v>
      </c>
      <c r="AW315" s="4" t="s">
        <v>3101</v>
      </c>
      <c r="AX315" s="70" t="s">
        <v>667</v>
      </c>
      <c r="AY315" s="115">
        <v>0</v>
      </c>
      <c r="AZ315" s="70" t="s">
        <v>667</v>
      </c>
      <c r="BA315" s="115">
        <v>0</v>
      </c>
      <c r="BB315" s="157" t="s">
        <v>1506</v>
      </c>
      <c r="BC315" s="157" t="s">
        <v>1507</v>
      </c>
      <c r="BD315" s="157" t="s">
        <v>2421</v>
      </c>
      <c r="BE315" s="157"/>
      <c r="BF315" s="157"/>
      <c r="BG315" s="115"/>
      <c r="BH315" s="143">
        <v>0</v>
      </c>
      <c r="BI315" s="143"/>
      <c r="BJ315" s="143">
        <v>0</v>
      </c>
      <c r="BK315" s="143">
        <v>0</v>
      </c>
      <c r="BL315" s="143">
        <v>1</v>
      </c>
      <c r="BM315" s="143">
        <v>0</v>
      </c>
      <c r="BN315" s="143">
        <v>0</v>
      </c>
      <c r="BO315" s="143">
        <v>0</v>
      </c>
      <c r="BP315" s="143">
        <v>0</v>
      </c>
      <c r="BQ315" s="6" t="str">
        <f>VLOOKUP(AM315,Hilfslisten!J:K,2,FALSE)</f>
        <v>Spillner Josef</v>
      </c>
      <c r="BR315" s="157" t="s">
        <v>667</v>
      </c>
    </row>
    <row r="316" spans="1:70" ht="15" customHeight="1">
      <c r="A316" s="85" t="s">
        <v>3102</v>
      </c>
      <c r="B316" s="22" t="s">
        <v>177</v>
      </c>
      <c r="C316" s="22" t="s">
        <v>151</v>
      </c>
      <c r="D316" s="56"/>
      <c r="E316" s="102"/>
      <c r="F316" s="22"/>
      <c r="G316" s="22"/>
      <c r="H316" s="22" t="s">
        <v>151</v>
      </c>
      <c r="I316" s="22"/>
      <c r="J316" s="61" t="s">
        <v>667</v>
      </c>
      <c r="K316" s="21" t="s">
        <v>3103</v>
      </c>
      <c r="L316" s="102" t="s">
        <v>3104</v>
      </c>
      <c r="M316" s="84" t="s">
        <v>3104</v>
      </c>
      <c r="N316" s="15" t="s">
        <v>661</v>
      </c>
      <c r="O316" s="58">
        <v>4</v>
      </c>
      <c r="P316" s="16" t="s">
        <v>452</v>
      </c>
      <c r="Q316" s="16" t="s">
        <v>2633</v>
      </c>
      <c r="R316" s="16" t="s">
        <v>1085</v>
      </c>
      <c r="S316" s="22" t="s">
        <v>2278</v>
      </c>
      <c r="T316" s="23" t="s">
        <v>168</v>
      </c>
      <c r="U316" s="23" t="s">
        <v>168</v>
      </c>
      <c r="V316" s="23"/>
      <c r="W316" s="23"/>
      <c r="X316" s="23" t="s">
        <v>168</v>
      </c>
      <c r="Y316" s="23" t="s">
        <v>168</v>
      </c>
      <c r="Z316" s="23" t="s">
        <v>168</v>
      </c>
      <c r="AA316" s="23" t="s">
        <v>168</v>
      </c>
      <c r="AB316" s="23">
        <v>5</v>
      </c>
      <c r="AC316" s="23">
        <v>7</v>
      </c>
      <c r="AD316" s="23" t="s">
        <v>168</v>
      </c>
      <c r="AE316" s="23" t="s">
        <v>168</v>
      </c>
      <c r="AF316" s="23" t="s">
        <v>168</v>
      </c>
      <c r="AG316" s="23" t="s">
        <v>168</v>
      </c>
      <c r="AH316" s="23" t="s">
        <v>168</v>
      </c>
      <c r="AI316" s="23" t="s">
        <v>168</v>
      </c>
      <c r="AJ316" s="23" t="s">
        <v>168</v>
      </c>
      <c r="AK316" s="23" t="s">
        <v>168</v>
      </c>
      <c r="AL316" s="15" t="s">
        <v>196</v>
      </c>
      <c r="AM316" s="15" t="s">
        <v>1295</v>
      </c>
      <c r="AN316" s="15" t="s">
        <v>308</v>
      </c>
      <c r="AO316" s="84" t="s">
        <v>1500</v>
      </c>
      <c r="AP316" s="109"/>
      <c r="AQ316" s="69"/>
      <c r="AR316" s="41"/>
      <c r="AS316" s="41"/>
      <c r="AT316" s="56">
        <v>1548818</v>
      </c>
      <c r="AU316" s="4" t="s">
        <v>3105</v>
      </c>
      <c r="AV316" s="4" t="s">
        <v>3106</v>
      </c>
      <c r="AW316" s="4" t="s">
        <v>3107</v>
      </c>
      <c r="AX316" s="70" t="s">
        <v>667</v>
      </c>
      <c r="AY316" s="115">
        <v>0</v>
      </c>
      <c r="AZ316" s="70" t="s">
        <v>667</v>
      </c>
      <c r="BA316" s="115">
        <v>0</v>
      </c>
      <c r="BB316" s="157" t="s">
        <v>1506</v>
      </c>
      <c r="BC316" s="157" t="s">
        <v>1507</v>
      </c>
      <c r="BD316" s="157" t="s">
        <v>1671</v>
      </c>
      <c r="BE316" s="157"/>
      <c r="BF316" s="157"/>
      <c r="BG316" s="115"/>
      <c r="BH316" s="143">
        <v>0</v>
      </c>
      <c r="BI316" s="143"/>
      <c r="BJ316" s="143">
        <v>0</v>
      </c>
      <c r="BK316" s="143">
        <v>0</v>
      </c>
      <c r="BL316" s="143">
        <v>1</v>
      </c>
      <c r="BM316" s="143">
        <v>0</v>
      </c>
      <c r="BN316" s="143">
        <v>0</v>
      </c>
      <c r="BO316" s="143">
        <v>0</v>
      </c>
      <c r="BP316" s="143">
        <v>0</v>
      </c>
      <c r="BQ316" s="6" t="str">
        <f>VLOOKUP(AM316,Hilfslisten!J:K,2,FALSE)</f>
        <v>Knaack Reto</v>
      </c>
      <c r="BR316" s="157" t="s">
        <v>667</v>
      </c>
    </row>
    <row r="317" spans="1:70" ht="15" hidden="1" customHeight="1">
      <c r="A317" s="85" t="s">
        <v>3108</v>
      </c>
      <c r="B317" s="22" t="s">
        <v>177</v>
      </c>
      <c r="C317" s="22" t="s">
        <v>1519</v>
      </c>
      <c r="D317" s="56"/>
      <c r="E317" s="102"/>
      <c r="F317" s="22"/>
      <c r="G317" s="22"/>
      <c r="H317" s="22" t="s">
        <v>1519</v>
      </c>
      <c r="I317" s="22"/>
      <c r="J317" s="61" t="s">
        <v>667</v>
      </c>
      <c r="K317" s="21" t="s">
        <v>3109</v>
      </c>
      <c r="L317" s="102" t="s">
        <v>3110</v>
      </c>
      <c r="M317" s="84" t="s">
        <v>3110</v>
      </c>
      <c r="N317" s="15" t="s">
        <v>661</v>
      </c>
      <c r="O317" s="58">
        <v>4</v>
      </c>
      <c r="P317" s="16" t="s">
        <v>452</v>
      </c>
      <c r="Q317" s="16" t="s">
        <v>2777</v>
      </c>
      <c r="R317" s="16" t="s">
        <v>1085</v>
      </c>
      <c r="S317" s="22" t="s">
        <v>2778</v>
      </c>
      <c r="T317" s="23" t="s">
        <v>168</v>
      </c>
      <c r="U317" s="23" t="s">
        <v>168</v>
      </c>
      <c r="V317" s="23"/>
      <c r="W317" s="23"/>
      <c r="X317" s="23">
        <v>5</v>
      </c>
      <c r="Y317" s="23" t="s">
        <v>1664</v>
      </c>
      <c r="Z317" s="23" t="s">
        <v>168</v>
      </c>
      <c r="AA317" s="23" t="s">
        <v>168</v>
      </c>
      <c r="AB317" s="23">
        <v>5</v>
      </c>
      <c r="AC317" s="23" t="s">
        <v>1664</v>
      </c>
      <c r="AD317" s="23" t="s">
        <v>168</v>
      </c>
      <c r="AE317" s="23" t="s">
        <v>168</v>
      </c>
      <c r="AF317" s="23">
        <v>5</v>
      </c>
      <c r="AG317" s="23">
        <v>7</v>
      </c>
      <c r="AH317" s="23" t="s">
        <v>168</v>
      </c>
      <c r="AI317" s="23" t="s">
        <v>168</v>
      </c>
      <c r="AJ317" s="23" t="s">
        <v>168</v>
      </c>
      <c r="AK317" s="23" t="s">
        <v>168</v>
      </c>
      <c r="AL317" s="15" t="s">
        <v>232</v>
      </c>
      <c r="AM317" s="15" t="s">
        <v>233</v>
      </c>
      <c r="AN317" s="15" t="s">
        <v>2815</v>
      </c>
      <c r="AO317" s="84" t="s">
        <v>1500</v>
      </c>
      <c r="AP317" s="109"/>
      <c r="AQ317" s="69"/>
      <c r="AR317" s="41" t="s">
        <v>3111</v>
      </c>
      <c r="AS317" s="41"/>
      <c r="AT317" s="56">
        <v>1558102</v>
      </c>
      <c r="AU317" s="4" t="s">
        <v>3112</v>
      </c>
      <c r="AV317" s="4" t="s">
        <v>3113</v>
      </c>
      <c r="AW317" s="4" t="s">
        <v>3114</v>
      </c>
      <c r="AX317" s="70" t="s">
        <v>667</v>
      </c>
      <c r="AY317" s="115">
        <v>0</v>
      </c>
      <c r="AZ317" s="70" t="s">
        <v>667</v>
      </c>
      <c r="BA317" s="115">
        <v>0</v>
      </c>
      <c r="BB317" s="157" t="s">
        <v>1506</v>
      </c>
      <c r="BC317" s="157" t="s">
        <v>1507</v>
      </c>
      <c r="BD317" s="157" t="s">
        <v>1671</v>
      </c>
      <c r="BE317" s="157"/>
      <c r="BF317" s="157"/>
      <c r="BG317" s="115"/>
      <c r="BH317" s="143">
        <v>0</v>
      </c>
      <c r="BI317" s="143"/>
      <c r="BJ317" s="143">
        <v>0.33333333333333331</v>
      </c>
      <c r="BK317" s="143">
        <v>0</v>
      </c>
      <c r="BL317" s="143">
        <v>0.33333333333333331</v>
      </c>
      <c r="BM317" s="143">
        <v>0</v>
      </c>
      <c r="BN317" s="143">
        <v>0.33333333333333331</v>
      </c>
      <c r="BO317" s="143">
        <v>0</v>
      </c>
      <c r="BP317" s="143">
        <v>0</v>
      </c>
      <c r="BQ317" s="6" t="str">
        <f>VLOOKUP(AM317,Hilfslisten!J:K,2,FALSE)</f>
        <v>Gelke Hans-Joachim</v>
      </c>
      <c r="BR317" s="157" t="s">
        <v>667</v>
      </c>
    </row>
    <row r="318" spans="1:70" ht="15" hidden="1" customHeight="1">
      <c r="A318" s="85" t="s">
        <v>3115</v>
      </c>
      <c r="B318" s="69" t="s">
        <v>177</v>
      </c>
      <c r="C318" s="69" t="s">
        <v>155</v>
      </c>
      <c r="D318" s="238" t="s">
        <v>3116</v>
      </c>
      <c r="E318" s="103" t="s">
        <v>2616</v>
      </c>
      <c r="F318" s="69"/>
      <c r="G318" s="15" t="s">
        <v>3117</v>
      </c>
      <c r="H318" s="15"/>
      <c r="I318" s="15"/>
      <c r="J318" s="61" t="s">
        <v>667</v>
      </c>
      <c r="K318" s="16" t="s">
        <v>3118</v>
      </c>
      <c r="L318" s="246" t="s">
        <v>3119</v>
      </c>
      <c r="M318" s="84" t="s">
        <v>3119</v>
      </c>
      <c r="N318" s="15" t="s">
        <v>661</v>
      </c>
      <c r="O318" s="58">
        <v>4</v>
      </c>
      <c r="P318" s="16" t="s">
        <v>452</v>
      </c>
      <c r="Q318" s="16" t="s">
        <v>3120</v>
      </c>
      <c r="R318" s="16" t="s">
        <v>1085</v>
      </c>
      <c r="S318" s="16" t="s">
        <v>2278</v>
      </c>
      <c r="T318" s="23" t="s">
        <v>168</v>
      </c>
      <c r="U318" s="23" t="s">
        <v>168</v>
      </c>
      <c r="V318" s="23"/>
      <c r="W318" s="23"/>
      <c r="X318" s="23" t="s">
        <v>168</v>
      </c>
      <c r="Y318" s="23" t="s">
        <v>168</v>
      </c>
      <c r="Z318" s="23" t="s">
        <v>168</v>
      </c>
      <c r="AA318" s="23" t="s">
        <v>168</v>
      </c>
      <c r="AB318" s="23" t="s">
        <v>168</v>
      </c>
      <c r="AC318" s="23" t="s">
        <v>168</v>
      </c>
      <c r="AD318" s="23" t="s">
        <v>168</v>
      </c>
      <c r="AE318" s="23" t="s">
        <v>168</v>
      </c>
      <c r="AF318" s="23" t="s">
        <v>168</v>
      </c>
      <c r="AG318" s="23" t="s">
        <v>168</v>
      </c>
      <c r="AH318" s="23" t="s">
        <v>168</v>
      </c>
      <c r="AI318" s="23" t="s">
        <v>168</v>
      </c>
      <c r="AJ318" s="23">
        <v>5</v>
      </c>
      <c r="AK318" s="23">
        <v>7</v>
      </c>
      <c r="AL318" s="15" t="s">
        <v>210</v>
      </c>
      <c r="AM318" s="15" t="s">
        <v>1134</v>
      </c>
      <c r="AN318" s="15" t="s">
        <v>472</v>
      </c>
      <c r="AO318" s="16" t="s">
        <v>1500</v>
      </c>
      <c r="AP318" s="108"/>
      <c r="AQ318" s="69"/>
      <c r="AR318" s="41"/>
      <c r="AS318" s="41"/>
      <c r="AT318" s="56">
        <v>1555810</v>
      </c>
      <c r="AU318" s="4" t="s">
        <v>3121</v>
      </c>
      <c r="AV318" s="4" t="s">
        <v>3122</v>
      </c>
      <c r="AW318" s="4" t="s">
        <v>3123</v>
      </c>
      <c r="AX318" s="70" t="s">
        <v>667</v>
      </c>
      <c r="AY318" s="115">
        <v>0</v>
      </c>
      <c r="AZ318" s="70" t="s">
        <v>667</v>
      </c>
      <c r="BA318" s="115">
        <v>0</v>
      </c>
      <c r="BB318" s="157" t="s">
        <v>1506</v>
      </c>
      <c r="BC318" s="157" t="s">
        <v>1507</v>
      </c>
      <c r="BD318" s="157"/>
      <c r="BE318" s="157"/>
      <c r="BF318" s="157"/>
      <c r="BG318" s="115"/>
      <c r="BH318" s="143">
        <v>0</v>
      </c>
      <c r="BI318" s="143"/>
      <c r="BJ318" s="143">
        <v>0</v>
      </c>
      <c r="BK318" s="143">
        <v>0</v>
      </c>
      <c r="BL318" s="143">
        <v>0</v>
      </c>
      <c r="BM318" s="143">
        <v>0</v>
      </c>
      <c r="BN318" s="143">
        <v>0</v>
      </c>
      <c r="BO318" s="143">
        <v>0</v>
      </c>
      <c r="BP318" s="143">
        <v>1</v>
      </c>
      <c r="BQ318" s="6" t="str">
        <f>VLOOKUP(AM318,Hilfslisten!J:K,2,FALSE)</f>
        <v>Meierhofer Jürg</v>
      </c>
      <c r="BR318" s="157"/>
    </row>
    <row r="319" spans="1:70" ht="15" hidden="1" customHeight="1">
      <c r="A319" s="85" t="s">
        <v>3124</v>
      </c>
      <c r="B319" s="22" t="s">
        <v>177</v>
      </c>
      <c r="C319" s="21" t="s">
        <v>155</v>
      </c>
      <c r="D319" s="56" t="s">
        <v>3125</v>
      </c>
      <c r="E319" s="106" t="s">
        <v>2553</v>
      </c>
      <c r="F319" s="21"/>
      <c r="G319" s="14" t="s">
        <v>2941</v>
      </c>
      <c r="H319" s="14"/>
      <c r="I319" s="14"/>
      <c r="J319" s="61" t="s">
        <v>667</v>
      </c>
      <c r="K319" s="14" t="s">
        <v>3126</v>
      </c>
      <c r="L319" s="106" t="s">
        <v>3127</v>
      </c>
      <c r="M319" s="84" t="s">
        <v>3127</v>
      </c>
      <c r="N319" s="15" t="s">
        <v>164</v>
      </c>
      <c r="O319" s="58">
        <v>4</v>
      </c>
      <c r="P319" s="16" t="s">
        <v>208</v>
      </c>
      <c r="Q319" s="16" t="s">
        <v>3128</v>
      </c>
      <c r="R319" s="16" t="s">
        <v>1085</v>
      </c>
      <c r="S319" s="17" t="s">
        <v>2278</v>
      </c>
      <c r="T319" s="23" t="s">
        <v>168</v>
      </c>
      <c r="U319" s="23" t="s">
        <v>168</v>
      </c>
      <c r="V319" s="23"/>
      <c r="W319" s="23"/>
      <c r="X319" s="23" t="s">
        <v>168</v>
      </c>
      <c r="Y319" s="23" t="s">
        <v>168</v>
      </c>
      <c r="Z319" s="23" t="s">
        <v>168</v>
      </c>
      <c r="AA319" s="23" t="s">
        <v>168</v>
      </c>
      <c r="AB319" s="23" t="s">
        <v>168</v>
      </c>
      <c r="AC319" s="23" t="s">
        <v>168</v>
      </c>
      <c r="AD319" s="23" t="s">
        <v>168</v>
      </c>
      <c r="AE319" s="23" t="s">
        <v>168</v>
      </c>
      <c r="AF319" s="23" t="s">
        <v>168</v>
      </c>
      <c r="AG319" s="23" t="s">
        <v>168</v>
      </c>
      <c r="AH319" s="23" t="s">
        <v>168</v>
      </c>
      <c r="AI319" s="23" t="s">
        <v>168</v>
      </c>
      <c r="AJ319" s="23">
        <v>5</v>
      </c>
      <c r="AK319" s="23">
        <v>7</v>
      </c>
      <c r="AL319" s="15" t="s">
        <v>365</v>
      </c>
      <c r="AM319" s="15" t="s">
        <v>3129</v>
      </c>
      <c r="AN319" s="15" t="s">
        <v>472</v>
      </c>
      <c r="AO319" s="17" t="s">
        <v>1500</v>
      </c>
      <c r="AP319" s="23"/>
      <c r="AQ319" s="69"/>
      <c r="AR319" s="41"/>
      <c r="AS319" s="41"/>
      <c r="AT319" s="56">
        <v>1555786</v>
      </c>
      <c r="AU319" s="4" t="s">
        <v>3130</v>
      </c>
      <c r="AV319" s="4" t="s">
        <v>3131</v>
      </c>
      <c r="AW319" s="4" t="s">
        <v>3132</v>
      </c>
      <c r="AX319" s="70">
        <v>0</v>
      </c>
      <c r="AY319" s="115">
        <v>0</v>
      </c>
      <c r="AZ319" s="70">
        <v>0</v>
      </c>
      <c r="BA319" s="115">
        <v>0</v>
      </c>
      <c r="BB319" s="157" t="s">
        <v>1506</v>
      </c>
      <c r="BC319" s="157" t="s">
        <v>1507</v>
      </c>
      <c r="BD319" s="157"/>
      <c r="BE319" s="157"/>
      <c r="BF319" s="157"/>
      <c r="BG319" s="115"/>
      <c r="BH319" s="143">
        <v>0</v>
      </c>
      <c r="BI319" s="143"/>
      <c r="BJ319" s="143">
        <v>0</v>
      </c>
      <c r="BK319" s="143">
        <v>0</v>
      </c>
      <c r="BL319" s="143">
        <v>0</v>
      </c>
      <c r="BM319" s="143">
        <v>0</v>
      </c>
      <c r="BN319" s="143">
        <v>0</v>
      </c>
      <c r="BO319" s="143">
        <v>0</v>
      </c>
      <c r="BP319" s="143">
        <v>1</v>
      </c>
      <c r="BQ319" s="6" t="str">
        <f>VLOOKUP(AM319,Hilfslisten!J:K,2,FALSE)</f>
        <v>Schmid Daniel</v>
      </c>
      <c r="BR319" s="157"/>
    </row>
    <row r="320" spans="1:70" ht="15" hidden="1" customHeight="1">
      <c r="A320" s="85" t="s">
        <v>3133</v>
      </c>
      <c r="B320" s="69" t="s">
        <v>177</v>
      </c>
      <c r="C320" s="69" t="s">
        <v>152</v>
      </c>
      <c r="D320" s="56"/>
      <c r="E320" s="245"/>
      <c r="F320" s="69"/>
      <c r="G320" s="69"/>
      <c r="H320" s="69" t="s">
        <v>152</v>
      </c>
      <c r="I320" s="69"/>
      <c r="J320" s="61" t="s">
        <v>667</v>
      </c>
      <c r="K320" s="69" t="s">
        <v>3134</v>
      </c>
      <c r="L320" s="245" t="s">
        <v>3135</v>
      </c>
      <c r="M320" s="84" t="s">
        <v>3136</v>
      </c>
      <c r="N320" s="15" t="s">
        <v>164</v>
      </c>
      <c r="O320" s="58">
        <v>4</v>
      </c>
      <c r="P320" s="16" t="s">
        <v>452</v>
      </c>
      <c r="Q320" s="16" t="s">
        <v>2907</v>
      </c>
      <c r="R320" s="16" t="s">
        <v>1085</v>
      </c>
      <c r="S320" s="16" t="s">
        <v>2278</v>
      </c>
      <c r="T320" s="23" t="s">
        <v>168</v>
      </c>
      <c r="U320" s="23" t="s">
        <v>168</v>
      </c>
      <c r="V320" s="23"/>
      <c r="W320" s="23"/>
      <c r="X320" s="23" t="s">
        <v>168</v>
      </c>
      <c r="Y320" s="23" t="s">
        <v>168</v>
      </c>
      <c r="Z320" s="23" t="s">
        <v>168</v>
      </c>
      <c r="AA320" s="23" t="s">
        <v>168</v>
      </c>
      <c r="AB320" s="23" t="s">
        <v>168</v>
      </c>
      <c r="AC320" s="23" t="s">
        <v>168</v>
      </c>
      <c r="AD320" s="23">
        <v>5</v>
      </c>
      <c r="AE320" s="23">
        <v>7</v>
      </c>
      <c r="AF320" s="23" t="s">
        <v>168</v>
      </c>
      <c r="AG320" s="23" t="s">
        <v>168</v>
      </c>
      <c r="AH320" s="23" t="s">
        <v>168</v>
      </c>
      <c r="AI320" s="23" t="s">
        <v>168</v>
      </c>
      <c r="AJ320" s="23" t="s">
        <v>168</v>
      </c>
      <c r="AK320" s="23" t="s">
        <v>168</v>
      </c>
      <c r="AL320" s="15" t="s">
        <v>843</v>
      </c>
      <c r="AM320" s="15" t="s">
        <v>1306</v>
      </c>
      <c r="AN320" s="15" t="s">
        <v>367</v>
      </c>
      <c r="AO320" s="16" t="s">
        <v>1500</v>
      </c>
      <c r="AP320" s="108"/>
      <c r="AQ320" s="69"/>
      <c r="AR320" s="41"/>
      <c r="AS320" s="41"/>
      <c r="AT320" s="56">
        <v>1557970</v>
      </c>
      <c r="AU320" s="4" t="s">
        <v>3137</v>
      </c>
      <c r="AV320" s="4" t="s">
        <v>3138</v>
      </c>
      <c r="AW320" s="4" t="s">
        <v>3139</v>
      </c>
      <c r="AX320" s="70">
        <v>0</v>
      </c>
      <c r="AY320" s="115">
        <v>0</v>
      </c>
      <c r="AZ320" s="70">
        <v>0</v>
      </c>
      <c r="BA320" s="115">
        <v>0</v>
      </c>
      <c r="BB320" s="157" t="s">
        <v>1506</v>
      </c>
      <c r="BC320" s="157" t="s">
        <v>1507</v>
      </c>
      <c r="BD320" s="157"/>
      <c r="BE320" s="157"/>
      <c r="BF320" s="157"/>
      <c r="BG320" s="115"/>
      <c r="BH320" s="143">
        <v>0</v>
      </c>
      <c r="BI320" s="143"/>
      <c r="BJ320" s="143">
        <v>0</v>
      </c>
      <c r="BK320" s="143">
        <v>0</v>
      </c>
      <c r="BL320" s="143">
        <v>0</v>
      </c>
      <c r="BM320" s="143">
        <v>1</v>
      </c>
      <c r="BN320" s="143">
        <v>0</v>
      </c>
      <c r="BO320" s="143">
        <v>0</v>
      </c>
      <c r="BP320" s="143">
        <v>0</v>
      </c>
      <c r="BQ320" s="6" t="str">
        <f>VLOOKUP(AM320,Hilfslisten!J:K,2,FALSE)</f>
        <v>Pfrommer Ralf</v>
      </c>
      <c r="BR320" s="157" t="s">
        <v>667</v>
      </c>
    </row>
    <row r="321" spans="1:70" ht="15" hidden="1" customHeight="1">
      <c r="A321" s="85" t="s">
        <v>3140</v>
      </c>
      <c r="B321" s="22" t="s">
        <v>177</v>
      </c>
      <c r="C321" s="21" t="s">
        <v>155</v>
      </c>
      <c r="D321" s="56" t="s">
        <v>3141</v>
      </c>
      <c r="E321" s="106" t="s">
        <v>2606</v>
      </c>
      <c r="F321" s="21"/>
      <c r="G321" s="14" t="s">
        <v>1576</v>
      </c>
      <c r="H321" s="14"/>
      <c r="I321" s="14"/>
      <c r="J321" s="61" t="s">
        <v>667</v>
      </c>
      <c r="K321" s="14" t="s">
        <v>3142</v>
      </c>
      <c r="L321" s="106" t="s">
        <v>3143</v>
      </c>
      <c r="M321" s="84" t="s">
        <v>3144</v>
      </c>
      <c r="N321" s="15" t="s">
        <v>164</v>
      </c>
      <c r="O321" s="58">
        <v>4</v>
      </c>
      <c r="P321" s="16" t="s">
        <v>452</v>
      </c>
      <c r="Q321" s="16" t="s">
        <v>3145</v>
      </c>
      <c r="R321" s="16" t="s">
        <v>1085</v>
      </c>
      <c r="S321" s="17" t="s">
        <v>2278</v>
      </c>
      <c r="T321" s="23" t="s">
        <v>168</v>
      </c>
      <c r="U321" s="23" t="s">
        <v>168</v>
      </c>
      <c r="V321" s="23"/>
      <c r="W321" s="23"/>
      <c r="X321" s="23" t="s">
        <v>168</v>
      </c>
      <c r="Y321" s="23" t="s">
        <v>168</v>
      </c>
      <c r="Z321" s="23" t="s">
        <v>168</v>
      </c>
      <c r="AA321" s="23" t="s">
        <v>168</v>
      </c>
      <c r="AB321" s="23" t="s">
        <v>168</v>
      </c>
      <c r="AC321" s="23" t="s">
        <v>168</v>
      </c>
      <c r="AD321" s="23" t="s">
        <v>168</v>
      </c>
      <c r="AE321" s="23" t="s">
        <v>168</v>
      </c>
      <c r="AF321" s="23" t="s">
        <v>168</v>
      </c>
      <c r="AG321" s="23" t="s">
        <v>168</v>
      </c>
      <c r="AH321" s="23" t="s">
        <v>168</v>
      </c>
      <c r="AI321" s="23" t="s">
        <v>168</v>
      </c>
      <c r="AJ321" s="23">
        <v>5</v>
      </c>
      <c r="AK321" s="23">
        <v>7</v>
      </c>
      <c r="AL321" s="15" t="s">
        <v>210</v>
      </c>
      <c r="AM321" s="15" t="s">
        <v>3146</v>
      </c>
      <c r="AN321" s="15" t="s">
        <v>472</v>
      </c>
      <c r="AO321" s="17" t="s">
        <v>1500</v>
      </c>
      <c r="AP321" s="23" t="s">
        <v>667</v>
      </c>
      <c r="AQ321" s="69" t="s">
        <v>3005</v>
      </c>
      <c r="AR321" s="41"/>
      <c r="AS321" s="56"/>
      <c r="AT321" s="56">
        <v>1555779</v>
      </c>
      <c r="AU321" s="4" t="s">
        <v>3147</v>
      </c>
      <c r="AV321" s="4" t="s">
        <v>3148</v>
      </c>
      <c r="AW321" s="4" t="s">
        <v>3149</v>
      </c>
      <c r="AX321" s="70">
        <v>0</v>
      </c>
      <c r="AY321" s="115">
        <v>0</v>
      </c>
      <c r="AZ321" s="70">
        <v>0</v>
      </c>
      <c r="BA321" s="115">
        <v>0</v>
      </c>
      <c r="BB321" s="157" t="s">
        <v>1506</v>
      </c>
      <c r="BC321" s="157" t="s">
        <v>1507</v>
      </c>
      <c r="BD321" s="157"/>
      <c r="BE321" s="157"/>
      <c r="BF321" s="157"/>
      <c r="BG321" s="115"/>
      <c r="BH321" s="143">
        <v>0</v>
      </c>
      <c r="BI321" s="143"/>
      <c r="BJ321" s="143">
        <v>0</v>
      </c>
      <c r="BK321" s="143">
        <v>0</v>
      </c>
      <c r="BL321" s="143">
        <v>0</v>
      </c>
      <c r="BM321" s="143">
        <v>0</v>
      </c>
      <c r="BN321" s="143">
        <v>0</v>
      </c>
      <c r="BO321" s="143">
        <v>0</v>
      </c>
      <c r="BP321" s="143">
        <v>1</v>
      </c>
      <c r="BQ321" s="6" t="str">
        <f>VLOOKUP(AM321,Hilfslisten!J:K,2,FALSE)</f>
        <v>Heitz Christoph</v>
      </c>
      <c r="BR321" s="157"/>
    </row>
    <row r="322" spans="1:70" ht="15" hidden="1" customHeight="1">
      <c r="A322" s="85" t="s">
        <v>3150</v>
      </c>
      <c r="B322" s="22" t="s">
        <v>177</v>
      </c>
      <c r="C322" s="21" t="s">
        <v>155</v>
      </c>
      <c r="D322" s="56" t="s">
        <v>3151</v>
      </c>
      <c r="E322" s="106" t="s">
        <v>2606</v>
      </c>
      <c r="F322" s="21"/>
      <c r="G322" s="14" t="s">
        <v>1576</v>
      </c>
      <c r="H322" s="14"/>
      <c r="I322" s="14"/>
      <c r="J322" s="61" t="s">
        <v>667</v>
      </c>
      <c r="K322" s="14" t="s">
        <v>3152</v>
      </c>
      <c r="L322" s="106" t="s">
        <v>3144</v>
      </c>
      <c r="M322" s="84" t="s">
        <v>3144</v>
      </c>
      <c r="N322" s="15" t="s">
        <v>661</v>
      </c>
      <c r="O322" s="58">
        <v>4</v>
      </c>
      <c r="P322" s="16" t="s">
        <v>452</v>
      </c>
      <c r="Q322" s="16" t="s">
        <v>3145</v>
      </c>
      <c r="R322" s="16" t="s">
        <v>1085</v>
      </c>
      <c r="S322" s="17" t="s">
        <v>2278</v>
      </c>
      <c r="T322" s="23" t="s">
        <v>168</v>
      </c>
      <c r="U322" s="23" t="s">
        <v>168</v>
      </c>
      <c r="V322" s="23"/>
      <c r="W322" s="23"/>
      <c r="X322" s="23" t="s">
        <v>168</v>
      </c>
      <c r="Y322" s="23" t="s">
        <v>168</v>
      </c>
      <c r="Z322" s="23" t="s">
        <v>168</v>
      </c>
      <c r="AA322" s="23" t="s">
        <v>168</v>
      </c>
      <c r="AB322" s="23" t="s">
        <v>168</v>
      </c>
      <c r="AC322" s="23" t="s">
        <v>168</v>
      </c>
      <c r="AD322" s="23" t="s">
        <v>168</v>
      </c>
      <c r="AE322" s="23" t="s">
        <v>168</v>
      </c>
      <c r="AF322" s="23" t="s">
        <v>168</v>
      </c>
      <c r="AG322" s="23" t="s">
        <v>168</v>
      </c>
      <c r="AH322" s="23" t="s">
        <v>168</v>
      </c>
      <c r="AI322" s="23" t="s">
        <v>168</v>
      </c>
      <c r="AJ322" s="23">
        <v>5</v>
      </c>
      <c r="AK322" s="23">
        <v>7</v>
      </c>
      <c r="AL322" s="15" t="s">
        <v>210</v>
      </c>
      <c r="AM322" s="15" t="s">
        <v>3146</v>
      </c>
      <c r="AN322" s="15" t="s">
        <v>472</v>
      </c>
      <c r="AO322" s="17" t="s">
        <v>1500</v>
      </c>
      <c r="AP322" s="23" t="s">
        <v>667</v>
      </c>
      <c r="AQ322" s="69"/>
      <c r="AR322" s="41"/>
      <c r="AS322" s="56"/>
      <c r="AT322" s="56">
        <v>1555782</v>
      </c>
      <c r="AU322" s="4" t="s">
        <v>3153</v>
      </c>
      <c r="AV322" s="4" t="s">
        <v>3154</v>
      </c>
      <c r="AW322" s="4" t="s">
        <v>3155</v>
      </c>
      <c r="AX322" s="70" t="s">
        <v>667</v>
      </c>
      <c r="AY322" s="115">
        <v>0</v>
      </c>
      <c r="AZ322" s="70" t="s">
        <v>667</v>
      </c>
      <c r="BA322" s="115">
        <v>0</v>
      </c>
      <c r="BB322" s="157" t="s">
        <v>1506</v>
      </c>
      <c r="BC322" s="157" t="s">
        <v>1507</v>
      </c>
      <c r="BD322" s="157"/>
      <c r="BE322" s="157"/>
      <c r="BF322" s="157"/>
      <c r="BG322" s="115"/>
      <c r="BH322" s="143">
        <v>0</v>
      </c>
      <c r="BI322" s="143"/>
      <c r="BJ322" s="143">
        <v>0</v>
      </c>
      <c r="BK322" s="143">
        <v>0</v>
      </c>
      <c r="BL322" s="143">
        <v>0</v>
      </c>
      <c r="BM322" s="143">
        <v>0</v>
      </c>
      <c r="BN322" s="143">
        <v>0</v>
      </c>
      <c r="BO322" s="143">
        <v>0</v>
      </c>
      <c r="BP322" s="143">
        <v>1</v>
      </c>
      <c r="BQ322" s="6" t="str">
        <f>VLOOKUP(AM322,Hilfslisten!J:K,2,FALSE)</f>
        <v>Heitz Christoph</v>
      </c>
      <c r="BR322" s="157"/>
    </row>
    <row r="323" spans="1:70" ht="15" hidden="1" customHeight="1">
      <c r="A323" s="85" t="s">
        <v>3156</v>
      </c>
      <c r="B323" s="22" t="s">
        <v>177</v>
      </c>
      <c r="C323" s="21" t="s">
        <v>152</v>
      </c>
      <c r="D323" s="14" t="s">
        <v>3157</v>
      </c>
      <c r="E323" s="100" t="s">
        <v>3158</v>
      </c>
      <c r="F323" s="21"/>
      <c r="G323" s="21" t="s">
        <v>2689</v>
      </c>
      <c r="H323" s="21"/>
      <c r="I323" s="21"/>
      <c r="J323" s="61" t="s">
        <v>667</v>
      </c>
      <c r="K323" s="14" t="s">
        <v>3159</v>
      </c>
      <c r="L323" s="100" t="s">
        <v>3158</v>
      </c>
      <c r="M323" s="84" t="s">
        <v>3158</v>
      </c>
      <c r="N323" s="15" t="s">
        <v>164</v>
      </c>
      <c r="O323" s="58">
        <v>4</v>
      </c>
      <c r="P323" s="16" t="s">
        <v>452</v>
      </c>
      <c r="Q323" s="16" t="s">
        <v>2746</v>
      </c>
      <c r="R323" s="16" t="s">
        <v>1085</v>
      </c>
      <c r="S323" s="16" t="s">
        <v>2278</v>
      </c>
      <c r="T323" s="23" t="s">
        <v>168</v>
      </c>
      <c r="U323" s="23" t="s">
        <v>168</v>
      </c>
      <c r="V323" s="23"/>
      <c r="W323" s="23"/>
      <c r="X323" s="23" t="s">
        <v>168</v>
      </c>
      <c r="Y323" s="23" t="s">
        <v>168</v>
      </c>
      <c r="Z323" s="23" t="s">
        <v>168</v>
      </c>
      <c r="AA323" s="23" t="s">
        <v>168</v>
      </c>
      <c r="AB323" s="23" t="s">
        <v>168</v>
      </c>
      <c r="AC323" s="23" t="s">
        <v>168</v>
      </c>
      <c r="AD323" s="23">
        <v>5</v>
      </c>
      <c r="AE323" s="23">
        <v>7</v>
      </c>
      <c r="AF323" s="23" t="s">
        <v>168</v>
      </c>
      <c r="AG323" s="23" t="s">
        <v>168</v>
      </c>
      <c r="AH323" s="23" t="s">
        <v>168</v>
      </c>
      <c r="AI323" s="23" t="s">
        <v>168</v>
      </c>
      <c r="AJ323" s="23" t="s">
        <v>168</v>
      </c>
      <c r="AK323" s="23" t="s">
        <v>168</v>
      </c>
      <c r="AL323" s="15" t="s">
        <v>365</v>
      </c>
      <c r="AM323" s="15" t="s">
        <v>366</v>
      </c>
      <c r="AN323" s="15" t="s">
        <v>367</v>
      </c>
      <c r="AO323" s="17" t="s">
        <v>1500</v>
      </c>
      <c r="AP323" s="23" t="s">
        <v>667</v>
      </c>
      <c r="AQ323" s="69" t="s">
        <v>2694</v>
      </c>
      <c r="AR323" s="41" t="s">
        <v>2592</v>
      </c>
      <c r="AS323" s="114"/>
      <c r="AT323" s="56">
        <v>1558264</v>
      </c>
      <c r="AU323" s="4" t="s">
        <v>3160</v>
      </c>
      <c r="AV323" s="4" t="s">
        <v>3161</v>
      </c>
      <c r="AW323" s="4" t="s">
        <v>3162</v>
      </c>
      <c r="AX323" s="70">
        <v>0</v>
      </c>
      <c r="AY323" s="115">
        <v>0</v>
      </c>
      <c r="AZ323" s="70">
        <v>0</v>
      </c>
      <c r="BA323" s="115">
        <v>0</v>
      </c>
      <c r="BB323" s="157" t="s">
        <v>1506</v>
      </c>
      <c r="BC323" s="157" t="s">
        <v>1507</v>
      </c>
      <c r="BD323" s="157"/>
      <c r="BE323" s="157"/>
      <c r="BF323" s="157"/>
      <c r="BG323" s="115"/>
      <c r="BH323" s="143">
        <v>0</v>
      </c>
      <c r="BI323" s="143"/>
      <c r="BJ323" s="143">
        <v>0</v>
      </c>
      <c r="BK323" s="143">
        <v>0</v>
      </c>
      <c r="BL323" s="143">
        <v>0</v>
      </c>
      <c r="BM323" s="143">
        <v>1</v>
      </c>
      <c r="BN323" s="143">
        <v>0</v>
      </c>
      <c r="BO323" s="143">
        <v>0</v>
      </c>
      <c r="BP323" s="143">
        <v>0</v>
      </c>
      <c r="BQ323" s="6" t="str">
        <f>VLOOKUP(AM323,Hilfslisten!J:K,2,FALSE)</f>
        <v>Fassbind Adrian</v>
      </c>
      <c r="BR323" s="157" t="s">
        <v>667</v>
      </c>
    </row>
    <row r="324" spans="1:70" ht="15" hidden="1" customHeight="1">
      <c r="A324" s="85" t="s">
        <v>3163</v>
      </c>
      <c r="B324" s="22" t="s">
        <v>177</v>
      </c>
      <c r="C324" s="21" t="s">
        <v>152</v>
      </c>
      <c r="D324" s="97" t="s">
        <v>3164</v>
      </c>
      <c r="E324" s="100" t="s">
        <v>3158</v>
      </c>
      <c r="F324" s="21"/>
      <c r="G324" s="21" t="s">
        <v>2689</v>
      </c>
      <c r="H324" s="21"/>
      <c r="I324" s="21"/>
      <c r="J324" s="61" t="s">
        <v>667</v>
      </c>
      <c r="K324" s="14" t="s">
        <v>3165</v>
      </c>
      <c r="L324" s="100" t="s">
        <v>3158</v>
      </c>
      <c r="M324" s="84" t="s">
        <v>3158</v>
      </c>
      <c r="N324" s="15" t="s">
        <v>661</v>
      </c>
      <c r="O324" s="58">
        <v>4</v>
      </c>
      <c r="P324" s="16" t="s">
        <v>452</v>
      </c>
      <c r="Q324" s="16" t="s">
        <v>2746</v>
      </c>
      <c r="R324" s="16" t="s">
        <v>1085</v>
      </c>
      <c r="S324" s="16" t="s">
        <v>2278</v>
      </c>
      <c r="T324" s="23" t="s">
        <v>168</v>
      </c>
      <c r="U324" s="23" t="s">
        <v>168</v>
      </c>
      <c r="V324" s="23"/>
      <c r="W324" s="23"/>
      <c r="X324" s="23" t="s">
        <v>168</v>
      </c>
      <c r="Y324" s="23" t="s">
        <v>168</v>
      </c>
      <c r="Z324" s="23" t="s">
        <v>168</v>
      </c>
      <c r="AA324" s="23" t="s">
        <v>168</v>
      </c>
      <c r="AB324" s="23" t="s">
        <v>168</v>
      </c>
      <c r="AC324" s="23" t="s">
        <v>168</v>
      </c>
      <c r="AD324" s="23">
        <v>5</v>
      </c>
      <c r="AE324" s="23">
        <v>7</v>
      </c>
      <c r="AF324" s="23" t="s">
        <v>168</v>
      </c>
      <c r="AG324" s="23" t="s">
        <v>168</v>
      </c>
      <c r="AH324" s="23" t="s">
        <v>168</v>
      </c>
      <c r="AI324" s="23" t="s">
        <v>168</v>
      </c>
      <c r="AJ324" s="23" t="s">
        <v>168</v>
      </c>
      <c r="AK324" s="23" t="s">
        <v>168</v>
      </c>
      <c r="AL324" s="15" t="s">
        <v>365</v>
      </c>
      <c r="AM324" s="15" t="s">
        <v>366</v>
      </c>
      <c r="AN324" s="15" t="s">
        <v>367</v>
      </c>
      <c r="AO324" s="17" t="s">
        <v>1500</v>
      </c>
      <c r="AP324" s="23" t="s">
        <v>667</v>
      </c>
      <c r="AQ324" s="69" t="s">
        <v>2694</v>
      </c>
      <c r="AR324" s="41" t="s">
        <v>2592</v>
      </c>
      <c r="AS324" s="114"/>
      <c r="AT324" s="56">
        <v>1558261</v>
      </c>
      <c r="AU324" s="4" t="s">
        <v>3166</v>
      </c>
      <c r="AV324" s="4" t="s">
        <v>3167</v>
      </c>
      <c r="AW324" s="4" t="s">
        <v>3168</v>
      </c>
      <c r="AX324" s="70" t="s">
        <v>667</v>
      </c>
      <c r="AY324" s="115">
        <v>0</v>
      </c>
      <c r="AZ324" s="70" t="s">
        <v>667</v>
      </c>
      <c r="BA324" s="115">
        <v>0</v>
      </c>
      <c r="BB324" s="157" t="s">
        <v>1506</v>
      </c>
      <c r="BC324" s="157" t="s">
        <v>1507</v>
      </c>
      <c r="BD324" s="157"/>
      <c r="BE324" s="157"/>
      <c r="BF324" s="157"/>
      <c r="BG324" s="115"/>
      <c r="BH324" s="143">
        <v>0</v>
      </c>
      <c r="BI324" s="143"/>
      <c r="BJ324" s="143">
        <v>0</v>
      </c>
      <c r="BK324" s="143">
        <v>0</v>
      </c>
      <c r="BL324" s="143">
        <v>0</v>
      </c>
      <c r="BM324" s="143">
        <v>1</v>
      </c>
      <c r="BN324" s="143">
        <v>0</v>
      </c>
      <c r="BO324" s="143">
        <v>0</v>
      </c>
      <c r="BP324" s="143">
        <v>0</v>
      </c>
      <c r="BQ324" s="6" t="str">
        <f>VLOOKUP(AM324,Hilfslisten!J:K,2,FALSE)</f>
        <v>Fassbind Adrian</v>
      </c>
      <c r="BR324" s="157" t="s">
        <v>667</v>
      </c>
    </row>
    <row r="325" spans="1:70" ht="15" customHeight="1">
      <c r="A325" s="85" t="s">
        <v>3169</v>
      </c>
      <c r="B325" s="69" t="s">
        <v>177</v>
      </c>
      <c r="C325" s="22" t="s">
        <v>151</v>
      </c>
      <c r="D325" s="56"/>
      <c r="E325" s="102"/>
      <c r="F325" s="22"/>
      <c r="G325" s="22"/>
      <c r="H325" s="22" t="s">
        <v>151</v>
      </c>
      <c r="I325" s="22"/>
      <c r="J325" s="61" t="s">
        <v>667</v>
      </c>
      <c r="K325" s="21" t="s">
        <v>3170</v>
      </c>
      <c r="L325" s="102" t="s">
        <v>3171</v>
      </c>
      <c r="M325" s="84" t="s">
        <v>3171</v>
      </c>
      <c r="N325" s="15" t="s">
        <v>661</v>
      </c>
      <c r="O325" s="58">
        <v>4</v>
      </c>
      <c r="P325" s="16" t="s">
        <v>208</v>
      </c>
      <c r="Q325" s="16" t="s">
        <v>2633</v>
      </c>
      <c r="R325" s="16" t="s">
        <v>1085</v>
      </c>
      <c r="S325" s="22" t="s">
        <v>2634</v>
      </c>
      <c r="T325" s="23" t="s">
        <v>168</v>
      </c>
      <c r="U325" s="23" t="s">
        <v>168</v>
      </c>
      <c r="V325" s="23"/>
      <c r="W325" s="23"/>
      <c r="X325" s="23" t="s">
        <v>168</v>
      </c>
      <c r="Y325" s="23" t="s">
        <v>168</v>
      </c>
      <c r="Z325" s="23" t="s">
        <v>168</v>
      </c>
      <c r="AA325" s="23" t="s">
        <v>168</v>
      </c>
      <c r="AB325" s="23">
        <v>5</v>
      </c>
      <c r="AC325" s="23" t="s">
        <v>1664</v>
      </c>
      <c r="AD325" s="23" t="s">
        <v>168</v>
      </c>
      <c r="AE325" s="23" t="s">
        <v>168</v>
      </c>
      <c r="AF325" s="23" t="s">
        <v>168</v>
      </c>
      <c r="AG325" s="23" t="s">
        <v>168</v>
      </c>
      <c r="AH325" s="23" t="s">
        <v>168</v>
      </c>
      <c r="AI325" s="23" t="s">
        <v>168</v>
      </c>
      <c r="AJ325" s="23" t="s">
        <v>168</v>
      </c>
      <c r="AK325" s="23" t="s">
        <v>168</v>
      </c>
      <c r="AL325" s="15" t="s">
        <v>219</v>
      </c>
      <c r="AM325" s="15" t="s">
        <v>3172</v>
      </c>
      <c r="AN325" s="15" t="s">
        <v>308</v>
      </c>
      <c r="AO325" s="84" t="s">
        <v>1500</v>
      </c>
      <c r="AP325" s="109"/>
      <c r="AQ325" s="69"/>
      <c r="AR325" s="41"/>
      <c r="AS325" s="41"/>
      <c r="AT325" s="56">
        <v>1558826</v>
      </c>
      <c r="AU325" s="4" t="s">
        <v>3173</v>
      </c>
      <c r="AV325" s="4" t="s">
        <v>3174</v>
      </c>
      <c r="AW325" s="4" t="s">
        <v>3175</v>
      </c>
      <c r="AX325" s="70" t="s">
        <v>667</v>
      </c>
      <c r="AY325" s="115">
        <v>0</v>
      </c>
      <c r="AZ325" s="70" t="s">
        <v>667</v>
      </c>
      <c r="BA325" s="115">
        <v>0</v>
      </c>
      <c r="BB325" s="157" t="s">
        <v>1506</v>
      </c>
      <c r="BC325" s="157" t="s">
        <v>1507</v>
      </c>
      <c r="BD325" s="157" t="s">
        <v>2726</v>
      </c>
      <c r="BE325" s="157"/>
      <c r="BF325" s="157"/>
      <c r="BG325" s="115"/>
      <c r="BH325" s="143">
        <v>0</v>
      </c>
      <c r="BI325" s="143"/>
      <c r="BJ325" s="143">
        <v>0</v>
      </c>
      <c r="BK325" s="143">
        <v>0</v>
      </c>
      <c r="BL325" s="143">
        <v>1</v>
      </c>
      <c r="BM325" s="143">
        <v>0</v>
      </c>
      <c r="BN325" s="143">
        <v>0</v>
      </c>
      <c r="BO325" s="143">
        <v>0</v>
      </c>
      <c r="BP325" s="143">
        <v>0</v>
      </c>
      <c r="BQ325" s="6" t="str">
        <f>VLOOKUP(AM325,Hilfslisten!J:K,2,FALSE)</f>
        <v>Rennhard Marc</v>
      </c>
      <c r="BR325" s="157" t="s">
        <v>667</v>
      </c>
    </row>
    <row r="326" spans="1:70" ht="15" hidden="1" customHeight="1">
      <c r="A326" s="85" t="s">
        <v>3176</v>
      </c>
      <c r="B326" s="22" t="s">
        <v>177</v>
      </c>
      <c r="C326" s="69" t="s">
        <v>152</v>
      </c>
      <c r="D326" s="97" t="s">
        <v>3177</v>
      </c>
      <c r="E326" s="104" t="s">
        <v>3178</v>
      </c>
      <c r="F326" s="69"/>
      <c r="G326" s="69" t="s">
        <v>2689</v>
      </c>
      <c r="H326" s="69"/>
      <c r="I326" s="69"/>
      <c r="J326" s="61" t="s">
        <v>667</v>
      </c>
      <c r="K326" s="15" t="s">
        <v>3179</v>
      </c>
      <c r="L326" s="104" t="s">
        <v>3180</v>
      </c>
      <c r="M326" s="84" t="s">
        <v>3180</v>
      </c>
      <c r="N326" s="15" t="s">
        <v>661</v>
      </c>
      <c r="O326" s="58">
        <v>4</v>
      </c>
      <c r="P326" s="16" t="s">
        <v>208</v>
      </c>
      <c r="Q326" s="16" t="s">
        <v>2746</v>
      </c>
      <c r="R326" s="16" t="s">
        <v>1085</v>
      </c>
      <c r="S326" s="16" t="s">
        <v>2278</v>
      </c>
      <c r="T326" s="23" t="s">
        <v>168</v>
      </c>
      <c r="U326" s="23" t="s">
        <v>168</v>
      </c>
      <c r="V326" s="23"/>
      <c r="W326" s="23"/>
      <c r="X326" s="23" t="s">
        <v>168</v>
      </c>
      <c r="Y326" s="23" t="s">
        <v>168</v>
      </c>
      <c r="Z326" s="23" t="s">
        <v>168</v>
      </c>
      <c r="AA326" s="23" t="s">
        <v>168</v>
      </c>
      <c r="AB326" s="23" t="s">
        <v>168</v>
      </c>
      <c r="AC326" s="23" t="s">
        <v>168</v>
      </c>
      <c r="AD326" s="23">
        <v>5</v>
      </c>
      <c r="AE326" s="23">
        <v>7</v>
      </c>
      <c r="AF326" s="23" t="s">
        <v>168</v>
      </c>
      <c r="AG326" s="23" t="s">
        <v>168</v>
      </c>
      <c r="AH326" s="23" t="s">
        <v>168</v>
      </c>
      <c r="AI326" s="23" t="s">
        <v>168</v>
      </c>
      <c r="AJ326" s="23" t="s">
        <v>168</v>
      </c>
      <c r="AK326" s="23" t="s">
        <v>168</v>
      </c>
      <c r="AL326" s="15" t="s">
        <v>427</v>
      </c>
      <c r="AM326" s="15" t="s">
        <v>3181</v>
      </c>
      <c r="AN326" s="15" t="s">
        <v>367</v>
      </c>
      <c r="AO326" s="16" t="s">
        <v>1500</v>
      </c>
      <c r="AP326" s="108"/>
      <c r="AQ326" s="69"/>
      <c r="AR326" s="41" t="s">
        <v>3182</v>
      </c>
      <c r="AS326" s="44"/>
      <c r="AT326" s="56">
        <v>1558759</v>
      </c>
      <c r="AU326" s="4" t="s">
        <v>3183</v>
      </c>
      <c r="AV326" s="4" t="s">
        <v>3184</v>
      </c>
      <c r="AW326" s="4" t="s">
        <v>3185</v>
      </c>
      <c r="AX326" s="70" t="s">
        <v>667</v>
      </c>
      <c r="AY326" s="115">
        <v>0</v>
      </c>
      <c r="AZ326" s="70" t="s">
        <v>667</v>
      </c>
      <c r="BA326" s="115">
        <v>0</v>
      </c>
      <c r="BB326" s="157" t="s">
        <v>1506</v>
      </c>
      <c r="BC326" s="157" t="s">
        <v>1507</v>
      </c>
      <c r="BD326" s="157"/>
      <c r="BE326" s="157"/>
      <c r="BF326" s="157"/>
      <c r="BG326" s="115"/>
      <c r="BH326" s="143">
        <v>0</v>
      </c>
      <c r="BI326" s="143"/>
      <c r="BJ326" s="143">
        <v>0</v>
      </c>
      <c r="BK326" s="143">
        <v>0</v>
      </c>
      <c r="BL326" s="143">
        <v>0</v>
      </c>
      <c r="BM326" s="143">
        <v>1</v>
      </c>
      <c r="BN326" s="143">
        <v>0</v>
      </c>
      <c r="BO326" s="143">
        <v>0</v>
      </c>
      <c r="BP326" s="143">
        <v>0</v>
      </c>
      <c r="BQ326" s="6" t="str">
        <f>VLOOKUP(AM326,Hilfslisten!J:K,2,FALSE)</f>
        <v>Abegglen Christian</v>
      </c>
      <c r="BR326" s="157" t="s">
        <v>667</v>
      </c>
    </row>
    <row r="327" spans="1:70" ht="15" hidden="1" customHeight="1">
      <c r="A327" s="85" t="s">
        <v>3186</v>
      </c>
      <c r="B327" s="69" t="s">
        <v>177</v>
      </c>
      <c r="C327" s="69" t="s">
        <v>154</v>
      </c>
      <c r="D327" s="56" t="s">
        <v>3187</v>
      </c>
      <c r="E327" s="99" t="s">
        <v>3188</v>
      </c>
      <c r="F327" s="69"/>
      <c r="G327" s="15"/>
      <c r="H327" s="15" t="s">
        <v>154</v>
      </c>
      <c r="I327" s="15"/>
      <c r="J327" s="61" t="s">
        <v>667</v>
      </c>
      <c r="K327" s="15" t="s">
        <v>3189</v>
      </c>
      <c r="L327" s="99" t="s">
        <v>3190</v>
      </c>
      <c r="M327" s="84" t="s">
        <v>3191</v>
      </c>
      <c r="N327" s="15" t="s">
        <v>164</v>
      </c>
      <c r="O327" s="58">
        <v>4</v>
      </c>
      <c r="P327" s="16" t="s">
        <v>452</v>
      </c>
      <c r="Q327" s="16" t="s">
        <v>2984</v>
      </c>
      <c r="R327" s="16" t="s">
        <v>1085</v>
      </c>
      <c r="S327" s="17" t="s">
        <v>2985</v>
      </c>
      <c r="T327" s="23" t="s">
        <v>168</v>
      </c>
      <c r="U327" s="23" t="s">
        <v>168</v>
      </c>
      <c r="V327" s="23"/>
      <c r="W327" s="23"/>
      <c r="X327" s="23" t="s">
        <v>168</v>
      </c>
      <c r="Y327" s="23" t="s">
        <v>168</v>
      </c>
      <c r="Z327" s="23" t="s">
        <v>168</v>
      </c>
      <c r="AA327" s="23" t="s">
        <v>168</v>
      </c>
      <c r="AB327" s="23" t="s">
        <v>168</v>
      </c>
      <c r="AC327" s="23" t="s">
        <v>168</v>
      </c>
      <c r="AD327" s="23" t="s">
        <v>168</v>
      </c>
      <c r="AE327" s="23" t="s">
        <v>168</v>
      </c>
      <c r="AF327" s="23" t="s">
        <v>168</v>
      </c>
      <c r="AG327" s="23" t="s">
        <v>168</v>
      </c>
      <c r="AH327" s="23">
        <v>5</v>
      </c>
      <c r="AI327" s="23" t="s">
        <v>1664</v>
      </c>
      <c r="AJ327" s="23" t="s">
        <v>168</v>
      </c>
      <c r="AK327" s="23" t="s">
        <v>168</v>
      </c>
      <c r="AL327" s="15" t="s">
        <v>210</v>
      </c>
      <c r="AM327" s="15" t="s">
        <v>2508</v>
      </c>
      <c r="AN327" s="15" t="s">
        <v>442</v>
      </c>
      <c r="AO327" s="16" t="s">
        <v>1500</v>
      </c>
      <c r="AP327" s="108"/>
      <c r="AQ327" s="69" t="s">
        <v>3192</v>
      </c>
      <c r="AR327" s="41"/>
      <c r="AS327" s="41"/>
      <c r="AT327" s="56">
        <v>1555755</v>
      </c>
      <c r="AU327" s="4" t="s">
        <v>3193</v>
      </c>
      <c r="AV327" s="4" t="s">
        <v>3194</v>
      </c>
      <c r="AW327" s="4" t="s">
        <v>3195</v>
      </c>
      <c r="AX327" s="70">
        <v>0</v>
      </c>
      <c r="AY327" s="115">
        <v>0</v>
      </c>
      <c r="AZ327" s="70">
        <v>0</v>
      </c>
      <c r="BA327" s="115">
        <v>0</v>
      </c>
      <c r="BB327" s="157" t="s">
        <v>1506</v>
      </c>
      <c r="BC327" s="157" t="s">
        <v>1507</v>
      </c>
      <c r="BD327" s="157"/>
      <c r="BE327" s="157"/>
      <c r="BF327" s="157"/>
      <c r="BG327" s="115"/>
      <c r="BH327" s="143">
        <v>0</v>
      </c>
      <c r="BI327" s="143"/>
      <c r="BJ327" s="143">
        <v>0</v>
      </c>
      <c r="BK327" s="143">
        <v>0</v>
      </c>
      <c r="BL327" s="143">
        <v>0</v>
      </c>
      <c r="BM327" s="143">
        <v>0</v>
      </c>
      <c r="BN327" s="143">
        <v>0</v>
      </c>
      <c r="BO327" s="143">
        <v>1</v>
      </c>
      <c r="BP327" s="143">
        <v>0</v>
      </c>
      <c r="BQ327" s="6" t="str">
        <f>VLOOKUP(AM327,Hilfslisten!J:K,2,FALSE)</f>
        <v>Bürgin Reto</v>
      </c>
      <c r="BR327" s="157" t="s">
        <v>667</v>
      </c>
    </row>
    <row r="328" spans="1:70" ht="15" customHeight="1">
      <c r="A328" s="85" t="s">
        <v>3196</v>
      </c>
      <c r="B328" s="69" t="s">
        <v>177</v>
      </c>
      <c r="C328" s="22" t="s">
        <v>151</v>
      </c>
      <c r="D328" s="56"/>
      <c r="E328" s="102"/>
      <c r="F328" s="22"/>
      <c r="G328" s="22"/>
      <c r="H328" s="22" t="s">
        <v>151</v>
      </c>
      <c r="I328" s="22"/>
      <c r="J328" s="61" t="s">
        <v>667</v>
      </c>
      <c r="K328" s="21" t="s">
        <v>3197</v>
      </c>
      <c r="L328" s="102" t="s">
        <v>3198</v>
      </c>
      <c r="M328" s="84" t="s">
        <v>3198</v>
      </c>
      <c r="N328" s="15" t="s">
        <v>164</v>
      </c>
      <c r="O328" s="58">
        <v>4</v>
      </c>
      <c r="P328" s="16" t="s">
        <v>452</v>
      </c>
      <c r="Q328" s="16" t="s">
        <v>2633</v>
      </c>
      <c r="R328" s="16" t="s">
        <v>1085</v>
      </c>
      <c r="S328" s="22" t="s">
        <v>2634</v>
      </c>
      <c r="T328" s="23" t="s">
        <v>168</v>
      </c>
      <c r="U328" s="23" t="s">
        <v>168</v>
      </c>
      <c r="V328" s="23"/>
      <c r="W328" s="23"/>
      <c r="X328" s="23" t="s">
        <v>168</v>
      </c>
      <c r="Y328" s="23" t="s">
        <v>168</v>
      </c>
      <c r="Z328" s="23" t="s">
        <v>168</v>
      </c>
      <c r="AA328" s="23" t="s">
        <v>168</v>
      </c>
      <c r="AB328" s="23">
        <v>5</v>
      </c>
      <c r="AC328" s="23" t="s">
        <v>1664</v>
      </c>
      <c r="AD328" s="23" t="s">
        <v>168</v>
      </c>
      <c r="AE328" s="23" t="s">
        <v>168</v>
      </c>
      <c r="AF328" s="23" t="s">
        <v>168</v>
      </c>
      <c r="AG328" s="23" t="s">
        <v>168</v>
      </c>
      <c r="AH328" s="23" t="s">
        <v>168</v>
      </c>
      <c r="AI328" s="23" t="s">
        <v>168</v>
      </c>
      <c r="AJ328" s="23" t="s">
        <v>168</v>
      </c>
      <c r="AK328" s="23" t="s">
        <v>168</v>
      </c>
      <c r="AL328" s="15" t="s">
        <v>219</v>
      </c>
      <c r="AM328" s="15" t="s">
        <v>2417</v>
      </c>
      <c r="AN328" s="15" t="s">
        <v>308</v>
      </c>
      <c r="AO328" s="84" t="s">
        <v>1500</v>
      </c>
      <c r="AP328" s="109"/>
      <c r="AQ328" s="69"/>
      <c r="AR328" s="41"/>
      <c r="AS328" s="41"/>
      <c r="AT328" s="56">
        <v>1558118</v>
      </c>
      <c r="AU328" s="4" t="s">
        <v>3199</v>
      </c>
      <c r="AV328" s="4" t="s">
        <v>3200</v>
      </c>
      <c r="AW328" s="4" t="s">
        <v>3201</v>
      </c>
      <c r="AX328" s="70">
        <v>0</v>
      </c>
      <c r="AY328" s="115">
        <v>0</v>
      </c>
      <c r="AZ328" s="70">
        <v>0</v>
      </c>
      <c r="BA328" s="115">
        <v>0</v>
      </c>
      <c r="BB328" s="157" t="s">
        <v>1506</v>
      </c>
      <c r="BC328" s="157" t="s">
        <v>1507</v>
      </c>
      <c r="BD328" s="157" t="s">
        <v>2421</v>
      </c>
      <c r="BE328" s="157"/>
      <c r="BF328" s="157"/>
      <c r="BG328" s="115"/>
      <c r="BH328" s="143">
        <v>0</v>
      </c>
      <c r="BI328" s="143"/>
      <c r="BJ328" s="143">
        <v>0</v>
      </c>
      <c r="BK328" s="143">
        <v>0</v>
      </c>
      <c r="BL328" s="143">
        <v>1</v>
      </c>
      <c r="BM328" s="143">
        <v>0</v>
      </c>
      <c r="BN328" s="143">
        <v>0</v>
      </c>
      <c r="BO328" s="143">
        <v>0</v>
      </c>
      <c r="BP328" s="143">
        <v>0</v>
      </c>
      <c r="BQ328" s="6" t="str">
        <f>VLOOKUP(AM328,Hilfslisten!J:K,2,FALSE)</f>
        <v>Ackermann Philipp</v>
      </c>
      <c r="BR328" s="157" t="s">
        <v>667</v>
      </c>
    </row>
    <row r="329" spans="1:70" ht="15" hidden="1" customHeight="1">
      <c r="A329" s="85" t="s">
        <v>3202</v>
      </c>
      <c r="B329" s="22" t="s">
        <v>177</v>
      </c>
      <c r="C329" s="21" t="s">
        <v>152</v>
      </c>
      <c r="D329" s="97" t="s">
        <v>3203</v>
      </c>
      <c r="E329" s="100" t="s">
        <v>3204</v>
      </c>
      <c r="F329" s="21"/>
      <c r="G329" s="21" t="s">
        <v>2689</v>
      </c>
      <c r="H329" s="21"/>
      <c r="I329" s="21"/>
      <c r="J329" s="61" t="s">
        <v>667</v>
      </c>
      <c r="K329" s="14" t="s">
        <v>3205</v>
      </c>
      <c r="L329" s="100" t="s">
        <v>3204</v>
      </c>
      <c r="M329" s="84" t="s">
        <v>3206</v>
      </c>
      <c r="N329" s="15" t="s">
        <v>164</v>
      </c>
      <c r="O329" s="58">
        <v>4</v>
      </c>
      <c r="P329" s="16" t="s">
        <v>452</v>
      </c>
      <c r="Q329" s="16" t="s">
        <v>2746</v>
      </c>
      <c r="R329" s="16" t="s">
        <v>1085</v>
      </c>
      <c r="S329" s="16" t="s">
        <v>2278</v>
      </c>
      <c r="T329" s="23" t="s">
        <v>168</v>
      </c>
      <c r="U329" s="23" t="s">
        <v>168</v>
      </c>
      <c r="V329" s="23"/>
      <c r="W329" s="23"/>
      <c r="X329" s="23" t="s">
        <v>168</v>
      </c>
      <c r="Y329" s="23" t="s">
        <v>168</v>
      </c>
      <c r="Z329" s="23" t="s">
        <v>168</v>
      </c>
      <c r="AA329" s="23" t="s">
        <v>168</v>
      </c>
      <c r="AB329" s="23" t="s">
        <v>168</v>
      </c>
      <c r="AC329" s="23" t="s">
        <v>168</v>
      </c>
      <c r="AD329" s="23">
        <v>5</v>
      </c>
      <c r="AE329" s="23">
        <v>7</v>
      </c>
      <c r="AF329" s="23" t="s">
        <v>168</v>
      </c>
      <c r="AG329" s="23" t="s">
        <v>168</v>
      </c>
      <c r="AH329" s="23" t="s">
        <v>168</v>
      </c>
      <c r="AI329" s="23" t="s">
        <v>168</v>
      </c>
      <c r="AJ329" s="23" t="s">
        <v>168</v>
      </c>
      <c r="AK329" s="23" t="s">
        <v>168</v>
      </c>
      <c r="AL329" s="15" t="s">
        <v>271</v>
      </c>
      <c r="AM329" s="15" t="s">
        <v>2969</v>
      </c>
      <c r="AN329" s="15" t="s">
        <v>367</v>
      </c>
      <c r="AO329" s="17" t="s">
        <v>1500</v>
      </c>
      <c r="AP329" s="23"/>
      <c r="AQ329" s="69" t="s">
        <v>3207</v>
      </c>
      <c r="AR329" s="41"/>
      <c r="AS329" s="41"/>
      <c r="AT329" s="56">
        <v>1557067</v>
      </c>
      <c r="AU329" s="4" t="s">
        <v>3208</v>
      </c>
      <c r="AV329" s="4" t="s">
        <v>3209</v>
      </c>
      <c r="AW329" s="4" t="s">
        <v>3210</v>
      </c>
      <c r="AX329" s="70">
        <v>0</v>
      </c>
      <c r="AY329" s="115">
        <v>0</v>
      </c>
      <c r="AZ329" s="70">
        <v>0</v>
      </c>
      <c r="BA329" s="115">
        <v>0</v>
      </c>
      <c r="BB329" s="157" t="s">
        <v>1506</v>
      </c>
      <c r="BC329" s="157" t="s">
        <v>1507</v>
      </c>
      <c r="BD329" s="157"/>
      <c r="BE329" s="157"/>
      <c r="BF329" s="157"/>
      <c r="BG329" s="115"/>
      <c r="BH329" s="143">
        <v>0</v>
      </c>
      <c r="BI329" s="143"/>
      <c r="BJ329" s="143">
        <v>0</v>
      </c>
      <c r="BK329" s="143">
        <v>0</v>
      </c>
      <c r="BL329" s="143">
        <v>0</v>
      </c>
      <c r="BM329" s="143">
        <v>1</v>
      </c>
      <c r="BN329" s="143">
        <v>0</v>
      </c>
      <c r="BO329" s="143">
        <v>0</v>
      </c>
      <c r="BP329" s="143">
        <v>0</v>
      </c>
      <c r="BQ329" s="6" t="str">
        <f>VLOOKUP(AM329,Hilfslisten!J:K,2,FALSE)</f>
        <v>Weber Sutter Markus</v>
      </c>
      <c r="BR329" s="157" t="s">
        <v>667</v>
      </c>
    </row>
    <row r="330" spans="1:70" ht="15" hidden="1" customHeight="1">
      <c r="A330" s="85" t="s">
        <v>3211</v>
      </c>
      <c r="B330" s="69" t="s">
        <v>177</v>
      </c>
      <c r="C330" s="69" t="s">
        <v>154</v>
      </c>
      <c r="D330" s="56" t="s">
        <v>3212</v>
      </c>
      <c r="E330" s="99" t="s">
        <v>2553</v>
      </c>
      <c r="F330" s="69"/>
      <c r="G330" s="15"/>
      <c r="H330" s="15" t="s">
        <v>154</v>
      </c>
      <c r="I330" s="15"/>
      <c r="J330" s="61" t="s">
        <v>667</v>
      </c>
      <c r="K330" s="15" t="s">
        <v>3213</v>
      </c>
      <c r="L330" s="99" t="s">
        <v>3214</v>
      </c>
      <c r="M330" s="84" t="s">
        <v>3215</v>
      </c>
      <c r="N330" s="15" t="s">
        <v>164</v>
      </c>
      <c r="O330" s="58">
        <v>4</v>
      </c>
      <c r="P330" s="16" t="s">
        <v>208</v>
      </c>
      <c r="Q330" s="16" t="s">
        <v>2984</v>
      </c>
      <c r="R330" s="16" t="s">
        <v>1085</v>
      </c>
      <c r="S330" s="17" t="s">
        <v>2985</v>
      </c>
      <c r="T330" s="23" t="s">
        <v>168</v>
      </c>
      <c r="U330" s="23" t="s">
        <v>168</v>
      </c>
      <c r="V330" s="23"/>
      <c r="W330" s="23"/>
      <c r="X330" s="23" t="s">
        <v>168</v>
      </c>
      <c r="Y330" s="23" t="s">
        <v>168</v>
      </c>
      <c r="Z330" s="23" t="s">
        <v>168</v>
      </c>
      <c r="AA330" s="23" t="s">
        <v>168</v>
      </c>
      <c r="AB330" s="23" t="s">
        <v>168</v>
      </c>
      <c r="AC330" s="23" t="s">
        <v>168</v>
      </c>
      <c r="AD330" s="23" t="s">
        <v>168</v>
      </c>
      <c r="AE330" s="23" t="s">
        <v>168</v>
      </c>
      <c r="AF330" s="23" t="s">
        <v>168</v>
      </c>
      <c r="AG330" s="23" t="s">
        <v>168</v>
      </c>
      <c r="AH330" s="23">
        <v>5</v>
      </c>
      <c r="AI330" s="23" t="s">
        <v>1664</v>
      </c>
      <c r="AJ330" s="23" t="s">
        <v>168</v>
      </c>
      <c r="AK330" s="23" t="s">
        <v>168</v>
      </c>
      <c r="AL330" s="15" t="s">
        <v>365</v>
      </c>
      <c r="AM330" s="15" t="s">
        <v>3216</v>
      </c>
      <c r="AN330" s="15" t="s">
        <v>442</v>
      </c>
      <c r="AO330" s="16" t="s">
        <v>1500</v>
      </c>
      <c r="AP330" s="108"/>
      <c r="AQ330" s="69"/>
      <c r="AR330" s="41"/>
      <c r="AS330" s="41"/>
      <c r="AT330" s="56">
        <v>1558925</v>
      </c>
      <c r="AU330" s="4" t="s">
        <v>3217</v>
      </c>
      <c r="AV330" s="4" t="s">
        <v>3218</v>
      </c>
      <c r="AW330" s="4" t="s">
        <v>3219</v>
      </c>
      <c r="AX330" s="70">
        <v>0</v>
      </c>
      <c r="AY330" s="115">
        <v>0</v>
      </c>
      <c r="AZ330" s="70">
        <v>0</v>
      </c>
      <c r="BA330" s="115">
        <v>0</v>
      </c>
      <c r="BB330" s="157" t="s">
        <v>1506</v>
      </c>
      <c r="BC330" s="157" t="s">
        <v>1507</v>
      </c>
      <c r="BD330" s="157"/>
      <c r="BE330" s="157"/>
      <c r="BF330" s="157"/>
      <c r="BG330" s="115"/>
      <c r="BH330" s="143">
        <v>0</v>
      </c>
      <c r="BI330" s="143"/>
      <c r="BJ330" s="143">
        <v>0</v>
      </c>
      <c r="BK330" s="143">
        <v>0</v>
      </c>
      <c r="BL330" s="143">
        <v>0</v>
      </c>
      <c r="BM330" s="143">
        <v>0</v>
      </c>
      <c r="BN330" s="143">
        <v>0</v>
      </c>
      <c r="BO330" s="143">
        <v>1</v>
      </c>
      <c r="BP330" s="143">
        <v>0</v>
      </c>
      <c r="BQ330" s="6" t="str">
        <f>VLOOKUP(AM330,Hilfslisten!J:K,2,FALSE)</f>
        <v>Dennig Hans-Jörg</v>
      </c>
      <c r="BR330" s="157" t="s">
        <v>667</v>
      </c>
    </row>
    <row r="331" spans="1:70" ht="15" hidden="1" customHeight="1">
      <c r="A331" s="85" t="s">
        <v>3220</v>
      </c>
      <c r="B331" s="69" t="s">
        <v>177</v>
      </c>
      <c r="C331" s="22" t="s">
        <v>149</v>
      </c>
      <c r="D331" s="56" t="s">
        <v>3221</v>
      </c>
      <c r="E331" s="102"/>
      <c r="F331" s="22"/>
      <c r="G331" s="22"/>
      <c r="H331" s="22" t="s">
        <v>149</v>
      </c>
      <c r="I331" s="22"/>
      <c r="J331" s="61" t="s">
        <v>667</v>
      </c>
      <c r="K331" s="21" t="s">
        <v>3222</v>
      </c>
      <c r="L331" s="102" t="s">
        <v>3223</v>
      </c>
      <c r="M331" s="84" t="s">
        <v>3223</v>
      </c>
      <c r="N331" s="15" t="s">
        <v>164</v>
      </c>
      <c r="O331" s="58">
        <v>4</v>
      </c>
      <c r="P331" s="16" t="s">
        <v>208</v>
      </c>
      <c r="Q331" s="16" t="s">
        <v>2796</v>
      </c>
      <c r="R331" s="16" t="s">
        <v>1085</v>
      </c>
      <c r="S331" s="22" t="s">
        <v>2634</v>
      </c>
      <c r="T331" s="23" t="s">
        <v>168</v>
      </c>
      <c r="U331" s="23" t="s">
        <v>168</v>
      </c>
      <c r="V331" s="23"/>
      <c r="W331" s="23"/>
      <c r="X331" s="23">
        <v>5</v>
      </c>
      <c r="Y331" s="23" t="s">
        <v>1664</v>
      </c>
      <c r="Z331" s="23" t="s">
        <v>168</v>
      </c>
      <c r="AA331" s="23" t="s">
        <v>168</v>
      </c>
      <c r="AB331" s="23" t="s">
        <v>168</v>
      </c>
      <c r="AC331" s="23" t="s">
        <v>168</v>
      </c>
      <c r="AD331" s="23" t="s">
        <v>168</v>
      </c>
      <c r="AE331" s="23" t="s">
        <v>168</v>
      </c>
      <c r="AF331" s="23" t="s">
        <v>168</v>
      </c>
      <c r="AG331" s="23" t="s">
        <v>168</v>
      </c>
      <c r="AH331" s="23" t="s">
        <v>168</v>
      </c>
      <c r="AI331" s="23" t="s">
        <v>168</v>
      </c>
      <c r="AJ331" s="23" t="s">
        <v>168</v>
      </c>
      <c r="AK331" s="23" t="s">
        <v>168</v>
      </c>
      <c r="AL331" s="15" t="s">
        <v>258</v>
      </c>
      <c r="AM331" s="15" t="s">
        <v>3224</v>
      </c>
      <c r="AN331" s="15" t="s">
        <v>234</v>
      </c>
      <c r="AO331" s="84" t="s">
        <v>1500</v>
      </c>
      <c r="AP331" s="109"/>
      <c r="AQ331" s="69"/>
      <c r="AR331" s="41" t="s">
        <v>2268</v>
      </c>
      <c r="AS331" s="41"/>
      <c r="AT331" s="56">
        <v>1558862</v>
      </c>
      <c r="AU331" s="4" t="s">
        <v>3225</v>
      </c>
      <c r="AV331" s="4" t="s">
        <v>3226</v>
      </c>
      <c r="AW331" s="4" t="s">
        <v>3227</v>
      </c>
      <c r="AX331" s="70">
        <v>0</v>
      </c>
      <c r="AY331" s="115">
        <v>0</v>
      </c>
      <c r="AZ331" s="70">
        <v>0</v>
      </c>
      <c r="BA331" s="115">
        <v>0</v>
      </c>
      <c r="BB331" s="157" t="s">
        <v>1506</v>
      </c>
      <c r="BC331" s="157" t="s">
        <v>1507</v>
      </c>
      <c r="BD331" s="157"/>
      <c r="BE331" s="157"/>
      <c r="BF331" s="157"/>
      <c r="BG331" s="115"/>
      <c r="BH331" s="143">
        <v>0</v>
      </c>
      <c r="BI331" s="143"/>
      <c r="BJ331" s="143">
        <v>1</v>
      </c>
      <c r="BK331" s="143">
        <v>0</v>
      </c>
      <c r="BL331" s="143">
        <v>0</v>
      </c>
      <c r="BM331" s="143">
        <v>0</v>
      </c>
      <c r="BN331" s="143">
        <v>0</v>
      </c>
      <c r="BO331" s="143">
        <v>0</v>
      </c>
      <c r="BP331" s="143">
        <v>0</v>
      </c>
      <c r="BQ331" s="6" t="str">
        <f>VLOOKUP(AM331,Hilfslisten!J:K,2,FALSE)</f>
        <v>Kuhn Marc</v>
      </c>
      <c r="BR331" s="157" t="s">
        <v>667</v>
      </c>
    </row>
    <row r="332" spans="1:70" ht="15" hidden="1" customHeight="1">
      <c r="A332" s="87" t="s">
        <v>3228</v>
      </c>
      <c r="B332" s="69" t="s">
        <v>177</v>
      </c>
      <c r="C332" s="22" t="s">
        <v>557</v>
      </c>
      <c r="D332" s="6"/>
      <c r="E332" s="6"/>
      <c r="F332" s="6"/>
      <c r="G332" s="6"/>
      <c r="H332" s="22" t="s">
        <v>557</v>
      </c>
      <c r="I332" s="6"/>
      <c r="J332" s="59" t="s">
        <v>667</v>
      </c>
      <c r="K332" s="6" t="s">
        <v>3229</v>
      </c>
      <c r="L332" s="133" t="s">
        <v>3230</v>
      </c>
      <c r="M332" s="6" t="s">
        <v>3230</v>
      </c>
      <c r="N332" s="15" t="s">
        <v>661</v>
      </c>
      <c r="O332" s="58">
        <v>2</v>
      </c>
      <c r="P332" s="16" t="s">
        <v>230</v>
      </c>
      <c r="Q332" s="6" t="s">
        <v>3231</v>
      </c>
      <c r="R332" s="6" t="s">
        <v>1085</v>
      </c>
      <c r="S332" s="8" t="s">
        <v>3232</v>
      </c>
      <c r="T332" s="157">
        <v>5</v>
      </c>
      <c r="U332" s="157">
        <v>5</v>
      </c>
      <c r="V332" s="157">
        <v>5</v>
      </c>
      <c r="W332" s="157" t="s">
        <v>1664</v>
      </c>
      <c r="X332" s="157">
        <v>5</v>
      </c>
      <c r="Y332" s="157" t="s">
        <v>1664</v>
      </c>
      <c r="Z332" s="157">
        <v>5</v>
      </c>
      <c r="AA332" s="157" t="s">
        <v>1664</v>
      </c>
      <c r="AB332" s="157">
        <v>5</v>
      </c>
      <c r="AC332" s="157" t="s">
        <v>1664</v>
      </c>
      <c r="AD332" s="157">
        <v>5</v>
      </c>
      <c r="AE332" s="157">
        <v>5</v>
      </c>
      <c r="AF332" s="157">
        <v>5</v>
      </c>
      <c r="AG332" s="157" t="s">
        <v>1664</v>
      </c>
      <c r="AH332" s="157">
        <v>5</v>
      </c>
      <c r="AI332" s="157" t="s">
        <v>1664</v>
      </c>
      <c r="AJ332" s="157">
        <v>5</v>
      </c>
      <c r="AK332" s="157" t="s">
        <v>1664</v>
      </c>
      <c r="AL332" s="6" t="s">
        <v>284</v>
      </c>
      <c r="AM332" s="6" t="s">
        <v>471</v>
      </c>
      <c r="AN332" s="6" t="s">
        <v>551</v>
      </c>
      <c r="AO332" s="16" t="s">
        <v>567</v>
      </c>
      <c r="AP332" s="6"/>
      <c r="AQ332" s="6"/>
      <c r="AR332" s="57"/>
      <c r="AS332" s="6"/>
      <c r="AT332" s="6">
        <v>1684352</v>
      </c>
      <c r="AU332" s="4" t="s">
        <v>3233</v>
      </c>
      <c r="AV332" s="4" t="s">
        <v>3234</v>
      </c>
      <c r="AW332" s="4" t="s">
        <v>3235</v>
      </c>
      <c r="AX332" s="161" t="s">
        <v>11</v>
      </c>
      <c r="AY332" s="6"/>
      <c r="AZ332" s="157" t="s">
        <v>667</v>
      </c>
      <c r="BA332" s="6"/>
      <c r="BB332" s="157" t="s">
        <v>1506</v>
      </c>
      <c r="BC332" s="157" t="s">
        <v>1507</v>
      </c>
      <c r="BD332" s="157"/>
      <c r="BE332" s="157"/>
      <c r="BF332" s="157"/>
      <c r="BG332" s="6"/>
      <c r="BH332" s="143"/>
      <c r="BI332" s="143"/>
      <c r="BJ332" s="143"/>
      <c r="BK332" s="143"/>
      <c r="BL332" s="143"/>
      <c r="BM332" s="143"/>
      <c r="BN332" s="143"/>
      <c r="BO332" s="143"/>
      <c r="BP332" s="143"/>
      <c r="BQ332" s="6" t="str">
        <f>VLOOKUP(AM332,Hilfslisten!J:K,2,FALSE)</f>
        <v>Musiolik Jörg</v>
      </c>
      <c r="BR332" s="157" t="s">
        <v>667</v>
      </c>
    </row>
    <row r="333" spans="1:70" ht="15" hidden="1" customHeight="1">
      <c r="A333" s="87" t="s">
        <v>3236</v>
      </c>
      <c r="B333" s="69" t="s">
        <v>177</v>
      </c>
      <c r="C333" s="22" t="s">
        <v>3237</v>
      </c>
      <c r="D333" s="6"/>
      <c r="E333" s="6"/>
      <c r="F333" s="6"/>
      <c r="G333" s="6"/>
      <c r="H333" s="22" t="s">
        <v>557</v>
      </c>
      <c r="I333" s="6"/>
      <c r="J333" s="59" t="s">
        <v>667</v>
      </c>
      <c r="K333" s="6" t="s">
        <v>3238</v>
      </c>
      <c r="L333" s="133" t="s">
        <v>3239</v>
      </c>
      <c r="M333" s="6" t="s">
        <v>3239</v>
      </c>
      <c r="N333" s="15" t="s">
        <v>164</v>
      </c>
      <c r="O333" s="58">
        <v>2</v>
      </c>
      <c r="P333" s="16" t="s">
        <v>230</v>
      </c>
      <c r="Q333" s="6" t="s">
        <v>3240</v>
      </c>
      <c r="R333" s="6" t="s">
        <v>1085</v>
      </c>
      <c r="S333" s="8" t="s">
        <v>3232</v>
      </c>
      <c r="T333" s="157">
        <v>5</v>
      </c>
      <c r="U333" s="157">
        <v>5</v>
      </c>
      <c r="V333" s="157">
        <v>5</v>
      </c>
      <c r="W333" s="157" t="s">
        <v>1664</v>
      </c>
      <c r="X333" s="157">
        <v>5</v>
      </c>
      <c r="Y333" s="157" t="s">
        <v>1664</v>
      </c>
      <c r="Z333" s="157"/>
      <c r="AA333" s="157"/>
      <c r="AB333" s="157">
        <v>5</v>
      </c>
      <c r="AC333" s="157" t="s">
        <v>1664</v>
      </c>
      <c r="AD333" s="157">
        <v>5</v>
      </c>
      <c r="AE333" s="157">
        <v>5</v>
      </c>
      <c r="AF333" s="157">
        <v>5</v>
      </c>
      <c r="AG333" s="157" t="s">
        <v>1664</v>
      </c>
      <c r="AH333" s="157">
        <v>5</v>
      </c>
      <c r="AI333" s="157" t="s">
        <v>1664</v>
      </c>
      <c r="AJ333" s="157">
        <v>5</v>
      </c>
      <c r="AK333" s="157" t="s">
        <v>1664</v>
      </c>
      <c r="AL333" s="6" t="s">
        <v>284</v>
      </c>
      <c r="AM333" s="6" t="s">
        <v>2457</v>
      </c>
      <c r="AN333" s="6" t="s">
        <v>551</v>
      </c>
      <c r="AO333" s="16" t="s">
        <v>567</v>
      </c>
      <c r="AP333" s="6"/>
      <c r="AQ333" s="6"/>
      <c r="AR333" s="57"/>
      <c r="AS333" s="57" t="s">
        <v>1158</v>
      </c>
      <c r="AT333" s="6">
        <v>1684357</v>
      </c>
      <c r="AU333" s="4" t="s">
        <v>3241</v>
      </c>
      <c r="AV333" s="4" t="s">
        <v>3242</v>
      </c>
      <c r="AW333" s="4" t="s">
        <v>3243</v>
      </c>
      <c r="AX333" s="6"/>
      <c r="AY333" s="6"/>
      <c r="AZ333" s="6"/>
      <c r="BA333" s="6"/>
      <c r="BB333" s="157" t="s">
        <v>1506</v>
      </c>
      <c r="BC333" s="157" t="s">
        <v>1507</v>
      </c>
      <c r="BD333" s="157"/>
      <c r="BE333" s="157"/>
      <c r="BF333" s="157"/>
      <c r="BG333" s="6"/>
      <c r="BH333" s="143"/>
      <c r="BI333" s="143"/>
      <c r="BJ333" s="143"/>
      <c r="BK333" s="143"/>
      <c r="BL333" s="143"/>
      <c r="BM333" s="143"/>
      <c r="BN333" s="143"/>
      <c r="BO333" s="143"/>
      <c r="BP333" s="143"/>
      <c r="BQ333" s="6" t="str">
        <f>VLOOKUP(AM333,Hilfslisten!J:K,2,FALSE)</f>
        <v>Eberle Armin</v>
      </c>
      <c r="BR333" s="157" t="s">
        <v>667</v>
      </c>
    </row>
    <row r="334" spans="1:70" ht="15" hidden="1" customHeight="1">
      <c r="A334" s="87" t="s">
        <v>3244</v>
      </c>
      <c r="B334" s="69" t="s">
        <v>177</v>
      </c>
      <c r="C334" s="22" t="s">
        <v>557</v>
      </c>
      <c r="D334" s="6"/>
      <c r="E334" s="6"/>
      <c r="F334" s="6"/>
      <c r="G334" s="6"/>
      <c r="H334" s="22" t="s">
        <v>557</v>
      </c>
      <c r="I334" s="6"/>
      <c r="J334" s="59" t="s">
        <v>667</v>
      </c>
      <c r="K334" s="6" t="s">
        <v>3245</v>
      </c>
      <c r="L334" s="133" t="s">
        <v>3246</v>
      </c>
      <c r="M334" s="6" t="s">
        <v>3247</v>
      </c>
      <c r="N334" s="15" t="s">
        <v>164</v>
      </c>
      <c r="O334" s="58">
        <v>2</v>
      </c>
      <c r="P334" s="16" t="s">
        <v>3248</v>
      </c>
      <c r="Q334" s="6" t="s">
        <v>3231</v>
      </c>
      <c r="R334" s="6" t="s">
        <v>1085</v>
      </c>
      <c r="S334" s="8" t="s">
        <v>3232</v>
      </c>
      <c r="T334" s="157">
        <v>5</v>
      </c>
      <c r="U334" s="157">
        <v>5</v>
      </c>
      <c r="V334" s="157">
        <v>5</v>
      </c>
      <c r="W334" s="157" t="s">
        <v>1664</v>
      </c>
      <c r="X334" s="157">
        <v>5</v>
      </c>
      <c r="Y334" s="157" t="s">
        <v>1664</v>
      </c>
      <c r="Z334" s="157">
        <v>5</v>
      </c>
      <c r="AA334" s="157" t="s">
        <v>1664</v>
      </c>
      <c r="AB334" s="157">
        <v>5</v>
      </c>
      <c r="AC334" s="157" t="s">
        <v>1664</v>
      </c>
      <c r="AD334" s="157">
        <v>5</v>
      </c>
      <c r="AE334" s="157">
        <v>5</v>
      </c>
      <c r="AF334" s="157">
        <v>5</v>
      </c>
      <c r="AG334" s="157" t="s">
        <v>1664</v>
      </c>
      <c r="AH334" s="157">
        <v>5</v>
      </c>
      <c r="AI334" s="157" t="s">
        <v>1664</v>
      </c>
      <c r="AJ334" s="157">
        <v>5</v>
      </c>
      <c r="AK334" s="157" t="s">
        <v>1664</v>
      </c>
      <c r="AL334" s="6" t="s">
        <v>284</v>
      </c>
      <c r="AM334" s="6" t="s">
        <v>3249</v>
      </c>
      <c r="AN334" s="6" t="s">
        <v>551</v>
      </c>
      <c r="AO334" s="16" t="s">
        <v>567</v>
      </c>
      <c r="AP334" s="6"/>
      <c r="AQ334" s="6"/>
      <c r="AR334" s="57"/>
      <c r="AS334" s="57"/>
      <c r="AT334" s="6">
        <v>1684407</v>
      </c>
      <c r="AU334" s="4" t="s">
        <v>3250</v>
      </c>
      <c r="AV334" s="4" t="s">
        <v>3251</v>
      </c>
      <c r="AW334" s="4" t="s">
        <v>3252</v>
      </c>
      <c r="AX334" s="6"/>
      <c r="AY334" s="6"/>
      <c r="AZ334" s="6"/>
      <c r="BA334" s="6"/>
      <c r="BB334" s="157" t="s">
        <v>1506</v>
      </c>
      <c r="BC334" s="157" t="s">
        <v>1507</v>
      </c>
      <c r="BD334" s="157"/>
      <c r="BE334" s="157"/>
      <c r="BF334" s="157"/>
      <c r="BG334" s="26" t="s">
        <v>3253</v>
      </c>
      <c r="BH334" s="143"/>
      <c r="BI334" s="143"/>
      <c r="BJ334" s="143"/>
      <c r="BK334" s="143"/>
      <c r="BL334" s="143"/>
      <c r="BM334" s="143"/>
      <c r="BN334" s="143"/>
      <c r="BO334" s="143"/>
      <c r="BP334" s="143"/>
      <c r="BQ334" s="6" t="str">
        <f>VLOOKUP(AM334,Hilfslisten!J:K,2,FALSE)</f>
        <v>Spiess Harry</v>
      </c>
      <c r="BR334" s="157" t="s">
        <v>667</v>
      </c>
    </row>
    <row r="335" spans="1:70" ht="15" hidden="1" customHeight="1">
      <c r="A335" s="87" t="s">
        <v>3254</v>
      </c>
      <c r="B335" s="69" t="s">
        <v>177</v>
      </c>
      <c r="C335" s="22" t="s">
        <v>557</v>
      </c>
      <c r="D335" s="6"/>
      <c r="E335" s="6"/>
      <c r="F335" s="6"/>
      <c r="G335" s="6"/>
      <c r="H335" s="22" t="s">
        <v>557</v>
      </c>
      <c r="I335" s="6"/>
      <c r="J335" s="59" t="s">
        <v>667</v>
      </c>
      <c r="K335" s="6" t="s">
        <v>3255</v>
      </c>
      <c r="L335" s="133" t="s">
        <v>3256</v>
      </c>
      <c r="M335" s="6" t="s">
        <v>3257</v>
      </c>
      <c r="N335" s="15" t="s">
        <v>164</v>
      </c>
      <c r="O335" s="58">
        <v>2</v>
      </c>
      <c r="P335" s="16" t="s">
        <v>230</v>
      </c>
      <c r="Q335" s="6" t="s">
        <v>3231</v>
      </c>
      <c r="R335" s="6" t="s">
        <v>1085</v>
      </c>
      <c r="S335" s="8" t="s">
        <v>3232</v>
      </c>
      <c r="T335" s="157">
        <v>5</v>
      </c>
      <c r="U335" s="157">
        <v>5</v>
      </c>
      <c r="V335" s="157">
        <v>5</v>
      </c>
      <c r="W335" s="157" t="s">
        <v>1664</v>
      </c>
      <c r="X335" s="157">
        <v>5</v>
      </c>
      <c r="Y335" s="157" t="s">
        <v>1664</v>
      </c>
      <c r="Z335" s="157">
        <v>5</v>
      </c>
      <c r="AA335" s="157" t="s">
        <v>1664</v>
      </c>
      <c r="AB335" s="157">
        <v>5</v>
      </c>
      <c r="AC335" s="157" t="s">
        <v>1664</v>
      </c>
      <c r="AD335" s="157">
        <v>5</v>
      </c>
      <c r="AE335" s="157">
        <v>5</v>
      </c>
      <c r="AF335" s="157">
        <v>5</v>
      </c>
      <c r="AG335" s="157" t="s">
        <v>1664</v>
      </c>
      <c r="AH335" s="157">
        <v>5</v>
      </c>
      <c r="AI335" s="157" t="s">
        <v>1664</v>
      </c>
      <c r="AJ335" s="157">
        <v>5</v>
      </c>
      <c r="AK335" s="157" t="s">
        <v>1664</v>
      </c>
      <c r="AL335" s="6" t="s">
        <v>284</v>
      </c>
      <c r="AM335" s="6" t="s">
        <v>285</v>
      </c>
      <c r="AN335" s="6" t="s">
        <v>551</v>
      </c>
      <c r="AO335" s="16" t="s">
        <v>567</v>
      </c>
      <c r="AP335" s="6"/>
      <c r="AQ335" s="6"/>
      <c r="AR335" s="57"/>
      <c r="AS335" s="57"/>
      <c r="AT335" s="6">
        <v>1684400</v>
      </c>
      <c r="AU335" s="4" t="s">
        <v>3258</v>
      </c>
      <c r="AV335" s="4" t="s">
        <v>3259</v>
      </c>
      <c r="AW335" s="4" t="s">
        <v>3260</v>
      </c>
      <c r="AX335" s="6"/>
      <c r="AY335" s="6"/>
      <c r="AZ335" s="6"/>
      <c r="BA335" s="6"/>
      <c r="BB335" s="157" t="s">
        <v>1506</v>
      </c>
      <c r="BC335" s="157" t="s">
        <v>1507</v>
      </c>
      <c r="BD335" s="157"/>
      <c r="BE335" s="157"/>
      <c r="BF335" s="157"/>
      <c r="BG335" s="6"/>
      <c r="BH335" s="143"/>
      <c r="BI335" s="143"/>
      <c r="BJ335" s="143"/>
      <c r="BK335" s="143"/>
      <c r="BL335" s="143"/>
      <c r="BM335" s="143"/>
      <c r="BN335" s="143"/>
      <c r="BO335" s="143"/>
      <c r="BP335" s="143"/>
      <c r="BQ335" s="6" t="str">
        <f>VLOOKUP(AM335,Hilfslisten!J:K,2,FALSE)</f>
        <v>Zipper Christian</v>
      </c>
      <c r="BR335" s="157" t="s">
        <v>667</v>
      </c>
    </row>
    <row r="336" spans="1:70" ht="15" hidden="1" customHeight="1">
      <c r="A336" s="87" t="s">
        <v>3261</v>
      </c>
      <c r="B336" s="69" t="s">
        <v>177</v>
      </c>
      <c r="C336" s="22" t="s">
        <v>2475</v>
      </c>
      <c r="D336" s="6"/>
      <c r="E336" s="6"/>
      <c r="F336" s="6"/>
      <c r="G336" s="6"/>
      <c r="H336" s="22" t="s">
        <v>557</v>
      </c>
      <c r="I336" s="6"/>
      <c r="J336" s="59" t="s">
        <v>667</v>
      </c>
      <c r="K336" s="6" t="s">
        <v>3262</v>
      </c>
      <c r="L336" s="133" t="s">
        <v>3263</v>
      </c>
      <c r="M336" s="6" t="s">
        <v>3264</v>
      </c>
      <c r="N336" s="15" t="s">
        <v>164</v>
      </c>
      <c r="O336" s="58">
        <v>2</v>
      </c>
      <c r="P336" s="16" t="s">
        <v>230</v>
      </c>
      <c r="Q336" s="6" t="s">
        <v>3265</v>
      </c>
      <c r="R336" s="6" t="s">
        <v>1085</v>
      </c>
      <c r="S336" s="8" t="s">
        <v>3232</v>
      </c>
      <c r="T336" s="157">
        <v>5</v>
      </c>
      <c r="U336" s="157">
        <v>5</v>
      </c>
      <c r="V336" s="157">
        <v>5</v>
      </c>
      <c r="W336" s="157" t="s">
        <v>1664</v>
      </c>
      <c r="X336" s="157">
        <v>5</v>
      </c>
      <c r="Y336" s="157" t="s">
        <v>1664</v>
      </c>
      <c r="Z336" s="157">
        <v>5</v>
      </c>
      <c r="AA336" s="157" t="s">
        <v>1664</v>
      </c>
      <c r="AB336" s="157"/>
      <c r="AC336" s="157"/>
      <c r="AD336" s="157">
        <v>5</v>
      </c>
      <c r="AE336" s="157">
        <v>5</v>
      </c>
      <c r="AF336" s="157">
        <v>5</v>
      </c>
      <c r="AG336" s="157" t="s">
        <v>1664</v>
      </c>
      <c r="AH336" s="157">
        <v>5</v>
      </c>
      <c r="AI336" s="157" t="s">
        <v>1664</v>
      </c>
      <c r="AJ336" s="157">
        <v>5</v>
      </c>
      <c r="AK336" s="157" t="s">
        <v>1664</v>
      </c>
      <c r="AL336" s="6" t="s">
        <v>284</v>
      </c>
      <c r="AM336" s="6" t="s">
        <v>1811</v>
      </c>
      <c r="AN336" s="6" t="s">
        <v>551</v>
      </c>
      <c r="AO336" s="16" t="s">
        <v>567</v>
      </c>
      <c r="AP336" s="6"/>
      <c r="AQ336" s="6"/>
      <c r="AR336" s="57"/>
      <c r="AS336" s="57"/>
      <c r="AT336" s="6">
        <v>1684360</v>
      </c>
      <c r="AU336" s="4" t="s">
        <v>3266</v>
      </c>
      <c r="AV336" s="4" t="s">
        <v>3267</v>
      </c>
      <c r="AW336" s="4" t="s">
        <v>3268</v>
      </c>
      <c r="AX336" s="6"/>
      <c r="AY336" s="6"/>
      <c r="AZ336" s="6"/>
      <c r="BA336" s="6"/>
      <c r="BB336" s="157" t="s">
        <v>1506</v>
      </c>
      <c r="BC336" s="157" t="s">
        <v>1507</v>
      </c>
      <c r="BD336" s="157"/>
      <c r="BE336" s="157"/>
      <c r="BF336" s="157"/>
      <c r="BG336" s="6"/>
      <c r="BH336" s="143"/>
      <c r="BI336" s="143"/>
      <c r="BJ336" s="143"/>
      <c r="BK336" s="143"/>
      <c r="BL336" s="143"/>
      <c r="BM336" s="143"/>
      <c r="BN336" s="143"/>
      <c r="BO336" s="143"/>
      <c r="BP336" s="143"/>
      <c r="BQ336" s="6" t="str">
        <f>VLOOKUP(AM336,Hilfslisten!J:K,2,FALSE)</f>
        <v>Ulli-Beer Silvia</v>
      </c>
      <c r="BR336" s="157" t="s">
        <v>667</v>
      </c>
    </row>
    <row r="337" spans="1:70" ht="15" hidden="1" customHeight="1">
      <c r="A337" s="87" t="s">
        <v>3269</v>
      </c>
      <c r="B337" s="69" t="s">
        <v>177</v>
      </c>
      <c r="C337" s="22" t="s">
        <v>557</v>
      </c>
      <c r="D337" s="6"/>
      <c r="E337" s="6"/>
      <c r="F337" s="6"/>
      <c r="G337" s="6"/>
      <c r="H337" s="22" t="s">
        <v>557</v>
      </c>
      <c r="I337" s="6"/>
      <c r="J337" s="59" t="s">
        <v>667</v>
      </c>
      <c r="K337" s="6" t="s">
        <v>3270</v>
      </c>
      <c r="L337" s="133" t="s">
        <v>3271</v>
      </c>
      <c r="M337" s="6" t="s">
        <v>3272</v>
      </c>
      <c r="N337" s="15" t="s">
        <v>164</v>
      </c>
      <c r="O337" s="58">
        <v>2</v>
      </c>
      <c r="P337" s="16" t="s">
        <v>230</v>
      </c>
      <c r="Q337" s="6" t="s">
        <v>3231</v>
      </c>
      <c r="R337" s="6" t="s">
        <v>1085</v>
      </c>
      <c r="S337" s="8" t="s">
        <v>3232</v>
      </c>
      <c r="T337" s="157">
        <v>5</v>
      </c>
      <c r="U337" s="157">
        <v>5</v>
      </c>
      <c r="V337" s="157">
        <v>5</v>
      </c>
      <c r="W337" s="157" t="s">
        <v>1664</v>
      </c>
      <c r="X337" s="157">
        <v>5</v>
      </c>
      <c r="Y337" s="157" t="s">
        <v>1664</v>
      </c>
      <c r="Z337" s="157">
        <v>5</v>
      </c>
      <c r="AA337" s="157" t="s">
        <v>1664</v>
      </c>
      <c r="AB337" s="157">
        <v>5</v>
      </c>
      <c r="AC337" s="157" t="s">
        <v>1664</v>
      </c>
      <c r="AD337" s="157">
        <v>5</v>
      </c>
      <c r="AE337" s="157">
        <v>5</v>
      </c>
      <c r="AF337" s="157">
        <v>5</v>
      </c>
      <c r="AG337" s="157" t="s">
        <v>1664</v>
      </c>
      <c r="AH337" s="157">
        <v>5</v>
      </c>
      <c r="AI337" s="157" t="s">
        <v>1664</v>
      </c>
      <c r="AJ337" s="157">
        <v>5</v>
      </c>
      <c r="AK337" s="157" t="s">
        <v>1664</v>
      </c>
      <c r="AL337" s="6" t="s">
        <v>284</v>
      </c>
      <c r="AM337" s="6" t="s">
        <v>2062</v>
      </c>
      <c r="AN337" s="6" t="s">
        <v>551</v>
      </c>
      <c r="AO337" s="16" t="s">
        <v>567</v>
      </c>
      <c r="AP337" s="6"/>
      <c r="AQ337" s="6"/>
      <c r="AR337" s="57"/>
      <c r="AS337" s="57"/>
      <c r="AT337" s="6">
        <v>1684363</v>
      </c>
      <c r="AU337" s="4" t="s">
        <v>3273</v>
      </c>
      <c r="AV337" s="4" t="s">
        <v>3274</v>
      </c>
      <c r="AW337" s="4" t="s">
        <v>3275</v>
      </c>
      <c r="AX337" s="6"/>
      <c r="AY337" s="6"/>
      <c r="AZ337" s="6"/>
      <c r="BA337" s="6"/>
      <c r="BB337" s="157" t="s">
        <v>1506</v>
      </c>
      <c r="BC337" s="157" t="s">
        <v>1507</v>
      </c>
      <c r="BD337" s="157" t="s">
        <v>2726</v>
      </c>
      <c r="BE337" s="157"/>
      <c r="BF337" s="157"/>
      <c r="BG337" s="6"/>
      <c r="BH337" s="143"/>
      <c r="BI337" s="143"/>
      <c r="BJ337" s="143"/>
      <c r="BK337" s="143"/>
      <c r="BL337" s="143"/>
      <c r="BM337" s="143"/>
      <c r="BN337" s="143"/>
      <c r="BO337" s="143"/>
      <c r="BP337" s="143"/>
      <c r="BQ337" s="6" t="str">
        <f>VLOOKUP(AM337,Hilfslisten!J:K,2,FALSE)</f>
        <v>Dingerkus Stefan</v>
      </c>
      <c r="BR337" s="157" t="s">
        <v>667</v>
      </c>
    </row>
    <row r="338" spans="1:70" ht="15" hidden="1" customHeight="1">
      <c r="A338" s="87" t="s">
        <v>3276</v>
      </c>
      <c r="B338" s="69" t="s">
        <v>177</v>
      </c>
      <c r="C338" s="22" t="s">
        <v>3277</v>
      </c>
      <c r="D338" s="6"/>
      <c r="E338" s="6"/>
      <c r="F338" s="6"/>
      <c r="G338" s="6"/>
      <c r="H338" s="22" t="s">
        <v>557</v>
      </c>
      <c r="I338" s="6"/>
      <c r="J338" s="59" t="s">
        <v>667</v>
      </c>
      <c r="K338" s="6" t="s">
        <v>3278</v>
      </c>
      <c r="L338" s="133" t="s">
        <v>3279</v>
      </c>
      <c r="M338" s="6" t="s">
        <v>3280</v>
      </c>
      <c r="N338" s="15" t="s">
        <v>164</v>
      </c>
      <c r="O338" s="58">
        <v>2</v>
      </c>
      <c r="P338" s="16" t="s">
        <v>3248</v>
      </c>
      <c r="Q338" s="6" t="s">
        <v>3281</v>
      </c>
      <c r="R338" s="6" t="s">
        <v>1085</v>
      </c>
      <c r="S338" s="8" t="s">
        <v>3232</v>
      </c>
      <c r="T338" s="157">
        <v>5</v>
      </c>
      <c r="U338" s="157">
        <v>5</v>
      </c>
      <c r="V338" s="157">
        <v>5</v>
      </c>
      <c r="W338" s="157" t="s">
        <v>1664</v>
      </c>
      <c r="X338" s="157">
        <v>5</v>
      </c>
      <c r="Y338" s="157" t="s">
        <v>1664</v>
      </c>
      <c r="Z338" s="157"/>
      <c r="AA338" s="157"/>
      <c r="AB338" s="157"/>
      <c r="AC338" s="157"/>
      <c r="AD338" s="157">
        <v>5</v>
      </c>
      <c r="AE338" s="157">
        <v>5</v>
      </c>
      <c r="AF338" s="157">
        <v>5</v>
      </c>
      <c r="AG338" s="157" t="s">
        <v>1664</v>
      </c>
      <c r="AH338" s="157">
        <v>5</v>
      </c>
      <c r="AI338" s="157" t="s">
        <v>1664</v>
      </c>
      <c r="AJ338" s="157">
        <v>5</v>
      </c>
      <c r="AK338" s="157" t="s">
        <v>1664</v>
      </c>
      <c r="AL338" s="6" t="s">
        <v>284</v>
      </c>
      <c r="AM338" s="6" t="s">
        <v>1811</v>
      </c>
      <c r="AN338" s="6" t="s">
        <v>551</v>
      </c>
      <c r="AO338" s="16" t="s">
        <v>567</v>
      </c>
      <c r="AP338" s="6"/>
      <c r="AQ338" s="6"/>
      <c r="AR338" s="57"/>
      <c r="AS338" s="57" t="s">
        <v>200</v>
      </c>
      <c r="AT338" s="6">
        <v>1684381</v>
      </c>
      <c r="AU338" s="4" t="s">
        <v>3282</v>
      </c>
      <c r="AV338" s="4" t="s">
        <v>3283</v>
      </c>
      <c r="AW338" s="4" t="s">
        <v>3284</v>
      </c>
      <c r="AX338" s="6"/>
      <c r="AY338" s="6"/>
      <c r="AZ338" s="6"/>
      <c r="BA338" s="6"/>
      <c r="BB338" s="157" t="s">
        <v>1506</v>
      </c>
      <c r="BC338" s="157" t="s">
        <v>1507</v>
      </c>
      <c r="BD338" s="157"/>
      <c r="BE338" s="157"/>
      <c r="BF338" s="157"/>
      <c r="BG338" s="6" t="s">
        <v>3285</v>
      </c>
      <c r="BH338" s="143"/>
      <c r="BI338" s="143"/>
      <c r="BJ338" s="143"/>
      <c r="BK338" s="143"/>
      <c r="BL338" s="143"/>
      <c r="BM338" s="143"/>
      <c r="BN338" s="143"/>
      <c r="BO338" s="143"/>
      <c r="BP338" s="143"/>
      <c r="BQ338" s="6" t="str">
        <f>VLOOKUP(AM338,Hilfslisten!J:K,2,FALSE)</f>
        <v>Ulli-Beer Silvia</v>
      </c>
      <c r="BR338" s="157" t="s">
        <v>667</v>
      </c>
    </row>
    <row r="339" spans="1:70" ht="15" hidden="1" customHeight="1">
      <c r="A339" s="87" t="s">
        <v>3286</v>
      </c>
      <c r="B339" s="69" t="s">
        <v>177</v>
      </c>
      <c r="C339" s="22" t="s">
        <v>557</v>
      </c>
      <c r="D339" s="6"/>
      <c r="E339" s="6"/>
      <c r="F339" s="6"/>
      <c r="G339" s="6"/>
      <c r="H339" s="22" t="s">
        <v>557</v>
      </c>
      <c r="I339" s="6"/>
      <c r="J339" s="59" t="s">
        <v>667</v>
      </c>
      <c r="K339" s="6" t="s">
        <v>3287</v>
      </c>
      <c r="L339" s="133" t="s">
        <v>3288</v>
      </c>
      <c r="M339" s="6" t="s">
        <v>3289</v>
      </c>
      <c r="N339" s="15" t="s">
        <v>164</v>
      </c>
      <c r="O339" s="58">
        <v>2</v>
      </c>
      <c r="P339" s="16" t="s">
        <v>3248</v>
      </c>
      <c r="Q339" s="6" t="s">
        <v>3231</v>
      </c>
      <c r="R339" s="6" t="s">
        <v>3290</v>
      </c>
      <c r="S339" s="8" t="s">
        <v>3291</v>
      </c>
      <c r="T339" s="157" t="s">
        <v>3292</v>
      </c>
      <c r="U339" s="157" t="s">
        <v>3292</v>
      </c>
      <c r="V339" s="157" t="s">
        <v>3292</v>
      </c>
      <c r="W339" s="157" t="s">
        <v>3293</v>
      </c>
      <c r="X339" s="157" t="s">
        <v>3292</v>
      </c>
      <c r="Y339" s="157" t="s">
        <v>3293</v>
      </c>
      <c r="Z339" s="157" t="s">
        <v>3292</v>
      </c>
      <c r="AA339" s="157" t="s">
        <v>3293</v>
      </c>
      <c r="AB339" s="157" t="s">
        <v>3292</v>
      </c>
      <c r="AC339" s="157" t="s">
        <v>3293</v>
      </c>
      <c r="AD339" s="157" t="s">
        <v>3292</v>
      </c>
      <c r="AE339" s="157" t="s">
        <v>3292</v>
      </c>
      <c r="AF339" s="157" t="s">
        <v>3292</v>
      </c>
      <c r="AG339" s="157" t="s">
        <v>3293</v>
      </c>
      <c r="AH339" s="157" t="s">
        <v>3292</v>
      </c>
      <c r="AI339" s="157" t="s">
        <v>3293</v>
      </c>
      <c r="AJ339" s="157" t="s">
        <v>3292</v>
      </c>
      <c r="AK339" s="157" t="s">
        <v>3293</v>
      </c>
      <c r="AL339" s="6" t="s">
        <v>284</v>
      </c>
      <c r="AM339" s="6" t="s">
        <v>3249</v>
      </c>
      <c r="AN339" s="6" t="s">
        <v>551</v>
      </c>
      <c r="AO339" s="16" t="s">
        <v>567</v>
      </c>
      <c r="AP339" s="6"/>
      <c r="AQ339" s="6"/>
      <c r="AR339" s="57"/>
      <c r="AS339" s="57" t="s">
        <v>200</v>
      </c>
      <c r="AT339" s="6">
        <v>1684377</v>
      </c>
      <c r="AU339" s="4" t="s">
        <v>3294</v>
      </c>
      <c r="AV339" s="4" t="s">
        <v>3295</v>
      </c>
      <c r="AW339" s="4" t="s">
        <v>3296</v>
      </c>
      <c r="AX339" s="6"/>
      <c r="AY339" s="6"/>
      <c r="AZ339" s="6"/>
      <c r="BA339" s="6"/>
      <c r="BB339" s="157" t="s">
        <v>1506</v>
      </c>
      <c r="BC339" s="157" t="s">
        <v>1507</v>
      </c>
      <c r="BD339" s="157"/>
      <c r="BE339" s="157"/>
      <c r="BF339" s="157"/>
      <c r="BG339" s="6" t="s">
        <v>3297</v>
      </c>
      <c r="BH339" s="143"/>
      <c r="BI339" s="143"/>
      <c r="BJ339" s="143"/>
      <c r="BK339" s="143"/>
      <c r="BL339" s="143"/>
      <c r="BM339" s="143"/>
      <c r="BN339" s="143"/>
      <c r="BO339" s="143"/>
      <c r="BP339" s="143"/>
      <c r="BQ339" s="6" t="str">
        <f>VLOOKUP(AM339,Hilfslisten!J:K,2,FALSE)</f>
        <v>Spiess Harry</v>
      </c>
      <c r="BR339" s="157" t="s">
        <v>667</v>
      </c>
    </row>
    <row r="340" spans="1:70" ht="15" hidden="1" customHeight="1">
      <c r="A340" s="87" t="s">
        <v>3298</v>
      </c>
      <c r="B340" s="69" t="s">
        <v>177</v>
      </c>
      <c r="C340" s="22" t="s">
        <v>557</v>
      </c>
      <c r="D340" s="6"/>
      <c r="E340" s="6"/>
      <c r="F340" s="6"/>
      <c r="G340" s="6"/>
      <c r="H340" s="22" t="s">
        <v>557</v>
      </c>
      <c r="I340" s="6"/>
      <c r="J340" s="59" t="s">
        <v>667</v>
      </c>
      <c r="K340" s="6" t="s">
        <v>3299</v>
      </c>
      <c r="L340" s="133" t="s">
        <v>3300</v>
      </c>
      <c r="M340" s="6" t="s">
        <v>3301</v>
      </c>
      <c r="N340" s="15" t="s">
        <v>164</v>
      </c>
      <c r="O340" s="58">
        <v>2</v>
      </c>
      <c r="P340" s="16" t="s">
        <v>3248</v>
      </c>
      <c r="Q340" s="6" t="s">
        <v>3231</v>
      </c>
      <c r="R340" s="6" t="s">
        <v>3290</v>
      </c>
      <c r="S340" s="8" t="s">
        <v>3291</v>
      </c>
      <c r="T340" s="157" t="s">
        <v>3292</v>
      </c>
      <c r="U340" s="157" t="s">
        <v>3292</v>
      </c>
      <c r="V340" s="157" t="s">
        <v>3292</v>
      </c>
      <c r="W340" s="157" t="s">
        <v>3293</v>
      </c>
      <c r="X340" s="157" t="s">
        <v>3292</v>
      </c>
      <c r="Y340" s="157" t="s">
        <v>3293</v>
      </c>
      <c r="Z340" s="157" t="s">
        <v>3292</v>
      </c>
      <c r="AA340" s="157" t="s">
        <v>3293</v>
      </c>
      <c r="AB340" s="157" t="s">
        <v>3292</v>
      </c>
      <c r="AC340" s="157" t="s">
        <v>3293</v>
      </c>
      <c r="AD340" s="157" t="s">
        <v>3292</v>
      </c>
      <c r="AE340" s="157" t="s">
        <v>3292</v>
      </c>
      <c r="AF340" s="157" t="s">
        <v>3292</v>
      </c>
      <c r="AG340" s="157" t="s">
        <v>3293</v>
      </c>
      <c r="AH340" s="157" t="s">
        <v>3292</v>
      </c>
      <c r="AI340" s="157" t="s">
        <v>3293</v>
      </c>
      <c r="AJ340" s="157" t="s">
        <v>3292</v>
      </c>
      <c r="AK340" s="157" t="s">
        <v>3293</v>
      </c>
      <c r="AL340" s="6" t="s">
        <v>284</v>
      </c>
      <c r="AM340" s="6" t="s">
        <v>285</v>
      </c>
      <c r="AN340" s="6" t="s">
        <v>551</v>
      </c>
      <c r="AO340" s="16" t="s">
        <v>567</v>
      </c>
      <c r="AP340" s="6"/>
      <c r="AQ340" s="6"/>
      <c r="AR340" s="57"/>
      <c r="AS340" s="57" t="s">
        <v>200</v>
      </c>
      <c r="AT340" s="6">
        <v>1684370</v>
      </c>
      <c r="AU340" s="4" t="s">
        <v>3302</v>
      </c>
      <c r="AV340" s="4" t="s">
        <v>3303</v>
      </c>
      <c r="AW340" s="4" t="s">
        <v>3304</v>
      </c>
      <c r="AX340" s="6"/>
      <c r="AY340" s="6"/>
      <c r="AZ340" s="6"/>
      <c r="BA340" s="6"/>
      <c r="BB340" s="157" t="s">
        <v>1506</v>
      </c>
      <c r="BC340" s="157" t="s">
        <v>1507</v>
      </c>
      <c r="BD340" s="157"/>
      <c r="BE340" s="157"/>
      <c r="BF340" s="157"/>
      <c r="BG340" s="6" t="s">
        <v>3305</v>
      </c>
      <c r="BH340" s="143"/>
      <c r="BI340" s="143"/>
      <c r="BJ340" s="143"/>
      <c r="BK340" s="143"/>
      <c r="BL340" s="143"/>
      <c r="BM340" s="143"/>
      <c r="BN340" s="143"/>
      <c r="BO340" s="143"/>
      <c r="BP340" s="143"/>
      <c r="BQ340" s="6" t="str">
        <f>VLOOKUP(AM340,Hilfslisten!J:K,2,FALSE)</f>
        <v>Zipper Christian</v>
      </c>
      <c r="BR340" s="157" t="s">
        <v>667</v>
      </c>
    </row>
    <row r="341" spans="1:70" ht="15" hidden="1" customHeight="1">
      <c r="A341" s="87" t="s">
        <v>3306</v>
      </c>
      <c r="B341" s="69" t="s">
        <v>177</v>
      </c>
      <c r="C341" s="22" t="s">
        <v>557</v>
      </c>
      <c r="D341" s="6"/>
      <c r="E341" s="6"/>
      <c r="F341" s="6"/>
      <c r="G341" s="6"/>
      <c r="H341" s="22" t="s">
        <v>557</v>
      </c>
      <c r="I341" s="6"/>
      <c r="J341" s="59" t="s">
        <v>667</v>
      </c>
      <c r="K341" s="6" t="s">
        <v>3307</v>
      </c>
      <c r="L341" s="133" t="s">
        <v>3308</v>
      </c>
      <c r="M341" s="6" t="s">
        <v>3309</v>
      </c>
      <c r="N341" s="15" t="s">
        <v>164</v>
      </c>
      <c r="O341" s="58">
        <v>2</v>
      </c>
      <c r="P341" s="16" t="s">
        <v>3248</v>
      </c>
      <c r="Q341" s="6" t="s">
        <v>3240</v>
      </c>
      <c r="R341" s="6" t="s">
        <v>1085</v>
      </c>
      <c r="S341" s="8" t="s">
        <v>3232</v>
      </c>
      <c r="T341" s="157">
        <v>5</v>
      </c>
      <c r="U341" s="157">
        <v>5</v>
      </c>
      <c r="V341" s="157">
        <v>5</v>
      </c>
      <c r="W341" s="157" t="s">
        <v>1664</v>
      </c>
      <c r="X341" s="157">
        <v>5</v>
      </c>
      <c r="Y341" s="157" t="s">
        <v>1664</v>
      </c>
      <c r="Z341" s="157"/>
      <c r="AA341" s="157"/>
      <c r="AB341" s="157">
        <v>5</v>
      </c>
      <c r="AC341" s="157" t="s">
        <v>1664</v>
      </c>
      <c r="AD341" s="157">
        <v>5</v>
      </c>
      <c r="AE341" s="157">
        <v>5</v>
      </c>
      <c r="AF341" s="157">
        <v>5</v>
      </c>
      <c r="AG341" s="157" t="s">
        <v>1664</v>
      </c>
      <c r="AH341" s="157">
        <v>5</v>
      </c>
      <c r="AI341" s="157" t="s">
        <v>1664</v>
      </c>
      <c r="AJ341" s="157">
        <v>5</v>
      </c>
      <c r="AK341" s="157" t="s">
        <v>1664</v>
      </c>
      <c r="AL341" s="6" t="s">
        <v>365</v>
      </c>
      <c r="AM341" s="6" t="s">
        <v>3310</v>
      </c>
      <c r="AN341" s="6" t="s">
        <v>551</v>
      </c>
      <c r="AO341" s="16" t="s">
        <v>567</v>
      </c>
      <c r="AP341" s="6"/>
      <c r="AQ341" s="6"/>
      <c r="AR341" s="57"/>
      <c r="AS341" s="57" t="s">
        <v>1158</v>
      </c>
      <c r="AT341" s="6">
        <v>1684425</v>
      </c>
      <c r="AU341" s="4" t="s">
        <v>3311</v>
      </c>
      <c r="AV341" s="4" t="s">
        <v>3312</v>
      </c>
      <c r="AW341" s="4" t="s">
        <v>3313</v>
      </c>
      <c r="AX341" s="6"/>
      <c r="AY341" s="6"/>
      <c r="AZ341" s="6"/>
      <c r="BA341" s="6"/>
      <c r="BB341" s="157" t="s">
        <v>1506</v>
      </c>
      <c r="BC341" s="157" t="s">
        <v>1507</v>
      </c>
      <c r="BD341" s="157"/>
      <c r="BE341" s="157"/>
      <c r="BF341" s="157"/>
      <c r="BG341" s="6" t="s">
        <v>3314</v>
      </c>
      <c r="BH341" s="143"/>
      <c r="BI341" s="143"/>
      <c r="BJ341" s="143"/>
      <c r="BK341" s="143"/>
      <c r="BL341" s="143"/>
      <c r="BM341" s="143"/>
      <c r="BN341" s="143"/>
      <c r="BO341" s="143"/>
      <c r="BP341" s="143"/>
      <c r="BQ341" s="6" t="str">
        <f>VLOOKUP(AM341,Hilfslisten!J:K,2,FALSE)</f>
        <v>Burri Adrian</v>
      </c>
      <c r="BR341" s="157" t="s">
        <v>667</v>
      </c>
    </row>
    <row r="342" spans="1:70" ht="15" hidden="1" customHeight="1">
      <c r="A342" s="87" t="s">
        <v>3315</v>
      </c>
      <c r="B342" s="69" t="s">
        <v>177</v>
      </c>
      <c r="C342" s="22" t="s">
        <v>3237</v>
      </c>
      <c r="D342" s="6"/>
      <c r="E342" s="6"/>
      <c r="F342" s="6"/>
      <c r="G342" s="6"/>
      <c r="H342" s="22" t="s">
        <v>557</v>
      </c>
      <c r="I342" s="6"/>
      <c r="J342" s="59" t="s">
        <v>667</v>
      </c>
      <c r="K342" s="6" t="s">
        <v>3316</v>
      </c>
      <c r="L342" s="133" t="s">
        <v>3317</v>
      </c>
      <c r="M342" s="6" t="s">
        <v>3318</v>
      </c>
      <c r="N342" s="15" t="s">
        <v>164</v>
      </c>
      <c r="O342" s="58">
        <v>2</v>
      </c>
      <c r="P342" s="16" t="s">
        <v>230</v>
      </c>
      <c r="Q342" s="6" t="s">
        <v>3240</v>
      </c>
      <c r="R342" s="6" t="s">
        <v>1085</v>
      </c>
      <c r="S342" s="8" t="s">
        <v>3232</v>
      </c>
      <c r="T342" s="157">
        <v>5</v>
      </c>
      <c r="U342" s="157">
        <v>5</v>
      </c>
      <c r="V342" s="157">
        <v>5</v>
      </c>
      <c r="W342" s="157" t="s">
        <v>1664</v>
      </c>
      <c r="X342" s="157">
        <v>5</v>
      </c>
      <c r="Y342" s="157" t="s">
        <v>1664</v>
      </c>
      <c r="Z342" s="157"/>
      <c r="AA342" s="157"/>
      <c r="AB342" s="157">
        <v>5</v>
      </c>
      <c r="AC342" s="157" t="s">
        <v>1664</v>
      </c>
      <c r="AD342" s="157">
        <v>5</v>
      </c>
      <c r="AE342" s="157">
        <v>5</v>
      </c>
      <c r="AF342" s="157">
        <v>5</v>
      </c>
      <c r="AG342" s="157" t="s">
        <v>1664</v>
      </c>
      <c r="AH342" s="157">
        <v>5</v>
      </c>
      <c r="AI342" s="157" t="s">
        <v>1664</v>
      </c>
      <c r="AJ342" s="157">
        <v>5</v>
      </c>
      <c r="AK342" s="157" t="s">
        <v>1664</v>
      </c>
      <c r="AL342" s="6" t="s">
        <v>284</v>
      </c>
      <c r="AM342" s="6" t="s">
        <v>3319</v>
      </c>
      <c r="AN342" s="6" t="s">
        <v>551</v>
      </c>
      <c r="AO342" s="16" t="s">
        <v>567</v>
      </c>
      <c r="AP342" s="6"/>
      <c r="AQ342" s="6"/>
      <c r="AR342" s="57"/>
      <c r="AS342" s="57" t="s">
        <v>200</v>
      </c>
      <c r="AT342" s="6">
        <v>1684384</v>
      </c>
      <c r="AU342" s="4" t="s">
        <v>3320</v>
      </c>
      <c r="AV342" s="4" t="s">
        <v>3321</v>
      </c>
      <c r="AW342" s="4" t="s">
        <v>3322</v>
      </c>
      <c r="AX342" s="6"/>
      <c r="AY342" s="6"/>
      <c r="AZ342" s="6"/>
      <c r="BA342" s="6"/>
      <c r="BB342" s="157" t="s">
        <v>1506</v>
      </c>
      <c r="BC342" s="157" t="s">
        <v>1507</v>
      </c>
      <c r="BD342" s="157"/>
      <c r="BE342" s="157"/>
      <c r="BF342" s="157"/>
      <c r="BG342" s="6"/>
      <c r="BH342" s="143"/>
      <c r="BI342" s="143"/>
      <c r="BJ342" s="143"/>
      <c r="BK342" s="143"/>
      <c r="BL342" s="143"/>
      <c r="BM342" s="143"/>
      <c r="BN342" s="143"/>
      <c r="BO342" s="143"/>
      <c r="BP342" s="143"/>
      <c r="BQ342" s="6" t="str">
        <f>VLOOKUP(AM342,Hilfslisten!J:K,2,FALSE)</f>
        <v>Del Duce Andrea</v>
      </c>
      <c r="BR342" s="157" t="s">
        <v>667</v>
      </c>
    </row>
    <row r="343" spans="1:70" ht="15" hidden="1" customHeight="1">
      <c r="A343" s="87" t="s">
        <v>3323</v>
      </c>
      <c r="B343" s="69" t="s">
        <v>177</v>
      </c>
      <c r="C343" s="22" t="s">
        <v>557</v>
      </c>
      <c r="D343" s="6"/>
      <c r="E343" s="6"/>
      <c r="F343" s="6"/>
      <c r="G343" s="6"/>
      <c r="H343" s="22" t="s">
        <v>557</v>
      </c>
      <c r="I343" s="6"/>
      <c r="J343" s="59" t="s">
        <v>667</v>
      </c>
      <c r="K343" s="6" t="s">
        <v>3324</v>
      </c>
      <c r="L343" s="133" t="s">
        <v>3325</v>
      </c>
      <c r="M343" s="6" t="s">
        <v>3326</v>
      </c>
      <c r="N343" s="15" t="s">
        <v>164</v>
      </c>
      <c r="O343" s="58">
        <v>2</v>
      </c>
      <c r="P343" s="16" t="s">
        <v>230</v>
      </c>
      <c r="Q343" s="6" t="s">
        <v>3231</v>
      </c>
      <c r="R343" s="6" t="s">
        <v>1085</v>
      </c>
      <c r="S343" s="8" t="s">
        <v>3232</v>
      </c>
      <c r="T343" s="157">
        <v>5</v>
      </c>
      <c r="U343" s="157">
        <v>5</v>
      </c>
      <c r="V343" s="157">
        <v>5</v>
      </c>
      <c r="W343" s="157" t="s">
        <v>1664</v>
      </c>
      <c r="X343" s="157">
        <v>5</v>
      </c>
      <c r="Y343" s="157" t="s">
        <v>1664</v>
      </c>
      <c r="Z343" s="157">
        <v>5</v>
      </c>
      <c r="AA343" s="157" t="s">
        <v>1664</v>
      </c>
      <c r="AB343" s="157">
        <v>5</v>
      </c>
      <c r="AC343" s="157" t="s">
        <v>1664</v>
      </c>
      <c r="AD343" s="157">
        <v>5</v>
      </c>
      <c r="AE343" s="157">
        <v>5</v>
      </c>
      <c r="AF343" s="157">
        <v>5</v>
      </c>
      <c r="AG343" s="157" t="s">
        <v>1664</v>
      </c>
      <c r="AH343" s="157">
        <v>5</v>
      </c>
      <c r="AI343" s="157" t="s">
        <v>1664</v>
      </c>
      <c r="AJ343" s="157">
        <v>5</v>
      </c>
      <c r="AK343" s="157" t="s">
        <v>1664</v>
      </c>
      <c r="AL343" s="6" t="s">
        <v>284</v>
      </c>
      <c r="AM343" s="6" t="s">
        <v>2062</v>
      </c>
      <c r="AN343" s="6" t="s">
        <v>551</v>
      </c>
      <c r="AO343" s="16" t="s">
        <v>567</v>
      </c>
      <c r="AP343" s="6"/>
      <c r="AQ343" s="6"/>
      <c r="AR343" s="57"/>
      <c r="AS343" s="57"/>
      <c r="AT343" s="6">
        <v>1684386</v>
      </c>
      <c r="AU343" s="4" t="s">
        <v>3327</v>
      </c>
      <c r="AV343" s="4" t="s">
        <v>3328</v>
      </c>
      <c r="AW343" s="4" t="s">
        <v>3329</v>
      </c>
      <c r="AX343" s="6"/>
      <c r="AY343" s="6"/>
      <c r="AZ343" s="6"/>
      <c r="BA343" s="6"/>
      <c r="BB343" s="157" t="s">
        <v>1506</v>
      </c>
      <c r="BC343" s="157" t="s">
        <v>1507</v>
      </c>
      <c r="BD343" s="157" t="s">
        <v>2726</v>
      </c>
      <c r="BE343" s="157"/>
      <c r="BF343" s="157"/>
      <c r="BG343" s="6"/>
      <c r="BH343" s="143"/>
      <c r="BI343" s="143"/>
      <c r="BJ343" s="143"/>
      <c r="BK343" s="143"/>
      <c r="BL343" s="143"/>
      <c r="BM343" s="143"/>
      <c r="BN343" s="143"/>
      <c r="BO343" s="143"/>
      <c r="BP343" s="143"/>
      <c r="BQ343" s="6" t="str">
        <f>VLOOKUP(AM343,Hilfslisten!J:K,2,FALSE)</f>
        <v>Dingerkus Stefan</v>
      </c>
      <c r="BR343" s="157" t="s">
        <v>667</v>
      </c>
    </row>
    <row r="344" spans="1:70" ht="15" hidden="1" customHeight="1">
      <c r="A344" s="87" t="s">
        <v>3330</v>
      </c>
      <c r="B344" s="69" t="s">
        <v>177</v>
      </c>
      <c r="C344" s="22" t="s">
        <v>3277</v>
      </c>
      <c r="D344" s="6"/>
      <c r="E344" s="6"/>
      <c r="F344" s="6"/>
      <c r="G344" s="6"/>
      <c r="H344" s="22" t="s">
        <v>557</v>
      </c>
      <c r="I344" s="6"/>
      <c r="J344" s="59" t="s">
        <v>667</v>
      </c>
      <c r="K344" s="6" t="s">
        <v>3331</v>
      </c>
      <c r="L344" s="133" t="s">
        <v>3332</v>
      </c>
      <c r="M344" s="6" t="s">
        <v>3333</v>
      </c>
      <c r="N344" s="15" t="s">
        <v>164</v>
      </c>
      <c r="O344" s="58">
        <v>2</v>
      </c>
      <c r="P344" s="16" t="s">
        <v>230</v>
      </c>
      <c r="Q344" s="6" t="s">
        <v>3281</v>
      </c>
      <c r="R344" s="6" t="s">
        <v>1085</v>
      </c>
      <c r="S344" s="8" t="s">
        <v>3232</v>
      </c>
      <c r="T344" s="157">
        <v>5</v>
      </c>
      <c r="U344" s="157">
        <v>5</v>
      </c>
      <c r="V344" s="157">
        <v>5</v>
      </c>
      <c r="W344" s="157" t="s">
        <v>1664</v>
      </c>
      <c r="X344" s="157">
        <v>5</v>
      </c>
      <c r="Y344" s="157" t="s">
        <v>1664</v>
      </c>
      <c r="Z344" s="157"/>
      <c r="AA344" s="157"/>
      <c r="AB344" s="157"/>
      <c r="AC344" s="157"/>
      <c r="AD344" s="157">
        <v>5</v>
      </c>
      <c r="AE344" s="157">
        <v>5</v>
      </c>
      <c r="AF344" s="157">
        <v>5</v>
      </c>
      <c r="AG344" s="157" t="s">
        <v>1664</v>
      </c>
      <c r="AH344" s="157">
        <v>5</v>
      </c>
      <c r="AI344" s="157" t="s">
        <v>1664</v>
      </c>
      <c r="AJ344" s="157">
        <v>5</v>
      </c>
      <c r="AK344" s="157" t="s">
        <v>1664</v>
      </c>
      <c r="AL344" s="6" t="s">
        <v>565</v>
      </c>
      <c r="AM344" s="6" t="s">
        <v>3334</v>
      </c>
      <c r="AN344" s="6" t="s">
        <v>551</v>
      </c>
      <c r="AO344" s="16" t="s">
        <v>567</v>
      </c>
      <c r="AP344" s="6"/>
      <c r="AQ344" s="6"/>
      <c r="AR344" s="57"/>
      <c r="AS344" s="57"/>
      <c r="AT344" s="6">
        <v>1684414</v>
      </c>
      <c r="AU344" s="4" t="s">
        <v>3335</v>
      </c>
      <c r="AV344" s="4" t="s">
        <v>3336</v>
      </c>
      <c r="AW344" s="4" t="s">
        <v>3337</v>
      </c>
      <c r="AX344" s="6"/>
      <c r="AY344" s="6"/>
      <c r="AZ344" s="6"/>
      <c r="BA344" s="6"/>
      <c r="BB344" s="157" t="s">
        <v>1506</v>
      </c>
      <c r="BC344" s="157" t="s">
        <v>1507</v>
      </c>
      <c r="BD344" s="157"/>
      <c r="BE344" s="157"/>
      <c r="BF344" s="157"/>
      <c r="BG344" s="6"/>
      <c r="BH344" s="143"/>
      <c r="BI344" s="143"/>
      <c r="BJ344" s="143"/>
      <c r="BK344" s="143"/>
      <c r="BL344" s="143"/>
      <c r="BM344" s="143"/>
      <c r="BN344" s="143"/>
      <c r="BO344" s="143"/>
      <c r="BP344" s="143"/>
      <c r="BQ344" s="6" t="str">
        <f>VLOOKUP(AM344,Hilfslisten!J:K,2,FALSE)</f>
        <v>Keller Paul Jörg</v>
      </c>
      <c r="BR344" s="157" t="s">
        <v>667</v>
      </c>
    </row>
    <row r="345" spans="1:70" ht="15" hidden="1" customHeight="1">
      <c r="A345" s="87" t="s">
        <v>3338</v>
      </c>
      <c r="B345" s="69" t="s">
        <v>177</v>
      </c>
      <c r="C345" s="22" t="s">
        <v>557</v>
      </c>
      <c r="D345" s="6"/>
      <c r="E345" s="6"/>
      <c r="F345" s="6"/>
      <c r="G345" s="6"/>
      <c r="H345" s="22" t="s">
        <v>557</v>
      </c>
      <c r="I345" s="6"/>
      <c r="J345" s="59" t="s">
        <v>667</v>
      </c>
      <c r="K345" s="6" t="s">
        <v>3339</v>
      </c>
      <c r="L345" s="133" t="s">
        <v>3340</v>
      </c>
      <c r="M345" s="6" t="s">
        <v>3341</v>
      </c>
      <c r="N345" s="15" t="s">
        <v>164</v>
      </c>
      <c r="O345" s="58">
        <v>2</v>
      </c>
      <c r="P345" s="16" t="s">
        <v>230</v>
      </c>
      <c r="Q345" s="6" t="s">
        <v>3231</v>
      </c>
      <c r="R345" s="6" t="s">
        <v>1085</v>
      </c>
      <c r="S345" s="8" t="s">
        <v>3232</v>
      </c>
      <c r="T345" s="157">
        <v>5</v>
      </c>
      <c r="U345" s="157">
        <v>5</v>
      </c>
      <c r="V345" s="157">
        <v>5</v>
      </c>
      <c r="W345" s="157" t="s">
        <v>1664</v>
      </c>
      <c r="X345" s="157">
        <v>5</v>
      </c>
      <c r="Y345" s="157" t="s">
        <v>1664</v>
      </c>
      <c r="Z345" s="157">
        <v>5</v>
      </c>
      <c r="AA345" s="157" t="s">
        <v>1664</v>
      </c>
      <c r="AB345" s="157">
        <v>5</v>
      </c>
      <c r="AC345" s="157" t="s">
        <v>1664</v>
      </c>
      <c r="AD345" s="157">
        <v>5</v>
      </c>
      <c r="AE345" s="157">
        <v>5</v>
      </c>
      <c r="AF345" s="157">
        <v>5</v>
      </c>
      <c r="AG345" s="157" t="s">
        <v>1664</v>
      </c>
      <c r="AH345" s="157">
        <v>5</v>
      </c>
      <c r="AI345" s="157" t="s">
        <v>1664</v>
      </c>
      <c r="AJ345" s="157">
        <v>5</v>
      </c>
      <c r="AK345" s="157" t="s">
        <v>1664</v>
      </c>
      <c r="AL345" s="6" t="s">
        <v>284</v>
      </c>
      <c r="AM345" s="6" t="s">
        <v>285</v>
      </c>
      <c r="AN345" s="6" t="s">
        <v>551</v>
      </c>
      <c r="AO345" s="16" t="s">
        <v>567</v>
      </c>
      <c r="AP345" s="6"/>
      <c r="AQ345" s="6"/>
      <c r="AR345" s="57"/>
      <c r="AS345" s="57"/>
      <c r="AT345" s="6">
        <v>1684394</v>
      </c>
      <c r="AU345" s="4" t="s">
        <v>3342</v>
      </c>
      <c r="AV345" s="4" t="s">
        <v>3343</v>
      </c>
      <c r="AW345" s="4" t="s">
        <v>3344</v>
      </c>
      <c r="AX345" s="6"/>
      <c r="AY345" s="6"/>
      <c r="AZ345" s="6"/>
      <c r="BA345" s="6"/>
      <c r="BB345" s="157" t="s">
        <v>1506</v>
      </c>
      <c r="BC345" s="157" t="s">
        <v>1507</v>
      </c>
      <c r="BD345" s="157"/>
      <c r="BE345" s="157"/>
      <c r="BF345" s="157"/>
      <c r="BG345" s="6"/>
      <c r="BH345" s="143"/>
      <c r="BI345" s="143"/>
      <c r="BJ345" s="143"/>
      <c r="BK345" s="143"/>
      <c r="BL345" s="143"/>
      <c r="BM345" s="143"/>
      <c r="BN345" s="143"/>
      <c r="BO345" s="143"/>
      <c r="BP345" s="143"/>
      <c r="BQ345" s="6" t="str">
        <f>VLOOKUP(AM345,Hilfslisten!J:K,2,FALSE)</f>
        <v>Zipper Christian</v>
      </c>
      <c r="BR345" s="157" t="s">
        <v>667</v>
      </c>
    </row>
    <row r="346" spans="1:70" ht="15" hidden="1" customHeight="1">
      <c r="A346" s="87" t="s">
        <v>3345</v>
      </c>
      <c r="B346" s="69" t="s">
        <v>177</v>
      </c>
      <c r="C346" s="22" t="s">
        <v>557</v>
      </c>
      <c r="D346" s="6"/>
      <c r="E346" s="6"/>
      <c r="F346" s="6"/>
      <c r="G346" s="6"/>
      <c r="H346" s="22" t="s">
        <v>557</v>
      </c>
      <c r="I346" s="6"/>
      <c r="J346" s="59" t="s">
        <v>667</v>
      </c>
      <c r="K346" s="6" t="s">
        <v>3346</v>
      </c>
      <c r="L346" s="133" t="s">
        <v>3347</v>
      </c>
      <c r="M346" s="6" t="s">
        <v>3347</v>
      </c>
      <c r="N346" s="15" t="s">
        <v>164</v>
      </c>
      <c r="O346" s="58">
        <v>2</v>
      </c>
      <c r="P346" s="16" t="s">
        <v>230</v>
      </c>
      <c r="Q346" s="6" t="s">
        <v>3231</v>
      </c>
      <c r="R346" s="6" t="s">
        <v>1085</v>
      </c>
      <c r="S346" s="8" t="s">
        <v>3232</v>
      </c>
      <c r="T346" s="157">
        <v>5</v>
      </c>
      <c r="U346" s="157">
        <v>5</v>
      </c>
      <c r="V346" s="157">
        <v>5</v>
      </c>
      <c r="W346" s="157" t="s">
        <v>1664</v>
      </c>
      <c r="X346" s="157">
        <v>5</v>
      </c>
      <c r="Y346" s="157" t="s">
        <v>1664</v>
      </c>
      <c r="Z346" s="157">
        <v>5</v>
      </c>
      <c r="AA346" s="157" t="s">
        <v>1664</v>
      </c>
      <c r="AB346" s="157">
        <v>5</v>
      </c>
      <c r="AC346" s="157" t="s">
        <v>1664</v>
      </c>
      <c r="AD346" s="157">
        <v>5</v>
      </c>
      <c r="AE346" s="157">
        <v>5</v>
      </c>
      <c r="AF346" s="157">
        <v>5</v>
      </c>
      <c r="AG346" s="157" t="s">
        <v>1664</v>
      </c>
      <c r="AH346" s="157">
        <v>5</v>
      </c>
      <c r="AI346" s="157" t="s">
        <v>1664</v>
      </c>
      <c r="AJ346" s="157">
        <v>5</v>
      </c>
      <c r="AK346" s="157" t="s">
        <v>1664</v>
      </c>
      <c r="AL346" s="6" t="s">
        <v>169</v>
      </c>
      <c r="AM346" s="6" t="s">
        <v>1115</v>
      </c>
      <c r="AN346" s="6" t="s">
        <v>551</v>
      </c>
      <c r="AO346" s="16" t="s">
        <v>567</v>
      </c>
      <c r="AP346" s="6"/>
      <c r="AQ346" s="6"/>
      <c r="AR346" s="57"/>
      <c r="AS346" s="57" t="s">
        <v>3348</v>
      </c>
      <c r="AT346" s="6">
        <v>1684416</v>
      </c>
      <c r="AU346" s="4" t="s">
        <v>3349</v>
      </c>
      <c r="AV346" s="4" t="s">
        <v>3350</v>
      </c>
      <c r="AW346" s="4" t="s">
        <v>3351</v>
      </c>
      <c r="AX346" s="6"/>
      <c r="AY346" s="6"/>
      <c r="AZ346" s="6"/>
      <c r="BA346" s="6"/>
      <c r="BB346" s="157" t="s">
        <v>1506</v>
      </c>
      <c r="BC346" s="157" t="s">
        <v>1507</v>
      </c>
      <c r="BD346" s="157"/>
      <c r="BE346" s="157"/>
      <c r="BF346" s="157"/>
      <c r="BG346" s="6"/>
      <c r="BH346" s="143"/>
      <c r="BI346" s="143"/>
      <c r="BJ346" s="143"/>
      <c r="BK346" s="143"/>
      <c r="BL346" s="143"/>
      <c r="BM346" s="143"/>
      <c r="BN346" s="143"/>
      <c r="BO346" s="143"/>
      <c r="BP346" s="143"/>
      <c r="BQ346" s="6" t="str">
        <f>VLOOKUP(AM346,Hilfslisten!J:K,2,FALSE)</f>
        <v>Anet Julien</v>
      </c>
      <c r="BR346" s="157" t="s">
        <v>667</v>
      </c>
    </row>
    <row r="347" spans="1:70" ht="15" hidden="1" customHeight="1">
      <c r="A347" s="87" t="s">
        <v>3352</v>
      </c>
      <c r="B347" s="69" t="s">
        <v>177</v>
      </c>
      <c r="C347" s="22" t="s">
        <v>557</v>
      </c>
      <c r="D347" s="6"/>
      <c r="E347" s="6"/>
      <c r="F347" s="6"/>
      <c r="G347" s="6"/>
      <c r="H347" s="22" t="s">
        <v>557</v>
      </c>
      <c r="I347" s="6"/>
      <c r="J347" s="59" t="s">
        <v>667</v>
      </c>
      <c r="K347" s="6" t="s">
        <v>3353</v>
      </c>
      <c r="L347" s="133" t="s">
        <v>3354</v>
      </c>
      <c r="M347" s="6" t="s">
        <v>3354</v>
      </c>
      <c r="N347" s="15" t="s">
        <v>164</v>
      </c>
      <c r="O347" s="58">
        <v>2</v>
      </c>
      <c r="P347" s="16" t="s">
        <v>3248</v>
      </c>
      <c r="Q347" s="6" t="s">
        <v>3240</v>
      </c>
      <c r="R347" s="6" t="s">
        <v>3290</v>
      </c>
      <c r="S347" s="8" t="s">
        <v>3291</v>
      </c>
      <c r="T347" s="157" t="s">
        <v>3292</v>
      </c>
      <c r="U347" s="157" t="s">
        <v>3292</v>
      </c>
      <c r="V347" s="157" t="s">
        <v>3292</v>
      </c>
      <c r="W347" s="157" t="s">
        <v>3293</v>
      </c>
      <c r="X347" s="157" t="s">
        <v>3292</v>
      </c>
      <c r="Y347" s="157" t="s">
        <v>3293</v>
      </c>
      <c r="Z347" s="157"/>
      <c r="AA347" s="157"/>
      <c r="AB347" s="157" t="s">
        <v>3292</v>
      </c>
      <c r="AC347" s="157" t="s">
        <v>3293</v>
      </c>
      <c r="AD347" s="157" t="s">
        <v>3292</v>
      </c>
      <c r="AE347" s="157" t="s">
        <v>3292</v>
      </c>
      <c r="AF347" s="157" t="s">
        <v>3292</v>
      </c>
      <c r="AG347" s="157" t="s">
        <v>3293</v>
      </c>
      <c r="AH347" s="157" t="s">
        <v>3292</v>
      </c>
      <c r="AI347" s="157" t="s">
        <v>3293</v>
      </c>
      <c r="AJ347" s="157" t="s">
        <v>3292</v>
      </c>
      <c r="AK347" s="157" t="s">
        <v>3293</v>
      </c>
      <c r="AL347" s="6" t="s">
        <v>365</v>
      </c>
      <c r="AM347" s="6" t="s">
        <v>3355</v>
      </c>
      <c r="AN347" s="6" t="s">
        <v>551</v>
      </c>
      <c r="AO347" s="16" t="s">
        <v>567</v>
      </c>
      <c r="AP347" s="6"/>
      <c r="AQ347" s="6"/>
      <c r="AR347" s="57"/>
      <c r="AS347" s="57" t="s">
        <v>200</v>
      </c>
      <c r="AT347" s="6">
        <v>1684421</v>
      </c>
      <c r="AU347" s="4" t="s">
        <v>3356</v>
      </c>
      <c r="AV347" s="4" t="s">
        <v>3357</v>
      </c>
      <c r="AW347" s="4" t="s">
        <v>3358</v>
      </c>
      <c r="AX347" s="6"/>
      <c r="AY347" s="6"/>
      <c r="AZ347" s="6"/>
      <c r="BA347" s="6"/>
      <c r="BB347" s="157" t="s">
        <v>1506</v>
      </c>
      <c r="BC347" s="157" t="s">
        <v>1507</v>
      </c>
      <c r="BD347" s="157"/>
      <c r="BE347" s="157"/>
      <c r="BF347" s="157"/>
      <c r="BG347" s="6" t="s">
        <v>3359</v>
      </c>
      <c r="BH347" s="143"/>
      <c r="BI347" s="143"/>
      <c r="BJ347" s="143"/>
      <c r="BK347" s="143"/>
      <c r="BL347" s="143"/>
      <c r="BM347" s="143"/>
      <c r="BN347" s="143"/>
      <c r="BO347" s="143"/>
      <c r="BP347" s="143"/>
      <c r="BQ347" s="6" t="str">
        <f>VLOOKUP(AM347,Hilfslisten!J:K,2,FALSE)</f>
        <v>Agarico Jörg</v>
      </c>
      <c r="BR347" s="157" t="s">
        <v>667</v>
      </c>
    </row>
    <row r="348" spans="1:70" ht="15" hidden="1" customHeight="1">
      <c r="A348" s="87" t="s">
        <v>3360</v>
      </c>
      <c r="B348" s="69" t="s">
        <v>177</v>
      </c>
      <c r="C348" s="22" t="s">
        <v>557</v>
      </c>
      <c r="D348" s="6"/>
      <c r="E348" s="6"/>
      <c r="F348" s="6"/>
      <c r="G348" s="6"/>
      <c r="H348" s="22" t="s">
        <v>557</v>
      </c>
      <c r="I348" s="6"/>
      <c r="J348" s="59" t="s">
        <v>667</v>
      </c>
      <c r="K348" s="6" t="s">
        <v>3361</v>
      </c>
      <c r="L348" s="133" t="s">
        <v>3362</v>
      </c>
      <c r="M348" s="6" t="s">
        <v>3363</v>
      </c>
      <c r="N348" s="15" t="s">
        <v>164</v>
      </c>
      <c r="O348" s="58">
        <v>2</v>
      </c>
      <c r="P348" s="16" t="s">
        <v>3248</v>
      </c>
      <c r="Q348" s="6" t="s">
        <v>3231</v>
      </c>
      <c r="R348" s="6" t="s">
        <v>1085</v>
      </c>
      <c r="S348" s="8" t="s">
        <v>3232</v>
      </c>
      <c r="T348" s="157">
        <v>5</v>
      </c>
      <c r="U348" s="157">
        <v>5</v>
      </c>
      <c r="V348" s="157">
        <v>5</v>
      </c>
      <c r="W348" s="157" t="s">
        <v>1664</v>
      </c>
      <c r="X348" s="157">
        <v>5</v>
      </c>
      <c r="Y348" s="157" t="s">
        <v>1664</v>
      </c>
      <c r="Z348" s="157">
        <v>5</v>
      </c>
      <c r="AA348" s="157" t="s">
        <v>1664</v>
      </c>
      <c r="AB348" s="157">
        <v>5</v>
      </c>
      <c r="AC348" s="157" t="s">
        <v>1664</v>
      </c>
      <c r="AD348" s="157">
        <v>5</v>
      </c>
      <c r="AE348" s="157">
        <v>5</v>
      </c>
      <c r="AF348" s="157">
        <v>5</v>
      </c>
      <c r="AG348" s="157" t="s">
        <v>1664</v>
      </c>
      <c r="AH348" s="157">
        <v>5</v>
      </c>
      <c r="AI348" s="157" t="s">
        <v>1664</v>
      </c>
      <c r="AJ348" s="157">
        <v>5</v>
      </c>
      <c r="AK348" s="157" t="s">
        <v>1664</v>
      </c>
      <c r="AL348" s="6" t="s">
        <v>284</v>
      </c>
      <c r="AM348" s="6" t="s">
        <v>442</v>
      </c>
      <c r="AN348" s="6" t="s">
        <v>551</v>
      </c>
      <c r="AO348" s="16" t="s">
        <v>567</v>
      </c>
      <c r="AP348" s="6"/>
      <c r="AQ348" s="6"/>
      <c r="AR348" s="57"/>
      <c r="AS348" s="57" t="s">
        <v>200</v>
      </c>
      <c r="AT348" s="6">
        <v>1684379</v>
      </c>
      <c r="AU348" s="4" t="s">
        <v>3364</v>
      </c>
      <c r="AV348" s="4" t="s">
        <v>3365</v>
      </c>
      <c r="AW348" s="4" t="s">
        <v>3366</v>
      </c>
      <c r="AX348" s="6"/>
      <c r="AY348" s="6"/>
      <c r="AZ348" s="6"/>
      <c r="BA348" s="6"/>
      <c r="BB348" s="157" t="s">
        <v>1506</v>
      </c>
      <c r="BC348" s="157" t="s">
        <v>1507</v>
      </c>
      <c r="BD348" s="157"/>
      <c r="BE348" s="157"/>
      <c r="BF348" s="157"/>
      <c r="BG348" s="6" t="s">
        <v>3285</v>
      </c>
      <c r="BH348" s="143"/>
      <c r="BI348" s="143"/>
      <c r="BJ348" s="143"/>
      <c r="BK348" s="143"/>
      <c r="BL348" s="143"/>
      <c r="BM348" s="143"/>
      <c r="BN348" s="143"/>
      <c r="BO348" s="143"/>
      <c r="BP348" s="143"/>
      <c r="BQ348" s="6" t="str">
        <f>VLOOKUP(AM348,Hilfslisten!J:K,2,FALSE)</f>
        <v>Sauter-Servaes Thomas</v>
      </c>
      <c r="BR348" s="157" t="s">
        <v>667</v>
      </c>
    </row>
    <row r="349" spans="1:70" ht="15" hidden="1" customHeight="1">
      <c r="A349" s="87" t="s">
        <v>3367</v>
      </c>
      <c r="B349" s="69" t="s">
        <v>177</v>
      </c>
      <c r="C349" s="22" t="s">
        <v>557</v>
      </c>
      <c r="D349" s="6"/>
      <c r="E349" s="6"/>
      <c r="F349" s="6"/>
      <c r="G349" s="6"/>
      <c r="H349" s="22" t="s">
        <v>557</v>
      </c>
      <c r="I349" s="6"/>
      <c r="J349" s="59" t="s">
        <v>667</v>
      </c>
      <c r="K349" s="6" t="s">
        <v>3368</v>
      </c>
      <c r="L349" s="133" t="s">
        <v>3369</v>
      </c>
      <c r="M349" s="6" t="s">
        <v>3370</v>
      </c>
      <c r="N349" s="15" t="s">
        <v>164</v>
      </c>
      <c r="O349" s="58">
        <v>2</v>
      </c>
      <c r="P349" s="16" t="s">
        <v>230</v>
      </c>
      <c r="Q349" s="6" t="s">
        <v>3231</v>
      </c>
      <c r="R349" s="6" t="s">
        <v>1085</v>
      </c>
      <c r="S349" s="8" t="s">
        <v>3232</v>
      </c>
      <c r="T349" s="157">
        <v>5</v>
      </c>
      <c r="U349" s="157">
        <v>5</v>
      </c>
      <c r="V349" s="157">
        <v>5</v>
      </c>
      <c r="W349" s="157" t="s">
        <v>1664</v>
      </c>
      <c r="X349" s="157">
        <v>5</v>
      </c>
      <c r="Y349" s="157" t="s">
        <v>1664</v>
      </c>
      <c r="Z349" s="157">
        <v>5</v>
      </c>
      <c r="AA349" s="157" t="s">
        <v>1664</v>
      </c>
      <c r="AB349" s="157">
        <v>5</v>
      </c>
      <c r="AC349" s="157" t="s">
        <v>1664</v>
      </c>
      <c r="AD349" s="157">
        <v>5</v>
      </c>
      <c r="AE349" s="157">
        <v>5</v>
      </c>
      <c r="AF349" s="157">
        <v>5</v>
      </c>
      <c r="AG349" s="157" t="s">
        <v>1664</v>
      </c>
      <c r="AH349" s="157">
        <v>5</v>
      </c>
      <c r="AI349" s="157" t="s">
        <v>1664</v>
      </c>
      <c r="AJ349" s="157">
        <v>5</v>
      </c>
      <c r="AK349" s="157" t="s">
        <v>1664</v>
      </c>
      <c r="AL349" s="6" t="s">
        <v>284</v>
      </c>
      <c r="AM349" s="6" t="s">
        <v>3249</v>
      </c>
      <c r="AN349" s="6" t="s">
        <v>551</v>
      </c>
      <c r="AO349" s="16" t="s">
        <v>567</v>
      </c>
      <c r="AP349" s="6"/>
      <c r="AQ349" s="6"/>
      <c r="AR349" s="57"/>
      <c r="AS349" s="57" t="s">
        <v>1158</v>
      </c>
      <c r="AT349" s="6">
        <v>1684398</v>
      </c>
      <c r="AU349" s="4" t="s">
        <v>3371</v>
      </c>
      <c r="AV349" s="4" t="s">
        <v>3372</v>
      </c>
      <c r="AW349" s="4" t="s">
        <v>3373</v>
      </c>
      <c r="AX349" s="6"/>
      <c r="AY349" s="6"/>
      <c r="AZ349" s="6"/>
      <c r="BA349" s="6"/>
      <c r="BB349" s="157" t="s">
        <v>1506</v>
      </c>
      <c r="BC349" s="157" t="s">
        <v>1507</v>
      </c>
      <c r="BD349" s="157"/>
      <c r="BE349" s="157"/>
      <c r="BF349" s="157"/>
      <c r="BG349" s="6"/>
      <c r="BH349" s="143"/>
      <c r="BI349" s="143"/>
      <c r="BJ349" s="143"/>
      <c r="BK349" s="143"/>
      <c r="BL349" s="143"/>
      <c r="BM349" s="143"/>
      <c r="BN349" s="143"/>
      <c r="BO349" s="143"/>
      <c r="BP349" s="143"/>
      <c r="BQ349" s="6" t="str">
        <f>VLOOKUP(AM349,Hilfslisten!J:K,2,FALSE)</f>
        <v>Spiess Harry</v>
      </c>
      <c r="BR349" s="157" t="s">
        <v>667</v>
      </c>
    </row>
    <row r="350" spans="1:70" ht="15" hidden="1" customHeight="1">
      <c r="A350" s="87" t="s">
        <v>3374</v>
      </c>
      <c r="B350" s="69" t="s">
        <v>159</v>
      </c>
      <c r="C350" s="22" t="s">
        <v>557</v>
      </c>
      <c r="D350" s="6"/>
      <c r="E350" s="6"/>
      <c r="F350" s="6"/>
      <c r="G350" s="6"/>
      <c r="H350" s="22" t="s">
        <v>557</v>
      </c>
      <c r="I350" s="6"/>
      <c r="J350" s="59" t="s">
        <v>667</v>
      </c>
      <c r="K350" s="8" t="s">
        <v>3375</v>
      </c>
      <c r="L350" s="133" t="s">
        <v>3376</v>
      </c>
      <c r="M350" s="6" t="s">
        <v>3376</v>
      </c>
      <c r="N350" s="15" t="s">
        <v>164</v>
      </c>
      <c r="O350" s="58">
        <v>2</v>
      </c>
      <c r="P350" s="16" t="s">
        <v>230</v>
      </c>
      <c r="Q350" s="6" t="s">
        <v>3231</v>
      </c>
      <c r="R350" s="8" t="s">
        <v>1085</v>
      </c>
      <c r="S350" s="8" t="s">
        <v>3232</v>
      </c>
      <c r="T350" s="157">
        <v>5</v>
      </c>
      <c r="U350" s="157">
        <v>5</v>
      </c>
      <c r="V350" s="157">
        <v>5</v>
      </c>
      <c r="W350" s="157" t="s">
        <v>1664</v>
      </c>
      <c r="X350" s="157">
        <v>5</v>
      </c>
      <c r="Y350" s="157" t="s">
        <v>1664</v>
      </c>
      <c r="Z350" s="157">
        <v>5</v>
      </c>
      <c r="AA350" s="157" t="s">
        <v>1664</v>
      </c>
      <c r="AB350" s="157">
        <v>5</v>
      </c>
      <c r="AC350" s="157" t="s">
        <v>1664</v>
      </c>
      <c r="AD350" s="157">
        <v>5</v>
      </c>
      <c r="AE350" s="157">
        <v>5</v>
      </c>
      <c r="AF350" s="157">
        <v>5</v>
      </c>
      <c r="AG350" s="157" t="s">
        <v>1664</v>
      </c>
      <c r="AH350" s="157">
        <v>5</v>
      </c>
      <c r="AI350" s="157" t="s">
        <v>1664</v>
      </c>
      <c r="AJ350" s="157">
        <v>5</v>
      </c>
      <c r="AK350" s="157" t="s">
        <v>1664</v>
      </c>
      <c r="AL350" s="8" t="s">
        <v>3377</v>
      </c>
      <c r="AM350" s="8" t="s">
        <v>551</v>
      </c>
      <c r="AN350" s="8" t="s">
        <v>551</v>
      </c>
      <c r="AO350" s="16" t="s">
        <v>567</v>
      </c>
      <c r="AP350" s="6"/>
      <c r="AQ350" s="6"/>
      <c r="AR350" s="57"/>
      <c r="AS350" s="57" t="s">
        <v>200</v>
      </c>
      <c r="AT350" s="6">
        <v>1545206</v>
      </c>
      <c r="AU350" s="4" t="s">
        <v>3378</v>
      </c>
      <c r="AV350" s="4" t="s">
        <v>3379</v>
      </c>
      <c r="AW350" s="4" t="s">
        <v>3380</v>
      </c>
      <c r="AX350" s="6"/>
      <c r="AY350" s="6"/>
      <c r="AZ350" s="6"/>
      <c r="BA350" s="6"/>
      <c r="BB350" s="157" t="s">
        <v>1507</v>
      </c>
      <c r="BC350" s="157" t="s">
        <v>1507</v>
      </c>
      <c r="BD350" s="157"/>
      <c r="BE350" s="157"/>
      <c r="BF350" s="157"/>
      <c r="BG350" s="6"/>
      <c r="BH350" s="143"/>
      <c r="BI350" s="143"/>
      <c r="BJ350" s="143"/>
      <c r="BK350" s="143"/>
      <c r="BL350" s="143"/>
      <c r="BM350" s="143"/>
      <c r="BN350" s="143"/>
      <c r="BO350" s="143"/>
      <c r="BP350" s="143"/>
      <c r="BQ350" s="6" t="str">
        <f>VLOOKUP(AM350,Hilfslisten!J:K,2,FALSE)</f>
        <v>Järmann Thomas</v>
      </c>
      <c r="BR350" s="157"/>
    </row>
    <row r="351" spans="1:70" ht="15" hidden="1" customHeight="1">
      <c r="A351" s="87" t="s">
        <v>3381</v>
      </c>
      <c r="B351" s="69" t="s">
        <v>159</v>
      </c>
      <c r="C351" s="22" t="s">
        <v>557</v>
      </c>
      <c r="D351" s="6"/>
      <c r="E351" s="6"/>
      <c r="F351" s="6"/>
      <c r="G351" s="6"/>
      <c r="H351" s="22" t="s">
        <v>557</v>
      </c>
      <c r="I351" s="6"/>
      <c r="J351" s="59" t="s">
        <v>667</v>
      </c>
      <c r="K351" s="8" t="s">
        <v>3382</v>
      </c>
      <c r="L351" s="133" t="s">
        <v>3383</v>
      </c>
      <c r="M351" s="6" t="s">
        <v>3383</v>
      </c>
      <c r="N351" s="15" t="s">
        <v>164</v>
      </c>
      <c r="O351" s="58">
        <v>2</v>
      </c>
      <c r="P351" s="16" t="s">
        <v>230</v>
      </c>
      <c r="Q351" s="6" t="s">
        <v>3231</v>
      </c>
      <c r="R351" s="8" t="s">
        <v>1085</v>
      </c>
      <c r="S351" s="8" t="s">
        <v>3232</v>
      </c>
      <c r="T351" s="157">
        <v>5</v>
      </c>
      <c r="U351" s="157">
        <v>5</v>
      </c>
      <c r="V351" s="157">
        <v>5</v>
      </c>
      <c r="W351" s="157" t="s">
        <v>1664</v>
      </c>
      <c r="X351" s="157">
        <v>5</v>
      </c>
      <c r="Y351" s="157" t="s">
        <v>1664</v>
      </c>
      <c r="Z351" s="157">
        <v>5</v>
      </c>
      <c r="AA351" s="157" t="s">
        <v>1664</v>
      </c>
      <c r="AB351" s="157">
        <v>5</v>
      </c>
      <c r="AC351" s="157" t="s">
        <v>1664</v>
      </c>
      <c r="AD351" s="157">
        <v>5</v>
      </c>
      <c r="AE351" s="157">
        <v>5</v>
      </c>
      <c r="AF351" s="157">
        <v>5</v>
      </c>
      <c r="AG351" s="157" t="s">
        <v>1664</v>
      </c>
      <c r="AH351" s="157">
        <v>5</v>
      </c>
      <c r="AI351" s="157" t="s">
        <v>1664</v>
      </c>
      <c r="AJ351" s="157">
        <v>5</v>
      </c>
      <c r="AK351" s="157" t="s">
        <v>1664</v>
      </c>
      <c r="AL351" s="8" t="s">
        <v>3377</v>
      </c>
      <c r="AM351" s="8" t="s">
        <v>551</v>
      </c>
      <c r="AN351" s="8" t="s">
        <v>551</v>
      </c>
      <c r="AO351" s="16" t="s">
        <v>567</v>
      </c>
      <c r="AP351" s="6"/>
      <c r="AQ351" s="6"/>
      <c r="AR351" s="57"/>
      <c r="AS351" s="57" t="s">
        <v>200</v>
      </c>
      <c r="AT351" s="6">
        <v>1545208</v>
      </c>
      <c r="AU351" s="4" t="s">
        <v>3384</v>
      </c>
      <c r="AV351" s="4" t="s">
        <v>3385</v>
      </c>
      <c r="AW351" s="4" t="s">
        <v>3386</v>
      </c>
      <c r="AX351" s="6"/>
      <c r="AY351" s="6"/>
      <c r="AZ351" s="6"/>
      <c r="BA351" s="6"/>
      <c r="BB351" s="157" t="s">
        <v>1507</v>
      </c>
      <c r="BC351" s="157" t="s">
        <v>1507</v>
      </c>
      <c r="BD351" s="157"/>
      <c r="BE351" s="157"/>
      <c r="BF351" s="157"/>
      <c r="BG351" s="6"/>
      <c r="BH351" s="143"/>
      <c r="BI351" s="143"/>
      <c r="BJ351" s="143"/>
      <c r="BK351" s="143"/>
      <c r="BL351" s="143"/>
      <c r="BM351" s="143"/>
      <c r="BN351" s="143"/>
      <c r="BO351" s="143"/>
      <c r="BP351" s="143"/>
      <c r="BQ351" s="6" t="str">
        <f>VLOOKUP(AM351,Hilfslisten!J:K,2,FALSE)</f>
        <v>Järmann Thomas</v>
      </c>
      <c r="BR351" s="157"/>
    </row>
    <row r="352" spans="1:70" ht="15" hidden="1" customHeight="1">
      <c r="A352" s="85" t="s">
        <v>3387</v>
      </c>
      <c r="B352" s="22" t="s">
        <v>177</v>
      </c>
      <c r="C352" s="21" t="s">
        <v>3388</v>
      </c>
      <c r="D352" s="56" t="s">
        <v>3389</v>
      </c>
      <c r="E352" s="197" t="s">
        <v>179</v>
      </c>
      <c r="F352" s="21" t="s">
        <v>2173</v>
      </c>
      <c r="G352" s="15" t="s">
        <v>2764</v>
      </c>
      <c r="H352" s="14"/>
      <c r="I352" s="14"/>
      <c r="J352" s="59" t="s">
        <v>667</v>
      </c>
      <c r="K352" s="14" t="s">
        <v>3390</v>
      </c>
      <c r="L352" s="197" t="s">
        <v>3391</v>
      </c>
      <c r="M352" s="84" t="s">
        <v>2766</v>
      </c>
      <c r="N352" s="15" t="s">
        <v>164</v>
      </c>
      <c r="O352" s="58">
        <v>4</v>
      </c>
      <c r="P352" s="16" t="s">
        <v>208</v>
      </c>
      <c r="Q352" s="16" t="s">
        <v>3392</v>
      </c>
      <c r="R352" s="16" t="s">
        <v>3393</v>
      </c>
      <c r="S352" s="17" t="s">
        <v>3394</v>
      </c>
      <c r="T352" s="23" t="s">
        <v>168</v>
      </c>
      <c r="U352" s="23" t="s">
        <v>168</v>
      </c>
      <c r="V352" s="23">
        <v>1</v>
      </c>
      <c r="W352" s="23">
        <v>1</v>
      </c>
      <c r="X352" s="23" t="s">
        <v>168</v>
      </c>
      <c r="Y352" s="23" t="s">
        <v>168</v>
      </c>
      <c r="Z352" s="23" t="s">
        <v>168</v>
      </c>
      <c r="AA352" s="23" t="s">
        <v>168</v>
      </c>
      <c r="AB352" s="23">
        <v>1</v>
      </c>
      <c r="AC352" s="23">
        <v>3</v>
      </c>
      <c r="AD352" s="23" t="s">
        <v>168</v>
      </c>
      <c r="AE352" s="23" t="s">
        <v>168</v>
      </c>
      <c r="AF352" s="23" t="s">
        <v>168</v>
      </c>
      <c r="AG352" s="23" t="s">
        <v>168</v>
      </c>
      <c r="AH352" s="23" t="s">
        <v>168</v>
      </c>
      <c r="AI352" s="23" t="s">
        <v>168</v>
      </c>
      <c r="AJ352" s="23">
        <v>5</v>
      </c>
      <c r="AK352" s="23">
        <v>5</v>
      </c>
      <c r="AL352" s="15" t="s">
        <v>219</v>
      </c>
      <c r="AM352" s="15" t="s">
        <v>699</v>
      </c>
      <c r="AN352" s="15" t="s">
        <v>308</v>
      </c>
      <c r="AO352" s="17" t="s">
        <v>171</v>
      </c>
      <c r="AP352" s="23" t="s">
        <v>667</v>
      </c>
      <c r="AQ352" s="69" t="s">
        <v>3395</v>
      </c>
      <c r="AR352" s="41"/>
      <c r="AS352" s="41" t="s">
        <v>3396</v>
      </c>
      <c r="AT352" s="56">
        <v>1455604</v>
      </c>
      <c r="AU352" s="4" t="s">
        <v>3397</v>
      </c>
      <c r="AV352" s="4" t="s">
        <v>3398</v>
      </c>
      <c r="AW352" s="4" t="s">
        <v>3399</v>
      </c>
      <c r="AX352" s="70"/>
      <c r="AY352" s="115">
        <v>0</v>
      </c>
      <c r="AZ352" s="70"/>
      <c r="BA352" s="115">
        <v>0</v>
      </c>
      <c r="BB352" s="157" t="s">
        <v>1507</v>
      </c>
      <c r="BC352" s="157" t="s">
        <v>1507</v>
      </c>
      <c r="BD352" s="157"/>
      <c r="BE352" s="157"/>
      <c r="BF352" s="157"/>
      <c r="BG352" s="115"/>
      <c r="BH352" s="143">
        <v>0</v>
      </c>
      <c r="BI352" s="143"/>
      <c r="BJ352" s="143">
        <v>0</v>
      </c>
      <c r="BK352" s="143">
        <v>0</v>
      </c>
      <c r="BL352" s="143">
        <v>0</v>
      </c>
      <c r="BM352" s="143">
        <v>0</v>
      </c>
      <c r="BN352" s="143">
        <v>0</v>
      </c>
      <c r="BO352" s="143">
        <v>0</v>
      </c>
      <c r="BP352" s="143">
        <v>1</v>
      </c>
      <c r="BQ352" s="6" t="str">
        <f>VLOOKUP(AM352,Hilfslisten!J:K,2,FALSE)</f>
        <v>Braschler Martin</v>
      </c>
      <c r="BR352" s="157"/>
    </row>
    <row r="353" spans="1:70" ht="15" hidden="1" customHeight="1">
      <c r="A353" s="88" t="s">
        <v>3400</v>
      </c>
      <c r="B353" s="22" t="s">
        <v>177</v>
      </c>
      <c r="C353" s="69" t="s">
        <v>147</v>
      </c>
      <c r="D353" s="56" t="s">
        <v>3401</v>
      </c>
      <c r="E353" s="239" t="s">
        <v>3402</v>
      </c>
      <c r="F353" s="69" t="s">
        <v>147</v>
      </c>
      <c r="G353" s="69"/>
      <c r="H353" s="69"/>
      <c r="I353" s="69"/>
      <c r="J353" s="58"/>
      <c r="K353" s="15" t="s">
        <v>3403</v>
      </c>
      <c r="L353" s="239" t="s">
        <v>3404</v>
      </c>
      <c r="M353" s="16" t="s">
        <v>3404</v>
      </c>
      <c r="N353" s="16" t="s">
        <v>164</v>
      </c>
      <c r="O353" s="185">
        <v>12</v>
      </c>
      <c r="P353" s="16" t="s">
        <v>3405</v>
      </c>
      <c r="Q353" s="15"/>
      <c r="R353" s="15" t="s">
        <v>1692</v>
      </c>
      <c r="S353" s="15" t="s">
        <v>3406</v>
      </c>
      <c r="T353" s="23">
        <v>6</v>
      </c>
      <c r="U353" s="23">
        <v>8</v>
      </c>
      <c r="V353" s="23"/>
      <c r="W353" s="23"/>
      <c r="X353" s="23" t="s">
        <v>168</v>
      </c>
      <c r="Y353" s="23" t="s">
        <v>168</v>
      </c>
      <c r="Z353" s="23" t="s">
        <v>168</v>
      </c>
      <c r="AA353" s="23" t="s">
        <v>168</v>
      </c>
      <c r="AB353" s="23" t="s">
        <v>168</v>
      </c>
      <c r="AC353" s="23" t="s">
        <v>168</v>
      </c>
      <c r="AD353" s="23" t="s">
        <v>168</v>
      </c>
      <c r="AE353" s="23" t="s">
        <v>168</v>
      </c>
      <c r="AF353" s="23" t="s">
        <v>168</v>
      </c>
      <c r="AG353" s="23" t="s">
        <v>168</v>
      </c>
      <c r="AH353" s="23" t="s">
        <v>168</v>
      </c>
      <c r="AI353" s="23" t="s">
        <v>168</v>
      </c>
      <c r="AJ353" s="23" t="s">
        <v>168</v>
      </c>
      <c r="AK353" s="23" t="s">
        <v>168</v>
      </c>
      <c r="AL353" s="84" t="s">
        <v>2279</v>
      </c>
      <c r="AM353" s="186" t="s">
        <v>170</v>
      </c>
      <c r="AN353" s="186" t="s">
        <v>170</v>
      </c>
      <c r="AO353" s="84" t="s">
        <v>198</v>
      </c>
      <c r="AP353" s="109" t="s">
        <v>667</v>
      </c>
      <c r="AQ353" s="240" t="s">
        <v>3407</v>
      </c>
      <c r="AR353" s="41"/>
      <c r="AS353" s="57" t="s">
        <v>200</v>
      </c>
      <c r="AT353" s="56">
        <v>1560431</v>
      </c>
      <c r="AU353" s="4" t="s">
        <v>3408</v>
      </c>
      <c r="AV353" s="4" t="s">
        <v>3409</v>
      </c>
      <c r="AW353" s="4" t="s">
        <v>3410</v>
      </c>
      <c r="AX353" s="70">
        <v>0</v>
      </c>
      <c r="AY353" s="115">
        <v>0</v>
      </c>
      <c r="AZ353" s="70">
        <v>0</v>
      </c>
      <c r="BA353" s="115">
        <v>0</v>
      </c>
      <c r="BB353" s="157"/>
      <c r="BC353" s="157" t="s">
        <v>1507</v>
      </c>
      <c r="BD353" s="157"/>
      <c r="BE353" s="157"/>
      <c r="BF353" s="157"/>
      <c r="BG353" s="115"/>
      <c r="BH353" s="143"/>
      <c r="BI353" s="143"/>
      <c r="BJ353" s="143"/>
      <c r="BK353" s="143"/>
      <c r="BL353" s="143"/>
      <c r="BM353" s="143"/>
      <c r="BN353" s="143"/>
      <c r="BO353" s="143"/>
      <c r="BP353" s="143"/>
      <c r="BQ353" s="6" t="str">
        <f>VLOOKUP(AM353,Hilfslisten!J:K,2,FALSE)</f>
        <v>Regli Christoph</v>
      </c>
      <c r="BR353" s="6"/>
    </row>
    <row r="354" spans="1:70" ht="15" hidden="1" customHeight="1">
      <c r="A354" s="88" t="s">
        <v>3411</v>
      </c>
      <c r="B354" s="69" t="s">
        <v>177</v>
      </c>
      <c r="C354" s="69" t="s">
        <v>147</v>
      </c>
      <c r="D354" s="56" t="s">
        <v>3412</v>
      </c>
      <c r="E354" s="239" t="s">
        <v>3402</v>
      </c>
      <c r="F354" s="69" t="s">
        <v>147</v>
      </c>
      <c r="G354" s="69"/>
      <c r="H354" s="69"/>
      <c r="I354" s="69"/>
      <c r="J354" s="58"/>
      <c r="K354" s="15" t="s">
        <v>3413</v>
      </c>
      <c r="L354" s="239" t="s">
        <v>3404</v>
      </c>
      <c r="M354" s="27" t="s">
        <v>3404</v>
      </c>
      <c r="N354" s="16" t="s">
        <v>661</v>
      </c>
      <c r="O354" s="185">
        <v>12</v>
      </c>
      <c r="P354" s="16" t="s">
        <v>3405</v>
      </c>
      <c r="Q354" s="15"/>
      <c r="R354" s="15" t="s">
        <v>1692</v>
      </c>
      <c r="S354" s="15" t="s">
        <v>3406</v>
      </c>
      <c r="T354" s="23">
        <v>6</v>
      </c>
      <c r="U354" s="23">
        <v>8</v>
      </c>
      <c r="V354" s="23"/>
      <c r="W354" s="23"/>
      <c r="X354" s="23" t="s">
        <v>168</v>
      </c>
      <c r="Y354" s="23" t="s">
        <v>168</v>
      </c>
      <c r="Z354" s="23" t="s">
        <v>168</v>
      </c>
      <c r="AA354" s="23" t="s">
        <v>168</v>
      </c>
      <c r="AB354" s="23" t="s">
        <v>168</v>
      </c>
      <c r="AC354" s="23" t="s">
        <v>168</v>
      </c>
      <c r="AD354" s="23" t="s">
        <v>168</v>
      </c>
      <c r="AE354" s="23" t="s">
        <v>168</v>
      </c>
      <c r="AF354" s="23" t="s">
        <v>168</v>
      </c>
      <c r="AG354" s="23" t="s">
        <v>168</v>
      </c>
      <c r="AH354" s="23" t="s">
        <v>168</v>
      </c>
      <c r="AI354" s="23" t="s">
        <v>168</v>
      </c>
      <c r="AJ354" s="23" t="s">
        <v>168</v>
      </c>
      <c r="AK354" s="23" t="s">
        <v>168</v>
      </c>
      <c r="AL354" s="84" t="s">
        <v>2279</v>
      </c>
      <c r="AM354" s="186" t="s">
        <v>170</v>
      </c>
      <c r="AN354" s="186" t="s">
        <v>170</v>
      </c>
      <c r="AO354" s="84" t="s">
        <v>198</v>
      </c>
      <c r="AP354" s="109" t="s">
        <v>667</v>
      </c>
      <c r="AQ354" s="84"/>
      <c r="AR354" s="41"/>
      <c r="AS354" s="57" t="s">
        <v>200</v>
      </c>
      <c r="AT354" s="56">
        <v>1560429</v>
      </c>
      <c r="AU354" s="4" t="s">
        <v>3414</v>
      </c>
      <c r="AV354" s="4" t="s">
        <v>3415</v>
      </c>
      <c r="AW354" s="4" t="s">
        <v>3416</v>
      </c>
      <c r="AX354" s="70" t="s">
        <v>667</v>
      </c>
      <c r="AY354" s="115" t="s">
        <v>2290</v>
      </c>
      <c r="AZ354" s="70" t="s">
        <v>667</v>
      </c>
      <c r="BA354" s="115">
        <v>0</v>
      </c>
      <c r="BB354" s="157"/>
      <c r="BC354" s="157" t="s">
        <v>1507</v>
      </c>
      <c r="BD354" s="157"/>
      <c r="BE354" s="157"/>
      <c r="BF354" s="157"/>
      <c r="BG354" s="115"/>
      <c r="BH354" s="143"/>
      <c r="BI354" s="143"/>
      <c r="BJ354" s="143"/>
      <c r="BK354" s="143"/>
      <c r="BL354" s="143"/>
      <c r="BM354" s="143"/>
      <c r="BN354" s="143"/>
      <c r="BO354" s="143"/>
      <c r="BP354" s="143"/>
      <c r="BQ354" s="6" t="str">
        <f>VLOOKUP(AM354,Hilfslisten!J:K,2,FALSE)</f>
        <v>Regli Christoph</v>
      </c>
      <c r="BR354" s="6"/>
    </row>
    <row r="355" spans="1:70" ht="15" hidden="1" customHeight="1">
      <c r="A355" s="88" t="s">
        <v>3417</v>
      </c>
      <c r="B355" s="6" t="s">
        <v>177</v>
      </c>
      <c r="C355" s="6" t="s">
        <v>148</v>
      </c>
      <c r="D355" s="6"/>
      <c r="E355" s="6"/>
      <c r="F355" s="6" t="s">
        <v>148</v>
      </c>
      <c r="G355" s="6"/>
      <c r="H355" s="6"/>
      <c r="I355" s="6"/>
      <c r="J355" s="157"/>
      <c r="K355" s="83" t="s">
        <v>3418</v>
      </c>
      <c r="L355" s="191" t="s">
        <v>3419</v>
      </c>
      <c r="M355" s="6" t="s">
        <v>3420</v>
      </c>
      <c r="N355" s="6" t="s">
        <v>164</v>
      </c>
      <c r="O355" s="157">
        <v>12</v>
      </c>
      <c r="P355" s="16" t="s">
        <v>3405</v>
      </c>
      <c r="Q355" s="6"/>
      <c r="R355" s="6" t="s">
        <v>1692</v>
      </c>
      <c r="S355" s="6" t="s">
        <v>3406</v>
      </c>
      <c r="T355" s="157"/>
      <c r="U355" s="157"/>
      <c r="V355" s="157">
        <v>6</v>
      </c>
      <c r="W355" s="157">
        <v>8</v>
      </c>
      <c r="X355" s="157"/>
      <c r="Y355" s="157"/>
      <c r="Z355" s="157"/>
      <c r="AA355" s="157"/>
      <c r="AB355" s="157"/>
      <c r="AC355" s="157"/>
      <c r="AD355" s="157"/>
      <c r="AE355" s="157"/>
      <c r="AF355" s="157"/>
      <c r="AG355" s="157"/>
      <c r="AH355" s="157"/>
      <c r="AI355" s="157"/>
      <c r="AJ355" s="157"/>
      <c r="AK355" s="157"/>
      <c r="AL355" s="6" t="s">
        <v>2295</v>
      </c>
      <c r="AM355" s="8" t="s">
        <v>211</v>
      </c>
      <c r="AN355" s="8" t="s">
        <v>211</v>
      </c>
      <c r="AO355" s="6"/>
      <c r="AP355" s="157"/>
      <c r="AQ355" s="6"/>
      <c r="AR355" s="57"/>
      <c r="AS355" s="57" t="s">
        <v>200</v>
      </c>
      <c r="AT355" s="6">
        <v>1680438</v>
      </c>
      <c r="AU355" s="4" t="s">
        <v>3421</v>
      </c>
      <c r="AV355" s="4" t="s">
        <v>3422</v>
      </c>
      <c r="AW355" s="4" t="s">
        <v>3423</v>
      </c>
      <c r="AX355" s="70"/>
      <c r="AY355" s="116"/>
      <c r="AZ355" s="70"/>
      <c r="BA355" s="116"/>
      <c r="BB355" s="157"/>
      <c r="BC355" s="157"/>
      <c r="BD355" s="157"/>
      <c r="BE355" s="157"/>
      <c r="BF355" s="157"/>
      <c r="BG355" s="116"/>
      <c r="BH355" s="143"/>
      <c r="BI355" s="143"/>
      <c r="BJ355" s="143"/>
      <c r="BK355" s="143"/>
      <c r="BL355" s="143"/>
      <c r="BM355" s="143"/>
      <c r="BN355" s="143"/>
      <c r="BO355" s="143"/>
      <c r="BP355" s="143"/>
      <c r="BQ355" s="6" t="str">
        <f>VLOOKUP(AM355,Hilfslisten!J:K,2,FALSE)</f>
        <v>Dömer Manuel</v>
      </c>
      <c r="BR355" s="6"/>
    </row>
    <row r="356" spans="1:70" ht="15" hidden="1" customHeight="1">
      <c r="A356" s="88" t="s">
        <v>3424</v>
      </c>
      <c r="B356" s="69" t="s">
        <v>177</v>
      </c>
      <c r="C356" s="69" t="s">
        <v>149</v>
      </c>
      <c r="D356" s="56"/>
      <c r="E356" s="198" t="s">
        <v>3402</v>
      </c>
      <c r="F356" s="69" t="s">
        <v>149</v>
      </c>
      <c r="G356" s="15"/>
      <c r="H356" s="15"/>
      <c r="I356" s="15"/>
      <c r="J356" s="62"/>
      <c r="K356" s="15" t="s">
        <v>3425</v>
      </c>
      <c r="L356" s="198" t="s">
        <v>3426</v>
      </c>
      <c r="M356" s="84" t="s">
        <v>3427</v>
      </c>
      <c r="N356" s="16" t="s">
        <v>164</v>
      </c>
      <c r="O356" s="58">
        <v>12</v>
      </c>
      <c r="P356" s="16" t="s">
        <v>3405</v>
      </c>
      <c r="Q356" s="16"/>
      <c r="R356" s="15" t="s">
        <v>1692</v>
      </c>
      <c r="S356" s="16" t="s">
        <v>3406</v>
      </c>
      <c r="T356" s="23" t="s">
        <v>168</v>
      </c>
      <c r="U356" s="23" t="s">
        <v>168</v>
      </c>
      <c r="V356" s="23"/>
      <c r="W356" s="23"/>
      <c r="X356" s="23">
        <v>6</v>
      </c>
      <c r="Y356" s="23">
        <v>8</v>
      </c>
      <c r="Z356" s="23" t="s">
        <v>168</v>
      </c>
      <c r="AA356" s="23" t="s">
        <v>168</v>
      </c>
      <c r="AB356" s="23" t="s">
        <v>168</v>
      </c>
      <c r="AC356" s="23" t="s">
        <v>168</v>
      </c>
      <c r="AD356" s="23" t="s">
        <v>168</v>
      </c>
      <c r="AE356" s="23" t="s">
        <v>168</v>
      </c>
      <c r="AF356" s="23" t="s">
        <v>168</v>
      </c>
      <c r="AG356" s="23" t="s">
        <v>168</v>
      </c>
      <c r="AH356" s="23" t="s">
        <v>168</v>
      </c>
      <c r="AI356" s="23" t="s">
        <v>168</v>
      </c>
      <c r="AJ356" s="23" t="s">
        <v>168</v>
      </c>
      <c r="AK356" s="23" t="s">
        <v>168</v>
      </c>
      <c r="AL356" s="16" t="s">
        <v>2295</v>
      </c>
      <c r="AM356" s="15" t="s">
        <v>234</v>
      </c>
      <c r="AN356" s="15" t="s">
        <v>234</v>
      </c>
      <c r="AO356" s="16" t="s">
        <v>198</v>
      </c>
      <c r="AP356" s="108" t="s">
        <v>667</v>
      </c>
      <c r="AQ356" s="16"/>
      <c r="AR356" s="41"/>
      <c r="AS356" s="57" t="s">
        <v>200</v>
      </c>
      <c r="AT356" s="56">
        <v>1560426</v>
      </c>
      <c r="AU356" s="4" t="s">
        <v>3428</v>
      </c>
      <c r="AV356" s="4" t="s">
        <v>3429</v>
      </c>
      <c r="AW356" s="4" t="s">
        <v>3430</v>
      </c>
      <c r="AX356" s="70">
        <v>0</v>
      </c>
      <c r="AY356" s="115">
        <v>0</v>
      </c>
      <c r="AZ356" s="70">
        <v>0</v>
      </c>
      <c r="BA356" s="115">
        <v>0</v>
      </c>
      <c r="BB356" s="157"/>
      <c r="BC356" s="157"/>
      <c r="BD356" s="157"/>
      <c r="BE356" s="157"/>
      <c r="BF356" s="157"/>
      <c r="BG356" s="115"/>
      <c r="BH356" s="143"/>
      <c r="BI356" s="143"/>
      <c r="BJ356" s="143"/>
      <c r="BK356" s="143"/>
      <c r="BL356" s="143"/>
      <c r="BM356" s="143"/>
      <c r="BN356" s="143"/>
      <c r="BO356" s="143"/>
      <c r="BP356" s="143"/>
      <c r="BQ356" s="6" t="str">
        <f>VLOOKUP(AM356,Hilfslisten!J:K,2,FALSE)</f>
        <v>Loeser Martin</v>
      </c>
      <c r="BR356" s="6"/>
    </row>
    <row r="357" spans="1:70" ht="15" hidden="1" customHeight="1">
      <c r="A357" s="88" t="s">
        <v>3431</v>
      </c>
      <c r="B357" s="69" t="s">
        <v>177</v>
      </c>
      <c r="C357" s="69" t="s">
        <v>149</v>
      </c>
      <c r="D357" s="56"/>
      <c r="E357" s="198" t="s">
        <v>3402</v>
      </c>
      <c r="F357" s="69" t="s">
        <v>149</v>
      </c>
      <c r="G357" s="15"/>
      <c r="H357" s="15"/>
      <c r="I357" s="15"/>
      <c r="J357" s="62"/>
      <c r="K357" s="15" t="s">
        <v>3432</v>
      </c>
      <c r="L357" s="198" t="s">
        <v>3427</v>
      </c>
      <c r="M357" s="84" t="s">
        <v>3427</v>
      </c>
      <c r="N357" s="16" t="s">
        <v>661</v>
      </c>
      <c r="O357" s="58">
        <v>12</v>
      </c>
      <c r="P357" s="16" t="s">
        <v>3405</v>
      </c>
      <c r="Q357" s="16"/>
      <c r="R357" s="15" t="s">
        <v>1692</v>
      </c>
      <c r="S357" s="16" t="s">
        <v>3406</v>
      </c>
      <c r="T357" s="23" t="s">
        <v>168</v>
      </c>
      <c r="U357" s="23" t="s">
        <v>168</v>
      </c>
      <c r="V357" s="23"/>
      <c r="W357" s="23"/>
      <c r="X357" s="23">
        <v>6</v>
      </c>
      <c r="Y357" s="23">
        <v>8</v>
      </c>
      <c r="Z357" s="23" t="s">
        <v>168</v>
      </c>
      <c r="AA357" s="23" t="s">
        <v>168</v>
      </c>
      <c r="AB357" s="23" t="s">
        <v>168</v>
      </c>
      <c r="AC357" s="23" t="s">
        <v>168</v>
      </c>
      <c r="AD357" s="23" t="s">
        <v>168</v>
      </c>
      <c r="AE357" s="23" t="s">
        <v>168</v>
      </c>
      <c r="AF357" s="23" t="s">
        <v>168</v>
      </c>
      <c r="AG357" s="23" t="s">
        <v>168</v>
      </c>
      <c r="AH357" s="23" t="s">
        <v>168</v>
      </c>
      <c r="AI357" s="23" t="s">
        <v>168</v>
      </c>
      <c r="AJ357" s="23" t="s">
        <v>168</v>
      </c>
      <c r="AK357" s="23" t="s">
        <v>168</v>
      </c>
      <c r="AL357" s="16" t="s">
        <v>2295</v>
      </c>
      <c r="AM357" s="15" t="s">
        <v>234</v>
      </c>
      <c r="AN357" s="15" t="s">
        <v>234</v>
      </c>
      <c r="AO357" s="16" t="s">
        <v>198</v>
      </c>
      <c r="AP357" s="108" t="s">
        <v>667</v>
      </c>
      <c r="AQ357" s="16"/>
      <c r="AR357" s="41"/>
      <c r="AS357" s="57" t="s">
        <v>200</v>
      </c>
      <c r="AT357" s="56">
        <v>1560422</v>
      </c>
      <c r="AU357" s="4" t="s">
        <v>3433</v>
      </c>
      <c r="AV357" s="4" t="s">
        <v>3434</v>
      </c>
      <c r="AW357" s="4" t="s">
        <v>3435</v>
      </c>
      <c r="AX357" s="70" t="s">
        <v>667</v>
      </c>
      <c r="AY357" s="115" t="s">
        <v>2290</v>
      </c>
      <c r="AZ357" s="70" t="s">
        <v>667</v>
      </c>
      <c r="BA357" s="115">
        <v>0</v>
      </c>
      <c r="BB357" s="157"/>
      <c r="BC357" s="157"/>
      <c r="BD357" s="157"/>
      <c r="BE357" s="157"/>
      <c r="BF357" s="157"/>
      <c r="BG357" s="115"/>
      <c r="BH357" s="143"/>
      <c r="BI357" s="143"/>
      <c r="BJ357" s="143"/>
      <c r="BK357" s="143"/>
      <c r="BL357" s="143"/>
      <c r="BM357" s="143"/>
      <c r="BN357" s="143"/>
      <c r="BO357" s="143"/>
      <c r="BP357" s="143"/>
      <c r="BQ357" s="6" t="str">
        <f>VLOOKUP(AM357,Hilfslisten!J:K,2,FALSE)</f>
        <v>Loeser Martin</v>
      </c>
      <c r="BR357" s="6"/>
    </row>
    <row r="358" spans="1:70" ht="15" hidden="1" customHeight="1">
      <c r="A358" s="88" t="s">
        <v>3436</v>
      </c>
      <c r="B358" s="69" t="s">
        <v>177</v>
      </c>
      <c r="C358" s="69" t="s">
        <v>150</v>
      </c>
      <c r="D358" s="56"/>
      <c r="E358" s="198" t="s">
        <v>3402</v>
      </c>
      <c r="F358" s="69" t="s">
        <v>150</v>
      </c>
      <c r="G358" s="15"/>
      <c r="H358" s="15"/>
      <c r="I358" s="15"/>
      <c r="J358" s="62"/>
      <c r="K358" s="15" t="s">
        <v>3437</v>
      </c>
      <c r="L358" s="198" t="s">
        <v>3438</v>
      </c>
      <c r="M358" s="84" t="s">
        <v>3439</v>
      </c>
      <c r="N358" s="16" t="s">
        <v>164</v>
      </c>
      <c r="O358" s="58">
        <v>12</v>
      </c>
      <c r="P358" s="16" t="s">
        <v>3405</v>
      </c>
      <c r="Q358" s="15"/>
      <c r="R358" s="16" t="s">
        <v>1692</v>
      </c>
      <c r="S358" s="16" t="s">
        <v>3406</v>
      </c>
      <c r="T358" s="23" t="s">
        <v>168</v>
      </c>
      <c r="U358" s="23" t="s">
        <v>168</v>
      </c>
      <c r="V358" s="23"/>
      <c r="W358" s="23"/>
      <c r="X358" s="23" t="s">
        <v>168</v>
      </c>
      <c r="Y358" s="23" t="s">
        <v>168</v>
      </c>
      <c r="Z358" s="23">
        <v>6</v>
      </c>
      <c r="AA358" s="23">
        <v>8</v>
      </c>
      <c r="AB358" s="23" t="s">
        <v>168</v>
      </c>
      <c r="AC358" s="23" t="s">
        <v>168</v>
      </c>
      <c r="AD358" s="23" t="s">
        <v>168</v>
      </c>
      <c r="AE358" s="23" t="s">
        <v>168</v>
      </c>
      <c r="AF358" s="23" t="s">
        <v>168</v>
      </c>
      <c r="AG358" s="23" t="s">
        <v>168</v>
      </c>
      <c r="AH358" s="23" t="s">
        <v>168</v>
      </c>
      <c r="AI358" s="23" t="s">
        <v>168</v>
      </c>
      <c r="AJ358" s="23" t="s">
        <v>168</v>
      </c>
      <c r="AK358" s="23" t="s">
        <v>168</v>
      </c>
      <c r="AL358" s="16" t="s">
        <v>2279</v>
      </c>
      <c r="AM358" s="15" t="s">
        <v>273</v>
      </c>
      <c r="AN358" s="15" t="s">
        <v>273</v>
      </c>
      <c r="AO358" s="16" t="s">
        <v>198</v>
      </c>
      <c r="AP358" s="108" t="s">
        <v>667</v>
      </c>
      <c r="AQ358" s="16"/>
      <c r="AR358" s="41"/>
      <c r="AS358" s="57" t="s">
        <v>200</v>
      </c>
      <c r="AT358" s="56">
        <v>1560419</v>
      </c>
      <c r="AU358" s="4" t="s">
        <v>3440</v>
      </c>
      <c r="AV358" s="4" t="s">
        <v>3441</v>
      </c>
      <c r="AW358" s="4" t="s">
        <v>3442</v>
      </c>
      <c r="AX358" s="70">
        <v>0</v>
      </c>
      <c r="AY358" s="115">
        <v>0</v>
      </c>
      <c r="AZ358" s="70">
        <v>0</v>
      </c>
      <c r="BA358" s="115">
        <v>0</v>
      </c>
      <c r="BB358" s="157"/>
      <c r="BC358" s="157"/>
      <c r="BD358" s="157"/>
      <c r="BE358" s="157"/>
      <c r="BF358" s="157"/>
      <c r="BG358" s="115"/>
      <c r="BH358" s="143"/>
      <c r="BI358" s="143"/>
      <c r="BJ358" s="143"/>
      <c r="BK358" s="143"/>
      <c r="BL358" s="143"/>
      <c r="BM358" s="143"/>
      <c r="BN358" s="143"/>
      <c r="BO358" s="143"/>
      <c r="BP358" s="143"/>
      <c r="BQ358" s="6" t="str">
        <f>VLOOKUP(AM358,Hilfslisten!J:K,2,FALSE)</f>
        <v>Baumgartner Franz</v>
      </c>
      <c r="BR358" s="6"/>
    </row>
    <row r="359" spans="1:70" ht="15" hidden="1" customHeight="1">
      <c r="A359" s="88" t="s">
        <v>3443</v>
      </c>
      <c r="B359" s="69" t="s">
        <v>177</v>
      </c>
      <c r="C359" s="69" t="s">
        <v>150</v>
      </c>
      <c r="D359" s="56"/>
      <c r="E359" s="198" t="s">
        <v>3402</v>
      </c>
      <c r="F359" s="69" t="s">
        <v>150</v>
      </c>
      <c r="G359" s="15"/>
      <c r="H359" s="15"/>
      <c r="I359" s="15"/>
      <c r="J359" s="62"/>
      <c r="K359" s="15" t="s">
        <v>3444</v>
      </c>
      <c r="L359" s="198" t="s">
        <v>3439</v>
      </c>
      <c r="M359" s="84" t="s">
        <v>3439</v>
      </c>
      <c r="N359" s="16" t="s">
        <v>661</v>
      </c>
      <c r="O359" s="58">
        <v>12</v>
      </c>
      <c r="P359" s="16" t="s">
        <v>3405</v>
      </c>
      <c r="Q359" s="15"/>
      <c r="R359" s="16" t="s">
        <v>1692</v>
      </c>
      <c r="S359" s="16" t="s">
        <v>3406</v>
      </c>
      <c r="T359" s="23" t="s">
        <v>168</v>
      </c>
      <c r="U359" s="23" t="s">
        <v>168</v>
      </c>
      <c r="V359" s="23"/>
      <c r="W359" s="23"/>
      <c r="X359" s="23" t="s">
        <v>168</v>
      </c>
      <c r="Y359" s="23" t="s">
        <v>168</v>
      </c>
      <c r="Z359" s="23">
        <v>6</v>
      </c>
      <c r="AA359" s="23">
        <v>8</v>
      </c>
      <c r="AB359" s="23" t="s">
        <v>168</v>
      </c>
      <c r="AC359" s="23" t="s">
        <v>168</v>
      </c>
      <c r="AD359" s="23" t="s">
        <v>168</v>
      </c>
      <c r="AE359" s="23" t="s">
        <v>168</v>
      </c>
      <c r="AF359" s="23" t="s">
        <v>168</v>
      </c>
      <c r="AG359" s="23" t="s">
        <v>168</v>
      </c>
      <c r="AH359" s="23" t="s">
        <v>168</v>
      </c>
      <c r="AI359" s="23" t="s">
        <v>168</v>
      </c>
      <c r="AJ359" s="23" t="s">
        <v>168</v>
      </c>
      <c r="AK359" s="23" t="s">
        <v>168</v>
      </c>
      <c r="AL359" s="16" t="s">
        <v>2279</v>
      </c>
      <c r="AM359" s="15" t="s">
        <v>273</v>
      </c>
      <c r="AN359" s="15" t="s">
        <v>273</v>
      </c>
      <c r="AO359" s="16" t="s">
        <v>198</v>
      </c>
      <c r="AP359" s="108" t="s">
        <v>667</v>
      </c>
      <c r="AQ359" s="16"/>
      <c r="AR359" s="41"/>
      <c r="AS359" s="57" t="s">
        <v>200</v>
      </c>
      <c r="AT359" s="56">
        <v>1560417</v>
      </c>
      <c r="AU359" s="4" t="s">
        <v>3445</v>
      </c>
      <c r="AV359" s="4" t="s">
        <v>3446</v>
      </c>
      <c r="AW359" s="4" t="s">
        <v>3447</v>
      </c>
      <c r="AX359" s="70" t="s">
        <v>667</v>
      </c>
      <c r="AY359" s="115" t="s">
        <v>2290</v>
      </c>
      <c r="AZ359" s="70" t="s">
        <v>667</v>
      </c>
      <c r="BA359" s="115">
        <v>0</v>
      </c>
      <c r="BB359" s="157"/>
      <c r="BC359" s="157"/>
      <c r="BD359" s="157"/>
      <c r="BE359" s="157"/>
      <c r="BF359" s="157"/>
      <c r="BG359" s="115"/>
      <c r="BH359" s="143"/>
      <c r="BI359" s="143"/>
      <c r="BJ359" s="143"/>
      <c r="BK359" s="143"/>
      <c r="BL359" s="143"/>
      <c r="BM359" s="143"/>
      <c r="BN359" s="143"/>
      <c r="BO359" s="143"/>
      <c r="BP359" s="143"/>
      <c r="BQ359" s="6" t="str">
        <f>VLOOKUP(AM359,Hilfslisten!J:K,2,FALSE)</f>
        <v>Baumgartner Franz</v>
      </c>
      <c r="BR359" s="6"/>
    </row>
    <row r="360" spans="1:70" ht="15" hidden="1" customHeight="1">
      <c r="A360" s="88" t="s">
        <v>3448</v>
      </c>
      <c r="B360" s="69" t="s">
        <v>177</v>
      </c>
      <c r="C360" s="69" t="s">
        <v>151</v>
      </c>
      <c r="D360" s="56"/>
      <c r="E360" s="198" t="s">
        <v>3402</v>
      </c>
      <c r="F360" s="69" t="s">
        <v>151</v>
      </c>
      <c r="G360" s="15"/>
      <c r="H360" s="15"/>
      <c r="I360" s="15"/>
      <c r="J360" s="62"/>
      <c r="K360" s="15" t="s">
        <v>3449</v>
      </c>
      <c r="L360" s="198" t="s">
        <v>3450</v>
      </c>
      <c r="M360" s="84" t="s">
        <v>3451</v>
      </c>
      <c r="N360" s="16" t="s">
        <v>164</v>
      </c>
      <c r="O360" s="58">
        <v>12</v>
      </c>
      <c r="P360" s="16" t="s">
        <v>3405</v>
      </c>
      <c r="Q360" s="15"/>
      <c r="R360" s="16" t="s">
        <v>1692</v>
      </c>
      <c r="S360" s="16" t="s">
        <v>3406</v>
      </c>
      <c r="T360" s="23" t="s">
        <v>168</v>
      </c>
      <c r="U360" s="23" t="s">
        <v>168</v>
      </c>
      <c r="V360" s="23"/>
      <c r="W360" s="23"/>
      <c r="X360" s="23" t="s">
        <v>168</v>
      </c>
      <c r="Y360" s="23" t="s">
        <v>168</v>
      </c>
      <c r="Z360" s="23" t="s">
        <v>168</v>
      </c>
      <c r="AA360" s="23" t="s">
        <v>168</v>
      </c>
      <c r="AB360" s="23">
        <v>6</v>
      </c>
      <c r="AC360" s="23">
        <v>8</v>
      </c>
      <c r="AD360" s="23" t="s">
        <v>168</v>
      </c>
      <c r="AE360" s="23" t="s">
        <v>168</v>
      </c>
      <c r="AF360" s="23" t="s">
        <v>168</v>
      </c>
      <c r="AG360" s="23" t="s">
        <v>168</v>
      </c>
      <c r="AH360" s="23" t="s">
        <v>168</v>
      </c>
      <c r="AI360" s="23" t="s">
        <v>168</v>
      </c>
      <c r="AJ360" s="23" t="s">
        <v>168</v>
      </c>
      <c r="AK360" s="23" t="s">
        <v>168</v>
      </c>
      <c r="AL360" s="16" t="s">
        <v>2295</v>
      </c>
      <c r="AM360" s="15" t="s">
        <v>308</v>
      </c>
      <c r="AN360" s="15" t="s">
        <v>308</v>
      </c>
      <c r="AO360" s="16" t="s">
        <v>198</v>
      </c>
      <c r="AP360" s="108" t="s">
        <v>667</v>
      </c>
      <c r="AQ360" s="16"/>
      <c r="AR360" s="41"/>
      <c r="AS360" s="57" t="s">
        <v>200</v>
      </c>
      <c r="AT360" s="56">
        <v>1560413</v>
      </c>
      <c r="AU360" s="4" t="s">
        <v>3452</v>
      </c>
      <c r="AV360" s="4" t="s">
        <v>3453</v>
      </c>
      <c r="AW360" s="4" t="s">
        <v>3454</v>
      </c>
      <c r="AX360" s="70">
        <v>0</v>
      </c>
      <c r="AY360" s="115">
        <v>0</v>
      </c>
      <c r="AZ360" s="70">
        <v>0</v>
      </c>
      <c r="BA360" s="115">
        <v>0</v>
      </c>
      <c r="BB360" s="157"/>
      <c r="BC360" s="157"/>
      <c r="BD360" s="157"/>
      <c r="BE360" s="157"/>
      <c r="BF360" s="157"/>
      <c r="BG360" s="115"/>
      <c r="BH360" s="143"/>
      <c r="BI360" s="143"/>
      <c r="BJ360" s="143"/>
      <c r="BK360" s="143"/>
      <c r="BL360" s="143"/>
      <c r="BM360" s="143"/>
      <c r="BN360" s="143"/>
      <c r="BO360" s="143"/>
      <c r="BP360" s="143"/>
      <c r="BQ360" s="6" t="str">
        <f>VLOOKUP(AM360,Hilfslisten!J:K,2,FALSE)</f>
        <v>Stern Olaf</v>
      </c>
      <c r="BR360" s="6"/>
    </row>
    <row r="361" spans="1:70" ht="15" hidden="1" customHeight="1">
      <c r="A361" s="88" t="s">
        <v>3455</v>
      </c>
      <c r="B361" s="69" t="s">
        <v>177</v>
      </c>
      <c r="C361" s="69" t="s">
        <v>151</v>
      </c>
      <c r="D361" s="56"/>
      <c r="E361" s="198" t="s">
        <v>3402</v>
      </c>
      <c r="F361" s="69" t="s">
        <v>151</v>
      </c>
      <c r="G361" s="15"/>
      <c r="H361" s="15"/>
      <c r="I361" s="15"/>
      <c r="J361" s="62"/>
      <c r="K361" s="15" t="s">
        <v>3456</v>
      </c>
      <c r="L361" s="198" t="s">
        <v>3451</v>
      </c>
      <c r="M361" s="84" t="s">
        <v>3451</v>
      </c>
      <c r="N361" s="16" t="s">
        <v>661</v>
      </c>
      <c r="O361" s="58">
        <v>12</v>
      </c>
      <c r="P361" s="16" t="s">
        <v>3405</v>
      </c>
      <c r="Q361" s="15"/>
      <c r="R361" s="16" t="s">
        <v>1692</v>
      </c>
      <c r="S361" s="16" t="s">
        <v>3406</v>
      </c>
      <c r="T361" s="23" t="s">
        <v>168</v>
      </c>
      <c r="U361" s="23" t="s">
        <v>168</v>
      </c>
      <c r="V361" s="23"/>
      <c r="W361" s="23"/>
      <c r="X361" s="23" t="s">
        <v>168</v>
      </c>
      <c r="Y361" s="23" t="s">
        <v>168</v>
      </c>
      <c r="Z361" s="23" t="s">
        <v>168</v>
      </c>
      <c r="AA361" s="23" t="s">
        <v>168</v>
      </c>
      <c r="AB361" s="23">
        <v>6</v>
      </c>
      <c r="AC361" s="23">
        <v>8</v>
      </c>
      <c r="AD361" s="23" t="s">
        <v>168</v>
      </c>
      <c r="AE361" s="23" t="s">
        <v>168</v>
      </c>
      <c r="AF361" s="23" t="s">
        <v>168</v>
      </c>
      <c r="AG361" s="23" t="s">
        <v>168</v>
      </c>
      <c r="AH361" s="23" t="s">
        <v>168</v>
      </c>
      <c r="AI361" s="23" t="s">
        <v>168</v>
      </c>
      <c r="AJ361" s="23" t="s">
        <v>168</v>
      </c>
      <c r="AK361" s="23" t="s">
        <v>168</v>
      </c>
      <c r="AL361" s="16" t="s">
        <v>2295</v>
      </c>
      <c r="AM361" s="15" t="s">
        <v>308</v>
      </c>
      <c r="AN361" s="15" t="s">
        <v>308</v>
      </c>
      <c r="AO361" s="16" t="s">
        <v>198</v>
      </c>
      <c r="AP361" s="108" t="s">
        <v>667</v>
      </c>
      <c r="AQ361" s="16"/>
      <c r="AR361" s="41"/>
      <c r="AS361" s="57" t="s">
        <v>200</v>
      </c>
      <c r="AT361" s="56">
        <v>1560406</v>
      </c>
      <c r="AU361" s="4" t="s">
        <v>3457</v>
      </c>
      <c r="AV361" s="4" t="s">
        <v>3458</v>
      </c>
      <c r="AW361" s="4" t="s">
        <v>3459</v>
      </c>
      <c r="AX361" s="70" t="s">
        <v>667</v>
      </c>
      <c r="AY361" s="115" t="s">
        <v>2290</v>
      </c>
      <c r="AZ361" s="70" t="s">
        <v>667</v>
      </c>
      <c r="BA361" s="115">
        <v>0</v>
      </c>
      <c r="BB361" s="157"/>
      <c r="BC361" s="157"/>
      <c r="BD361" s="157"/>
      <c r="BE361" s="157"/>
      <c r="BF361" s="157"/>
      <c r="BG361" s="115"/>
      <c r="BH361" s="143"/>
      <c r="BI361" s="143"/>
      <c r="BJ361" s="143"/>
      <c r="BK361" s="143"/>
      <c r="BL361" s="143"/>
      <c r="BM361" s="143"/>
      <c r="BN361" s="143"/>
      <c r="BO361" s="143"/>
      <c r="BP361" s="143"/>
      <c r="BQ361" s="6" t="str">
        <f>VLOOKUP(AM361,Hilfslisten!J:K,2,FALSE)</f>
        <v>Stern Olaf</v>
      </c>
      <c r="BR361" s="6"/>
    </row>
    <row r="362" spans="1:70" ht="15" hidden="1" customHeight="1">
      <c r="A362" s="88" t="s">
        <v>3460</v>
      </c>
      <c r="B362" s="69" t="s">
        <v>177</v>
      </c>
      <c r="C362" s="69" t="s">
        <v>152</v>
      </c>
      <c r="D362" s="56"/>
      <c r="E362" s="247" t="s">
        <v>3402</v>
      </c>
      <c r="F362" s="69" t="s">
        <v>152</v>
      </c>
      <c r="G362" s="69"/>
      <c r="H362" s="69"/>
      <c r="I362" s="69"/>
      <c r="J362" s="58"/>
      <c r="K362" s="69" t="s">
        <v>3461</v>
      </c>
      <c r="L362" s="247" t="s">
        <v>3462</v>
      </c>
      <c r="M362" s="84" t="s">
        <v>3463</v>
      </c>
      <c r="N362" s="16" t="s">
        <v>164</v>
      </c>
      <c r="O362" s="58">
        <v>12</v>
      </c>
      <c r="P362" s="16" t="s">
        <v>3405</v>
      </c>
      <c r="Q362" s="16"/>
      <c r="R362" s="16" t="s">
        <v>1692</v>
      </c>
      <c r="S362" s="16" t="s">
        <v>3406</v>
      </c>
      <c r="T362" s="23" t="s">
        <v>168</v>
      </c>
      <c r="U362" s="23" t="s">
        <v>168</v>
      </c>
      <c r="V362" s="23"/>
      <c r="W362" s="23"/>
      <c r="X362" s="23" t="s">
        <v>168</v>
      </c>
      <c r="Y362" s="23" t="s">
        <v>168</v>
      </c>
      <c r="Z362" s="23" t="s">
        <v>168</v>
      </c>
      <c r="AA362" s="23" t="s">
        <v>168</v>
      </c>
      <c r="AB362" s="23" t="s">
        <v>168</v>
      </c>
      <c r="AC362" s="23" t="s">
        <v>168</v>
      </c>
      <c r="AD362" s="23">
        <v>6</v>
      </c>
      <c r="AE362" s="23">
        <v>8</v>
      </c>
      <c r="AF362" s="23" t="s">
        <v>168</v>
      </c>
      <c r="AG362" s="23" t="s">
        <v>168</v>
      </c>
      <c r="AH362" s="23" t="s">
        <v>168</v>
      </c>
      <c r="AI362" s="23" t="s">
        <v>168</v>
      </c>
      <c r="AJ362" s="23" t="s">
        <v>168</v>
      </c>
      <c r="AK362" s="23" t="s">
        <v>168</v>
      </c>
      <c r="AL362" s="16" t="s">
        <v>2279</v>
      </c>
      <c r="AM362" s="15" t="s">
        <v>367</v>
      </c>
      <c r="AN362" s="14" t="s">
        <v>367</v>
      </c>
      <c r="AO362" s="16" t="s">
        <v>198</v>
      </c>
      <c r="AP362" s="108" t="s">
        <v>667</v>
      </c>
      <c r="AQ362" s="16"/>
      <c r="AR362" s="41"/>
      <c r="AS362" s="57" t="s">
        <v>200</v>
      </c>
      <c r="AT362" s="56">
        <v>1560400</v>
      </c>
      <c r="AU362" s="4" t="s">
        <v>3464</v>
      </c>
      <c r="AV362" s="4" t="s">
        <v>3465</v>
      </c>
      <c r="AW362" s="4" t="s">
        <v>3466</v>
      </c>
      <c r="AX362" s="70">
        <v>0</v>
      </c>
      <c r="AY362" s="115">
        <v>0</v>
      </c>
      <c r="AZ362" s="70">
        <v>0</v>
      </c>
      <c r="BA362" s="115">
        <v>0</v>
      </c>
      <c r="BB362" s="157"/>
      <c r="BC362" s="157"/>
      <c r="BD362" s="157"/>
      <c r="BE362" s="157"/>
      <c r="BF362" s="157"/>
      <c r="BG362" s="115"/>
      <c r="BH362" s="143"/>
      <c r="BI362" s="143"/>
      <c r="BJ362" s="143"/>
      <c r="BK362" s="143"/>
      <c r="BL362" s="143"/>
      <c r="BM362" s="143"/>
      <c r="BN362" s="143"/>
      <c r="BO362" s="143"/>
      <c r="BP362" s="143"/>
      <c r="BQ362" s="6" t="str">
        <f>VLOOKUP(AM362,Hilfslisten!J:K,2,FALSE)</f>
        <v>Wenzler Thomas</v>
      </c>
      <c r="BR362" s="6"/>
    </row>
    <row r="363" spans="1:70" ht="15" hidden="1" customHeight="1">
      <c r="A363" s="88" t="s">
        <v>3467</v>
      </c>
      <c r="B363" s="69" t="s">
        <v>177</v>
      </c>
      <c r="C363" s="69" t="s">
        <v>152</v>
      </c>
      <c r="D363" s="56"/>
      <c r="E363" s="247" t="s">
        <v>3402</v>
      </c>
      <c r="F363" s="69" t="s">
        <v>152</v>
      </c>
      <c r="G363" s="69"/>
      <c r="H363" s="69"/>
      <c r="I363" s="69"/>
      <c r="J363" s="58"/>
      <c r="K363" s="69" t="s">
        <v>3468</v>
      </c>
      <c r="L363" s="247" t="s">
        <v>3463</v>
      </c>
      <c r="M363" s="84" t="s">
        <v>3463</v>
      </c>
      <c r="N363" s="16" t="s">
        <v>661</v>
      </c>
      <c r="O363" s="58">
        <v>12</v>
      </c>
      <c r="P363" s="16" t="s">
        <v>3405</v>
      </c>
      <c r="Q363" s="16"/>
      <c r="R363" s="16" t="s">
        <v>1692</v>
      </c>
      <c r="S363" s="16" t="s">
        <v>3406</v>
      </c>
      <c r="T363" s="23" t="s">
        <v>168</v>
      </c>
      <c r="U363" s="23" t="s">
        <v>168</v>
      </c>
      <c r="V363" s="23"/>
      <c r="W363" s="23"/>
      <c r="X363" s="23" t="s">
        <v>168</v>
      </c>
      <c r="Y363" s="23" t="s">
        <v>168</v>
      </c>
      <c r="Z363" s="23" t="s">
        <v>168</v>
      </c>
      <c r="AA363" s="23" t="s">
        <v>168</v>
      </c>
      <c r="AB363" s="23" t="s">
        <v>168</v>
      </c>
      <c r="AC363" s="23" t="s">
        <v>168</v>
      </c>
      <c r="AD363" s="23">
        <v>6</v>
      </c>
      <c r="AE363" s="23">
        <v>8</v>
      </c>
      <c r="AF363" s="23" t="s">
        <v>168</v>
      </c>
      <c r="AG363" s="23" t="s">
        <v>168</v>
      </c>
      <c r="AH363" s="23" t="s">
        <v>168</v>
      </c>
      <c r="AI363" s="23" t="s">
        <v>168</v>
      </c>
      <c r="AJ363" s="23" t="s">
        <v>168</v>
      </c>
      <c r="AK363" s="23" t="s">
        <v>168</v>
      </c>
      <c r="AL363" s="16" t="s">
        <v>2279</v>
      </c>
      <c r="AM363" s="15" t="s">
        <v>367</v>
      </c>
      <c r="AN363" s="14" t="s">
        <v>367</v>
      </c>
      <c r="AO363" s="16" t="s">
        <v>198</v>
      </c>
      <c r="AP363" s="108" t="s">
        <v>667</v>
      </c>
      <c r="AQ363" s="16"/>
      <c r="AR363" s="41"/>
      <c r="AS363" s="57" t="s">
        <v>200</v>
      </c>
      <c r="AT363" s="56">
        <v>1560397</v>
      </c>
      <c r="AU363" s="4" t="s">
        <v>3469</v>
      </c>
      <c r="AV363" s="4" t="s">
        <v>3470</v>
      </c>
      <c r="AW363" s="4" t="s">
        <v>3471</v>
      </c>
      <c r="AX363" s="70" t="s">
        <v>667</v>
      </c>
      <c r="AY363" s="115" t="s">
        <v>2290</v>
      </c>
      <c r="AZ363" s="70" t="s">
        <v>667</v>
      </c>
      <c r="BA363" s="115">
        <v>0</v>
      </c>
      <c r="BB363" s="157"/>
      <c r="BC363" s="157"/>
      <c r="BD363" s="157"/>
      <c r="BE363" s="157"/>
      <c r="BF363" s="157"/>
      <c r="BG363" s="115"/>
      <c r="BH363" s="143"/>
      <c r="BI363" s="143"/>
      <c r="BJ363" s="143"/>
      <c r="BK363" s="143"/>
      <c r="BL363" s="143"/>
      <c r="BM363" s="143"/>
      <c r="BN363" s="143"/>
      <c r="BO363" s="143"/>
      <c r="BP363" s="143"/>
      <c r="BQ363" s="6" t="str">
        <f>VLOOKUP(AM363,Hilfslisten!J:K,2,FALSE)</f>
        <v>Wenzler Thomas</v>
      </c>
      <c r="BR363" s="6"/>
    </row>
    <row r="364" spans="1:70" ht="15" hidden="1" customHeight="1">
      <c r="A364" s="85" t="s">
        <v>3472</v>
      </c>
      <c r="B364" s="22" t="s">
        <v>177</v>
      </c>
      <c r="C364" s="69" t="s">
        <v>152</v>
      </c>
      <c r="D364" s="56" t="s">
        <v>3473</v>
      </c>
      <c r="E364" s="224" t="s">
        <v>1911</v>
      </c>
      <c r="F364" s="69" t="s">
        <v>152</v>
      </c>
      <c r="G364" s="69"/>
      <c r="H364" s="69"/>
      <c r="I364" s="69"/>
      <c r="J364" s="58"/>
      <c r="K364" s="69" t="s">
        <v>3474</v>
      </c>
      <c r="L364" s="224" t="s">
        <v>3475</v>
      </c>
      <c r="M364" s="84" t="s">
        <v>3476</v>
      </c>
      <c r="N364" s="15" t="s">
        <v>164</v>
      </c>
      <c r="O364" s="58">
        <v>4</v>
      </c>
      <c r="P364" s="16" t="s">
        <v>269</v>
      </c>
      <c r="Q364" s="16" t="s">
        <v>2340</v>
      </c>
      <c r="R364" s="16" t="s">
        <v>1692</v>
      </c>
      <c r="S364" s="16" t="s">
        <v>1692</v>
      </c>
      <c r="T364" s="23" t="s">
        <v>168</v>
      </c>
      <c r="U364" s="23" t="s">
        <v>168</v>
      </c>
      <c r="V364" s="23"/>
      <c r="W364" s="23"/>
      <c r="X364" s="23" t="s">
        <v>168</v>
      </c>
      <c r="Y364" s="23" t="s">
        <v>168</v>
      </c>
      <c r="Z364" s="23" t="s">
        <v>168</v>
      </c>
      <c r="AA364" s="23" t="s">
        <v>168</v>
      </c>
      <c r="AB364" s="23" t="s">
        <v>168</v>
      </c>
      <c r="AC364" s="23" t="s">
        <v>168</v>
      </c>
      <c r="AD364" s="23">
        <v>6</v>
      </c>
      <c r="AE364" s="23">
        <v>6</v>
      </c>
      <c r="AF364" s="23" t="s">
        <v>168</v>
      </c>
      <c r="AG364" s="23" t="s">
        <v>168</v>
      </c>
      <c r="AH364" s="23" t="s">
        <v>168</v>
      </c>
      <c r="AI364" s="23" t="s">
        <v>168</v>
      </c>
      <c r="AJ364" s="23" t="s">
        <v>168</v>
      </c>
      <c r="AK364" s="23" t="s">
        <v>168</v>
      </c>
      <c r="AL364" s="15" t="s">
        <v>427</v>
      </c>
      <c r="AM364" s="15" t="s">
        <v>3477</v>
      </c>
      <c r="AN364" s="15" t="s">
        <v>367</v>
      </c>
      <c r="AO364" s="16" t="s">
        <v>171</v>
      </c>
      <c r="AP364" s="108"/>
      <c r="AQ364" s="69" t="s">
        <v>2976</v>
      </c>
      <c r="AR364" s="41" t="s">
        <v>3478</v>
      </c>
      <c r="AS364" s="53"/>
      <c r="AT364" s="56">
        <v>1559007</v>
      </c>
      <c r="AU364" s="4" t="s">
        <v>3479</v>
      </c>
      <c r="AV364" s="4" t="s">
        <v>3480</v>
      </c>
      <c r="AW364" s="4" t="s">
        <v>3481</v>
      </c>
      <c r="AX364" s="70">
        <v>0</v>
      </c>
      <c r="AY364" s="115">
        <v>0</v>
      </c>
      <c r="AZ364" s="70">
        <v>0</v>
      </c>
      <c r="BA364" s="115">
        <v>0</v>
      </c>
      <c r="BB364" s="157"/>
      <c r="BC364" s="157"/>
      <c r="BD364" s="157"/>
      <c r="BE364" s="157"/>
      <c r="BF364" s="157"/>
      <c r="BG364" s="115"/>
      <c r="BH364" s="143">
        <v>0</v>
      </c>
      <c r="BI364" s="143"/>
      <c r="BJ364" s="143">
        <v>0</v>
      </c>
      <c r="BK364" s="143">
        <v>0</v>
      </c>
      <c r="BL364" s="143">
        <v>0</v>
      </c>
      <c r="BM364" s="143">
        <v>2</v>
      </c>
      <c r="BN364" s="143">
        <v>0</v>
      </c>
      <c r="BO364" s="143">
        <v>0</v>
      </c>
      <c r="BP364" s="143">
        <v>0</v>
      </c>
      <c r="BQ364" s="6" t="str">
        <f>VLOOKUP(AM364,Hilfslisten!J:K,2,FALSE)</f>
        <v>Putzi-Plesko Hanna</v>
      </c>
      <c r="BR364" s="6"/>
    </row>
    <row r="365" spans="1:70" ht="15" hidden="1" customHeight="1">
      <c r="A365" s="88" t="s">
        <v>3482</v>
      </c>
      <c r="B365" s="69" t="s">
        <v>177</v>
      </c>
      <c r="C365" s="69" t="s">
        <v>153</v>
      </c>
      <c r="D365" s="56"/>
      <c r="E365" s="198" t="s">
        <v>3402</v>
      </c>
      <c r="F365" s="69" t="s">
        <v>153</v>
      </c>
      <c r="G365" s="15"/>
      <c r="H365" s="15"/>
      <c r="I365" s="15"/>
      <c r="J365" s="62"/>
      <c r="K365" s="15" t="s">
        <v>3483</v>
      </c>
      <c r="L365" s="198" t="s">
        <v>3484</v>
      </c>
      <c r="M365" s="84" t="s">
        <v>3485</v>
      </c>
      <c r="N365" s="16" t="s">
        <v>164</v>
      </c>
      <c r="O365" s="58">
        <v>12</v>
      </c>
      <c r="P365" s="16" t="s">
        <v>3405</v>
      </c>
      <c r="Q365" s="15"/>
      <c r="R365" s="16" t="s">
        <v>1692</v>
      </c>
      <c r="S365" s="16" t="s">
        <v>3406</v>
      </c>
      <c r="T365" s="23" t="s">
        <v>168</v>
      </c>
      <c r="U365" s="23" t="s">
        <v>168</v>
      </c>
      <c r="V365" s="23"/>
      <c r="W365" s="23"/>
      <c r="X365" s="23" t="s">
        <v>168</v>
      </c>
      <c r="Y365" s="23" t="s">
        <v>168</v>
      </c>
      <c r="Z365" s="23" t="s">
        <v>168</v>
      </c>
      <c r="AA365" s="23" t="s">
        <v>168</v>
      </c>
      <c r="AB365" s="23" t="s">
        <v>168</v>
      </c>
      <c r="AC365" s="23" t="s">
        <v>168</v>
      </c>
      <c r="AD365" s="23" t="s">
        <v>168</v>
      </c>
      <c r="AE365" s="23" t="s">
        <v>168</v>
      </c>
      <c r="AF365" s="23">
        <v>6</v>
      </c>
      <c r="AG365" s="23">
        <v>8</v>
      </c>
      <c r="AH365" s="23" t="s">
        <v>168</v>
      </c>
      <c r="AI365" s="23" t="s">
        <v>168</v>
      </c>
      <c r="AJ365" s="23" t="s">
        <v>168</v>
      </c>
      <c r="AK365" s="23" t="s">
        <v>168</v>
      </c>
      <c r="AL365" s="16" t="s">
        <v>2295</v>
      </c>
      <c r="AM365" s="15" t="s">
        <v>415</v>
      </c>
      <c r="AN365" s="15" t="s">
        <v>415</v>
      </c>
      <c r="AO365" s="16" t="s">
        <v>198</v>
      </c>
      <c r="AP365" s="108" t="s">
        <v>667</v>
      </c>
      <c r="AQ365" s="16"/>
      <c r="AR365" s="41"/>
      <c r="AS365" s="57" t="s">
        <v>200</v>
      </c>
      <c r="AT365" s="56">
        <v>1560395</v>
      </c>
      <c r="AU365" s="4" t="s">
        <v>3486</v>
      </c>
      <c r="AV365" s="4" t="s">
        <v>3487</v>
      </c>
      <c r="AW365" s="4" t="s">
        <v>3488</v>
      </c>
      <c r="AX365" s="70">
        <v>0</v>
      </c>
      <c r="AY365" s="115">
        <v>0</v>
      </c>
      <c r="AZ365" s="70">
        <v>0</v>
      </c>
      <c r="BA365" s="115">
        <v>0</v>
      </c>
      <c r="BB365" s="157"/>
      <c r="BC365" s="157"/>
      <c r="BD365" s="157"/>
      <c r="BE365" s="157"/>
      <c r="BF365" s="157"/>
      <c r="BG365" s="115"/>
      <c r="BH365" s="143"/>
      <c r="BI365" s="143"/>
      <c r="BJ365" s="143"/>
      <c r="BK365" s="143"/>
      <c r="BL365" s="143"/>
      <c r="BM365" s="143"/>
      <c r="BN365" s="143"/>
      <c r="BO365" s="143"/>
      <c r="BP365" s="143"/>
      <c r="BQ365" s="6" t="str">
        <f>VLOOKUP(AM365,Hilfslisten!J:K,2,FALSE)</f>
        <v>Scheidegger Stephan</v>
      </c>
      <c r="BR365" s="6"/>
    </row>
    <row r="366" spans="1:70" ht="15" hidden="1" customHeight="1">
      <c r="A366" s="88" t="s">
        <v>3489</v>
      </c>
      <c r="B366" s="69" t="s">
        <v>177</v>
      </c>
      <c r="C366" s="69" t="s">
        <v>153</v>
      </c>
      <c r="D366" s="56"/>
      <c r="E366" s="198" t="s">
        <v>3402</v>
      </c>
      <c r="F366" s="69" t="s">
        <v>153</v>
      </c>
      <c r="G366" s="15"/>
      <c r="H366" s="15"/>
      <c r="I366" s="15"/>
      <c r="J366" s="62"/>
      <c r="K366" s="15" t="s">
        <v>3490</v>
      </c>
      <c r="L366" s="198" t="s">
        <v>3485</v>
      </c>
      <c r="M366" s="84" t="s">
        <v>3485</v>
      </c>
      <c r="N366" s="16" t="s">
        <v>661</v>
      </c>
      <c r="O366" s="58">
        <v>12</v>
      </c>
      <c r="P366" s="16" t="s">
        <v>3405</v>
      </c>
      <c r="Q366" s="15"/>
      <c r="R366" s="16" t="s">
        <v>1692</v>
      </c>
      <c r="S366" s="16" t="s">
        <v>3406</v>
      </c>
      <c r="T366" s="23" t="s">
        <v>168</v>
      </c>
      <c r="U366" s="23" t="s">
        <v>168</v>
      </c>
      <c r="V366" s="23"/>
      <c r="W366" s="23"/>
      <c r="X366" s="23" t="s">
        <v>168</v>
      </c>
      <c r="Y366" s="23" t="s">
        <v>168</v>
      </c>
      <c r="Z366" s="23" t="s">
        <v>168</v>
      </c>
      <c r="AA366" s="23" t="s">
        <v>168</v>
      </c>
      <c r="AB366" s="23" t="s">
        <v>168</v>
      </c>
      <c r="AC366" s="23" t="s">
        <v>168</v>
      </c>
      <c r="AD366" s="23" t="s">
        <v>168</v>
      </c>
      <c r="AE366" s="23" t="s">
        <v>168</v>
      </c>
      <c r="AF366" s="23">
        <v>6</v>
      </c>
      <c r="AG366" s="23">
        <v>8</v>
      </c>
      <c r="AH366" s="23" t="s">
        <v>168</v>
      </c>
      <c r="AI366" s="23" t="s">
        <v>168</v>
      </c>
      <c r="AJ366" s="23" t="s">
        <v>168</v>
      </c>
      <c r="AK366" s="23" t="s">
        <v>168</v>
      </c>
      <c r="AL366" s="16" t="s">
        <v>2295</v>
      </c>
      <c r="AM366" s="15" t="s">
        <v>415</v>
      </c>
      <c r="AN366" s="15" t="s">
        <v>415</v>
      </c>
      <c r="AO366" s="16" t="s">
        <v>198</v>
      </c>
      <c r="AP366" s="108" t="s">
        <v>667</v>
      </c>
      <c r="AQ366" s="16"/>
      <c r="AR366" s="41"/>
      <c r="AS366" s="57" t="s">
        <v>200</v>
      </c>
      <c r="AT366" s="56">
        <v>1560393</v>
      </c>
      <c r="AU366" s="4" t="s">
        <v>3491</v>
      </c>
      <c r="AV366" s="4" t="s">
        <v>3492</v>
      </c>
      <c r="AW366" s="4" t="s">
        <v>3493</v>
      </c>
      <c r="AX366" s="70" t="s">
        <v>667</v>
      </c>
      <c r="AY366" s="115" t="s">
        <v>2290</v>
      </c>
      <c r="AZ366" s="70" t="s">
        <v>667</v>
      </c>
      <c r="BA366" s="115">
        <v>0</v>
      </c>
      <c r="BB366" s="157"/>
      <c r="BC366" s="157"/>
      <c r="BD366" s="157"/>
      <c r="BE366" s="157"/>
      <c r="BF366" s="157"/>
      <c r="BG366" s="115"/>
      <c r="BH366" s="143"/>
      <c r="BI366" s="143"/>
      <c r="BJ366" s="143"/>
      <c r="BK366" s="143"/>
      <c r="BL366" s="143"/>
      <c r="BM366" s="143"/>
      <c r="BN366" s="143"/>
      <c r="BO366" s="143"/>
      <c r="BP366" s="143"/>
      <c r="BQ366" s="6" t="str">
        <f>VLOOKUP(AM366,Hilfslisten!J:K,2,FALSE)</f>
        <v>Scheidegger Stephan</v>
      </c>
      <c r="BR366" s="6"/>
    </row>
    <row r="367" spans="1:70" ht="15" hidden="1" customHeight="1">
      <c r="A367" s="88" t="s">
        <v>3494</v>
      </c>
      <c r="B367" s="69" t="s">
        <v>177</v>
      </c>
      <c r="C367" s="69" t="s">
        <v>154</v>
      </c>
      <c r="D367" s="56" t="s">
        <v>3495</v>
      </c>
      <c r="E367" s="198" t="s">
        <v>3402</v>
      </c>
      <c r="F367" s="69" t="s">
        <v>154</v>
      </c>
      <c r="G367" s="15"/>
      <c r="H367" s="15"/>
      <c r="I367" s="15"/>
      <c r="J367" s="62"/>
      <c r="K367" s="15" t="s">
        <v>3496</v>
      </c>
      <c r="L367" s="198" t="s">
        <v>3497</v>
      </c>
      <c r="M367" s="84" t="s">
        <v>3498</v>
      </c>
      <c r="N367" s="16" t="s">
        <v>164</v>
      </c>
      <c r="O367" s="58">
        <v>12</v>
      </c>
      <c r="P367" s="16" t="s">
        <v>3405</v>
      </c>
      <c r="Q367" s="15"/>
      <c r="R367" s="15" t="s">
        <v>1692</v>
      </c>
      <c r="S367" s="15" t="s">
        <v>3406</v>
      </c>
      <c r="T367" s="23" t="s">
        <v>168</v>
      </c>
      <c r="U367" s="23" t="s">
        <v>168</v>
      </c>
      <c r="V367" s="23"/>
      <c r="W367" s="23"/>
      <c r="X367" s="23" t="s">
        <v>168</v>
      </c>
      <c r="Y367" s="23" t="s">
        <v>168</v>
      </c>
      <c r="Z367" s="23" t="s">
        <v>168</v>
      </c>
      <c r="AA367" s="23" t="s">
        <v>168</v>
      </c>
      <c r="AB367" s="23" t="s">
        <v>168</v>
      </c>
      <c r="AC367" s="23" t="s">
        <v>168</v>
      </c>
      <c r="AD367" s="23" t="s">
        <v>168</v>
      </c>
      <c r="AE367" s="23" t="s">
        <v>168</v>
      </c>
      <c r="AF367" s="23" t="s">
        <v>168</v>
      </c>
      <c r="AG367" s="23" t="s">
        <v>168</v>
      </c>
      <c r="AH367" s="23">
        <v>6</v>
      </c>
      <c r="AI367" s="23">
        <v>8</v>
      </c>
      <c r="AJ367" s="23" t="s">
        <v>168</v>
      </c>
      <c r="AK367" s="23" t="s">
        <v>168</v>
      </c>
      <c r="AL367" s="16" t="s">
        <v>2381</v>
      </c>
      <c r="AM367" s="15" t="s">
        <v>442</v>
      </c>
      <c r="AN367" s="15" t="s">
        <v>442</v>
      </c>
      <c r="AO367" s="16" t="s">
        <v>198</v>
      </c>
      <c r="AP367" s="108" t="s">
        <v>667</v>
      </c>
      <c r="AQ367" s="16"/>
      <c r="AR367" s="41"/>
      <c r="AS367" s="57" t="s">
        <v>200</v>
      </c>
      <c r="AT367" s="56">
        <v>1560389</v>
      </c>
      <c r="AU367" s="4" t="s">
        <v>3499</v>
      </c>
      <c r="AV367" s="4" t="s">
        <v>3500</v>
      </c>
      <c r="AW367" s="4" t="s">
        <v>3501</v>
      </c>
      <c r="AX367" s="70">
        <v>0</v>
      </c>
      <c r="AY367" s="115">
        <v>0</v>
      </c>
      <c r="AZ367" s="70">
        <v>0</v>
      </c>
      <c r="BA367" s="115">
        <v>0</v>
      </c>
      <c r="BB367" s="157"/>
      <c r="BC367" s="157"/>
      <c r="BD367" s="157"/>
      <c r="BE367" s="157"/>
      <c r="BF367" s="157"/>
      <c r="BG367" s="115"/>
      <c r="BH367" s="143"/>
      <c r="BI367" s="143"/>
      <c r="BJ367" s="143"/>
      <c r="BK367" s="143"/>
      <c r="BL367" s="143"/>
      <c r="BM367" s="143"/>
      <c r="BN367" s="143"/>
      <c r="BO367" s="143"/>
      <c r="BP367" s="143"/>
      <c r="BQ367" s="6" t="str">
        <f>VLOOKUP(AM367,Hilfslisten!J:K,2,FALSE)</f>
        <v>Sauter-Servaes Thomas</v>
      </c>
      <c r="BR367" s="6"/>
    </row>
    <row r="368" spans="1:70" ht="15" hidden="1" customHeight="1">
      <c r="A368" s="88" t="s">
        <v>3502</v>
      </c>
      <c r="B368" s="69" t="s">
        <v>177</v>
      </c>
      <c r="C368" s="69" t="s">
        <v>154</v>
      </c>
      <c r="D368" s="56" t="s">
        <v>3503</v>
      </c>
      <c r="E368" s="198" t="s">
        <v>3402</v>
      </c>
      <c r="F368" s="69" t="s">
        <v>154</v>
      </c>
      <c r="G368" s="15"/>
      <c r="H368" s="15"/>
      <c r="I368" s="15"/>
      <c r="J368" s="62"/>
      <c r="K368" s="15" t="s">
        <v>3504</v>
      </c>
      <c r="L368" s="198" t="s">
        <v>3498</v>
      </c>
      <c r="M368" s="84" t="s">
        <v>3498</v>
      </c>
      <c r="N368" s="16" t="s">
        <v>661</v>
      </c>
      <c r="O368" s="58">
        <v>12</v>
      </c>
      <c r="P368" s="16" t="s">
        <v>3405</v>
      </c>
      <c r="Q368" s="15"/>
      <c r="R368" s="15" t="s">
        <v>1692</v>
      </c>
      <c r="S368" s="15" t="s">
        <v>3406</v>
      </c>
      <c r="T368" s="23" t="s">
        <v>168</v>
      </c>
      <c r="U368" s="23" t="s">
        <v>168</v>
      </c>
      <c r="V368" s="23"/>
      <c r="W368" s="23"/>
      <c r="X368" s="23" t="s">
        <v>168</v>
      </c>
      <c r="Y368" s="23" t="s">
        <v>168</v>
      </c>
      <c r="Z368" s="23" t="s">
        <v>168</v>
      </c>
      <c r="AA368" s="23" t="s">
        <v>168</v>
      </c>
      <c r="AB368" s="23" t="s">
        <v>168</v>
      </c>
      <c r="AC368" s="23" t="s">
        <v>168</v>
      </c>
      <c r="AD368" s="23" t="s">
        <v>168</v>
      </c>
      <c r="AE368" s="23" t="s">
        <v>168</v>
      </c>
      <c r="AF368" s="23" t="s">
        <v>168</v>
      </c>
      <c r="AG368" s="23" t="s">
        <v>168</v>
      </c>
      <c r="AH368" s="23">
        <v>6</v>
      </c>
      <c r="AI368" s="23">
        <v>8</v>
      </c>
      <c r="AJ368" s="23" t="s">
        <v>168</v>
      </c>
      <c r="AK368" s="23" t="s">
        <v>168</v>
      </c>
      <c r="AL368" s="16" t="s">
        <v>2381</v>
      </c>
      <c r="AM368" s="15" t="s">
        <v>442</v>
      </c>
      <c r="AN368" s="15" t="s">
        <v>442</v>
      </c>
      <c r="AO368" s="16" t="s">
        <v>198</v>
      </c>
      <c r="AP368" s="108" t="s">
        <v>667</v>
      </c>
      <c r="AQ368" s="16"/>
      <c r="AR368" s="41"/>
      <c r="AS368" s="57" t="s">
        <v>200</v>
      </c>
      <c r="AT368" s="56">
        <v>1560386</v>
      </c>
      <c r="AU368" s="4" t="s">
        <v>3505</v>
      </c>
      <c r="AV368" s="4" t="s">
        <v>3506</v>
      </c>
      <c r="AW368" s="4" t="s">
        <v>3507</v>
      </c>
      <c r="AX368" s="70" t="s">
        <v>667</v>
      </c>
      <c r="AY368" s="115" t="s">
        <v>2290</v>
      </c>
      <c r="AZ368" s="70" t="s">
        <v>667</v>
      </c>
      <c r="BA368" s="115">
        <v>0</v>
      </c>
      <c r="BB368" s="157"/>
      <c r="BC368" s="157"/>
      <c r="BD368" s="157"/>
      <c r="BE368" s="157"/>
      <c r="BF368" s="157"/>
      <c r="BG368" s="115"/>
      <c r="BH368" s="143"/>
      <c r="BI368" s="143"/>
      <c r="BJ368" s="143"/>
      <c r="BK368" s="143"/>
      <c r="BL368" s="143"/>
      <c r="BM368" s="143"/>
      <c r="BN368" s="143"/>
      <c r="BO368" s="143"/>
      <c r="BP368" s="143"/>
      <c r="BQ368" s="6" t="str">
        <f>VLOOKUP(AM368,Hilfslisten!J:K,2,FALSE)</f>
        <v>Sauter-Servaes Thomas</v>
      </c>
      <c r="BR368" s="6"/>
    </row>
    <row r="369" spans="1:70" ht="15" hidden="1" customHeight="1">
      <c r="A369" s="88" t="s">
        <v>3508</v>
      </c>
      <c r="B369" s="69" t="s">
        <v>177</v>
      </c>
      <c r="C369" s="69" t="s">
        <v>155</v>
      </c>
      <c r="D369" s="56"/>
      <c r="E369" s="198" t="s">
        <v>3402</v>
      </c>
      <c r="F369" s="69" t="s">
        <v>155</v>
      </c>
      <c r="G369" s="15"/>
      <c r="H369" s="15"/>
      <c r="I369" s="15"/>
      <c r="J369" s="62"/>
      <c r="K369" s="15" t="s">
        <v>3509</v>
      </c>
      <c r="L369" s="198" t="s">
        <v>3510</v>
      </c>
      <c r="M369" s="84" t="s">
        <v>3511</v>
      </c>
      <c r="N369" s="16" t="s">
        <v>164</v>
      </c>
      <c r="O369" s="58">
        <v>12</v>
      </c>
      <c r="P369" s="16" t="s">
        <v>3405</v>
      </c>
      <c r="Q369" s="15"/>
      <c r="R369" s="16" t="s">
        <v>1692</v>
      </c>
      <c r="S369" s="16" t="s">
        <v>3406</v>
      </c>
      <c r="T369" s="23" t="s">
        <v>168</v>
      </c>
      <c r="U369" s="23" t="s">
        <v>168</v>
      </c>
      <c r="V369" s="23"/>
      <c r="W369" s="23"/>
      <c r="X369" s="23" t="s">
        <v>168</v>
      </c>
      <c r="Y369" s="23" t="s">
        <v>168</v>
      </c>
      <c r="Z369" s="23" t="s">
        <v>168</v>
      </c>
      <c r="AA369" s="23" t="s">
        <v>168</v>
      </c>
      <c r="AB369" s="23" t="s">
        <v>168</v>
      </c>
      <c r="AC369" s="23" t="s">
        <v>168</v>
      </c>
      <c r="AD369" s="23" t="s">
        <v>168</v>
      </c>
      <c r="AE369" s="23" t="s">
        <v>168</v>
      </c>
      <c r="AF369" s="23" t="s">
        <v>168</v>
      </c>
      <c r="AG369" s="23" t="s">
        <v>168</v>
      </c>
      <c r="AH369" s="23" t="s">
        <v>168</v>
      </c>
      <c r="AI369" s="23" t="s">
        <v>168</v>
      </c>
      <c r="AJ369" s="23">
        <v>6</v>
      </c>
      <c r="AK369" s="23">
        <v>8</v>
      </c>
      <c r="AL369" s="16" t="s">
        <v>2381</v>
      </c>
      <c r="AM369" s="15" t="s">
        <v>472</v>
      </c>
      <c r="AN369" s="15" t="s">
        <v>472</v>
      </c>
      <c r="AO369" s="16" t="s">
        <v>198</v>
      </c>
      <c r="AP369" s="108" t="s">
        <v>667</v>
      </c>
      <c r="AQ369" s="94"/>
      <c r="AR369" s="41"/>
      <c r="AS369" s="57" t="s">
        <v>200</v>
      </c>
      <c r="AT369" s="56">
        <v>1560383</v>
      </c>
      <c r="AU369" s="4" t="s">
        <v>3512</v>
      </c>
      <c r="AV369" s="4" t="s">
        <v>3513</v>
      </c>
      <c r="AW369" s="4" t="s">
        <v>3514</v>
      </c>
      <c r="AX369" s="70">
        <v>0</v>
      </c>
      <c r="AY369" s="115">
        <v>0</v>
      </c>
      <c r="AZ369" s="70">
        <v>0</v>
      </c>
      <c r="BA369" s="115">
        <v>0</v>
      </c>
      <c r="BB369" s="157"/>
      <c r="BC369" s="157"/>
      <c r="BD369" s="157"/>
      <c r="BE369" s="157"/>
      <c r="BF369" s="157"/>
      <c r="BG369" s="115"/>
      <c r="BH369" s="143"/>
      <c r="BI369" s="143"/>
      <c r="BJ369" s="143"/>
      <c r="BK369" s="143"/>
      <c r="BL369" s="143"/>
      <c r="BM369" s="143"/>
      <c r="BN369" s="143"/>
      <c r="BO369" s="143"/>
      <c r="BP369" s="143"/>
      <c r="BQ369" s="6" t="str">
        <f>VLOOKUP(AM369,Hilfslisten!J:K,2,FALSE)</f>
        <v>Bödi Richard</v>
      </c>
      <c r="BR369" s="6"/>
    </row>
    <row r="370" spans="1:70" ht="15" hidden="1" customHeight="1">
      <c r="A370" s="88" t="s">
        <v>3515</v>
      </c>
      <c r="B370" s="69" t="s">
        <v>177</v>
      </c>
      <c r="C370" s="69" t="s">
        <v>155</v>
      </c>
      <c r="D370" s="56"/>
      <c r="E370" s="198" t="s">
        <v>3402</v>
      </c>
      <c r="F370" s="69" t="s">
        <v>155</v>
      </c>
      <c r="G370" s="15"/>
      <c r="H370" s="15"/>
      <c r="I370" s="15"/>
      <c r="J370" s="62"/>
      <c r="K370" s="15" t="s">
        <v>3516</v>
      </c>
      <c r="L370" s="198" t="s">
        <v>3511</v>
      </c>
      <c r="M370" s="84" t="s">
        <v>3511</v>
      </c>
      <c r="N370" s="16" t="s">
        <v>661</v>
      </c>
      <c r="O370" s="58">
        <v>12</v>
      </c>
      <c r="P370" s="16" t="s">
        <v>3405</v>
      </c>
      <c r="Q370" s="15"/>
      <c r="R370" s="16" t="s">
        <v>1692</v>
      </c>
      <c r="S370" s="16" t="s">
        <v>3406</v>
      </c>
      <c r="T370" s="23" t="s">
        <v>168</v>
      </c>
      <c r="U370" s="23" t="s">
        <v>168</v>
      </c>
      <c r="V370" s="23"/>
      <c r="W370" s="23"/>
      <c r="X370" s="23" t="s">
        <v>168</v>
      </c>
      <c r="Y370" s="23" t="s">
        <v>168</v>
      </c>
      <c r="Z370" s="23" t="s">
        <v>168</v>
      </c>
      <c r="AA370" s="23" t="s">
        <v>168</v>
      </c>
      <c r="AB370" s="23" t="s">
        <v>168</v>
      </c>
      <c r="AC370" s="23" t="s">
        <v>168</v>
      </c>
      <c r="AD370" s="23" t="s">
        <v>168</v>
      </c>
      <c r="AE370" s="23" t="s">
        <v>168</v>
      </c>
      <c r="AF370" s="23" t="s">
        <v>168</v>
      </c>
      <c r="AG370" s="23" t="s">
        <v>168</v>
      </c>
      <c r="AH370" s="23" t="s">
        <v>168</v>
      </c>
      <c r="AI370" s="23" t="s">
        <v>168</v>
      </c>
      <c r="AJ370" s="23">
        <v>6</v>
      </c>
      <c r="AK370" s="23">
        <v>8</v>
      </c>
      <c r="AL370" s="16" t="s">
        <v>2381</v>
      </c>
      <c r="AM370" s="15" t="s">
        <v>472</v>
      </c>
      <c r="AN370" s="15" t="s">
        <v>472</v>
      </c>
      <c r="AO370" s="16" t="s">
        <v>198</v>
      </c>
      <c r="AP370" s="108" t="s">
        <v>667</v>
      </c>
      <c r="AQ370" s="69"/>
      <c r="AR370" s="41"/>
      <c r="AS370" s="57" t="s">
        <v>200</v>
      </c>
      <c r="AT370" s="56">
        <v>1560377</v>
      </c>
      <c r="AU370" s="4" t="s">
        <v>3517</v>
      </c>
      <c r="AV370" s="4" t="s">
        <v>3518</v>
      </c>
      <c r="AW370" s="4" t="s">
        <v>3519</v>
      </c>
      <c r="AX370" s="70" t="s">
        <v>667</v>
      </c>
      <c r="AY370" s="115" t="s">
        <v>2290</v>
      </c>
      <c r="AZ370" s="70" t="s">
        <v>667</v>
      </c>
      <c r="BA370" s="115">
        <v>0</v>
      </c>
      <c r="BB370" s="157"/>
      <c r="BC370" s="157"/>
      <c r="BD370" s="157"/>
      <c r="BE370" s="157"/>
      <c r="BF370" s="157"/>
      <c r="BG370" s="115"/>
      <c r="BH370" s="143"/>
      <c r="BI370" s="143"/>
      <c r="BJ370" s="143"/>
      <c r="BK370" s="143"/>
      <c r="BL370" s="143"/>
      <c r="BM370" s="143"/>
      <c r="BN370" s="143"/>
      <c r="BO370" s="143"/>
      <c r="BP370" s="143"/>
      <c r="BQ370" s="6" t="str">
        <f>VLOOKUP(AM370,Hilfslisten!J:K,2,FALSE)</f>
        <v>Bödi Richard</v>
      </c>
      <c r="BR370" s="6"/>
    </row>
    <row r="371" spans="1:70" ht="15" hidden="1" customHeight="1">
      <c r="A371" s="85" t="s">
        <v>3520</v>
      </c>
      <c r="B371" s="69" t="s">
        <v>177</v>
      </c>
      <c r="C371" s="69" t="s">
        <v>147</v>
      </c>
      <c r="D371" s="56" t="s">
        <v>3521</v>
      </c>
      <c r="E371" s="103" t="s">
        <v>3522</v>
      </c>
      <c r="F371" s="69"/>
      <c r="G371" s="69" t="s">
        <v>2568</v>
      </c>
      <c r="H371" s="69"/>
      <c r="I371" s="69"/>
      <c r="J371" s="58" t="s">
        <v>667</v>
      </c>
      <c r="K371" s="15" t="s">
        <v>3523</v>
      </c>
      <c r="L371" s="103" t="s">
        <v>3524</v>
      </c>
      <c r="M371" s="84" t="s">
        <v>3524</v>
      </c>
      <c r="N371" s="15" t="s">
        <v>661</v>
      </c>
      <c r="O371" s="58">
        <v>4</v>
      </c>
      <c r="P371" s="16" t="s">
        <v>165</v>
      </c>
      <c r="Q371" s="16" t="s">
        <v>2571</v>
      </c>
      <c r="R371" s="16" t="s">
        <v>1692</v>
      </c>
      <c r="S371" s="15" t="s">
        <v>3406</v>
      </c>
      <c r="T371" s="23">
        <v>6</v>
      </c>
      <c r="U371" s="23">
        <v>8</v>
      </c>
      <c r="V371" s="23"/>
      <c r="W371" s="23"/>
      <c r="X371" s="23" t="s">
        <v>168</v>
      </c>
      <c r="Y371" s="23" t="s">
        <v>168</v>
      </c>
      <c r="Z371" s="23" t="s">
        <v>168</v>
      </c>
      <c r="AA371" s="23" t="s">
        <v>168</v>
      </c>
      <c r="AB371" s="23" t="s">
        <v>168</v>
      </c>
      <c r="AC371" s="23" t="s">
        <v>168</v>
      </c>
      <c r="AD371" s="23" t="s">
        <v>168</v>
      </c>
      <c r="AE371" s="23" t="s">
        <v>168</v>
      </c>
      <c r="AF371" s="23" t="s">
        <v>168</v>
      </c>
      <c r="AG371" s="23" t="s">
        <v>168</v>
      </c>
      <c r="AH371" s="23" t="s">
        <v>168</v>
      </c>
      <c r="AI371" s="23" t="s">
        <v>168</v>
      </c>
      <c r="AJ371" s="23" t="s">
        <v>168</v>
      </c>
      <c r="AK371" s="23" t="s">
        <v>168</v>
      </c>
      <c r="AL371" s="15" t="s">
        <v>169</v>
      </c>
      <c r="AM371" s="15" t="s">
        <v>682</v>
      </c>
      <c r="AN371" s="15" t="s">
        <v>170</v>
      </c>
      <c r="AO371" s="84" t="s">
        <v>1500</v>
      </c>
      <c r="AP371" s="109"/>
      <c r="AQ371" s="69" t="s">
        <v>2573</v>
      </c>
      <c r="AR371" s="41"/>
      <c r="AS371" s="41"/>
      <c r="AT371" s="56">
        <v>1558382</v>
      </c>
      <c r="AU371" s="4" t="s">
        <v>3525</v>
      </c>
      <c r="AV371" s="4" t="s">
        <v>3526</v>
      </c>
      <c r="AW371" s="4" t="s">
        <v>3527</v>
      </c>
      <c r="AX371" s="70" t="s">
        <v>667</v>
      </c>
      <c r="AY371" s="115">
        <v>0</v>
      </c>
      <c r="AZ371" s="70" t="s">
        <v>667</v>
      </c>
      <c r="BA371" s="115">
        <v>0</v>
      </c>
      <c r="BB371" s="157" t="s">
        <v>1506</v>
      </c>
      <c r="BC371" s="157" t="s">
        <v>1507</v>
      </c>
      <c r="BD371" s="157"/>
      <c r="BE371" s="157"/>
      <c r="BF371" s="157"/>
      <c r="BG371" s="115"/>
      <c r="BH371" s="143">
        <v>1</v>
      </c>
      <c r="BI371" s="143"/>
      <c r="BJ371" s="143">
        <v>0</v>
      </c>
      <c r="BK371" s="143">
        <v>0</v>
      </c>
      <c r="BL371" s="143">
        <v>0</v>
      </c>
      <c r="BM371" s="143">
        <v>0</v>
      </c>
      <c r="BN371" s="143">
        <v>0</v>
      </c>
      <c r="BO371" s="143">
        <v>0</v>
      </c>
      <c r="BP371" s="143">
        <v>0</v>
      </c>
      <c r="BQ371" s="6" t="str">
        <f>VLOOKUP(AM371,Hilfslisten!J:K,2,FALSE)</f>
        <v>Manfriani Leonardo</v>
      </c>
      <c r="BR371" s="157"/>
    </row>
    <row r="372" spans="1:70" ht="15" hidden="1" customHeight="1">
      <c r="A372" s="85" t="s">
        <v>3528</v>
      </c>
      <c r="B372" s="6"/>
      <c r="C372" s="6" t="s">
        <v>147</v>
      </c>
      <c r="D372" s="6"/>
      <c r="E372" s="6"/>
      <c r="F372" s="6"/>
      <c r="G372" s="6" t="s">
        <v>2568</v>
      </c>
      <c r="H372" s="6"/>
      <c r="I372" s="6"/>
      <c r="J372" s="157" t="s">
        <v>667</v>
      </c>
      <c r="K372" s="83" t="s">
        <v>3529</v>
      </c>
      <c r="L372" s="102" t="s">
        <v>3530</v>
      </c>
      <c r="M372" s="84" t="s">
        <v>3530</v>
      </c>
      <c r="N372" s="15" t="s">
        <v>164</v>
      </c>
      <c r="O372" s="58">
        <v>4</v>
      </c>
      <c r="P372" s="16" t="s">
        <v>165</v>
      </c>
      <c r="Q372" s="16" t="s">
        <v>2571</v>
      </c>
      <c r="R372" s="16" t="s">
        <v>1692</v>
      </c>
      <c r="S372" s="6" t="s">
        <v>3406</v>
      </c>
      <c r="T372" s="157">
        <v>6</v>
      </c>
      <c r="U372" s="157">
        <v>8</v>
      </c>
      <c r="V372" s="157"/>
      <c r="W372" s="157"/>
      <c r="X372" s="157"/>
      <c r="Y372" s="157"/>
      <c r="Z372" s="157"/>
      <c r="AA372" s="157"/>
      <c r="AB372" s="157"/>
      <c r="AC372" s="157"/>
      <c r="AD372" s="157"/>
      <c r="AE372" s="157"/>
      <c r="AF372" s="157"/>
      <c r="AG372" s="157"/>
      <c r="AH372" s="157"/>
      <c r="AI372" s="157"/>
      <c r="AJ372" s="157"/>
      <c r="AK372" s="157"/>
      <c r="AL372" s="15" t="s">
        <v>246</v>
      </c>
      <c r="AM372" s="15" t="s">
        <v>1353</v>
      </c>
      <c r="AN372" s="15" t="s">
        <v>170</v>
      </c>
      <c r="AO372" s="84" t="s">
        <v>1500</v>
      </c>
      <c r="AP372" s="157"/>
      <c r="AQ372" s="69" t="s">
        <v>2573</v>
      </c>
      <c r="AR372" s="41"/>
      <c r="AS372" s="57"/>
      <c r="AT372" s="6">
        <v>1671108</v>
      </c>
      <c r="AU372" s="4" t="s">
        <v>3531</v>
      </c>
      <c r="AV372" s="4" t="s">
        <v>3532</v>
      </c>
      <c r="AW372" s="4" t="s">
        <v>3533</v>
      </c>
      <c r="AX372" s="70">
        <v>0</v>
      </c>
      <c r="AY372" s="115">
        <v>0</v>
      </c>
      <c r="AZ372" s="70">
        <v>0</v>
      </c>
      <c r="BA372" s="115">
        <v>0</v>
      </c>
      <c r="BB372" s="157" t="s">
        <v>1506</v>
      </c>
      <c r="BC372" s="157" t="s">
        <v>1507</v>
      </c>
      <c r="BD372" s="157"/>
      <c r="BE372" s="157"/>
      <c r="BF372" s="157"/>
      <c r="BG372" s="115"/>
      <c r="BH372" s="143">
        <v>1</v>
      </c>
      <c r="BI372" s="143"/>
      <c r="BJ372" s="143">
        <v>0</v>
      </c>
      <c r="BK372" s="143">
        <v>0</v>
      </c>
      <c r="BL372" s="143">
        <v>0</v>
      </c>
      <c r="BM372" s="143">
        <v>0</v>
      </c>
      <c r="BN372" s="143">
        <v>0</v>
      </c>
      <c r="BO372" s="143">
        <v>0</v>
      </c>
      <c r="BP372" s="143">
        <v>0</v>
      </c>
      <c r="BQ372" s="6" t="str">
        <f>VLOOKUP(AM372,Hilfslisten!J:K,2,FALSE)</f>
        <v>Peikert Gregor</v>
      </c>
      <c r="BR372" s="157"/>
    </row>
    <row r="373" spans="1:70" ht="15" hidden="1" customHeight="1">
      <c r="A373" s="85" t="s">
        <v>3534</v>
      </c>
      <c r="B373" s="22" t="s">
        <v>177</v>
      </c>
      <c r="C373" s="21" t="s">
        <v>152</v>
      </c>
      <c r="D373" s="56"/>
      <c r="E373" s="102"/>
      <c r="F373" s="21"/>
      <c r="G373" s="21"/>
      <c r="H373" s="21" t="s">
        <v>152</v>
      </c>
      <c r="I373" s="21"/>
      <c r="J373" s="59" t="s">
        <v>667</v>
      </c>
      <c r="K373" s="21" t="s">
        <v>3535</v>
      </c>
      <c r="L373" s="102" t="s">
        <v>3536</v>
      </c>
      <c r="M373" s="84" t="s">
        <v>3536</v>
      </c>
      <c r="N373" s="15" t="s">
        <v>164</v>
      </c>
      <c r="O373" s="58">
        <v>4</v>
      </c>
      <c r="P373" s="16" t="s">
        <v>452</v>
      </c>
      <c r="Q373" s="16" t="s">
        <v>2907</v>
      </c>
      <c r="R373" s="16" t="s">
        <v>1692</v>
      </c>
      <c r="S373" s="16" t="s">
        <v>3406</v>
      </c>
      <c r="T373" s="23" t="s">
        <v>168</v>
      </c>
      <c r="U373" s="23" t="s">
        <v>168</v>
      </c>
      <c r="V373" s="23"/>
      <c r="W373" s="23"/>
      <c r="X373" s="23" t="s">
        <v>168</v>
      </c>
      <c r="Y373" s="23" t="s">
        <v>168</v>
      </c>
      <c r="Z373" s="23" t="s">
        <v>168</v>
      </c>
      <c r="AA373" s="23" t="s">
        <v>168</v>
      </c>
      <c r="AB373" s="23" t="s">
        <v>168</v>
      </c>
      <c r="AC373" s="23" t="s">
        <v>168</v>
      </c>
      <c r="AD373" s="23">
        <v>6</v>
      </c>
      <c r="AE373" s="23">
        <v>8</v>
      </c>
      <c r="AF373" s="23" t="s">
        <v>168</v>
      </c>
      <c r="AG373" s="23" t="s">
        <v>168</v>
      </c>
      <c r="AH373" s="23" t="s">
        <v>168</v>
      </c>
      <c r="AI373" s="23" t="s">
        <v>168</v>
      </c>
      <c r="AJ373" s="23" t="s">
        <v>168</v>
      </c>
      <c r="AK373" s="23" t="s">
        <v>168</v>
      </c>
      <c r="AL373" s="15" t="s">
        <v>365</v>
      </c>
      <c r="AM373" s="15" t="s">
        <v>402</v>
      </c>
      <c r="AN373" s="15" t="s">
        <v>367</v>
      </c>
      <c r="AO373" s="17" t="s">
        <v>1500</v>
      </c>
      <c r="AP373" s="23"/>
      <c r="AQ373" s="69"/>
      <c r="AR373" s="41" t="s">
        <v>2592</v>
      </c>
      <c r="AS373" s="45"/>
      <c r="AT373" s="56">
        <v>1558276</v>
      </c>
      <c r="AU373" s="4" t="s">
        <v>3537</v>
      </c>
      <c r="AV373" s="4" t="s">
        <v>3538</v>
      </c>
      <c r="AW373" s="4" t="s">
        <v>3539</v>
      </c>
      <c r="AX373" s="70">
        <v>0</v>
      </c>
      <c r="AY373" s="115">
        <v>0</v>
      </c>
      <c r="AZ373" s="70">
        <v>0</v>
      </c>
      <c r="BA373" s="115">
        <v>0</v>
      </c>
      <c r="BB373" s="157" t="s">
        <v>1506</v>
      </c>
      <c r="BC373" s="157" t="s">
        <v>1507</v>
      </c>
      <c r="BD373" s="157"/>
      <c r="BE373" s="157"/>
      <c r="BF373" s="157"/>
      <c r="BG373" s="115"/>
      <c r="BH373" s="143">
        <v>0</v>
      </c>
      <c r="BI373" s="143"/>
      <c r="BJ373" s="143">
        <v>0</v>
      </c>
      <c r="BK373" s="143">
        <v>0</v>
      </c>
      <c r="BL373" s="143">
        <v>0</v>
      </c>
      <c r="BM373" s="143">
        <v>1</v>
      </c>
      <c r="BN373" s="143">
        <v>0</v>
      </c>
      <c r="BO373" s="143">
        <v>0</v>
      </c>
      <c r="BP373" s="143">
        <v>0</v>
      </c>
      <c r="BQ373" s="6" t="str">
        <f>VLOOKUP(AM373,Hilfslisten!J:K,2,FALSE)</f>
        <v>Hug Peter</v>
      </c>
      <c r="BR373" s="157" t="s">
        <v>667</v>
      </c>
    </row>
    <row r="374" spans="1:70" ht="15" hidden="1" customHeight="1">
      <c r="A374" s="85" t="s">
        <v>3540</v>
      </c>
      <c r="B374" s="22" t="s">
        <v>177</v>
      </c>
      <c r="C374" s="22" t="s">
        <v>149</v>
      </c>
      <c r="D374" s="56"/>
      <c r="E374" s="102"/>
      <c r="F374" s="22"/>
      <c r="G374" s="22"/>
      <c r="H374" s="22" t="s">
        <v>149</v>
      </c>
      <c r="I374" s="22"/>
      <c r="J374" s="59" t="s">
        <v>667</v>
      </c>
      <c r="K374" s="21" t="s">
        <v>3541</v>
      </c>
      <c r="L374" s="102" t="s">
        <v>3542</v>
      </c>
      <c r="M374" s="84" t="s">
        <v>3542</v>
      </c>
      <c r="N374" s="15" t="s">
        <v>164</v>
      </c>
      <c r="O374" s="58">
        <v>4</v>
      </c>
      <c r="P374" s="16" t="s">
        <v>208</v>
      </c>
      <c r="Q374" s="16" t="s">
        <v>2796</v>
      </c>
      <c r="R374" s="16" t="s">
        <v>1692</v>
      </c>
      <c r="S374" s="22" t="s">
        <v>3543</v>
      </c>
      <c r="T374" s="23" t="s">
        <v>168</v>
      </c>
      <c r="U374" s="23" t="s">
        <v>168</v>
      </c>
      <c r="V374" s="23"/>
      <c r="W374" s="23"/>
      <c r="X374" s="23">
        <v>6</v>
      </c>
      <c r="Y374" s="23" t="s">
        <v>2266</v>
      </c>
      <c r="Z374" s="23" t="s">
        <v>168</v>
      </c>
      <c r="AA374" s="23" t="s">
        <v>168</v>
      </c>
      <c r="AB374" s="23" t="s">
        <v>168</v>
      </c>
      <c r="AC374" s="23" t="s">
        <v>168</v>
      </c>
      <c r="AD374" s="23" t="s">
        <v>168</v>
      </c>
      <c r="AE374" s="23" t="s">
        <v>168</v>
      </c>
      <c r="AF374" s="23" t="s">
        <v>168</v>
      </c>
      <c r="AG374" s="23" t="s">
        <v>168</v>
      </c>
      <c r="AH374" s="23" t="s">
        <v>168</v>
      </c>
      <c r="AI374" s="23" t="s">
        <v>168</v>
      </c>
      <c r="AJ374" s="23" t="s">
        <v>168</v>
      </c>
      <c r="AK374" s="23" t="s">
        <v>168</v>
      </c>
      <c r="AL374" s="15" t="s">
        <v>258</v>
      </c>
      <c r="AM374" s="15" t="s">
        <v>1756</v>
      </c>
      <c r="AN374" s="15" t="s">
        <v>234</v>
      </c>
      <c r="AO374" s="84" t="s">
        <v>1500</v>
      </c>
      <c r="AP374" s="109"/>
      <c r="AQ374" s="69"/>
      <c r="AR374" s="41" t="s">
        <v>3544</v>
      </c>
      <c r="AS374" s="41"/>
      <c r="AT374" s="56">
        <v>1558856</v>
      </c>
      <c r="AU374" s="4" t="s">
        <v>3545</v>
      </c>
      <c r="AV374" s="4" t="s">
        <v>3546</v>
      </c>
      <c r="AW374" s="4" t="s">
        <v>3547</v>
      </c>
      <c r="AX374" s="70">
        <v>0</v>
      </c>
      <c r="AY374" s="115">
        <v>0</v>
      </c>
      <c r="AZ374" s="70">
        <v>0</v>
      </c>
      <c r="BA374" s="115">
        <v>0</v>
      </c>
      <c r="BB374" s="157" t="s">
        <v>1506</v>
      </c>
      <c r="BC374" s="157" t="s">
        <v>1507</v>
      </c>
      <c r="BD374" s="157"/>
      <c r="BE374" s="157"/>
      <c r="BF374" s="157"/>
      <c r="BG374" s="115"/>
      <c r="BH374" s="143">
        <v>0</v>
      </c>
      <c r="BI374" s="143"/>
      <c r="BJ374" s="143">
        <v>1</v>
      </c>
      <c r="BK374" s="143">
        <v>0</v>
      </c>
      <c r="BL374" s="143">
        <v>0</v>
      </c>
      <c r="BM374" s="143">
        <v>0</v>
      </c>
      <c r="BN374" s="143">
        <v>0</v>
      </c>
      <c r="BO374" s="143">
        <v>0</v>
      </c>
      <c r="BP374" s="143">
        <v>0</v>
      </c>
      <c r="BQ374" s="6" t="str">
        <f>VLOOKUP(AM374,Hilfslisten!J:K,2,FALSE)</f>
        <v>Loeliger Teddy</v>
      </c>
      <c r="BR374" s="157" t="s">
        <v>667</v>
      </c>
    </row>
    <row r="375" spans="1:70" ht="15" hidden="1" customHeight="1">
      <c r="A375" s="85" t="s">
        <v>3548</v>
      </c>
      <c r="B375" s="22" t="s">
        <v>177</v>
      </c>
      <c r="C375" s="21" t="s">
        <v>152</v>
      </c>
      <c r="D375" s="56"/>
      <c r="E375" s="102"/>
      <c r="F375" s="21"/>
      <c r="G375" s="21"/>
      <c r="H375" s="21" t="s">
        <v>152</v>
      </c>
      <c r="I375" s="21"/>
      <c r="J375" s="59" t="s">
        <v>667</v>
      </c>
      <c r="K375" s="21" t="s">
        <v>3549</v>
      </c>
      <c r="L375" s="102" t="s">
        <v>3550</v>
      </c>
      <c r="M375" s="84" t="s">
        <v>3550</v>
      </c>
      <c r="N375" s="15" t="s">
        <v>164</v>
      </c>
      <c r="O375" s="58">
        <v>4</v>
      </c>
      <c r="P375" s="16" t="s">
        <v>452</v>
      </c>
      <c r="Q375" s="16" t="s">
        <v>2907</v>
      </c>
      <c r="R375" s="16" t="s">
        <v>1692</v>
      </c>
      <c r="S375" s="16" t="s">
        <v>3406</v>
      </c>
      <c r="T375" s="23" t="s">
        <v>168</v>
      </c>
      <c r="U375" s="23" t="s">
        <v>168</v>
      </c>
      <c r="V375" s="23"/>
      <c r="W375" s="23"/>
      <c r="X375" s="23" t="s">
        <v>168</v>
      </c>
      <c r="Y375" s="23" t="s">
        <v>168</v>
      </c>
      <c r="Z375" s="23" t="s">
        <v>168</v>
      </c>
      <c r="AA375" s="23" t="s">
        <v>168</v>
      </c>
      <c r="AB375" s="23" t="s">
        <v>168</v>
      </c>
      <c r="AC375" s="23" t="s">
        <v>168</v>
      </c>
      <c r="AD375" s="23">
        <v>6</v>
      </c>
      <c r="AE375" s="23">
        <v>8</v>
      </c>
      <c r="AF375" s="23" t="s">
        <v>168</v>
      </c>
      <c r="AG375" s="23" t="s">
        <v>168</v>
      </c>
      <c r="AH375" s="23" t="s">
        <v>168</v>
      </c>
      <c r="AI375" s="23" t="s">
        <v>168</v>
      </c>
      <c r="AJ375" s="23" t="s">
        <v>168</v>
      </c>
      <c r="AK375" s="23" t="s">
        <v>168</v>
      </c>
      <c r="AL375" s="15" t="s">
        <v>365</v>
      </c>
      <c r="AM375" s="15" t="s">
        <v>402</v>
      </c>
      <c r="AN375" s="15" t="s">
        <v>367</v>
      </c>
      <c r="AO375" s="17" t="s">
        <v>1500</v>
      </c>
      <c r="AP375" s="23"/>
      <c r="AQ375" s="69"/>
      <c r="AR375" s="41" t="s">
        <v>2592</v>
      </c>
      <c r="AS375" s="45"/>
      <c r="AT375" s="56">
        <v>1558273</v>
      </c>
      <c r="AU375" s="4" t="s">
        <v>3551</v>
      </c>
      <c r="AV375" s="4" t="s">
        <v>3552</v>
      </c>
      <c r="AW375" s="4" t="s">
        <v>3553</v>
      </c>
      <c r="AX375" s="70">
        <v>0</v>
      </c>
      <c r="AY375" s="115">
        <v>0</v>
      </c>
      <c r="AZ375" s="70">
        <v>0</v>
      </c>
      <c r="BA375" s="115">
        <v>0</v>
      </c>
      <c r="BB375" s="157" t="s">
        <v>1506</v>
      </c>
      <c r="BC375" s="157" t="s">
        <v>1507</v>
      </c>
      <c r="BD375" s="157"/>
      <c r="BE375" s="157"/>
      <c r="BF375" s="157"/>
      <c r="BG375" s="115"/>
      <c r="BH375" s="143">
        <v>0</v>
      </c>
      <c r="BI375" s="143"/>
      <c r="BJ375" s="143">
        <v>0</v>
      </c>
      <c r="BK375" s="143">
        <v>0</v>
      </c>
      <c r="BL375" s="143">
        <v>0</v>
      </c>
      <c r="BM375" s="143">
        <v>1</v>
      </c>
      <c r="BN375" s="143">
        <v>0</v>
      </c>
      <c r="BO375" s="143">
        <v>0</v>
      </c>
      <c r="BP375" s="143">
        <v>0</v>
      </c>
      <c r="BQ375" s="6" t="str">
        <f>VLOOKUP(AM375,Hilfslisten!J:K,2,FALSE)</f>
        <v>Hug Peter</v>
      </c>
      <c r="BR375" s="157" t="s">
        <v>667</v>
      </c>
    </row>
    <row r="376" spans="1:70" ht="15" hidden="1" customHeight="1">
      <c r="A376" s="85" t="s">
        <v>3554</v>
      </c>
      <c r="B376" s="22" t="s">
        <v>177</v>
      </c>
      <c r="C376" s="21" t="s">
        <v>155</v>
      </c>
      <c r="D376" s="56" t="s">
        <v>3555</v>
      </c>
      <c r="E376" s="106" t="s">
        <v>2848</v>
      </c>
      <c r="F376" s="21"/>
      <c r="G376" s="14" t="s">
        <v>2941</v>
      </c>
      <c r="H376" s="14"/>
      <c r="I376" s="14"/>
      <c r="J376" s="59" t="s">
        <v>667</v>
      </c>
      <c r="K376" s="14" t="s">
        <v>3556</v>
      </c>
      <c r="L376" s="106" t="s">
        <v>3557</v>
      </c>
      <c r="M376" s="84" t="s">
        <v>3557</v>
      </c>
      <c r="N376" s="15" t="s">
        <v>164</v>
      </c>
      <c r="O376" s="58">
        <v>4</v>
      </c>
      <c r="P376" s="16" t="s">
        <v>452</v>
      </c>
      <c r="Q376" s="16" t="s">
        <v>3128</v>
      </c>
      <c r="R376" s="16" t="s">
        <v>1692</v>
      </c>
      <c r="S376" s="16" t="s">
        <v>3406</v>
      </c>
      <c r="T376" s="23" t="s">
        <v>168</v>
      </c>
      <c r="U376" s="23" t="s">
        <v>168</v>
      </c>
      <c r="V376" s="23"/>
      <c r="W376" s="23"/>
      <c r="X376" s="23" t="s">
        <v>168</v>
      </c>
      <c r="Y376" s="23" t="s">
        <v>168</v>
      </c>
      <c r="Z376" s="23" t="s">
        <v>168</v>
      </c>
      <c r="AA376" s="23" t="s">
        <v>168</v>
      </c>
      <c r="AB376" s="23" t="s">
        <v>168</v>
      </c>
      <c r="AC376" s="23" t="s">
        <v>168</v>
      </c>
      <c r="AD376" s="23" t="s">
        <v>168</v>
      </c>
      <c r="AE376" s="23" t="s">
        <v>168</v>
      </c>
      <c r="AF376" s="23" t="s">
        <v>168</v>
      </c>
      <c r="AG376" s="23" t="s">
        <v>168</v>
      </c>
      <c r="AH376" s="23" t="s">
        <v>168</v>
      </c>
      <c r="AI376" s="23" t="s">
        <v>168</v>
      </c>
      <c r="AJ376" s="23">
        <v>6</v>
      </c>
      <c r="AK376" s="23">
        <v>8</v>
      </c>
      <c r="AL376" s="15" t="s">
        <v>210</v>
      </c>
      <c r="AM376" s="15" t="s">
        <v>1483</v>
      </c>
      <c r="AN376" s="15" t="s">
        <v>472</v>
      </c>
      <c r="AO376" s="17" t="s">
        <v>1500</v>
      </c>
      <c r="AP376" s="23"/>
      <c r="AQ376" s="69"/>
      <c r="AR376" s="41"/>
      <c r="AS376" s="41"/>
      <c r="AT376" s="56">
        <v>1558280</v>
      </c>
      <c r="AU376" s="4" t="s">
        <v>3558</v>
      </c>
      <c r="AV376" s="4" t="s">
        <v>3559</v>
      </c>
      <c r="AW376" s="4" t="s">
        <v>3560</v>
      </c>
      <c r="AX376" s="70">
        <v>0</v>
      </c>
      <c r="AY376" s="115">
        <v>0</v>
      </c>
      <c r="AZ376" s="70">
        <v>0</v>
      </c>
      <c r="BA376" s="115">
        <v>0</v>
      </c>
      <c r="BB376" s="157" t="s">
        <v>1506</v>
      </c>
      <c r="BC376" s="157" t="s">
        <v>1507</v>
      </c>
      <c r="BD376" s="157"/>
      <c r="BE376" s="157"/>
      <c r="BF376" s="157"/>
      <c r="BG376" s="115"/>
      <c r="BH376" s="143">
        <v>0</v>
      </c>
      <c r="BI376" s="143"/>
      <c r="BJ376" s="143">
        <v>0</v>
      </c>
      <c r="BK376" s="143">
        <v>0</v>
      </c>
      <c r="BL376" s="143">
        <v>0</v>
      </c>
      <c r="BM376" s="143">
        <v>0</v>
      </c>
      <c r="BN376" s="143">
        <v>0</v>
      </c>
      <c r="BO376" s="143">
        <v>0</v>
      </c>
      <c r="BP376" s="143">
        <v>1</v>
      </c>
      <c r="BQ376" s="6" t="str">
        <f>VLOOKUP(AM376,Hilfslisten!J:K,2,FALSE)</f>
        <v>Bütikofer Stephan</v>
      </c>
      <c r="BR376" s="157"/>
    </row>
    <row r="377" spans="1:70" ht="15" customHeight="1">
      <c r="A377" s="85" t="s">
        <v>3561</v>
      </c>
      <c r="B377" s="22" t="s">
        <v>177</v>
      </c>
      <c r="C377" s="22" t="s">
        <v>151</v>
      </c>
      <c r="D377" s="56"/>
      <c r="E377" s="102"/>
      <c r="F377" s="22"/>
      <c r="G377" s="22"/>
      <c r="H377" s="22" t="s">
        <v>151</v>
      </c>
      <c r="I377" s="22"/>
      <c r="J377" s="59" t="s">
        <v>667</v>
      </c>
      <c r="K377" s="21" t="s">
        <v>3562</v>
      </c>
      <c r="L377" s="102" t="s">
        <v>3563</v>
      </c>
      <c r="M377" s="84" t="s">
        <v>3563</v>
      </c>
      <c r="N377" s="15" t="s">
        <v>164</v>
      </c>
      <c r="O377" s="58">
        <v>4</v>
      </c>
      <c r="P377" s="16" t="s">
        <v>452</v>
      </c>
      <c r="Q377" s="16" t="s">
        <v>2633</v>
      </c>
      <c r="R377" s="16" t="s">
        <v>1692</v>
      </c>
      <c r="S377" s="22" t="s">
        <v>3564</v>
      </c>
      <c r="T377" s="23" t="s">
        <v>168</v>
      </c>
      <c r="U377" s="23" t="s">
        <v>168</v>
      </c>
      <c r="V377" s="23"/>
      <c r="W377" s="23"/>
      <c r="X377" s="23" t="s">
        <v>168</v>
      </c>
      <c r="Y377" s="23" t="s">
        <v>168</v>
      </c>
      <c r="Z377" s="23" t="s">
        <v>168</v>
      </c>
      <c r="AA377" s="23" t="s">
        <v>168</v>
      </c>
      <c r="AB377" s="23">
        <v>6</v>
      </c>
      <c r="AC377" s="23" t="s">
        <v>2266</v>
      </c>
      <c r="AD377" s="23" t="s">
        <v>168</v>
      </c>
      <c r="AE377" s="23" t="s">
        <v>168</v>
      </c>
      <c r="AF377" s="23" t="s">
        <v>168</v>
      </c>
      <c r="AG377" s="23" t="s">
        <v>168</v>
      </c>
      <c r="AH377" s="23" t="s">
        <v>168</v>
      </c>
      <c r="AI377" s="23" t="s">
        <v>168</v>
      </c>
      <c r="AJ377" s="23" t="s">
        <v>168</v>
      </c>
      <c r="AK377" s="23" t="s">
        <v>168</v>
      </c>
      <c r="AL377" s="15" t="s">
        <v>219</v>
      </c>
      <c r="AM377" s="15" t="s">
        <v>1257</v>
      </c>
      <c r="AN377" s="15" t="s">
        <v>308</v>
      </c>
      <c r="AO377" s="84" t="s">
        <v>1500</v>
      </c>
      <c r="AP377" s="109"/>
      <c r="AQ377" s="69"/>
      <c r="AR377" s="41"/>
      <c r="AS377" s="41"/>
      <c r="AT377" s="56">
        <v>1558236</v>
      </c>
      <c r="AU377" s="4" t="s">
        <v>3565</v>
      </c>
      <c r="AV377" s="4" t="s">
        <v>3566</v>
      </c>
      <c r="AW377" s="4" t="s">
        <v>3567</v>
      </c>
      <c r="AX377" s="70">
        <v>0</v>
      </c>
      <c r="AY377" s="115">
        <v>0</v>
      </c>
      <c r="AZ377" s="70">
        <v>0</v>
      </c>
      <c r="BA377" s="115">
        <v>0</v>
      </c>
      <c r="BB377" s="157" t="s">
        <v>1506</v>
      </c>
      <c r="BC377" s="157" t="s">
        <v>1507</v>
      </c>
      <c r="BD377" s="157" t="s">
        <v>2421</v>
      </c>
      <c r="BE377" s="157"/>
      <c r="BF377" s="157"/>
      <c r="BG377" s="115"/>
      <c r="BH377" s="143">
        <v>0</v>
      </c>
      <c r="BI377" s="143"/>
      <c r="BJ377" s="143">
        <v>0</v>
      </c>
      <c r="BK377" s="143">
        <v>0</v>
      </c>
      <c r="BL377" s="143">
        <v>1</v>
      </c>
      <c r="BM377" s="143">
        <v>0</v>
      </c>
      <c r="BN377" s="143">
        <v>0</v>
      </c>
      <c r="BO377" s="143">
        <v>0</v>
      </c>
      <c r="BP377" s="143">
        <v>0</v>
      </c>
      <c r="BQ377" s="6" t="str">
        <f>VLOOKUP(AM377,Hilfslisten!J:K,2,FALSE)</f>
        <v>Eich Walter</v>
      </c>
      <c r="BR377" s="157" t="s">
        <v>667</v>
      </c>
    </row>
    <row r="378" spans="1:70" ht="15" hidden="1" customHeight="1">
      <c r="A378" s="85" t="s">
        <v>3568</v>
      </c>
      <c r="B378" s="69" t="s">
        <v>177</v>
      </c>
      <c r="C378" s="69" t="s">
        <v>147</v>
      </c>
      <c r="D378" s="56" t="s">
        <v>3569</v>
      </c>
      <c r="E378" s="103" t="s">
        <v>3522</v>
      </c>
      <c r="F378" s="69"/>
      <c r="G378" s="69" t="s">
        <v>2659</v>
      </c>
      <c r="H378" s="69"/>
      <c r="I378" s="69"/>
      <c r="J378" s="59" t="s">
        <v>667</v>
      </c>
      <c r="K378" s="15" t="s">
        <v>3570</v>
      </c>
      <c r="L378" s="103" t="s">
        <v>3571</v>
      </c>
      <c r="M378" s="84" t="s">
        <v>3571</v>
      </c>
      <c r="N378" s="15" t="s">
        <v>562</v>
      </c>
      <c r="O378" s="58">
        <v>4</v>
      </c>
      <c r="P378" s="16" t="s">
        <v>165</v>
      </c>
      <c r="Q378" s="16" t="s">
        <v>2662</v>
      </c>
      <c r="R378" s="16" t="s">
        <v>1692</v>
      </c>
      <c r="S378" s="15" t="s">
        <v>3406</v>
      </c>
      <c r="T378" s="23">
        <v>6</v>
      </c>
      <c r="U378" s="23">
        <v>8</v>
      </c>
      <c r="V378" s="23"/>
      <c r="W378" s="23"/>
      <c r="X378" s="23" t="s">
        <v>168</v>
      </c>
      <c r="Y378" s="23" t="s">
        <v>168</v>
      </c>
      <c r="Z378" s="23" t="s">
        <v>168</v>
      </c>
      <c r="AA378" s="23" t="s">
        <v>168</v>
      </c>
      <c r="AB378" s="23" t="s">
        <v>168</v>
      </c>
      <c r="AC378" s="23" t="s">
        <v>168</v>
      </c>
      <c r="AD378" s="23" t="s">
        <v>168</v>
      </c>
      <c r="AE378" s="23" t="s">
        <v>168</v>
      </c>
      <c r="AF378" s="23" t="s">
        <v>168</v>
      </c>
      <c r="AG378" s="23" t="s">
        <v>168</v>
      </c>
      <c r="AH378" s="23" t="s">
        <v>168</v>
      </c>
      <c r="AI378" s="23" t="s">
        <v>168</v>
      </c>
      <c r="AJ378" s="23" t="s">
        <v>168</v>
      </c>
      <c r="AK378" s="23" t="s">
        <v>168</v>
      </c>
      <c r="AL378" s="15" t="s">
        <v>2279</v>
      </c>
      <c r="AM378" s="15" t="s">
        <v>170</v>
      </c>
      <c r="AN378" s="15" t="s">
        <v>170</v>
      </c>
      <c r="AO378" s="84" t="s">
        <v>1500</v>
      </c>
      <c r="AP378" s="109"/>
      <c r="AQ378" s="69" t="s">
        <v>2663</v>
      </c>
      <c r="AR378" s="41" t="s">
        <v>2672</v>
      </c>
      <c r="AS378" s="49"/>
      <c r="AT378" s="56">
        <v>1558349</v>
      </c>
      <c r="AU378" s="4" t="s">
        <v>3572</v>
      </c>
      <c r="AV378" s="4" t="s">
        <v>3573</v>
      </c>
      <c r="AW378" s="4" t="s">
        <v>3574</v>
      </c>
      <c r="AX378" s="160" t="s">
        <v>11</v>
      </c>
      <c r="AY378" s="115">
        <v>0</v>
      </c>
      <c r="AZ378" s="160" t="s">
        <v>11</v>
      </c>
      <c r="BA378" s="115">
        <v>0</v>
      </c>
      <c r="BB378" s="157" t="s">
        <v>1506</v>
      </c>
      <c r="BC378" s="157" t="s">
        <v>1507</v>
      </c>
      <c r="BD378" s="157"/>
      <c r="BE378" s="157"/>
      <c r="BF378" s="157"/>
      <c r="BG378" s="115"/>
      <c r="BH378" s="143">
        <v>0</v>
      </c>
      <c r="BI378" s="143"/>
      <c r="BJ378" s="143">
        <v>0</v>
      </c>
      <c r="BK378" s="143">
        <v>0</v>
      </c>
      <c r="BL378" s="143">
        <v>0</v>
      </c>
      <c r="BM378" s="143">
        <v>0</v>
      </c>
      <c r="BN378" s="143">
        <v>0</v>
      </c>
      <c r="BO378" s="143">
        <v>0</v>
      </c>
      <c r="BP378" s="143">
        <v>0</v>
      </c>
      <c r="BQ378" s="6" t="str">
        <f>VLOOKUP(AM378,Hilfslisten!J:K,2,FALSE)</f>
        <v>Regli Christoph</v>
      </c>
      <c r="BR378" s="157"/>
    </row>
    <row r="379" spans="1:70" ht="15" hidden="1" customHeight="1">
      <c r="A379" s="85" t="s">
        <v>3575</v>
      </c>
      <c r="B379" s="73" t="s">
        <v>177</v>
      </c>
      <c r="C379" s="73" t="s">
        <v>147</v>
      </c>
      <c r="D379" s="74" t="s">
        <v>3576</v>
      </c>
      <c r="E379" s="144" t="s">
        <v>2848</v>
      </c>
      <c r="F379" s="73"/>
      <c r="G379" s="73" t="s">
        <v>2659</v>
      </c>
      <c r="H379" s="73"/>
      <c r="I379" s="73"/>
      <c r="J379" s="77" t="s">
        <v>667</v>
      </c>
      <c r="K379" s="75" t="s">
        <v>3577</v>
      </c>
      <c r="L379" s="144" t="s">
        <v>3578</v>
      </c>
      <c r="M379" s="78" t="s">
        <v>3578</v>
      </c>
      <c r="N379" s="75" t="s">
        <v>562</v>
      </c>
      <c r="O379" s="79">
        <v>4</v>
      </c>
      <c r="P379" s="16" t="s">
        <v>165</v>
      </c>
      <c r="Q379" s="80" t="s">
        <v>2662</v>
      </c>
      <c r="R379" s="80" t="s">
        <v>1692</v>
      </c>
      <c r="S379" s="75" t="s">
        <v>3406</v>
      </c>
      <c r="T379" s="81">
        <v>6</v>
      </c>
      <c r="U379" s="81">
        <v>8</v>
      </c>
      <c r="V379" s="81"/>
      <c r="W379" s="81"/>
      <c r="X379" s="81" t="s">
        <v>168</v>
      </c>
      <c r="Y379" s="81" t="s">
        <v>168</v>
      </c>
      <c r="Z379" s="81" t="s">
        <v>168</v>
      </c>
      <c r="AA379" s="81" t="s">
        <v>168</v>
      </c>
      <c r="AB379" s="81" t="s">
        <v>168</v>
      </c>
      <c r="AC379" s="81" t="s">
        <v>168</v>
      </c>
      <c r="AD379" s="81" t="s">
        <v>168</v>
      </c>
      <c r="AE379" s="81" t="s">
        <v>168</v>
      </c>
      <c r="AF379" s="81" t="s">
        <v>168</v>
      </c>
      <c r="AG379" s="81" t="s">
        <v>168</v>
      </c>
      <c r="AH379" s="81" t="s">
        <v>168</v>
      </c>
      <c r="AI379" s="81" t="s">
        <v>168</v>
      </c>
      <c r="AJ379" s="81" t="s">
        <v>168</v>
      </c>
      <c r="AK379" s="81" t="s">
        <v>168</v>
      </c>
      <c r="AL379" s="75" t="s">
        <v>2279</v>
      </c>
      <c r="AM379" s="75" t="s">
        <v>170</v>
      </c>
      <c r="AN379" s="75" t="s">
        <v>170</v>
      </c>
      <c r="AO379" s="78" t="s">
        <v>1500</v>
      </c>
      <c r="AP379" s="138"/>
      <c r="AQ379" s="73" t="s">
        <v>2663</v>
      </c>
      <c r="AR379" s="82" t="s">
        <v>2672</v>
      </c>
      <c r="AS379" s="148"/>
      <c r="AT379" s="74">
        <v>1558346</v>
      </c>
      <c r="AU379" s="4" t="s">
        <v>3579</v>
      </c>
      <c r="AV379" s="4" t="s">
        <v>3580</v>
      </c>
      <c r="AW379" s="4" t="s">
        <v>3581</v>
      </c>
      <c r="AX379" s="160" t="s">
        <v>11</v>
      </c>
      <c r="AY379" s="115">
        <v>0</v>
      </c>
      <c r="AZ379" s="160" t="s">
        <v>11</v>
      </c>
      <c r="BA379" s="115">
        <v>0</v>
      </c>
      <c r="BB379" s="157" t="s">
        <v>1506</v>
      </c>
      <c r="BC379" s="157" t="s">
        <v>1507</v>
      </c>
      <c r="BD379" s="157"/>
      <c r="BE379" s="157"/>
      <c r="BF379" s="157"/>
      <c r="BG379" s="115"/>
      <c r="BH379" s="143">
        <v>0</v>
      </c>
      <c r="BI379" s="143"/>
      <c r="BJ379" s="143">
        <v>0</v>
      </c>
      <c r="BK379" s="143">
        <v>0</v>
      </c>
      <c r="BL379" s="143">
        <v>0</v>
      </c>
      <c r="BM379" s="143">
        <v>0</v>
      </c>
      <c r="BN379" s="143">
        <v>0</v>
      </c>
      <c r="BO379" s="143">
        <v>0</v>
      </c>
      <c r="BP379" s="143">
        <v>0</v>
      </c>
      <c r="BQ379" s="6" t="str">
        <f>VLOOKUP(AM379,Hilfslisten!J:K,2,FALSE)</f>
        <v>Regli Christoph</v>
      </c>
      <c r="BR379" s="157"/>
    </row>
    <row r="380" spans="1:70" ht="15" hidden="1" customHeight="1">
      <c r="A380" s="85" t="s">
        <v>3582</v>
      </c>
      <c r="B380" s="69" t="s">
        <v>177</v>
      </c>
      <c r="C380" s="69" t="s">
        <v>147</v>
      </c>
      <c r="D380" s="56" t="s">
        <v>3583</v>
      </c>
      <c r="E380" s="103" t="s">
        <v>3584</v>
      </c>
      <c r="F380" s="69"/>
      <c r="G380" s="69" t="s">
        <v>2659</v>
      </c>
      <c r="H380" s="69"/>
      <c r="I380" s="69"/>
      <c r="J380" s="59" t="s">
        <v>667</v>
      </c>
      <c r="K380" s="15" t="s">
        <v>3585</v>
      </c>
      <c r="L380" s="103" t="s">
        <v>3586</v>
      </c>
      <c r="M380" s="84" t="s">
        <v>3586</v>
      </c>
      <c r="N380" s="15" t="s">
        <v>562</v>
      </c>
      <c r="O380" s="58">
        <v>4</v>
      </c>
      <c r="P380" s="16" t="s">
        <v>165</v>
      </c>
      <c r="Q380" s="16" t="s">
        <v>2662</v>
      </c>
      <c r="R380" s="16" t="s">
        <v>1692</v>
      </c>
      <c r="S380" s="15" t="s">
        <v>3406</v>
      </c>
      <c r="T380" s="23">
        <v>6</v>
      </c>
      <c r="U380" s="23">
        <v>8</v>
      </c>
      <c r="V380" s="23"/>
      <c r="W380" s="23"/>
      <c r="X380" s="23" t="s">
        <v>168</v>
      </c>
      <c r="Y380" s="23" t="s">
        <v>168</v>
      </c>
      <c r="Z380" s="23" t="s">
        <v>168</v>
      </c>
      <c r="AA380" s="23" t="s">
        <v>168</v>
      </c>
      <c r="AB380" s="23" t="s">
        <v>168</v>
      </c>
      <c r="AC380" s="23" t="s">
        <v>168</v>
      </c>
      <c r="AD380" s="23" t="s">
        <v>168</v>
      </c>
      <c r="AE380" s="23" t="s">
        <v>168</v>
      </c>
      <c r="AF380" s="23" t="s">
        <v>168</v>
      </c>
      <c r="AG380" s="23" t="s">
        <v>168</v>
      </c>
      <c r="AH380" s="23" t="s">
        <v>168</v>
      </c>
      <c r="AI380" s="23" t="s">
        <v>168</v>
      </c>
      <c r="AJ380" s="23" t="s">
        <v>168</v>
      </c>
      <c r="AK380" s="23" t="s">
        <v>168</v>
      </c>
      <c r="AL380" s="15" t="s">
        <v>2279</v>
      </c>
      <c r="AM380" s="15" t="s">
        <v>170</v>
      </c>
      <c r="AN380" s="15" t="s">
        <v>170</v>
      </c>
      <c r="AO380" s="84" t="s">
        <v>1500</v>
      </c>
      <c r="AP380" s="109"/>
      <c r="AQ380" s="69" t="s">
        <v>2663</v>
      </c>
      <c r="AR380" s="56" t="s">
        <v>2672</v>
      </c>
      <c r="AS380" s="147"/>
      <c r="AT380" s="56">
        <v>1558342</v>
      </c>
      <c r="AU380" s="4" t="s">
        <v>3587</v>
      </c>
      <c r="AV380" s="4" t="s">
        <v>3588</v>
      </c>
      <c r="AW380" s="4" t="s">
        <v>3589</v>
      </c>
      <c r="AX380" s="160" t="s">
        <v>11</v>
      </c>
      <c r="AY380" s="115">
        <v>0</v>
      </c>
      <c r="AZ380" s="160" t="s">
        <v>11</v>
      </c>
      <c r="BA380" s="115">
        <v>0</v>
      </c>
      <c r="BB380" s="157" t="s">
        <v>1506</v>
      </c>
      <c r="BC380" s="157" t="s">
        <v>1507</v>
      </c>
      <c r="BD380" s="157"/>
      <c r="BE380" s="157"/>
      <c r="BF380" s="157"/>
      <c r="BG380" s="115"/>
      <c r="BH380" s="143">
        <v>0</v>
      </c>
      <c r="BI380" s="143"/>
      <c r="BJ380" s="143">
        <v>0</v>
      </c>
      <c r="BK380" s="143">
        <v>0</v>
      </c>
      <c r="BL380" s="143">
        <v>0</v>
      </c>
      <c r="BM380" s="143">
        <v>0</v>
      </c>
      <c r="BN380" s="143">
        <v>0</v>
      </c>
      <c r="BO380" s="143">
        <v>0</v>
      </c>
      <c r="BP380" s="143">
        <v>0</v>
      </c>
      <c r="BQ380" s="6" t="str">
        <f>VLOOKUP(AM380,Hilfslisten!J:K,2,FALSE)</f>
        <v>Regli Christoph</v>
      </c>
      <c r="BR380" s="157"/>
    </row>
    <row r="381" spans="1:70" ht="15" hidden="1" customHeight="1">
      <c r="A381" s="85" t="s">
        <v>3590</v>
      </c>
      <c r="B381" s="22" t="s">
        <v>177</v>
      </c>
      <c r="C381" s="22" t="s">
        <v>509</v>
      </c>
      <c r="D381" s="56"/>
      <c r="E381" s="102"/>
      <c r="F381" s="22"/>
      <c r="G381" s="22"/>
      <c r="H381" s="22" t="s">
        <v>509</v>
      </c>
      <c r="I381" s="22"/>
      <c r="J381" s="59" t="s">
        <v>667</v>
      </c>
      <c r="K381" s="21" t="s">
        <v>3591</v>
      </c>
      <c r="L381" s="102" t="s">
        <v>3592</v>
      </c>
      <c r="M381" s="84" t="s">
        <v>3592</v>
      </c>
      <c r="N381" s="15" t="s">
        <v>661</v>
      </c>
      <c r="O381" s="58">
        <v>4</v>
      </c>
      <c r="P381" s="16" t="s">
        <v>452</v>
      </c>
      <c r="Q381" s="16" t="s">
        <v>2679</v>
      </c>
      <c r="R381" s="16" t="s">
        <v>1692</v>
      </c>
      <c r="S381" s="22" t="s">
        <v>3593</v>
      </c>
      <c r="T381" s="23" t="s">
        <v>168</v>
      </c>
      <c r="U381" s="23" t="s">
        <v>168</v>
      </c>
      <c r="V381" s="23"/>
      <c r="W381" s="23"/>
      <c r="X381" s="23">
        <v>6</v>
      </c>
      <c r="Y381" s="23" t="s">
        <v>2266</v>
      </c>
      <c r="Z381" s="23" t="s">
        <v>168</v>
      </c>
      <c r="AA381" s="23" t="s">
        <v>168</v>
      </c>
      <c r="AB381" s="23" t="s">
        <v>168</v>
      </c>
      <c r="AC381" s="23" t="s">
        <v>168</v>
      </c>
      <c r="AD381" s="23" t="s">
        <v>168</v>
      </c>
      <c r="AE381" s="23" t="s">
        <v>168</v>
      </c>
      <c r="AF381" s="23">
        <v>6</v>
      </c>
      <c r="AG381" s="23">
        <v>8</v>
      </c>
      <c r="AH381" s="23" t="s">
        <v>168</v>
      </c>
      <c r="AI381" s="23" t="s">
        <v>168</v>
      </c>
      <c r="AJ381" s="23" t="s">
        <v>168</v>
      </c>
      <c r="AK381" s="23" t="s">
        <v>168</v>
      </c>
      <c r="AL381" s="15" t="s">
        <v>427</v>
      </c>
      <c r="AM381" s="15" t="s">
        <v>2681</v>
      </c>
      <c r="AN381" s="15" t="s">
        <v>515</v>
      </c>
      <c r="AO381" s="84" t="s">
        <v>1500</v>
      </c>
      <c r="AP381" s="109"/>
      <c r="AQ381" s="69"/>
      <c r="AR381" s="56" t="s">
        <v>2682</v>
      </c>
      <c r="AS381" s="56"/>
      <c r="AT381" s="56">
        <v>1558049</v>
      </c>
      <c r="AU381" s="4" t="s">
        <v>3594</v>
      </c>
      <c r="AV381" s="4" t="s">
        <v>3595</v>
      </c>
      <c r="AW381" s="4" t="s">
        <v>3596</v>
      </c>
      <c r="AX381" s="70" t="s">
        <v>667</v>
      </c>
      <c r="AY381" s="115">
        <v>0</v>
      </c>
      <c r="AZ381" s="70" t="s">
        <v>667</v>
      </c>
      <c r="BA381" s="115">
        <v>0</v>
      </c>
      <c r="BB381" s="157" t="s">
        <v>1506</v>
      </c>
      <c r="BC381" s="157" t="s">
        <v>1507</v>
      </c>
      <c r="BD381" s="157"/>
      <c r="BE381" s="157"/>
      <c r="BF381" s="157"/>
      <c r="BG381" s="115"/>
      <c r="BH381" s="143">
        <v>0</v>
      </c>
      <c r="BI381" s="143"/>
      <c r="BJ381" s="143">
        <v>0.5</v>
      </c>
      <c r="BK381" s="143">
        <v>0</v>
      </c>
      <c r="BL381" s="143">
        <v>0</v>
      </c>
      <c r="BM381" s="143">
        <v>0</v>
      </c>
      <c r="BN381" s="143">
        <v>0.5</v>
      </c>
      <c r="BO381" s="143">
        <v>0</v>
      </c>
      <c r="BP381" s="143">
        <v>0</v>
      </c>
      <c r="BQ381" s="6" t="str">
        <f>VLOOKUP(AM381,Hilfslisten!J:K,2,FALSE)</f>
        <v>Scheitlin Hans</v>
      </c>
      <c r="BR381" s="157" t="s">
        <v>667</v>
      </c>
    </row>
    <row r="382" spans="1:70" ht="15" hidden="1" customHeight="1">
      <c r="A382" s="85" t="s">
        <v>3597</v>
      </c>
      <c r="B382" s="134" t="s">
        <v>177</v>
      </c>
      <c r="C382" s="134" t="s">
        <v>147</v>
      </c>
      <c r="D382" s="135" t="s">
        <v>3598</v>
      </c>
      <c r="E382" s="136" t="s">
        <v>3522</v>
      </c>
      <c r="F382" s="134"/>
      <c r="G382" s="134" t="s">
        <v>2858</v>
      </c>
      <c r="H382" s="134"/>
      <c r="I382" s="134"/>
      <c r="J382" s="71" t="s">
        <v>667</v>
      </c>
      <c r="K382" s="137" t="s">
        <v>3599</v>
      </c>
      <c r="L382" s="136" t="s">
        <v>3600</v>
      </c>
      <c r="M382" s="84" t="s">
        <v>3600</v>
      </c>
      <c r="N382" s="15" t="s">
        <v>661</v>
      </c>
      <c r="O382" s="58">
        <v>4</v>
      </c>
      <c r="P382" s="16" t="s">
        <v>165</v>
      </c>
      <c r="Q382" s="16" t="s">
        <v>2861</v>
      </c>
      <c r="R382" s="16" t="s">
        <v>1692</v>
      </c>
      <c r="S382" s="137" t="s">
        <v>3406</v>
      </c>
      <c r="T382" s="23">
        <v>6</v>
      </c>
      <c r="U382" s="23">
        <v>8</v>
      </c>
      <c r="V382" s="23"/>
      <c r="W382" s="23"/>
      <c r="X382" s="23" t="s">
        <v>168</v>
      </c>
      <c r="Y382" s="23" t="s">
        <v>168</v>
      </c>
      <c r="Z382" s="23" t="s">
        <v>168</v>
      </c>
      <c r="AA382" s="23" t="s">
        <v>168</v>
      </c>
      <c r="AB382" s="23" t="s">
        <v>168</v>
      </c>
      <c r="AC382" s="23" t="s">
        <v>168</v>
      </c>
      <c r="AD382" s="23" t="s">
        <v>168</v>
      </c>
      <c r="AE382" s="23" t="s">
        <v>168</v>
      </c>
      <c r="AF382" s="23" t="s">
        <v>168</v>
      </c>
      <c r="AG382" s="23" t="s">
        <v>168</v>
      </c>
      <c r="AH382" s="23" t="s">
        <v>168</v>
      </c>
      <c r="AI382" s="23" t="s">
        <v>168</v>
      </c>
      <c r="AJ382" s="23" t="s">
        <v>168</v>
      </c>
      <c r="AK382" s="23" t="s">
        <v>168</v>
      </c>
      <c r="AL382" s="15" t="s">
        <v>169</v>
      </c>
      <c r="AM382" s="15" t="s">
        <v>3601</v>
      </c>
      <c r="AN382" s="15" t="s">
        <v>170</v>
      </c>
      <c r="AO382" s="84" t="s">
        <v>1500</v>
      </c>
      <c r="AP382" s="109"/>
      <c r="AQ382" s="69" t="s">
        <v>3602</v>
      </c>
      <c r="AR382" s="56"/>
      <c r="AS382" s="139" t="s">
        <v>3603</v>
      </c>
      <c r="AT382" s="56">
        <v>1558412</v>
      </c>
      <c r="AU382" s="4" t="s">
        <v>3604</v>
      </c>
      <c r="AV382" s="4" t="s">
        <v>3605</v>
      </c>
      <c r="AW382" s="4" t="s">
        <v>3606</v>
      </c>
      <c r="AX382" s="70" t="s">
        <v>667</v>
      </c>
      <c r="AY382" s="115"/>
      <c r="AZ382" s="70" t="s">
        <v>667</v>
      </c>
      <c r="BA382" s="115">
        <v>0</v>
      </c>
      <c r="BB382" s="157" t="s">
        <v>1506</v>
      </c>
      <c r="BC382" s="157" t="s">
        <v>1507</v>
      </c>
      <c r="BD382" s="157"/>
      <c r="BE382" s="157"/>
      <c r="BF382" s="157"/>
      <c r="BG382" s="115"/>
      <c r="BH382" s="143">
        <v>1</v>
      </c>
      <c r="BI382" s="143"/>
      <c r="BJ382" s="143">
        <v>0</v>
      </c>
      <c r="BK382" s="143">
        <v>0</v>
      </c>
      <c r="BL382" s="143">
        <v>0</v>
      </c>
      <c r="BM382" s="143">
        <v>0</v>
      </c>
      <c r="BN382" s="143">
        <v>0</v>
      </c>
      <c r="BO382" s="143">
        <v>0</v>
      </c>
      <c r="BP382" s="143">
        <v>0</v>
      </c>
      <c r="BQ382" s="6" t="str">
        <f>VLOOKUP(AM382,Hilfslisten!J:K,2,FALSE)</f>
        <v>Wittmer Andreas</v>
      </c>
      <c r="BR382" s="157"/>
    </row>
    <row r="383" spans="1:70" ht="15" hidden="1" customHeight="1">
      <c r="A383" s="85" t="s">
        <v>3607</v>
      </c>
      <c r="B383" s="69" t="s">
        <v>177</v>
      </c>
      <c r="C383" s="69" t="s">
        <v>2585</v>
      </c>
      <c r="D383" s="15" t="s">
        <v>3608</v>
      </c>
      <c r="E383" s="104" t="s">
        <v>3609</v>
      </c>
      <c r="F383" s="69"/>
      <c r="G383" s="69" t="s">
        <v>2689</v>
      </c>
      <c r="H383" s="69" t="s">
        <v>2690</v>
      </c>
      <c r="I383" s="69"/>
      <c r="J383" s="59" t="s">
        <v>667</v>
      </c>
      <c r="K383" s="15" t="s">
        <v>3610</v>
      </c>
      <c r="L383" s="104" t="s">
        <v>3609</v>
      </c>
      <c r="M383" s="84" t="s">
        <v>3609</v>
      </c>
      <c r="N383" s="15" t="s">
        <v>164</v>
      </c>
      <c r="O383" s="58">
        <v>4</v>
      </c>
      <c r="P383" s="16" t="s">
        <v>452</v>
      </c>
      <c r="Q383" s="16" t="s">
        <v>2692</v>
      </c>
      <c r="R383" s="16" t="s">
        <v>1692</v>
      </c>
      <c r="S383" s="16" t="s">
        <v>3406</v>
      </c>
      <c r="T383" s="23" t="s">
        <v>168</v>
      </c>
      <c r="U383" s="23" t="s">
        <v>168</v>
      </c>
      <c r="V383" s="23"/>
      <c r="W383" s="23"/>
      <c r="X383" s="23" t="s">
        <v>168</v>
      </c>
      <c r="Y383" s="23" t="s">
        <v>168</v>
      </c>
      <c r="Z383" s="23" t="s">
        <v>168</v>
      </c>
      <c r="AA383" s="23" t="s">
        <v>168</v>
      </c>
      <c r="AB383" s="23" t="s">
        <v>168</v>
      </c>
      <c r="AC383" s="23" t="s">
        <v>168</v>
      </c>
      <c r="AD383" s="23">
        <v>6</v>
      </c>
      <c r="AE383" s="23">
        <v>8</v>
      </c>
      <c r="AF383" s="23">
        <v>6</v>
      </c>
      <c r="AG383" s="23">
        <v>8</v>
      </c>
      <c r="AH383" s="23" t="s">
        <v>168</v>
      </c>
      <c r="AI383" s="23" t="s">
        <v>168</v>
      </c>
      <c r="AJ383" s="23" t="s">
        <v>168</v>
      </c>
      <c r="AK383" s="23" t="s">
        <v>168</v>
      </c>
      <c r="AL383" s="15" t="s">
        <v>843</v>
      </c>
      <c r="AM383" s="15" t="s">
        <v>2693</v>
      </c>
      <c r="AN383" s="15" t="s">
        <v>2591</v>
      </c>
      <c r="AO383" s="16" t="s">
        <v>1500</v>
      </c>
      <c r="AP383" s="108"/>
      <c r="AQ383" s="69" t="s">
        <v>2694</v>
      </c>
      <c r="AR383" s="56"/>
      <c r="AS383" s="131" t="s">
        <v>3611</v>
      </c>
      <c r="AT383" s="56">
        <v>1557965</v>
      </c>
      <c r="AU383" s="4" t="s">
        <v>3612</v>
      </c>
      <c r="AV383" s="4" t="s">
        <v>3613</v>
      </c>
      <c r="AW383" s="4" t="s">
        <v>3614</v>
      </c>
      <c r="AX383" s="70">
        <v>0</v>
      </c>
      <c r="AY383" s="115">
        <v>0</v>
      </c>
      <c r="AZ383" s="70">
        <v>0</v>
      </c>
      <c r="BA383" s="115">
        <v>0</v>
      </c>
      <c r="BB383" s="157" t="s">
        <v>1506</v>
      </c>
      <c r="BC383" s="157" t="s">
        <v>1507</v>
      </c>
      <c r="BD383" s="157"/>
      <c r="BE383" s="157"/>
      <c r="BF383" s="157"/>
      <c r="BG383" s="115"/>
      <c r="BH383" s="143">
        <v>0</v>
      </c>
      <c r="BI383" s="143"/>
      <c r="BJ383" s="143">
        <v>0</v>
      </c>
      <c r="BK383" s="143">
        <v>0</v>
      </c>
      <c r="BL383" s="143">
        <v>0</v>
      </c>
      <c r="BM383" s="143">
        <v>0.5</v>
      </c>
      <c r="BN383" s="143">
        <v>0.5</v>
      </c>
      <c r="BO383" s="143">
        <v>0</v>
      </c>
      <c r="BP383" s="143">
        <v>0</v>
      </c>
      <c r="BQ383" s="6" t="str">
        <f>VLOOKUP(AM383,Hilfslisten!J:K,2,FALSE)</f>
        <v>Baumgartner Daniel</v>
      </c>
      <c r="BR383" s="157" t="s">
        <v>667</v>
      </c>
    </row>
    <row r="384" spans="1:70" ht="15" hidden="1" customHeight="1">
      <c r="A384" s="85" t="s">
        <v>3615</v>
      </c>
      <c r="B384" s="22" t="s">
        <v>177</v>
      </c>
      <c r="C384" s="21" t="s">
        <v>153</v>
      </c>
      <c r="D384" s="123" t="s">
        <v>3616</v>
      </c>
      <c r="E384" s="101" t="s">
        <v>3617</v>
      </c>
      <c r="F384" s="21"/>
      <c r="G384" s="14" t="s">
        <v>2701</v>
      </c>
      <c r="H384" s="14" t="s">
        <v>2702</v>
      </c>
      <c r="I384" s="14"/>
      <c r="J384" s="59" t="s">
        <v>667</v>
      </c>
      <c r="K384" s="14" t="s">
        <v>3618</v>
      </c>
      <c r="L384" s="101" t="s">
        <v>3617</v>
      </c>
      <c r="M384" s="84" t="s">
        <v>3619</v>
      </c>
      <c r="N384" s="15" t="s">
        <v>164</v>
      </c>
      <c r="O384" s="58">
        <v>4</v>
      </c>
      <c r="P384" s="16" t="s">
        <v>452</v>
      </c>
      <c r="Q384" s="16" t="s">
        <v>2600</v>
      </c>
      <c r="R384" s="16" t="s">
        <v>1692</v>
      </c>
      <c r="S384" s="17" t="s">
        <v>1692</v>
      </c>
      <c r="T384" s="23" t="s">
        <v>168</v>
      </c>
      <c r="U384" s="23" t="s">
        <v>168</v>
      </c>
      <c r="V384" s="23"/>
      <c r="W384" s="23"/>
      <c r="X384" s="23" t="s">
        <v>168</v>
      </c>
      <c r="Y384" s="23" t="s">
        <v>168</v>
      </c>
      <c r="Z384" s="23" t="s">
        <v>168</v>
      </c>
      <c r="AA384" s="23" t="s">
        <v>168</v>
      </c>
      <c r="AB384" s="23" t="s">
        <v>168</v>
      </c>
      <c r="AC384" s="23" t="s">
        <v>168</v>
      </c>
      <c r="AD384" s="23" t="s">
        <v>168</v>
      </c>
      <c r="AE384" s="23" t="s">
        <v>168</v>
      </c>
      <c r="AF384" s="23">
        <v>6</v>
      </c>
      <c r="AG384" s="23">
        <v>6</v>
      </c>
      <c r="AH384" s="23" t="s">
        <v>168</v>
      </c>
      <c r="AI384" s="23" t="s">
        <v>168</v>
      </c>
      <c r="AJ384" s="23" t="s">
        <v>168</v>
      </c>
      <c r="AK384" s="23" t="s">
        <v>168</v>
      </c>
      <c r="AL384" s="15" t="s">
        <v>2705</v>
      </c>
      <c r="AM384" s="15" t="s">
        <v>415</v>
      </c>
      <c r="AN384" s="15" t="s">
        <v>415</v>
      </c>
      <c r="AO384" s="17" t="s">
        <v>1500</v>
      </c>
      <c r="AP384" s="23"/>
      <c r="AQ384" s="69"/>
      <c r="AR384" s="56" t="s">
        <v>2706</v>
      </c>
      <c r="AS384" s="131" t="s">
        <v>3620</v>
      </c>
      <c r="AT384" s="56">
        <v>1555722</v>
      </c>
      <c r="AU384" s="4" t="s">
        <v>3621</v>
      </c>
      <c r="AV384" s="4" t="s">
        <v>3622</v>
      </c>
      <c r="AW384" s="4" t="s">
        <v>3623</v>
      </c>
      <c r="AX384" s="70">
        <v>0</v>
      </c>
      <c r="AY384" s="115">
        <v>0</v>
      </c>
      <c r="AZ384" s="70">
        <v>0</v>
      </c>
      <c r="BA384" s="115">
        <v>0</v>
      </c>
      <c r="BB384" s="157" t="s">
        <v>1506</v>
      </c>
      <c r="BC384" s="157" t="s">
        <v>1507</v>
      </c>
      <c r="BD384" s="157"/>
      <c r="BE384" s="157"/>
      <c r="BF384" s="157"/>
      <c r="BG384" s="115"/>
      <c r="BH384" s="143">
        <v>0</v>
      </c>
      <c r="BI384" s="143"/>
      <c r="BJ384" s="143">
        <v>0</v>
      </c>
      <c r="BK384" s="143">
        <v>0</v>
      </c>
      <c r="BL384" s="143">
        <v>0</v>
      </c>
      <c r="BM384" s="143">
        <v>0</v>
      </c>
      <c r="BN384" s="143">
        <v>1</v>
      </c>
      <c r="BO384" s="143">
        <v>0</v>
      </c>
      <c r="BP384" s="143">
        <v>0</v>
      </c>
      <c r="BQ384" s="6" t="str">
        <f>VLOOKUP(AM384,Hilfslisten!J:K,2,FALSE)</f>
        <v>Scheidegger Stephan</v>
      </c>
      <c r="BR384" s="157" t="s">
        <v>667</v>
      </c>
    </row>
    <row r="385" spans="1:70" ht="15" hidden="1" customHeight="1">
      <c r="A385" s="85" t="s">
        <v>3624</v>
      </c>
      <c r="B385" s="69" t="s">
        <v>177</v>
      </c>
      <c r="C385" s="69" t="s">
        <v>150</v>
      </c>
      <c r="D385" s="56" t="s">
        <v>3625</v>
      </c>
      <c r="E385" s="99" t="s">
        <v>3522</v>
      </c>
      <c r="F385" s="69"/>
      <c r="G385" s="15" t="s">
        <v>2712</v>
      </c>
      <c r="H385" s="15" t="s">
        <v>2713</v>
      </c>
      <c r="I385" s="15"/>
      <c r="J385" s="59" t="s">
        <v>667</v>
      </c>
      <c r="K385" s="15" t="s">
        <v>3626</v>
      </c>
      <c r="L385" s="99" t="s">
        <v>3627</v>
      </c>
      <c r="M385" s="84" t="s">
        <v>3628</v>
      </c>
      <c r="N385" s="15" t="s">
        <v>164</v>
      </c>
      <c r="O385" s="58">
        <v>4</v>
      </c>
      <c r="P385" s="16" t="s">
        <v>452</v>
      </c>
      <c r="Q385" s="16" t="s">
        <v>2716</v>
      </c>
      <c r="R385" s="16" t="s">
        <v>1692</v>
      </c>
      <c r="S385" s="16" t="s">
        <v>3629</v>
      </c>
      <c r="T385" s="23" t="s">
        <v>168</v>
      </c>
      <c r="U385" s="23" t="s">
        <v>168</v>
      </c>
      <c r="V385" s="23"/>
      <c r="W385" s="23"/>
      <c r="X385" s="23" t="s">
        <v>168</v>
      </c>
      <c r="Y385" s="23" t="s">
        <v>168</v>
      </c>
      <c r="Z385" s="23">
        <v>6</v>
      </c>
      <c r="AA385" s="23" t="s">
        <v>2266</v>
      </c>
      <c r="AB385" s="23" t="s">
        <v>168</v>
      </c>
      <c r="AC385" s="23" t="s">
        <v>168</v>
      </c>
      <c r="AD385" s="23" t="s">
        <v>168</v>
      </c>
      <c r="AE385" s="23" t="s">
        <v>168</v>
      </c>
      <c r="AF385" s="23" t="s">
        <v>168</v>
      </c>
      <c r="AG385" s="23" t="s">
        <v>168</v>
      </c>
      <c r="AH385" s="23" t="s">
        <v>168</v>
      </c>
      <c r="AI385" s="23" t="s">
        <v>168</v>
      </c>
      <c r="AJ385" s="23" t="s">
        <v>168</v>
      </c>
      <c r="AK385" s="23" t="s">
        <v>168</v>
      </c>
      <c r="AL385" s="15" t="s">
        <v>284</v>
      </c>
      <c r="AM385" s="15" t="s">
        <v>1811</v>
      </c>
      <c r="AN385" s="15" t="s">
        <v>273</v>
      </c>
      <c r="AO385" s="16" t="s">
        <v>1500</v>
      </c>
      <c r="AP385" s="108"/>
      <c r="AQ385" s="69"/>
      <c r="AR385" s="56"/>
      <c r="AS385" s="131" t="s">
        <v>3630</v>
      </c>
      <c r="AT385" s="56">
        <v>1558081</v>
      </c>
      <c r="AU385" s="4" t="s">
        <v>3631</v>
      </c>
      <c r="AV385" s="4" t="s">
        <v>3632</v>
      </c>
      <c r="AW385" s="4" t="s">
        <v>3633</v>
      </c>
      <c r="AX385" s="70">
        <v>0</v>
      </c>
      <c r="AY385" s="115">
        <v>0</v>
      </c>
      <c r="AZ385" s="70">
        <v>0</v>
      </c>
      <c r="BA385" s="115">
        <v>0</v>
      </c>
      <c r="BB385" s="157" t="s">
        <v>1506</v>
      </c>
      <c r="BC385" s="157" t="s">
        <v>1507</v>
      </c>
      <c r="BD385" s="157"/>
      <c r="BE385" s="157"/>
      <c r="BF385" s="157"/>
      <c r="BG385" s="115"/>
      <c r="BH385" s="143">
        <v>0</v>
      </c>
      <c r="BI385" s="143"/>
      <c r="BJ385" s="143">
        <v>0</v>
      </c>
      <c r="BK385" s="143">
        <v>1</v>
      </c>
      <c r="BL385" s="143">
        <v>0</v>
      </c>
      <c r="BM385" s="143">
        <v>0</v>
      </c>
      <c r="BN385" s="143">
        <v>0</v>
      </c>
      <c r="BO385" s="143">
        <v>0</v>
      </c>
      <c r="BP385" s="143">
        <v>0</v>
      </c>
      <c r="BQ385" s="6" t="str">
        <f>VLOOKUP(AM385,Hilfslisten!J:K,2,FALSE)</f>
        <v>Ulli-Beer Silvia</v>
      </c>
      <c r="BR385" s="157" t="s">
        <v>667</v>
      </c>
    </row>
    <row r="386" spans="1:70" ht="15" customHeight="1">
      <c r="A386" s="85" t="s">
        <v>3634</v>
      </c>
      <c r="B386" s="73" t="s">
        <v>177</v>
      </c>
      <c r="C386" s="76" t="s">
        <v>151</v>
      </c>
      <c r="D386" s="74"/>
      <c r="E386" s="118"/>
      <c r="F386" s="76"/>
      <c r="G386" s="76"/>
      <c r="H386" s="76" t="s">
        <v>151</v>
      </c>
      <c r="I386" s="76"/>
      <c r="J386" s="77" t="s">
        <v>667</v>
      </c>
      <c r="K386" s="21" t="s">
        <v>3635</v>
      </c>
      <c r="L386" s="102" t="s">
        <v>3636</v>
      </c>
      <c r="M386" s="84" t="s">
        <v>3636</v>
      </c>
      <c r="N386" s="15" t="s">
        <v>661</v>
      </c>
      <c r="O386" s="58">
        <v>4</v>
      </c>
      <c r="P386" s="16" t="s">
        <v>452</v>
      </c>
      <c r="Q386" s="16" t="s">
        <v>2633</v>
      </c>
      <c r="R386" s="16" t="s">
        <v>1692</v>
      </c>
      <c r="S386" s="22" t="s">
        <v>3564</v>
      </c>
      <c r="T386" s="23" t="s">
        <v>168</v>
      </c>
      <c r="U386" s="23" t="s">
        <v>168</v>
      </c>
      <c r="V386" s="23"/>
      <c r="W386" s="23"/>
      <c r="X386" s="23" t="s">
        <v>168</v>
      </c>
      <c r="Y386" s="23" t="s">
        <v>168</v>
      </c>
      <c r="Z386" s="23" t="s">
        <v>168</v>
      </c>
      <c r="AA386" s="23" t="s">
        <v>168</v>
      </c>
      <c r="AB386" s="23">
        <v>6</v>
      </c>
      <c r="AC386" s="23" t="s">
        <v>2266</v>
      </c>
      <c r="AD386" s="23" t="s">
        <v>168</v>
      </c>
      <c r="AE386" s="23" t="s">
        <v>168</v>
      </c>
      <c r="AF386" s="23" t="s">
        <v>168</v>
      </c>
      <c r="AG386" s="23" t="s">
        <v>168</v>
      </c>
      <c r="AH386" s="23" t="s">
        <v>168</v>
      </c>
      <c r="AI386" s="23" t="s">
        <v>168</v>
      </c>
      <c r="AJ386" s="23" t="s">
        <v>168</v>
      </c>
      <c r="AK386" s="23" t="s">
        <v>168</v>
      </c>
      <c r="AL386" s="15" t="s">
        <v>219</v>
      </c>
      <c r="AM386" s="15" t="s">
        <v>779</v>
      </c>
      <c r="AN386" s="15" t="s">
        <v>308</v>
      </c>
      <c r="AO386" s="84" t="s">
        <v>1500</v>
      </c>
      <c r="AP386" s="109"/>
      <c r="AQ386" s="69"/>
      <c r="AR386" s="56"/>
      <c r="AS386" s="56"/>
      <c r="AT386" s="56">
        <v>1558143</v>
      </c>
      <c r="AU386" s="4" t="s">
        <v>3637</v>
      </c>
      <c r="AV386" s="4" t="s">
        <v>3638</v>
      </c>
      <c r="AW386" s="4" t="s">
        <v>3639</v>
      </c>
      <c r="AX386" s="70" t="s">
        <v>667</v>
      </c>
      <c r="AY386" s="115">
        <v>0</v>
      </c>
      <c r="AZ386" s="70" t="s">
        <v>667</v>
      </c>
      <c r="BA386" s="115">
        <v>0</v>
      </c>
      <c r="BB386" s="157" t="s">
        <v>1506</v>
      </c>
      <c r="BC386" s="157" t="s">
        <v>1507</v>
      </c>
      <c r="BD386" s="157" t="s">
        <v>2726</v>
      </c>
      <c r="BE386" s="157"/>
      <c r="BF386" s="157"/>
      <c r="BG386" s="115"/>
      <c r="BH386" s="143">
        <v>0</v>
      </c>
      <c r="BI386" s="143"/>
      <c r="BJ386" s="143">
        <v>0</v>
      </c>
      <c r="BK386" s="143">
        <v>0</v>
      </c>
      <c r="BL386" s="143">
        <v>1</v>
      </c>
      <c r="BM386" s="143">
        <v>0</v>
      </c>
      <c r="BN386" s="143">
        <v>0</v>
      </c>
      <c r="BO386" s="143">
        <v>0</v>
      </c>
      <c r="BP386" s="143">
        <v>0</v>
      </c>
      <c r="BQ386" s="6" t="str">
        <f>VLOOKUP(AM386,Hilfslisten!J:K,2,FALSE)</f>
        <v>Marti Christof</v>
      </c>
      <c r="BR386" s="157" t="s">
        <v>667</v>
      </c>
    </row>
    <row r="387" spans="1:70" ht="15" hidden="1" customHeight="1">
      <c r="A387" s="85" t="s">
        <v>3640</v>
      </c>
      <c r="B387" s="22" t="s">
        <v>177</v>
      </c>
      <c r="C387" s="21" t="s">
        <v>152</v>
      </c>
      <c r="D387" s="97" t="s">
        <v>3641</v>
      </c>
      <c r="E387" s="125"/>
      <c r="F387" s="21"/>
      <c r="G387" s="21" t="s">
        <v>2689</v>
      </c>
      <c r="H387" s="21"/>
      <c r="I387" s="21"/>
      <c r="J387" s="59" t="s">
        <v>667</v>
      </c>
      <c r="K387" s="14" t="s">
        <v>3642</v>
      </c>
      <c r="L387" s="125" t="s">
        <v>3643</v>
      </c>
      <c r="M387" s="84" t="s">
        <v>3643</v>
      </c>
      <c r="N387" s="15" t="s">
        <v>164</v>
      </c>
      <c r="O387" s="58">
        <v>4</v>
      </c>
      <c r="P387" s="16" t="s">
        <v>208</v>
      </c>
      <c r="Q387" s="16" t="s">
        <v>2746</v>
      </c>
      <c r="R387" s="16" t="s">
        <v>1692</v>
      </c>
      <c r="S387" s="16" t="s">
        <v>3406</v>
      </c>
      <c r="T387" s="23" t="s">
        <v>168</v>
      </c>
      <c r="U387" s="23" t="s">
        <v>168</v>
      </c>
      <c r="V387" s="23"/>
      <c r="W387" s="23"/>
      <c r="X387" s="23" t="s">
        <v>168</v>
      </c>
      <c r="Y387" s="23" t="s">
        <v>168</v>
      </c>
      <c r="Z387" s="23" t="s">
        <v>168</v>
      </c>
      <c r="AA387" s="23" t="s">
        <v>168</v>
      </c>
      <c r="AB387" s="23" t="s">
        <v>168</v>
      </c>
      <c r="AC387" s="23" t="s">
        <v>168</v>
      </c>
      <c r="AD387" s="23">
        <v>6</v>
      </c>
      <c r="AE387" s="23">
        <v>8</v>
      </c>
      <c r="AF387" s="23" t="s">
        <v>168</v>
      </c>
      <c r="AG387" s="23" t="s">
        <v>168</v>
      </c>
      <c r="AH387" s="23" t="s">
        <v>168</v>
      </c>
      <c r="AI387" s="23" t="s">
        <v>168</v>
      </c>
      <c r="AJ387" s="23" t="s">
        <v>168</v>
      </c>
      <c r="AK387" s="23" t="s">
        <v>168</v>
      </c>
      <c r="AL387" s="15" t="s">
        <v>271</v>
      </c>
      <c r="AM387" s="15" t="s">
        <v>2735</v>
      </c>
      <c r="AN387" s="15" t="s">
        <v>367</v>
      </c>
      <c r="AO387" s="17" t="s">
        <v>1500</v>
      </c>
      <c r="AP387" s="23"/>
      <c r="AQ387" s="69" t="s">
        <v>2737</v>
      </c>
      <c r="AR387" s="56" t="s">
        <v>2738</v>
      </c>
      <c r="AS387" s="132"/>
      <c r="AT387" s="56">
        <v>1558683</v>
      </c>
      <c r="AU387" s="4" t="s">
        <v>3644</v>
      </c>
      <c r="AV387" s="4" t="s">
        <v>3645</v>
      </c>
      <c r="AW387" s="4" t="s">
        <v>3646</v>
      </c>
      <c r="AX387" s="70">
        <v>0</v>
      </c>
      <c r="AY387" s="115">
        <v>0</v>
      </c>
      <c r="AZ387" s="70">
        <v>0</v>
      </c>
      <c r="BA387" s="115">
        <v>0</v>
      </c>
      <c r="BB387" s="157" t="s">
        <v>1506</v>
      </c>
      <c r="BC387" s="157" t="s">
        <v>1507</v>
      </c>
      <c r="BD387" s="157"/>
      <c r="BE387" s="157"/>
      <c r="BF387" s="157"/>
      <c r="BG387" s="115"/>
      <c r="BH387" s="143">
        <v>0</v>
      </c>
      <c r="BI387" s="143"/>
      <c r="BJ387" s="143">
        <v>0</v>
      </c>
      <c r="BK387" s="143">
        <v>0</v>
      </c>
      <c r="BL387" s="143">
        <v>0</v>
      </c>
      <c r="BM387" s="143">
        <v>1</v>
      </c>
      <c r="BN387" s="143">
        <v>0</v>
      </c>
      <c r="BO387" s="143">
        <v>0</v>
      </c>
      <c r="BP387" s="143">
        <v>0</v>
      </c>
      <c r="BQ387" s="6" t="str">
        <f>VLOOKUP(AM387,Hilfslisten!J:K,2,FALSE)</f>
        <v>Banica Marius</v>
      </c>
      <c r="BR387" s="157" t="s">
        <v>667</v>
      </c>
    </row>
    <row r="388" spans="1:70" ht="15" hidden="1" customHeight="1">
      <c r="A388" s="85" t="s">
        <v>3647</v>
      </c>
      <c r="B388" s="22" t="s">
        <v>177</v>
      </c>
      <c r="C388" s="21" t="s">
        <v>152</v>
      </c>
      <c r="D388" s="97" t="s">
        <v>3648</v>
      </c>
      <c r="E388" s="124" t="s">
        <v>3649</v>
      </c>
      <c r="F388" s="21"/>
      <c r="G388" s="21" t="s">
        <v>2689</v>
      </c>
      <c r="H388" s="21"/>
      <c r="I388" s="21"/>
      <c r="J388" s="59" t="s">
        <v>667</v>
      </c>
      <c r="K388" s="126" t="s">
        <v>3650</v>
      </c>
      <c r="L388" s="124" t="s">
        <v>3649</v>
      </c>
      <c r="M388" s="84" t="s">
        <v>3649</v>
      </c>
      <c r="N388" s="15" t="s">
        <v>164</v>
      </c>
      <c r="O388" s="58">
        <v>4</v>
      </c>
      <c r="P388" s="16" t="s">
        <v>208</v>
      </c>
      <c r="Q388" s="16" t="s">
        <v>2746</v>
      </c>
      <c r="R388" s="16" t="s">
        <v>1692</v>
      </c>
      <c r="S388" s="16" t="s">
        <v>3406</v>
      </c>
      <c r="T388" s="23" t="s">
        <v>168</v>
      </c>
      <c r="U388" s="23" t="s">
        <v>168</v>
      </c>
      <c r="V388" s="23"/>
      <c r="W388" s="23"/>
      <c r="X388" s="23" t="s">
        <v>168</v>
      </c>
      <c r="Y388" s="23" t="s">
        <v>168</v>
      </c>
      <c r="Z388" s="23" t="s">
        <v>168</v>
      </c>
      <c r="AA388" s="23" t="s">
        <v>168</v>
      </c>
      <c r="AB388" s="23" t="s">
        <v>168</v>
      </c>
      <c r="AC388" s="23" t="s">
        <v>168</v>
      </c>
      <c r="AD388" s="23">
        <v>6</v>
      </c>
      <c r="AE388" s="23">
        <v>8</v>
      </c>
      <c r="AF388" s="23" t="s">
        <v>168</v>
      </c>
      <c r="AG388" s="23" t="s">
        <v>168</v>
      </c>
      <c r="AH388" s="23" t="s">
        <v>168</v>
      </c>
      <c r="AI388" s="23" t="s">
        <v>168</v>
      </c>
      <c r="AJ388" s="23" t="s">
        <v>168</v>
      </c>
      <c r="AK388" s="23" t="s">
        <v>168</v>
      </c>
      <c r="AL388" s="15" t="s">
        <v>843</v>
      </c>
      <c r="AM388" s="15" t="s">
        <v>1306</v>
      </c>
      <c r="AN388" s="15" t="s">
        <v>367</v>
      </c>
      <c r="AO388" s="17" t="s">
        <v>1500</v>
      </c>
      <c r="AP388" s="23"/>
      <c r="AQ388" s="69" t="s">
        <v>2747</v>
      </c>
      <c r="AR388" s="56" t="s">
        <v>2748</v>
      </c>
      <c r="AS388" s="130"/>
      <c r="AT388" s="56">
        <v>1558710</v>
      </c>
      <c r="AU388" s="4" t="s">
        <v>3651</v>
      </c>
      <c r="AV388" s="4" t="s">
        <v>3652</v>
      </c>
      <c r="AW388" s="4" t="s">
        <v>3653</v>
      </c>
      <c r="AX388" s="70">
        <v>0</v>
      </c>
      <c r="AY388" s="115">
        <v>0</v>
      </c>
      <c r="AZ388" s="70">
        <v>0</v>
      </c>
      <c r="BA388" s="115">
        <v>0</v>
      </c>
      <c r="BB388" s="157" t="s">
        <v>1506</v>
      </c>
      <c r="BC388" s="157" t="s">
        <v>1507</v>
      </c>
      <c r="BD388" s="157"/>
      <c r="BE388" s="157"/>
      <c r="BF388" s="157"/>
      <c r="BG388" s="115"/>
      <c r="BH388" s="143">
        <v>0</v>
      </c>
      <c r="BI388" s="143"/>
      <c r="BJ388" s="143">
        <v>0</v>
      </c>
      <c r="BK388" s="143">
        <v>0</v>
      </c>
      <c r="BL388" s="143">
        <v>0</v>
      </c>
      <c r="BM388" s="143">
        <v>1</v>
      </c>
      <c r="BN388" s="143">
        <v>0</v>
      </c>
      <c r="BO388" s="143">
        <v>0</v>
      </c>
      <c r="BP388" s="143">
        <v>0</v>
      </c>
      <c r="BQ388" s="6" t="str">
        <f>VLOOKUP(AM388,Hilfslisten!J:K,2,FALSE)</f>
        <v>Pfrommer Ralf</v>
      </c>
      <c r="BR388" s="157" t="s">
        <v>667</v>
      </c>
    </row>
    <row r="389" spans="1:70" ht="15" hidden="1" customHeight="1">
      <c r="A389" s="85" t="s">
        <v>3654</v>
      </c>
      <c r="B389" s="69" t="s">
        <v>177</v>
      </c>
      <c r="C389" s="22" t="s">
        <v>2753</v>
      </c>
      <c r="D389" s="56"/>
      <c r="E389" s="102"/>
      <c r="F389" s="22"/>
      <c r="G389" s="22"/>
      <c r="H389" s="22" t="s">
        <v>2753</v>
      </c>
      <c r="I389" s="22"/>
      <c r="J389" s="59" t="s">
        <v>667</v>
      </c>
      <c r="K389" s="21" t="s">
        <v>3655</v>
      </c>
      <c r="L389" s="102" t="s">
        <v>3656</v>
      </c>
      <c r="M389" s="84" t="s">
        <v>3656</v>
      </c>
      <c r="N389" s="15" t="s">
        <v>661</v>
      </c>
      <c r="O389" s="58">
        <v>4</v>
      </c>
      <c r="P389" s="16" t="s">
        <v>452</v>
      </c>
      <c r="Q389" s="16" t="s">
        <v>2756</v>
      </c>
      <c r="R389" s="16" t="s">
        <v>1692</v>
      </c>
      <c r="S389" s="22" t="s">
        <v>3564</v>
      </c>
      <c r="T389" s="23" t="s">
        <v>168</v>
      </c>
      <c r="U389" s="23" t="s">
        <v>168</v>
      </c>
      <c r="V389" s="23"/>
      <c r="W389" s="23"/>
      <c r="X389" s="23">
        <v>6</v>
      </c>
      <c r="Y389" s="23" t="s">
        <v>2266</v>
      </c>
      <c r="Z389" s="23" t="s">
        <v>168</v>
      </c>
      <c r="AA389" s="23" t="s">
        <v>168</v>
      </c>
      <c r="AB389" s="23">
        <v>6</v>
      </c>
      <c r="AC389" s="23" t="s">
        <v>2266</v>
      </c>
      <c r="AD389" s="23" t="s">
        <v>168</v>
      </c>
      <c r="AE389" s="23" t="s">
        <v>168</v>
      </c>
      <c r="AF389" s="23" t="s">
        <v>168</v>
      </c>
      <c r="AG389" s="23" t="s">
        <v>168</v>
      </c>
      <c r="AH389" s="23" t="s">
        <v>168</v>
      </c>
      <c r="AI389" s="23" t="s">
        <v>168</v>
      </c>
      <c r="AJ389" s="23" t="s">
        <v>168</v>
      </c>
      <c r="AK389" s="23" t="s">
        <v>168</v>
      </c>
      <c r="AL389" s="15" t="s">
        <v>232</v>
      </c>
      <c r="AM389" s="15" t="s">
        <v>722</v>
      </c>
      <c r="AN389" s="15" t="s">
        <v>2757</v>
      </c>
      <c r="AO389" s="84" t="s">
        <v>1500</v>
      </c>
      <c r="AP389" s="109"/>
      <c r="AQ389" s="69"/>
      <c r="AR389" s="56"/>
      <c r="AS389" s="56"/>
      <c r="AT389" s="56">
        <v>1558110</v>
      </c>
      <c r="AU389" s="4" t="s">
        <v>3657</v>
      </c>
      <c r="AV389" s="4" t="s">
        <v>3658</v>
      </c>
      <c r="AW389" s="4" t="s">
        <v>3659</v>
      </c>
      <c r="AX389" s="70" t="s">
        <v>667</v>
      </c>
      <c r="AY389" s="115">
        <v>0</v>
      </c>
      <c r="AZ389" s="70" t="s">
        <v>667</v>
      </c>
      <c r="BA389" s="115">
        <v>0</v>
      </c>
      <c r="BB389" s="157" t="s">
        <v>1506</v>
      </c>
      <c r="BC389" s="157" t="s">
        <v>1507</v>
      </c>
      <c r="BD389" s="157" t="s">
        <v>1671</v>
      </c>
      <c r="BE389" s="157"/>
      <c r="BF389" s="157"/>
      <c r="BG389" s="115"/>
      <c r="BH389" s="143">
        <v>0</v>
      </c>
      <c r="BI389" s="143"/>
      <c r="BJ389" s="143">
        <v>0.5</v>
      </c>
      <c r="BK389" s="143">
        <v>0</v>
      </c>
      <c r="BL389" s="143">
        <v>0.5</v>
      </c>
      <c r="BM389" s="143">
        <v>0</v>
      </c>
      <c r="BN389" s="143">
        <v>0</v>
      </c>
      <c r="BO389" s="143">
        <v>0</v>
      </c>
      <c r="BP389" s="143">
        <v>0</v>
      </c>
      <c r="BQ389" s="6" t="str">
        <f>VLOOKUP(AM389,Hilfslisten!J:K,2,FALSE)</f>
        <v>Ostertag Martin</v>
      </c>
      <c r="BR389" s="157" t="s">
        <v>667</v>
      </c>
    </row>
    <row r="390" spans="1:70" ht="15" hidden="1" customHeight="1">
      <c r="A390" s="85" t="s">
        <v>3660</v>
      </c>
      <c r="B390" s="22" t="s">
        <v>177</v>
      </c>
      <c r="C390" s="21" t="s">
        <v>155</v>
      </c>
      <c r="D390" s="56" t="s">
        <v>3661</v>
      </c>
      <c r="E390" s="106" t="s">
        <v>2848</v>
      </c>
      <c r="F390" s="21"/>
      <c r="G390" s="14" t="s">
        <v>3117</v>
      </c>
      <c r="H390" s="14"/>
      <c r="I390" s="14"/>
      <c r="J390" s="59" t="s">
        <v>667</v>
      </c>
      <c r="K390" s="14" t="s">
        <v>3662</v>
      </c>
      <c r="L390" s="106" t="s">
        <v>3663</v>
      </c>
      <c r="M390" s="84" t="s">
        <v>3664</v>
      </c>
      <c r="N390" s="15" t="s">
        <v>164</v>
      </c>
      <c r="O390" s="58">
        <v>4</v>
      </c>
      <c r="P390" s="16" t="s">
        <v>452</v>
      </c>
      <c r="Q390" s="16" t="s">
        <v>3120</v>
      </c>
      <c r="R390" s="16" t="s">
        <v>1692</v>
      </c>
      <c r="S390" s="16" t="s">
        <v>3406</v>
      </c>
      <c r="T390" s="23" t="s">
        <v>168</v>
      </c>
      <c r="U390" s="23" t="s">
        <v>168</v>
      </c>
      <c r="V390" s="23"/>
      <c r="W390" s="23"/>
      <c r="X390" s="23" t="s">
        <v>168</v>
      </c>
      <c r="Y390" s="23" t="s">
        <v>168</v>
      </c>
      <c r="Z390" s="23" t="s">
        <v>168</v>
      </c>
      <c r="AA390" s="23" t="s">
        <v>168</v>
      </c>
      <c r="AB390" s="23" t="s">
        <v>168</v>
      </c>
      <c r="AC390" s="23" t="s">
        <v>168</v>
      </c>
      <c r="AD390" s="23" t="s">
        <v>168</v>
      </c>
      <c r="AE390" s="23" t="s">
        <v>168</v>
      </c>
      <c r="AF390" s="23" t="s">
        <v>168</v>
      </c>
      <c r="AG390" s="23" t="s">
        <v>168</v>
      </c>
      <c r="AH390" s="23" t="s">
        <v>168</v>
      </c>
      <c r="AI390" s="23" t="s">
        <v>168</v>
      </c>
      <c r="AJ390" s="23">
        <v>6</v>
      </c>
      <c r="AK390" s="23">
        <v>8</v>
      </c>
      <c r="AL390" s="15" t="s">
        <v>210</v>
      </c>
      <c r="AM390" s="15" t="s">
        <v>3146</v>
      </c>
      <c r="AN390" s="15" t="s">
        <v>472</v>
      </c>
      <c r="AO390" s="17" t="s">
        <v>1500</v>
      </c>
      <c r="AP390" s="23"/>
      <c r="AQ390" s="69"/>
      <c r="AR390" s="56"/>
      <c r="AS390" s="56"/>
      <c r="AT390" s="56">
        <v>1556964</v>
      </c>
      <c r="AU390" s="4" t="s">
        <v>3665</v>
      </c>
      <c r="AV390" s="4" t="s">
        <v>3666</v>
      </c>
      <c r="AW390" s="4" t="s">
        <v>3667</v>
      </c>
      <c r="AX390" s="70">
        <v>0</v>
      </c>
      <c r="AY390" s="115">
        <v>0</v>
      </c>
      <c r="AZ390" s="70">
        <v>0</v>
      </c>
      <c r="BA390" s="115">
        <v>0</v>
      </c>
      <c r="BB390" s="157" t="s">
        <v>1506</v>
      </c>
      <c r="BC390" s="157" t="s">
        <v>1507</v>
      </c>
      <c r="BD390" s="157"/>
      <c r="BE390" s="157"/>
      <c r="BF390" s="157"/>
      <c r="BG390" s="115"/>
      <c r="BH390" s="143">
        <v>0</v>
      </c>
      <c r="BI390" s="143"/>
      <c r="BJ390" s="143">
        <v>0</v>
      </c>
      <c r="BK390" s="143">
        <v>0</v>
      </c>
      <c r="BL390" s="143">
        <v>0</v>
      </c>
      <c r="BM390" s="143">
        <v>0</v>
      </c>
      <c r="BN390" s="143">
        <v>0</v>
      </c>
      <c r="BO390" s="143">
        <v>0</v>
      </c>
      <c r="BP390" s="143">
        <v>1</v>
      </c>
      <c r="BQ390" s="6" t="str">
        <f>VLOOKUP(AM390,Hilfslisten!J:K,2,FALSE)</f>
        <v>Heitz Christoph</v>
      </c>
      <c r="BR390" s="157"/>
    </row>
    <row r="391" spans="1:70" ht="15" hidden="1" customHeight="1">
      <c r="A391" s="85" t="s">
        <v>3668</v>
      </c>
      <c r="B391" s="6"/>
      <c r="C391" s="6" t="s">
        <v>1519</v>
      </c>
      <c r="D391" s="6"/>
      <c r="E391" s="6"/>
      <c r="F391" s="6"/>
      <c r="G391" s="6"/>
      <c r="H391" s="6" t="s">
        <v>1519</v>
      </c>
      <c r="I391" s="6"/>
      <c r="J391" s="157" t="s">
        <v>667</v>
      </c>
      <c r="K391" s="83" t="s">
        <v>3669</v>
      </c>
      <c r="L391" s="99" t="s">
        <v>3670</v>
      </c>
      <c r="M391" s="84" t="s">
        <v>3670</v>
      </c>
      <c r="N391" s="15" t="s">
        <v>661</v>
      </c>
      <c r="O391" s="58">
        <v>4</v>
      </c>
      <c r="P391" s="16" t="s">
        <v>452</v>
      </c>
      <c r="Q391" s="16" t="s">
        <v>2777</v>
      </c>
      <c r="R391" s="16" t="s">
        <v>1692</v>
      </c>
      <c r="S391" s="6" t="s">
        <v>3406</v>
      </c>
      <c r="T391" s="157"/>
      <c r="U391" s="157"/>
      <c r="V391" s="157"/>
      <c r="W391" s="157"/>
      <c r="X391" s="157">
        <v>6</v>
      </c>
      <c r="Y391" s="157">
        <v>8</v>
      </c>
      <c r="Z391" s="157"/>
      <c r="AA391" s="157"/>
      <c r="AB391" s="157">
        <v>6</v>
      </c>
      <c r="AC391" s="157">
        <v>8</v>
      </c>
      <c r="AD391" s="157"/>
      <c r="AE391" s="157"/>
      <c r="AF391" s="157">
        <v>6</v>
      </c>
      <c r="AG391" s="157">
        <v>8</v>
      </c>
      <c r="AH391" s="157"/>
      <c r="AI391" s="157"/>
      <c r="AJ391" s="157"/>
      <c r="AK391" s="157"/>
      <c r="AL391" s="15" t="s">
        <v>258</v>
      </c>
      <c r="AM391" s="15" t="s">
        <v>234</v>
      </c>
      <c r="AN391" s="15" t="s">
        <v>415</v>
      </c>
      <c r="AO391" s="6"/>
      <c r="AP391" s="157"/>
      <c r="AQ391" s="69"/>
      <c r="AR391" s="56" t="s">
        <v>3544</v>
      </c>
      <c r="AS391" s="6"/>
      <c r="AT391" s="6">
        <v>1671116</v>
      </c>
      <c r="AU391" s="159" t="s">
        <v>3671</v>
      </c>
      <c r="AV391" s="4" t="s">
        <v>3672</v>
      </c>
      <c r="AW391" s="4" t="s">
        <v>3673</v>
      </c>
      <c r="AX391" s="70" t="s">
        <v>667</v>
      </c>
      <c r="AY391" s="115">
        <v>0</v>
      </c>
      <c r="AZ391" s="70" t="s">
        <v>667</v>
      </c>
      <c r="BA391" s="115">
        <v>0</v>
      </c>
      <c r="BB391" s="157" t="s">
        <v>1506</v>
      </c>
      <c r="BC391" s="157" t="s">
        <v>1506</v>
      </c>
      <c r="BD391" s="157"/>
      <c r="BE391" s="157"/>
      <c r="BF391" s="157"/>
      <c r="BG391" s="115"/>
      <c r="BH391" s="143">
        <v>0</v>
      </c>
      <c r="BI391" s="143"/>
      <c r="BJ391" s="143">
        <v>0.5</v>
      </c>
      <c r="BK391" s="143">
        <v>0</v>
      </c>
      <c r="BL391" s="143">
        <v>0</v>
      </c>
      <c r="BM391" s="143">
        <v>0</v>
      </c>
      <c r="BN391" s="143">
        <v>0.5</v>
      </c>
      <c r="BO391" s="143">
        <v>0</v>
      </c>
      <c r="BP391" s="143">
        <v>0</v>
      </c>
      <c r="BQ391" s="6" t="str">
        <f>VLOOKUP(AM391,Hilfslisten!J:K,2,FALSE)</f>
        <v>Loeser Martin</v>
      </c>
      <c r="BR391" s="157"/>
    </row>
    <row r="392" spans="1:70" ht="15" customHeight="1">
      <c r="A392" s="85" t="s">
        <v>3674</v>
      </c>
      <c r="B392" s="69" t="s">
        <v>177</v>
      </c>
      <c r="C392" s="22" t="s">
        <v>151</v>
      </c>
      <c r="D392" s="56"/>
      <c r="E392" s="102"/>
      <c r="F392" s="22"/>
      <c r="G392" s="22"/>
      <c r="H392" s="22" t="s">
        <v>151</v>
      </c>
      <c r="I392" s="22"/>
      <c r="J392" s="59" t="s">
        <v>667</v>
      </c>
      <c r="K392" s="21" t="s">
        <v>3675</v>
      </c>
      <c r="L392" s="102" t="s">
        <v>3676</v>
      </c>
      <c r="M392" s="84" t="s">
        <v>3677</v>
      </c>
      <c r="N392" s="75" t="s">
        <v>164</v>
      </c>
      <c r="O392" s="58">
        <v>4</v>
      </c>
      <c r="P392" s="16" t="s">
        <v>452</v>
      </c>
      <c r="Q392" s="16" t="s">
        <v>2633</v>
      </c>
      <c r="R392" s="16" t="s">
        <v>1692</v>
      </c>
      <c r="S392" s="22" t="s">
        <v>3564</v>
      </c>
      <c r="T392" s="23" t="s">
        <v>168</v>
      </c>
      <c r="U392" s="23" t="s">
        <v>168</v>
      </c>
      <c r="V392" s="23"/>
      <c r="W392" s="23"/>
      <c r="X392" s="23" t="s">
        <v>168</v>
      </c>
      <c r="Y392" s="23" t="s">
        <v>168</v>
      </c>
      <c r="Z392" s="23" t="s">
        <v>168</v>
      </c>
      <c r="AA392" s="23" t="s">
        <v>168</v>
      </c>
      <c r="AB392" s="23">
        <v>6</v>
      </c>
      <c r="AC392" s="23" t="s">
        <v>2266</v>
      </c>
      <c r="AD392" s="23" t="s">
        <v>168</v>
      </c>
      <c r="AE392" s="23" t="s">
        <v>168</v>
      </c>
      <c r="AF392" s="23" t="s">
        <v>168</v>
      </c>
      <c r="AG392" s="23" t="s">
        <v>168</v>
      </c>
      <c r="AH392" s="23" t="s">
        <v>168</v>
      </c>
      <c r="AI392" s="23" t="s">
        <v>168</v>
      </c>
      <c r="AJ392" s="23" t="s">
        <v>168</v>
      </c>
      <c r="AK392" s="23" t="s">
        <v>168</v>
      </c>
      <c r="AL392" s="15" t="s">
        <v>219</v>
      </c>
      <c r="AM392" s="15" t="s">
        <v>1248</v>
      </c>
      <c r="AN392" s="15" t="s">
        <v>308</v>
      </c>
      <c r="AO392" s="84" t="s">
        <v>1500</v>
      </c>
      <c r="AP392" s="109"/>
      <c r="AQ392" s="69"/>
      <c r="AR392" s="56"/>
      <c r="AS392" s="56"/>
      <c r="AT392" s="56">
        <v>1558226</v>
      </c>
      <c r="AU392" s="4" t="s">
        <v>3678</v>
      </c>
      <c r="AV392" s="4" t="s">
        <v>3679</v>
      </c>
      <c r="AW392" s="4" t="s">
        <v>3680</v>
      </c>
      <c r="AX392" s="70">
        <v>0</v>
      </c>
      <c r="AY392" s="115">
        <v>0</v>
      </c>
      <c r="AZ392" s="70">
        <v>0</v>
      </c>
      <c r="BA392" s="115">
        <v>0</v>
      </c>
      <c r="BB392" s="157" t="s">
        <v>1506</v>
      </c>
      <c r="BC392" s="157" t="s">
        <v>1507</v>
      </c>
      <c r="BD392" s="157" t="s">
        <v>1671</v>
      </c>
      <c r="BE392" s="157"/>
      <c r="BF392" s="157"/>
      <c r="BG392" s="115"/>
      <c r="BH392" s="143">
        <v>0</v>
      </c>
      <c r="BI392" s="143"/>
      <c r="BJ392" s="143">
        <v>0</v>
      </c>
      <c r="BK392" s="143">
        <v>0</v>
      </c>
      <c r="BL392" s="143">
        <v>1</v>
      </c>
      <c r="BM392" s="143">
        <v>0</v>
      </c>
      <c r="BN392" s="143">
        <v>0</v>
      </c>
      <c r="BO392" s="143">
        <v>0</v>
      </c>
      <c r="BP392" s="143">
        <v>0</v>
      </c>
      <c r="BQ392" s="6" t="str">
        <f>VLOOKUP(AM392,Hilfslisten!J:K,2,FALSE)</f>
        <v>Spielberger Jürgen</v>
      </c>
      <c r="BR392" s="157" t="s">
        <v>667</v>
      </c>
    </row>
    <row r="393" spans="1:70" ht="15" hidden="1" customHeight="1">
      <c r="A393" s="85" t="s">
        <v>3681</v>
      </c>
      <c r="B393" s="22" t="s">
        <v>177</v>
      </c>
      <c r="C393" s="21" t="s">
        <v>155</v>
      </c>
      <c r="D393" s="56" t="s">
        <v>3682</v>
      </c>
      <c r="E393" s="106" t="s">
        <v>3584</v>
      </c>
      <c r="F393" s="21"/>
      <c r="G393" s="14" t="s">
        <v>1495</v>
      </c>
      <c r="H393" s="14"/>
      <c r="I393" s="14"/>
      <c r="J393" s="59" t="s">
        <v>667</v>
      </c>
      <c r="K393" s="14" t="s">
        <v>3683</v>
      </c>
      <c r="L393" s="106" t="s">
        <v>3684</v>
      </c>
      <c r="M393" s="84" t="s">
        <v>3685</v>
      </c>
      <c r="N393" s="75" t="s">
        <v>164</v>
      </c>
      <c r="O393" s="58">
        <v>4</v>
      </c>
      <c r="P393" s="16" t="s">
        <v>208</v>
      </c>
      <c r="Q393" s="16" t="s">
        <v>2610</v>
      </c>
      <c r="R393" s="16" t="s">
        <v>1692</v>
      </c>
      <c r="S393" s="16" t="s">
        <v>3406</v>
      </c>
      <c r="T393" s="23" t="s">
        <v>168</v>
      </c>
      <c r="U393" s="23" t="s">
        <v>168</v>
      </c>
      <c r="V393" s="23"/>
      <c r="W393" s="23"/>
      <c r="X393" s="23" t="s">
        <v>168</v>
      </c>
      <c r="Y393" s="23" t="s">
        <v>168</v>
      </c>
      <c r="Z393" s="23" t="s">
        <v>168</v>
      </c>
      <c r="AA393" s="23" t="s">
        <v>168</v>
      </c>
      <c r="AB393" s="23" t="s">
        <v>168</v>
      </c>
      <c r="AC393" s="23" t="s">
        <v>168</v>
      </c>
      <c r="AD393" s="23" t="s">
        <v>168</v>
      </c>
      <c r="AE393" s="23" t="s">
        <v>168</v>
      </c>
      <c r="AF393" s="23" t="s">
        <v>168</v>
      </c>
      <c r="AG393" s="23" t="s">
        <v>168</v>
      </c>
      <c r="AH393" s="23" t="s">
        <v>168</v>
      </c>
      <c r="AI393" s="23" t="s">
        <v>168</v>
      </c>
      <c r="AJ393" s="23">
        <v>6</v>
      </c>
      <c r="AK393" s="23">
        <v>8</v>
      </c>
      <c r="AL393" s="15" t="s">
        <v>210</v>
      </c>
      <c r="AM393" s="15" t="s">
        <v>3686</v>
      </c>
      <c r="AN393" s="15" t="s">
        <v>472</v>
      </c>
      <c r="AO393" s="17" t="s">
        <v>1500</v>
      </c>
      <c r="AP393" s="23"/>
      <c r="AQ393" s="69"/>
      <c r="AR393" s="56"/>
      <c r="AS393" s="56"/>
      <c r="AT393" s="56">
        <v>1558653</v>
      </c>
      <c r="AU393" s="4" t="s">
        <v>3687</v>
      </c>
      <c r="AV393" s="4" t="s">
        <v>3688</v>
      </c>
      <c r="AW393" s="4" t="s">
        <v>3689</v>
      </c>
      <c r="AX393" s="70">
        <v>0</v>
      </c>
      <c r="AY393" s="115">
        <v>0</v>
      </c>
      <c r="AZ393" s="70">
        <v>0</v>
      </c>
      <c r="BA393" s="115">
        <v>0</v>
      </c>
      <c r="BB393" s="157" t="s">
        <v>1506</v>
      </c>
      <c r="BC393" s="157" t="s">
        <v>1507</v>
      </c>
      <c r="BD393" s="157"/>
      <c r="BE393" s="157"/>
      <c r="BF393" s="157"/>
      <c r="BG393" s="115"/>
      <c r="BH393" s="143">
        <v>0</v>
      </c>
      <c r="BI393" s="143"/>
      <c r="BJ393" s="143">
        <v>0</v>
      </c>
      <c r="BK393" s="143">
        <v>0</v>
      </c>
      <c r="BL393" s="143">
        <v>0</v>
      </c>
      <c r="BM393" s="143">
        <v>0</v>
      </c>
      <c r="BN393" s="143">
        <v>0</v>
      </c>
      <c r="BO393" s="143">
        <v>0</v>
      </c>
      <c r="BP393" s="143">
        <v>1</v>
      </c>
      <c r="BQ393" s="6" t="str">
        <f>VLOOKUP(AM393,Hilfslisten!J:K,2,FALSE)</f>
        <v>Osterrieder Jörg</v>
      </c>
      <c r="BR393" s="157"/>
    </row>
    <row r="394" spans="1:70" ht="15" hidden="1" customHeight="1">
      <c r="A394" s="85" t="s">
        <v>3690</v>
      </c>
      <c r="B394" s="69" t="s">
        <v>177</v>
      </c>
      <c r="C394" s="69" t="s">
        <v>1574</v>
      </c>
      <c r="D394" s="56" t="s">
        <v>3691</v>
      </c>
      <c r="E394" s="103" t="s">
        <v>3692</v>
      </c>
      <c r="F394" s="69"/>
      <c r="G394" s="15" t="s">
        <v>2941</v>
      </c>
      <c r="H394" s="15" t="s">
        <v>154</v>
      </c>
      <c r="I394" s="15"/>
      <c r="J394" s="59" t="s">
        <v>667</v>
      </c>
      <c r="K394" s="15" t="s">
        <v>3693</v>
      </c>
      <c r="L394" s="103" t="s">
        <v>3694</v>
      </c>
      <c r="M394" s="84" t="s">
        <v>3695</v>
      </c>
      <c r="N394" s="75" t="s">
        <v>164</v>
      </c>
      <c r="O394" s="58">
        <v>4</v>
      </c>
      <c r="P394" s="16" t="s">
        <v>208</v>
      </c>
      <c r="Q394" s="16" t="s">
        <v>3696</v>
      </c>
      <c r="R394" s="16" t="s">
        <v>1692</v>
      </c>
      <c r="S394" s="16" t="s">
        <v>3697</v>
      </c>
      <c r="T394" s="23" t="s">
        <v>168</v>
      </c>
      <c r="U394" s="23" t="s">
        <v>168</v>
      </c>
      <c r="V394" s="23"/>
      <c r="W394" s="23"/>
      <c r="X394" s="23" t="s">
        <v>168</v>
      </c>
      <c r="Y394" s="23" t="s">
        <v>168</v>
      </c>
      <c r="Z394" s="23" t="s">
        <v>168</v>
      </c>
      <c r="AA394" s="23" t="s">
        <v>168</v>
      </c>
      <c r="AB394" s="23" t="s">
        <v>168</v>
      </c>
      <c r="AC394" s="23" t="s">
        <v>168</v>
      </c>
      <c r="AD394" s="23" t="s">
        <v>168</v>
      </c>
      <c r="AE394" s="23" t="s">
        <v>168</v>
      </c>
      <c r="AF394" s="23" t="s">
        <v>168</v>
      </c>
      <c r="AG394" s="23" t="s">
        <v>168</v>
      </c>
      <c r="AH394" s="23">
        <v>6</v>
      </c>
      <c r="AI394" s="23" t="s">
        <v>2266</v>
      </c>
      <c r="AJ394" s="23">
        <v>6</v>
      </c>
      <c r="AK394" s="23">
        <v>8</v>
      </c>
      <c r="AL394" s="15" t="s">
        <v>284</v>
      </c>
      <c r="AM394" s="15" t="s">
        <v>2062</v>
      </c>
      <c r="AN394" s="15" t="s">
        <v>972</v>
      </c>
      <c r="AO394" s="16" t="s">
        <v>1500</v>
      </c>
      <c r="AP394" s="108"/>
      <c r="AQ394" s="69"/>
      <c r="AR394" s="56"/>
      <c r="AS394" s="129" t="s">
        <v>2947</v>
      </c>
      <c r="AT394" s="56">
        <v>1558789</v>
      </c>
      <c r="AU394" s="4" t="s">
        <v>3698</v>
      </c>
      <c r="AV394" s="4" t="s">
        <v>3699</v>
      </c>
      <c r="AW394" s="4" t="s">
        <v>3700</v>
      </c>
      <c r="AX394" s="70">
        <v>0</v>
      </c>
      <c r="AY394" s="115">
        <v>0</v>
      </c>
      <c r="AZ394" s="70">
        <v>0</v>
      </c>
      <c r="BA394" s="115">
        <v>0</v>
      </c>
      <c r="BB394" s="157" t="s">
        <v>1506</v>
      </c>
      <c r="BC394" s="157" t="s">
        <v>1507</v>
      </c>
      <c r="BD394" s="157"/>
      <c r="BE394" s="157"/>
      <c r="BF394" s="157"/>
      <c r="BG394" s="115"/>
      <c r="BH394" s="143">
        <v>0</v>
      </c>
      <c r="BI394" s="143"/>
      <c r="BJ394" s="143">
        <v>0</v>
      </c>
      <c r="BK394" s="143">
        <v>0</v>
      </c>
      <c r="BL394" s="143">
        <v>0</v>
      </c>
      <c r="BM394" s="143">
        <v>0</v>
      </c>
      <c r="BN394" s="143">
        <v>0</v>
      </c>
      <c r="BO394" s="143">
        <v>0.5</v>
      </c>
      <c r="BP394" s="143">
        <v>0.5</v>
      </c>
      <c r="BQ394" s="6" t="str">
        <f>VLOOKUP(AM394,Hilfslisten!J:K,2,FALSE)</f>
        <v>Dingerkus Stefan</v>
      </c>
      <c r="BR394" s="157" t="s">
        <v>667</v>
      </c>
    </row>
    <row r="395" spans="1:70" ht="15" hidden="1" customHeight="1">
      <c r="A395" s="85" t="s">
        <v>3701</v>
      </c>
      <c r="B395" s="69" t="s">
        <v>177</v>
      </c>
      <c r="C395" s="69" t="s">
        <v>147</v>
      </c>
      <c r="D395" s="56" t="s">
        <v>3702</v>
      </c>
      <c r="E395" s="103" t="s">
        <v>2848</v>
      </c>
      <c r="F395" s="69"/>
      <c r="G395" s="69" t="s">
        <v>2568</v>
      </c>
      <c r="H395" s="69"/>
      <c r="I395" s="69"/>
      <c r="J395" s="59" t="s">
        <v>667</v>
      </c>
      <c r="K395" s="15" t="s">
        <v>3703</v>
      </c>
      <c r="L395" s="103" t="s">
        <v>3704</v>
      </c>
      <c r="M395" s="84" t="s">
        <v>3704</v>
      </c>
      <c r="N395" s="75" t="s">
        <v>661</v>
      </c>
      <c r="O395" s="58">
        <v>4</v>
      </c>
      <c r="P395" s="16" t="s">
        <v>165</v>
      </c>
      <c r="Q395" s="16" t="s">
        <v>2571</v>
      </c>
      <c r="R395" s="16" t="s">
        <v>1692</v>
      </c>
      <c r="S395" s="15" t="s">
        <v>3406</v>
      </c>
      <c r="T395" s="23">
        <v>6</v>
      </c>
      <c r="U395" s="23">
        <v>8</v>
      </c>
      <c r="V395" s="23"/>
      <c r="W395" s="23"/>
      <c r="X395" s="23" t="s">
        <v>168</v>
      </c>
      <c r="Y395" s="23" t="s">
        <v>168</v>
      </c>
      <c r="Z395" s="23" t="s">
        <v>168</v>
      </c>
      <c r="AA395" s="23" t="s">
        <v>168</v>
      </c>
      <c r="AB395" s="23" t="s">
        <v>168</v>
      </c>
      <c r="AC395" s="23" t="s">
        <v>168</v>
      </c>
      <c r="AD395" s="23" t="s">
        <v>168</v>
      </c>
      <c r="AE395" s="23" t="s">
        <v>168</v>
      </c>
      <c r="AF395" s="23" t="s">
        <v>168</v>
      </c>
      <c r="AG395" s="23" t="s">
        <v>168</v>
      </c>
      <c r="AH395" s="23" t="s">
        <v>168</v>
      </c>
      <c r="AI395" s="23" t="s">
        <v>168</v>
      </c>
      <c r="AJ395" s="23" t="s">
        <v>168</v>
      </c>
      <c r="AK395" s="23" t="s">
        <v>168</v>
      </c>
      <c r="AL395" s="15" t="s">
        <v>169</v>
      </c>
      <c r="AM395" s="15" t="s">
        <v>2572</v>
      </c>
      <c r="AN395" s="15" t="s">
        <v>170</v>
      </c>
      <c r="AO395" s="84" t="s">
        <v>1500</v>
      </c>
      <c r="AP395" s="109"/>
      <c r="AQ395" s="69" t="s">
        <v>3705</v>
      </c>
      <c r="AR395" s="56"/>
      <c r="AS395" s="56"/>
      <c r="AT395" s="56">
        <v>1558361</v>
      </c>
      <c r="AU395" s="4" t="s">
        <v>3706</v>
      </c>
      <c r="AV395" s="4" t="s">
        <v>3707</v>
      </c>
      <c r="AW395" s="4" t="s">
        <v>3708</v>
      </c>
      <c r="AX395" s="70" t="s">
        <v>667</v>
      </c>
      <c r="AY395" s="115">
        <v>0</v>
      </c>
      <c r="AZ395" s="70" t="s">
        <v>667</v>
      </c>
      <c r="BA395" s="115">
        <v>0</v>
      </c>
      <c r="BB395" s="157" t="s">
        <v>1506</v>
      </c>
      <c r="BC395" s="157" t="s">
        <v>1507</v>
      </c>
      <c r="BD395" s="157"/>
      <c r="BE395" s="157"/>
      <c r="BF395" s="157"/>
      <c r="BG395" s="115"/>
      <c r="BH395" s="143">
        <v>1</v>
      </c>
      <c r="BI395" s="143"/>
      <c r="BJ395" s="143">
        <v>0</v>
      </c>
      <c r="BK395" s="143">
        <v>0</v>
      </c>
      <c r="BL395" s="143">
        <v>0</v>
      </c>
      <c r="BM395" s="143">
        <v>0</v>
      </c>
      <c r="BN395" s="143">
        <v>0</v>
      </c>
      <c r="BO395" s="143">
        <v>0</v>
      </c>
      <c r="BP395" s="143">
        <v>0</v>
      </c>
      <c r="BQ395" s="6" t="str">
        <f>VLOOKUP(AM395,Hilfslisten!J:K,2,FALSE)</f>
        <v>Capone Pierluigi</v>
      </c>
      <c r="BR395" s="157"/>
    </row>
    <row r="396" spans="1:70" ht="15" customHeight="1">
      <c r="A396" s="85" t="s">
        <v>3709</v>
      </c>
      <c r="B396" s="69" t="s">
        <v>177</v>
      </c>
      <c r="C396" s="22" t="s">
        <v>151</v>
      </c>
      <c r="D396" s="56"/>
      <c r="E396" s="102"/>
      <c r="F396" s="22"/>
      <c r="G396" s="22"/>
      <c r="H396" s="22" t="s">
        <v>151</v>
      </c>
      <c r="I396" s="22"/>
      <c r="J396" s="59" t="s">
        <v>667</v>
      </c>
      <c r="K396" s="21" t="s">
        <v>3710</v>
      </c>
      <c r="L396" s="102" t="s">
        <v>3711</v>
      </c>
      <c r="M396" s="84" t="s">
        <v>3712</v>
      </c>
      <c r="N396" s="15" t="s">
        <v>164</v>
      </c>
      <c r="O396" s="58">
        <v>4</v>
      </c>
      <c r="P396" s="16" t="s">
        <v>208</v>
      </c>
      <c r="Q396" s="16" t="s">
        <v>2633</v>
      </c>
      <c r="R396" s="16" t="s">
        <v>1692</v>
      </c>
      <c r="S396" s="22" t="s">
        <v>3406</v>
      </c>
      <c r="T396" s="23" t="s">
        <v>168</v>
      </c>
      <c r="U396" s="23" t="s">
        <v>168</v>
      </c>
      <c r="V396" s="23"/>
      <c r="W396" s="23"/>
      <c r="X396" s="23" t="s">
        <v>168</v>
      </c>
      <c r="Y396" s="23" t="s">
        <v>168</v>
      </c>
      <c r="Z396" s="23" t="s">
        <v>168</v>
      </c>
      <c r="AA396" s="23" t="s">
        <v>168</v>
      </c>
      <c r="AB396" s="23">
        <v>6</v>
      </c>
      <c r="AC396" s="23">
        <v>8</v>
      </c>
      <c r="AD396" s="23" t="s">
        <v>168</v>
      </c>
      <c r="AE396" s="23" t="s">
        <v>168</v>
      </c>
      <c r="AF396" s="23" t="s">
        <v>168</v>
      </c>
      <c r="AG396" s="23" t="s">
        <v>168</v>
      </c>
      <c r="AH396" s="23" t="s">
        <v>168</v>
      </c>
      <c r="AI396" s="23" t="s">
        <v>168</v>
      </c>
      <c r="AJ396" s="23" t="s">
        <v>168</v>
      </c>
      <c r="AK396" s="23" t="s">
        <v>168</v>
      </c>
      <c r="AL396" s="15" t="s">
        <v>196</v>
      </c>
      <c r="AM396" s="15" t="s">
        <v>338</v>
      </c>
      <c r="AN396" s="15" t="s">
        <v>308</v>
      </c>
      <c r="AO396" s="84" t="s">
        <v>1500</v>
      </c>
      <c r="AP396" s="109"/>
      <c r="AQ396" s="69"/>
      <c r="AR396" s="56"/>
      <c r="AS396" s="56"/>
      <c r="AT396" s="56">
        <v>1558424</v>
      </c>
      <c r="AU396" s="4" t="s">
        <v>3713</v>
      </c>
      <c r="AV396" s="4" t="s">
        <v>3714</v>
      </c>
      <c r="AW396" s="4" t="s">
        <v>3715</v>
      </c>
      <c r="AX396" s="70">
        <v>0</v>
      </c>
      <c r="AY396" s="115">
        <v>0</v>
      </c>
      <c r="AZ396" s="70">
        <v>0</v>
      </c>
      <c r="BA396" s="115">
        <v>0</v>
      </c>
      <c r="BB396" s="157" t="s">
        <v>1506</v>
      </c>
      <c r="BC396" s="157" t="s">
        <v>1507</v>
      </c>
      <c r="BD396" s="157" t="s">
        <v>1671</v>
      </c>
      <c r="BE396" s="157"/>
      <c r="BF396" s="157"/>
      <c r="BG396" s="115"/>
      <c r="BH396" s="143">
        <v>0</v>
      </c>
      <c r="BI396" s="143"/>
      <c r="BJ396" s="143">
        <v>0</v>
      </c>
      <c r="BK396" s="143">
        <v>0</v>
      </c>
      <c r="BL396" s="143">
        <v>1</v>
      </c>
      <c r="BM396" s="143">
        <v>0</v>
      </c>
      <c r="BN396" s="143">
        <v>0</v>
      </c>
      <c r="BO396" s="143">
        <v>0</v>
      </c>
      <c r="BP396" s="143">
        <v>0</v>
      </c>
      <c r="BQ396" s="6" t="str">
        <f>VLOOKUP(AM396,Hilfslisten!J:K,2,FALSE)</f>
        <v>Flumini Dandolo</v>
      </c>
      <c r="BR396" s="157" t="s">
        <v>667</v>
      </c>
    </row>
    <row r="397" spans="1:70" ht="15" customHeight="1">
      <c r="A397" s="85" t="s">
        <v>3716</v>
      </c>
      <c r="B397" s="69" t="s">
        <v>177</v>
      </c>
      <c r="C397" s="22" t="s">
        <v>151</v>
      </c>
      <c r="D397" s="56"/>
      <c r="E397" s="102"/>
      <c r="F397" s="22"/>
      <c r="G397" s="22"/>
      <c r="H397" s="22" t="s">
        <v>151</v>
      </c>
      <c r="I397" s="22"/>
      <c r="J397" s="59" t="s">
        <v>667</v>
      </c>
      <c r="K397" s="21" t="s">
        <v>3717</v>
      </c>
      <c r="L397" s="102" t="s">
        <v>3718</v>
      </c>
      <c r="M397" s="84" t="s">
        <v>3718</v>
      </c>
      <c r="N397" s="15" t="s">
        <v>164</v>
      </c>
      <c r="O397" s="58">
        <v>4</v>
      </c>
      <c r="P397" s="16" t="s">
        <v>452</v>
      </c>
      <c r="Q397" s="16" t="s">
        <v>2633</v>
      </c>
      <c r="R397" s="16" t="s">
        <v>1692</v>
      </c>
      <c r="S397" s="22" t="s">
        <v>3564</v>
      </c>
      <c r="T397" s="23" t="s">
        <v>168</v>
      </c>
      <c r="U397" s="23" t="s">
        <v>168</v>
      </c>
      <c r="V397" s="23"/>
      <c r="W397" s="23"/>
      <c r="X397" s="23" t="s">
        <v>168</v>
      </c>
      <c r="Y397" s="23" t="s">
        <v>168</v>
      </c>
      <c r="Z397" s="23" t="s">
        <v>168</v>
      </c>
      <c r="AA397" s="23" t="s">
        <v>168</v>
      </c>
      <c r="AB397" s="23">
        <v>6</v>
      </c>
      <c r="AC397" s="23" t="s">
        <v>2266</v>
      </c>
      <c r="AD397" s="23" t="s">
        <v>168</v>
      </c>
      <c r="AE397" s="23" t="s">
        <v>168</v>
      </c>
      <c r="AF397" s="23" t="s">
        <v>168</v>
      </c>
      <c r="AG397" s="23" t="s">
        <v>168</v>
      </c>
      <c r="AH397" s="23" t="s">
        <v>168</v>
      </c>
      <c r="AI397" s="23" t="s">
        <v>168</v>
      </c>
      <c r="AJ397" s="23" t="s">
        <v>168</v>
      </c>
      <c r="AK397" s="23" t="s">
        <v>168</v>
      </c>
      <c r="AL397" s="15" t="s">
        <v>219</v>
      </c>
      <c r="AM397" s="15" t="s">
        <v>2417</v>
      </c>
      <c r="AN397" s="15" t="s">
        <v>308</v>
      </c>
      <c r="AO397" s="84" t="s">
        <v>1500</v>
      </c>
      <c r="AP397" s="109"/>
      <c r="AQ397" s="69"/>
      <c r="AR397" s="56"/>
      <c r="AS397" s="56"/>
      <c r="AT397" s="56">
        <v>1558125</v>
      </c>
      <c r="AU397" s="4" t="s">
        <v>3719</v>
      </c>
      <c r="AV397" s="4" t="s">
        <v>3720</v>
      </c>
      <c r="AW397" s="4" t="s">
        <v>3721</v>
      </c>
      <c r="AX397" s="70">
        <v>0</v>
      </c>
      <c r="AY397" s="115">
        <v>0</v>
      </c>
      <c r="AZ397" s="70">
        <v>0</v>
      </c>
      <c r="BA397" s="115">
        <v>0</v>
      </c>
      <c r="BB397" s="157" t="s">
        <v>1506</v>
      </c>
      <c r="BC397" s="157" t="s">
        <v>1507</v>
      </c>
      <c r="BD397" s="157" t="s">
        <v>2726</v>
      </c>
      <c r="BE397" s="157"/>
      <c r="BF397" s="157"/>
      <c r="BG397" s="115"/>
      <c r="BH397" s="143">
        <v>0</v>
      </c>
      <c r="BI397" s="143"/>
      <c r="BJ397" s="143">
        <v>0</v>
      </c>
      <c r="BK397" s="143">
        <v>0</v>
      </c>
      <c r="BL397" s="143">
        <v>1</v>
      </c>
      <c r="BM397" s="143">
        <v>0</v>
      </c>
      <c r="BN397" s="143">
        <v>0</v>
      </c>
      <c r="BO397" s="143">
        <v>0</v>
      </c>
      <c r="BP397" s="143">
        <v>0</v>
      </c>
      <c r="BQ397" s="6" t="str">
        <f>VLOOKUP(AM397,Hilfslisten!J:K,2,FALSE)</f>
        <v>Ackermann Philipp</v>
      </c>
      <c r="BR397" s="157" t="s">
        <v>667</v>
      </c>
    </row>
    <row r="398" spans="1:70" ht="15" hidden="1" customHeight="1">
      <c r="A398" s="85" t="s">
        <v>3722</v>
      </c>
      <c r="B398" s="69" t="s">
        <v>177</v>
      </c>
      <c r="C398" s="69" t="s">
        <v>2728</v>
      </c>
      <c r="D398" s="56" t="s">
        <v>3723</v>
      </c>
      <c r="E398" s="99" t="s">
        <v>99</v>
      </c>
      <c r="F398" s="69"/>
      <c r="G398" s="69"/>
      <c r="H398" s="69" t="s">
        <v>2728</v>
      </c>
      <c r="I398" s="69"/>
      <c r="J398" s="59" t="s">
        <v>667</v>
      </c>
      <c r="K398" s="15" t="s">
        <v>3724</v>
      </c>
      <c r="L398" s="99" t="s">
        <v>3725</v>
      </c>
      <c r="M398" s="84" t="s">
        <v>3725</v>
      </c>
      <c r="N398" s="15" t="s">
        <v>661</v>
      </c>
      <c r="O398" s="58">
        <v>4</v>
      </c>
      <c r="P398" s="16" t="s">
        <v>452</v>
      </c>
      <c r="Q398" s="16" t="s">
        <v>3726</v>
      </c>
      <c r="R398" s="16" t="s">
        <v>1692</v>
      </c>
      <c r="S398" s="16" t="s">
        <v>3727</v>
      </c>
      <c r="T398" s="23">
        <v>6</v>
      </c>
      <c r="U398" s="23">
        <v>6</v>
      </c>
      <c r="V398" s="23"/>
      <c r="W398" s="23"/>
      <c r="X398" s="23" t="s">
        <v>168</v>
      </c>
      <c r="Y398" s="23" t="s">
        <v>168</v>
      </c>
      <c r="Z398" s="23" t="s">
        <v>168</v>
      </c>
      <c r="AA398" s="23" t="s">
        <v>168</v>
      </c>
      <c r="AB398" s="23" t="s">
        <v>168</v>
      </c>
      <c r="AC398" s="23" t="s">
        <v>168</v>
      </c>
      <c r="AD398" s="23">
        <v>6</v>
      </c>
      <c r="AE398" s="23">
        <v>8</v>
      </c>
      <c r="AF398" s="23">
        <v>6</v>
      </c>
      <c r="AG398" s="23">
        <v>8</v>
      </c>
      <c r="AH398" s="23" t="s">
        <v>168</v>
      </c>
      <c r="AI398" s="23" t="s">
        <v>168</v>
      </c>
      <c r="AJ398" s="23" t="s">
        <v>168</v>
      </c>
      <c r="AK398" s="23" t="s">
        <v>168</v>
      </c>
      <c r="AL398" s="15" t="s">
        <v>843</v>
      </c>
      <c r="AM398" s="15" t="s">
        <v>3728</v>
      </c>
      <c r="AN398" s="15" t="s">
        <v>2736</v>
      </c>
      <c r="AO398" s="84" t="s">
        <v>1500</v>
      </c>
      <c r="AP398" s="108"/>
      <c r="AQ398" s="69"/>
      <c r="AR398" s="56"/>
      <c r="AS398" s="56"/>
      <c r="AT398" s="56">
        <v>1557972</v>
      </c>
      <c r="AU398" s="4" t="s">
        <v>3729</v>
      </c>
      <c r="AV398" s="4" t="s">
        <v>3730</v>
      </c>
      <c r="AW398" s="4" t="s">
        <v>3731</v>
      </c>
      <c r="AX398" s="70" t="s">
        <v>667</v>
      </c>
      <c r="AY398" s="115">
        <v>0</v>
      </c>
      <c r="AZ398" s="70" t="s">
        <v>667</v>
      </c>
      <c r="BA398" s="115">
        <v>0</v>
      </c>
      <c r="BB398" s="157" t="s">
        <v>1506</v>
      </c>
      <c r="BC398" s="157" t="s">
        <v>1507</v>
      </c>
      <c r="BD398" s="157"/>
      <c r="BE398" s="157"/>
      <c r="BF398" s="157"/>
      <c r="BG398" s="115"/>
      <c r="BH398" s="143">
        <v>0.33333299999999999</v>
      </c>
      <c r="BI398" s="143"/>
      <c r="BJ398" s="143">
        <v>0</v>
      </c>
      <c r="BK398" s="143">
        <v>0</v>
      </c>
      <c r="BL398" s="143">
        <v>0</v>
      </c>
      <c r="BM398" s="143">
        <v>0.33333000000000002</v>
      </c>
      <c r="BN398" s="143">
        <v>0.33333000000000002</v>
      </c>
      <c r="BO398" s="143">
        <v>0</v>
      </c>
      <c r="BP398" s="143">
        <v>0</v>
      </c>
      <c r="BQ398" s="6" t="str">
        <f>VLOOKUP(AM398,Hilfslisten!J:K,2,FALSE)</f>
        <v>Righi Marcello</v>
      </c>
      <c r="BR398" s="157" t="s">
        <v>667</v>
      </c>
    </row>
    <row r="399" spans="1:70" ht="15" hidden="1" customHeight="1">
      <c r="A399" s="85" t="s">
        <v>3732</v>
      </c>
      <c r="B399" s="69" t="s">
        <v>177</v>
      </c>
      <c r="C399" s="69" t="s">
        <v>3733</v>
      </c>
      <c r="D399" s="56" t="s">
        <v>3734</v>
      </c>
      <c r="E399" s="99" t="s">
        <v>3522</v>
      </c>
      <c r="F399" s="69"/>
      <c r="G399" s="15" t="s">
        <v>2764</v>
      </c>
      <c r="H399" s="15" t="s">
        <v>151</v>
      </c>
      <c r="I399" s="15"/>
      <c r="J399" s="59" t="s">
        <v>667</v>
      </c>
      <c r="K399" s="15" t="s">
        <v>3735</v>
      </c>
      <c r="L399" s="99" t="s">
        <v>3736</v>
      </c>
      <c r="M399" s="84" t="s">
        <v>3736</v>
      </c>
      <c r="N399" s="15" t="s">
        <v>164</v>
      </c>
      <c r="O399" s="58">
        <v>4</v>
      </c>
      <c r="P399" s="16" t="s">
        <v>208</v>
      </c>
      <c r="Q399" s="16" t="s">
        <v>3737</v>
      </c>
      <c r="R399" s="16" t="s">
        <v>1692</v>
      </c>
      <c r="S399" s="16" t="s">
        <v>3738</v>
      </c>
      <c r="T399" s="23" t="s">
        <v>168</v>
      </c>
      <c r="U399" s="23" t="s">
        <v>168</v>
      </c>
      <c r="V399" s="23"/>
      <c r="W399" s="23"/>
      <c r="X399" s="23" t="s">
        <v>168</v>
      </c>
      <c r="Y399" s="23" t="s">
        <v>168</v>
      </c>
      <c r="Z399" s="23" t="s">
        <v>168</v>
      </c>
      <c r="AA399" s="23" t="s">
        <v>168</v>
      </c>
      <c r="AB399" s="23">
        <v>6</v>
      </c>
      <c r="AC399" s="23" t="s">
        <v>2266</v>
      </c>
      <c r="AD399" s="23" t="s">
        <v>168</v>
      </c>
      <c r="AE399" s="23" t="s">
        <v>168</v>
      </c>
      <c r="AF399" s="23" t="s">
        <v>168</v>
      </c>
      <c r="AG399" s="23" t="s">
        <v>168</v>
      </c>
      <c r="AH399" s="23" t="s">
        <v>168</v>
      </c>
      <c r="AI399" s="23" t="s">
        <v>168</v>
      </c>
      <c r="AJ399" s="23">
        <v>6</v>
      </c>
      <c r="AK399" s="23">
        <v>6</v>
      </c>
      <c r="AL399" s="15" t="s">
        <v>2768</v>
      </c>
      <c r="AM399" s="15" t="s">
        <v>1747</v>
      </c>
      <c r="AN399" s="15" t="s">
        <v>308</v>
      </c>
      <c r="AO399" s="16" t="s">
        <v>1500</v>
      </c>
      <c r="AP399" s="108"/>
      <c r="AQ399" s="69"/>
      <c r="AR399" s="56"/>
      <c r="AS399" s="56"/>
      <c r="AT399" s="56">
        <v>1558820</v>
      </c>
      <c r="AU399" s="4" t="s">
        <v>3739</v>
      </c>
      <c r="AV399" s="4" t="s">
        <v>3740</v>
      </c>
      <c r="AW399" s="4" t="s">
        <v>3741</v>
      </c>
      <c r="AX399" s="70">
        <v>0</v>
      </c>
      <c r="AY399" s="115">
        <v>0</v>
      </c>
      <c r="AZ399" s="70">
        <v>0</v>
      </c>
      <c r="BA399" s="115">
        <v>0</v>
      </c>
      <c r="BB399" s="157" t="s">
        <v>1506</v>
      </c>
      <c r="BC399" s="157" t="s">
        <v>1507</v>
      </c>
      <c r="BD399" s="157" t="s">
        <v>2726</v>
      </c>
      <c r="BE399" s="157"/>
      <c r="BF399" s="157"/>
      <c r="BG399" s="115"/>
      <c r="BH399" s="143">
        <v>0</v>
      </c>
      <c r="BI399" s="143"/>
      <c r="BJ399" s="143">
        <v>0</v>
      </c>
      <c r="BK399" s="143">
        <v>0</v>
      </c>
      <c r="BL399" s="143">
        <v>0.5</v>
      </c>
      <c r="BM399" s="143">
        <v>0</v>
      </c>
      <c r="BN399" s="143">
        <v>0</v>
      </c>
      <c r="BO399" s="143">
        <v>0</v>
      </c>
      <c r="BP399" s="143">
        <v>0.5</v>
      </c>
      <c r="BQ399" s="6" t="str">
        <f>VLOOKUP(AM399,Hilfslisten!J:K,2,FALSE)</f>
        <v>Stockinger Kurt</v>
      </c>
      <c r="BR399" s="157" t="s">
        <v>667</v>
      </c>
    </row>
    <row r="400" spans="1:70" ht="15" hidden="1" customHeight="1">
      <c r="A400" s="85" t="s">
        <v>3742</v>
      </c>
      <c r="B400" s="22" t="s">
        <v>177</v>
      </c>
      <c r="C400" s="21" t="s">
        <v>147</v>
      </c>
      <c r="D400" s="56" t="s">
        <v>3743</v>
      </c>
      <c r="E400" s="106" t="s">
        <v>3584</v>
      </c>
      <c r="F400" s="21"/>
      <c r="G400" s="21" t="s">
        <v>2858</v>
      </c>
      <c r="H400" s="21"/>
      <c r="I400" s="21"/>
      <c r="J400" s="59" t="s">
        <v>667</v>
      </c>
      <c r="K400" s="14" t="s">
        <v>3744</v>
      </c>
      <c r="L400" s="106" t="s">
        <v>3745</v>
      </c>
      <c r="M400" s="84" t="s">
        <v>3745</v>
      </c>
      <c r="N400" s="15" t="s">
        <v>164</v>
      </c>
      <c r="O400" s="58">
        <v>4</v>
      </c>
      <c r="P400" s="16" t="s">
        <v>165</v>
      </c>
      <c r="Q400" s="16" t="s">
        <v>2861</v>
      </c>
      <c r="R400" s="16" t="s">
        <v>1692</v>
      </c>
      <c r="S400" s="14" t="s">
        <v>3406</v>
      </c>
      <c r="T400" s="23">
        <v>6</v>
      </c>
      <c r="U400" s="23">
        <v>8</v>
      </c>
      <c r="V400" s="23"/>
      <c r="W400" s="23"/>
      <c r="X400" s="23" t="s">
        <v>168</v>
      </c>
      <c r="Y400" s="23" t="s">
        <v>168</v>
      </c>
      <c r="Z400" s="23" t="s">
        <v>168</v>
      </c>
      <c r="AA400" s="23" t="s">
        <v>168</v>
      </c>
      <c r="AB400" s="23" t="s">
        <v>168</v>
      </c>
      <c r="AC400" s="23" t="s">
        <v>168</v>
      </c>
      <c r="AD400" s="23" t="s">
        <v>168</v>
      </c>
      <c r="AE400" s="23" t="s">
        <v>168</v>
      </c>
      <c r="AF400" s="23" t="s">
        <v>168</v>
      </c>
      <c r="AG400" s="23" t="s">
        <v>168</v>
      </c>
      <c r="AH400" s="23" t="s">
        <v>168</v>
      </c>
      <c r="AI400" s="23" t="s">
        <v>168</v>
      </c>
      <c r="AJ400" s="23" t="s">
        <v>168</v>
      </c>
      <c r="AK400" s="23" t="s">
        <v>168</v>
      </c>
      <c r="AL400" s="15" t="s">
        <v>169</v>
      </c>
      <c r="AM400" s="15" t="s">
        <v>3746</v>
      </c>
      <c r="AN400" s="15" t="s">
        <v>170</v>
      </c>
      <c r="AO400" s="127" t="s">
        <v>1500</v>
      </c>
      <c r="AP400" s="128"/>
      <c r="AQ400" s="69" t="s">
        <v>2863</v>
      </c>
      <c r="AR400" s="56"/>
      <c r="AS400" s="56"/>
      <c r="AT400" s="56">
        <v>1558411</v>
      </c>
      <c r="AU400" s="4" t="s">
        <v>3747</v>
      </c>
      <c r="AV400" s="4" t="s">
        <v>3748</v>
      </c>
      <c r="AW400" s="4" t="s">
        <v>3749</v>
      </c>
      <c r="AX400" s="70">
        <v>0</v>
      </c>
      <c r="AY400" s="115">
        <v>0</v>
      </c>
      <c r="AZ400" s="70">
        <v>0</v>
      </c>
      <c r="BA400" s="115">
        <v>0</v>
      </c>
      <c r="BB400" s="157" t="s">
        <v>1506</v>
      </c>
      <c r="BC400" s="157" t="s">
        <v>1507</v>
      </c>
      <c r="BD400" s="157"/>
      <c r="BE400" s="157"/>
      <c r="BF400" s="157"/>
      <c r="BG400" s="115"/>
      <c r="BH400" s="143">
        <v>1</v>
      </c>
      <c r="BI400" s="143"/>
      <c r="BJ400" s="143">
        <v>0</v>
      </c>
      <c r="BK400" s="143">
        <v>0</v>
      </c>
      <c r="BL400" s="143">
        <v>0</v>
      </c>
      <c r="BM400" s="143">
        <v>0</v>
      </c>
      <c r="BN400" s="143">
        <v>0</v>
      </c>
      <c r="BO400" s="143">
        <v>0</v>
      </c>
      <c r="BP400" s="143">
        <v>0</v>
      </c>
      <c r="BQ400" s="6" t="str">
        <f>VLOOKUP(AM400,Hilfslisten!J:K,2,FALSE)</f>
        <v>Felux Michael</v>
      </c>
      <c r="BR400" s="157"/>
    </row>
    <row r="401" spans="1:70" ht="15" hidden="1" customHeight="1">
      <c r="A401" s="85" t="s">
        <v>3750</v>
      </c>
      <c r="B401" s="69" t="s">
        <v>177</v>
      </c>
      <c r="C401" s="22" t="s">
        <v>2753</v>
      </c>
      <c r="D401" s="56"/>
      <c r="E401" s="102"/>
      <c r="F401" s="22"/>
      <c r="G401" s="22"/>
      <c r="H401" s="22" t="s">
        <v>2753</v>
      </c>
      <c r="I401" s="22"/>
      <c r="J401" s="59" t="s">
        <v>667</v>
      </c>
      <c r="K401" s="95" t="s">
        <v>3751</v>
      </c>
      <c r="L401" s="118" t="s">
        <v>3752</v>
      </c>
      <c r="M401" s="84" t="s">
        <v>3752</v>
      </c>
      <c r="N401" s="75" t="s">
        <v>661</v>
      </c>
      <c r="O401" s="79">
        <v>4</v>
      </c>
      <c r="P401" s="80" t="s">
        <v>452</v>
      </c>
      <c r="Q401" s="80" t="s">
        <v>2756</v>
      </c>
      <c r="R401" s="80" t="s">
        <v>1692</v>
      </c>
      <c r="S401" s="22" t="s">
        <v>3564</v>
      </c>
      <c r="T401" s="23" t="s">
        <v>168</v>
      </c>
      <c r="U401" s="23" t="s">
        <v>168</v>
      </c>
      <c r="V401" s="23"/>
      <c r="W401" s="23"/>
      <c r="X401" s="23">
        <v>6</v>
      </c>
      <c r="Y401" s="23" t="s">
        <v>2266</v>
      </c>
      <c r="Z401" s="23" t="s">
        <v>168</v>
      </c>
      <c r="AA401" s="23" t="s">
        <v>168</v>
      </c>
      <c r="AB401" s="23">
        <v>6</v>
      </c>
      <c r="AC401" s="23" t="s">
        <v>2266</v>
      </c>
      <c r="AD401" s="23" t="s">
        <v>168</v>
      </c>
      <c r="AE401" s="23" t="s">
        <v>168</v>
      </c>
      <c r="AF401" s="23" t="s">
        <v>168</v>
      </c>
      <c r="AG401" s="23" t="s">
        <v>168</v>
      </c>
      <c r="AH401" s="23" t="s">
        <v>168</v>
      </c>
      <c r="AI401" s="23" t="s">
        <v>168</v>
      </c>
      <c r="AJ401" s="23" t="s">
        <v>168</v>
      </c>
      <c r="AK401" s="23" t="s">
        <v>168</v>
      </c>
      <c r="AL401" s="15" t="s">
        <v>232</v>
      </c>
      <c r="AM401" s="15" t="s">
        <v>3753</v>
      </c>
      <c r="AN401" s="15" t="s">
        <v>2757</v>
      </c>
      <c r="AO401" s="84" t="s">
        <v>1500</v>
      </c>
      <c r="AP401" s="109"/>
      <c r="AQ401" s="69"/>
      <c r="AR401" s="56" t="s">
        <v>3754</v>
      </c>
      <c r="AS401" s="56"/>
      <c r="AT401" s="56">
        <v>1558105</v>
      </c>
      <c r="AU401" s="4" t="s">
        <v>3755</v>
      </c>
      <c r="AV401" s="4" t="s">
        <v>3756</v>
      </c>
      <c r="AW401" s="4" t="s">
        <v>3757</v>
      </c>
      <c r="AX401" s="70" t="s">
        <v>667</v>
      </c>
      <c r="AY401" s="115">
        <v>0</v>
      </c>
      <c r="AZ401" s="70" t="s">
        <v>667</v>
      </c>
      <c r="BA401" s="115">
        <v>0</v>
      </c>
      <c r="BB401" s="157" t="s">
        <v>1506</v>
      </c>
      <c r="BC401" s="157" t="s">
        <v>1507</v>
      </c>
      <c r="BD401" s="157" t="s">
        <v>1671</v>
      </c>
      <c r="BE401" s="157"/>
      <c r="BF401" s="157"/>
      <c r="BG401" s="115"/>
      <c r="BH401" s="143">
        <v>0</v>
      </c>
      <c r="BI401" s="143"/>
      <c r="BJ401" s="143">
        <v>0.5</v>
      </c>
      <c r="BK401" s="143">
        <v>0</v>
      </c>
      <c r="BL401" s="143">
        <v>0.5</v>
      </c>
      <c r="BM401" s="143">
        <v>0</v>
      </c>
      <c r="BN401" s="143">
        <v>0</v>
      </c>
      <c r="BO401" s="143">
        <v>0</v>
      </c>
      <c r="BP401" s="143">
        <v>0</v>
      </c>
      <c r="BQ401" s="6" t="str">
        <f>VLOOKUP(AM401,Hilfslisten!J:K,2,FALSE)</f>
        <v>Meli Marcel</v>
      </c>
      <c r="BR401" s="157" t="s">
        <v>667</v>
      </c>
    </row>
    <row r="402" spans="1:70" ht="15" hidden="1" customHeight="1">
      <c r="A402" s="85" t="s">
        <v>3758</v>
      </c>
      <c r="B402" s="22" t="s">
        <v>177</v>
      </c>
      <c r="C402" s="21" t="s">
        <v>152</v>
      </c>
      <c r="D402" s="97" t="s">
        <v>3759</v>
      </c>
      <c r="E402" s="100" t="s">
        <v>3760</v>
      </c>
      <c r="F402" s="21"/>
      <c r="G402" s="21" t="s">
        <v>2689</v>
      </c>
      <c r="H402" s="21"/>
      <c r="I402" s="21"/>
      <c r="J402" s="59" t="s">
        <v>667</v>
      </c>
      <c r="K402" s="14" t="s">
        <v>3761</v>
      </c>
      <c r="L402" s="100" t="s">
        <v>3760</v>
      </c>
      <c r="M402" s="84" t="s">
        <v>3762</v>
      </c>
      <c r="N402" s="15" t="s">
        <v>164</v>
      </c>
      <c r="O402" s="58">
        <v>4</v>
      </c>
      <c r="P402" s="16" t="s">
        <v>452</v>
      </c>
      <c r="Q402" s="16" t="s">
        <v>2746</v>
      </c>
      <c r="R402" s="16" t="s">
        <v>1692</v>
      </c>
      <c r="S402" s="16" t="s">
        <v>3406</v>
      </c>
      <c r="T402" s="23" t="s">
        <v>168</v>
      </c>
      <c r="U402" s="23" t="s">
        <v>168</v>
      </c>
      <c r="V402" s="23"/>
      <c r="W402" s="23"/>
      <c r="X402" s="23" t="s">
        <v>168</v>
      </c>
      <c r="Y402" s="23" t="s">
        <v>168</v>
      </c>
      <c r="Z402" s="23" t="s">
        <v>168</v>
      </c>
      <c r="AA402" s="23" t="s">
        <v>168</v>
      </c>
      <c r="AB402" s="23" t="s">
        <v>168</v>
      </c>
      <c r="AC402" s="23" t="s">
        <v>168</v>
      </c>
      <c r="AD402" s="23">
        <v>6</v>
      </c>
      <c r="AE402" s="23">
        <v>8</v>
      </c>
      <c r="AF402" s="23" t="s">
        <v>168</v>
      </c>
      <c r="AG402" s="23" t="s">
        <v>168</v>
      </c>
      <c r="AH402" s="23" t="s">
        <v>168</v>
      </c>
      <c r="AI402" s="23" t="s">
        <v>168</v>
      </c>
      <c r="AJ402" s="23" t="s">
        <v>168</v>
      </c>
      <c r="AK402" s="23" t="s">
        <v>168</v>
      </c>
      <c r="AL402" s="15" t="s">
        <v>246</v>
      </c>
      <c r="AM402" s="15" t="s">
        <v>390</v>
      </c>
      <c r="AN402" s="15" t="s">
        <v>367</v>
      </c>
      <c r="AO402" s="17" t="s">
        <v>1500</v>
      </c>
      <c r="AP402" s="23"/>
      <c r="AQ402" s="69" t="s">
        <v>2892</v>
      </c>
      <c r="AR402" s="56"/>
      <c r="AS402" s="56"/>
      <c r="AT402" s="56">
        <v>1557974</v>
      </c>
      <c r="AU402" s="4" t="s">
        <v>3763</v>
      </c>
      <c r="AV402" s="4" t="s">
        <v>3764</v>
      </c>
      <c r="AW402" s="4" t="s">
        <v>3765</v>
      </c>
      <c r="AX402" s="70">
        <v>0</v>
      </c>
      <c r="AY402" s="115">
        <v>0</v>
      </c>
      <c r="AZ402" s="70">
        <v>0</v>
      </c>
      <c r="BA402" s="115">
        <v>0</v>
      </c>
      <c r="BB402" s="157" t="s">
        <v>1506</v>
      </c>
      <c r="BC402" s="157" t="s">
        <v>1507</v>
      </c>
      <c r="BD402" s="157"/>
      <c r="BE402" s="157"/>
      <c r="BF402" s="157"/>
      <c r="BG402" s="115"/>
      <c r="BH402" s="143">
        <v>0</v>
      </c>
      <c r="BI402" s="143"/>
      <c r="BJ402" s="143">
        <v>0</v>
      </c>
      <c r="BK402" s="143">
        <v>0</v>
      </c>
      <c r="BL402" s="143">
        <v>0</v>
      </c>
      <c r="BM402" s="143">
        <v>1</v>
      </c>
      <c r="BN402" s="143">
        <v>0</v>
      </c>
      <c r="BO402" s="143">
        <v>0</v>
      </c>
      <c r="BP402" s="143">
        <v>0</v>
      </c>
      <c r="BQ402" s="6" t="str">
        <f>VLOOKUP(AM402,Hilfslisten!J:K,2,FALSE)</f>
        <v>Winkler Martin</v>
      </c>
      <c r="BR402" s="157" t="s">
        <v>667</v>
      </c>
    </row>
    <row r="403" spans="1:70" ht="15" customHeight="1">
      <c r="A403" s="85" t="s">
        <v>3766</v>
      </c>
      <c r="B403" s="69" t="s">
        <v>177</v>
      </c>
      <c r="C403" s="22" t="s">
        <v>151</v>
      </c>
      <c r="D403" s="56"/>
      <c r="E403" s="102"/>
      <c r="F403" s="22"/>
      <c r="G403" s="22"/>
      <c r="H403" s="22" t="s">
        <v>151</v>
      </c>
      <c r="I403" s="22"/>
      <c r="J403" s="59" t="s">
        <v>667</v>
      </c>
      <c r="K403" s="21" t="s">
        <v>3767</v>
      </c>
      <c r="L403" s="102" t="s">
        <v>3768</v>
      </c>
      <c r="M403" s="84" t="s">
        <v>3768</v>
      </c>
      <c r="N403" s="15" t="s">
        <v>661</v>
      </c>
      <c r="O403" s="58">
        <v>4</v>
      </c>
      <c r="P403" s="16" t="s">
        <v>208</v>
      </c>
      <c r="Q403" s="16" t="s">
        <v>2633</v>
      </c>
      <c r="R403" s="16" t="s">
        <v>1692</v>
      </c>
      <c r="S403" s="22" t="s">
        <v>3564</v>
      </c>
      <c r="T403" s="23" t="s">
        <v>168</v>
      </c>
      <c r="U403" s="23" t="s">
        <v>168</v>
      </c>
      <c r="V403" s="23"/>
      <c r="W403" s="23"/>
      <c r="X403" s="23" t="s">
        <v>168</v>
      </c>
      <c r="Y403" s="23" t="s">
        <v>168</v>
      </c>
      <c r="Z403" s="23" t="s">
        <v>168</v>
      </c>
      <c r="AA403" s="23" t="s">
        <v>168</v>
      </c>
      <c r="AB403" s="23">
        <v>6</v>
      </c>
      <c r="AC403" s="23" t="s">
        <v>2266</v>
      </c>
      <c r="AD403" s="23" t="s">
        <v>168</v>
      </c>
      <c r="AE403" s="23" t="s">
        <v>168</v>
      </c>
      <c r="AF403" s="23" t="s">
        <v>168</v>
      </c>
      <c r="AG403" s="23" t="s">
        <v>168</v>
      </c>
      <c r="AH403" s="23" t="s">
        <v>168</v>
      </c>
      <c r="AI403" s="23" t="s">
        <v>168</v>
      </c>
      <c r="AJ403" s="23" t="s">
        <v>168</v>
      </c>
      <c r="AK403" s="23" t="s">
        <v>168</v>
      </c>
      <c r="AL403" s="15" t="s">
        <v>219</v>
      </c>
      <c r="AM403" s="15" t="s">
        <v>1125</v>
      </c>
      <c r="AN403" s="15" t="s">
        <v>308</v>
      </c>
      <c r="AO403" s="84" t="s">
        <v>1500</v>
      </c>
      <c r="AP403" s="109"/>
      <c r="AQ403" s="69"/>
      <c r="AR403" s="56"/>
      <c r="AS403" s="56"/>
      <c r="AT403" s="56">
        <v>1558830</v>
      </c>
      <c r="AU403" s="4" t="s">
        <v>3769</v>
      </c>
      <c r="AV403" s="4" t="s">
        <v>3770</v>
      </c>
      <c r="AW403" s="4" t="s">
        <v>3771</v>
      </c>
      <c r="AX403" s="70" t="s">
        <v>667</v>
      </c>
      <c r="AY403" s="115">
        <v>0</v>
      </c>
      <c r="AZ403" s="70" t="s">
        <v>667</v>
      </c>
      <c r="BA403" s="115">
        <v>0</v>
      </c>
      <c r="BB403" s="157" t="s">
        <v>1506</v>
      </c>
      <c r="BC403" s="157" t="s">
        <v>1506</v>
      </c>
      <c r="BD403" s="157"/>
      <c r="BE403" s="157"/>
      <c r="BF403" s="157"/>
      <c r="BG403" s="115"/>
      <c r="BH403" s="143">
        <v>0</v>
      </c>
      <c r="BI403" s="143"/>
      <c r="BJ403" s="143">
        <v>0</v>
      </c>
      <c r="BK403" s="143">
        <v>0</v>
      </c>
      <c r="BL403" s="143">
        <v>1</v>
      </c>
      <c r="BM403" s="143">
        <v>0</v>
      </c>
      <c r="BN403" s="143">
        <v>0</v>
      </c>
      <c r="BO403" s="143">
        <v>0</v>
      </c>
      <c r="BP403" s="143">
        <v>0</v>
      </c>
      <c r="BQ403" s="6" t="str">
        <f>VLOOKUP(AM403,Hilfslisten!J:K,2,FALSE)</f>
        <v>Stadelmann Thilo</v>
      </c>
      <c r="BR403" s="157"/>
    </row>
    <row r="404" spans="1:70" ht="15" hidden="1" customHeight="1">
      <c r="A404" s="85" t="s">
        <v>3772</v>
      </c>
      <c r="B404" s="69" t="s">
        <v>177</v>
      </c>
      <c r="C404" s="22" t="s">
        <v>509</v>
      </c>
      <c r="D404" s="56"/>
      <c r="E404" s="102"/>
      <c r="F404" s="22"/>
      <c r="G404" s="22"/>
      <c r="H404" s="22" t="s">
        <v>509</v>
      </c>
      <c r="I404" s="22"/>
      <c r="J404" s="59" t="s">
        <v>667</v>
      </c>
      <c r="K404" s="21" t="s">
        <v>3773</v>
      </c>
      <c r="L404" s="102" t="s">
        <v>3774</v>
      </c>
      <c r="M404" s="84" t="s">
        <v>3775</v>
      </c>
      <c r="N404" s="15" t="s">
        <v>164</v>
      </c>
      <c r="O404" s="58">
        <v>4</v>
      </c>
      <c r="P404" s="16" t="s">
        <v>269</v>
      </c>
      <c r="Q404" s="16" t="s">
        <v>2679</v>
      </c>
      <c r="R404" s="16" t="s">
        <v>1692</v>
      </c>
      <c r="S404" s="22" t="s">
        <v>3406</v>
      </c>
      <c r="T404" s="23" t="s">
        <v>168</v>
      </c>
      <c r="U404" s="23" t="s">
        <v>168</v>
      </c>
      <c r="V404" s="23"/>
      <c r="W404" s="23"/>
      <c r="X404" s="23">
        <v>6</v>
      </c>
      <c r="Y404" s="23">
        <v>8</v>
      </c>
      <c r="Z404" s="23" t="s">
        <v>168</v>
      </c>
      <c r="AA404" s="23" t="s">
        <v>168</v>
      </c>
      <c r="AB404" s="23" t="s">
        <v>168</v>
      </c>
      <c r="AC404" s="23" t="s">
        <v>168</v>
      </c>
      <c r="AD404" s="23" t="s">
        <v>168</v>
      </c>
      <c r="AE404" s="23" t="s">
        <v>168</v>
      </c>
      <c r="AF404" s="23">
        <v>6</v>
      </c>
      <c r="AG404" s="23">
        <v>8</v>
      </c>
      <c r="AH404" s="23" t="s">
        <v>168</v>
      </c>
      <c r="AI404" s="23" t="s">
        <v>168</v>
      </c>
      <c r="AJ404" s="23" t="s">
        <v>168</v>
      </c>
      <c r="AK404" s="23" t="s">
        <v>168</v>
      </c>
      <c r="AL404" s="15" t="s">
        <v>427</v>
      </c>
      <c r="AM404" s="15" t="s">
        <v>1168</v>
      </c>
      <c r="AN404" s="15" t="s">
        <v>515</v>
      </c>
      <c r="AO404" s="84" t="s">
        <v>1500</v>
      </c>
      <c r="AP404" s="109"/>
      <c r="AQ404" s="69"/>
      <c r="AR404" s="56" t="s">
        <v>2935</v>
      </c>
      <c r="AS404" s="56"/>
      <c r="AT404" s="56">
        <v>1558972</v>
      </c>
      <c r="AU404" s="4" t="s">
        <v>3776</v>
      </c>
      <c r="AV404" s="4" t="s">
        <v>3777</v>
      </c>
      <c r="AW404" s="4" t="s">
        <v>3778</v>
      </c>
      <c r="AX404" s="70">
        <v>0</v>
      </c>
      <c r="AY404" s="115">
        <v>0</v>
      </c>
      <c r="AZ404" s="70">
        <v>0</v>
      </c>
      <c r="BA404" s="115">
        <v>0</v>
      </c>
      <c r="BB404" s="157" t="s">
        <v>1506</v>
      </c>
      <c r="BC404" s="157" t="s">
        <v>1507</v>
      </c>
      <c r="BD404" s="157"/>
      <c r="BE404" s="157"/>
      <c r="BF404" s="157"/>
      <c r="BG404" s="115"/>
      <c r="BH404" s="143">
        <v>0</v>
      </c>
      <c r="BI404" s="143"/>
      <c r="BJ404" s="143">
        <v>0.5</v>
      </c>
      <c r="BK404" s="143">
        <v>0</v>
      </c>
      <c r="BL404" s="143">
        <v>0</v>
      </c>
      <c r="BM404" s="143">
        <v>0</v>
      </c>
      <c r="BN404" s="143">
        <v>0.5</v>
      </c>
      <c r="BO404" s="143">
        <v>0</v>
      </c>
      <c r="BP404" s="143">
        <v>0</v>
      </c>
      <c r="BQ404" s="6" t="str">
        <f>VLOOKUP(AM404,Hilfslisten!J:K,2,FALSE)</f>
        <v>Colotti Alberto</v>
      </c>
      <c r="BR404" s="157" t="s">
        <v>667</v>
      </c>
    </row>
    <row r="405" spans="1:70" ht="15" hidden="1" customHeight="1">
      <c r="A405" s="85" t="s">
        <v>3779</v>
      </c>
      <c r="B405" s="69" t="s">
        <v>177</v>
      </c>
      <c r="C405" s="22" t="s">
        <v>147</v>
      </c>
      <c r="D405" s="56"/>
      <c r="E405" s="102"/>
      <c r="F405" s="22"/>
      <c r="G405" s="22"/>
      <c r="H405" s="22" t="s">
        <v>147</v>
      </c>
      <c r="I405" s="22"/>
      <c r="J405" s="59" t="s">
        <v>667</v>
      </c>
      <c r="K405" s="21" t="s">
        <v>3780</v>
      </c>
      <c r="L405" s="102" t="s">
        <v>3781</v>
      </c>
      <c r="M405" s="84" t="s">
        <v>3781</v>
      </c>
      <c r="N405" s="15" t="s">
        <v>164</v>
      </c>
      <c r="O405" s="58">
        <v>4</v>
      </c>
      <c r="P405" s="16" t="s">
        <v>165</v>
      </c>
      <c r="Q405" s="16" t="s">
        <v>2641</v>
      </c>
      <c r="R405" s="16" t="s">
        <v>1692</v>
      </c>
      <c r="S405" s="22" t="s">
        <v>1692</v>
      </c>
      <c r="T405" s="23">
        <v>6</v>
      </c>
      <c r="U405" s="23">
        <v>6</v>
      </c>
      <c r="V405" s="23"/>
      <c r="W405" s="23"/>
      <c r="X405" s="23" t="s">
        <v>168</v>
      </c>
      <c r="Y405" s="23" t="s">
        <v>168</v>
      </c>
      <c r="Z405" s="23" t="s">
        <v>168</v>
      </c>
      <c r="AA405" s="23" t="s">
        <v>168</v>
      </c>
      <c r="AB405" s="23" t="s">
        <v>168</v>
      </c>
      <c r="AC405" s="23" t="s">
        <v>168</v>
      </c>
      <c r="AD405" s="23" t="s">
        <v>168</v>
      </c>
      <c r="AE405" s="23" t="s">
        <v>168</v>
      </c>
      <c r="AF405" s="23" t="s">
        <v>168</v>
      </c>
      <c r="AG405" s="23" t="s">
        <v>168</v>
      </c>
      <c r="AH405" s="23" t="s">
        <v>168</v>
      </c>
      <c r="AI405" s="23" t="s">
        <v>168</v>
      </c>
      <c r="AJ405" s="23" t="s">
        <v>168</v>
      </c>
      <c r="AK405" s="23" t="s">
        <v>168</v>
      </c>
      <c r="AL405" s="15" t="s">
        <v>169</v>
      </c>
      <c r="AM405" s="15" t="s">
        <v>1086</v>
      </c>
      <c r="AN405" s="15" t="s">
        <v>170</v>
      </c>
      <c r="AO405" s="84" t="s">
        <v>1500</v>
      </c>
      <c r="AP405" s="109"/>
      <c r="AQ405" s="69"/>
      <c r="AR405" s="56"/>
      <c r="AS405" s="56"/>
      <c r="AT405" s="56">
        <v>1558384</v>
      </c>
      <c r="AU405" s="4" t="s">
        <v>3782</v>
      </c>
      <c r="AV405" s="4" t="s">
        <v>3783</v>
      </c>
      <c r="AW405" s="4" t="s">
        <v>3784</v>
      </c>
      <c r="AX405" s="70">
        <v>0</v>
      </c>
      <c r="AY405" s="115">
        <v>0</v>
      </c>
      <c r="AZ405" s="70">
        <v>0</v>
      </c>
      <c r="BA405" s="115">
        <v>0</v>
      </c>
      <c r="BB405" s="157" t="s">
        <v>1506</v>
      </c>
      <c r="BC405" s="157" t="s">
        <v>1507</v>
      </c>
      <c r="BD405" s="157"/>
      <c r="BE405" s="157"/>
      <c r="BF405" s="157"/>
      <c r="BG405" s="115"/>
      <c r="BH405" s="143">
        <v>1</v>
      </c>
      <c r="BI405" s="143"/>
      <c r="BJ405" s="143">
        <v>0</v>
      </c>
      <c r="BK405" s="143">
        <v>0</v>
      </c>
      <c r="BL405" s="143">
        <v>0</v>
      </c>
      <c r="BM405" s="143">
        <v>0</v>
      </c>
      <c r="BN405" s="143">
        <v>0</v>
      </c>
      <c r="BO405" s="143">
        <v>0</v>
      </c>
      <c r="BP405" s="143">
        <v>0</v>
      </c>
      <c r="BQ405" s="6" t="str">
        <f>VLOOKUP(AM405,Hilfslisten!J:K,2,FALSE)</f>
        <v>Felux Michael</v>
      </c>
      <c r="BR405" s="157" t="s">
        <v>667</v>
      </c>
    </row>
    <row r="406" spans="1:70" ht="15" hidden="1" customHeight="1">
      <c r="A406" s="85" t="s">
        <v>3785</v>
      </c>
      <c r="B406" s="22" t="s">
        <v>177</v>
      </c>
      <c r="C406" s="21" t="s">
        <v>154</v>
      </c>
      <c r="D406" s="56" t="s">
        <v>3786</v>
      </c>
      <c r="E406" s="101" t="s">
        <v>3787</v>
      </c>
      <c r="F406" s="21"/>
      <c r="G406" s="14"/>
      <c r="H406" s="14" t="s">
        <v>154</v>
      </c>
      <c r="I406" s="14"/>
      <c r="J406" s="59" t="s">
        <v>667</v>
      </c>
      <c r="K406" s="14" t="s">
        <v>3788</v>
      </c>
      <c r="L406" s="101" t="s">
        <v>3789</v>
      </c>
      <c r="M406" s="84" t="s">
        <v>3790</v>
      </c>
      <c r="N406" s="15" t="s">
        <v>164</v>
      </c>
      <c r="O406" s="58">
        <v>4</v>
      </c>
      <c r="P406" s="16" t="s">
        <v>452</v>
      </c>
      <c r="Q406" s="16" t="s">
        <v>2984</v>
      </c>
      <c r="R406" s="16" t="s">
        <v>1692</v>
      </c>
      <c r="S406" s="16" t="s">
        <v>3629</v>
      </c>
      <c r="T406" s="23" t="s">
        <v>168</v>
      </c>
      <c r="U406" s="23" t="s">
        <v>168</v>
      </c>
      <c r="V406" s="23"/>
      <c r="W406" s="23"/>
      <c r="X406" s="23" t="s">
        <v>168</v>
      </c>
      <c r="Y406" s="23" t="s">
        <v>168</v>
      </c>
      <c r="Z406" s="23" t="s">
        <v>168</v>
      </c>
      <c r="AA406" s="23" t="s">
        <v>168</v>
      </c>
      <c r="AB406" s="23" t="s">
        <v>168</v>
      </c>
      <c r="AC406" s="23" t="s">
        <v>168</v>
      </c>
      <c r="AD406" s="23" t="s">
        <v>168</v>
      </c>
      <c r="AE406" s="23" t="s">
        <v>168</v>
      </c>
      <c r="AF406" s="23" t="s">
        <v>168</v>
      </c>
      <c r="AG406" s="23" t="s">
        <v>168</v>
      </c>
      <c r="AH406" s="23">
        <v>6</v>
      </c>
      <c r="AI406" s="23" t="s">
        <v>2266</v>
      </c>
      <c r="AJ406" s="23" t="s">
        <v>168</v>
      </c>
      <c r="AK406" s="23" t="s">
        <v>168</v>
      </c>
      <c r="AL406" s="15" t="s">
        <v>210</v>
      </c>
      <c r="AM406" s="15" t="s">
        <v>2016</v>
      </c>
      <c r="AN406" s="15" t="s">
        <v>442</v>
      </c>
      <c r="AO406" s="17" t="s">
        <v>1500</v>
      </c>
      <c r="AP406" s="23"/>
      <c r="AQ406" s="69"/>
      <c r="AR406" s="56"/>
      <c r="AS406" s="56"/>
      <c r="AT406" s="56">
        <v>1555876</v>
      </c>
      <c r="AU406" s="4" t="s">
        <v>3791</v>
      </c>
      <c r="AV406" s="4" t="s">
        <v>3792</v>
      </c>
      <c r="AW406" s="4" t="s">
        <v>3793</v>
      </c>
      <c r="AX406" s="70">
        <v>0</v>
      </c>
      <c r="AY406" s="115">
        <v>0</v>
      </c>
      <c r="AZ406" s="70">
        <v>0</v>
      </c>
      <c r="BA406" s="115">
        <v>0</v>
      </c>
      <c r="BB406" s="157" t="s">
        <v>1506</v>
      </c>
      <c r="BC406" s="157" t="s">
        <v>1507</v>
      </c>
      <c r="BD406" s="157"/>
      <c r="BE406" s="157"/>
      <c r="BF406" s="157"/>
      <c r="BG406" s="115"/>
      <c r="BH406" s="143">
        <v>0</v>
      </c>
      <c r="BI406" s="143"/>
      <c r="BJ406" s="143">
        <v>0</v>
      </c>
      <c r="BK406" s="143">
        <v>0</v>
      </c>
      <c r="BL406" s="143">
        <v>0</v>
      </c>
      <c r="BM406" s="143">
        <v>0</v>
      </c>
      <c r="BN406" s="143">
        <v>0</v>
      </c>
      <c r="BO406" s="143">
        <v>1</v>
      </c>
      <c r="BP406" s="143">
        <v>0</v>
      </c>
      <c r="BQ406" s="6" t="str">
        <f>VLOOKUP(AM406,Hilfslisten!J:K,2,FALSE)</f>
        <v>Wüst Reimond Matthias</v>
      </c>
      <c r="BR406" s="157" t="s">
        <v>667</v>
      </c>
    </row>
    <row r="407" spans="1:70" ht="15" hidden="1" customHeight="1">
      <c r="A407" s="85" t="s">
        <v>3794</v>
      </c>
      <c r="B407" s="22" t="s">
        <v>177</v>
      </c>
      <c r="C407" s="21" t="s">
        <v>154</v>
      </c>
      <c r="D407" s="56" t="s">
        <v>3795</v>
      </c>
      <c r="E407" s="101" t="s">
        <v>3522</v>
      </c>
      <c r="F407" s="21"/>
      <c r="G407" s="14"/>
      <c r="H407" s="14" t="s">
        <v>154</v>
      </c>
      <c r="I407" s="14"/>
      <c r="J407" s="59" t="s">
        <v>667</v>
      </c>
      <c r="K407" s="14" t="s">
        <v>3796</v>
      </c>
      <c r="L407" s="101" t="s">
        <v>3797</v>
      </c>
      <c r="M407" s="84" t="s">
        <v>3798</v>
      </c>
      <c r="N407" s="15" t="s">
        <v>164</v>
      </c>
      <c r="O407" s="58">
        <v>4</v>
      </c>
      <c r="P407" s="16" t="s">
        <v>452</v>
      </c>
      <c r="Q407" s="16" t="s">
        <v>2984</v>
      </c>
      <c r="R407" s="16" t="s">
        <v>1692</v>
      </c>
      <c r="S407" s="16" t="s">
        <v>3629</v>
      </c>
      <c r="T407" s="23" t="s">
        <v>168</v>
      </c>
      <c r="U407" s="23" t="s">
        <v>168</v>
      </c>
      <c r="V407" s="23"/>
      <c r="W407" s="23"/>
      <c r="X407" s="23" t="s">
        <v>168</v>
      </c>
      <c r="Y407" s="23" t="s">
        <v>168</v>
      </c>
      <c r="Z407" s="23" t="s">
        <v>168</v>
      </c>
      <c r="AA407" s="23" t="s">
        <v>168</v>
      </c>
      <c r="AB407" s="23" t="s">
        <v>168</v>
      </c>
      <c r="AC407" s="23" t="s">
        <v>168</v>
      </c>
      <c r="AD407" s="23" t="s">
        <v>168</v>
      </c>
      <c r="AE407" s="23" t="s">
        <v>168</v>
      </c>
      <c r="AF407" s="23" t="s">
        <v>168</v>
      </c>
      <c r="AG407" s="23" t="s">
        <v>168</v>
      </c>
      <c r="AH407" s="23">
        <v>6</v>
      </c>
      <c r="AI407" s="23" t="s">
        <v>2266</v>
      </c>
      <c r="AJ407" s="23" t="s">
        <v>168</v>
      </c>
      <c r="AK407" s="23" t="s">
        <v>168</v>
      </c>
      <c r="AL407" s="15" t="s">
        <v>284</v>
      </c>
      <c r="AM407" s="15" t="s">
        <v>881</v>
      </c>
      <c r="AN407" s="15" t="s">
        <v>442</v>
      </c>
      <c r="AO407" s="17" t="s">
        <v>1500</v>
      </c>
      <c r="AP407" s="23"/>
      <c r="AQ407" s="69"/>
      <c r="AR407" s="56"/>
      <c r="AS407" s="56" t="s">
        <v>2947</v>
      </c>
      <c r="AT407" s="56">
        <v>1558058</v>
      </c>
      <c r="AU407" s="4" t="s">
        <v>3799</v>
      </c>
      <c r="AV407" s="4" t="s">
        <v>3800</v>
      </c>
      <c r="AW407" s="4" t="s">
        <v>3801</v>
      </c>
      <c r="AX407" s="70">
        <v>0</v>
      </c>
      <c r="AY407" s="115">
        <v>0</v>
      </c>
      <c r="AZ407" s="70">
        <v>0</v>
      </c>
      <c r="BA407" s="115">
        <v>0</v>
      </c>
      <c r="BB407" s="157" t="s">
        <v>1506</v>
      </c>
      <c r="BC407" s="157" t="s">
        <v>1507</v>
      </c>
      <c r="BD407" s="157"/>
      <c r="BE407" s="157"/>
      <c r="BF407" s="157"/>
      <c r="BG407" s="115"/>
      <c r="BH407" s="143">
        <v>0</v>
      </c>
      <c r="BI407" s="143"/>
      <c r="BJ407" s="143">
        <v>0</v>
      </c>
      <c r="BK407" s="143">
        <v>0</v>
      </c>
      <c r="BL407" s="143">
        <v>0</v>
      </c>
      <c r="BM407" s="143">
        <v>0</v>
      </c>
      <c r="BN407" s="143">
        <v>0</v>
      </c>
      <c r="BO407" s="143">
        <v>1</v>
      </c>
      <c r="BP407" s="143">
        <v>0</v>
      </c>
      <c r="BQ407" s="6" t="str">
        <f>VLOOKUP(AM407,Hilfslisten!J:K,2,FALSE)</f>
        <v>Scherrer Maike</v>
      </c>
      <c r="BR407" s="157" t="s">
        <v>667</v>
      </c>
    </row>
    <row r="408" spans="1:70" ht="15" hidden="1" customHeight="1">
      <c r="A408" s="85" t="s">
        <v>3802</v>
      </c>
      <c r="B408" s="69" t="s">
        <v>177</v>
      </c>
      <c r="C408" s="22" t="s">
        <v>1519</v>
      </c>
      <c r="D408" s="56"/>
      <c r="E408" s="102"/>
      <c r="F408" s="22"/>
      <c r="G408" s="22"/>
      <c r="H408" s="22" t="s">
        <v>1519</v>
      </c>
      <c r="I408" s="22"/>
      <c r="J408" s="59" t="s">
        <v>667</v>
      </c>
      <c r="K408" s="21" t="s">
        <v>3803</v>
      </c>
      <c r="L408" s="102" t="s">
        <v>3804</v>
      </c>
      <c r="M408" s="84" t="s">
        <v>3804</v>
      </c>
      <c r="N408" s="15" t="s">
        <v>164</v>
      </c>
      <c r="O408" s="58">
        <v>4</v>
      </c>
      <c r="P408" s="16" t="s">
        <v>452</v>
      </c>
      <c r="Q408" s="16" t="s">
        <v>2777</v>
      </c>
      <c r="R408" s="16" t="s">
        <v>1692</v>
      </c>
      <c r="S408" s="22" t="s">
        <v>3805</v>
      </c>
      <c r="T408" s="23" t="s">
        <v>168</v>
      </c>
      <c r="U408" s="23" t="s">
        <v>168</v>
      </c>
      <c r="V408" s="23"/>
      <c r="W408" s="23"/>
      <c r="X408" s="23">
        <v>6</v>
      </c>
      <c r="Y408" s="23" t="s">
        <v>2266</v>
      </c>
      <c r="Z408" s="23" t="s">
        <v>168</v>
      </c>
      <c r="AA408" s="23" t="s">
        <v>168</v>
      </c>
      <c r="AB408" s="23">
        <v>6</v>
      </c>
      <c r="AC408" s="23" t="s">
        <v>2266</v>
      </c>
      <c r="AD408" s="23" t="s">
        <v>168</v>
      </c>
      <c r="AE408" s="23" t="s">
        <v>168</v>
      </c>
      <c r="AF408" s="23">
        <v>6</v>
      </c>
      <c r="AG408" s="23">
        <v>8</v>
      </c>
      <c r="AH408" s="23" t="s">
        <v>168</v>
      </c>
      <c r="AI408" s="23" t="s">
        <v>168</v>
      </c>
      <c r="AJ408" s="23" t="s">
        <v>168</v>
      </c>
      <c r="AK408" s="23" t="s">
        <v>168</v>
      </c>
      <c r="AL408" s="15" t="s">
        <v>232</v>
      </c>
      <c r="AM408" s="15" t="s">
        <v>307</v>
      </c>
      <c r="AN408" s="15" t="s">
        <v>2815</v>
      </c>
      <c r="AO408" s="84" t="s">
        <v>1500</v>
      </c>
      <c r="AP408" s="109"/>
      <c r="AQ408" s="69"/>
      <c r="AR408" s="56" t="s">
        <v>3806</v>
      </c>
      <c r="AS408" s="56"/>
      <c r="AT408" s="56">
        <v>1558796</v>
      </c>
      <c r="AU408" s="4" t="s">
        <v>3807</v>
      </c>
      <c r="AV408" s="4" t="s">
        <v>3808</v>
      </c>
      <c r="AW408" s="4" t="s">
        <v>3809</v>
      </c>
      <c r="AX408" s="70">
        <v>0</v>
      </c>
      <c r="AY408" s="115">
        <v>0</v>
      </c>
      <c r="AZ408" s="70">
        <v>0</v>
      </c>
      <c r="BA408" s="115">
        <v>0</v>
      </c>
      <c r="BB408" s="157" t="s">
        <v>1506</v>
      </c>
      <c r="BC408" s="157" t="s">
        <v>1507</v>
      </c>
      <c r="BD408" s="157" t="s">
        <v>1671</v>
      </c>
      <c r="BE408" s="157"/>
      <c r="BF408" s="157"/>
      <c r="BG408" s="115"/>
      <c r="BH408" s="143">
        <v>0</v>
      </c>
      <c r="BI408" s="143"/>
      <c r="BJ408" s="143">
        <v>0.33333333333333331</v>
      </c>
      <c r="BK408" s="143">
        <v>0</v>
      </c>
      <c r="BL408" s="143">
        <v>0.33333333333333331</v>
      </c>
      <c r="BM408" s="143">
        <v>0</v>
      </c>
      <c r="BN408" s="143">
        <v>0.33333333333333331</v>
      </c>
      <c r="BO408" s="143">
        <v>0</v>
      </c>
      <c r="BP408" s="143">
        <v>0</v>
      </c>
      <c r="BQ408" s="6" t="str">
        <f>VLOOKUP(AM408,Hilfslisten!J:K,2,FALSE)</f>
        <v>Rosenthal Matthias</v>
      </c>
      <c r="BR408" s="157" t="s">
        <v>667</v>
      </c>
    </row>
    <row r="409" spans="1:70" ht="15" hidden="1" customHeight="1">
      <c r="A409" s="85" t="s">
        <v>3810</v>
      </c>
      <c r="B409" s="22" t="s">
        <v>177</v>
      </c>
      <c r="C409" s="21" t="s">
        <v>154</v>
      </c>
      <c r="D409" s="56" t="s">
        <v>3811</v>
      </c>
      <c r="E409" s="101" t="s">
        <v>3692</v>
      </c>
      <c r="F409" s="21"/>
      <c r="G409" s="14"/>
      <c r="H409" s="14" t="s">
        <v>154</v>
      </c>
      <c r="I409" s="14"/>
      <c r="J409" s="59" t="s">
        <v>667</v>
      </c>
      <c r="K409" s="14" t="s">
        <v>3812</v>
      </c>
      <c r="L409" s="101" t="s">
        <v>3813</v>
      </c>
      <c r="M409" s="84" t="s">
        <v>3813</v>
      </c>
      <c r="N409" s="15" t="s">
        <v>164</v>
      </c>
      <c r="O409" s="58">
        <v>4</v>
      </c>
      <c r="P409" s="16" t="s">
        <v>452</v>
      </c>
      <c r="Q409" s="16" t="s">
        <v>2984</v>
      </c>
      <c r="R409" s="16" t="s">
        <v>1692</v>
      </c>
      <c r="S409" s="16" t="s">
        <v>3629</v>
      </c>
      <c r="T409" s="23" t="s">
        <v>168</v>
      </c>
      <c r="U409" s="23" t="s">
        <v>168</v>
      </c>
      <c r="V409" s="23"/>
      <c r="W409" s="23"/>
      <c r="X409" s="23" t="s">
        <v>168</v>
      </c>
      <c r="Y409" s="23" t="s">
        <v>168</v>
      </c>
      <c r="Z409" s="23" t="s">
        <v>168</v>
      </c>
      <c r="AA409" s="23" t="s">
        <v>168</v>
      </c>
      <c r="AB409" s="23" t="s">
        <v>168</v>
      </c>
      <c r="AC409" s="23" t="s">
        <v>168</v>
      </c>
      <c r="AD409" s="23" t="s">
        <v>168</v>
      </c>
      <c r="AE409" s="23" t="s">
        <v>168</v>
      </c>
      <c r="AF409" s="23" t="s">
        <v>168</v>
      </c>
      <c r="AG409" s="23" t="s">
        <v>168</v>
      </c>
      <c r="AH409" s="23">
        <v>6</v>
      </c>
      <c r="AI409" s="23" t="s">
        <v>2266</v>
      </c>
      <c r="AJ409" s="23" t="s">
        <v>168</v>
      </c>
      <c r="AK409" s="23" t="s">
        <v>168</v>
      </c>
      <c r="AL409" s="15" t="s">
        <v>210</v>
      </c>
      <c r="AM409" s="15" t="s">
        <v>2027</v>
      </c>
      <c r="AN409" s="15" t="s">
        <v>442</v>
      </c>
      <c r="AO409" s="17" t="s">
        <v>1500</v>
      </c>
      <c r="AP409" s="23"/>
      <c r="AQ409" s="69"/>
      <c r="AR409" s="56"/>
      <c r="AS409" s="56"/>
      <c r="AT409" s="56">
        <v>1555873</v>
      </c>
      <c r="AU409" s="4" t="s">
        <v>3814</v>
      </c>
      <c r="AV409" s="4" t="s">
        <v>3815</v>
      </c>
      <c r="AW409" s="4" t="s">
        <v>3816</v>
      </c>
      <c r="AX409" s="70">
        <v>0</v>
      </c>
      <c r="AY409" s="115">
        <v>0</v>
      </c>
      <c r="AZ409" s="70">
        <v>0</v>
      </c>
      <c r="BA409" s="115">
        <v>0</v>
      </c>
      <c r="BB409" s="157" t="s">
        <v>1506</v>
      </c>
      <c r="BC409" s="157" t="s">
        <v>1507</v>
      </c>
      <c r="BD409" s="157"/>
      <c r="BE409" s="157"/>
      <c r="BF409" s="157"/>
      <c r="BG409" s="115"/>
      <c r="BH409" s="143">
        <v>0</v>
      </c>
      <c r="BI409" s="143"/>
      <c r="BJ409" s="143">
        <v>0</v>
      </c>
      <c r="BK409" s="143">
        <v>0</v>
      </c>
      <c r="BL409" s="143">
        <v>0</v>
      </c>
      <c r="BM409" s="143">
        <v>0</v>
      </c>
      <c r="BN409" s="143">
        <v>0</v>
      </c>
      <c r="BO409" s="143">
        <v>1</v>
      </c>
      <c r="BP409" s="143">
        <v>0</v>
      </c>
      <c r="BQ409" s="6" t="str">
        <f>VLOOKUP(AM409,Hilfslisten!J:K,2,FALSE)</f>
        <v>Dettling Marcel</v>
      </c>
      <c r="BR409" s="157" t="s">
        <v>667</v>
      </c>
    </row>
    <row r="410" spans="1:70" ht="15" hidden="1" customHeight="1">
      <c r="A410" s="85" t="s">
        <v>3817</v>
      </c>
      <c r="B410" s="6"/>
      <c r="C410" s="6" t="s">
        <v>153</v>
      </c>
      <c r="D410" s="6"/>
      <c r="E410" s="6"/>
      <c r="F410" s="6"/>
      <c r="G410" s="6"/>
      <c r="H410" s="6" t="s">
        <v>153</v>
      </c>
      <c r="I410" s="6"/>
      <c r="J410" s="157" t="s">
        <v>667</v>
      </c>
      <c r="K410" s="83" t="s">
        <v>3818</v>
      </c>
      <c r="L410" s="84" t="s">
        <v>3819</v>
      </c>
      <c r="M410" s="84" t="s">
        <v>3819</v>
      </c>
      <c r="N410" s="15" t="s">
        <v>661</v>
      </c>
      <c r="O410" s="58">
        <v>4</v>
      </c>
      <c r="P410" s="16" t="s">
        <v>452</v>
      </c>
      <c r="Q410" s="16" t="s">
        <v>2600</v>
      </c>
      <c r="R410" s="16" t="s">
        <v>1692</v>
      </c>
      <c r="S410" s="6" t="s">
        <v>3406</v>
      </c>
      <c r="T410" s="157"/>
      <c r="U410" s="157"/>
      <c r="V410" s="157"/>
      <c r="W410" s="157"/>
      <c r="X410" s="157"/>
      <c r="Y410" s="157"/>
      <c r="Z410" s="157"/>
      <c r="AA410" s="157"/>
      <c r="AB410" s="157"/>
      <c r="AC410" s="157"/>
      <c r="AD410" s="157"/>
      <c r="AE410" s="157"/>
      <c r="AF410" s="157">
        <v>6</v>
      </c>
      <c r="AG410" s="157">
        <v>8</v>
      </c>
      <c r="AH410" s="157"/>
      <c r="AI410" s="157"/>
      <c r="AJ410" s="157"/>
      <c r="AK410" s="157"/>
      <c r="AL410" s="15" t="s">
        <v>440</v>
      </c>
      <c r="AM410" s="15" t="s">
        <v>3820</v>
      </c>
      <c r="AN410" s="15" t="s">
        <v>415</v>
      </c>
      <c r="AO410" s="6"/>
      <c r="AP410" s="157"/>
      <c r="AQ410" s="69"/>
      <c r="AR410" s="56"/>
      <c r="AS410" s="6"/>
      <c r="AT410" s="6">
        <v>1671111</v>
      </c>
      <c r="AU410" s="4" t="s">
        <v>3821</v>
      </c>
      <c r="AV410" s="4" t="s">
        <v>3822</v>
      </c>
      <c r="AW410" s="4" t="s">
        <v>3823</v>
      </c>
      <c r="AX410" s="70" t="s">
        <v>667</v>
      </c>
      <c r="AY410" s="115">
        <v>0</v>
      </c>
      <c r="AZ410" s="70" t="s">
        <v>667</v>
      </c>
      <c r="BA410" s="115">
        <v>0</v>
      </c>
      <c r="BB410" s="157" t="s">
        <v>1506</v>
      </c>
      <c r="BC410" s="157" t="s">
        <v>1507</v>
      </c>
      <c r="BD410" s="157"/>
      <c r="BE410" s="157"/>
      <c r="BF410" s="157"/>
      <c r="BG410" s="115"/>
      <c r="BH410" s="143">
        <v>0</v>
      </c>
      <c r="BI410" s="143"/>
      <c r="BJ410" s="143">
        <v>0</v>
      </c>
      <c r="BK410" s="143">
        <v>0</v>
      </c>
      <c r="BL410" s="143">
        <v>0</v>
      </c>
      <c r="BM410" s="143">
        <v>0</v>
      </c>
      <c r="BN410" s="143">
        <v>1</v>
      </c>
      <c r="BO410" s="143">
        <v>0</v>
      </c>
      <c r="BP410" s="143">
        <v>0</v>
      </c>
      <c r="BQ410" s="6" t="str">
        <f>VLOOKUP(AM410,Hilfslisten!J:K,2,FALSE)</f>
        <v>Bonmarin Mathias</v>
      </c>
      <c r="BR410" s="157" t="s">
        <v>667</v>
      </c>
    </row>
    <row r="411" spans="1:70" ht="15" hidden="1" customHeight="1">
      <c r="A411" s="85" t="s">
        <v>3824</v>
      </c>
      <c r="B411" s="69" t="s">
        <v>177</v>
      </c>
      <c r="C411" s="69" t="s">
        <v>2990</v>
      </c>
      <c r="D411" s="56" t="s">
        <v>3825</v>
      </c>
      <c r="E411" s="99" t="s">
        <v>3826</v>
      </c>
      <c r="F411" s="69"/>
      <c r="G411" s="15" t="s">
        <v>2701</v>
      </c>
      <c r="H411" s="15" t="s">
        <v>2993</v>
      </c>
      <c r="I411" s="15"/>
      <c r="J411" s="59" t="s">
        <v>667</v>
      </c>
      <c r="K411" s="15" t="s">
        <v>3827</v>
      </c>
      <c r="L411" s="99" t="s">
        <v>3826</v>
      </c>
      <c r="M411" s="84" t="s">
        <v>3828</v>
      </c>
      <c r="N411" s="15" t="s">
        <v>164</v>
      </c>
      <c r="O411" s="58">
        <v>4</v>
      </c>
      <c r="P411" s="16" t="s">
        <v>452</v>
      </c>
      <c r="Q411" s="16" t="s">
        <v>2996</v>
      </c>
      <c r="R411" s="16" t="s">
        <v>1692</v>
      </c>
      <c r="S411" s="16" t="s">
        <v>3406</v>
      </c>
      <c r="T411" s="23" t="s">
        <v>168</v>
      </c>
      <c r="U411" s="23" t="s">
        <v>168</v>
      </c>
      <c r="V411" s="23"/>
      <c r="W411" s="23"/>
      <c r="X411" s="23">
        <v>6</v>
      </c>
      <c r="Y411" s="23">
        <v>8</v>
      </c>
      <c r="Z411" s="23" t="s">
        <v>168</v>
      </c>
      <c r="AA411" s="23" t="s">
        <v>168</v>
      </c>
      <c r="AB411" s="23"/>
      <c r="AC411" s="23"/>
      <c r="AD411" s="23">
        <v>6</v>
      </c>
      <c r="AE411" s="23">
        <v>8</v>
      </c>
      <c r="AF411" s="23">
        <v>6</v>
      </c>
      <c r="AG411" s="23">
        <v>8</v>
      </c>
      <c r="AH411" s="23" t="s">
        <v>168</v>
      </c>
      <c r="AI411" s="23" t="s">
        <v>168</v>
      </c>
      <c r="AJ411" s="23" t="s">
        <v>168</v>
      </c>
      <c r="AK411" s="23" t="s">
        <v>168</v>
      </c>
      <c r="AL411" s="15" t="s">
        <v>196</v>
      </c>
      <c r="AM411" s="15" t="s">
        <v>551</v>
      </c>
      <c r="AN411" s="15" t="s">
        <v>415</v>
      </c>
      <c r="AO411" s="16" t="s">
        <v>1500</v>
      </c>
      <c r="AP411" s="108"/>
      <c r="AQ411" s="69"/>
      <c r="AR411" s="56" t="s">
        <v>2706</v>
      </c>
      <c r="AS411" s="112"/>
      <c r="AT411" s="56">
        <v>1555709</v>
      </c>
      <c r="AU411" s="4" t="s">
        <v>3829</v>
      </c>
      <c r="AV411" s="4" t="s">
        <v>3830</v>
      </c>
      <c r="AW411" s="4" t="s">
        <v>3831</v>
      </c>
      <c r="AX411" s="70">
        <v>0</v>
      </c>
      <c r="AY411" s="115">
        <v>0</v>
      </c>
      <c r="AZ411" s="70">
        <v>0</v>
      </c>
      <c r="BA411" s="115">
        <v>0</v>
      </c>
      <c r="BB411" s="157" t="s">
        <v>1506</v>
      </c>
      <c r="BC411" s="157" t="s">
        <v>1507</v>
      </c>
      <c r="BD411" s="157"/>
      <c r="BE411" s="157"/>
      <c r="BF411" s="157"/>
      <c r="BG411" s="115"/>
      <c r="BH411" s="143">
        <v>0</v>
      </c>
      <c r="BI411" s="143"/>
      <c r="BJ411" s="143">
        <v>0.33329999999999999</v>
      </c>
      <c r="BK411" s="143">
        <v>0</v>
      </c>
      <c r="BL411" s="143">
        <v>0</v>
      </c>
      <c r="BM411" s="143">
        <v>0.33329999999999999</v>
      </c>
      <c r="BN411" s="143">
        <v>0.33329999999999999</v>
      </c>
      <c r="BO411" s="143">
        <v>0</v>
      </c>
      <c r="BP411" s="143">
        <v>0</v>
      </c>
      <c r="BQ411" s="6" t="str">
        <f>VLOOKUP(AM411,Hilfslisten!J:K,2,FALSE)</f>
        <v>Järmann Thomas</v>
      </c>
      <c r="BR411" s="157" t="s">
        <v>667</v>
      </c>
    </row>
    <row r="412" spans="1:70" ht="15" customHeight="1">
      <c r="A412" s="85" t="s">
        <v>3832</v>
      </c>
      <c r="B412" s="69" t="s">
        <v>177</v>
      </c>
      <c r="C412" s="22" t="s">
        <v>151</v>
      </c>
      <c r="D412" s="56"/>
      <c r="E412" s="102"/>
      <c r="F412" s="22"/>
      <c r="G412" s="22"/>
      <c r="H412" s="22" t="s">
        <v>151</v>
      </c>
      <c r="I412" s="22"/>
      <c r="J412" s="59" t="s">
        <v>667</v>
      </c>
      <c r="K412" s="21" t="s">
        <v>3833</v>
      </c>
      <c r="L412" s="102" t="s">
        <v>3834</v>
      </c>
      <c r="M412" s="84" t="s">
        <v>3834</v>
      </c>
      <c r="N412" s="15" t="s">
        <v>164</v>
      </c>
      <c r="O412" s="58">
        <v>4</v>
      </c>
      <c r="P412" s="16" t="s">
        <v>452</v>
      </c>
      <c r="Q412" s="16" t="s">
        <v>2633</v>
      </c>
      <c r="R412" s="16" t="s">
        <v>1692</v>
      </c>
      <c r="S412" s="22" t="s">
        <v>3564</v>
      </c>
      <c r="T412" s="23" t="s">
        <v>168</v>
      </c>
      <c r="U412" s="23" t="s">
        <v>168</v>
      </c>
      <c r="V412" s="23"/>
      <c r="W412" s="23"/>
      <c r="X412" s="23" t="s">
        <v>168</v>
      </c>
      <c r="Y412" s="23" t="s">
        <v>168</v>
      </c>
      <c r="Z412" s="23" t="s">
        <v>168</v>
      </c>
      <c r="AA412" s="23" t="s">
        <v>168</v>
      </c>
      <c r="AB412" s="23">
        <v>6</v>
      </c>
      <c r="AC412" s="23" t="s">
        <v>2266</v>
      </c>
      <c r="AD412" s="23" t="s">
        <v>168</v>
      </c>
      <c r="AE412" s="23" t="s">
        <v>168</v>
      </c>
      <c r="AF412" s="23" t="s">
        <v>168</v>
      </c>
      <c r="AG412" s="23" t="s">
        <v>168</v>
      </c>
      <c r="AH412" s="23" t="s">
        <v>168</v>
      </c>
      <c r="AI412" s="23" t="s">
        <v>168</v>
      </c>
      <c r="AJ412" s="23" t="s">
        <v>168</v>
      </c>
      <c r="AK412" s="23" t="s">
        <v>168</v>
      </c>
      <c r="AL412" s="15" t="s">
        <v>219</v>
      </c>
      <c r="AM412" s="15" t="s">
        <v>550</v>
      </c>
      <c r="AN412" s="15" t="s">
        <v>308</v>
      </c>
      <c r="AO412" s="84" t="s">
        <v>1500</v>
      </c>
      <c r="AP412" s="109"/>
      <c r="AQ412" s="69"/>
      <c r="AR412" s="56"/>
      <c r="AS412" s="56"/>
      <c r="AT412" s="56">
        <v>1558136</v>
      </c>
      <c r="AU412" s="4" t="s">
        <v>3835</v>
      </c>
      <c r="AV412" s="4" t="s">
        <v>3836</v>
      </c>
      <c r="AW412" s="4" t="s">
        <v>3837</v>
      </c>
      <c r="AX412" s="70">
        <v>0</v>
      </c>
      <c r="AY412" s="115">
        <v>0</v>
      </c>
      <c r="AZ412" s="70">
        <v>0</v>
      </c>
      <c r="BA412" s="115">
        <v>0</v>
      </c>
      <c r="BB412" s="157" t="s">
        <v>1506</v>
      </c>
      <c r="BC412" s="157" t="s">
        <v>1507</v>
      </c>
      <c r="BD412" s="157" t="s">
        <v>2726</v>
      </c>
      <c r="BE412" s="157"/>
      <c r="BF412" s="157"/>
      <c r="BG412" s="115"/>
      <c r="BH412" s="143">
        <v>0</v>
      </c>
      <c r="BI412" s="143"/>
      <c r="BJ412" s="143">
        <v>0</v>
      </c>
      <c r="BK412" s="143">
        <v>0</v>
      </c>
      <c r="BL412" s="143">
        <v>1</v>
      </c>
      <c r="BM412" s="143">
        <v>0</v>
      </c>
      <c r="BN412" s="143">
        <v>0</v>
      </c>
      <c r="BO412" s="143">
        <v>0</v>
      </c>
      <c r="BP412" s="143">
        <v>0</v>
      </c>
      <c r="BQ412" s="6" t="str">
        <f>VLOOKUP(AM412,Hilfslisten!J:K,2,FALSE)</f>
        <v>Stormer Henrik</v>
      </c>
      <c r="BR412" s="157" t="s">
        <v>667</v>
      </c>
    </row>
    <row r="413" spans="1:70" ht="15" hidden="1" customHeight="1">
      <c r="A413" s="85" t="s">
        <v>3838</v>
      </c>
      <c r="B413" s="22" t="s">
        <v>177</v>
      </c>
      <c r="C413" s="21" t="s">
        <v>154</v>
      </c>
      <c r="D413" s="56" t="s">
        <v>3839</v>
      </c>
      <c r="E413" s="101" t="s">
        <v>3584</v>
      </c>
      <c r="F413" s="21"/>
      <c r="G413" s="14"/>
      <c r="H413" s="14" t="s">
        <v>154</v>
      </c>
      <c r="I413" s="14"/>
      <c r="J413" s="59" t="s">
        <v>667</v>
      </c>
      <c r="K413" s="14" t="s">
        <v>3840</v>
      </c>
      <c r="L413" s="101" t="s">
        <v>3841</v>
      </c>
      <c r="M413" s="84" t="s">
        <v>3842</v>
      </c>
      <c r="N413" s="15" t="s">
        <v>164</v>
      </c>
      <c r="O413" s="58">
        <v>4</v>
      </c>
      <c r="P413" s="16" t="s">
        <v>452</v>
      </c>
      <c r="Q413" s="16" t="s">
        <v>2984</v>
      </c>
      <c r="R413" s="16" t="s">
        <v>1692</v>
      </c>
      <c r="S413" s="16" t="s">
        <v>3629</v>
      </c>
      <c r="T413" s="23" t="s">
        <v>168</v>
      </c>
      <c r="U413" s="23" t="s">
        <v>168</v>
      </c>
      <c r="V413" s="23"/>
      <c r="W413" s="23"/>
      <c r="X413" s="23" t="s">
        <v>168</v>
      </c>
      <c r="Y413" s="23" t="s">
        <v>168</v>
      </c>
      <c r="Z413" s="23" t="s">
        <v>168</v>
      </c>
      <c r="AA413" s="23" t="s">
        <v>168</v>
      </c>
      <c r="AB413" s="23" t="s">
        <v>168</v>
      </c>
      <c r="AC413" s="23" t="s">
        <v>168</v>
      </c>
      <c r="AD413" s="23" t="s">
        <v>168</v>
      </c>
      <c r="AE413" s="23" t="s">
        <v>168</v>
      </c>
      <c r="AF413" s="23" t="s">
        <v>168</v>
      </c>
      <c r="AG413" s="23" t="s">
        <v>168</v>
      </c>
      <c r="AH413" s="23">
        <v>6</v>
      </c>
      <c r="AI413" s="23" t="s">
        <v>2266</v>
      </c>
      <c r="AJ413" s="23" t="s">
        <v>168</v>
      </c>
      <c r="AK413" s="23" t="s">
        <v>168</v>
      </c>
      <c r="AL413" s="15" t="s">
        <v>210</v>
      </c>
      <c r="AM413" s="15" t="s">
        <v>2016</v>
      </c>
      <c r="AN413" s="15" t="s">
        <v>442</v>
      </c>
      <c r="AO413" s="17" t="s">
        <v>1500</v>
      </c>
      <c r="AP413" s="23"/>
      <c r="AQ413" s="69"/>
      <c r="AR413" s="56"/>
      <c r="AS413" s="56"/>
      <c r="AT413" s="56">
        <v>1555862</v>
      </c>
      <c r="AU413" s="4" t="s">
        <v>3843</v>
      </c>
      <c r="AV413" s="4" t="s">
        <v>3844</v>
      </c>
      <c r="AW413" s="4" t="s">
        <v>3845</v>
      </c>
      <c r="AX413" s="70">
        <v>0</v>
      </c>
      <c r="AY413" s="115">
        <v>0</v>
      </c>
      <c r="AZ413" s="70">
        <v>0</v>
      </c>
      <c r="BA413" s="115">
        <v>0</v>
      </c>
      <c r="BB413" s="157" t="s">
        <v>1506</v>
      </c>
      <c r="BC413" s="157" t="s">
        <v>1507</v>
      </c>
      <c r="BD413" s="157"/>
      <c r="BE413" s="157"/>
      <c r="BF413" s="157"/>
      <c r="BG413" s="115"/>
      <c r="BH413" s="143">
        <v>0</v>
      </c>
      <c r="BI413" s="143"/>
      <c r="BJ413" s="143">
        <v>0</v>
      </c>
      <c r="BK413" s="143">
        <v>0</v>
      </c>
      <c r="BL413" s="143">
        <v>0</v>
      </c>
      <c r="BM413" s="143">
        <v>0</v>
      </c>
      <c r="BN413" s="143">
        <v>0</v>
      </c>
      <c r="BO413" s="143">
        <v>1</v>
      </c>
      <c r="BP413" s="143">
        <v>0</v>
      </c>
      <c r="BQ413" s="6" t="str">
        <f>VLOOKUP(AM413,Hilfslisten!J:K,2,FALSE)</f>
        <v>Wüst Reimond Matthias</v>
      </c>
      <c r="BR413" s="157" t="s">
        <v>667</v>
      </c>
    </row>
    <row r="414" spans="1:70" ht="15" hidden="1" customHeight="1">
      <c r="A414" s="85" t="s">
        <v>3846</v>
      </c>
      <c r="B414" s="69" t="s">
        <v>177</v>
      </c>
      <c r="C414" s="22" t="s">
        <v>2753</v>
      </c>
      <c r="D414" s="56"/>
      <c r="E414" s="102"/>
      <c r="F414" s="22"/>
      <c r="G414" s="22"/>
      <c r="H414" s="22" t="s">
        <v>2753</v>
      </c>
      <c r="I414" s="22"/>
      <c r="J414" s="59" t="s">
        <v>667</v>
      </c>
      <c r="K414" s="21" t="s">
        <v>3847</v>
      </c>
      <c r="L414" s="246" t="s">
        <v>3848</v>
      </c>
      <c r="M414" s="84" t="s">
        <v>3848</v>
      </c>
      <c r="N414" s="15" t="s">
        <v>661</v>
      </c>
      <c r="O414" s="58">
        <v>4</v>
      </c>
      <c r="P414" s="16" t="s">
        <v>208</v>
      </c>
      <c r="Q414" s="16" t="s">
        <v>2756</v>
      </c>
      <c r="R414" s="16" t="s">
        <v>1692</v>
      </c>
      <c r="S414" s="22" t="s">
        <v>3564</v>
      </c>
      <c r="T414" s="23" t="s">
        <v>168</v>
      </c>
      <c r="U414" s="23" t="s">
        <v>168</v>
      </c>
      <c r="V414" s="23"/>
      <c r="W414" s="23"/>
      <c r="X414" s="23">
        <v>6</v>
      </c>
      <c r="Y414" s="23" t="s">
        <v>2266</v>
      </c>
      <c r="Z414" s="23" t="s">
        <v>168</v>
      </c>
      <c r="AA414" s="23" t="s">
        <v>168</v>
      </c>
      <c r="AB414" s="23">
        <v>6</v>
      </c>
      <c r="AC414" s="23" t="s">
        <v>2266</v>
      </c>
      <c r="AD414" s="23" t="s">
        <v>168</v>
      </c>
      <c r="AE414" s="23" t="s">
        <v>168</v>
      </c>
      <c r="AF414" s="23" t="s">
        <v>168</v>
      </c>
      <c r="AG414" s="23" t="s">
        <v>168</v>
      </c>
      <c r="AH414" s="23" t="s">
        <v>168</v>
      </c>
      <c r="AI414" s="23" t="s">
        <v>168</v>
      </c>
      <c r="AJ414" s="23" t="s">
        <v>168</v>
      </c>
      <c r="AK414" s="23" t="s">
        <v>168</v>
      </c>
      <c r="AL414" s="15" t="s">
        <v>232</v>
      </c>
      <c r="AM414" s="15" t="s">
        <v>797</v>
      </c>
      <c r="AN414" s="15" t="s">
        <v>2757</v>
      </c>
      <c r="AO414" s="84" t="s">
        <v>1500</v>
      </c>
      <c r="AP414" s="109"/>
      <c r="AQ414" s="69"/>
      <c r="AR414" s="56" t="s">
        <v>3849</v>
      </c>
      <c r="AS414" s="56"/>
      <c r="AT414" s="56">
        <v>1558841</v>
      </c>
      <c r="AU414" s="4" t="s">
        <v>3850</v>
      </c>
      <c r="AV414" s="4" t="s">
        <v>3851</v>
      </c>
      <c r="AW414" s="4" t="s">
        <v>3852</v>
      </c>
      <c r="AX414" s="70" t="s">
        <v>667</v>
      </c>
      <c r="AY414" s="115">
        <v>0</v>
      </c>
      <c r="AZ414" s="70" t="s">
        <v>667</v>
      </c>
      <c r="BA414" s="115">
        <v>0</v>
      </c>
      <c r="BB414" s="157" t="s">
        <v>1506</v>
      </c>
      <c r="BC414" s="157" t="s">
        <v>1507</v>
      </c>
      <c r="BD414" s="157" t="s">
        <v>1671</v>
      </c>
      <c r="BE414" s="157"/>
      <c r="BF414" s="157"/>
      <c r="BG414" s="115"/>
      <c r="BH414" s="143">
        <v>0</v>
      </c>
      <c r="BI414" s="143"/>
      <c r="BJ414" s="143">
        <v>0.5</v>
      </c>
      <c r="BK414" s="143">
        <v>0</v>
      </c>
      <c r="BL414" s="143">
        <v>0.5</v>
      </c>
      <c r="BM414" s="143">
        <v>0</v>
      </c>
      <c r="BN414" s="143">
        <v>0</v>
      </c>
      <c r="BO414" s="143">
        <v>0</v>
      </c>
      <c r="BP414" s="143">
        <v>0</v>
      </c>
      <c r="BQ414" s="6" t="str">
        <f>VLOOKUP(AM414,Hilfslisten!J:K,2,FALSE)</f>
        <v>Doran Hans</v>
      </c>
      <c r="BR414" s="157" t="s">
        <v>667</v>
      </c>
    </row>
    <row r="415" spans="1:70" ht="15" hidden="1" customHeight="1">
      <c r="A415" s="85" t="s">
        <v>3853</v>
      </c>
      <c r="B415" s="22" t="s">
        <v>177</v>
      </c>
      <c r="C415" s="21" t="s">
        <v>155</v>
      </c>
      <c r="D415" s="56" t="s">
        <v>3854</v>
      </c>
      <c r="E415" s="106" t="s">
        <v>3584</v>
      </c>
      <c r="F415" s="21"/>
      <c r="G415" s="14" t="s">
        <v>3117</v>
      </c>
      <c r="H415" s="14"/>
      <c r="I415" s="14"/>
      <c r="J415" s="59" t="s">
        <v>667</v>
      </c>
      <c r="K415" s="14" t="s">
        <v>3855</v>
      </c>
      <c r="L415" s="106" t="s">
        <v>3856</v>
      </c>
      <c r="M415" s="84" t="s">
        <v>3857</v>
      </c>
      <c r="N415" s="15" t="s">
        <v>164</v>
      </c>
      <c r="O415" s="58">
        <v>4</v>
      </c>
      <c r="P415" s="16" t="s">
        <v>452</v>
      </c>
      <c r="Q415" s="16" t="s">
        <v>3120</v>
      </c>
      <c r="R415" s="16" t="s">
        <v>1692</v>
      </c>
      <c r="S415" s="16" t="s">
        <v>3406</v>
      </c>
      <c r="T415" s="23" t="s">
        <v>168</v>
      </c>
      <c r="U415" s="23" t="s">
        <v>168</v>
      </c>
      <c r="V415" s="23"/>
      <c r="W415" s="23"/>
      <c r="X415" s="23" t="s">
        <v>168</v>
      </c>
      <c r="Y415" s="23" t="s">
        <v>168</v>
      </c>
      <c r="Z415" s="23" t="s">
        <v>168</v>
      </c>
      <c r="AA415" s="23" t="s">
        <v>168</v>
      </c>
      <c r="AB415" s="23" t="s">
        <v>168</v>
      </c>
      <c r="AC415" s="23" t="s">
        <v>168</v>
      </c>
      <c r="AD415" s="23" t="s">
        <v>168</v>
      </c>
      <c r="AE415" s="23" t="s">
        <v>168</v>
      </c>
      <c r="AF415" s="23" t="s">
        <v>168</v>
      </c>
      <c r="AG415" s="23" t="s">
        <v>168</v>
      </c>
      <c r="AH415" s="23" t="s">
        <v>168</v>
      </c>
      <c r="AI415" s="23" t="s">
        <v>168</v>
      </c>
      <c r="AJ415" s="23">
        <v>6</v>
      </c>
      <c r="AK415" s="23">
        <v>8</v>
      </c>
      <c r="AL415" s="15" t="s">
        <v>210</v>
      </c>
      <c r="AM415" s="15" t="s">
        <v>713</v>
      </c>
      <c r="AN415" s="15" t="s">
        <v>472</v>
      </c>
      <c r="AO415" s="17" t="s">
        <v>1500</v>
      </c>
      <c r="AP415" s="23"/>
      <c r="AQ415" s="69"/>
      <c r="AR415" s="56"/>
      <c r="AS415" s="56"/>
      <c r="AT415" s="56">
        <v>1555860</v>
      </c>
      <c r="AU415" s="4" t="s">
        <v>3858</v>
      </c>
      <c r="AV415" s="4" t="s">
        <v>3859</v>
      </c>
      <c r="AW415" s="4" t="s">
        <v>3860</v>
      </c>
      <c r="AX415" s="70">
        <v>0</v>
      </c>
      <c r="AY415" s="115">
        <v>0</v>
      </c>
      <c r="AZ415" s="70">
        <v>0</v>
      </c>
      <c r="BA415" s="115">
        <v>0</v>
      </c>
      <c r="BB415" s="157" t="s">
        <v>1506</v>
      </c>
      <c r="BC415" s="157" t="s">
        <v>1507</v>
      </c>
      <c r="BD415" s="157"/>
      <c r="BE415" s="157"/>
      <c r="BF415" s="157"/>
      <c r="BG415" s="115"/>
      <c r="BH415" s="143">
        <v>0</v>
      </c>
      <c r="BI415" s="143"/>
      <c r="BJ415" s="143">
        <v>0</v>
      </c>
      <c r="BK415" s="143">
        <v>0</v>
      </c>
      <c r="BL415" s="143">
        <v>0</v>
      </c>
      <c r="BM415" s="143">
        <v>0</v>
      </c>
      <c r="BN415" s="143">
        <v>0</v>
      </c>
      <c r="BO415" s="143">
        <v>0</v>
      </c>
      <c r="BP415" s="143">
        <v>1</v>
      </c>
      <c r="BQ415" s="6" t="str">
        <f>VLOOKUP(AM415,Hilfslisten!J:K,2,FALSE)</f>
        <v>Ruckstuhl Andreas</v>
      </c>
      <c r="BR415" s="157"/>
    </row>
    <row r="416" spans="1:70" ht="15" customHeight="1">
      <c r="A416" s="85" t="s">
        <v>3861</v>
      </c>
      <c r="B416" s="69" t="s">
        <v>177</v>
      </c>
      <c r="C416" s="22" t="s">
        <v>151</v>
      </c>
      <c r="D416" s="56"/>
      <c r="E416" s="102"/>
      <c r="F416" s="22"/>
      <c r="G416" s="22"/>
      <c r="H416" s="22" t="s">
        <v>151</v>
      </c>
      <c r="I416" s="22"/>
      <c r="J416" s="59" t="s">
        <v>667</v>
      </c>
      <c r="K416" s="21" t="s">
        <v>3862</v>
      </c>
      <c r="L416" s="102" t="s">
        <v>3863</v>
      </c>
      <c r="M416" s="84" t="s">
        <v>3864</v>
      </c>
      <c r="N416" s="15" t="s">
        <v>164</v>
      </c>
      <c r="O416" s="58">
        <v>4</v>
      </c>
      <c r="P416" s="16" t="s">
        <v>452</v>
      </c>
      <c r="Q416" s="16" t="s">
        <v>2633</v>
      </c>
      <c r="R416" s="16" t="s">
        <v>1692</v>
      </c>
      <c r="S416" s="22" t="s">
        <v>3406</v>
      </c>
      <c r="T416" s="23" t="s">
        <v>168</v>
      </c>
      <c r="U416" s="23" t="s">
        <v>168</v>
      </c>
      <c r="V416" s="23"/>
      <c r="W416" s="23"/>
      <c r="X416" s="23" t="s">
        <v>168</v>
      </c>
      <c r="Y416" s="23" t="s">
        <v>168</v>
      </c>
      <c r="Z416" s="23" t="s">
        <v>168</v>
      </c>
      <c r="AA416" s="23" t="s">
        <v>168</v>
      </c>
      <c r="AB416" s="23">
        <v>6</v>
      </c>
      <c r="AC416" s="23">
        <v>8</v>
      </c>
      <c r="AD416" s="23" t="s">
        <v>168</v>
      </c>
      <c r="AE416" s="23" t="s">
        <v>168</v>
      </c>
      <c r="AF416" s="23" t="s">
        <v>168</v>
      </c>
      <c r="AG416" s="23" t="s">
        <v>168</v>
      </c>
      <c r="AH416" s="23" t="s">
        <v>168</v>
      </c>
      <c r="AI416" s="23" t="s">
        <v>168</v>
      </c>
      <c r="AJ416" s="23" t="s">
        <v>168</v>
      </c>
      <c r="AK416" s="23" t="s">
        <v>168</v>
      </c>
      <c r="AL416" s="15" t="s">
        <v>210</v>
      </c>
      <c r="AM416" s="15" t="s">
        <v>1581</v>
      </c>
      <c r="AN416" s="15" t="s">
        <v>308</v>
      </c>
      <c r="AO416" s="84" t="s">
        <v>1500</v>
      </c>
      <c r="AP416" s="109"/>
      <c r="AQ416" s="69"/>
      <c r="AR416" s="56"/>
      <c r="AS416" s="56" t="s">
        <v>3865</v>
      </c>
      <c r="AT416" s="56">
        <v>1467923</v>
      </c>
      <c r="AU416" s="4" t="s">
        <v>3866</v>
      </c>
      <c r="AV416" s="4" t="s">
        <v>3867</v>
      </c>
      <c r="AW416" s="4" t="s">
        <v>3868</v>
      </c>
      <c r="AX416" s="70">
        <v>0</v>
      </c>
      <c r="AY416" s="115">
        <v>0</v>
      </c>
      <c r="AZ416" s="70">
        <v>0</v>
      </c>
      <c r="BA416" s="115">
        <v>0</v>
      </c>
      <c r="BB416" s="157" t="s">
        <v>1506</v>
      </c>
      <c r="BC416" s="157" t="s">
        <v>1507</v>
      </c>
      <c r="BD416" s="157" t="s">
        <v>1671</v>
      </c>
      <c r="BE416" s="157"/>
      <c r="BF416" s="157"/>
      <c r="BG416" s="115"/>
      <c r="BH416" s="143">
        <v>0</v>
      </c>
      <c r="BI416" s="143"/>
      <c r="BJ416" s="143">
        <v>0</v>
      </c>
      <c r="BK416" s="143">
        <v>0</v>
      </c>
      <c r="BL416" s="143">
        <v>1</v>
      </c>
      <c r="BM416" s="143">
        <v>0</v>
      </c>
      <c r="BN416" s="143">
        <v>0</v>
      </c>
      <c r="BO416" s="143">
        <v>0</v>
      </c>
      <c r="BP416" s="143">
        <v>0</v>
      </c>
      <c r="BQ416" s="6" t="str">
        <f>VLOOKUP(AM416,Hilfslisten!J:K,2,FALSE)</f>
        <v>Klinkert Andreas</v>
      </c>
      <c r="BR416" s="157" t="s">
        <v>667</v>
      </c>
    </row>
    <row r="417" spans="1:70" ht="15" hidden="1" customHeight="1">
      <c r="A417" s="85" t="s">
        <v>3869</v>
      </c>
      <c r="B417" s="22" t="s">
        <v>177</v>
      </c>
      <c r="C417" s="22" t="s">
        <v>509</v>
      </c>
      <c r="D417" s="56"/>
      <c r="E417" s="102"/>
      <c r="F417" s="22"/>
      <c r="G417" s="22"/>
      <c r="H417" s="22" t="s">
        <v>509</v>
      </c>
      <c r="I417" s="22"/>
      <c r="J417" s="61" t="s">
        <v>667</v>
      </c>
      <c r="K417" s="21" t="s">
        <v>3870</v>
      </c>
      <c r="L417" s="102" t="s">
        <v>3871</v>
      </c>
      <c r="M417" s="84" t="s">
        <v>3872</v>
      </c>
      <c r="N417" s="15" t="s">
        <v>164</v>
      </c>
      <c r="O417" s="58">
        <v>4</v>
      </c>
      <c r="P417" s="16" t="s">
        <v>208</v>
      </c>
      <c r="Q417" s="16" t="s">
        <v>2679</v>
      </c>
      <c r="R417" s="16" t="s">
        <v>1692</v>
      </c>
      <c r="S417" s="22" t="s">
        <v>3593</v>
      </c>
      <c r="T417" s="23" t="s">
        <v>168</v>
      </c>
      <c r="U417" s="23" t="s">
        <v>168</v>
      </c>
      <c r="V417" s="23"/>
      <c r="W417" s="23"/>
      <c r="X417" s="23">
        <v>6</v>
      </c>
      <c r="Y417" s="23" t="s">
        <v>2266</v>
      </c>
      <c r="Z417" s="23" t="s">
        <v>168</v>
      </c>
      <c r="AA417" s="23" t="s">
        <v>168</v>
      </c>
      <c r="AB417" s="23" t="s">
        <v>168</v>
      </c>
      <c r="AC417" s="23" t="s">
        <v>168</v>
      </c>
      <c r="AD417" s="23" t="s">
        <v>168</v>
      </c>
      <c r="AE417" s="23" t="s">
        <v>168</v>
      </c>
      <c r="AF417" s="23">
        <v>6</v>
      </c>
      <c r="AG417" s="23">
        <v>8</v>
      </c>
      <c r="AH417" s="23" t="s">
        <v>168</v>
      </c>
      <c r="AI417" s="23" t="s">
        <v>168</v>
      </c>
      <c r="AJ417" s="23" t="s">
        <v>168</v>
      </c>
      <c r="AK417" s="23" t="s">
        <v>168</v>
      </c>
      <c r="AL417" s="15" t="s">
        <v>258</v>
      </c>
      <c r="AM417" s="15" t="s">
        <v>1189</v>
      </c>
      <c r="AN417" s="15" t="s">
        <v>515</v>
      </c>
      <c r="AO417" s="84" t="s">
        <v>1500</v>
      </c>
      <c r="AP417" s="109"/>
      <c r="AQ417" s="69"/>
      <c r="AR417" s="56" t="s">
        <v>3873</v>
      </c>
      <c r="AS417" s="113"/>
      <c r="AT417" s="56">
        <v>1558849</v>
      </c>
      <c r="AU417" s="4" t="s">
        <v>3874</v>
      </c>
      <c r="AV417" s="4" t="s">
        <v>3875</v>
      </c>
      <c r="AW417" s="4" t="s">
        <v>3876</v>
      </c>
      <c r="AX417" s="70">
        <v>0</v>
      </c>
      <c r="AY417" s="115">
        <v>0</v>
      </c>
      <c r="AZ417" s="70">
        <v>0</v>
      </c>
      <c r="BA417" s="115">
        <v>0</v>
      </c>
      <c r="BB417" s="157" t="s">
        <v>1506</v>
      </c>
      <c r="BC417" s="157" t="s">
        <v>1507</v>
      </c>
      <c r="BD417" s="157"/>
      <c r="BE417" s="157"/>
      <c r="BF417" s="157"/>
      <c r="BG417" s="115"/>
      <c r="BH417" s="143">
        <v>0</v>
      </c>
      <c r="BI417" s="143"/>
      <c r="BJ417" s="143">
        <v>0.5</v>
      </c>
      <c r="BK417" s="143">
        <v>0</v>
      </c>
      <c r="BL417" s="143">
        <v>0</v>
      </c>
      <c r="BM417" s="143">
        <v>0</v>
      </c>
      <c r="BN417" s="143">
        <v>0.5</v>
      </c>
      <c r="BO417" s="143">
        <v>0</v>
      </c>
      <c r="BP417" s="143">
        <v>0</v>
      </c>
      <c r="BQ417" s="6" t="str">
        <f>VLOOKUP(AM417,Hilfslisten!J:K,2,FALSE)</f>
        <v>Hochreutener Hanspeter</v>
      </c>
      <c r="BR417" s="157" t="s">
        <v>667</v>
      </c>
    </row>
    <row r="418" spans="1:70" ht="15" hidden="1" customHeight="1">
      <c r="A418" s="85" t="s">
        <v>3877</v>
      </c>
      <c r="B418" s="69" t="s">
        <v>177</v>
      </c>
      <c r="C418" s="69" t="s">
        <v>150</v>
      </c>
      <c r="D418" s="56" t="s">
        <v>3878</v>
      </c>
      <c r="E418" s="99" t="s">
        <v>3522</v>
      </c>
      <c r="F418" s="69"/>
      <c r="G418" s="15" t="s">
        <v>2802</v>
      </c>
      <c r="H418" s="15" t="s">
        <v>2803</v>
      </c>
      <c r="I418" s="15"/>
      <c r="J418" s="59" t="s">
        <v>667</v>
      </c>
      <c r="K418" s="15" t="s">
        <v>3879</v>
      </c>
      <c r="L418" s="99" t="s">
        <v>3880</v>
      </c>
      <c r="M418" s="84" t="s">
        <v>3881</v>
      </c>
      <c r="N418" s="15" t="s">
        <v>164</v>
      </c>
      <c r="O418" s="58">
        <v>4</v>
      </c>
      <c r="P418" s="16" t="s">
        <v>452</v>
      </c>
      <c r="Q418" s="16" t="s">
        <v>2807</v>
      </c>
      <c r="R418" s="16" t="s">
        <v>1692</v>
      </c>
      <c r="S418" s="16" t="s">
        <v>3629</v>
      </c>
      <c r="T418" s="23" t="s">
        <v>168</v>
      </c>
      <c r="U418" s="23" t="s">
        <v>168</v>
      </c>
      <c r="V418" s="23"/>
      <c r="W418" s="23"/>
      <c r="X418" s="23" t="s">
        <v>168</v>
      </c>
      <c r="Y418" s="23" t="s">
        <v>168</v>
      </c>
      <c r="Z418" s="23">
        <v>6</v>
      </c>
      <c r="AA418" s="23" t="s">
        <v>2266</v>
      </c>
      <c r="AB418" s="23" t="s">
        <v>168</v>
      </c>
      <c r="AC418" s="23" t="s">
        <v>168</v>
      </c>
      <c r="AD418" s="23" t="s">
        <v>168</v>
      </c>
      <c r="AE418" s="23" t="s">
        <v>168</v>
      </c>
      <c r="AF418" s="23" t="s">
        <v>168</v>
      </c>
      <c r="AG418" s="23" t="s">
        <v>168</v>
      </c>
      <c r="AH418" s="23" t="s">
        <v>168</v>
      </c>
      <c r="AI418" s="23" t="s">
        <v>168</v>
      </c>
      <c r="AJ418" s="23" t="s">
        <v>168</v>
      </c>
      <c r="AK418" s="23" t="s">
        <v>168</v>
      </c>
      <c r="AL418" s="15" t="s">
        <v>271</v>
      </c>
      <c r="AM418" s="15" t="s">
        <v>273</v>
      </c>
      <c r="AN418" s="15" t="s">
        <v>273</v>
      </c>
      <c r="AO418" s="16" t="s">
        <v>1500</v>
      </c>
      <c r="AP418" s="108"/>
      <c r="AQ418" s="69" t="s">
        <v>3882</v>
      </c>
      <c r="AR418" s="56"/>
      <c r="AS418" s="56"/>
      <c r="AT418" s="56">
        <v>1557907</v>
      </c>
      <c r="AU418" s="4" t="s">
        <v>3883</v>
      </c>
      <c r="AV418" s="4" t="s">
        <v>3884</v>
      </c>
      <c r="AW418" s="4" t="s">
        <v>3885</v>
      </c>
      <c r="AX418" s="70">
        <v>0</v>
      </c>
      <c r="AY418" s="115">
        <v>0</v>
      </c>
      <c r="AZ418" s="70">
        <v>0</v>
      </c>
      <c r="BA418" s="115">
        <v>0</v>
      </c>
      <c r="BB418" s="157" t="s">
        <v>1506</v>
      </c>
      <c r="BC418" s="157" t="s">
        <v>1507</v>
      </c>
      <c r="BD418" s="157"/>
      <c r="BE418" s="157"/>
      <c r="BF418" s="157"/>
      <c r="BG418" s="115"/>
      <c r="BH418" s="143">
        <v>0</v>
      </c>
      <c r="BI418" s="143"/>
      <c r="BJ418" s="143">
        <v>0</v>
      </c>
      <c r="BK418" s="143">
        <v>1</v>
      </c>
      <c r="BL418" s="143">
        <v>0</v>
      </c>
      <c r="BM418" s="143">
        <v>0</v>
      </c>
      <c r="BN418" s="143">
        <v>0</v>
      </c>
      <c r="BO418" s="143">
        <v>0</v>
      </c>
      <c r="BP418" s="143">
        <v>0</v>
      </c>
      <c r="BQ418" s="6" t="str">
        <f>VLOOKUP(AM418,Hilfslisten!J:K,2,FALSE)</f>
        <v>Baumgartner Franz</v>
      </c>
      <c r="BR418" s="157" t="s">
        <v>667</v>
      </c>
    </row>
    <row r="419" spans="1:70" ht="15" hidden="1" customHeight="1">
      <c r="A419" s="85" t="s">
        <v>3886</v>
      </c>
      <c r="B419" s="69" t="s">
        <v>177</v>
      </c>
      <c r="C419" s="69" t="s">
        <v>150</v>
      </c>
      <c r="D419" s="56" t="s">
        <v>3887</v>
      </c>
      <c r="E419" s="99" t="s">
        <v>2848</v>
      </c>
      <c r="F419" s="69"/>
      <c r="G419" s="15" t="s">
        <v>2802</v>
      </c>
      <c r="H419" s="15" t="s">
        <v>2803</v>
      </c>
      <c r="I419" s="15"/>
      <c r="J419" s="59" t="s">
        <v>667</v>
      </c>
      <c r="K419" s="15" t="s">
        <v>3888</v>
      </c>
      <c r="L419" s="99" t="s">
        <v>3889</v>
      </c>
      <c r="M419" s="84" t="s">
        <v>3890</v>
      </c>
      <c r="N419" s="15" t="s">
        <v>164</v>
      </c>
      <c r="O419" s="58">
        <v>4</v>
      </c>
      <c r="P419" s="16" t="s">
        <v>452</v>
      </c>
      <c r="Q419" s="16" t="s">
        <v>2807</v>
      </c>
      <c r="R419" s="16" t="s">
        <v>1692</v>
      </c>
      <c r="S419" s="16" t="s">
        <v>3629</v>
      </c>
      <c r="T419" s="23" t="s">
        <v>168</v>
      </c>
      <c r="U419" s="23" t="s">
        <v>168</v>
      </c>
      <c r="V419" s="23"/>
      <c r="W419" s="23"/>
      <c r="X419" s="23" t="s">
        <v>168</v>
      </c>
      <c r="Y419" s="23" t="s">
        <v>168</v>
      </c>
      <c r="Z419" s="23">
        <v>6</v>
      </c>
      <c r="AA419" s="23" t="s">
        <v>2266</v>
      </c>
      <c r="AB419" s="23" t="s">
        <v>168</v>
      </c>
      <c r="AC419" s="23" t="s">
        <v>168</v>
      </c>
      <c r="AD419" s="23" t="s">
        <v>168</v>
      </c>
      <c r="AE419" s="23" t="s">
        <v>168</v>
      </c>
      <c r="AF419" s="23" t="s">
        <v>168</v>
      </c>
      <c r="AG419" s="23" t="s">
        <v>168</v>
      </c>
      <c r="AH419" s="23" t="s">
        <v>168</v>
      </c>
      <c r="AI419" s="23" t="s">
        <v>168</v>
      </c>
      <c r="AJ419" s="23" t="s">
        <v>168</v>
      </c>
      <c r="AK419" s="23" t="s">
        <v>168</v>
      </c>
      <c r="AL419" s="15" t="s">
        <v>271</v>
      </c>
      <c r="AM419" s="15" t="s">
        <v>272</v>
      </c>
      <c r="AN419" s="15" t="s">
        <v>273</v>
      </c>
      <c r="AO419" s="16" t="s">
        <v>1500</v>
      </c>
      <c r="AP419" s="108"/>
      <c r="AQ419" s="69" t="s">
        <v>3882</v>
      </c>
      <c r="AR419" s="56"/>
      <c r="AS419" s="56"/>
      <c r="AT419" s="56">
        <v>1557902</v>
      </c>
      <c r="AU419" s="4" t="s">
        <v>3891</v>
      </c>
      <c r="AV419" s="4" t="s">
        <v>3892</v>
      </c>
      <c r="AW419" s="4" t="s">
        <v>3893</v>
      </c>
      <c r="AX419" s="70">
        <v>0</v>
      </c>
      <c r="AY419" s="115">
        <v>0</v>
      </c>
      <c r="AZ419" s="70">
        <v>0</v>
      </c>
      <c r="BA419" s="115">
        <v>0</v>
      </c>
      <c r="BB419" s="157" t="s">
        <v>1506</v>
      </c>
      <c r="BC419" s="157" t="s">
        <v>1507</v>
      </c>
      <c r="BD419" s="157"/>
      <c r="BE419" s="157"/>
      <c r="BF419" s="157"/>
      <c r="BG419" s="115"/>
      <c r="BH419" s="143">
        <v>0</v>
      </c>
      <c r="BI419" s="143"/>
      <c r="BJ419" s="143">
        <v>0</v>
      </c>
      <c r="BK419" s="143">
        <v>1</v>
      </c>
      <c r="BL419" s="143">
        <v>0</v>
      </c>
      <c r="BM419" s="143">
        <v>0</v>
      </c>
      <c r="BN419" s="143">
        <v>0</v>
      </c>
      <c r="BO419" s="143">
        <v>0</v>
      </c>
      <c r="BP419" s="143">
        <v>0</v>
      </c>
      <c r="BQ419" s="6" t="str">
        <f>VLOOKUP(AM419,Hilfslisten!J:K,2,FALSE)</f>
        <v>Nussbaumer Hartmut</v>
      </c>
      <c r="BR419" s="157" t="s">
        <v>667</v>
      </c>
    </row>
    <row r="420" spans="1:70" ht="15" hidden="1" customHeight="1">
      <c r="A420" s="85" t="s">
        <v>3894</v>
      </c>
      <c r="B420" s="69" t="s">
        <v>177</v>
      </c>
      <c r="C420" s="69" t="s">
        <v>155</v>
      </c>
      <c r="D420" s="56" t="s">
        <v>3895</v>
      </c>
      <c r="E420" s="103" t="s">
        <v>3584</v>
      </c>
      <c r="F420" s="69"/>
      <c r="G420" s="15" t="s">
        <v>2941</v>
      </c>
      <c r="H420" s="15"/>
      <c r="I420" s="15"/>
      <c r="J420" s="59" t="s">
        <v>667</v>
      </c>
      <c r="K420" s="15" t="s">
        <v>3896</v>
      </c>
      <c r="L420" s="103" t="s">
        <v>3897</v>
      </c>
      <c r="M420" s="84" t="s">
        <v>3898</v>
      </c>
      <c r="N420" s="15" t="s">
        <v>164</v>
      </c>
      <c r="O420" s="58">
        <v>4</v>
      </c>
      <c r="P420" s="16" t="s">
        <v>452</v>
      </c>
      <c r="Q420" s="16" t="s">
        <v>3128</v>
      </c>
      <c r="R420" s="16" t="s">
        <v>1692</v>
      </c>
      <c r="S420" s="16" t="s">
        <v>3406</v>
      </c>
      <c r="T420" s="23" t="s">
        <v>168</v>
      </c>
      <c r="U420" s="23" t="s">
        <v>168</v>
      </c>
      <c r="V420" s="23"/>
      <c r="W420" s="23"/>
      <c r="X420" s="23" t="s">
        <v>168</v>
      </c>
      <c r="Y420" s="23" t="s">
        <v>168</v>
      </c>
      <c r="Z420" s="23" t="s">
        <v>168</v>
      </c>
      <c r="AA420" s="23" t="s">
        <v>168</v>
      </c>
      <c r="AB420" s="23" t="s">
        <v>168</v>
      </c>
      <c r="AC420" s="23" t="s">
        <v>168</v>
      </c>
      <c r="AD420" s="23" t="s">
        <v>168</v>
      </c>
      <c r="AE420" s="23" t="s">
        <v>168</v>
      </c>
      <c r="AF420" s="23" t="s">
        <v>168</v>
      </c>
      <c r="AG420" s="23" t="s">
        <v>168</v>
      </c>
      <c r="AH420" s="23" t="s">
        <v>168</v>
      </c>
      <c r="AI420" s="23" t="s">
        <v>168</v>
      </c>
      <c r="AJ420" s="23">
        <v>6</v>
      </c>
      <c r="AK420" s="23">
        <v>8</v>
      </c>
      <c r="AL420" s="15" t="s">
        <v>210</v>
      </c>
      <c r="AM420" s="15" t="s">
        <v>493</v>
      </c>
      <c r="AN420" s="15" t="s">
        <v>472</v>
      </c>
      <c r="AO420" s="16" t="s">
        <v>1500</v>
      </c>
      <c r="AP420" s="108"/>
      <c r="AQ420" s="69"/>
      <c r="AR420" s="56"/>
      <c r="AS420" s="56"/>
      <c r="AT420" s="56">
        <v>1555834</v>
      </c>
      <c r="AU420" s="4" t="s">
        <v>3899</v>
      </c>
      <c r="AV420" s="4" t="s">
        <v>3900</v>
      </c>
      <c r="AW420" s="4" t="s">
        <v>3901</v>
      </c>
      <c r="AX420" s="70">
        <v>0</v>
      </c>
      <c r="AY420" s="115">
        <v>0</v>
      </c>
      <c r="AZ420" s="70">
        <v>0</v>
      </c>
      <c r="BA420" s="115">
        <v>0</v>
      </c>
      <c r="BB420" s="157" t="s">
        <v>1506</v>
      </c>
      <c r="BC420" s="157" t="s">
        <v>1507</v>
      </c>
      <c r="BD420" s="157"/>
      <c r="BE420" s="157"/>
      <c r="BF420" s="157"/>
      <c r="BG420" s="115"/>
      <c r="BH420" s="143">
        <v>0</v>
      </c>
      <c r="BI420" s="143"/>
      <c r="BJ420" s="143">
        <v>0</v>
      </c>
      <c r="BK420" s="143">
        <v>0</v>
      </c>
      <c r="BL420" s="143">
        <v>0</v>
      </c>
      <c r="BM420" s="143">
        <v>0</v>
      </c>
      <c r="BN420" s="143">
        <v>0</v>
      </c>
      <c r="BO420" s="143">
        <v>0</v>
      </c>
      <c r="BP420" s="143">
        <v>1</v>
      </c>
      <c r="BQ420" s="6" t="str">
        <f>VLOOKUP(AM420,Hilfslisten!J:K,2,FALSE)</f>
        <v>Hofer Christoph</v>
      </c>
      <c r="BR420" s="157"/>
    </row>
    <row r="421" spans="1:70" ht="15" customHeight="1">
      <c r="A421" s="86" t="s">
        <v>3902</v>
      </c>
      <c r="B421" s="6"/>
      <c r="C421" s="6" t="s">
        <v>151</v>
      </c>
      <c r="D421" s="6"/>
      <c r="E421" s="6"/>
      <c r="F421" s="6"/>
      <c r="G421" s="6"/>
      <c r="H421" s="6" t="s">
        <v>151</v>
      </c>
      <c r="I421" s="6"/>
      <c r="J421" s="157" t="s">
        <v>667</v>
      </c>
      <c r="K421" s="83" t="s">
        <v>3903</v>
      </c>
      <c r="L421" s="102" t="s">
        <v>3904</v>
      </c>
      <c r="M421" s="84" t="s">
        <v>3904</v>
      </c>
      <c r="N421" s="15" t="s">
        <v>661</v>
      </c>
      <c r="O421" s="58">
        <v>4</v>
      </c>
      <c r="P421" s="16" t="s">
        <v>452</v>
      </c>
      <c r="Q421" s="16" t="s">
        <v>2633</v>
      </c>
      <c r="R421" s="16" t="s">
        <v>1692</v>
      </c>
      <c r="S421" s="6" t="s">
        <v>3564</v>
      </c>
      <c r="T421" s="157"/>
      <c r="U421" s="157"/>
      <c r="V421" s="157"/>
      <c r="W421" s="157"/>
      <c r="X421" s="157"/>
      <c r="Y421" s="157"/>
      <c r="Z421" s="157"/>
      <c r="AA421" s="157"/>
      <c r="AB421" s="157">
        <v>6</v>
      </c>
      <c r="AC421" s="157" t="s">
        <v>2266</v>
      </c>
      <c r="AD421" s="157"/>
      <c r="AE421" s="157"/>
      <c r="AF421" s="157"/>
      <c r="AG421" s="157"/>
      <c r="AH421" s="157"/>
      <c r="AI421" s="157"/>
      <c r="AJ421" s="157"/>
      <c r="AK421" s="157"/>
      <c r="AL421" s="15" t="s">
        <v>219</v>
      </c>
      <c r="AM421" s="15" t="s">
        <v>3905</v>
      </c>
      <c r="AN421" s="15" t="s">
        <v>308</v>
      </c>
      <c r="AO421" s="6"/>
      <c r="AP421" s="157"/>
      <c r="AQ421" s="69"/>
      <c r="AR421" s="56"/>
      <c r="AS421" s="6"/>
      <c r="AT421" s="6">
        <v>1604957</v>
      </c>
      <c r="AU421" s="4" t="s">
        <v>3906</v>
      </c>
      <c r="AV421" s="4" t="s">
        <v>3907</v>
      </c>
      <c r="AW421" s="4" t="s">
        <v>3908</v>
      </c>
      <c r="AX421" s="70" t="s">
        <v>667</v>
      </c>
      <c r="AY421" s="115">
        <v>0</v>
      </c>
      <c r="AZ421" s="70" t="s">
        <v>667</v>
      </c>
      <c r="BA421" s="115">
        <v>0</v>
      </c>
      <c r="BB421" s="157" t="s">
        <v>1506</v>
      </c>
      <c r="BC421" s="157" t="s">
        <v>1507</v>
      </c>
      <c r="BD421" s="157" t="s">
        <v>1671</v>
      </c>
      <c r="BE421" s="157"/>
      <c r="BF421" s="157"/>
      <c r="BG421" s="115"/>
      <c r="BH421" s="143">
        <v>0</v>
      </c>
      <c r="BI421" s="143"/>
      <c r="BJ421" s="143">
        <v>0</v>
      </c>
      <c r="BK421" s="143">
        <v>0</v>
      </c>
      <c r="BL421" s="143">
        <v>1</v>
      </c>
      <c r="BM421" s="143">
        <v>0</v>
      </c>
      <c r="BN421" s="143">
        <v>0</v>
      </c>
      <c r="BO421" s="143">
        <v>0</v>
      </c>
      <c r="BP421" s="143">
        <v>0</v>
      </c>
      <c r="BQ421" s="6" t="str">
        <f>VLOOKUP(AM421,Hilfslisten!J:K,2,FALSE)</f>
        <v>Toffetti Carughi Giovanni</v>
      </c>
      <c r="BR421" s="157" t="s">
        <v>667</v>
      </c>
    </row>
    <row r="422" spans="1:70" ht="15" hidden="1" customHeight="1">
      <c r="A422" s="85" t="s">
        <v>3909</v>
      </c>
      <c r="B422" s="69" t="s">
        <v>177</v>
      </c>
      <c r="C422" s="69" t="s">
        <v>155</v>
      </c>
      <c r="D422" s="56" t="s">
        <v>3910</v>
      </c>
      <c r="E422" s="103" t="s">
        <v>2848</v>
      </c>
      <c r="F422" s="69"/>
      <c r="G422" s="15" t="s">
        <v>1495</v>
      </c>
      <c r="H422" s="15"/>
      <c r="I422" s="15"/>
      <c r="J422" s="59" t="s">
        <v>667</v>
      </c>
      <c r="K422" s="15" t="s">
        <v>3911</v>
      </c>
      <c r="L422" s="103" t="s">
        <v>3912</v>
      </c>
      <c r="M422" s="84" t="s">
        <v>3912</v>
      </c>
      <c r="N422" s="15" t="s">
        <v>164</v>
      </c>
      <c r="O422" s="58">
        <v>4</v>
      </c>
      <c r="P422" s="16" t="s">
        <v>452</v>
      </c>
      <c r="Q422" s="16" t="s">
        <v>2610</v>
      </c>
      <c r="R422" s="16" t="s">
        <v>1692</v>
      </c>
      <c r="S422" s="16" t="s">
        <v>3406</v>
      </c>
      <c r="T422" s="23" t="s">
        <v>168</v>
      </c>
      <c r="U422" s="23" t="s">
        <v>168</v>
      </c>
      <c r="V422" s="23"/>
      <c r="W422" s="23"/>
      <c r="X422" s="23" t="s">
        <v>168</v>
      </c>
      <c r="Y422" s="23" t="s">
        <v>168</v>
      </c>
      <c r="Z422" s="23" t="s">
        <v>168</v>
      </c>
      <c r="AA422" s="23" t="s">
        <v>168</v>
      </c>
      <c r="AB422" s="23" t="s">
        <v>168</v>
      </c>
      <c r="AC422" s="23" t="s">
        <v>168</v>
      </c>
      <c r="AD422" s="23" t="s">
        <v>168</v>
      </c>
      <c r="AE422" s="23" t="s">
        <v>168</v>
      </c>
      <c r="AF422" s="23" t="s">
        <v>168</v>
      </c>
      <c r="AG422" s="23" t="s">
        <v>168</v>
      </c>
      <c r="AH422" s="23" t="s">
        <v>168</v>
      </c>
      <c r="AI422" s="23" t="s">
        <v>168</v>
      </c>
      <c r="AJ422" s="23">
        <v>6</v>
      </c>
      <c r="AK422" s="23">
        <v>8</v>
      </c>
      <c r="AL422" s="15" t="s">
        <v>210</v>
      </c>
      <c r="AM422" s="15" t="s">
        <v>1436</v>
      </c>
      <c r="AN422" s="15" t="s">
        <v>472</v>
      </c>
      <c r="AO422" s="16" t="s">
        <v>1500</v>
      </c>
      <c r="AP422" s="108"/>
      <c r="AQ422" s="69"/>
      <c r="AR422" s="56"/>
      <c r="AS422" s="56"/>
      <c r="AT422" s="56">
        <v>1555826</v>
      </c>
      <c r="AU422" s="4" t="s">
        <v>3913</v>
      </c>
      <c r="AV422" s="4" t="s">
        <v>3914</v>
      </c>
      <c r="AW422" s="4" t="s">
        <v>3915</v>
      </c>
      <c r="AX422" s="70">
        <v>0</v>
      </c>
      <c r="AY422" s="115">
        <v>0</v>
      </c>
      <c r="AZ422" s="70">
        <v>0</v>
      </c>
      <c r="BA422" s="115">
        <v>0</v>
      </c>
      <c r="BB422" s="157" t="s">
        <v>1506</v>
      </c>
      <c r="BC422" s="157" t="s">
        <v>1507</v>
      </c>
      <c r="BD422" s="157"/>
      <c r="BE422" s="157"/>
      <c r="BF422" s="157"/>
      <c r="BG422" s="115"/>
      <c r="BH422" s="143">
        <v>0</v>
      </c>
      <c r="BI422" s="143"/>
      <c r="BJ422" s="143">
        <v>0</v>
      </c>
      <c r="BK422" s="143">
        <v>0</v>
      </c>
      <c r="BL422" s="143">
        <v>0</v>
      </c>
      <c r="BM422" s="143">
        <v>0</v>
      </c>
      <c r="BN422" s="143">
        <v>0</v>
      </c>
      <c r="BO422" s="143">
        <v>0</v>
      </c>
      <c r="BP422" s="143">
        <v>1</v>
      </c>
      <c r="BQ422" s="6" t="str">
        <f>VLOOKUP(AM422,Hilfslisten!J:K,2,FALSE)</f>
        <v>Breymann Wolfgang</v>
      </c>
      <c r="BR422" s="157"/>
    </row>
    <row r="423" spans="1:70" ht="15" hidden="1" customHeight="1">
      <c r="A423" s="85" t="s">
        <v>3916</v>
      </c>
      <c r="B423" s="69" t="s">
        <v>177</v>
      </c>
      <c r="C423" s="69" t="s">
        <v>2990</v>
      </c>
      <c r="D423" s="96" t="s">
        <v>3917</v>
      </c>
      <c r="E423" s="99" t="s">
        <v>3918</v>
      </c>
      <c r="F423" s="69"/>
      <c r="G423" s="69" t="s">
        <v>2702</v>
      </c>
      <c r="H423" s="69" t="s">
        <v>3076</v>
      </c>
      <c r="I423" s="69"/>
      <c r="J423" s="59" t="s">
        <v>667</v>
      </c>
      <c r="K423" s="15" t="s">
        <v>3919</v>
      </c>
      <c r="L423" s="99" t="s">
        <v>3920</v>
      </c>
      <c r="M423" s="84" t="s">
        <v>3921</v>
      </c>
      <c r="N423" s="15" t="s">
        <v>164</v>
      </c>
      <c r="O423" s="58">
        <v>4</v>
      </c>
      <c r="P423" s="16" t="s">
        <v>452</v>
      </c>
      <c r="Q423" s="16" t="s">
        <v>2996</v>
      </c>
      <c r="R423" s="16" t="s">
        <v>1692</v>
      </c>
      <c r="S423" s="16" t="s">
        <v>3922</v>
      </c>
      <c r="T423" s="23" t="s">
        <v>168</v>
      </c>
      <c r="U423" s="23" t="s">
        <v>168</v>
      </c>
      <c r="V423" s="23"/>
      <c r="W423" s="23"/>
      <c r="X423" s="23">
        <v>6</v>
      </c>
      <c r="Y423" s="23" t="s">
        <v>2266</v>
      </c>
      <c r="Z423" s="23" t="s">
        <v>168</v>
      </c>
      <c r="AA423" s="23" t="s">
        <v>168</v>
      </c>
      <c r="AB423" s="23" t="s">
        <v>168</v>
      </c>
      <c r="AC423" s="23" t="s">
        <v>168</v>
      </c>
      <c r="AD423" s="23">
        <v>6</v>
      </c>
      <c r="AE423" s="23">
        <v>8</v>
      </c>
      <c r="AF423" s="23">
        <v>6</v>
      </c>
      <c r="AG423" s="23">
        <v>6</v>
      </c>
      <c r="AH423" s="23" t="s">
        <v>168</v>
      </c>
      <c r="AI423" s="23" t="s">
        <v>168</v>
      </c>
      <c r="AJ423" s="23" t="s">
        <v>168</v>
      </c>
      <c r="AK423" s="23" t="s">
        <v>168</v>
      </c>
      <c r="AL423" s="15" t="s">
        <v>427</v>
      </c>
      <c r="AM423" s="15" t="s">
        <v>3081</v>
      </c>
      <c r="AN423" s="15" t="s">
        <v>551</v>
      </c>
      <c r="AO423" s="16" t="s">
        <v>1500</v>
      </c>
      <c r="AP423" s="108"/>
      <c r="AQ423" s="69"/>
      <c r="AR423" s="56" t="s">
        <v>3082</v>
      </c>
      <c r="AS423" s="112"/>
      <c r="AT423" s="56">
        <v>1558036</v>
      </c>
      <c r="AU423" s="4" t="s">
        <v>3923</v>
      </c>
      <c r="AV423" s="4" t="s">
        <v>3924</v>
      </c>
      <c r="AW423" s="4" t="s">
        <v>3925</v>
      </c>
      <c r="AX423" s="70">
        <v>0</v>
      </c>
      <c r="AY423" s="115">
        <v>0</v>
      </c>
      <c r="AZ423" s="70">
        <v>0</v>
      </c>
      <c r="BA423" s="115">
        <v>0</v>
      </c>
      <c r="BB423" s="157" t="s">
        <v>1506</v>
      </c>
      <c r="BC423" s="157" t="s">
        <v>1507</v>
      </c>
      <c r="BD423" s="157"/>
      <c r="BE423" s="157"/>
      <c r="BF423" s="157"/>
      <c r="BG423" s="115"/>
      <c r="BH423" s="143">
        <v>0</v>
      </c>
      <c r="BI423" s="143"/>
      <c r="BJ423" s="143">
        <v>0.33333333333333331</v>
      </c>
      <c r="BK423" s="143">
        <v>0</v>
      </c>
      <c r="BL423" s="143">
        <v>0</v>
      </c>
      <c r="BM423" s="143">
        <v>0.33333333333333331</v>
      </c>
      <c r="BN423" s="143">
        <v>0.33333333333333331</v>
      </c>
      <c r="BO423" s="143">
        <v>0</v>
      </c>
      <c r="BP423" s="143">
        <v>0</v>
      </c>
      <c r="BQ423" s="6" t="str">
        <f>VLOOKUP(AM423,Hilfslisten!J:K,2,FALSE)</f>
        <v>Honegger Marcel</v>
      </c>
      <c r="BR423" s="157" t="s">
        <v>667</v>
      </c>
    </row>
    <row r="424" spans="1:70" ht="15" hidden="1" customHeight="1">
      <c r="A424" s="85" t="s">
        <v>3926</v>
      </c>
      <c r="B424" s="69" t="s">
        <v>177</v>
      </c>
      <c r="C424" s="69" t="s">
        <v>509</v>
      </c>
      <c r="D424" s="96" t="s">
        <v>3927</v>
      </c>
      <c r="E424" s="99" t="s">
        <v>3928</v>
      </c>
      <c r="F424" s="69"/>
      <c r="G424" s="15" t="s">
        <v>2702</v>
      </c>
      <c r="H424" s="15" t="s">
        <v>3089</v>
      </c>
      <c r="I424" s="15"/>
      <c r="J424" s="59" t="s">
        <v>667</v>
      </c>
      <c r="K424" s="15" t="s">
        <v>3929</v>
      </c>
      <c r="L424" s="99" t="s">
        <v>3928</v>
      </c>
      <c r="M424" s="84" t="s">
        <v>3930</v>
      </c>
      <c r="N424" s="15" t="s">
        <v>164</v>
      </c>
      <c r="O424" s="58">
        <v>4</v>
      </c>
      <c r="P424" s="16" t="s">
        <v>452</v>
      </c>
      <c r="Q424" s="16" t="s">
        <v>2679</v>
      </c>
      <c r="R424" s="16" t="s">
        <v>1692</v>
      </c>
      <c r="S424" s="16" t="s">
        <v>3406</v>
      </c>
      <c r="T424" s="23" t="s">
        <v>168</v>
      </c>
      <c r="U424" s="23" t="s">
        <v>168</v>
      </c>
      <c r="V424" s="23"/>
      <c r="W424" s="23"/>
      <c r="X424" s="23">
        <v>6</v>
      </c>
      <c r="Y424" s="23">
        <v>8</v>
      </c>
      <c r="Z424" s="23" t="s">
        <v>168</v>
      </c>
      <c r="AA424" s="23" t="s">
        <v>168</v>
      </c>
      <c r="AB424" s="23" t="s">
        <v>168</v>
      </c>
      <c r="AC424" s="23" t="s">
        <v>168</v>
      </c>
      <c r="AD424" s="23" t="s">
        <v>168</v>
      </c>
      <c r="AE424" s="23" t="s">
        <v>168</v>
      </c>
      <c r="AF424" s="23">
        <v>6</v>
      </c>
      <c r="AG424" s="23">
        <v>8</v>
      </c>
      <c r="AH424" s="23" t="s">
        <v>168</v>
      </c>
      <c r="AI424" s="23" t="s">
        <v>168</v>
      </c>
      <c r="AJ424" s="23" t="s">
        <v>168</v>
      </c>
      <c r="AK424" s="23" t="s">
        <v>168</v>
      </c>
      <c r="AL424" s="15" t="s">
        <v>427</v>
      </c>
      <c r="AM424" s="15" t="s">
        <v>3092</v>
      </c>
      <c r="AN424" s="15" t="s">
        <v>415</v>
      </c>
      <c r="AO424" s="16" t="s">
        <v>1500</v>
      </c>
      <c r="AP424" s="108"/>
      <c r="AQ424" s="69" t="s">
        <v>3931</v>
      </c>
      <c r="AR424" s="56" t="s">
        <v>2190</v>
      </c>
      <c r="AS424" s="112"/>
      <c r="AT424" s="56">
        <v>1558025</v>
      </c>
      <c r="AU424" s="4" t="s">
        <v>3932</v>
      </c>
      <c r="AV424" s="4" t="s">
        <v>3933</v>
      </c>
      <c r="AW424" s="4" t="s">
        <v>3934</v>
      </c>
      <c r="AX424" s="70">
        <v>0</v>
      </c>
      <c r="AY424" s="115">
        <v>0</v>
      </c>
      <c r="AZ424" s="70">
        <v>0</v>
      </c>
      <c r="BA424" s="115">
        <v>0</v>
      </c>
      <c r="BB424" s="157" t="s">
        <v>1506</v>
      </c>
      <c r="BC424" s="157" t="s">
        <v>1507</v>
      </c>
      <c r="BD424" s="157"/>
      <c r="BE424" s="157"/>
      <c r="BF424" s="157"/>
      <c r="BG424" s="115"/>
      <c r="BH424" s="143">
        <v>0</v>
      </c>
      <c r="BI424" s="143"/>
      <c r="BJ424" s="143">
        <v>0.5</v>
      </c>
      <c r="BK424" s="143">
        <v>0</v>
      </c>
      <c r="BL424" s="143">
        <v>0</v>
      </c>
      <c r="BM424" s="143">
        <v>0</v>
      </c>
      <c r="BN424" s="143">
        <v>0.5</v>
      </c>
      <c r="BO424" s="143">
        <v>0</v>
      </c>
      <c r="BP424" s="143">
        <v>0</v>
      </c>
      <c r="BQ424" s="6" t="str">
        <f>VLOOKUP(AM424,Hilfslisten!J:K,2,FALSE)</f>
        <v>Altenburger Ruprecht</v>
      </c>
      <c r="BR424" s="157" t="s">
        <v>667</v>
      </c>
    </row>
    <row r="425" spans="1:70" ht="15" hidden="1" customHeight="1">
      <c r="A425" s="85" t="s">
        <v>3935</v>
      </c>
      <c r="B425" s="22" t="s">
        <v>177</v>
      </c>
      <c r="C425" s="21" t="s">
        <v>150</v>
      </c>
      <c r="D425" s="56" t="s">
        <v>3936</v>
      </c>
      <c r="E425" s="101" t="s">
        <v>2553</v>
      </c>
      <c r="F425" s="21"/>
      <c r="G425" s="14" t="s">
        <v>2712</v>
      </c>
      <c r="H425" s="14" t="s">
        <v>2713</v>
      </c>
      <c r="I425" s="14"/>
      <c r="J425" s="59" t="s">
        <v>667</v>
      </c>
      <c r="K425" s="14" t="s">
        <v>3937</v>
      </c>
      <c r="L425" s="101" t="s">
        <v>3938</v>
      </c>
      <c r="M425" s="84" t="s">
        <v>3938</v>
      </c>
      <c r="N425" s="15" t="s">
        <v>164</v>
      </c>
      <c r="O425" s="58">
        <v>4</v>
      </c>
      <c r="P425" s="16" t="s">
        <v>452</v>
      </c>
      <c r="Q425" s="16" t="s">
        <v>2716</v>
      </c>
      <c r="R425" s="16" t="s">
        <v>1692</v>
      </c>
      <c r="S425" s="16" t="s">
        <v>3629</v>
      </c>
      <c r="T425" s="23" t="s">
        <v>168</v>
      </c>
      <c r="U425" s="23" t="s">
        <v>168</v>
      </c>
      <c r="V425" s="23"/>
      <c r="W425" s="23"/>
      <c r="X425" s="23" t="s">
        <v>168</v>
      </c>
      <c r="Y425" s="23" t="s">
        <v>168</v>
      </c>
      <c r="Z425" s="23">
        <v>6</v>
      </c>
      <c r="AA425" s="23" t="s">
        <v>2266</v>
      </c>
      <c r="AB425" s="23" t="s">
        <v>168</v>
      </c>
      <c r="AC425" s="23" t="s">
        <v>168</v>
      </c>
      <c r="AD425" s="23" t="s">
        <v>168</v>
      </c>
      <c r="AE425" s="23" t="s">
        <v>168</v>
      </c>
      <c r="AF425" s="23" t="s">
        <v>168</v>
      </c>
      <c r="AG425" s="23" t="s">
        <v>168</v>
      </c>
      <c r="AH425" s="23" t="s">
        <v>168</v>
      </c>
      <c r="AI425" s="23" t="s">
        <v>168</v>
      </c>
      <c r="AJ425" s="23" t="s">
        <v>168</v>
      </c>
      <c r="AK425" s="23" t="s">
        <v>168</v>
      </c>
      <c r="AL425" s="15" t="s">
        <v>284</v>
      </c>
      <c r="AM425" s="15" t="s">
        <v>2457</v>
      </c>
      <c r="AN425" s="15" t="s">
        <v>273</v>
      </c>
      <c r="AO425" s="17" t="s">
        <v>1500</v>
      </c>
      <c r="AP425" s="23"/>
      <c r="AQ425" s="69"/>
      <c r="AR425" s="56"/>
      <c r="AS425" s="56"/>
      <c r="AT425" s="56">
        <v>1558084</v>
      </c>
      <c r="AU425" s="4" t="s">
        <v>3939</v>
      </c>
      <c r="AV425" s="4" t="s">
        <v>3940</v>
      </c>
      <c r="AW425" s="4" t="s">
        <v>3941</v>
      </c>
      <c r="AX425" s="70">
        <v>0</v>
      </c>
      <c r="AY425" s="115">
        <v>0</v>
      </c>
      <c r="AZ425" s="70">
        <v>0</v>
      </c>
      <c r="BA425" s="115">
        <v>0</v>
      </c>
      <c r="BB425" s="157" t="s">
        <v>1506</v>
      </c>
      <c r="BC425" s="157" t="s">
        <v>1507</v>
      </c>
      <c r="BD425" s="157"/>
      <c r="BE425" s="157"/>
      <c r="BF425" s="157"/>
      <c r="BG425" s="115"/>
      <c r="BH425" s="143">
        <v>0</v>
      </c>
      <c r="BI425" s="143"/>
      <c r="BJ425" s="143">
        <v>0</v>
      </c>
      <c r="BK425" s="143">
        <v>1</v>
      </c>
      <c r="BL425" s="143">
        <v>0</v>
      </c>
      <c r="BM425" s="143">
        <v>0</v>
      </c>
      <c r="BN425" s="143">
        <v>0</v>
      </c>
      <c r="BO425" s="143">
        <v>0</v>
      </c>
      <c r="BP425" s="143">
        <v>0</v>
      </c>
      <c r="BQ425" s="6" t="str">
        <f>VLOOKUP(AM425,Hilfslisten!J:K,2,FALSE)</f>
        <v>Eberle Armin</v>
      </c>
      <c r="BR425" s="157" t="s">
        <v>667</v>
      </c>
    </row>
    <row r="426" spans="1:70" ht="15" hidden="1" customHeight="1">
      <c r="A426" s="85" t="s">
        <v>3942</v>
      </c>
      <c r="B426" s="69" t="s">
        <v>177</v>
      </c>
      <c r="C426" s="69" t="s">
        <v>155</v>
      </c>
      <c r="D426" s="56" t="s">
        <v>3943</v>
      </c>
      <c r="E426" s="103" t="s">
        <v>3692</v>
      </c>
      <c r="F426" s="69"/>
      <c r="G426" s="15" t="s">
        <v>1495</v>
      </c>
      <c r="H426" s="15"/>
      <c r="I426" s="15"/>
      <c r="J426" s="59" t="s">
        <v>667</v>
      </c>
      <c r="K426" s="15" t="s">
        <v>3944</v>
      </c>
      <c r="L426" s="103" t="s">
        <v>3945</v>
      </c>
      <c r="M426" s="84" t="s">
        <v>3946</v>
      </c>
      <c r="N426" s="15" t="s">
        <v>164</v>
      </c>
      <c r="O426" s="58">
        <v>4</v>
      </c>
      <c r="P426" s="16" t="s">
        <v>452</v>
      </c>
      <c r="Q426" s="16" t="s">
        <v>2610</v>
      </c>
      <c r="R426" s="16" t="s">
        <v>1692</v>
      </c>
      <c r="S426" s="16" t="s">
        <v>3406</v>
      </c>
      <c r="T426" s="23" t="s">
        <v>168</v>
      </c>
      <c r="U426" s="23" t="s">
        <v>168</v>
      </c>
      <c r="V426" s="23"/>
      <c r="W426" s="23"/>
      <c r="X426" s="23" t="s">
        <v>168</v>
      </c>
      <c r="Y426" s="23" t="s">
        <v>168</v>
      </c>
      <c r="Z426" s="23" t="s">
        <v>168</v>
      </c>
      <c r="AA426" s="23" t="s">
        <v>168</v>
      </c>
      <c r="AB426" s="23" t="s">
        <v>168</v>
      </c>
      <c r="AC426" s="23" t="s">
        <v>168</v>
      </c>
      <c r="AD426" s="23" t="s">
        <v>168</v>
      </c>
      <c r="AE426" s="23" t="s">
        <v>168</v>
      </c>
      <c r="AF426" s="23" t="s">
        <v>168</v>
      </c>
      <c r="AG426" s="23" t="s">
        <v>168</v>
      </c>
      <c r="AH426" s="23" t="s">
        <v>168</v>
      </c>
      <c r="AI426" s="23" t="s">
        <v>168</v>
      </c>
      <c r="AJ426" s="23">
        <v>6</v>
      </c>
      <c r="AK426" s="23">
        <v>8</v>
      </c>
      <c r="AL426" s="15" t="s">
        <v>210</v>
      </c>
      <c r="AM426" s="15" t="s">
        <v>3947</v>
      </c>
      <c r="AN426" s="15" t="s">
        <v>472</v>
      </c>
      <c r="AO426" s="16" t="s">
        <v>1500</v>
      </c>
      <c r="AP426" s="108"/>
      <c r="AQ426" s="69"/>
      <c r="AR426" s="56"/>
      <c r="AS426" s="56"/>
      <c r="AT426" s="56">
        <v>1555815</v>
      </c>
      <c r="AU426" s="4" t="s">
        <v>3948</v>
      </c>
      <c r="AV426" s="4" t="s">
        <v>3949</v>
      </c>
      <c r="AW426" s="4" t="s">
        <v>3950</v>
      </c>
      <c r="AX426" s="70">
        <v>0</v>
      </c>
      <c r="AY426" s="115">
        <v>0</v>
      </c>
      <c r="AZ426" s="70">
        <v>0</v>
      </c>
      <c r="BA426" s="115">
        <v>0</v>
      </c>
      <c r="BB426" s="157" t="s">
        <v>1506</v>
      </c>
      <c r="BC426" s="157" t="s">
        <v>1507</v>
      </c>
      <c r="BD426" s="157"/>
      <c r="BE426" s="157"/>
      <c r="BF426" s="157"/>
      <c r="BG426" s="115"/>
      <c r="BH426" s="143">
        <v>0</v>
      </c>
      <c r="BI426" s="143"/>
      <c r="BJ426" s="143">
        <v>0</v>
      </c>
      <c r="BK426" s="143">
        <v>0</v>
      </c>
      <c r="BL426" s="143">
        <v>0</v>
      </c>
      <c r="BM426" s="143">
        <v>0</v>
      </c>
      <c r="BN426" s="143">
        <v>0</v>
      </c>
      <c r="BO426" s="143">
        <v>0</v>
      </c>
      <c r="BP426" s="143">
        <v>1</v>
      </c>
      <c r="BQ426" s="6" t="str">
        <f>VLOOKUP(AM426,Hilfslisten!J:K,2,FALSE)</f>
        <v>Templ Matthias</v>
      </c>
      <c r="BR426" s="157"/>
    </row>
    <row r="427" spans="1:70" ht="15" hidden="1" customHeight="1">
      <c r="A427" s="85" t="s">
        <v>3951</v>
      </c>
      <c r="B427" s="69" t="s">
        <v>177</v>
      </c>
      <c r="C427" s="69" t="s">
        <v>155</v>
      </c>
      <c r="D427" s="56" t="s">
        <v>3952</v>
      </c>
      <c r="E427" s="103" t="s">
        <v>3692</v>
      </c>
      <c r="F427" s="69"/>
      <c r="G427" s="15" t="s">
        <v>3117</v>
      </c>
      <c r="H427" s="15"/>
      <c r="I427" s="15"/>
      <c r="J427" s="59" t="s">
        <v>667</v>
      </c>
      <c r="K427" s="15" t="s">
        <v>3953</v>
      </c>
      <c r="L427" s="103" t="s">
        <v>3954</v>
      </c>
      <c r="M427" s="84" t="s">
        <v>3955</v>
      </c>
      <c r="N427" s="15" t="s">
        <v>164</v>
      </c>
      <c r="O427" s="58">
        <v>4</v>
      </c>
      <c r="P427" s="16" t="s">
        <v>208</v>
      </c>
      <c r="Q427" s="16" t="s">
        <v>3120</v>
      </c>
      <c r="R427" s="16" t="s">
        <v>1692</v>
      </c>
      <c r="S427" s="16" t="s">
        <v>3406</v>
      </c>
      <c r="T427" s="23" t="s">
        <v>168</v>
      </c>
      <c r="U427" s="23" t="s">
        <v>168</v>
      </c>
      <c r="V427" s="23"/>
      <c r="W427" s="23"/>
      <c r="X427" s="23" t="s">
        <v>168</v>
      </c>
      <c r="Y427" s="23" t="s">
        <v>168</v>
      </c>
      <c r="Z427" s="23" t="s">
        <v>168</v>
      </c>
      <c r="AA427" s="23" t="s">
        <v>168</v>
      </c>
      <c r="AB427" s="23" t="s">
        <v>168</v>
      </c>
      <c r="AC427" s="23" t="s">
        <v>168</v>
      </c>
      <c r="AD427" s="23" t="s">
        <v>168</v>
      </c>
      <c r="AE427" s="23" t="s">
        <v>168</v>
      </c>
      <c r="AF427" s="23" t="s">
        <v>168</v>
      </c>
      <c r="AG427" s="23" t="s">
        <v>168</v>
      </c>
      <c r="AH427" s="23" t="s">
        <v>168</v>
      </c>
      <c r="AI427" s="23" t="s">
        <v>168</v>
      </c>
      <c r="AJ427" s="23">
        <v>6</v>
      </c>
      <c r="AK427" s="23">
        <v>8</v>
      </c>
      <c r="AL427" s="15" t="s">
        <v>210</v>
      </c>
      <c r="AM427" s="15" t="s">
        <v>1134</v>
      </c>
      <c r="AN427" s="15" t="s">
        <v>472</v>
      </c>
      <c r="AO427" s="16" t="s">
        <v>1500</v>
      </c>
      <c r="AP427" s="108"/>
      <c r="AQ427" s="69"/>
      <c r="AR427" s="56"/>
      <c r="AS427" s="56"/>
      <c r="AT427" s="56">
        <v>1558642</v>
      </c>
      <c r="AU427" s="4" t="s">
        <v>3956</v>
      </c>
      <c r="AV427" s="4" t="s">
        <v>3957</v>
      </c>
      <c r="AW427" s="4" t="s">
        <v>3958</v>
      </c>
      <c r="AX427" s="70">
        <v>0</v>
      </c>
      <c r="AY427" s="115">
        <v>0</v>
      </c>
      <c r="AZ427" s="70">
        <v>0</v>
      </c>
      <c r="BA427" s="115">
        <v>0</v>
      </c>
      <c r="BB427" s="157" t="s">
        <v>1506</v>
      </c>
      <c r="BC427" s="157" t="s">
        <v>1507</v>
      </c>
      <c r="BD427" s="157"/>
      <c r="BE427" s="157"/>
      <c r="BF427" s="157"/>
      <c r="BG427" s="115"/>
      <c r="BH427" s="143">
        <v>0</v>
      </c>
      <c r="BI427" s="143"/>
      <c r="BJ427" s="143">
        <v>0</v>
      </c>
      <c r="BK427" s="143">
        <v>0</v>
      </c>
      <c r="BL427" s="143">
        <v>0</v>
      </c>
      <c r="BM427" s="143">
        <v>0</v>
      </c>
      <c r="BN427" s="143">
        <v>0</v>
      </c>
      <c r="BO427" s="143">
        <v>0</v>
      </c>
      <c r="BP427" s="143">
        <v>1</v>
      </c>
      <c r="BQ427" s="6" t="str">
        <f>VLOOKUP(AM427,Hilfslisten!J:K,2,FALSE)</f>
        <v>Meierhofer Jürg</v>
      </c>
      <c r="BR427" s="157"/>
    </row>
    <row r="428" spans="1:70" ht="15" hidden="1" customHeight="1">
      <c r="A428" s="85" t="s">
        <v>3959</v>
      </c>
      <c r="B428" s="22" t="s">
        <v>177</v>
      </c>
      <c r="C428" s="22" t="s">
        <v>2990</v>
      </c>
      <c r="D428" s="56"/>
      <c r="E428" s="102"/>
      <c r="F428" s="22"/>
      <c r="G428" s="22"/>
      <c r="H428" s="22" t="s">
        <v>2990</v>
      </c>
      <c r="I428" s="22"/>
      <c r="J428" s="65" t="s">
        <v>667</v>
      </c>
      <c r="K428" s="21" t="s">
        <v>3960</v>
      </c>
      <c r="L428" s="102" t="s">
        <v>3961</v>
      </c>
      <c r="M428" s="84" t="s">
        <v>3962</v>
      </c>
      <c r="N428" s="15" t="s">
        <v>164</v>
      </c>
      <c r="O428" s="58">
        <v>4</v>
      </c>
      <c r="P428" s="16" t="s">
        <v>208</v>
      </c>
      <c r="Q428" s="16" t="s">
        <v>2996</v>
      </c>
      <c r="R428" s="16" t="s">
        <v>1692</v>
      </c>
      <c r="S428" s="22" t="s">
        <v>3593</v>
      </c>
      <c r="T428" s="23"/>
      <c r="U428" s="23"/>
      <c r="V428" s="23"/>
      <c r="W428" s="23"/>
      <c r="X428" s="23">
        <v>6</v>
      </c>
      <c r="Y428" s="23" t="s">
        <v>2266</v>
      </c>
      <c r="Z428" s="23"/>
      <c r="AA428" s="23"/>
      <c r="AB428" s="23"/>
      <c r="AC428" s="23"/>
      <c r="AD428" s="23">
        <v>6</v>
      </c>
      <c r="AE428" s="23">
        <v>8</v>
      </c>
      <c r="AF428" s="23">
        <v>6</v>
      </c>
      <c r="AG428" s="23">
        <v>8</v>
      </c>
      <c r="AH428" s="23"/>
      <c r="AI428" s="23"/>
      <c r="AJ428" s="23"/>
      <c r="AK428" s="23"/>
      <c r="AL428" s="15" t="s">
        <v>427</v>
      </c>
      <c r="AM428" s="15" t="s">
        <v>3477</v>
      </c>
      <c r="AN428" s="15" t="s">
        <v>415</v>
      </c>
      <c r="AO428" s="84" t="s">
        <v>1500</v>
      </c>
      <c r="AP428" s="109"/>
      <c r="AQ428" s="69"/>
      <c r="AR428" s="56" t="s">
        <v>3963</v>
      </c>
      <c r="AS428" s="56"/>
      <c r="AT428" s="56">
        <v>1558053</v>
      </c>
      <c r="AU428" s="4" t="s">
        <v>3964</v>
      </c>
      <c r="AV428" s="4" t="s">
        <v>3965</v>
      </c>
      <c r="AW428" s="4" t="s">
        <v>3966</v>
      </c>
      <c r="AX428" s="70" t="s">
        <v>667</v>
      </c>
      <c r="AY428" s="115">
        <v>0</v>
      </c>
      <c r="AZ428" s="70" t="s">
        <v>667</v>
      </c>
      <c r="BA428" s="115">
        <v>0</v>
      </c>
      <c r="BB428" s="157" t="s">
        <v>1506</v>
      </c>
      <c r="BC428" s="157" t="s">
        <v>1507</v>
      </c>
      <c r="BD428" s="157"/>
      <c r="BE428" s="157"/>
      <c r="BF428" s="157"/>
      <c r="BG428" s="115"/>
      <c r="BH428" s="143">
        <v>0</v>
      </c>
      <c r="BI428" s="143"/>
      <c r="BJ428" s="143">
        <v>0.33329999999999999</v>
      </c>
      <c r="BK428" s="143">
        <v>0</v>
      </c>
      <c r="BL428" s="143">
        <v>0</v>
      </c>
      <c r="BM428" s="143">
        <v>0.33329999999999999</v>
      </c>
      <c r="BN428" s="143">
        <v>0.33329999999999999</v>
      </c>
      <c r="BO428" s="143">
        <v>0</v>
      </c>
      <c r="BP428" s="143">
        <v>0</v>
      </c>
      <c r="BQ428" s="6" t="str">
        <f>VLOOKUP(AM428,Hilfslisten!J:K,2,FALSE)</f>
        <v>Putzi-Plesko Hanna</v>
      </c>
      <c r="BR428" s="157" t="s">
        <v>667</v>
      </c>
    </row>
    <row r="429" spans="1:70" ht="15" hidden="1" customHeight="1">
      <c r="A429" s="85" t="s">
        <v>3967</v>
      </c>
      <c r="B429" s="6"/>
      <c r="C429" s="6" t="s">
        <v>3968</v>
      </c>
      <c r="D429" s="6"/>
      <c r="E429" s="6"/>
      <c r="F429" s="6"/>
      <c r="G429" s="6"/>
      <c r="H429" s="6" t="s">
        <v>3968</v>
      </c>
      <c r="I429" s="6"/>
      <c r="J429" s="157" t="s">
        <v>667</v>
      </c>
      <c r="K429" s="83" t="s">
        <v>3969</v>
      </c>
      <c r="L429" s="103" t="s">
        <v>3970</v>
      </c>
      <c r="M429" s="84" t="s">
        <v>3970</v>
      </c>
      <c r="N429" s="15" t="s">
        <v>164</v>
      </c>
      <c r="O429" s="58">
        <v>4</v>
      </c>
      <c r="P429" s="16" t="s">
        <v>452</v>
      </c>
      <c r="Q429" s="16" t="s">
        <v>3971</v>
      </c>
      <c r="R429" s="16" t="s">
        <v>1692</v>
      </c>
      <c r="S429" s="16" t="s">
        <v>3972</v>
      </c>
      <c r="T429" s="157"/>
      <c r="U429" s="157"/>
      <c r="V429" s="157"/>
      <c r="W429" s="157"/>
      <c r="X429" s="157">
        <v>6</v>
      </c>
      <c r="Y429" s="157">
        <v>8</v>
      </c>
      <c r="Z429" s="157">
        <v>6</v>
      </c>
      <c r="AA429" s="23" t="s">
        <v>2266</v>
      </c>
      <c r="AB429" s="157"/>
      <c r="AC429" s="157"/>
      <c r="AD429" s="157"/>
      <c r="AE429" s="157"/>
      <c r="AF429" s="157"/>
      <c r="AG429" s="157"/>
      <c r="AH429" s="157"/>
      <c r="AI429" s="157"/>
      <c r="AJ429" s="157"/>
      <c r="AK429" s="157"/>
      <c r="AL429" s="15" t="s">
        <v>271</v>
      </c>
      <c r="AM429" s="15" t="s">
        <v>1230</v>
      </c>
      <c r="AN429" s="15" t="s">
        <v>273</v>
      </c>
      <c r="AO429" s="6"/>
      <c r="AP429" s="157"/>
      <c r="AQ429" s="69" t="s">
        <v>3973</v>
      </c>
      <c r="AR429" s="56"/>
      <c r="AS429" s="6"/>
      <c r="AT429" s="6">
        <v>1557900</v>
      </c>
      <c r="AU429" s="4" t="s">
        <v>3974</v>
      </c>
      <c r="AV429" s="4" t="s">
        <v>3975</v>
      </c>
      <c r="AW429" s="4" t="s">
        <v>3976</v>
      </c>
      <c r="AX429" s="70">
        <v>0</v>
      </c>
      <c r="AY429" s="115">
        <v>0</v>
      </c>
      <c r="AZ429" s="70">
        <v>0</v>
      </c>
      <c r="BA429" s="115">
        <v>0</v>
      </c>
      <c r="BB429" s="157" t="s">
        <v>1506</v>
      </c>
      <c r="BC429" s="157" t="s">
        <v>1507</v>
      </c>
      <c r="BD429" s="157"/>
      <c r="BE429" s="157"/>
      <c r="BF429" s="157"/>
      <c r="BG429" s="115"/>
      <c r="BH429" s="143">
        <v>0</v>
      </c>
      <c r="BI429" s="143"/>
      <c r="BJ429" s="143">
        <v>0.5</v>
      </c>
      <c r="BK429" s="143">
        <v>0.5</v>
      </c>
      <c r="BL429" s="143">
        <v>0</v>
      </c>
      <c r="BM429" s="143">
        <v>0</v>
      </c>
      <c r="BN429" s="143">
        <v>0</v>
      </c>
      <c r="BO429" s="143">
        <v>0</v>
      </c>
      <c r="BP429" s="143">
        <v>0</v>
      </c>
      <c r="BQ429" s="6" t="str">
        <f>VLOOKUP(AM429,Hilfslisten!J:K,2,FALSE)</f>
        <v>Korba Petr</v>
      </c>
      <c r="BR429" s="157" t="s">
        <v>667</v>
      </c>
    </row>
    <row r="430" spans="1:70" ht="15" hidden="1" customHeight="1">
      <c r="A430" s="85" t="s">
        <v>3977</v>
      </c>
      <c r="B430" s="69" t="s">
        <v>177</v>
      </c>
      <c r="C430" s="22" t="s">
        <v>147</v>
      </c>
      <c r="D430" s="56"/>
      <c r="E430" s="102"/>
      <c r="F430" s="22"/>
      <c r="G430" s="22"/>
      <c r="H430" s="22" t="s">
        <v>147</v>
      </c>
      <c r="I430" s="22"/>
      <c r="J430" s="59" t="s">
        <v>667</v>
      </c>
      <c r="K430" s="21" t="s">
        <v>3978</v>
      </c>
      <c r="L430" s="102" t="s">
        <v>3979</v>
      </c>
      <c r="M430" s="84" t="s">
        <v>3979</v>
      </c>
      <c r="N430" s="15" t="s">
        <v>164</v>
      </c>
      <c r="O430" s="58">
        <v>4</v>
      </c>
      <c r="P430" s="16" t="s">
        <v>165</v>
      </c>
      <c r="Q430" s="16" t="s">
        <v>2641</v>
      </c>
      <c r="R430" s="16" t="s">
        <v>1692</v>
      </c>
      <c r="S430" s="22" t="s">
        <v>1692</v>
      </c>
      <c r="T430" s="23">
        <v>6</v>
      </c>
      <c r="U430" s="23">
        <v>6</v>
      </c>
      <c r="V430" s="23"/>
      <c r="W430" s="23"/>
      <c r="X430" s="23" t="s">
        <v>168</v>
      </c>
      <c r="Y430" s="23" t="s">
        <v>168</v>
      </c>
      <c r="Z430" s="23" t="s">
        <v>168</v>
      </c>
      <c r="AA430" s="23" t="s">
        <v>168</v>
      </c>
      <c r="AB430" s="23" t="s">
        <v>168</v>
      </c>
      <c r="AC430" s="23" t="s">
        <v>168</v>
      </c>
      <c r="AD430" s="23" t="s">
        <v>168</v>
      </c>
      <c r="AE430" s="23" t="s">
        <v>168</v>
      </c>
      <c r="AF430" s="23" t="s">
        <v>168</v>
      </c>
      <c r="AG430" s="23" t="s">
        <v>168</v>
      </c>
      <c r="AH430" s="23" t="s">
        <v>168</v>
      </c>
      <c r="AI430" s="23" t="s">
        <v>168</v>
      </c>
      <c r="AJ430" s="23" t="s">
        <v>168</v>
      </c>
      <c r="AK430" s="23" t="s">
        <v>168</v>
      </c>
      <c r="AL430" s="15" t="s">
        <v>169</v>
      </c>
      <c r="AM430" s="15" t="s">
        <v>3980</v>
      </c>
      <c r="AN430" s="15" t="s">
        <v>170</v>
      </c>
      <c r="AO430" s="84" t="s">
        <v>1500</v>
      </c>
      <c r="AP430" s="109"/>
      <c r="AQ430" s="69"/>
      <c r="AR430" s="56"/>
      <c r="AS430" s="56"/>
      <c r="AT430" s="56">
        <v>1558388</v>
      </c>
      <c r="AU430" s="4" t="s">
        <v>3981</v>
      </c>
      <c r="AV430" s="4" t="s">
        <v>3982</v>
      </c>
      <c r="AW430" s="4" t="s">
        <v>3983</v>
      </c>
      <c r="AX430" s="70">
        <v>0</v>
      </c>
      <c r="AY430" s="115">
        <v>0</v>
      </c>
      <c r="AZ430" s="70">
        <v>0</v>
      </c>
      <c r="BA430" s="115">
        <v>0</v>
      </c>
      <c r="BB430" s="157" t="s">
        <v>1506</v>
      </c>
      <c r="BC430" s="157" t="s">
        <v>1507</v>
      </c>
      <c r="BD430" s="157"/>
      <c r="BE430" s="157"/>
      <c r="BF430" s="157"/>
      <c r="BG430" s="115"/>
      <c r="BH430" s="143">
        <v>1</v>
      </c>
      <c r="BI430" s="143"/>
      <c r="BJ430" s="143">
        <v>0</v>
      </c>
      <c r="BK430" s="143">
        <v>0</v>
      </c>
      <c r="BL430" s="143">
        <v>0</v>
      </c>
      <c r="BM430" s="143">
        <v>0</v>
      </c>
      <c r="BN430" s="143">
        <v>0</v>
      </c>
      <c r="BO430" s="143">
        <v>0</v>
      </c>
      <c r="BP430" s="143">
        <v>0</v>
      </c>
      <c r="BQ430" s="6" t="str">
        <f>VLOOKUP(AM430,Hilfslisten!J:K,2,FALSE)</f>
        <v>Scaramuzza Maurizio</v>
      </c>
      <c r="BR430" s="157" t="s">
        <v>667</v>
      </c>
    </row>
    <row r="431" spans="1:70" ht="15" hidden="1" customHeight="1">
      <c r="A431" s="85" t="s">
        <v>3984</v>
      </c>
      <c r="B431" s="22" t="s">
        <v>177</v>
      </c>
      <c r="C431" s="21" t="s">
        <v>152</v>
      </c>
      <c r="D431" s="97" t="s">
        <v>3985</v>
      </c>
      <c r="E431" s="100" t="s">
        <v>3986</v>
      </c>
      <c r="F431" s="21"/>
      <c r="G431" s="21" t="s">
        <v>2689</v>
      </c>
      <c r="H431" s="21"/>
      <c r="I431" s="21"/>
      <c r="J431" s="59" t="s">
        <v>667</v>
      </c>
      <c r="K431" s="14" t="s">
        <v>3987</v>
      </c>
      <c r="L431" s="100" t="s">
        <v>3986</v>
      </c>
      <c r="M431" s="84" t="s">
        <v>3986</v>
      </c>
      <c r="N431" s="15" t="s">
        <v>164</v>
      </c>
      <c r="O431" s="58">
        <v>4</v>
      </c>
      <c r="P431" s="16" t="s">
        <v>452</v>
      </c>
      <c r="Q431" s="16" t="s">
        <v>2746</v>
      </c>
      <c r="R431" s="16" t="s">
        <v>1692</v>
      </c>
      <c r="S431" s="16" t="s">
        <v>3406</v>
      </c>
      <c r="T431" s="23" t="s">
        <v>168</v>
      </c>
      <c r="U431" s="23" t="s">
        <v>168</v>
      </c>
      <c r="V431" s="23"/>
      <c r="W431" s="23"/>
      <c r="X431" s="23" t="s">
        <v>168</v>
      </c>
      <c r="Y431" s="23" t="s">
        <v>168</v>
      </c>
      <c r="Z431" s="23" t="s">
        <v>168</v>
      </c>
      <c r="AA431" s="23" t="s">
        <v>168</v>
      </c>
      <c r="AB431" s="23" t="s">
        <v>168</v>
      </c>
      <c r="AC431" s="23" t="s">
        <v>168</v>
      </c>
      <c r="AD431" s="23">
        <v>6</v>
      </c>
      <c r="AE431" s="23">
        <v>8</v>
      </c>
      <c r="AF431" s="23" t="s">
        <v>168</v>
      </c>
      <c r="AG431" s="23" t="s">
        <v>168</v>
      </c>
      <c r="AH431" s="23" t="s">
        <v>168</v>
      </c>
      <c r="AI431" s="23" t="s">
        <v>168</v>
      </c>
      <c r="AJ431" s="23" t="s">
        <v>168</v>
      </c>
      <c r="AK431" s="23" t="s">
        <v>168</v>
      </c>
      <c r="AL431" s="15" t="s">
        <v>365</v>
      </c>
      <c r="AM431" s="15" t="s">
        <v>366</v>
      </c>
      <c r="AN431" s="15" t="s">
        <v>367</v>
      </c>
      <c r="AO431" s="17" t="s">
        <v>1500</v>
      </c>
      <c r="AP431" s="23" t="s">
        <v>667</v>
      </c>
      <c r="AQ431" s="69" t="s">
        <v>2694</v>
      </c>
      <c r="AR431" s="56" t="s">
        <v>2592</v>
      </c>
      <c r="AS431" s="114"/>
      <c r="AT431" s="56">
        <v>1558258</v>
      </c>
      <c r="AU431" s="4" t="s">
        <v>3988</v>
      </c>
      <c r="AV431" s="4" t="s">
        <v>3989</v>
      </c>
      <c r="AW431" s="4" t="s">
        <v>3990</v>
      </c>
      <c r="AX431" s="70">
        <v>0</v>
      </c>
      <c r="AY431" s="115">
        <v>0</v>
      </c>
      <c r="AZ431" s="70">
        <v>0</v>
      </c>
      <c r="BA431" s="115">
        <v>0</v>
      </c>
      <c r="BB431" s="157" t="s">
        <v>1506</v>
      </c>
      <c r="BC431" s="157" t="s">
        <v>1507</v>
      </c>
      <c r="BD431" s="157"/>
      <c r="BE431" s="157"/>
      <c r="BF431" s="157"/>
      <c r="BG431" s="115"/>
      <c r="BH431" s="143">
        <v>0</v>
      </c>
      <c r="BI431" s="143"/>
      <c r="BJ431" s="143">
        <v>0</v>
      </c>
      <c r="BK431" s="143">
        <v>0</v>
      </c>
      <c r="BL431" s="143">
        <v>0</v>
      </c>
      <c r="BM431" s="143">
        <v>1</v>
      </c>
      <c r="BN431" s="143">
        <v>0</v>
      </c>
      <c r="BO431" s="143">
        <v>0</v>
      </c>
      <c r="BP431" s="143">
        <v>0</v>
      </c>
      <c r="BQ431" s="6" t="str">
        <f>VLOOKUP(AM431,Hilfslisten!J:K,2,FALSE)</f>
        <v>Fassbind Adrian</v>
      </c>
      <c r="BR431" s="157" t="s">
        <v>667</v>
      </c>
    </row>
    <row r="432" spans="1:70" ht="15" hidden="1" customHeight="1">
      <c r="A432" s="85" t="s">
        <v>3991</v>
      </c>
      <c r="B432" s="22" t="s">
        <v>177</v>
      </c>
      <c r="C432" s="21" t="s">
        <v>152</v>
      </c>
      <c r="D432" s="97" t="s">
        <v>3992</v>
      </c>
      <c r="E432" s="100" t="s">
        <v>3986</v>
      </c>
      <c r="F432" s="21"/>
      <c r="G432" s="21" t="s">
        <v>2689</v>
      </c>
      <c r="H432" s="21"/>
      <c r="I432" s="21"/>
      <c r="J432" s="59" t="s">
        <v>667</v>
      </c>
      <c r="K432" s="14" t="s">
        <v>3993</v>
      </c>
      <c r="L432" s="100" t="s">
        <v>3986</v>
      </c>
      <c r="M432" s="84" t="s">
        <v>3986</v>
      </c>
      <c r="N432" s="15" t="s">
        <v>661</v>
      </c>
      <c r="O432" s="58">
        <v>4</v>
      </c>
      <c r="P432" s="16" t="s">
        <v>452</v>
      </c>
      <c r="Q432" s="16" t="s">
        <v>2746</v>
      </c>
      <c r="R432" s="16" t="s">
        <v>1692</v>
      </c>
      <c r="S432" s="16" t="s">
        <v>3406</v>
      </c>
      <c r="T432" s="23" t="s">
        <v>168</v>
      </c>
      <c r="U432" s="23" t="s">
        <v>168</v>
      </c>
      <c r="V432" s="23"/>
      <c r="W432" s="23"/>
      <c r="X432" s="23" t="s">
        <v>168</v>
      </c>
      <c r="Y432" s="23" t="s">
        <v>168</v>
      </c>
      <c r="Z432" s="23" t="s">
        <v>168</v>
      </c>
      <c r="AA432" s="23" t="s">
        <v>168</v>
      </c>
      <c r="AB432" s="23" t="s">
        <v>168</v>
      </c>
      <c r="AC432" s="23" t="s">
        <v>168</v>
      </c>
      <c r="AD432" s="23">
        <v>6</v>
      </c>
      <c r="AE432" s="23">
        <v>8</v>
      </c>
      <c r="AF432" s="23" t="s">
        <v>168</v>
      </c>
      <c r="AG432" s="23" t="s">
        <v>168</v>
      </c>
      <c r="AH432" s="23" t="s">
        <v>168</v>
      </c>
      <c r="AI432" s="23" t="s">
        <v>168</v>
      </c>
      <c r="AJ432" s="23" t="s">
        <v>168</v>
      </c>
      <c r="AK432" s="23" t="s">
        <v>168</v>
      </c>
      <c r="AL432" s="15" t="s">
        <v>365</v>
      </c>
      <c r="AM432" s="15" t="s">
        <v>366</v>
      </c>
      <c r="AN432" s="15" t="s">
        <v>367</v>
      </c>
      <c r="AO432" s="17" t="s">
        <v>1500</v>
      </c>
      <c r="AP432" s="23" t="s">
        <v>667</v>
      </c>
      <c r="AQ432" s="69" t="s">
        <v>2694</v>
      </c>
      <c r="AR432" s="56" t="s">
        <v>2592</v>
      </c>
      <c r="AS432" s="114"/>
      <c r="AT432" s="56">
        <v>1558256</v>
      </c>
      <c r="AU432" s="4" t="s">
        <v>3994</v>
      </c>
      <c r="AV432" s="4" t="s">
        <v>3995</v>
      </c>
      <c r="AW432" s="4" t="s">
        <v>3996</v>
      </c>
      <c r="AX432" s="70" t="s">
        <v>667</v>
      </c>
      <c r="AY432" s="115">
        <v>0</v>
      </c>
      <c r="AZ432" s="70" t="s">
        <v>667</v>
      </c>
      <c r="BA432" s="115">
        <v>0</v>
      </c>
      <c r="BB432" s="157" t="s">
        <v>1506</v>
      </c>
      <c r="BC432" s="157" t="s">
        <v>1507</v>
      </c>
      <c r="BD432" s="157"/>
      <c r="BE432" s="157"/>
      <c r="BF432" s="157"/>
      <c r="BG432" s="115"/>
      <c r="BH432" s="143">
        <v>0</v>
      </c>
      <c r="BI432" s="143"/>
      <c r="BJ432" s="143">
        <v>0</v>
      </c>
      <c r="BK432" s="143">
        <v>0</v>
      </c>
      <c r="BL432" s="143">
        <v>0</v>
      </c>
      <c r="BM432" s="143">
        <v>1</v>
      </c>
      <c r="BN432" s="143">
        <v>0</v>
      </c>
      <c r="BO432" s="143">
        <v>0</v>
      </c>
      <c r="BP432" s="143">
        <v>0</v>
      </c>
      <c r="BQ432" s="6" t="str">
        <f>VLOOKUP(AM432,Hilfslisten!J:K,2,FALSE)</f>
        <v>Fassbind Adrian</v>
      </c>
      <c r="BR432" s="157" t="s">
        <v>667</v>
      </c>
    </row>
    <row r="433" spans="1:70" ht="15" customHeight="1">
      <c r="A433" s="85" t="s">
        <v>3997</v>
      </c>
      <c r="B433" s="69" t="s">
        <v>177</v>
      </c>
      <c r="C433" s="22" t="s">
        <v>151</v>
      </c>
      <c r="D433" s="56"/>
      <c r="E433" s="102"/>
      <c r="F433" s="22"/>
      <c r="G433" s="22"/>
      <c r="H433" s="22" t="s">
        <v>151</v>
      </c>
      <c r="I433" s="22"/>
      <c r="J433" s="59" t="s">
        <v>667</v>
      </c>
      <c r="K433" s="21" t="s">
        <v>3998</v>
      </c>
      <c r="L433" s="102" t="s">
        <v>3999</v>
      </c>
      <c r="M433" s="84" t="s">
        <v>3999</v>
      </c>
      <c r="N433" s="15" t="s">
        <v>661</v>
      </c>
      <c r="O433" s="58">
        <v>4</v>
      </c>
      <c r="P433" s="16" t="s">
        <v>208</v>
      </c>
      <c r="Q433" s="16" t="s">
        <v>2633</v>
      </c>
      <c r="R433" s="16" t="s">
        <v>1692</v>
      </c>
      <c r="S433" s="22" t="s">
        <v>3564</v>
      </c>
      <c r="T433" s="23" t="s">
        <v>168</v>
      </c>
      <c r="U433" s="23" t="s">
        <v>168</v>
      </c>
      <c r="V433" s="23"/>
      <c r="W433" s="23"/>
      <c r="X433" s="23" t="s">
        <v>168</v>
      </c>
      <c r="Y433" s="23" t="s">
        <v>168</v>
      </c>
      <c r="Z433" s="23" t="s">
        <v>168</v>
      </c>
      <c r="AA433" s="23" t="s">
        <v>168</v>
      </c>
      <c r="AB433" s="23">
        <v>6</v>
      </c>
      <c r="AC433" s="23" t="s">
        <v>2266</v>
      </c>
      <c r="AD433" s="23" t="s">
        <v>168</v>
      </c>
      <c r="AE433" s="23" t="s">
        <v>168</v>
      </c>
      <c r="AF433" s="23" t="s">
        <v>168</v>
      </c>
      <c r="AG433" s="23" t="s">
        <v>168</v>
      </c>
      <c r="AH433" s="23" t="s">
        <v>168</v>
      </c>
      <c r="AI433" s="23" t="s">
        <v>168</v>
      </c>
      <c r="AJ433" s="23" t="s">
        <v>168</v>
      </c>
      <c r="AK433" s="23" t="s">
        <v>168</v>
      </c>
      <c r="AL433" s="15" t="s">
        <v>219</v>
      </c>
      <c r="AM433" s="15" t="s">
        <v>4000</v>
      </c>
      <c r="AN433" s="15" t="s">
        <v>308</v>
      </c>
      <c r="AO433" s="84" t="s">
        <v>1500</v>
      </c>
      <c r="AP433" s="109"/>
      <c r="AQ433" s="69"/>
      <c r="AR433" s="56"/>
      <c r="AS433" s="56"/>
      <c r="AT433" s="56">
        <v>1558837</v>
      </c>
      <c r="AU433" s="4" t="s">
        <v>4001</v>
      </c>
      <c r="AV433" s="4" t="s">
        <v>4002</v>
      </c>
      <c r="AW433" s="4" t="s">
        <v>4003</v>
      </c>
      <c r="AX433" s="70" t="s">
        <v>667</v>
      </c>
      <c r="AY433" s="115">
        <v>0</v>
      </c>
      <c r="AZ433" s="70" t="s">
        <v>667</v>
      </c>
      <c r="BA433" s="115">
        <v>0</v>
      </c>
      <c r="BB433" s="157" t="s">
        <v>1506</v>
      </c>
      <c r="BC433" s="157" t="s">
        <v>1507</v>
      </c>
      <c r="BD433" s="157" t="s">
        <v>2726</v>
      </c>
      <c r="BE433" s="157"/>
      <c r="BF433" s="157"/>
      <c r="BG433" s="115"/>
      <c r="BH433" s="143">
        <v>0</v>
      </c>
      <c r="BI433" s="143"/>
      <c r="BJ433" s="143">
        <v>0</v>
      </c>
      <c r="BK433" s="143">
        <v>0</v>
      </c>
      <c r="BL433" s="143">
        <v>1</v>
      </c>
      <c r="BM433" s="143">
        <v>0</v>
      </c>
      <c r="BN433" s="143">
        <v>0</v>
      </c>
      <c r="BO433" s="143">
        <v>0</v>
      </c>
      <c r="BP433" s="143">
        <v>0</v>
      </c>
      <c r="BQ433" s="6" t="str">
        <f>VLOOKUP(AM433,Hilfslisten!J:K,2,FALSE)</f>
        <v>Tellenbach Bernhard</v>
      </c>
      <c r="BR433" s="157" t="s">
        <v>667</v>
      </c>
    </row>
    <row r="434" spans="1:70" ht="15" hidden="1" customHeight="1">
      <c r="A434" s="85" t="s">
        <v>4004</v>
      </c>
      <c r="B434" s="22" t="s">
        <v>177</v>
      </c>
      <c r="C434" s="69" t="s">
        <v>152</v>
      </c>
      <c r="D434" s="97" t="s">
        <v>4005</v>
      </c>
      <c r="E434" s="104" t="s">
        <v>4006</v>
      </c>
      <c r="F434" s="69"/>
      <c r="G434" s="69" t="s">
        <v>2689</v>
      </c>
      <c r="H434" s="69"/>
      <c r="I434" s="69"/>
      <c r="J434" s="59" t="s">
        <v>667</v>
      </c>
      <c r="K434" s="15" t="s">
        <v>4007</v>
      </c>
      <c r="L434" s="104" t="s">
        <v>4008</v>
      </c>
      <c r="M434" s="84" t="s">
        <v>4008</v>
      </c>
      <c r="N434" s="15" t="s">
        <v>661</v>
      </c>
      <c r="O434" s="58">
        <v>4</v>
      </c>
      <c r="P434" s="16" t="s">
        <v>208</v>
      </c>
      <c r="Q434" s="16" t="s">
        <v>2746</v>
      </c>
      <c r="R434" s="16" t="s">
        <v>1692</v>
      </c>
      <c r="S434" s="16" t="s">
        <v>3406</v>
      </c>
      <c r="T434" s="23" t="s">
        <v>168</v>
      </c>
      <c r="U434" s="23" t="s">
        <v>168</v>
      </c>
      <c r="V434" s="23"/>
      <c r="W434" s="23"/>
      <c r="X434" s="23" t="s">
        <v>168</v>
      </c>
      <c r="Y434" s="23" t="s">
        <v>168</v>
      </c>
      <c r="Z434" s="23" t="s">
        <v>168</v>
      </c>
      <c r="AA434" s="23" t="s">
        <v>168</v>
      </c>
      <c r="AB434" s="23" t="s">
        <v>168</v>
      </c>
      <c r="AC434" s="23" t="s">
        <v>168</v>
      </c>
      <c r="AD434" s="23">
        <v>6</v>
      </c>
      <c r="AE434" s="23">
        <v>8</v>
      </c>
      <c r="AF434" s="23" t="s">
        <v>168</v>
      </c>
      <c r="AG434" s="23" t="s">
        <v>168</v>
      </c>
      <c r="AH434" s="23" t="s">
        <v>168</v>
      </c>
      <c r="AI434" s="23" t="s">
        <v>168</v>
      </c>
      <c r="AJ434" s="23" t="s">
        <v>168</v>
      </c>
      <c r="AK434" s="23" t="s">
        <v>168</v>
      </c>
      <c r="AL434" s="15" t="s">
        <v>271</v>
      </c>
      <c r="AM434" s="15" t="s">
        <v>758</v>
      </c>
      <c r="AN434" s="15" t="s">
        <v>367</v>
      </c>
      <c r="AO434" s="16" t="s">
        <v>1500</v>
      </c>
      <c r="AP434" s="108"/>
      <c r="AQ434" s="69" t="s">
        <v>3207</v>
      </c>
      <c r="AR434" s="56" t="s">
        <v>3182</v>
      </c>
      <c r="AS434" s="98"/>
      <c r="AT434" s="56">
        <v>1558670</v>
      </c>
      <c r="AU434" s="4" t="s">
        <v>4009</v>
      </c>
      <c r="AV434" s="4" t="s">
        <v>4010</v>
      </c>
      <c r="AW434" s="4" t="s">
        <v>4011</v>
      </c>
      <c r="AX434" s="70" t="s">
        <v>667</v>
      </c>
      <c r="AY434" s="115">
        <v>0</v>
      </c>
      <c r="AZ434" s="70" t="s">
        <v>667</v>
      </c>
      <c r="BA434" s="115">
        <v>0</v>
      </c>
      <c r="BB434" s="157" t="s">
        <v>1506</v>
      </c>
      <c r="BC434" s="157" t="s">
        <v>1507</v>
      </c>
      <c r="BD434" s="157"/>
      <c r="BE434" s="157"/>
      <c r="BF434" s="157"/>
      <c r="BG434" s="115"/>
      <c r="BH434" s="143">
        <v>0</v>
      </c>
      <c r="BI434" s="143"/>
      <c r="BJ434" s="143">
        <v>0</v>
      </c>
      <c r="BK434" s="143">
        <v>0</v>
      </c>
      <c r="BL434" s="143">
        <v>0</v>
      </c>
      <c r="BM434" s="143">
        <v>1</v>
      </c>
      <c r="BN434" s="143">
        <v>0</v>
      </c>
      <c r="BO434" s="143">
        <v>0</v>
      </c>
      <c r="BP434" s="143">
        <v>0</v>
      </c>
      <c r="BQ434" s="6" t="str">
        <f>VLOOKUP(AM434,Hilfslisten!J:K,2,FALSE)</f>
        <v>Tillenkamp Frank</v>
      </c>
      <c r="BR434" s="157" t="s">
        <v>667</v>
      </c>
    </row>
    <row r="435" spans="1:70" ht="15" hidden="1" customHeight="1">
      <c r="A435" s="85" t="s">
        <v>4012</v>
      </c>
      <c r="B435" s="69" t="s">
        <v>177</v>
      </c>
      <c r="C435" s="69" t="s">
        <v>150</v>
      </c>
      <c r="D435" s="56" t="s">
        <v>4013</v>
      </c>
      <c r="E435" s="99" t="s">
        <v>3522</v>
      </c>
      <c r="F435" s="69"/>
      <c r="G435" s="15" t="s">
        <v>2554</v>
      </c>
      <c r="H435" s="15" t="s">
        <v>2555</v>
      </c>
      <c r="I435" s="15"/>
      <c r="J435" s="59" t="s">
        <v>667</v>
      </c>
      <c r="K435" s="15" t="s">
        <v>4014</v>
      </c>
      <c r="L435" s="99" t="s">
        <v>4015</v>
      </c>
      <c r="M435" s="84" t="s">
        <v>4016</v>
      </c>
      <c r="N435" s="15" t="s">
        <v>164</v>
      </c>
      <c r="O435" s="58">
        <v>4</v>
      </c>
      <c r="P435" s="16" t="s">
        <v>452</v>
      </c>
      <c r="Q435" s="16" t="s">
        <v>2559</v>
      </c>
      <c r="R435" s="16" t="s">
        <v>1692</v>
      </c>
      <c r="S435" s="16" t="s">
        <v>3629</v>
      </c>
      <c r="T435" s="23" t="s">
        <v>168</v>
      </c>
      <c r="U435" s="23" t="s">
        <v>168</v>
      </c>
      <c r="V435" s="23"/>
      <c r="W435" s="23"/>
      <c r="X435" s="23" t="s">
        <v>168</v>
      </c>
      <c r="Y435" s="23" t="s">
        <v>168</v>
      </c>
      <c r="Z435" s="23">
        <v>6</v>
      </c>
      <c r="AA435" s="23" t="s">
        <v>2266</v>
      </c>
      <c r="AB435" s="23" t="s">
        <v>168</v>
      </c>
      <c r="AC435" s="23" t="s">
        <v>168</v>
      </c>
      <c r="AD435" s="23" t="s">
        <v>168</v>
      </c>
      <c r="AE435" s="23" t="s">
        <v>168</v>
      </c>
      <c r="AF435" s="23" t="s">
        <v>168</v>
      </c>
      <c r="AG435" s="23" t="s">
        <v>168</v>
      </c>
      <c r="AH435" s="23" t="s">
        <v>168</v>
      </c>
      <c r="AI435" s="23" t="s">
        <v>168</v>
      </c>
      <c r="AJ435" s="23" t="s">
        <v>168</v>
      </c>
      <c r="AK435" s="23" t="s">
        <v>168</v>
      </c>
      <c r="AL435" s="15" t="s">
        <v>271</v>
      </c>
      <c r="AM435" s="15" t="s">
        <v>1820</v>
      </c>
      <c r="AN435" s="15" t="s">
        <v>273</v>
      </c>
      <c r="AO435" s="16" t="s">
        <v>1500</v>
      </c>
      <c r="AP435" s="108"/>
      <c r="AQ435" s="69" t="s">
        <v>3882</v>
      </c>
      <c r="AR435" s="56"/>
      <c r="AS435" s="56"/>
      <c r="AT435" s="56">
        <v>1557897</v>
      </c>
      <c r="AU435" s="4" t="s">
        <v>4017</v>
      </c>
      <c r="AV435" s="4" t="s">
        <v>4018</v>
      </c>
      <c r="AW435" s="4" t="s">
        <v>4019</v>
      </c>
      <c r="AX435" s="70">
        <v>0</v>
      </c>
      <c r="AY435" s="115">
        <v>0</v>
      </c>
      <c r="AZ435" s="70">
        <v>0</v>
      </c>
      <c r="BA435" s="115">
        <v>0</v>
      </c>
      <c r="BB435" s="157" t="s">
        <v>1506</v>
      </c>
      <c r="BC435" s="157" t="s">
        <v>1507</v>
      </c>
      <c r="BD435" s="157"/>
      <c r="BE435" s="157"/>
      <c r="BF435" s="157"/>
      <c r="BG435" s="115"/>
      <c r="BH435" s="143">
        <v>0</v>
      </c>
      <c r="BI435" s="143"/>
      <c r="BJ435" s="143">
        <v>0</v>
      </c>
      <c r="BK435" s="143">
        <v>1</v>
      </c>
      <c r="BL435" s="143">
        <v>0</v>
      </c>
      <c r="BM435" s="143">
        <v>0</v>
      </c>
      <c r="BN435" s="143">
        <v>0</v>
      </c>
      <c r="BO435" s="143">
        <v>0</v>
      </c>
      <c r="BP435" s="143">
        <v>0</v>
      </c>
      <c r="BQ435" s="6" t="str">
        <f>VLOOKUP(AM435,Hilfslisten!J:K,2,FALSE)</f>
        <v>Bergmann Thomas</v>
      </c>
      <c r="BR435" s="157" t="s">
        <v>667</v>
      </c>
    </row>
    <row r="436" spans="1:70" ht="15" hidden="1" customHeight="1">
      <c r="A436" s="85" t="s">
        <v>4020</v>
      </c>
      <c r="B436" s="69" t="s">
        <v>177</v>
      </c>
      <c r="C436" s="69" t="s">
        <v>147</v>
      </c>
      <c r="D436" s="56" t="s">
        <v>4021</v>
      </c>
      <c r="E436" s="103" t="s">
        <v>2848</v>
      </c>
      <c r="F436" s="69"/>
      <c r="G436" s="69" t="s">
        <v>2858</v>
      </c>
      <c r="H436" s="69"/>
      <c r="I436" s="69"/>
      <c r="J436" s="59" t="s">
        <v>667</v>
      </c>
      <c r="K436" s="15" t="s">
        <v>4022</v>
      </c>
      <c r="L436" s="103" t="s">
        <v>4023</v>
      </c>
      <c r="M436" s="84" t="s">
        <v>4023</v>
      </c>
      <c r="N436" s="15" t="s">
        <v>164</v>
      </c>
      <c r="O436" s="58">
        <v>4</v>
      </c>
      <c r="P436" s="16" t="s">
        <v>165</v>
      </c>
      <c r="Q436" s="16" t="s">
        <v>2861</v>
      </c>
      <c r="R436" s="16" t="s">
        <v>1692</v>
      </c>
      <c r="S436" s="15" t="s">
        <v>3406</v>
      </c>
      <c r="T436" s="23">
        <v>6</v>
      </c>
      <c r="U436" s="23">
        <v>8</v>
      </c>
      <c r="V436" s="23"/>
      <c r="W436" s="23"/>
      <c r="X436" s="23" t="s">
        <v>168</v>
      </c>
      <c r="Y436" s="23" t="s">
        <v>168</v>
      </c>
      <c r="Z436" s="23" t="s">
        <v>168</v>
      </c>
      <c r="AA436" s="23" t="s">
        <v>168</v>
      </c>
      <c r="AB436" s="23" t="s">
        <v>168</v>
      </c>
      <c r="AC436" s="23" t="s">
        <v>168</v>
      </c>
      <c r="AD436" s="23" t="s">
        <v>168</v>
      </c>
      <c r="AE436" s="23" t="s">
        <v>168</v>
      </c>
      <c r="AF436" s="23" t="s">
        <v>168</v>
      </c>
      <c r="AG436" s="23" t="s">
        <v>168</v>
      </c>
      <c r="AH436" s="23" t="s">
        <v>168</v>
      </c>
      <c r="AI436" s="23" t="s">
        <v>168</v>
      </c>
      <c r="AJ436" s="23" t="s">
        <v>168</v>
      </c>
      <c r="AK436" s="23" t="s">
        <v>168</v>
      </c>
      <c r="AL436" s="15" t="s">
        <v>210</v>
      </c>
      <c r="AM436" s="15" t="s">
        <v>4024</v>
      </c>
      <c r="AN436" s="15" t="s">
        <v>170</v>
      </c>
      <c r="AO436" s="84" t="s">
        <v>1500</v>
      </c>
      <c r="AP436" s="109"/>
      <c r="AQ436" s="6" t="s">
        <v>2863</v>
      </c>
      <c r="AR436" s="56"/>
      <c r="AS436" s="56"/>
      <c r="AT436" s="56">
        <v>1558335</v>
      </c>
      <c r="AU436" s="4" t="s">
        <v>4025</v>
      </c>
      <c r="AV436" s="4" t="s">
        <v>4026</v>
      </c>
      <c r="AW436" s="4" t="s">
        <v>4027</v>
      </c>
      <c r="AX436" s="70">
        <v>0</v>
      </c>
      <c r="AY436" s="115">
        <v>0</v>
      </c>
      <c r="AZ436" s="70">
        <v>0</v>
      </c>
      <c r="BA436" s="115">
        <v>0</v>
      </c>
      <c r="BB436" s="157" t="s">
        <v>1506</v>
      </c>
      <c r="BC436" s="157" t="s">
        <v>1507</v>
      </c>
      <c r="BD436" s="157"/>
      <c r="BE436" s="157"/>
      <c r="BF436" s="157"/>
      <c r="BG436" s="115"/>
      <c r="BH436" s="143">
        <v>1</v>
      </c>
      <c r="BI436" s="143"/>
      <c r="BJ436" s="143">
        <v>0</v>
      </c>
      <c r="BK436" s="143">
        <v>0</v>
      </c>
      <c r="BL436" s="143">
        <v>0</v>
      </c>
      <c r="BM436" s="143">
        <v>0</v>
      </c>
      <c r="BN436" s="143">
        <v>0</v>
      </c>
      <c r="BO436" s="143">
        <v>0</v>
      </c>
      <c r="BP436" s="143">
        <v>0</v>
      </c>
      <c r="BQ436" s="6" t="str">
        <f>VLOOKUP(AM436,Hilfslisten!J:K,2,FALSE)</f>
        <v>Renold Manuel</v>
      </c>
      <c r="BR436" s="157"/>
    </row>
    <row r="437" spans="1:70" ht="15" hidden="1" customHeight="1">
      <c r="A437" s="85" t="s">
        <v>4028</v>
      </c>
      <c r="B437" s="69" t="s">
        <v>177</v>
      </c>
      <c r="C437" s="22" t="s">
        <v>147</v>
      </c>
      <c r="D437" s="56"/>
      <c r="E437" s="102"/>
      <c r="F437" s="22"/>
      <c r="G437" s="22"/>
      <c r="H437" s="22" t="s">
        <v>147</v>
      </c>
      <c r="I437" s="22"/>
      <c r="J437" s="59" t="s">
        <v>667</v>
      </c>
      <c r="K437" s="21" t="s">
        <v>4029</v>
      </c>
      <c r="L437" s="102" t="s">
        <v>4030</v>
      </c>
      <c r="M437" s="84" t="s">
        <v>4030</v>
      </c>
      <c r="N437" s="15" t="s">
        <v>661</v>
      </c>
      <c r="O437" s="58">
        <v>4</v>
      </c>
      <c r="P437" s="16" t="s">
        <v>165</v>
      </c>
      <c r="Q437" s="16" t="s">
        <v>2641</v>
      </c>
      <c r="R437" s="16" t="s">
        <v>1692</v>
      </c>
      <c r="S437" s="22" t="s">
        <v>1692</v>
      </c>
      <c r="T437" s="23">
        <v>6</v>
      </c>
      <c r="U437" s="23">
        <v>6</v>
      </c>
      <c r="V437" s="23"/>
      <c r="W437" s="23"/>
      <c r="X437" s="23" t="s">
        <v>168</v>
      </c>
      <c r="Y437" s="23" t="s">
        <v>168</v>
      </c>
      <c r="Z437" s="23" t="s">
        <v>168</v>
      </c>
      <c r="AA437" s="23" t="s">
        <v>168</v>
      </c>
      <c r="AB437" s="23" t="s">
        <v>168</v>
      </c>
      <c r="AC437" s="23" t="s">
        <v>168</v>
      </c>
      <c r="AD437" s="23" t="s">
        <v>168</v>
      </c>
      <c r="AE437" s="23" t="s">
        <v>168</v>
      </c>
      <c r="AF437" s="23" t="s">
        <v>168</v>
      </c>
      <c r="AG437" s="23" t="s">
        <v>168</v>
      </c>
      <c r="AH437" s="23" t="s">
        <v>168</v>
      </c>
      <c r="AI437" s="23" t="s">
        <v>168</v>
      </c>
      <c r="AJ437" s="23" t="s">
        <v>168</v>
      </c>
      <c r="AK437" s="23" t="s">
        <v>168</v>
      </c>
      <c r="AL437" s="15" t="s">
        <v>169</v>
      </c>
      <c r="AM437" s="15" t="s">
        <v>2862</v>
      </c>
      <c r="AN437" s="15" t="s">
        <v>170</v>
      </c>
      <c r="AO437" s="84" t="s">
        <v>1500</v>
      </c>
      <c r="AP437" s="109"/>
      <c r="AQ437" s="69"/>
      <c r="AR437" s="56"/>
      <c r="AS437" s="56"/>
      <c r="AT437" s="56">
        <v>1558368</v>
      </c>
      <c r="AU437" s="4" t="s">
        <v>4031</v>
      </c>
      <c r="AV437" s="4" t="s">
        <v>4032</v>
      </c>
      <c r="AW437" s="4" t="s">
        <v>4033</v>
      </c>
      <c r="AX437" s="70" t="s">
        <v>667</v>
      </c>
      <c r="AY437" s="115">
        <v>0</v>
      </c>
      <c r="AZ437" s="70" t="s">
        <v>667</v>
      </c>
      <c r="BA437" s="115">
        <v>0</v>
      </c>
      <c r="BB437" s="157" t="s">
        <v>1506</v>
      </c>
      <c r="BC437" s="157" t="s">
        <v>1507</v>
      </c>
      <c r="BD437" s="157"/>
      <c r="BE437" s="157"/>
      <c r="BF437" s="157"/>
      <c r="BG437" s="115"/>
      <c r="BH437" s="143">
        <v>1</v>
      </c>
      <c r="BI437" s="143"/>
      <c r="BJ437" s="143">
        <v>0</v>
      </c>
      <c r="BK437" s="143">
        <v>0</v>
      </c>
      <c r="BL437" s="143">
        <v>0</v>
      </c>
      <c r="BM437" s="143">
        <v>0</v>
      </c>
      <c r="BN437" s="143">
        <v>0</v>
      </c>
      <c r="BO437" s="143">
        <v>0</v>
      </c>
      <c r="BP437" s="143">
        <v>0</v>
      </c>
      <c r="BQ437" s="6" t="str">
        <f>VLOOKUP(AM437,Hilfslisten!J:K,2,FALSE)</f>
        <v>Lenhart Peter Marcus</v>
      </c>
      <c r="BR437" s="157" t="s">
        <v>667</v>
      </c>
    </row>
    <row r="438" spans="1:70" ht="15" customHeight="1">
      <c r="A438" s="85" t="s">
        <v>4034</v>
      </c>
      <c r="B438" s="69" t="s">
        <v>177</v>
      </c>
      <c r="C438" s="22" t="s">
        <v>151</v>
      </c>
      <c r="D438" s="56"/>
      <c r="E438" s="102"/>
      <c r="F438" s="22"/>
      <c r="G438" s="22"/>
      <c r="H438" s="22" t="s">
        <v>151</v>
      </c>
      <c r="I438" s="22"/>
      <c r="J438" s="59" t="s">
        <v>667</v>
      </c>
      <c r="K438" s="21" t="s">
        <v>4035</v>
      </c>
      <c r="L438" s="102" t="s">
        <v>4036</v>
      </c>
      <c r="M438" s="84" t="s">
        <v>4036</v>
      </c>
      <c r="N438" s="15" t="s">
        <v>164</v>
      </c>
      <c r="O438" s="58">
        <v>4</v>
      </c>
      <c r="P438" s="16" t="s">
        <v>452</v>
      </c>
      <c r="Q438" s="16" t="s">
        <v>2633</v>
      </c>
      <c r="R438" s="16" t="s">
        <v>1692</v>
      </c>
      <c r="S438" s="22" t="s">
        <v>3564</v>
      </c>
      <c r="T438" s="23" t="s">
        <v>168</v>
      </c>
      <c r="U438" s="23" t="s">
        <v>168</v>
      </c>
      <c r="V438" s="23"/>
      <c r="W438" s="23"/>
      <c r="X438" s="23" t="s">
        <v>168</v>
      </c>
      <c r="Y438" s="23" t="s">
        <v>168</v>
      </c>
      <c r="Z438" s="23" t="s">
        <v>168</v>
      </c>
      <c r="AA438" s="23" t="s">
        <v>168</v>
      </c>
      <c r="AB438" s="23">
        <v>6</v>
      </c>
      <c r="AC438" s="23" t="s">
        <v>2266</v>
      </c>
      <c r="AD438" s="23" t="s">
        <v>168</v>
      </c>
      <c r="AE438" s="23" t="s">
        <v>168</v>
      </c>
      <c r="AF438" s="23" t="s">
        <v>168</v>
      </c>
      <c r="AG438" s="23" t="s">
        <v>168</v>
      </c>
      <c r="AH438" s="23" t="s">
        <v>168</v>
      </c>
      <c r="AI438" s="23" t="s">
        <v>168</v>
      </c>
      <c r="AJ438" s="23" t="s">
        <v>168</v>
      </c>
      <c r="AK438" s="23" t="s">
        <v>168</v>
      </c>
      <c r="AL438" s="15" t="s">
        <v>219</v>
      </c>
      <c r="AM438" s="15" t="s">
        <v>2417</v>
      </c>
      <c r="AN438" s="15" t="s">
        <v>308</v>
      </c>
      <c r="AO438" s="84" t="s">
        <v>1500</v>
      </c>
      <c r="AP438" s="109"/>
      <c r="AQ438" s="69"/>
      <c r="AR438" s="56"/>
      <c r="AS438" s="56"/>
      <c r="AT438" s="56">
        <v>1558123</v>
      </c>
      <c r="AU438" s="4" t="s">
        <v>4037</v>
      </c>
      <c r="AV438" s="4" t="s">
        <v>4038</v>
      </c>
      <c r="AW438" s="4" t="s">
        <v>4039</v>
      </c>
      <c r="AX438" s="70">
        <v>0</v>
      </c>
      <c r="AY438" s="115">
        <v>0</v>
      </c>
      <c r="AZ438" s="70">
        <v>0</v>
      </c>
      <c r="BA438" s="115">
        <v>0</v>
      </c>
      <c r="BB438" s="157" t="s">
        <v>1506</v>
      </c>
      <c r="BC438" s="157" t="s">
        <v>1507</v>
      </c>
      <c r="BD438" s="157" t="s">
        <v>2421</v>
      </c>
      <c r="BE438" s="157"/>
      <c r="BF438" s="157"/>
      <c r="BG438" s="115"/>
      <c r="BH438" s="143">
        <v>0</v>
      </c>
      <c r="BI438" s="143"/>
      <c r="BJ438" s="143">
        <v>0</v>
      </c>
      <c r="BK438" s="143">
        <v>0</v>
      </c>
      <c r="BL438" s="143">
        <v>1</v>
      </c>
      <c r="BM438" s="143">
        <v>0</v>
      </c>
      <c r="BN438" s="143">
        <v>0</v>
      </c>
      <c r="BO438" s="143">
        <v>0</v>
      </c>
      <c r="BP438" s="143">
        <v>0</v>
      </c>
      <c r="BQ438" s="6" t="str">
        <f>VLOOKUP(AM438,Hilfslisten!J:K,2,FALSE)</f>
        <v>Ackermann Philipp</v>
      </c>
      <c r="BR438" s="157" t="s">
        <v>667</v>
      </c>
    </row>
    <row r="439" spans="1:70" ht="15" hidden="1" customHeight="1">
      <c r="A439" s="85" t="s">
        <v>4040</v>
      </c>
      <c r="B439" s="22" t="s">
        <v>177</v>
      </c>
      <c r="C439" s="21" t="s">
        <v>152</v>
      </c>
      <c r="D439" s="97" t="s">
        <v>4041</v>
      </c>
      <c r="E439" s="100" t="s">
        <v>4042</v>
      </c>
      <c r="F439" s="21"/>
      <c r="G439" s="21" t="s">
        <v>2689</v>
      </c>
      <c r="H439" s="21"/>
      <c r="I439" s="21"/>
      <c r="J439" s="59" t="s">
        <v>667</v>
      </c>
      <c r="K439" s="14" t="s">
        <v>4043</v>
      </c>
      <c r="L439" s="100" t="s">
        <v>4042</v>
      </c>
      <c r="M439" s="84" t="s">
        <v>4044</v>
      </c>
      <c r="N439" s="15" t="s">
        <v>164</v>
      </c>
      <c r="O439" s="58">
        <v>4</v>
      </c>
      <c r="P439" s="16" t="s">
        <v>452</v>
      </c>
      <c r="Q439" s="16" t="s">
        <v>2746</v>
      </c>
      <c r="R439" s="16" t="s">
        <v>1692</v>
      </c>
      <c r="S439" s="16" t="s">
        <v>3406</v>
      </c>
      <c r="T439" s="23" t="s">
        <v>168</v>
      </c>
      <c r="U439" s="23" t="s">
        <v>168</v>
      </c>
      <c r="V439" s="23"/>
      <c r="W439" s="23"/>
      <c r="X439" s="23" t="s">
        <v>168</v>
      </c>
      <c r="Y439" s="23" t="s">
        <v>168</v>
      </c>
      <c r="Z439" s="23" t="s">
        <v>168</v>
      </c>
      <c r="AA439" s="23" t="s">
        <v>168</v>
      </c>
      <c r="AB439" s="23" t="s">
        <v>168</v>
      </c>
      <c r="AC439" s="23" t="s">
        <v>168</v>
      </c>
      <c r="AD439" s="23">
        <v>6</v>
      </c>
      <c r="AE439" s="23">
        <v>8</v>
      </c>
      <c r="AF439" s="23" t="s">
        <v>168</v>
      </c>
      <c r="AG439" s="23" t="s">
        <v>168</v>
      </c>
      <c r="AH439" s="23" t="s">
        <v>168</v>
      </c>
      <c r="AI439" s="23" t="s">
        <v>168</v>
      </c>
      <c r="AJ439" s="23" t="s">
        <v>168</v>
      </c>
      <c r="AK439" s="23" t="s">
        <v>168</v>
      </c>
      <c r="AL439" s="15" t="s">
        <v>246</v>
      </c>
      <c r="AM439" s="15" t="s">
        <v>1783</v>
      </c>
      <c r="AN439" s="15" t="s">
        <v>367</v>
      </c>
      <c r="AO439" s="17" t="s">
        <v>1500</v>
      </c>
      <c r="AP439" s="23"/>
      <c r="AQ439" s="69" t="s">
        <v>3207</v>
      </c>
      <c r="AR439" s="56"/>
      <c r="AS439" s="56"/>
      <c r="AT439" s="56">
        <v>1557982</v>
      </c>
      <c r="AU439" s="4" t="s">
        <v>4045</v>
      </c>
      <c r="AV439" s="4" t="s">
        <v>4046</v>
      </c>
      <c r="AW439" s="4" t="s">
        <v>4047</v>
      </c>
      <c r="AX439" s="70">
        <v>0</v>
      </c>
      <c r="AY439" s="115">
        <v>0</v>
      </c>
      <c r="AZ439" s="70">
        <v>0</v>
      </c>
      <c r="BA439" s="115">
        <v>0</v>
      </c>
      <c r="BB439" s="157" t="s">
        <v>1506</v>
      </c>
      <c r="BC439" s="157" t="s">
        <v>1507</v>
      </c>
      <c r="BD439" s="157"/>
      <c r="BE439" s="157"/>
      <c r="BF439" s="157"/>
      <c r="BG439" s="115"/>
      <c r="BH439" s="143">
        <v>0</v>
      </c>
      <c r="BI439" s="143"/>
      <c r="BJ439" s="143">
        <v>0</v>
      </c>
      <c r="BK439" s="143">
        <v>0</v>
      </c>
      <c r="BL439" s="143">
        <v>0</v>
      </c>
      <c r="BM439" s="143">
        <v>1</v>
      </c>
      <c r="BN439" s="143">
        <v>0</v>
      </c>
      <c r="BO439" s="143">
        <v>0</v>
      </c>
      <c r="BP439" s="143">
        <v>0</v>
      </c>
      <c r="BQ439" s="6" t="str">
        <f>VLOOKUP(AM439,Hilfslisten!J:K,2,FALSE)</f>
        <v>Meier Daniel Matthias</v>
      </c>
      <c r="BR439" s="157" t="s">
        <v>667</v>
      </c>
    </row>
    <row r="440" spans="1:70" ht="15" hidden="1" customHeight="1">
      <c r="A440" s="85" t="s">
        <v>4048</v>
      </c>
      <c r="B440" s="69" t="s">
        <v>177</v>
      </c>
      <c r="C440" s="69" t="s">
        <v>154</v>
      </c>
      <c r="D440" s="56" t="s">
        <v>4049</v>
      </c>
      <c r="E440" s="99" t="s">
        <v>2848</v>
      </c>
      <c r="F440" s="69"/>
      <c r="G440" s="15"/>
      <c r="H440" s="15" t="s">
        <v>154</v>
      </c>
      <c r="I440" s="15"/>
      <c r="J440" s="59" t="s">
        <v>667</v>
      </c>
      <c r="K440" s="15" t="s">
        <v>4050</v>
      </c>
      <c r="L440" s="99" t="s">
        <v>4051</v>
      </c>
      <c r="M440" s="84" t="s">
        <v>4052</v>
      </c>
      <c r="N440" s="15" t="s">
        <v>164</v>
      </c>
      <c r="O440" s="58">
        <v>4</v>
      </c>
      <c r="P440" s="16" t="s">
        <v>452</v>
      </c>
      <c r="Q440" s="16" t="s">
        <v>2984</v>
      </c>
      <c r="R440" s="16" t="s">
        <v>1692</v>
      </c>
      <c r="S440" s="16" t="s">
        <v>3629</v>
      </c>
      <c r="T440" s="23" t="s">
        <v>168</v>
      </c>
      <c r="U440" s="23" t="s">
        <v>168</v>
      </c>
      <c r="V440" s="23"/>
      <c r="W440" s="23"/>
      <c r="X440" s="23" t="s">
        <v>168</v>
      </c>
      <c r="Y440" s="23" t="s">
        <v>168</v>
      </c>
      <c r="Z440" s="23" t="s">
        <v>168</v>
      </c>
      <c r="AA440" s="23" t="s">
        <v>168</v>
      </c>
      <c r="AB440" s="23" t="s">
        <v>168</v>
      </c>
      <c r="AC440" s="23" t="s">
        <v>168</v>
      </c>
      <c r="AD440" s="23" t="s">
        <v>168</v>
      </c>
      <c r="AE440" s="23" t="s">
        <v>168</v>
      </c>
      <c r="AF440" s="23" t="s">
        <v>168</v>
      </c>
      <c r="AG440" s="23" t="s">
        <v>168</v>
      </c>
      <c r="AH440" s="23">
        <v>6</v>
      </c>
      <c r="AI440" s="23" t="s">
        <v>2266</v>
      </c>
      <c r="AJ440" s="23" t="s">
        <v>168</v>
      </c>
      <c r="AK440" s="23" t="s">
        <v>168</v>
      </c>
      <c r="AL440" s="15" t="s">
        <v>365</v>
      </c>
      <c r="AM440" s="15" t="s">
        <v>3216</v>
      </c>
      <c r="AN440" s="15" t="s">
        <v>442</v>
      </c>
      <c r="AO440" s="16" t="s">
        <v>1500</v>
      </c>
      <c r="AP440" s="108"/>
      <c r="AQ440" s="69"/>
      <c r="AR440" s="56"/>
      <c r="AS440" s="56"/>
      <c r="AT440" s="56">
        <v>1558248</v>
      </c>
      <c r="AU440" s="4" t="s">
        <v>4053</v>
      </c>
      <c r="AV440" s="4" t="s">
        <v>4054</v>
      </c>
      <c r="AW440" s="4" t="s">
        <v>4055</v>
      </c>
      <c r="AX440" s="70">
        <v>0</v>
      </c>
      <c r="AY440" s="115">
        <v>0</v>
      </c>
      <c r="AZ440" s="70">
        <v>0</v>
      </c>
      <c r="BA440" s="115">
        <v>0</v>
      </c>
      <c r="BB440" s="157" t="s">
        <v>1506</v>
      </c>
      <c r="BC440" s="157" t="s">
        <v>1507</v>
      </c>
      <c r="BD440" s="157"/>
      <c r="BE440" s="157"/>
      <c r="BF440" s="157"/>
      <c r="BG440" s="115"/>
      <c r="BH440" s="143">
        <v>0</v>
      </c>
      <c r="BI440" s="143"/>
      <c r="BJ440" s="143">
        <v>0</v>
      </c>
      <c r="BK440" s="143">
        <v>0</v>
      </c>
      <c r="BL440" s="143">
        <v>0</v>
      </c>
      <c r="BM440" s="143">
        <v>0</v>
      </c>
      <c r="BN440" s="143">
        <v>0</v>
      </c>
      <c r="BO440" s="143">
        <v>1</v>
      </c>
      <c r="BP440" s="143">
        <v>0</v>
      </c>
      <c r="BQ440" s="6" t="str">
        <f>VLOOKUP(AM440,Hilfslisten!J:K,2,FALSE)</f>
        <v>Dennig Hans-Jörg</v>
      </c>
      <c r="BR440" s="157" t="s">
        <v>667</v>
      </c>
    </row>
    <row r="441" spans="1:70" ht="15" hidden="1" customHeight="1">
      <c r="A441" s="85" t="s">
        <v>4056</v>
      </c>
      <c r="B441" s="22" t="s">
        <v>177</v>
      </c>
      <c r="C441" s="22" t="s">
        <v>152</v>
      </c>
      <c r="D441" s="56"/>
      <c r="E441" s="102"/>
      <c r="F441" s="22"/>
      <c r="G441" s="22"/>
      <c r="H441" s="22" t="s">
        <v>152</v>
      </c>
      <c r="I441" s="22"/>
      <c r="J441" s="59" t="s">
        <v>667</v>
      </c>
      <c r="K441" s="21" t="s">
        <v>4057</v>
      </c>
      <c r="L441" s="102" t="s">
        <v>4058</v>
      </c>
      <c r="M441" s="84" t="s">
        <v>4059</v>
      </c>
      <c r="N441" s="15" t="s">
        <v>164</v>
      </c>
      <c r="O441" s="58">
        <v>4</v>
      </c>
      <c r="P441" s="16" t="s">
        <v>452</v>
      </c>
      <c r="Q441" s="16" t="s">
        <v>2907</v>
      </c>
      <c r="R441" s="16" t="s">
        <v>1692</v>
      </c>
      <c r="S441" s="22" t="s">
        <v>3406</v>
      </c>
      <c r="T441" s="23" t="s">
        <v>168</v>
      </c>
      <c r="U441" s="23" t="s">
        <v>168</v>
      </c>
      <c r="V441" s="23"/>
      <c r="W441" s="23"/>
      <c r="X441" s="23" t="s">
        <v>168</v>
      </c>
      <c r="Y441" s="23" t="s">
        <v>168</v>
      </c>
      <c r="Z441" s="23" t="s">
        <v>168</v>
      </c>
      <c r="AA441" s="23" t="s">
        <v>168</v>
      </c>
      <c r="AB441" s="23" t="s">
        <v>168</v>
      </c>
      <c r="AC441" s="23" t="s">
        <v>168</v>
      </c>
      <c r="AD441" s="23">
        <v>6</v>
      </c>
      <c r="AE441" s="23">
        <v>8</v>
      </c>
      <c r="AF441" s="23" t="s">
        <v>168</v>
      </c>
      <c r="AG441" s="23" t="s">
        <v>168</v>
      </c>
      <c r="AH441" s="23" t="s">
        <v>168</v>
      </c>
      <c r="AI441" s="23" t="s">
        <v>168</v>
      </c>
      <c r="AJ441" s="23" t="s">
        <v>168</v>
      </c>
      <c r="AK441" s="23" t="s">
        <v>168</v>
      </c>
      <c r="AL441" s="15" t="s">
        <v>246</v>
      </c>
      <c r="AM441" s="15" t="s">
        <v>2891</v>
      </c>
      <c r="AN441" s="15" t="s">
        <v>367</v>
      </c>
      <c r="AO441" s="84" t="s">
        <v>1500</v>
      </c>
      <c r="AP441" s="109"/>
      <c r="AQ441" s="69"/>
      <c r="AR441" s="56"/>
      <c r="AS441" s="56"/>
      <c r="AT441" s="56">
        <v>1557984</v>
      </c>
      <c r="AU441" s="4" t="s">
        <v>4060</v>
      </c>
      <c r="AV441" s="4" t="s">
        <v>4061</v>
      </c>
      <c r="AW441" s="4" t="s">
        <v>4062</v>
      </c>
      <c r="AX441" s="70">
        <v>0</v>
      </c>
      <c r="AY441" s="115">
        <v>0</v>
      </c>
      <c r="AZ441" s="70">
        <v>0</v>
      </c>
      <c r="BA441" s="115">
        <v>0</v>
      </c>
      <c r="BB441" s="157" t="s">
        <v>1506</v>
      </c>
      <c r="BC441" s="157" t="s">
        <v>1507</v>
      </c>
      <c r="BD441" s="157"/>
      <c r="BE441" s="157"/>
      <c r="BF441" s="157"/>
      <c r="BG441" s="115"/>
      <c r="BH441" s="143">
        <v>0</v>
      </c>
      <c r="BI441" s="143"/>
      <c r="BJ441" s="143">
        <v>0</v>
      </c>
      <c r="BK441" s="143">
        <v>0</v>
      </c>
      <c r="BL441" s="143">
        <v>0</v>
      </c>
      <c r="BM441" s="143">
        <v>1</v>
      </c>
      <c r="BN441" s="143">
        <v>0</v>
      </c>
      <c r="BO441" s="143">
        <v>0</v>
      </c>
      <c r="BP441" s="143">
        <v>0</v>
      </c>
      <c r="BQ441" s="6" t="str">
        <f>VLOOKUP(AM441,Hilfslisten!J:K,2,FALSE)</f>
        <v>Brändli Christof</v>
      </c>
      <c r="BR441" s="157" t="s">
        <v>667</v>
      </c>
    </row>
    <row r="442" spans="1:70" ht="15" hidden="1" customHeight="1">
      <c r="A442" s="85" t="s">
        <v>4063</v>
      </c>
      <c r="B442" s="69" t="s">
        <v>177</v>
      </c>
      <c r="C442" s="22" t="s">
        <v>149</v>
      </c>
      <c r="D442" s="56" t="s">
        <v>4064</v>
      </c>
      <c r="E442" s="102"/>
      <c r="F442" s="22"/>
      <c r="G442" s="22"/>
      <c r="H442" s="22" t="s">
        <v>149</v>
      </c>
      <c r="I442" s="22"/>
      <c r="J442" s="59" t="s">
        <v>667</v>
      </c>
      <c r="K442" s="145" t="s">
        <v>4065</v>
      </c>
      <c r="L442" s="102" t="s">
        <v>4066</v>
      </c>
      <c r="M442" s="107" t="s">
        <v>4066</v>
      </c>
      <c r="N442" s="15" t="s">
        <v>164</v>
      </c>
      <c r="O442" s="58">
        <v>4</v>
      </c>
      <c r="P442" s="16" t="s">
        <v>208</v>
      </c>
      <c r="Q442" s="16" t="s">
        <v>2796</v>
      </c>
      <c r="R442" s="16" t="s">
        <v>1692</v>
      </c>
      <c r="S442" s="22" t="s">
        <v>3564</v>
      </c>
      <c r="T442" s="23" t="s">
        <v>168</v>
      </c>
      <c r="U442" s="23" t="s">
        <v>168</v>
      </c>
      <c r="V442" s="23"/>
      <c r="W442" s="23"/>
      <c r="X442" s="23">
        <v>6</v>
      </c>
      <c r="Y442" s="23" t="s">
        <v>2266</v>
      </c>
      <c r="Z442" s="23" t="s">
        <v>168</v>
      </c>
      <c r="AA442" s="23" t="s">
        <v>168</v>
      </c>
      <c r="AB442" s="23" t="s">
        <v>168</v>
      </c>
      <c r="AC442" s="23" t="s">
        <v>168</v>
      </c>
      <c r="AD442" s="23" t="s">
        <v>168</v>
      </c>
      <c r="AE442" s="23" t="s">
        <v>168</v>
      </c>
      <c r="AF442" s="23" t="s">
        <v>168</v>
      </c>
      <c r="AG442" s="23" t="s">
        <v>168</v>
      </c>
      <c r="AH442" s="23" t="s">
        <v>168</v>
      </c>
      <c r="AI442" s="23" t="s">
        <v>168</v>
      </c>
      <c r="AJ442" s="23" t="s">
        <v>168</v>
      </c>
      <c r="AK442" s="23" t="s">
        <v>168</v>
      </c>
      <c r="AL442" s="15" t="s">
        <v>258</v>
      </c>
      <c r="AM442" s="15" t="s">
        <v>259</v>
      </c>
      <c r="AN442" s="15" t="s">
        <v>234</v>
      </c>
      <c r="AO442" s="84" t="s">
        <v>1500</v>
      </c>
      <c r="AP442" s="109"/>
      <c r="AQ442" s="69"/>
      <c r="AR442" s="56" t="s">
        <v>3544</v>
      </c>
      <c r="AS442" s="56"/>
      <c r="AT442" s="56">
        <v>1558866</v>
      </c>
      <c r="AU442" s="4" t="s">
        <v>4067</v>
      </c>
      <c r="AV442" s="4" t="s">
        <v>4068</v>
      </c>
      <c r="AW442" s="4" t="s">
        <v>4069</v>
      </c>
      <c r="AX442" s="70">
        <v>0</v>
      </c>
      <c r="AY442" s="115">
        <v>0</v>
      </c>
      <c r="AZ442" s="70">
        <v>0</v>
      </c>
      <c r="BA442" s="115">
        <v>0</v>
      </c>
      <c r="BB442" s="157" t="s">
        <v>1506</v>
      </c>
      <c r="BC442" s="157" t="s">
        <v>1507</v>
      </c>
      <c r="BD442" s="157"/>
      <c r="BE442" s="157"/>
      <c r="BF442" s="157"/>
      <c r="BG442" s="115"/>
      <c r="BH442" s="143">
        <v>0</v>
      </c>
      <c r="BI442" s="143"/>
      <c r="BJ442" s="143">
        <v>1</v>
      </c>
      <c r="BK442" s="143">
        <v>0</v>
      </c>
      <c r="BL442" s="143">
        <v>0</v>
      </c>
      <c r="BM442" s="143">
        <v>0</v>
      </c>
      <c r="BN442" s="143">
        <v>0</v>
      </c>
      <c r="BO442" s="143">
        <v>0</v>
      </c>
      <c r="BP442" s="143">
        <v>0</v>
      </c>
      <c r="BQ442" s="6" t="str">
        <f>VLOOKUP(AM442,Hilfslisten!J:K,2,FALSE)</f>
        <v>Sarperi Luciano</v>
      </c>
      <c r="BR442" s="157" t="s">
        <v>667</v>
      </c>
    </row>
    <row r="443" spans="1:70" ht="15" hidden="1" customHeight="1">
      <c r="A443" s="85" t="s">
        <v>4070</v>
      </c>
      <c r="B443" s="69" t="s">
        <v>177</v>
      </c>
      <c r="C443" s="69" t="s">
        <v>614</v>
      </c>
      <c r="D443" s="98" t="s">
        <v>4071</v>
      </c>
      <c r="E443" s="99" t="s">
        <v>2848</v>
      </c>
      <c r="F443" s="69"/>
      <c r="G443" s="15" t="s">
        <v>2913</v>
      </c>
      <c r="H443" s="15" t="s">
        <v>2555</v>
      </c>
      <c r="I443" s="15"/>
      <c r="J443" s="59" t="s">
        <v>667</v>
      </c>
      <c r="K443" s="15" t="s">
        <v>4072</v>
      </c>
      <c r="L443" s="99" t="s">
        <v>4073</v>
      </c>
      <c r="M443" s="84" t="s">
        <v>4074</v>
      </c>
      <c r="N443" s="15" t="s">
        <v>164</v>
      </c>
      <c r="O443" s="58">
        <v>4</v>
      </c>
      <c r="P443" s="16" t="s">
        <v>452</v>
      </c>
      <c r="Q443" s="16" t="s">
        <v>4075</v>
      </c>
      <c r="R443" s="16" t="s">
        <v>1692</v>
      </c>
      <c r="S443" s="16" t="s">
        <v>3972</v>
      </c>
      <c r="T443" s="23" t="s">
        <v>168</v>
      </c>
      <c r="U443" s="23" t="s">
        <v>168</v>
      </c>
      <c r="V443" s="23"/>
      <c r="W443" s="23"/>
      <c r="X443" s="23" t="s">
        <v>168</v>
      </c>
      <c r="Y443" s="23" t="s">
        <v>168</v>
      </c>
      <c r="Z443" s="23">
        <v>6</v>
      </c>
      <c r="AA443" s="23" t="s">
        <v>2266</v>
      </c>
      <c r="AB443" s="23" t="s">
        <v>168</v>
      </c>
      <c r="AC443" s="23" t="s">
        <v>168</v>
      </c>
      <c r="AD443" s="23">
        <v>6</v>
      </c>
      <c r="AE443" s="23">
        <v>8</v>
      </c>
      <c r="AF443" s="23" t="s">
        <v>168</v>
      </c>
      <c r="AG443" s="23" t="s">
        <v>168</v>
      </c>
      <c r="AH443" s="23" t="s">
        <v>168</v>
      </c>
      <c r="AI443" s="23" t="s">
        <v>168</v>
      </c>
      <c r="AJ443" s="23" t="s">
        <v>168</v>
      </c>
      <c r="AK443" s="23" t="s">
        <v>168</v>
      </c>
      <c r="AL443" s="15" t="s">
        <v>271</v>
      </c>
      <c r="AM443" s="15" t="s">
        <v>4076</v>
      </c>
      <c r="AN443" s="15" t="s">
        <v>621</v>
      </c>
      <c r="AO443" s="16" t="s">
        <v>1500</v>
      </c>
      <c r="AP443" s="108"/>
      <c r="AQ443" s="69" t="s">
        <v>4077</v>
      </c>
      <c r="AR443" s="56"/>
      <c r="AS443" s="56"/>
      <c r="AT443" s="56">
        <v>1557062</v>
      </c>
      <c r="AU443" s="4" t="s">
        <v>4078</v>
      </c>
      <c r="AV443" s="4" t="s">
        <v>4079</v>
      </c>
      <c r="AW443" s="4" t="s">
        <v>4080</v>
      </c>
      <c r="AX443" s="70">
        <v>0</v>
      </c>
      <c r="AY443" s="115">
        <v>0</v>
      </c>
      <c r="AZ443" s="70">
        <v>0</v>
      </c>
      <c r="BA443" s="115">
        <v>0</v>
      </c>
      <c r="BB443" s="157" t="s">
        <v>1506</v>
      </c>
      <c r="BC443" s="157" t="s">
        <v>1507</v>
      </c>
      <c r="BD443" s="157"/>
      <c r="BE443" s="157"/>
      <c r="BF443" s="157"/>
      <c r="BG443" s="115"/>
      <c r="BH443" s="143">
        <v>0</v>
      </c>
      <c r="BI443" s="143"/>
      <c r="BJ443" s="143">
        <v>0</v>
      </c>
      <c r="BK443" s="143">
        <v>0.5</v>
      </c>
      <c r="BL443" s="143">
        <v>0</v>
      </c>
      <c r="BM443" s="143">
        <v>0.5</v>
      </c>
      <c r="BN443" s="143">
        <v>0</v>
      </c>
      <c r="BO443" s="143">
        <v>0</v>
      </c>
      <c r="BP443" s="143">
        <v>0</v>
      </c>
      <c r="BQ443" s="6" t="str">
        <f>VLOOKUP(AM443,Hilfslisten!J:K,2,FALSE)</f>
        <v>Bothien Mirko</v>
      </c>
      <c r="BR443" s="157" t="s">
        <v>667</v>
      </c>
    </row>
    <row r="444" spans="1:70" ht="15" hidden="1" customHeight="1">
      <c r="A444" s="87" t="s">
        <v>4081</v>
      </c>
      <c r="B444" s="69" t="s">
        <v>177</v>
      </c>
      <c r="C444" s="22" t="s">
        <v>557</v>
      </c>
      <c r="D444" s="6"/>
      <c r="E444" s="6"/>
      <c r="F444" s="6"/>
      <c r="G444" s="6"/>
      <c r="H444" s="22" t="s">
        <v>557</v>
      </c>
      <c r="I444" s="6"/>
      <c r="J444" s="59" t="s">
        <v>667</v>
      </c>
      <c r="K444" s="6" t="s">
        <v>4082</v>
      </c>
      <c r="L444" s="133" t="s">
        <v>4083</v>
      </c>
      <c r="M444" s="6" t="s">
        <v>4083</v>
      </c>
      <c r="N444" s="15" t="s">
        <v>164</v>
      </c>
      <c r="O444" s="58">
        <v>2</v>
      </c>
      <c r="P444" s="16" t="s">
        <v>230</v>
      </c>
      <c r="Q444" s="6" t="s">
        <v>3231</v>
      </c>
      <c r="R444" s="6" t="s">
        <v>1692</v>
      </c>
      <c r="S444" s="6" t="s">
        <v>1692</v>
      </c>
      <c r="T444" s="157">
        <v>6</v>
      </c>
      <c r="U444" s="157">
        <v>6</v>
      </c>
      <c r="V444" s="157">
        <v>6</v>
      </c>
      <c r="W444" s="157">
        <v>6</v>
      </c>
      <c r="X444" s="157">
        <v>6</v>
      </c>
      <c r="Y444" s="157">
        <v>6</v>
      </c>
      <c r="Z444" s="157">
        <v>6</v>
      </c>
      <c r="AA444" s="157">
        <v>6</v>
      </c>
      <c r="AB444" s="157">
        <v>6</v>
      </c>
      <c r="AC444" s="157">
        <v>6</v>
      </c>
      <c r="AD444" s="157">
        <v>6</v>
      </c>
      <c r="AE444" s="157">
        <v>6</v>
      </c>
      <c r="AF444" s="157">
        <v>6</v>
      </c>
      <c r="AG444" s="157">
        <v>6</v>
      </c>
      <c r="AH444" s="157">
        <v>6</v>
      </c>
      <c r="AI444" s="157">
        <v>6</v>
      </c>
      <c r="AJ444" s="157">
        <v>6</v>
      </c>
      <c r="AK444" s="157">
        <v>6</v>
      </c>
      <c r="AL444" s="6" t="s">
        <v>365</v>
      </c>
      <c r="AM444" s="6" t="s">
        <v>3310</v>
      </c>
      <c r="AN444" s="6" t="s">
        <v>551</v>
      </c>
      <c r="AO444" s="16" t="s">
        <v>567</v>
      </c>
      <c r="AP444" s="6"/>
      <c r="AQ444" s="6"/>
      <c r="AR444" s="6"/>
      <c r="AS444" s="6" t="s">
        <v>1158</v>
      </c>
      <c r="AT444" s="6">
        <v>1684427</v>
      </c>
      <c r="AU444" s="4" t="s">
        <v>4084</v>
      </c>
      <c r="AV444" s="4" t="s">
        <v>4085</v>
      </c>
      <c r="AW444" s="4" t="s">
        <v>4086</v>
      </c>
      <c r="AX444" s="6"/>
      <c r="AY444" s="6"/>
      <c r="AZ444" s="6"/>
      <c r="BA444" s="6"/>
      <c r="BB444" s="157" t="s">
        <v>1506</v>
      </c>
      <c r="BC444" s="157" t="s">
        <v>1507</v>
      </c>
      <c r="BD444" s="157"/>
      <c r="BE444" s="157"/>
      <c r="BF444" s="157"/>
      <c r="BG444" s="6"/>
      <c r="BH444" s="143"/>
      <c r="BI444" s="143"/>
      <c r="BJ444" s="143"/>
      <c r="BK444" s="143"/>
      <c r="BL444" s="143"/>
      <c r="BM444" s="143"/>
      <c r="BN444" s="143"/>
      <c r="BO444" s="143"/>
      <c r="BP444" s="143"/>
      <c r="BQ444" s="6" t="str">
        <f>VLOOKUP(AM444,Hilfslisten!J:K,2,FALSE)</f>
        <v>Burri Adrian</v>
      </c>
      <c r="BR444" s="157" t="s">
        <v>667</v>
      </c>
    </row>
    <row r="445" spans="1:70" ht="15" hidden="1" customHeight="1">
      <c r="A445" s="87" t="s">
        <v>4087</v>
      </c>
      <c r="B445" s="69" t="s">
        <v>177</v>
      </c>
      <c r="C445" s="22" t="s">
        <v>557</v>
      </c>
      <c r="D445" s="6"/>
      <c r="E445" s="6"/>
      <c r="F445" s="6"/>
      <c r="G445" s="6"/>
      <c r="H445" s="22" t="s">
        <v>557</v>
      </c>
      <c r="I445" s="6"/>
      <c r="J445" s="59" t="s">
        <v>667</v>
      </c>
      <c r="K445" s="6" t="s">
        <v>4088</v>
      </c>
      <c r="L445" s="133" t="s">
        <v>4089</v>
      </c>
      <c r="M445" s="6" t="s">
        <v>4089</v>
      </c>
      <c r="N445" s="15" t="s">
        <v>661</v>
      </c>
      <c r="O445" s="58">
        <v>2</v>
      </c>
      <c r="P445" s="16" t="s">
        <v>230</v>
      </c>
      <c r="Q445" s="6" t="s">
        <v>3231</v>
      </c>
      <c r="R445" s="6" t="s">
        <v>1692</v>
      </c>
      <c r="S445" s="6" t="s">
        <v>1692</v>
      </c>
      <c r="T445" s="157">
        <v>6</v>
      </c>
      <c r="U445" s="157">
        <v>6</v>
      </c>
      <c r="V445" s="157">
        <v>6</v>
      </c>
      <c r="W445" s="157">
        <v>6</v>
      </c>
      <c r="X445" s="157">
        <v>6</v>
      </c>
      <c r="Y445" s="157">
        <v>6</v>
      </c>
      <c r="Z445" s="157">
        <v>6</v>
      </c>
      <c r="AA445" s="157">
        <v>6</v>
      </c>
      <c r="AB445" s="157">
        <v>6</v>
      </c>
      <c r="AC445" s="157">
        <v>6</v>
      </c>
      <c r="AD445" s="157">
        <v>6</v>
      </c>
      <c r="AE445" s="157">
        <v>6</v>
      </c>
      <c r="AF445" s="157">
        <v>6</v>
      </c>
      <c r="AG445" s="157">
        <v>6</v>
      </c>
      <c r="AH445" s="157">
        <v>6</v>
      </c>
      <c r="AI445" s="157">
        <v>6</v>
      </c>
      <c r="AJ445" s="157">
        <v>6</v>
      </c>
      <c r="AK445" s="157">
        <v>6</v>
      </c>
      <c r="AL445" s="6" t="s">
        <v>565</v>
      </c>
      <c r="AM445" s="6" t="s">
        <v>1612</v>
      </c>
      <c r="AN445" s="6" t="s">
        <v>551</v>
      </c>
      <c r="AO445" s="16" t="s">
        <v>567</v>
      </c>
      <c r="AP445" s="6"/>
      <c r="AQ445" s="6"/>
      <c r="AR445" s="6"/>
      <c r="AS445" s="6"/>
      <c r="AT445" s="6">
        <v>1684412</v>
      </c>
      <c r="AU445" s="4" t="s">
        <v>4090</v>
      </c>
      <c r="AV445" s="4" t="s">
        <v>4091</v>
      </c>
      <c r="AW445" s="4" t="s">
        <v>4092</v>
      </c>
      <c r="AX445" s="161" t="s">
        <v>11</v>
      </c>
      <c r="AY445" s="6"/>
      <c r="AZ445" s="157" t="s">
        <v>667</v>
      </c>
      <c r="BA445" s="6"/>
      <c r="BB445" s="157" t="s">
        <v>1506</v>
      </c>
      <c r="BC445" s="157" t="s">
        <v>1507</v>
      </c>
      <c r="BD445" s="157"/>
      <c r="BE445" s="157"/>
      <c r="BF445" s="157"/>
      <c r="BG445" s="6"/>
      <c r="BH445" s="143"/>
      <c r="BI445" s="143"/>
      <c r="BJ445" s="143"/>
      <c r="BK445" s="143"/>
      <c r="BL445" s="143"/>
      <c r="BM445" s="143"/>
      <c r="BN445" s="143"/>
      <c r="BO445" s="143"/>
      <c r="BP445" s="143"/>
      <c r="BQ445" s="6" t="str">
        <f>VLOOKUP(AM445,Hilfslisten!J:K,2,FALSE)</f>
        <v>Matic Igor</v>
      </c>
      <c r="BR445" s="157" t="s">
        <v>667</v>
      </c>
    </row>
    <row r="446" spans="1:70" ht="15" customHeight="1">
      <c r="A446" s="87" t="s">
        <v>4093</v>
      </c>
      <c r="B446" s="69" t="s">
        <v>177</v>
      </c>
      <c r="C446" s="22" t="s">
        <v>2521</v>
      </c>
      <c r="D446" s="6"/>
      <c r="E446" s="6"/>
      <c r="F446" s="6"/>
      <c r="G446" s="6"/>
      <c r="H446" s="22" t="s">
        <v>2521</v>
      </c>
      <c r="I446" s="6"/>
      <c r="J446" s="59" t="s">
        <v>667</v>
      </c>
      <c r="K446" s="6" t="s">
        <v>4094</v>
      </c>
      <c r="L446" s="133" t="s">
        <v>2219</v>
      </c>
      <c r="M446" s="6" t="s">
        <v>2219</v>
      </c>
      <c r="N446" s="15" t="s">
        <v>661</v>
      </c>
      <c r="O446" s="58">
        <v>2</v>
      </c>
      <c r="P446" s="16" t="s">
        <v>230</v>
      </c>
      <c r="Q446" s="6" t="s">
        <v>4095</v>
      </c>
      <c r="R446" s="6" t="s">
        <v>1692</v>
      </c>
      <c r="S446" s="6" t="s">
        <v>1692</v>
      </c>
      <c r="T446" s="157"/>
      <c r="U446" s="157"/>
      <c r="V446" s="157">
        <v>6</v>
      </c>
      <c r="W446" s="157">
        <v>6</v>
      </c>
      <c r="X446" s="157">
        <v>6</v>
      </c>
      <c r="Y446" s="157">
        <v>6</v>
      </c>
      <c r="Z446" s="157">
        <v>6</v>
      </c>
      <c r="AA446" s="157">
        <v>6</v>
      </c>
      <c r="AB446" s="157">
        <v>6</v>
      </c>
      <c r="AC446" s="157">
        <v>6</v>
      </c>
      <c r="AD446" s="157">
        <v>6</v>
      </c>
      <c r="AE446" s="157">
        <v>6</v>
      </c>
      <c r="AF446" s="157">
        <v>6</v>
      </c>
      <c r="AG446" s="157">
        <v>6</v>
      </c>
      <c r="AH446" s="157">
        <v>6</v>
      </c>
      <c r="AI446" s="157">
        <v>6</v>
      </c>
      <c r="AJ446" s="157">
        <v>6</v>
      </c>
      <c r="AK446" s="157">
        <v>6</v>
      </c>
      <c r="AL446" s="6" t="s">
        <v>169</v>
      </c>
      <c r="AM446" s="6" t="s">
        <v>2220</v>
      </c>
      <c r="AN446" s="6" t="s">
        <v>551</v>
      </c>
      <c r="AO446" s="16" t="s">
        <v>567</v>
      </c>
      <c r="AP446" s="6"/>
      <c r="AQ446" s="6"/>
      <c r="AR446" s="6"/>
      <c r="AS446" s="6"/>
      <c r="AT446" s="6">
        <v>1684419</v>
      </c>
      <c r="AU446" s="4" t="s">
        <v>4096</v>
      </c>
      <c r="AV446" s="4" t="s">
        <v>4097</v>
      </c>
      <c r="AW446" s="4" t="s">
        <v>4098</v>
      </c>
      <c r="AX446" s="161" t="s">
        <v>11</v>
      </c>
      <c r="AY446" s="27" t="s">
        <v>2224</v>
      </c>
      <c r="AZ446" s="157" t="s">
        <v>667</v>
      </c>
      <c r="BA446" s="6"/>
      <c r="BB446" s="157" t="s">
        <v>1506</v>
      </c>
      <c r="BC446" s="157" t="s">
        <v>1507</v>
      </c>
      <c r="BD446" s="157"/>
      <c r="BE446" s="157"/>
      <c r="BF446" s="157"/>
      <c r="BG446" s="6"/>
      <c r="BH446" s="143"/>
      <c r="BI446" s="143"/>
      <c r="BJ446" s="143"/>
      <c r="BK446" s="143"/>
      <c r="BL446" s="143"/>
      <c r="BM446" s="143"/>
      <c r="BN446" s="143"/>
      <c r="BO446" s="143"/>
      <c r="BP446" s="143"/>
      <c r="BQ446" s="6" t="str">
        <f>VLOOKUP(AM446,Hilfslisten!J:K,2,FALSE)</f>
        <v>Agius William</v>
      </c>
      <c r="BR446" s="157" t="s">
        <v>667</v>
      </c>
    </row>
    <row r="447" spans="1:70" ht="15" hidden="1" customHeight="1">
      <c r="A447" s="87" t="s">
        <v>4099</v>
      </c>
      <c r="B447" s="69" t="s">
        <v>177</v>
      </c>
      <c r="C447" s="22" t="s">
        <v>557</v>
      </c>
      <c r="D447" s="6"/>
      <c r="E447" s="6"/>
      <c r="F447" s="6"/>
      <c r="G447" s="6"/>
      <c r="H447" s="22" t="s">
        <v>557</v>
      </c>
      <c r="I447" s="6"/>
      <c r="J447" s="59" t="s">
        <v>667</v>
      </c>
      <c r="K447" s="6" t="s">
        <v>4100</v>
      </c>
      <c r="L447" s="133" t="s">
        <v>4101</v>
      </c>
      <c r="M447" s="6" t="s">
        <v>4102</v>
      </c>
      <c r="N447" s="15" t="s">
        <v>164</v>
      </c>
      <c r="O447" s="58">
        <v>2</v>
      </c>
      <c r="P447" s="16" t="s">
        <v>230</v>
      </c>
      <c r="Q447" s="6" t="s">
        <v>3231</v>
      </c>
      <c r="R447" s="6" t="s">
        <v>1692</v>
      </c>
      <c r="S447" s="6" t="s">
        <v>1692</v>
      </c>
      <c r="T447" s="157">
        <v>6</v>
      </c>
      <c r="U447" s="157">
        <v>6</v>
      </c>
      <c r="V447" s="157">
        <v>6</v>
      </c>
      <c r="W447" s="157">
        <v>6</v>
      </c>
      <c r="X447" s="157">
        <v>6</v>
      </c>
      <c r="Y447" s="157">
        <v>6</v>
      </c>
      <c r="Z447" s="157">
        <v>6</v>
      </c>
      <c r="AA447" s="157">
        <v>6</v>
      </c>
      <c r="AB447" s="157">
        <v>6</v>
      </c>
      <c r="AC447" s="157">
        <v>6</v>
      </c>
      <c r="AD447" s="157">
        <v>6</v>
      </c>
      <c r="AE447" s="157">
        <v>6</v>
      </c>
      <c r="AF447" s="157">
        <v>6</v>
      </c>
      <c r="AG447" s="157">
        <v>6</v>
      </c>
      <c r="AH447" s="157">
        <v>6</v>
      </c>
      <c r="AI447" s="157">
        <v>6</v>
      </c>
      <c r="AJ447" s="157">
        <v>6</v>
      </c>
      <c r="AK447" s="157">
        <v>6</v>
      </c>
      <c r="AL447" s="6" t="s">
        <v>284</v>
      </c>
      <c r="AM447" s="6" t="s">
        <v>2457</v>
      </c>
      <c r="AN447" s="6" t="s">
        <v>551</v>
      </c>
      <c r="AO447" s="16" t="s">
        <v>567</v>
      </c>
      <c r="AP447" s="6"/>
      <c r="AQ447" s="6"/>
      <c r="AR447" s="6"/>
      <c r="AS447" s="6"/>
      <c r="AT447" s="6">
        <v>1684366</v>
      </c>
      <c r="AU447" s="4" t="s">
        <v>4103</v>
      </c>
      <c r="AV447" s="4" t="s">
        <v>4104</v>
      </c>
      <c r="AW447" s="4" t="s">
        <v>4105</v>
      </c>
      <c r="AX447" s="6"/>
      <c r="AY447" s="6"/>
      <c r="AZ447" s="6"/>
      <c r="BA447" s="6"/>
      <c r="BB447" s="157" t="s">
        <v>1506</v>
      </c>
      <c r="BC447" s="157" t="s">
        <v>1507</v>
      </c>
      <c r="BD447" s="157" t="s">
        <v>2726</v>
      </c>
      <c r="BE447" s="157"/>
      <c r="BF447" s="157"/>
      <c r="BG447" s="6"/>
      <c r="BH447" s="143"/>
      <c r="BI447" s="143"/>
      <c r="BJ447" s="143"/>
      <c r="BK447" s="143"/>
      <c r="BL447" s="143"/>
      <c r="BM447" s="143"/>
      <c r="BN447" s="143"/>
      <c r="BO447" s="143"/>
      <c r="BP447" s="143"/>
      <c r="BQ447" s="6" t="str">
        <f>VLOOKUP(AM447,Hilfslisten!J:K,2,FALSE)</f>
        <v>Eberle Armin</v>
      </c>
      <c r="BR447" s="157" t="s">
        <v>667</v>
      </c>
    </row>
    <row r="448" spans="1:70" ht="15" hidden="1" customHeight="1">
      <c r="A448" s="87" t="s">
        <v>4106</v>
      </c>
      <c r="B448" s="69" t="s">
        <v>177</v>
      </c>
      <c r="C448" s="22" t="s">
        <v>557</v>
      </c>
      <c r="D448" s="6"/>
      <c r="E448" s="6"/>
      <c r="F448" s="6"/>
      <c r="G448" s="6"/>
      <c r="H448" s="22" t="s">
        <v>557</v>
      </c>
      <c r="I448" s="6"/>
      <c r="J448" s="59" t="s">
        <v>667</v>
      </c>
      <c r="K448" s="8" t="s">
        <v>4107</v>
      </c>
      <c r="L448" s="133" t="s">
        <v>4108</v>
      </c>
      <c r="M448" s="121" t="s">
        <v>4109</v>
      </c>
      <c r="N448" s="15" t="s">
        <v>164</v>
      </c>
      <c r="O448" s="58">
        <v>2</v>
      </c>
      <c r="P448" s="16" t="s">
        <v>230</v>
      </c>
      <c r="Q448" s="6" t="s">
        <v>3231</v>
      </c>
      <c r="R448" s="6" t="s">
        <v>1692</v>
      </c>
      <c r="S448" s="6" t="s">
        <v>1692</v>
      </c>
      <c r="T448" s="157">
        <v>6</v>
      </c>
      <c r="U448" s="157">
        <v>6</v>
      </c>
      <c r="V448" s="157">
        <v>6</v>
      </c>
      <c r="W448" s="157">
        <v>6</v>
      </c>
      <c r="X448" s="157">
        <v>6</v>
      </c>
      <c r="Y448" s="157">
        <v>6</v>
      </c>
      <c r="Z448" s="157">
        <v>6</v>
      </c>
      <c r="AA448" s="157">
        <v>6</v>
      </c>
      <c r="AB448" s="157">
        <v>6</v>
      </c>
      <c r="AC448" s="157">
        <v>6</v>
      </c>
      <c r="AD448" s="157">
        <v>6</v>
      </c>
      <c r="AE448" s="157">
        <v>6</v>
      </c>
      <c r="AF448" s="157">
        <v>6</v>
      </c>
      <c r="AG448" s="157">
        <v>6</v>
      </c>
      <c r="AH448" s="157">
        <v>6</v>
      </c>
      <c r="AI448" s="157">
        <v>6</v>
      </c>
      <c r="AJ448" s="157">
        <v>6</v>
      </c>
      <c r="AK448" s="157">
        <v>6</v>
      </c>
      <c r="AL448" s="6" t="s">
        <v>284</v>
      </c>
      <c r="AM448" s="8" t="s">
        <v>2457</v>
      </c>
      <c r="AN448" s="8" t="s">
        <v>551</v>
      </c>
      <c r="AO448" s="16" t="s">
        <v>567</v>
      </c>
      <c r="AP448" s="6"/>
      <c r="AQ448" s="6"/>
      <c r="AR448" s="6"/>
      <c r="AS448" s="6"/>
      <c r="AT448" s="6">
        <v>1684501</v>
      </c>
      <c r="AU448" s="4" t="s">
        <v>4110</v>
      </c>
      <c r="AV448" s="4" t="s">
        <v>4111</v>
      </c>
      <c r="AW448" s="4" t="s">
        <v>4112</v>
      </c>
      <c r="AX448" s="6"/>
      <c r="AY448" s="6"/>
      <c r="AZ448" s="6"/>
      <c r="BA448" s="6"/>
      <c r="BB448" s="157" t="s">
        <v>1506</v>
      </c>
      <c r="BC448" s="157" t="s">
        <v>1507</v>
      </c>
      <c r="BD448" s="157" t="s">
        <v>2726</v>
      </c>
      <c r="BE448" s="157"/>
      <c r="BF448" s="157"/>
      <c r="BG448" s="6"/>
      <c r="BH448" s="143"/>
      <c r="BI448" s="143"/>
      <c r="BJ448" s="143"/>
      <c r="BK448" s="143"/>
      <c r="BL448" s="143"/>
      <c r="BM448" s="143"/>
      <c r="BN448" s="143"/>
      <c r="BO448" s="143"/>
      <c r="BP448" s="143"/>
      <c r="BQ448" s="6" t="str">
        <f>VLOOKUP(AM448,Hilfslisten!J:K,2,FALSE)</f>
        <v>Eberle Armin</v>
      </c>
      <c r="BR448" s="157" t="s">
        <v>667</v>
      </c>
    </row>
    <row r="449" spans="1:70" ht="15" hidden="1" customHeight="1">
      <c r="A449" s="87" t="s">
        <v>4113</v>
      </c>
      <c r="B449" s="69" t="s">
        <v>177</v>
      </c>
      <c r="C449" s="22" t="s">
        <v>557</v>
      </c>
      <c r="D449" s="6"/>
      <c r="E449" s="6"/>
      <c r="F449" s="6"/>
      <c r="G449" s="6"/>
      <c r="H449" s="22" t="s">
        <v>557</v>
      </c>
      <c r="I449" s="6"/>
      <c r="J449" s="59" t="s">
        <v>667</v>
      </c>
      <c r="K449" s="6" t="s">
        <v>4114</v>
      </c>
      <c r="L449" s="133" t="s">
        <v>4115</v>
      </c>
      <c r="M449" s="6" t="s">
        <v>4115</v>
      </c>
      <c r="N449" s="15" t="s">
        <v>164</v>
      </c>
      <c r="O449" s="58">
        <v>2</v>
      </c>
      <c r="P449" s="16" t="s">
        <v>3248</v>
      </c>
      <c r="Q449" s="6" t="s">
        <v>3240</v>
      </c>
      <c r="R449" s="6" t="s">
        <v>3290</v>
      </c>
      <c r="S449" s="8" t="s">
        <v>3291</v>
      </c>
      <c r="T449" s="157" t="s">
        <v>3292</v>
      </c>
      <c r="U449" s="157" t="s">
        <v>3292</v>
      </c>
      <c r="V449" s="157" t="s">
        <v>3292</v>
      </c>
      <c r="W449" s="157" t="s">
        <v>3293</v>
      </c>
      <c r="X449" s="157" t="s">
        <v>3292</v>
      </c>
      <c r="Y449" s="157" t="s">
        <v>3293</v>
      </c>
      <c r="Z449" s="157"/>
      <c r="AA449" s="157"/>
      <c r="AB449" s="157" t="s">
        <v>3292</v>
      </c>
      <c r="AC449" s="157" t="s">
        <v>3293</v>
      </c>
      <c r="AD449" s="157" t="s">
        <v>3292</v>
      </c>
      <c r="AE449" s="157" t="s">
        <v>3292</v>
      </c>
      <c r="AF449" s="157" t="s">
        <v>3292</v>
      </c>
      <c r="AG449" s="157" t="s">
        <v>3293</v>
      </c>
      <c r="AH449" s="157" t="s">
        <v>3292</v>
      </c>
      <c r="AI449" s="157" t="s">
        <v>3293</v>
      </c>
      <c r="AJ449" s="157" t="s">
        <v>3292</v>
      </c>
      <c r="AK449" s="157" t="s">
        <v>3293</v>
      </c>
      <c r="AL449" s="6" t="s">
        <v>284</v>
      </c>
      <c r="AM449" s="6" t="s">
        <v>2852</v>
      </c>
      <c r="AN449" s="6" t="s">
        <v>551</v>
      </c>
      <c r="AO449" s="16" t="s">
        <v>567</v>
      </c>
      <c r="AP449" s="6"/>
      <c r="AQ449" s="6"/>
      <c r="AR449" s="6"/>
      <c r="AS449" s="6" t="s">
        <v>200</v>
      </c>
      <c r="AT449" s="6">
        <v>1684373</v>
      </c>
      <c r="AU449" s="4" t="s">
        <v>4116</v>
      </c>
      <c r="AV449" s="4" t="s">
        <v>4117</v>
      </c>
      <c r="AW449" s="4" t="s">
        <v>4118</v>
      </c>
      <c r="AX449" s="6"/>
      <c r="AY449" s="6"/>
      <c r="AZ449" s="6"/>
      <c r="BA449" s="6"/>
      <c r="BB449" s="157" t="s">
        <v>1506</v>
      </c>
      <c r="BC449" s="157" t="s">
        <v>1507</v>
      </c>
      <c r="BD449" s="157"/>
      <c r="BE449" s="157"/>
      <c r="BF449" s="157"/>
      <c r="BG449" s="6" t="s">
        <v>4119</v>
      </c>
      <c r="BH449" s="143"/>
      <c r="BI449" s="143"/>
      <c r="BJ449" s="143"/>
      <c r="BK449" s="143"/>
      <c r="BL449" s="143"/>
      <c r="BM449" s="143"/>
      <c r="BN449" s="143"/>
      <c r="BO449" s="143"/>
      <c r="BP449" s="143"/>
      <c r="BQ449" s="6" t="str">
        <f>VLOOKUP(AM449,Hilfslisten!J:K,2,FALSE)</f>
        <v>Carabias-Hütter Vicente</v>
      </c>
      <c r="BR449" s="157" t="s">
        <v>667</v>
      </c>
    </row>
    <row r="450" spans="1:70" ht="15" hidden="1" customHeight="1">
      <c r="A450" s="149" t="s">
        <v>4120</v>
      </c>
      <c r="B450" s="73" t="s">
        <v>177</v>
      </c>
      <c r="C450" s="76" t="s">
        <v>557</v>
      </c>
      <c r="D450" s="150"/>
      <c r="E450" s="150"/>
      <c r="F450" s="150"/>
      <c r="G450" s="150"/>
      <c r="H450" s="76" t="s">
        <v>557</v>
      </c>
      <c r="I450" s="150"/>
      <c r="J450" s="77" t="s">
        <v>667</v>
      </c>
      <c r="K450" s="150" t="s">
        <v>4121</v>
      </c>
      <c r="L450" s="151" t="s">
        <v>4122</v>
      </c>
      <c r="M450" s="150" t="s">
        <v>4123</v>
      </c>
      <c r="N450" s="75" t="s">
        <v>164</v>
      </c>
      <c r="O450" s="79">
        <v>2</v>
      </c>
      <c r="P450" s="80" t="s">
        <v>230</v>
      </c>
      <c r="Q450" s="150" t="s">
        <v>3231</v>
      </c>
      <c r="R450" s="150" t="s">
        <v>1692</v>
      </c>
      <c r="S450" s="150" t="s">
        <v>1692</v>
      </c>
      <c r="T450" s="152">
        <v>6</v>
      </c>
      <c r="U450" s="152">
        <v>6</v>
      </c>
      <c r="V450" s="152">
        <v>6</v>
      </c>
      <c r="W450" s="152">
        <v>6</v>
      </c>
      <c r="X450" s="152">
        <v>6</v>
      </c>
      <c r="Y450" s="152">
        <v>6</v>
      </c>
      <c r="Z450" s="152">
        <v>6</v>
      </c>
      <c r="AA450" s="152">
        <v>6</v>
      </c>
      <c r="AB450" s="152">
        <v>6</v>
      </c>
      <c r="AC450" s="152">
        <v>6</v>
      </c>
      <c r="AD450" s="152">
        <v>6</v>
      </c>
      <c r="AE450" s="152">
        <v>6</v>
      </c>
      <c r="AF450" s="152">
        <v>6</v>
      </c>
      <c r="AG450" s="152">
        <v>6</v>
      </c>
      <c r="AH450" s="152">
        <v>6</v>
      </c>
      <c r="AI450" s="152">
        <v>6</v>
      </c>
      <c r="AJ450" s="152">
        <v>6</v>
      </c>
      <c r="AK450" s="152">
        <v>6</v>
      </c>
      <c r="AL450" s="150" t="s">
        <v>284</v>
      </c>
      <c r="AM450" s="150" t="s">
        <v>881</v>
      </c>
      <c r="AN450" s="150" t="s">
        <v>551</v>
      </c>
      <c r="AO450" s="80" t="s">
        <v>567</v>
      </c>
      <c r="AP450" s="150"/>
      <c r="AQ450" s="150"/>
      <c r="AR450" s="150"/>
      <c r="AS450" s="150" t="s">
        <v>200</v>
      </c>
      <c r="AT450" s="150">
        <v>1684405</v>
      </c>
      <c r="AU450" s="4" t="s">
        <v>4124</v>
      </c>
      <c r="AV450" s="4" t="s">
        <v>4125</v>
      </c>
      <c r="AW450" s="4" t="s">
        <v>4126</v>
      </c>
      <c r="AX450" s="150"/>
      <c r="AY450" s="150"/>
      <c r="AZ450" s="150"/>
      <c r="BA450" s="150"/>
      <c r="BB450" s="152" t="s">
        <v>1506</v>
      </c>
      <c r="BC450" s="152" t="s">
        <v>1507</v>
      </c>
      <c r="BD450" s="152"/>
      <c r="BE450" s="152"/>
      <c r="BF450" s="152"/>
      <c r="BG450" s="150"/>
      <c r="BH450" s="153"/>
      <c r="BI450" s="153"/>
      <c r="BJ450" s="153"/>
      <c r="BK450" s="153"/>
      <c r="BL450" s="153"/>
      <c r="BM450" s="153"/>
      <c r="BN450" s="153"/>
      <c r="BO450" s="153"/>
      <c r="BP450" s="153"/>
      <c r="BQ450" s="6" t="str">
        <f>VLOOKUP(AM450,Hilfslisten!J:K,2,FALSE)</f>
        <v>Scherrer Maike</v>
      </c>
      <c r="BR450" s="157" t="s">
        <v>667</v>
      </c>
    </row>
    <row r="451" spans="1:70" ht="15" hidden="1" customHeight="1">
      <c r="A451" s="87" t="s">
        <v>4127</v>
      </c>
      <c r="B451" s="69" t="s">
        <v>177</v>
      </c>
      <c r="C451" s="22" t="s">
        <v>557</v>
      </c>
      <c r="D451" s="6"/>
      <c r="E451" s="6"/>
      <c r="F451" s="6"/>
      <c r="G451" s="6"/>
      <c r="H451" s="22" t="s">
        <v>557</v>
      </c>
      <c r="I451" s="6"/>
      <c r="J451" s="59" t="s">
        <v>667</v>
      </c>
      <c r="K451" s="6" t="s">
        <v>4128</v>
      </c>
      <c r="L451" s="133" t="s">
        <v>4129</v>
      </c>
      <c r="M451" s="6" t="s">
        <v>4130</v>
      </c>
      <c r="N451" s="15" t="s">
        <v>164</v>
      </c>
      <c r="O451" s="58">
        <v>2</v>
      </c>
      <c r="P451" s="16" t="s">
        <v>230</v>
      </c>
      <c r="Q451" s="6" t="s">
        <v>3231</v>
      </c>
      <c r="R451" s="6" t="s">
        <v>1692</v>
      </c>
      <c r="S451" s="6" t="s">
        <v>1692</v>
      </c>
      <c r="T451" s="157">
        <v>6</v>
      </c>
      <c r="U451" s="157">
        <v>6</v>
      </c>
      <c r="V451" s="157">
        <v>6</v>
      </c>
      <c r="W451" s="157">
        <v>6</v>
      </c>
      <c r="X451" s="157">
        <v>6</v>
      </c>
      <c r="Y451" s="157">
        <v>6</v>
      </c>
      <c r="Z451" s="157">
        <v>6</v>
      </c>
      <c r="AA451" s="157">
        <v>6</v>
      </c>
      <c r="AB451" s="157">
        <v>6</v>
      </c>
      <c r="AC451" s="157">
        <v>6</v>
      </c>
      <c r="AD451" s="157">
        <v>6</v>
      </c>
      <c r="AE451" s="157">
        <v>6</v>
      </c>
      <c r="AF451" s="157">
        <v>6</v>
      </c>
      <c r="AG451" s="157">
        <v>6</v>
      </c>
      <c r="AH451" s="157">
        <v>6</v>
      </c>
      <c r="AI451" s="157">
        <v>6</v>
      </c>
      <c r="AJ451" s="157">
        <v>6</v>
      </c>
      <c r="AK451" s="157">
        <v>6</v>
      </c>
      <c r="AL451" s="6" t="s">
        <v>284</v>
      </c>
      <c r="AM451" s="6" t="s">
        <v>2457</v>
      </c>
      <c r="AN451" s="6" t="s">
        <v>551</v>
      </c>
      <c r="AO451" s="16" t="s">
        <v>567</v>
      </c>
      <c r="AP451" s="6"/>
      <c r="AQ451" s="6"/>
      <c r="AR451" s="6"/>
      <c r="AS451" s="6" t="s">
        <v>1158</v>
      </c>
      <c r="AT451" s="6">
        <v>1684354</v>
      </c>
      <c r="AU451" s="4" t="s">
        <v>4131</v>
      </c>
      <c r="AV451" s="4" t="s">
        <v>4132</v>
      </c>
      <c r="AW451" s="4" t="s">
        <v>4133</v>
      </c>
      <c r="AX451" s="6"/>
      <c r="AY451" s="6"/>
      <c r="AZ451" s="6"/>
      <c r="BA451" s="6"/>
      <c r="BB451" s="157" t="s">
        <v>1506</v>
      </c>
      <c r="BC451" s="157" t="s">
        <v>1507</v>
      </c>
      <c r="BD451" s="157"/>
      <c r="BE451" s="157"/>
      <c r="BF451" s="157"/>
      <c r="BG451" s="6"/>
      <c r="BH451" s="143"/>
      <c r="BI451" s="143"/>
      <c r="BJ451" s="143"/>
      <c r="BK451" s="143"/>
      <c r="BL451" s="143"/>
      <c r="BM451" s="143"/>
      <c r="BN451" s="143"/>
      <c r="BO451" s="143"/>
      <c r="BP451" s="143"/>
      <c r="BQ451" s="6" t="str">
        <f>VLOOKUP(AM451,Hilfslisten!J:K,2,FALSE)</f>
        <v>Eberle Armin</v>
      </c>
      <c r="BR451" s="157" t="s">
        <v>667</v>
      </c>
    </row>
    <row r="452" spans="1:70" ht="15" hidden="1" customHeight="1">
      <c r="A452" s="87" t="s">
        <v>4134</v>
      </c>
      <c r="B452" s="69" t="s">
        <v>177</v>
      </c>
      <c r="C452" s="22" t="s">
        <v>557</v>
      </c>
      <c r="D452" s="6"/>
      <c r="E452" s="6"/>
      <c r="F452" s="6"/>
      <c r="G452" s="6"/>
      <c r="H452" s="22" t="s">
        <v>557</v>
      </c>
      <c r="I452" s="6"/>
      <c r="J452" s="59" t="s">
        <v>667</v>
      </c>
      <c r="K452" s="6" t="s">
        <v>4135</v>
      </c>
      <c r="L452" s="133" t="s">
        <v>4136</v>
      </c>
      <c r="M452" s="6" t="s">
        <v>4137</v>
      </c>
      <c r="N452" s="15" t="s">
        <v>164</v>
      </c>
      <c r="O452" s="58">
        <v>2</v>
      </c>
      <c r="P452" s="16" t="s">
        <v>230</v>
      </c>
      <c r="Q452" s="6" t="s">
        <v>3231</v>
      </c>
      <c r="R452" s="6" t="s">
        <v>1692</v>
      </c>
      <c r="S452" s="6" t="s">
        <v>1692</v>
      </c>
      <c r="T452" s="157">
        <v>6</v>
      </c>
      <c r="U452" s="157">
        <v>6</v>
      </c>
      <c r="V452" s="157">
        <v>6</v>
      </c>
      <c r="W452" s="157">
        <v>6</v>
      </c>
      <c r="X452" s="157">
        <v>6</v>
      </c>
      <c r="Y452" s="157">
        <v>6</v>
      </c>
      <c r="Z452" s="157">
        <v>6</v>
      </c>
      <c r="AA452" s="157">
        <v>6</v>
      </c>
      <c r="AB452" s="157">
        <v>6</v>
      </c>
      <c r="AC452" s="157">
        <v>6</v>
      </c>
      <c r="AD452" s="157">
        <v>6</v>
      </c>
      <c r="AE452" s="157">
        <v>6</v>
      </c>
      <c r="AF452" s="157">
        <v>6</v>
      </c>
      <c r="AG452" s="157">
        <v>6</v>
      </c>
      <c r="AH452" s="157">
        <v>6</v>
      </c>
      <c r="AI452" s="157">
        <v>6</v>
      </c>
      <c r="AJ452" s="157">
        <v>6</v>
      </c>
      <c r="AK452" s="157">
        <v>6</v>
      </c>
      <c r="AL452" s="6" t="s">
        <v>284</v>
      </c>
      <c r="AM452" s="6" t="s">
        <v>3249</v>
      </c>
      <c r="AN452" s="6" t="s">
        <v>551</v>
      </c>
      <c r="AO452" s="16" t="s">
        <v>567</v>
      </c>
      <c r="AP452" s="6"/>
      <c r="AQ452" s="6"/>
      <c r="AR452" s="6"/>
      <c r="AS452" s="6" t="s">
        <v>200</v>
      </c>
      <c r="AT452" s="6">
        <v>1684402</v>
      </c>
      <c r="AU452" s="4" t="s">
        <v>4138</v>
      </c>
      <c r="AV452" s="4" t="s">
        <v>4139</v>
      </c>
      <c r="AW452" s="4" t="s">
        <v>4140</v>
      </c>
      <c r="AX452" s="6"/>
      <c r="AY452" s="6"/>
      <c r="AZ452" s="6"/>
      <c r="BA452" s="6"/>
      <c r="BB452" s="157" t="s">
        <v>1506</v>
      </c>
      <c r="BC452" s="157" t="s">
        <v>1507</v>
      </c>
      <c r="BD452" s="157"/>
      <c r="BE452" s="157"/>
      <c r="BF452" s="157"/>
      <c r="BG452" s="6"/>
      <c r="BH452" s="143"/>
      <c r="BI452" s="143"/>
      <c r="BJ452" s="143"/>
      <c r="BK452" s="143"/>
      <c r="BL452" s="143"/>
      <c r="BM452" s="143"/>
      <c r="BN452" s="143"/>
      <c r="BO452" s="143"/>
      <c r="BP452" s="143"/>
      <c r="BQ452" s="6" t="str">
        <f>VLOOKUP(AM452,Hilfslisten!J:K,2,FALSE)</f>
        <v>Spiess Harry</v>
      </c>
      <c r="BR452" s="157" t="s">
        <v>667</v>
      </c>
    </row>
    <row r="453" spans="1:70" ht="15" hidden="1" customHeight="1">
      <c r="A453" s="87" t="s">
        <v>4141</v>
      </c>
      <c r="B453" s="69" t="s">
        <v>177</v>
      </c>
      <c r="C453" s="22"/>
      <c r="D453" s="6"/>
      <c r="E453" s="6"/>
      <c r="F453" s="6"/>
      <c r="G453" s="6"/>
      <c r="H453" s="22"/>
      <c r="I453" s="6"/>
      <c r="J453" s="59"/>
      <c r="K453" s="6" t="s">
        <v>4142</v>
      </c>
      <c r="L453" s="133" t="s">
        <v>4143</v>
      </c>
      <c r="M453" s="6" t="s">
        <v>4143</v>
      </c>
      <c r="N453" s="15" t="s">
        <v>661</v>
      </c>
      <c r="O453" s="58">
        <v>2</v>
      </c>
      <c r="P453" s="16" t="s">
        <v>230</v>
      </c>
      <c r="Q453" s="6"/>
      <c r="R453" s="6" t="s">
        <v>3290</v>
      </c>
      <c r="S453" s="6"/>
      <c r="T453" s="157"/>
      <c r="U453" s="157"/>
      <c r="V453" s="157"/>
      <c r="W453" s="157"/>
      <c r="X453" s="157"/>
      <c r="Y453" s="157"/>
      <c r="Z453" s="157"/>
      <c r="AA453" s="157"/>
      <c r="AB453" s="157"/>
      <c r="AC453" s="157"/>
      <c r="AD453" s="157"/>
      <c r="AE453" s="157"/>
      <c r="AF453" s="157"/>
      <c r="AG453" s="157"/>
      <c r="AH453" s="157"/>
      <c r="AI453" s="157"/>
      <c r="AJ453" s="157"/>
      <c r="AK453" s="157"/>
      <c r="AL453" s="6" t="s">
        <v>169</v>
      </c>
      <c r="AM453" s="6" t="s">
        <v>2220</v>
      </c>
      <c r="AN453" s="6" t="s">
        <v>551</v>
      </c>
      <c r="AO453" s="16" t="s">
        <v>567</v>
      </c>
      <c r="AP453" s="6"/>
      <c r="AQ453" s="6"/>
      <c r="AR453" s="6"/>
      <c r="AS453" s="6"/>
      <c r="AT453" s="6">
        <v>1707859</v>
      </c>
      <c r="AU453" s="4" t="s">
        <v>4144</v>
      </c>
      <c r="AV453" s="4" t="s">
        <v>4145</v>
      </c>
      <c r="AW453" s="4" t="s">
        <v>4146</v>
      </c>
      <c r="AX453" s="161" t="s">
        <v>11</v>
      </c>
      <c r="AY453" s="27"/>
      <c r="AZ453" s="157" t="s">
        <v>667</v>
      </c>
      <c r="BA453" s="6"/>
      <c r="BB453" s="157" t="s">
        <v>1506</v>
      </c>
      <c r="BC453" s="157" t="s">
        <v>1507</v>
      </c>
      <c r="BD453" s="157"/>
      <c r="BE453" s="157"/>
      <c r="BF453" s="157"/>
      <c r="BG453" s="6"/>
      <c r="BH453" s="143"/>
      <c r="BI453" s="143"/>
      <c r="BJ453" s="143"/>
      <c r="BK453" s="143"/>
      <c r="BL453" s="143"/>
      <c r="BM453" s="143"/>
      <c r="BN453" s="143"/>
      <c r="BO453" s="143"/>
      <c r="BP453" s="143"/>
      <c r="BQ453" s="6" t="str">
        <f>VLOOKUP(AM453,Hilfslisten!J:K,2,FALSE)</f>
        <v>Agius William</v>
      </c>
      <c r="BR453" s="157"/>
    </row>
    <row r="454" spans="1:70" ht="15" hidden="1" customHeight="1">
      <c r="BH454" s="141">
        <f t="shared" ref="BH454:BO454" si="0">SUM(BH2:BH452)</f>
        <v>20.166633000000001</v>
      </c>
      <c r="BI454" s="141">
        <f t="shared" si="0"/>
        <v>0</v>
      </c>
      <c r="BJ454" s="141">
        <f t="shared" si="0"/>
        <v>15.416499999999999</v>
      </c>
      <c r="BK454" s="141">
        <f t="shared" si="0"/>
        <v>11.5</v>
      </c>
      <c r="BL454" s="141">
        <f t="shared" si="0"/>
        <v>30.749933333333335</v>
      </c>
      <c r="BM454" s="141">
        <f t="shared" si="0"/>
        <v>28.833196666666666</v>
      </c>
      <c r="BN454" s="141">
        <f t="shared" si="0"/>
        <v>14.833130000000001</v>
      </c>
      <c r="BO454" s="141">
        <f t="shared" si="0"/>
        <v>11</v>
      </c>
      <c r="BP454" s="142">
        <v>22.5</v>
      </c>
      <c r="BR454"/>
    </row>
  </sheetData>
  <autoFilter ref="A1:BR454" xr:uid="{0D6B7873-E497-4703-AE81-0DD1AAD67BE2}">
    <filterColumn colId="16">
      <filters>
        <filter val="DS5,ET5,EU5,IT5,MT5,ST5,VS5,WI6"/>
        <filter val="IT6"/>
      </filters>
    </filterColumn>
  </autoFilter>
  <sortState xmlns:xlrd2="http://schemas.microsoft.com/office/spreadsheetml/2017/richdata2" ref="A2:BQ452">
    <sortCondition ref="R2:R452"/>
    <sortCondition ref="A2:A452"/>
  </sortState>
  <dataConsolidate/>
  <conditionalFormatting sqref="AW1 Q270:R290 N219:O296 AQ219:AQ293 AL223:AN268 AL270:AN293 AL269 AN269">
    <cfRule type="expression" dxfId="641" priority="76">
      <formula>MOD(ROW(#REF!),2)=0</formula>
    </cfRule>
  </conditionalFormatting>
  <conditionalFormatting sqref="E171 O180 AL72:AN73 AL84:AM87 AL68:AM69 AL66:AL67 R91:S93 O61:O81 O83:O91 S191:S192 AL70:AN70 AL93:AM93 AL64:AN65 AL89:AN92 AL75:AN75 AL74:AM74 AL83:AN83 AL82:AM82 Q70:S90 Q61:S65 Q66:R69 Q180:R180 Q91:Q92 M219:M293 AL77:AN81 AL76:AM76">
    <cfRule type="expression" dxfId="640" priority="690">
      <formula>MOD(ROW(#REF!),2)&lt;&gt;0</formula>
    </cfRule>
  </conditionalFormatting>
  <conditionalFormatting sqref="M70">
    <cfRule type="expression" dxfId="639" priority="689">
      <formula>MOD(ROW(#REF!),2)&lt;&gt;0</formula>
    </cfRule>
  </conditionalFormatting>
  <conditionalFormatting sqref="M69">
    <cfRule type="expression" dxfId="638" priority="688">
      <formula>MOD(ROW(#REF!),2)&lt;&gt;0</formula>
    </cfRule>
  </conditionalFormatting>
  <conditionalFormatting sqref="M125:M129 M134 M189:M192 M206:M207 M216 M304 M311:M385">
    <cfRule type="expression" dxfId="637" priority="643">
      <formula>MOD(ROW(#REF!),2)&lt;&gt;0</formula>
    </cfRule>
  </conditionalFormatting>
  <conditionalFormatting sqref="O2 AL2:AN2 AL161:AM161 AO161:AP161 S313:S314 R2:U2 P3:P386 T3:U379 V2:AK379">
    <cfRule type="expression" dxfId="636" priority="687">
      <formula>MOD(ROW(#REF!),2)&lt;&gt;0</formula>
    </cfRule>
  </conditionalFormatting>
  <conditionalFormatting sqref="O161">
    <cfRule type="expression" dxfId="635" priority="686">
      <formula>MOD(ROW(#REF!),2)&lt;&gt;0</formula>
    </cfRule>
  </conditionalFormatting>
  <conditionalFormatting sqref="R161">
    <cfRule type="expression" dxfId="634" priority="685">
      <formula>MOD(ROW(#REF!),2)&lt;&gt;0</formula>
    </cfRule>
  </conditionalFormatting>
  <conditionalFormatting sqref="M161">
    <cfRule type="expression" dxfId="633" priority="684">
      <formula>MOD(ROW(#REF!),2)&lt;&gt;0</formula>
    </cfRule>
  </conditionalFormatting>
  <conditionalFormatting sqref="AQ161">
    <cfRule type="expression" dxfId="632" priority="683">
      <formula>MOD(ROW(#REF!),2)&lt;&gt;0</formula>
    </cfRule>
  </conditionalFormatting>
  <conditionalFormatting sqref="P2:Q2">
    <cfRule type="expression" dxfId="631" priority="682">
      <formula>MOD(ROW(#REF!),2)&lt;&gt;0</formula>
    </cfRule>
  </conditionalFormatting>
  <conditionalFormatting sqref="AM162:AM163 AM9:AN9 AO162:AP163">
    <cfRule type="expression" dxfId="630" priority="681">
      <formula>MOD(ROW(#REF!),2)&lt;&gt;0</formula>
    </cfRule>
  </conditionalFormatting>
  <conditionalFormatting sqref="M162:M163 M9">
    <cfRule type="expression" dxfId="629" priority="680">
      <formula>MOD(ROW(#REF!),2)&lt;&gt;0</formula>
    </cfRule>
  </conditionalFormatting>
  <conditionalFormatting sqref="M308:M310 M195:M200 N21 N116:N117 N103 N46 N177 N56 N309:O310 N302 N297:N300 N306:N307 N130:O132 N118:O119 S189 N301:O301 O120 O308 R308:S310 M294:M303 N99:O99 N104:O104 AO57:AQ57 AO99:AQ99 AO338:AP338 N26:O27 AO27:AQ27 AO105:AQ106 N47:O55 O105:O106 N105:N109 N138:O156 N162:O176 N31:O31 R47 Q46:R46 R52:R56 O95:O96 R138:R139 N158:O160 N178:O179 AL26:AQ26 AL35:AQ35 AL38:AN38 AL37:AQ37 R48:S51 AL97:AL99 AL100:AM106 AL27:AM29 AL130:AQ131 AO275:AP277 M210:M215 AL51:AQ51 AO104:AP104 N74 N135:O136 N22:O24 N110:O115 N42:O44 O9 N3:O8 N33:O33 N35:O40 N57:O60 R30:S30 R140:S151 AN20:AP20 R170:S174 AL173:AQ173 N181:O187 O210 N211:O215 N303:O303 M202:O205 N208:O209 N305:O305 N193:O201 S278:S280 AL108:AM108 AL107 N10:O20 AL10:AP10 AL9 AL20 AL30:AQ30 AL58:AQ60 AL41:AN41 AL39:AQ40 AL34:AN34 AL33:AQ33 AL94:AM94 AL109:AN109 AL21:AN21 AL42:AQ44 AL110:AQ112 AL25:AN25 AL22:AQ24 S289:S290 AL52:AM57 AO52:AQ55 AO220:AP221 AL45:AN46 N121:O127 M208 M305:M306 N128:N129 N134 N189:N192 N206:N207 N216 N304 Q189:R192 R208:S212 M218:O218 S220:S235 R305:S305 S311:S312 N311:N385 Q295:Q296 Q302:Q303 Q181:R187 Q58:S60 Q39:S45 Q109:S115 Q3:S25 Q135:S136 Q179:R179 Q158:R160 Q153:R156 Q31:S34 Q162:R169 Q138:Q148 Q48:Q50 Q26:R27 Q57:R57 Q35:R38 Q96:R108 Q210:Q214 Q308 Q94:S95 Q175:S178 Q53:Q55 Q116:R125 Q132:R134 Q130:Q131 AL11:AQ19 Q126:S129 Q193:S207 Q304:S304 Q220:R240 Q256:S269 Q291:S293 N217:O217 Q216:S219 AL47:AQ47 AO48:AQ49 AO50:AP50 AN159 AL3:AQ8 Q150:Q152 R214:S215 R213 Q311:R385 S270:S273 S282:S283 S286:S287 R294:S303 Q306:R307 Q241:Q255 AL48:AN50">
    <cfRule type="expression" dxfId="628" priority="679">
      <formula>MOD(ROW(#REF!),2)=0</formula>
    </cfRule>
  </conditionalFormatting>
  <conditionalFormatting sqref="M16">
    <cfRule type="expression" dxfId="627" priority="678">
      <formula>MOD(ROW(#REF!),2)=0</formula>
    </cfRule>
  </conditionalFormatting>
  <conditionalFormatting sqref="M17">
    <cfRule type="expression" dxfId="626" priority="677">
      <formula>MOD(ROW(#REF!),2)=0</formula>
    </cfRule>
  </conditionalFormatting>
  <conditionalFormatting sqref="M18:M19">
    <cfRule type="expression" dxfId="625" priority="676">
      <formula>MOD(ROW(#REF!),2)=0</formula>
    </cfRule>
  </conditionalFormatting>
  <conditionalFormatting sqref="M20">
    <cfRule type="expression" dxfId="624" priority="675">
      <formula>MOD(ROW(#REF!),2)=0</formula>
    </cfRule>
  </conditionalFormatting>
  <conditionalFormatting sqref="AQ21 AQ25">
    <cfRule type="expression" dxfId="623" priority="674">
      <formula>MOD(ROW(#REF!),2)=0</formula>
    </cfRule>
  </conditionalFormatting>
  <conditionalFormatting sqref="M25:M28">
    <cfRule type="expression" dxfId="622" priority="673">
      <formula>MOD(ROW(#REF!),2)&lt;&gt;0</formula>
    </cfRule>
  </conditionalFormatting>
  <conditionalFormatting sqref="AO166:AP166 N32 AQ32">
    <cfRule type="expression" dxfId="621" priority="672">
      <formula>MOD(ROW(#REF!),2)=0</formula>
    </cfRule>
  </conditionalFormatting>
  <conditionalFormatting sqref="AL36:AQ36">
    <cfRule type="expression" dxfId="620" priority="671">
      <formula>MOD(ROW(#REF!),2)=0</formula>
    </cfRule>
  </conditionalFormatting>
  <conditionalFormatting sqref="AQ38">
    <cfRule type="expression" dxfId="619" priority="670">
      <formula>MOD(ROW(#REF!),2)=0</formula>
    </cfRule>
  </conditionalFormatting>
  <conditionalFormatting sqref="N41 AQ41">
    <cfRule type="expression" dxfId="618" priority="669">
      <formula>MOD(ROW(#REF!),2)=0</formula>
    </cfRule>
  </conditionalFormatting>
  <conditionalFormatting sqref="AL140:AQ140">
    <cfRule type="expression" dxfId="617" priority="668">
      <formula>MOD(ROW(#REF!),2)=0</formula>
    </cfRule>
  </conditionalFormatting>
  <conditionalFormatting sqref="AO64:AQ65 N64:N65 AO38:AP38">
    <cfRule type="expression" dxfId="616" priority="667">
      <formula>MOD(ROW(#REF!),2)&lt;&gt;0</formula>
    </cfRule>
  </conditionalFormatting>
  <conditionalFormatting sqref="N61:N63 AO61:AP61 AO63:AP63">
    <cfRule type="expression" dxfId="615" priority="666">
      <formula>MOD(ROW(#REF!),2)&lt;&gt;0</formula>
    </cfRule>
  </conditionalFormatting>
  <conditionalFormatting sqref="AO66:AQ66 N66">
    <cfRule type="expression" dxfId="614" priority="665">
      <formula>MOD(ROW(#REF!),2)&lt;&gt;0</formula>
    </cfRule>
  </conditionalFormatting>
  <conditionalFormatting sqref="AO67:AQ67 N67">
    <cfRule type="expression" dxfId="613" priority="664">
      <formula>MOD(ROW(#REF!),2)&lt;&gt;0</formula>
    </cfRule>
  </conditionalFormatting>
  <conditionalFormatting sqref="AO71:AP71 N71">
    <cfRule type="expression" dxfId="612" priority="663">
      <formula>MOD(ROW(#REF!),2)&lt;&gt;0</formula>
    </cfRule>
  </conditionalFormatting>
  <conditionalFormatting sqref="N77:N78 AO77:AQ78">
    <cfRule type="expression" dxfId="611" priority="662">
      <formula>MOD(ROW(#REF!),2)&lt;&gt;0</formula>
    </cfRule>
  </conditionalFormatting>
  <conditionalFormatting sqref="N79 AO79:AQ79">
    <cfRule type="expression" dxfId="610" priority="661">
      <formula>MOD(ROW(#REF!),2)&lt;&gt;0</formula>
    </cfRule>
  </conditionalFormatting>
  <conditionalFormatting sqref="AL88:AM88">
    <cfRule type="expression" dxfId="609" priority="660">
      <formula>MOD(ROW(#REF!),2)&lt;&gt;0</formula>
    </cfRule>
  </conditionalFormatting>
  <conditionalFormatting sqref="N80:N81 AO80:AQ81 N84:N88 AO84:AQ88">
    <cfRule type="expression" dxfId="608" priority="659">
      <formula>MOD(ROW(#REF!),2)&lt;&gt;0</formula>
    </cfRule>
  </conditionalFormatting>
  <conditionalFormatting sqref="AO91:AQ91 N82:N83 AO83:AQ83 AQ82">
    <cfRule type="expression" dxfId="607" priority="658">
      <formula>MOD(ROW(#REF!),2)&lt;&gt;0</formula>
    </cfRule>
  </conditionalFormatting>
  <conditionalFormatting sqref="M164">
    <cfRule type="expression" dxfId="606" priority="657">
      <formula>MOD(ROW(#REF!),2)&lt;&gt;0</formula>
    </cfRule>
  </conditionalFormatting>
  <conditionalFormatting sqref="AO96:AQ96 AQ97:AQ98">
    <cfRule type="expression" dxfId="605" priority="656">
      <formula>MOD(ROW(#REF!),2)=0</formula>
    </cfRule>
  </conditionalFormatting>
  <conditionalFormatting sqref="M97:M98">
    <cfRule type="expression" dxfId="604" priority="655">
      <formula>MOD(ROW(#REF!),2)&lt;&gt;0</formula>
    </cfRule>
  </conditionalFormatting>
  <conditionalFormatting sqref="M165:M166">
    <cfRule type="expression" dxfId="603" priority="654">
      <formula>MOD(ROW(#REF!),2)=0</formula>
    </cfRule>
  </conditionalFormatting>
  <conditionalFormatting sqref="M167">
    <cfRule type="expression" dxfId="602" priority="653">
      <formula>MOD(ROW(#REF!),2)=0</formula>
    </cfRule>
  </conditionalFormatting>
  <conditionalFormatting sqref="M105">
    <cfRule type="expression" dxfId="601" priority="652">
      <formula>MOD(ROW(#REF!),2)=0</formula>
    </cfRule>
  </conditionalFormatting>
  <conditionalFormatting sqref="AQ107">
    <cfRule type="expression" dxfId="600" priority="651">
      <formula>MOD(ROW(#REF!),2)=0</formula>
    </cfRule>
  </conditionalFormatting>
  <conditionalFormatting sqref="M106">
    <cfRule type="expression" dxfId="599" priority="650">
      <formula>MOD(ROW(#REF!),2)&lt;&gt;0</formula>
    </cfRule>
  </conditionalFormatting>
  <conditionalFormatting sqref="M110:M111">
    <cfRule type="expression" dxfId="598" priority="649">
      <formula>MOD(ROW(#REF!),2)=0</formula>
    </cfRule>
  </conditionalFormatting>
  <conditionalFormatting sqref="M112">
    <cfRule type="expression" dxfId="597" priority="648">
      <formula>MOD(ROW(#REF!),2)=0</formula>
    </cfRule>
  </conditionalFormatting>
  <conditionalFormatting sqref="M113:M116 M118">
    <cfRule type="expression" dxfId="596" priority="647">
      <formula>MOD(ROW(#REF!),2)=0</formula>
    </cfRule>
  </conditionalFormatting>
  <conditionalFormatting sqref="M120">
    <cfRule type="expression" dxfId="595" priority="646">
      <formula>MOD(ROW(#REF!),2)=0</formula>
    </cfRule>
  </conditionalFormatting>
  <conditionalFormatting sqref="AL121:AM121 AO121:AQ121">
    <cfRule type="expression" dxfId="594" priority="645">
      <formula>MOD(ROW(#REF!),2)=0</formula>
    </cfRule>
  </conditionalFormatting>
  <conditionalFormatting sqref="AL122:AM122 AL179:AM179 AO122:AQ122 AO179:AQ179">
    <cfRule type="expression" dxfId="593" priority="644">
      <formula>MOD(ROW(#REF!),2)=0</formula>
    </cfRule>
  </conditionalFormatting>
  <conditionalFormatting sqref="AL168:AM168 AL165:AM165 AO165:AQ165 AO168:AP168">
    <cfRule type="expression" dxfId="592" priority="642">
      <formula>MOD(ROW(#REF!),2)=0</formula>
    </cfRule>
  </conditionalFormatting>
  <conditionalFormatting sqref="AL142:AM142 AP142:AQ142">
    <cfRule type="expression" dxfId="591" priority="641">
      <formula>MOD(ROW(#REF!),2)=0</formula>
    </cfRule>
  </conditionalFormatting>
  <conditionalFormatting sqref="AL141:AM141 AL143:AM144 AO143:AP144 AO141:AQ141 AL147:AP149 AL146:AN146 AP146 AL150:AM154 AO150:AP154">
    <cfRule type="expression" dxfId="590" priority="640">
      <formula>MOD(ROW(#REF!),2)=0</formula>
    </cfRule>
  </conditionalFormatting>
  <conditionalFormatting sqref="E152 M143:M144 M146:M155">
    <cfRule type="expression" dxfId="589" priority="639">
      <formula>MOD(ROW(#REF!),2)=0</formula>
    </cfRule>
  </conditionalFormatting>
  <conditionalFormatting sqref="AL155:AM156 AL158:AM158 AO158:AP158 AO155:AP156">
    <cfRule type="expression" dxfId="588" priority="638">
      <formula>MOD(ROW(#REF!),2)=0</formula>
    </cfRule>
  </conditionalFormatting>
  <conditionalFormatting sqref="M156 M158">
    <cfRule type="expression" dxfId="587" priority="637">
      <formula>MOD(ROW(#REF!),2)=0</formula>
    </cfRule>
  </conditionalFormatting>
  <conditionalFormatting sqref="AL159:AM160 AO159:AP160">
    <cfRule type="expression" dxfId="586" priority="636">
      <formula>MOD(ROW(#REF!),2)=0</formula>
    </cfRule>
  </conditionalFormatting>
  <conditionalFormatting sqref="M159:M160">
    <cfRule type="expression" dxfId="585" priority="635">
      <formula>MOD(ROW(#REF!),2)=0</formula>
    </cfRule>
  </conditionalFormatting>
  <conditionalFormatting sqref="N28:O30 AO28:AQ29 Q28:R29">
    <cfRule type="expression" dxfId="584" priority="634">
      <formula>MOD(ROW(#REF!),2)=0</formula>
    </cfRule>
  </conditionalFormatting>
  <conditionalFormatting sqref="AL170:AQ170 AQ45:AQ46">
    <cfRule type="expression" dxfId="583" priority="633">
      <formula>MOD(ROW(#REF!),2)=0</formula>
    </cfRule>
  </conditionalFormatting>
  <conditionalFormatting sqref="AO68:AQ70 N68:N70">
    <cfRule type="expression" dxfId="582" priority="632">
      <formula>MOD(ROW(#REF!),2)&lt;&gt;0</formula>
    </cfRule>
  </conditionalFormatting>
  <conditionalFormatting sqref="AL71:AN71">
    <cfRule type="expression" dxfId="581" priority="631">
      <formula>MOD(ROW(#REF!),2)&lt;&gt;0</formula>
    </cfRule>
  </conditionalFormatting>
  <conditionalFormatting sqref="AO72:AQ73 N72:N73 AO75:AQ76 AQ74 N75">
    <cfRule type="expression" dxfId="580" priority="630">
      <formula>MOD(ROW(#REF!),2)&lt;&gt;0</formula>
    </cfRule>
  </conditionalFormatting>
  <conditionalFormatting sqref="M119">
    <cfRule type="expression" dxfId="579" priority="629">
      <formula>MOD(ROW(#REF!),2)=0</formula>
    </cfRule>
  </conditionalFormatting>
  <conditionalFormatting sqref="M122">
    <cfRule type="expression" dxfId="578" priority="628">
      <formula>MOD(ROW(#REF!),2)=0</formula>
    </cfRule>
  </conditionalFormatting>
  <conditionalFormatting sqref="AL138:AQ138 AL132:AM133 AQ133 AO132:AQ132">
    <cfRule type="expression" dxfId="577" priority="601">
      <formula>MOD(ROW(#REF!),2)=0</formula>
    </cfRule>
  </conditionalFormatting>
  <conditionalFormatting sqref="Q161">
    <cfRule type="expression" dxfId="576" priority="626">
      <formula>MOD(ROW(#REF!),2)&lt;&gt;0</formula>
    </cfRule>
  </conditionalFormatting>
  <conditionalFormatting sqref="E167">
    <cfRule type="expression" dxfId="575" priority="625">
      <formula>MOD(ROW(#REF!),2)&lt;&gt;0</formula>
    </cfRule>
  </conditionalFormatting>
  <conditionalFormatting sqref="E169">
    <cfRule type="expression" dxfId="574" priority="624">
      <formula>MOD(ROW(#REF!),2)=0</formula>
    </cfRule>
  </conditionalFormatting>
  <conditionalFormatting sqref="AL169:AM169 AO169:AP169">
    <cfRule type="expression" dxfId="573" priority="623">
      <formula>MOD(ROW(#REF!),2)=0</formula>
    </cfRule>
  </conditionalFormatting>
  <conditionalFormatting sqref="AL171:AQ172">
    <cfRule type="expression" dxfId="572" priority="622">
      <formula>MOD(ROW(#REF!),2)=0</formula>
    </cfRule>
  </conditionalFormatting>
  <conditionalFormatting sqref="E172">
    <cfRule type="expression" dxfId="571" priority="621">
      <formula>MOD(ROW(#REF!),2)&lt;&gt;0</formula>
    </cfRule>
  </conditionalFormatting>
  <conditionalFormatting sqref="Q171:Q174">
    <cfRule type="expression" dxfId="570" priority="620">
      <formula>MOD(ROW(#REF!),2)=0</formula>
    </cfRule>
  </conditionalFormatting>
  <conditionalFormatting sqref="M173:M174">
    <cfRule type="expression" dxfId="569" priority="619">
      <formula>MOD(ROW(#REF!),2)&lt;&gt;0</formula>
    </cfRule>
  </conditionalFormatting>
  <conditionalFormatting sqref="AL174:AM174 AO174:AP174">
    <cfRule type="expression" dxfId="568" priority="618">
      <formula>MOD(ROW(#REF!),2)=0</formula>
    </cfRule>
  </conditionalFormatting>
  <conditionalFormatting sqref="M175">
    <cfRule type="expression" dxfId="567" priority="617">
      <formula>MOD(ROW(#REF!),2)=0</formula>
    </cfRule>
  </conditionalFormatting>
  <conditionalFormatting sqref="AL175:AM175 AO175:AP175">
    <cfRule type="expression" dxfId="566" priority="616">
      <formula>MOD(ROW(#REF!),2)=0</formula>
    </cfRule>
  </conditionalFormatting>
  <conditionalFormatting sqref="AL176:AM176 AO176:AP176">
    <cfRule type="expression" dxfId="565" priority="615">
      <formula>MOD(ROW(#REF!),2)=0</formula>
    </cfRule>
  </conditionalFormatting>
  <conditionalFormatting sqref="M176">
    <cfRule type="expression" dxfId="564" priority="614">
      <formula>MOD(ROW(#REF!),2)=0</formula>
    </cfRule>
  </conditionalFormatting>
  <conditionalFormatting sqref="AL177:AM177">
    <cfRule type="expression" dxfId="563" priority="613">
      <formula>MOD(ROW(#REF!),2)=0</formula>
    </cfRule>
  </conditionalFormatting>
  <conditionalFormatting sqref="M177">
    <cfRule type="expression" dxfId="562" priority="612">
      <formula>MOD(ROW(#REF!),2)=0</formula>
    </cfRule>
  </conditionalFormatting>
  <conditionalFormatting sqref="M178 E124 M123:M124 M130:M131">
    <cfRule type="expression" dxfId="561" priority="611">
      <formula>MOD(ROW(#REF!),2)=0</formula>
    </cfRule>
  </conditionalFormatting>
  <conditionalFormatting sqref="AL180:AM180">
    <cfRule type="expression" dxfId="560" priority="610">
      <formula>MOD(ROW(#REF!),2)&lt;&gt;0</formula>
    </cfRule>
  </conditionalFormatting>
  <conditionalFormatting sqref="N180 AO180:AQ180">
    <cfRule type="expression" dxfId="559" priority="609">
      <formula>MOD(ROW(#REF!),2)&lt;&gt;0</formula>
    </cfRule>
  </conditionalFormatting>
  <conditionalFormatting sqref="AQ183 AL183:AM183 AO182:AQ182">
    <cfRule type="expression" dxfId="558" priority="608">
      <formula>MOD(ROW(#REF!),2)=0</formula>
    </cfRule>
  </conditionalFormatting>
  <conditionalFormatting sqref="M184">
    <cfRule type="expression" dxfId="557" priority="607">
      <formula>MOD(ROW(#REF!),2)=0</formula>
    </cfRule>
  </conditionalFormatting>
  <conditionalFormatting sqref="M187">
    <cfRule type="expression" dxfId="556" priority="606">
      <formula>MOD(ROW(#REF!),2)&lt;&gt;0</formula>
    </cfRule>
  </conditionalFormatting>
  <conditionalFormatting sqref="AL187:AM187 AO187:AQ187">
    <cfRule type="expression" dxfId="555" priority="605">
      <formula>MOD(ROW(#REF!),2)=0</formula>
    </cfRule>
  </conditionalFormatting>
  <conditionalFormatting sqref="M13:M14">
    <cfRule type="expression" dxfId="554" priority="604">
      <formula>MOD(ROW(#REF!),2)=0</formula>
    </cfRule>
  </conditionalFormatting>
  <conditionalFormatting sqref="N34 AQ34">
    <cfRule type="expression" dxfId="553" priority="603">
      <formula>MOD(ROW(#REF!),2)=0</formula>
    </cfRule>
  </conditionalFormatting>
  <conditionalFormatting sqref="M102:M103">
    <cfRule type="expression" dxfId="552" priority="602">
      <formula>MOD(ROW(#REF!),2)=0</formula>
    </cfRule>
  </conditionalFormatting>
  <conditionalFormatting sqref="N2">
    <cfRule type="expression" dxfId="551" priority="600">
      <formula>MOD(ROW(#REF!),2)&lt;&gt;0</formula>
    </cfRule>
  </conditionalFormatting>
  <conditionalFormatting sqref="M2">
    <cfRule type="expression" dxfId="550" priority="599">
      <formula>MOD(ROW(#REF!),2)&lt;&gt;0</formula>
    </cfRule>
  </conditionalFormatting>
  <conditionalFormatting sqref="AO2:AQ2">
    <cfRule type="expression" dxfId="549" priority="598">
      <formula>MOD(ROW(#REF!),2)&lt;&gt;0</formula>
    </cfRule>
  </conditionalFormatting>
  <conditionalFormatting sqref="AO183:AP183">
    <cfRule type="expression" dxfId="548" priority="597">
      <formula>MOD(ROW(#REF!),2)=0</formula>
    </cfRule>
  </conditionalFormatting>
  <conditionalFormatting sqref="N89:N90 AO89:AQ90">
    <cfRule type="expression" dxfId="547" priority="596">
      <formula>MOD(ROW(#REF!),2)&lt;&gt;0</formula>
    </cfRule>
  </conditionalFormatting>
  <conditionalFormatting sqref="M133 M138 E138">
    <cfRule type="expression" dxfId="546" priority="595">
      <formula>MOD(ROW(#REF!),2)=0</formula>
    </cfRule>
  </conditionalFormatting>
  <conditionalFormatting sqref="E168 M168:M169">
    <cfRule type="expression" dxfId="545" priority="594">
      <formula>MOD(ROW(#REF!),2)=0</formula>
    </cfRule>
  </conditionalFormatting>
  <conditionalFormatting sqref="M135">
    <cfRule type="expression" dxfId="544" priority="593">
      <formula>MOD(ROW(#REF!),2)=0</formula>
    </cfRule>
  </conditionalFormatting>
  <conditionalFormatting sqref="AL164:AM164 AO164:AQ164">
    <cfRule type="expression" dxfId="543" priority="592">
      <formula>MOD(ROW(#REF!),2)=0</formula>
    </cfRule>
  </conditionalFormatting>
  <conditionalFormatting sqref="M34:M35">
    <cfRule type="expression" dxfId="542" priority="560">
      <formula>MOD(ROW(#REF!),2)=0</formula>
    </cfRule>
  </conditionalFormatting>
  <conditionalFormatting sqref="E189">
    <cfRule type="expression" dxfId="541" priority="591">
      <formula>MOD(ROW(#REF!),2)&lt;&gt;0</formula>
    </cfRule>
  </conditionalFormatting>
  <conditionalFormatting sqref="AQ162:AQ163 AL162:AL163 AQ9">
    <cfRule type="expression" dxfId="540" priority="590">
      <formula>MOD(ROW(#REF!),2)=0</formula>
    </cfRule>
  </conditionalFormatting>
  <conditionalFormatting sqref="AO191:AP192">
    <cfRule type="expression" dxfId="539" priority="589">
      <formula>MOD(ROW(#REF!),2)&lt;&gt;0</formula>
    </cfRule>
  </conditionalFormatting>
  <conditionalFormatting sqref="M15">
    <cfRule type="expression" dxfId="538" priority="588">
      <formula>MOD(ROW(#REF!),2)=0</formula>
    </cfRule>
  </conditionalFormatting>
  <conditionalFormatting sqref="M21:M24">
    <cfRule type="expression" dxfId="537" priority="587">
      <formula>MOD(ROW(#REF!),2)=0</formula>
    </cfRule>
  </conditionalFormatting>
  <conditionalFormatting sqref="M33">
    <cfRule type="expression" dxfId="536" priority="586">
      <formula>MOD(ROW(#REF!),2)=0</formula>
    </cfRule>
  </conditionalFormatting>
  <conditionalFormatting sqref="M36">
    <cfRule type="expression" dxfId="535" priority="585">
      <formula>MOD(ROW(#REF!),2)=0</formula>
    </cfRule>
  </conditionalFormatting>
  <conditionalFormatting sqref="E38 E40 M37:M40">
    <cfRule type="expression" dxfId="534" priority="584">
      <formula>MOD(ROW(#REF!),2)=0</formula>
    </cfRule>
  </conditionalFormatting>
  <conditionalFormatting sqref="M41:M42 E41">
    <cfRule type="expression" dxfId="533" priority="583">
      <formula>MOD(ROW(#REF!),2)=0</formula>
    </cfRule>
  </conditionalFormatting>
  <conditionalFormatting sqref="M43">
    <cfRule type="expression" dxfId="532" priority="582">
      <formula>MOD(ROW(#REF!),2)=0</formula>
    </cfRule>
  </conditionalFormatting>
  <conditionalFormatting sqref="M49">
    <cfRule type="expression" dxfId="531" priority="581">
      <formula>MOD(ROW(#REF!),2)=0</formula>
    </cfRule>
  </conditionalFormatting>
  <conditionalFormatting sqref="M140 E140 M51:M55 M59:M60">
    <cfRule type="expression" dxfId="530" priority="580">
      <formula>MOD(ROW(#REF!),2)=0</formula>
    </cfRule>
  </conditionalFormatting>
  <conditionalFormatting sqref="M96 M99:M100">
    <cfRule type="expression" dxfId="529" priority="579">
      <formula>MOD(ROW(#REF!),2)=0</formula>
    </cfRule>
  </conditionalFormatting>
  <conditionalFormatting sqref="AQ103">
    <cfRule type="expression" dxfId="528" priority="578">
      <formula>MOD(ROW(#REF!),2)=0</formula>
    </cfRule>
  </conditionalFormatting>
  <conditionalFormatting sqref="AO167:AQ167">
    <cfRule type="expression" dxfId="527" priority="577">
      <formula>MOD(ROW(#REF!),2)=0</formula>
    </cfRule>
  </conditionalFormatting>
  <conditionalFormatting sqref="M107:M109">
    <cfRule type="expression" dxfId="526" priority="576">
      <formula>MOD(ROW(#REF!),2)=0</formula>
    </cfRule>
  </conditionalFormatting>
  <conditionalFormatting sqref="AQ108">
    <cfRule type="expression" dxfId="525" priority="575">
      <formula>MOD(ROW(#REF!),2)=0</formula>
    </cfRule>
  </conditionalFormatting>
  <conditionalFormatting sqref="AQ109">
    <cfRule type="expression" dxfId="524" priority="574">
      <formula>MOD(ROW(#REF!),2)=0</formula>
    </cfRule>
  </conditionalFormatting>
  <conditionalFormatting sqref="AL113:AM118 AQ116:AQ117 AO113:AQ115 AO118:AQ118">
    <cfRule type="expression" dxfId="523" priority="573">
      <formula>MOD(ROW(#REF!),2)=0</formula>
    </cfRule>
  </conditionalFormatting>
  <conditionalFormatting sqref="AL120:AM120 AO120:AQ120">
    <cfRule type="expression" dxfId="522" priority="572">
      <formula>MOD(ROW(#REF!),2)=0</formula>
    </cfRule>
  </conditionalFormatting>
  <conditionalFormatting sqref="M142">
    <cfRule type="expression" dxfId="521" priority="571">
      <formula>MOD(ROW(#REF!),2)=0</formula>
    </cfRule>
  </conditionalFormatting>
  <conditionalFormatting sqref="E141 M141">
    <cfRule type="expression" dxfId="520" priority="570">
      <formula>MOD(ROW(#REF!),2)=0</formula>
    </cfRule>
  </conditionalFormatting>
  <conditionalFormatting sqref="M29 M31">
    <cfRule type="expression" dxfId="519" priority="569">
      <formula>MOD(ROW(#REF!),2)=0</formula>
    </cfRule>
  </conditionalFormatting>
  <conditionalFormatting sqref="E170 M170 M46">
    <cfRule type="expression" dxfId="518" priority="568">
      <formula>MOD(ROW(#REF!),2)=0</formula>
    </cfRule>
  </conditionalFormatting>
  <conditionalFormatting sqref="AL119:AM119 AO119:AQ119">
    <cfRule type="expression" dxfId="517" priority="567">
      <formula>MOD(ROW(#REF!),2)=0</formula>
    </cfRule>
  </conditionalFormatting>
  <conditionalFormatting sqref="M171">
    <cfRule type="expression" dxfId="516" priority="566">
      <formula>MOD(ROW(#REF!),2)=0</formula>
    </cfRule>
  </conditionalFormatting>
  <conditionalFormatting sqref="AL126:AQ127 AL178:AM178 AO178:AQ178 AL123:AM125 AO123:AQ125 R130:R131 AL128:AN129 AL134:AN134 AL189:AN192 AL206:AN207 AL216:AN216 AL304:AM304 AQ128:AQ129 AQ134 AQ189:AQ192 AQ206:AQ207 AQ216 AQ304 AQ311:AQ368 AQ370:AQ386 AL311:AN332 AL219:AN221 AL222 AL334:AN386 AL333">
    <cfRule type="expression" dxfId="515" priority="565">
      <formula>MOD(ROW(#REF!),2)=0</formula>
    </cfRule>
  </conditionalFormatting>
  <conditionalFormatting sqref="AL181:AM181 AO181:AP181">
    <cfRule type="expression" dxfId="514" priority="564">
      <formula>MOD(ROW(#REF!),2)=0</formula>
    </cfRule>
  </conditionalFormatting>
  <conditionalFormatting sqref="M183">
    <cfRule type="expression" dxfId="513" priority="563">
      <formula>MOD(ROW(#REF!),2)=0</formula>
    </cfRule>
  </conditionalFormatting>
  <conditionalFormatting sqref="AL184:AM185 AO184:AQ185">
    <cfRule type="expression" dxfId="512" priority="562">
      <formula>MOD(ROW(#REF!),2)=0</formula>
    </cfRule>
  </conditionalFormatting>
  <conditionalFormatting sqref="AL186:AM186 AO186:AP186">
    <cfRule type="expression" dxfId="511" priority="561">
      <formula>MOD(ROW(#REF!),2)=0</formula>
    </cfRule>
  </conditionalFormatting>
  <conditionalFormatting sqref="AO95:AP95">
    <cfRule type="expression" dxfId="510" priority="559">
      <formula>MOD(ROW(#REF!),2)=0</formula>
    </cfRule>
  </conditionalFormatting>
  <conditionalFormatting sqref="AQ100 AQ102">
    <cfRule type="expression" dxfId="509" priority="558">
      <formula>MOD(ROW(#REF!),2)=0</formula>
    </cfRule>
  </conditionalFormatting>
  <conditionalFormatting sqref="M8 M10:M12">
    <cfRule type="expression" dxfId="508" priority="557">
      <formula>MOD(ROW(#REF!),2)=0</formula>
    </cfRule>
  </conditionalFormatting>
  <conditionalFormatting sqref="AL135:AN135 AQ135 D135">
    <cfRule type="expression" dxfId="507" priority="556">
      <formula>MOD(ROW(#REF!),2)=0</formula>
    </cfRule>
  </conditionalFormatting>
  <conditionalFormatting sqref="M47">
    <cfRule type="expression" dxfId="506" priority="555">
      <formula>MOD(ROW(#REF!),2)=0</formula>
    </cfRule>
  </conditionalFormatting>
  <conditionalFormatting sqref="AO189:AP189">
    <cfRule type="expression" dxfId="505" priority="554">
      <formula>MOD(ROW(#REF!),2)=0</formula>
    </cfRule>
  </conditionalFormatting>
  <conditionalFormatting sqref="M3:M7">
    <cfRule type="expression" dxfId="504" priority="553">
      <formula>MOD(ROW(#REF!),2)=0</formula>
    </cfRule>
  </conditionalFormatting>
  <conditionalFormatting sqref="M57:M58">
    <cfRule type="expression" dxfId="503" priority="552">
      <formula>MOD(ROW(#REF!),2)=0</formula>
    </cfRule>
  </conditionalFormatting>
  <conditionalFormatting sqref="Q47 Q51">
    <cfRule type="expression" dxfId="502" priority="551">
      <formula>MOD(ROW(#REF!),2)=0</formula>
    </cfRule>
  </conditionalFormatting>
  <conditionalFormatting sqref="AL61:AN63">
    <cfRule type="expression" dxfId="501" priority="550">
      <formula>MOD(ROW(#REF!),2)&lt;&gt;0</formula>
    </cfRule>
  </conditionalFormatting>
  <conditionalFormatting sqref="M94:M95">
    <cfRule type="expression" dxfId="500" priority="549">
      <formula>MOD(ROW(#REF!),2)&lt;&gt;0</formula>
    </cfRule>
  </conditionalFormatting>
  <conditionalFormatting sqref="M145">
    <cfRule type="expression" dxfId="499" priority="548">
      <formula>MOD(ROW(#REF!),2)=0</formula>
    </cfRule>
  </conditionalFormatting>
  <conditionalFormatting sqref="AL145:AM145 AO145:AP145 AO146">
    <cfRule type="expression" dxfId="498" priority="547">
      <formula>MOD(ROW(#REF!),2)=0</formula>
    </cfRule>
  </conditionalFormatting>
  <conditionalFormatting sqref="E129 M132">
    <cfRule type="expression" dxfId="497" priority="546">
      <formula>MOD(ROW(#REF!),2)=0</formula>
    </cfRule>
  </conditionalFormatting>
  <conditionalFormatting sqref="AQ94">
    <cfRule type="expression" dxfId="496" priority="545">
      <formula>MOD(ROW(#REF!),2)=0</formula>
    </cfRule>
  </conditionalFormatting>
  <conditionalFormatting sqref="AL139:AM139 AL136:AQ136 AO139:AQ139">
    <cfRule type="expression" dxfId="495" priority="544">
      <formula>MOD(ROW(#REF!),2)=0</formula>
    </cfRule>
  </conditionalFormatting>
  <conditionalFormatting sqref="AO31:AQ31">
    <cfRule type="expression" dxfId="494" priority="543">
      <formula>MOD(ROW(#REF!),2)=0</formula>
    </cfRule>
  </conditionalFormatting>
  <conditionalFormatting sqref="M104">
    <cfRule type="expression" dxfId="493" priority="542">
      <formula>MOD(ROW(#REF!),2)=0</formula>
    </cfRule>
  </conditionalFormatting>
  <conditionalFormatting sqref="M139 M136 E139">
    <cfRule type="expression" dxfId="492" priority="541">
      <formula>MOD(ROW(#REF!),2)=0</formula>
    </cfRule>
  </conditionalFormatting>
  <conditionalFormatting sqref="Q170">
    <cfRule type="expression" dxfId="491" priority="540">
      <formula>MOD(ROW(#REF!),2)=0</formula>
    </cfRule>
  </conditionalFormatting>
  <conditionalFormatting sqref="AQ56">
    <cfRule type="expression" dxfId="490" priority="539">
      <formula>MOD(ROW(#REF!),2)=0</formula>
    </cfRule>
  </conditionalFormatting>
  <conditionalFormatting sqref="AO245:AP245">
    <cfRule type="expression" dxfId="489" priority="538">
      <formula>MOD(ROW(#REF!),2)&lt;&gt;0</formula>
    </cfRule>
  </conditionalFormatting>
  <conditionalFormatting sqref="AO313:AP314">
    <cfRule type="expression" dxfId="488" priority="537">
      <formula>MOD(ROW(#REF!),2)&lt;&gt;0</formula>
    </cfRule>
  </conditionalFormatting>
  <conditionalFormatting sqref="AL212:AM212 AP212:AQ212">
    <cfRule type="expression" dxfId="487" priority="536">
      <formula>MOD(ROW(#REF!),2)=0</formula>
    </cfRule>
  </conditionalFormatting>
  <conditionalFormatting sqref="AL213:AM213 AP213:AQ213">
    <cfRule type="expression" dxfId="486" priority="535">
      <formula>MOD(ROW(#REF!),2)=0</formula>
    </cfRule>
  </conditionalFormatting>
  <conditionalFormatting sqref="AO214:AQ214">
    <cfRule type="expression" dxfId="485" priority="534">
      <formula>MOD(ROW(#REF!),2)=0</formula>
    </cfRule>
  </conditionalFormatting>
  <conditionalFormatting sqref="AL215:AM215 AO217:AQ217 AO215:AQ215 AL217:AM217">
    <cfRule type="expression" dxfId="484" priority="533">
      <formula>MOD(ROW(#REF!),2)=0</formula>
    </cfRule>
  </conditionalFormatting>
  <conditionalFormatting sqref="AL218:AM218 AO218:AQ218">
    <cfRule type="expression" dxfId="483" priority="532">
      <formula>MOD(ROW(#REF!),2)=0</formula>
    </cfRule>
  </conditionalFormatting>
  <conditionalFormatting sqref="AO223:AP223">
    <cfRule type="expression" dxfId="482" priority="531">
      <formula>MOD(ROW(#REF!),2)=0</formula>
    </cfRule>
  </conditionalFormatting>
  <conditionalFormatting sqref="AO224:AP224">
    <cfRule type="expression" dxfId="481" priority="530">
      <formula>MOD(ROW(#REF!),2)=0</formula>
    </cfRule>
  </conditionalFormatting>
  <conditionalFormatting sqref="AO237:AP237">
    <cfRule type="expression" dxfId="480" priority="529">
      <formula>MOD(ROW(#REF!),2)&lt;&gt;0</formula>
    </cfRule>
  </conditionalFormatting>
  <conditionalFormatting sqref="AO238:AP240">
    <cfRule type="expression" dxfId="479" priority="528">
      <formula>MOD(ROW(#REF!),2)&lt;&gt;0</formula>
    </cfRule>
  </conditionalFormatting>
  <conditionalFormatting sqref="AO242:AP242">
    <cfRule type="expression" dxfId="478" priority="527">
      <formula>MOD(ROW(#REF!),2)&lt;&gt;0</formula>
    </cfRule>
  </conditionalFormatting>
  <conditionalFormatting sqref="AO243:AP243">
    <cfRule type="expression" dxfId="477" priority="526">
      <formula>MOD(ROW(#REF!),2)&lt;&gt;0</formula>
    </cfRule>
  </conditionalFormatting>
  <conditionalFormatting sqref="AO266:AP268 AO273:AP274">
    <cfRule type="expression" dxfId="476" priority="525">
      <formula>MOD(ROW(#REF!),2)=0</formula>
    </cfRule>
  </conditionalFormatting>
  <conditionalFormatting sqref="AO289:AP289">
    <cfRule type="expression" dxfId="475" priority="524">
      <formula>MOD(ROW(#REF!),2)=0</formula>
    </cfRule>
  </conditionalFormatting>
  <conditionalFormatting sqref="N308">
    <cfRule type="expression" dxfId="474" priority="523">
      <formula>MOD(ROW(#REF!),2)=0</formula>
    </cfRule>
  </conditionalFormatting>
  <conditionalFormatting sqref="AL308:AM308 AO308:AP308">
    <cfRule type="expression" dxfId="473" priority="522">
      <formula>MOD(ROW(#REF!),2)=0</formula>
    </cfRule>
  </conditionalFormatting>
  <conditionalFormatting sqref="AL309:AM310 AO309:AP310">
    <cfRule type="expression" dxfId="472" priority="521">
      <formula>MOD(ROW(#REF!),2)=0</formula>
    </cfRule>
  </conditionalFormatting>
  <conditionalFormatting sqref="E255">
    <cfRule type="expression" dxfId="471" priority="519">
      <formula>MOD(ROW(#REF!),2)=0</formula>
    </cfRule>
  </conditionalFormatting>
  <conditionalFormatting sqref="AL296:AP296 AL297:AM297">
    <cfRule type="expression" dxfId="470" priority="518">
      <formula>MOD(ROW(#REF!),2)=0</formula>
    </cfRule>
  </conditionalFormatting>
  <conditionalFormatting sqref="AL210:AM211 AO210:AQ211">
    <cfRule type="expression" dxfId="469" priority="517">
      <formula>MOD(ROW(#REF!),2)=0</formula>
    </cfRule>
  </conditionalFormatting>
  <conditionalFormatting sqref="AL305:AM306 AO304:AP305">
    <cfRule type="expression" dxfId="468" priority="516">
      <formula>MOD(ROW(#REF!),2)=0</formula>
    </cfRule>
  </conditionalFormatting>
  <conditionalFormatting sqref="E280">
    <cfRule type="expression" dxfId="467" priority="515">
      <formula>MOD(ROW(#REF!),2)=0</formula>
    </cfRule>
  </conditionalFormatting>
  <conditionalFormatting sqref="E266">
    <cfRule type="expression" dxfId="466" priority="514">
      <formula>MOD(ROW(#REF!),2)&lt;&gt;0</formula>
    </cfRule>
  </conditionalFormatting>
  <conditionalFormatting sqref="AL294:AP295 AO292:AP293">
    <cfRule type="expression" dxfId="465" priority="513">
      <formula>MOD(ROW(#REF!),2)=0</formula>
    </cfRule>
  </conditionalFormatting>
  <conditionalFormatting sqref="AO311:AP312">
    <cfRule type="expression" dxfId="464" priority="512">
      <formula>MOD(ROW(#REF!),2)=0</formula>
    </cfRule>
  </conditionalFormatting>
  <conditionalFormatting sqref="AL303:AM303 AO303:AP303">
    <cfRule type="expression" dxfId="463" priority="511">
      <formula>MOD(ROW(#REF!),2)=0</formula>
    </cfRule>
  </conditionalFormatting>
  <conditionalFormatting sqref="AL300:AM302 AO301:AP301">
    <cfRule type="expression" dxfId="462" priority="510">
      <formula>MOD(ROW(#REF!),2)=0</formula>
    </cfRule>
  </conditionalFormatting>
  <conditionalFormatting sqref="AL298:AM298 N296:N303 N308:N310 N305:N306">
    <cfRule type="expression" dxfId="461" priority="509">
      <formula>MOD(ROW(#REF!),2)=0</formula>
    </cfRule>
  </conditionalFormatting>
  <conditionalFormatting sqref="E279">
    <cfRule type="expression" dxfId="460" priority="508">
      <formula>MOD(ROW(#REF!),2)=0</formula>
    </cfRule>
  </conditionalFormatting>
  <conditionalFormatting sqref="E258">
    <cfRule type="expression" dxfId="459" priority="507">
      <formula>MOD(ROW(#REF!),2)&lt;&gt;0</formula>
    </cfRule>
  </conditionalFormatting>
  <conditionalFormatting sqref="AO250:AP250">
    <cfRule type="expression" dxfId="458" priority="506">
      <formula>MOD(ROW(#REF!),2)&lt;&gt;0</formula>
    </cfRule>
  </conditionalFormatting>
  <conditionalFormatting sqref="AO246:AP246">
    <cfRule type="expression" dxfId="457" priority="505">
      <formula>MOD(ROW(#REF!),2)&lt;&gt;0</formula>
    </cfRule>
  </conditionalFormatting>
  <conditionalFormatting sqref="AO244:AP244">
    <cfRule type="expression" dxfId="456" priority="504">
      <formula>MOD(ROW(#REF!),2)&lt;&gt;0</formula>
    </cfRule>
  </conditionalFormatting>
  <conditionalFormatting sqref="AO241:AP241">
    <cfRule type="expression" dxfId="455" priority="503">
      <formula>MOD(ROW(#REF!),2)&lt;&gt;0</formula>
    </cfRule>
  </conditionalFormatting>
  <conditionalFormatting sqref="AO225:AP226 AO229:AP229">
    <cfRule type="expression" dxfId="454" priority="502">
      <formula>MOD(ROW(#REF!),2)=0</formula>
    </cfRule>
  </conditionalFormatting>
  <conditionalFormatting sqref="AO235:AP235">
    <cfRule type="expression" dxfId="453" priority="501">
      <formula>MOD(ROW(#REF!),2)=0</formula>
    </cfRule>
  </conditionalFormatting>
  <conditionalFormatting sqref="AO231:AP231 AO233:AP234">
    <cfRule type="expression" dxfId="452" priority="500">
      <formula>MOD(ROW(#REF!),2)=0</formula>
    </cfRule>
  </conditionalFormatting>
  <conditionalFormatting sqref="AO230:AP230">
    <cfRule type="expression" dxfId="451" priority="499">
      <formula>MOD(ROW(#REF!),2)=0</formula>
    </cfRule>
  </conditionalFormatting>
  <conditionalFormatting sqref="AO222:AP222">
    <cfRule type="expression" dxfId="450" priority="498">
      <formula>MOD(ROW(#REF!),2)=0</formula>
    </cfRule>
  </conditionalFormatting>
  <conditionalFormatting sqref="AL204:AQ205 AL202:AM203 AO202:AQ203 AL208:AQ208 AO206:AP207">
    <cfRule type="expression" dxfId="449" priority="497">
      <formula>MOD(ROW(#REF!),2)=0</formula>
    </cfRule>
  </conditionalFormatting>
  <conditionalFormatting sqref="AL209:AQ209">
    <cfRule type="expression" dxfId="448" priority="496">
      <formula>MOD(ROW(#REF!),2)=0</formula>
    </cfRule>
  </conditionalFormatting>
  <conditionalFormatting sqref="AO194:AQ194 AL198:AQ199 AL195:AN197 AQ195:AQ197">
    <cfRule type="expression" dxfId="447" priority="495">
      <formula>MOD(ROW(#REF!),2)=0</formula>
    </cfRule>
  </conditionalFormatting>
  <conditionalFormatting sqref="AL200:AQ201">
    <cfRule type="expression" dxfId="446" priority="494">
      <formula>MOD(ROW(#REF!),2)=0</formula>
    </cfRule>
  </conditionalFormatting>
  <conditionalFormatting sqref="AO261:AP261">
    <cfRule type="expression" dxfId="445" priority="493">
      <formula>MOD(ROW(#REF!),2)=0</formula>
    </cfRule>
  </conditionalFormatting>
  <conditionalFormatting sqref="AO263:AP265 D265">
    <cfRule type="expression" dxfId="444" priority="492">
      <formula>MOD(ROW(#REF!),2)=0</formula>
    </cfRule>
  </conditionalFormatting>
  <conditionalFormatting sqref="E262:E265">
    <cfRule type="expression" dxfId="443" priority="491">
      <formula>MOD(ROW(#REF!),2)&lt;&gt;0</formula>
    </cfRule>
  </conditionalFormatting>
  <conditionalFormatting sqref="AO236:AP236">
    <cfRule type="expression" dxfId="442" priority="490">
      <formula>MOD(ROW(#REF!),2)=0</formula>
    </cfRule>
  </conditionalFormatting>
  <conditionalFormatting sqref="AO193:AQ193">
    <cfRule type="expression" dxfId="441" priority="489">
      <formula>MOD(ROW(#REF!),2)=0</formula>
    </cfRule>
  </conditionalFormatting>
  <conditionalFormatting sqref="AL299:AM299">
    <cfRule type="expression" dxfId="440" priority="488">
      <formula>MOD(ROW(#REF!),2)=0</formula>
    </cfRule>
  </conditionalFormatting>
  <conditionalFormatting sqref="AO232:AP232">
    <cfRule type="expression" dxfId="439" priority="487">
      <formula>MOD(ROW(#REF!),2)=0</formula>
    </cfRule>
  </conditionalFormatting>
  <conditionalFormatting sqref="AO247:AP249">
    <cfRule type="expression" dxfId="438" priority="486">
      <formula>MOD(ROW(#REF!),2)&lt;&gt;0</formula>
    </cfRule>
  </conditionalFormatting>
  <conditionalFormatting sqref="AO227:AP228">
    <cfRule type="expression" dxfId="437" priority="485">
      <formula>MOD(ROW(#REF!),2)=0</formula>
    </cfRule>
  </conditionalFormatting>
  <conditionalFormatting sqref="E224">
    <cfRule type="expression" dxfId="436" priority="484">
      <formula>MOD(ROW(#REF!),2)=0</formula>
    </cfRule>
  </conditionalFormatting>
  <conditionalFormatting sqref="AO251:AP252">
    <cfRule type="expression" dxfId="435" priority="483">
      <formula>MOD(ROW(#REF!),2)=0</formula>
    </cfRule>
  </conditionalFormatting>
  <conditionalFormatting sqref="AO254:AP254">
    <cfRule type="expression" dxfId="434" priority="482">
      <formula>MOD(ROW(#REF!),2)=0</formula>
    </cfRule>
  </conditionalFormatting>
  <conditionalFormatting sqref="AO256:AP257">
    <cfRule type="expression" dxfId="433" priority="481">
      <formula>MOD(ROW(#REF!),2)=0</formula>
    </cfRule>
  </conditionalFormatting>
  <conditionalFormatting sqref="AO258:AP258">
    <cfRule type="expression" dxfId="432" priority="480">
      <formula>MOD(ROW(#REF!),2)=0</formula>
    </cfRule>
  </conditionalFormatting>
  <conditionalFormatting sqref="AO259:AP260">
    <cfRule type="expression" dxfId="431" priority="479">
      <formula>MOD(ROW(#REF!),2)=0</formula>
    </cfRule>
  </conditionalFormatting>
  <conditionalFormatting sqref="AO262:AP262">
    <cfRule type="expression" dxfId="430" priority="478">
      <formula>MOD(ROW(#REF!),2)=0</formula>
    </cfRule>
  </conditionalFormatting>
  <conditionalFormatting sqref="AO287:AP287 D287">
    <cfRule type="expression" dxfId="429" priority="477">
      <formula>MOD(ROW(#REF!),2)=0</formula>
    </cfRule>
  </conditionalFormatting>
  <conditionalFormatting sqref="AO255:AP255">
    <cfRule type="expression" dxfId="428" priority="476">
      <formula>MOD(ROW(#REF!),2)=0</formula>
    </cfRule>
  </conditionalFormatting>
  <conditionalFormatting sqref="AO286:AP286">
    <cfRule type="expression" dxfId="427" priority="475">
      <formula>MOD(ROW(#REF!),2)=0</formula>
    </cfRule>
  </conditionalFormatting>
  <conditionalFormatting sqref="AO283:AP285">
    <cfRule type="expression" dxfId="426" priority="474">
      <formula>MOD(ROW(#REF!),2)=0</formula>
    </cfRule>
  </conditionalFormatting>
  <conditionalFormatting sqref="AO279:AP279">
    <cfRule type="expression" dxfId="425" priority="473">
      <formula>MOD(ROW(#REF!),2)=0</formula>
    </cfRule>
  </conditionalFormatting>
  <conditionalFormatting sqref="E225">
    <cfRule type="expression" dxfId="424" priority="472">
      <formula>MOD(ROW(#REF!),2)=0</formula>
    </cfRule>
  </conditionalFormatting>
  <conditionalFormatting sqref="M193">
    <cfRule type="expression" dxfId="423" priority="471">
      <formula>MOD(ROW(#REF!),2)=0</formula>
    </cfRule>
  </conditionalFormatting>
  <conditionalFormatting sqref="AO253:AP253">
    <cfRule type="expression" dxfId="422" priority="470">
      <formula>MOD(ROW(#REF!),2)=0</formula>
    </cfRule>
  </conditionalFormatting>
  <conditionalFormatting sqref="AO282:AP282">
    <cfRule type="expression" dxfId="421" priority="469">
      <formula>MOD(ROW(#REF!),2)=0</formula>
    </cfRule>
  </conditionalFormatting>
  <conditionalFormatting sqref="AO269:AP272">
    <cfRule type="expression" dxfId="420" priority="468">
      <formula>MOD(ROW(#REF!),2)=0</formula>
    </cfRule>
  </conditionalFormatting>
  <conditionalFormatting sqref="AM66:AM67">
    <cfRule type="expression" dxfId="419" priority="467">
      <formula>MOD(ROW(#REF!),2)=0</formula>
    </cfRule>
  </conditionalFormatting>
  <conditionalFormatting sqref="AL95:AM96 AM97">
    <cfRule type="expression" dxfId="418" priority="466">
      <formula>MOD(ROW(#REF!),2)&lt;&gt;0</formula>
    </cfRule>
  </conditionalFormatting>
  <conditionalFormatting sqref="AL166:AM167">
    <cfRule type="expression" dxfId="417" priority="465">
      <formula>MOD(ROW(#REF!),2)=0</formula>
    </cfRule>
  </conditionalFormatting>
  <conditionalFormatting sqref="AL193:AN193 AL182:AM182 AL194:AM194">
    <cfRule type="expression" dxfId="416" priority="464">
      <formula>MOD(ROW(#REF!),2)=0</formula>
    </cfRule>
  </conditionalFormatting>
  <conditionalFormatting sqref="AL214:AM214">
    <cfRule type="expression" dxfId="415" priority="463">
      <formula>MOD(ROW(#REF!),2)=0</formula>
    </cfRule>
  </conditionalFormatting>
  <conditionalFormatting sqref="AL31:AN31 AL32:AM32">
    <cfRule type="expression" dxfId="414" priority="462">
      <formula>MOD(ROW(#REF!),2)=0</formula>
    </cfRule>
  </conditionalFormatting>
  <conditionalFormatting sqref="AO291:AP291">
    <cfRule type="expression" dxfId="413" priority="461">
      <formula>MOD(ROW(#REF!),2)=0</formula>
    </cfRule>
  </conditionalFormatting>
  <conditionalFormatting sqref="AO97:AP97 AO92:AP94 AO82:AP82 AO62:AP62 AO56:AP56 AO45:AP46 AO41:AP41 AO34:AP34 AO32:AP32 AO25:AP25 AO21:AP21 AO9:AP9">
    <cfRule type="expression" dxfId="412" priority="460">
      <formula>MOD(ROW(#REF!),2)=0</formula>
    </cfRule>
  </conditionalFormatting>
  <conditionalFormatting sqref="AO374:AP375 AO366:AP366 AO360:AP360 AO351:AP352 AO345:AP346 AO342:AP343 AO335:AP336 AO327:AP330 AO320:AP321 AO306:AP306 AO302:AP302 AO297:AP300 AO290:AP290 AO288:AP288 AO280:AP281 AO278:AP278 AO219:AP219 AO216:AP216 AO177:AP177 AO133:AP134 AO128:AP129 AO116:AP117 AO107:AP109 AO100:AP100 AO98:AP98 AO102:AP103 AO371:AP372">
    <cfRule type="expression" dxfId="411" priority="459">
      <formula>MOD(ROW(#REF!),2)=0</formula>
    </cfRule>
  </conditionalFormatting>
  <conditionalFormatting sqref="N133 N100 N97:N98 N45 N25 N9">
    <cfRule type="expression" dxfId="410" priority="458">
      <formula>MOD(ROW(#REF!),2)=0</formula>
    </cfRule>
  </conditionalFormatting>
  <conditionalFormatting sqref="N210 N161 N120 N76 N91:N96">
    <cfRule type="expression" dxfId="409" priority="457">
      <formula>MOD(ROW(#REF!),2)&lt;&gt;0</formula>
    </cfRule>
  </conditionalFormatting>
  <conditionalFormatting sqref="O306 O302 O297:O300 O177 O116:O117 O107:O109 O100 O97:O98 O92:O94 O82 O56 O45:O46 O41 O34 O32 O25 O21 O102:O103 O128:O129 O133:O134 O189:O192 O206:O207 O216 O304 O311:O350 O352:O385">
    <cfRule type="expression" dxfId="408" priority="456">
      <formula>MOD(ROW(#REF!),2)=0</formula>
    </cfRule>
  </conditionalFormatting>
  <conditionalFormatting sqref="O307">
    <cfRule type="expression" dxfId="407" priority="451">
      <formula>MOD(ROW(#REF!),2)=0</formula>
    </cfRule>
  </conditionalFormatting>
  <conditionalFormatting sqref="AO307:AP307">
    <cfRule type="expression" dxfId="406" priority="452">
      <formula>MOD(ROW(#REF!),2)=0</formula>
    </cfRule>
  </conditionalFormatting>
  <conditionalFormatting sqref="N307">
    <cfRule type="expression" dxfId="405" priority="453">
      <formula>MOD(ROW(#REF!),2)=0</formula>
    </cfRule>
  </conditionalFormatting>
  <conditionalFormatting sqref="M307">
    <cfRule type="expression" dxfId="404" priority="455">
      <formula>MOD(ROW(#REF!),2)=0</formula>
    </cfRule>
  </conditionalFormatting>
  <conditionalFormatting sqref="AL307:AM307">
    <cfRule type="expression" dxfId="403" priority="454">
      <formula>MOD(ROW(#REF!),2)=0</formula>
    </cfRule>
  </conditionalFormatting>
  <conditionalFormatting sqref="Q93 Q52">
    <cfRule type="expression" dxfId="402" priority="450">
      <formula>MOD(ROW(#REF!),2)=0</formula>
    </cfRule>
  </conditionalFormatting>
  <conditionalFormatting sqref="AQ186">
    <cfRule type="expression" dxfId="401" priority="448">
      <formula>MOD(ROW(#REF!),2)=0</formula>
    </cfRule>
  </conditionalFormatting>
  <conditionalFormatting sqref="AQ181">
    <cfRule type="expression" dxfId="400" priority="449">
      <formula>MOD(ROW(#REF!),2)=0</formula>
    </cfRule>
  </conditionalFormatting>
  <conditionalFormatting sqref="Q56">
    <cfRule type="expression" dxfId="399" priority="447">
      <formula>MOD(ROW(#REF!),2)&lt;&gt;0</formula>
    </cfRule>
  </conditionalFormatting>
  <conditionalFormatting sqref="M56">
    <cfRule type="expression" dxfId="398" priority="446">
      <formula>MOD(ROW(#REF!),2)=0</formula>
    </cfRule>
  </conditionalFormatting>
  <conditionalFormatting sqref="AQ101">
    <cfRule type="expression" dxfId="397" priority="445">
      <formula>MOD(ROW(#REF!),2)=0</formula>
    </cfRule>
  </conditionalFormatting>
  <conditionalFormatting sqref="AO101:AP101">
    <cfRule type="expression" dxfId="396" priority="444">
      <formula>MOD(ROW(#REF!),2)=0</formula>
    </cfRule>
  </conditionalFormatting>
  <conditionalFormatting sqref="N101:N102">
    <cfRule type="expression" dxfId="395" priority="443">
      <formula>MOD(ROW(#REF!),2)=0</formula>
    </cfRule>
  </conditionalFormatting>
  <conditionalFormatting sqref="O101">
    <cfRule type="expression" dxfId="394" priority="442">
      <formula>MOD(ROW(#REF!),2)=0</formula>
    </cfRule>
  </conditionalFormatting>
  <conditionalFormatting sqref="M101">
    <cfRule type="expression" dxfId="393" priority="441">
      <formula>MOD(ROW(#REF!),2)=0</formula>
    </cfRule>
  </conditionalFormatting>
  <conditionalFormatting sqref="N157:O157 Q157:R157">
    <cfRule type="expression" dxfId="392" priority="440">
      <formula>MOD(ROW(#REF!),2)=0</formula>
    </cfRule>
  </conditionalFormatting>
  <conditionalFormatting sqref="AL157:AM157 AO157:AP157">
    <cfRule type="expression" dxfId="391" priority="439">
      <formula>MOD(ROW(#REF!),2)=0</formula>
    </cfRule>
  </conditionalFormatting>
  <conditionalFormatting sqref="M157">
    <cfRule type="expression" dxfId="390" priority="438">
      <formula>MOD(ROW(#REF!),2)=0</formula>
    </cfRule>
  </conditionalFormatting>
  <conditionalFormatting sqref="M182">
    <cfRule type="expression" dxfId="389" priority="437">
      <formula>MOD(ROW(#REF!),2)=0</formula>
    </cfRule>
  </conditionalFormatting>
  <conditionalFormatting sqref="AN66:AN69">
    <cfRule type="expression" dxfId="388" priority="420">
      <formula>MOD(ROW(#REF!),2)=0</formula>
    </cfRule>
  </conditionalFormatting>
  <conditionalFormatting sqref="AN116:AN125">
    <cfRule type="expression" dxfId="387" priority="419">
      <formula>MOD(ROW(#REF!),2)=0</formula>
    </cfRule>
  </conditionalFormatting>
  <conditionalFormatting sqref="M30">
    <cfRule type="expression" dxfId="386" priority="436">
      <formula>MOD(ROW(#REF!),2)=0</formula>
    </cfRule>
  </conditionalFormatting>
  <conditionalFormatting sqref="M32">
    <cfRule type="expression" dxfId="385" priority="435">
      <formula>MOD(ROW(#REF!),2)=0</formula>
    </cfRule>
  </conditionalFormatting>
  <conditionalFormatting sqref="M117">
    <cfRule type="expression" dxfId="384" priority="434">
      <formula>MOD(ROW(#REF!),2)=0</formula>
    </cfRule>
  </conditionalFormatting>
  <conditionalFormatting sqref="AN84 AN86:AN88">
    <cfRule type="expression" dxfId="383" priority="433">
      <formula>MOD(ROW(#REF!),2)&lt;&gt;0</formula>
    </cfRule>
  </conditionalFormatting>
  <conditionalFormatting sqref="AN141 AN144:AN145">
    <cfRule type="expression" dxfId="382" priority="432">
      <formula>MOD(ROW(#REF!),2)=0</formula>
    </cfRule>
  </conditionalFormatting>
  <conditionalFormatting sqref="AN211:AN213">
    <cfRule type="expression" dxfId="381" priority="431">
      <formula>MOD(ROW(#REF!),2)=0</formula>
    </cfRule>
  </conditionalFormatting>
  <conditionalFormatting sqref="AN297">
    <cfRule type="expression" dxfId="380" priority="430">
      <formula>MOD(ROW(#REF!),2)=0</formula>
    </cfRule>
  </conditionalFormatting>
  <conditionalFormatting sqref="AN93:AN94">
    <cfRule type="expression" dxfId="379" priority="429">
      <formula>MOD(ROW(#REF!),2)&lt;&gt;0</formula>
    </cfRule>
  </conditionalFormatting>
  <conditionalFormatting sqref="AN217:AN218">
    <cfRule type="expression" dxfId="378" priority="428">
      <formula>MOD(ROW(#REF!),2)=0</formula>
    </cfRule>
  </conditionalFormatting>
  <conditionalFormatting sqref="AN55:AN57">
    <cfRule type="expression" dxfId="377" priority="426">
      <formula>MOD(ROW(#REF!),2)=0</formula>
    </cfRule>
  </conditionalFormatting>
  <conditionalFormatting sqref="AN100:AN101">
    <cfRule type="expression" dxfId="376" priority="425">
      <formula>MOD(ROW(#REF!),2)&lt;&gt;0</formula>
    </cfRule>
  </conditionalFormatting>
  <conditionalFormatting sqref="AN155:AN158">
    <cfRule type="expression" dxfId="375" priority="424">
      <formula>MOD(ROW(#REF!),2)=0</formula>
    </cfRule>
  </conditionalFormatting>
  <conditionalFormatting sqref="AN113:AN115">
    <cfRule type="expression" dxfId="374" priority="423">
      <formula>MOD(ROW(#REF!),2)=0</formula>
    </cfRule>
  </conditionalFormatting>
  <conditionalFormatting sqref="AN174:AN178">
    <cfRule type="expression" dxfId="373" priority="422">
      <formula>MOD(ROW(#REF!),2)=0</formula>
    </cfRule>
  </conditionalFormatting>
  <conditionalFormatting sqref="AN27:AN29">
    <cfRule type="expression" dxfId="372" priority="421">
      <formula>MOD(ROW(#REF!),2)=0</formula>
    </cfRule>
  </conditionalFormatting>
  <conditionalFormatting sqref="AN179:AN188">
    <cfRule type="expression" dxfId="371" priority="418">
      <formula>MOD(ROW(#REF!),2)=0</formula>
    </cfRule>
  </conditionalFormatting>
  <conditionalFormatting sqref="AN102:AN108">
    <cfRule type="expression" dxfId="370" priority="417">
      <formula>MOD(ROW(#REF!),2)=0</formula>
    </cfRule>
  </conditionalFormatting>
  <conditionalFormatting sqref="AN164:AN169">
    <cfRule type="expression" dxfId="369" priority="416">
      <formula>MOD(ROW(#REF!),2)=0</formula>
    </cfRule>
  </conditionalFormatting>
  <conditionalFormatting sqref="AN210">
    <cfRule type="expression" dxfId="368" priority="415">
      <formula>MOD(ROW(#REF!),2)=0</formula>
    </cfRule>
  </conditionalFormatting>
  <conditionalFormatting sqref="AM98:AM99">
    <cfRule type="expression" dxfId="367" priority="414">
      <formula>MOD(ROW(#REF!),2)=0</formula>
    </cfRule>
  </conditionalFormatting>
  <conditionalFormatting sqref="AO74:AP74 AO135:AP135 AO195:AP197">
    <cfRule type="expression" dxfId="366" priority="413">
      <formula>MOD(ROW(#REF!),2)=0</formula>
    </cfRule>
  </conditionalFormatting>
  <conditionalFormatting sqref="N137:O137 Q137:R137">
    <cfRule type="expression" dxfId="365" priority="412">
      <formula>MOD(ROW(#REF!),2)=0</formula>
    </cfRule>
  </conditionalFormatting>
  <conditionalFormatting sqref="AL137:AM137 AO137:AQ137">
    <cfRule type="expression" dxfId="364" priority="411">
      <formula>MOD(ROW(#REF!),2)=0</formula>
    </cfRule>
  </conditionalFormatting>
  <conditionalFormatting sqref="M137">
    <cfRule type="expression" dxfId="363" priority="410">
      <formula>MOD(ROW(#REF!),2)=0</formula>
    </cfRule>
  </conditionalFormatting>
  <conditionalFormatting sqref="M63">
    <cfRule type="expression" dxfId="362" priority="409">
      <formula>MOD(ROW(#REF!),2)=0</formula>
    </cfRule>
  </conditionalFormatting>
  <conditionalFormatting sqref="S288">
    <cfRule type="expression" dxfId="361" priority="386">
      <formula>MOD(ROW(#REF!),2)=0</formula>
    </cfRule>
  </conditionalFormatting>
  <conditionalFormatting sqref="S26:S27">
    <cfRule type="expression" dxfId="360" priority="408">
      <formula>MOD(ROW(#REF!),2)=0</formula>
    </cfRule>
  </conditionalFormatting>
  <conditionalFormatting sqref="S28:S29">
    <cfRule type="expression" dxfId="359" priority="407">
      <formula>MOD(ROW(#REF!),2)=0</formula>
    </cfRule>
  </conditionalFormatting>
  <conditionalFormatting sqref="S35:S38">
    <cfRule type="expression" dxfId="358" priority="406">
      <formula>MOD(ROW(#REF!),2)=0</formula>
    </cfRule>
  </conditionalFormatting>
  <conditionalFormatting sqref="S46:S47">
    <cfRule type="expression" dxfId="357" priority="405">
      <formula>MOD(ROW(#REF!),2)=0</formula>
    </cfRule>
  </conditionalFormatting>
  <conditionalFormatting sqref="S52:S57">
    <cfRule type="expression" dxfId="356" priority="404">
      <formula>MOD(ROW(#REF!),2)=0</formula>
    </cfRule>
  </conditionalFormatting>
  <conditionalFormatting sqref="S66:S69">
    <cfRule type="expression" dxfId="355" priority="403">
      <formula>MOD(ROW(#REF!),2)&lt;&gt;0</formula>
    </cfRule>
  </conditionalFormatting>
  <conditionalFormatting sqref="S96:S101">
    <cfRule type="expression" dxfId="354" priority="402">
      <formula>MOD(ROW(#REF!),2)=0</formula>
    </cfRule>
  </conditionalFormatting>
  <conditionalFormatting sqref="S102:S108">
    <cfRule type="expression" dxfId="353" priority="401">
      <formula>MOD(ROW(#REF!),2)=0</formula>
    </cfRule>
  </conditionalFormatting>
  <conditionalFormatting sqref="S116:S125">
    <cfRule type="expression" dxfId="352" priority="400">
      <formula>MOD(ROW(#REF!),2)=0</formula>
    </cfRule>
  </conditionalFormatting>
  <conditionalFormatting sqref="S130">
    <cfRule type="expression" dxfId="351" priority="399">
      <formula>MOD(ROW(#REF!),2)=0</formula>
    </cfRule>
  </conditionalFormatting>
  <conditionalFormatting sqref="S131:S134">
    <cfRule type="expression" dxfId="350" priority="398">
      <formula>MOD(ROW(#REF!),2)=0</formula>
    </cfRule>
  </conditionalFormatting>
  <conditionalFormatting sqref="S138">
    <cfRule type="expression" dxfId="349" priority="397">
      <formula>MOD(ROW(#REF!),2)=0</formula>
    </cfRule>
  </conditionalFormatting>
  <conditionalFormatting sqref="S137">
    <cfRule type="expression" dxfId="348" priority="396">
      <formula>MOD(ROW(#REF!),2)=0</formula>
    </cfRule>
  </conditionalFormatting>
  <conditionalFormatting sqref="S139">
    <cfRule type="expression" dxfId="347" priority="395">
      <formula>MOD(ROW(#REF!),2)=0</formula>
    </cfRule>
  </conditionalFormatting>
  <conditionalFormatting sqref="S158:S159 S152:S156">
    <cfRule type="expression" dxfId="346" priority="394">
      <formula>MOD(ROW(#REF!),2)=0</formula>
    </cfRule>
  </conditionalFormatting>
  <conditionalFormatting sqref="S157">
    <cfRule type="expression" dxfId="345" priority="393">
      <formula>MOD(ROW(#REF!),2)=0</formula>
    </cfRule>
  </conditionalFormatting>
  <conditionalFormatting sqref="S161">
    <cfRule type="expression" dxfId="344" priority="392">
      <formula>MOD(ROW(#REF!),2)&lt;&gt;0</formula>
    </cfRule>
  </conditionalFormatting>
  <conditionalFormatting sqref="S162:S169 S160">
    <cfRule type="expression" dxfId="343" priority="391">
      <formula>MOD(ROW(#REF!),2)=0</formula>
    </cfRule>
  </conditionalFormatting>
  <conditionalFormatting sqref="S180">
    <cfRule type="expression" dxfId="342" priority="390">
      <formula>MOD(ROW(#REF!),2)&lt;&gt;0</formula>
    </cfRule>
  </conditionalFormatting>
  <conditionalFormatting sqref="S181:S187 S179">
    <cfRule type="expression" dxfId="341" priority="389">
      <formula>MOD(ROW(#REF!),2)=0</formula>
    </cfRule>
  </conditionalFormatting>
  <conditionalFormatting sqref="S236:S238 S240:S241">
    <cfRule type="expression" dxfId="340" priority="388">
      <formula>MOD(ROW(#REF!),2)=0</formula>
    </cfRule>
  </conditionalFormatting>
  <conditionalFormatting sqref="S284:S285">
    <cfRule type="expression" dxfId="339" priority="387">
      <formula>MOD(ROW(#REF!),2)=0</formula>
    </cfRule>
  </conditionalFormatting>
  <conditionalFormatting sqref="M201">
    <cfRule type="expression" dxfId="338" priority="385">
      <formula>MOD(ROW(#REF!),2)&lt;&gt;0</formula>
    </cfRule>
  </conditionalFormatting>
  <conditionalFormatting sqref="M209">
    <cfRule type="expression" dxfId="337" priority="384">
      <formula>MOD(ROW(#REF!),2)=0</formula>
    </cfRule>
  </conditionalFormatting>
  <conditionalFormatting sqref="S274:S277 S239">
    <cfRule type="expression" dxfId="336" priority="298">
      <formula>MOD(ROW(#REF!),2)=0</formula>
    </cfRule>
  </conditionalFormatting>
  <conditionalFormatting sqref="AM20">
    <cfRule type="expression" dxfId="335" priority="296">
      <formula>MOD(ROW(#REF!),2)=0</formula>
    </cfRule>
  </conditionalFormatting>
  <conditionalFormatting sqref="M194">
    <cfRule type="expression" dxfId="334" priority="295">
      <formula>MOD(ROW(#REF!),2)=0</formula>
    </cfRule>
  </conditionalFormatting>
  <conditionalFormatting sqref="AM107">
    <cfRule type="expression" dxfId="333" priority="287">
      <formula>MOD(ROW(#REF!),2)=0</formula>
    </cfRule>
  </conditionalFormatting>
  <conditionalFormatting sqref="Q149">
    <cfRule type="expression" dxfId="332" priority="294">
      <formula>MOD(ROW(#REF!),2)=0</formula>
    </cfRule>
  </conditionalFormatting>
  <conditionalFormatting sqref="Q188">
    <cfRule type="expression" dxfId="331" priority="293">
      <formula>MOD(ROW(#REF!),2)=0</formula>
    </cfRule>
  </conditionalFormatting>
  <conditionalFormatting sqref="Q294">
    <cfRule type="expression" dxfId="330" priority="292">
      <formula>MOD(ROW(#REF!),2)=0</formula>
    </cfRule>
  </conditionalFormatting>
  <conditionalFormatting sqref="Q309:Q310">
    <cfRule type="expression" dxfId="329" priority="291">
      <formula>MOD(ROW(#REF!),2)=0</formula>
    </cfRule>
  </conditionalFormatting>
  <conditionalFormatting sqref="Q298:Q301">
    <cfRule type="expression" dxfId="328" priority="290">
      <formula>MOD(ROW(#REF!),2)=0</formula>
    </cfRule>
  </conditionalFormatting>
  <conditionalFormatting sqref="Q215">
    <cfRule type="expression" dxfId="327" priority="289">
      <formula>MOD(ROW(#REF!),2)=0</formula>
    </cfRule>
  </conditionalFormatting>
  <conditionalFormatting sqref="K224">
    <cfRule type="expression" dxfId="326" priority="171">
      <formula>MOD(ROW(#REF!),2)=0</formula>
    </cfRule>
  </conditionalFormatting>
  <conditionalFormatting sqref="AN298:AN299 AN202:AN203 AN153:AN154 AN150:AN151 AN52:AN54">
    <cfRule type="expression" dxfId="325" priority="196">
      <formula>MOD(ROW(#REF!),2)=0</formula>
    </cfRule>
  </conditionalFormatting>
  <conditionalFormatting sqref="AN194 AN139 AN132:AN133 AN85 AN82 AN74">
    <cfRule type="expression" dxfId="324" priority="195">
      <formula>MOD(ROW(#REF!),2)=0</formula>
    </cfRule>
  </conditionalFormatting>
  <conditionalFormatting sqref="K171">
    <cfRule type="expression" dxfId="323" priority="193">
      <formula>MOD(ROW(#REF!),2)&lt;&gt;0</formula>
    </cfRule>
  </conditionalFormatting>
  <conditionalFormatting sqref="K152">
    <cfRule type="expression" dxfId="322" priority="192">
      <formula>MOD(ROW(#REF!),2)=0</formula>
    </cfRule>
  </conditionalFormatting>
  <conditionalFormatting sqref="K167">
    <cfRule type="expression" dxfId="321" priority="191">
      <formula>MOD(ROW(#REF!),2)&lt;&gt;0</formula>
    </cfRule>
  </conditionalFormatting>
  <conditionalFormatting sqref="K169">
    <cfRule type="expression" dxfId="320" priority="190">
      <formula>MOD(ROW(#REF!),2)=0</formula>
    </cfRule>
  </conditionalFormatting>
  <conditionalFormatting sqref="K172">
    <cfRule type="expression" dxfId="319" priority="189">
      <formula>MOD(ROW(#REF!),2)&lt;&gt;0</formula>
    </cfRule>
  </conditionalFormatting>
  <conditionalFormatting sqref="K124">
    <cfRule type="expression" dxfId="318" priority="188">
      <formula>MOD(ROW(#REF!),2)=0</formula>
    </cfRule>
  </conditionalFormatting>
  <conditionalFormatting sqref="K138">
    <cfRule type="expression" dxfId="317" priority="187">
      <formula>MOD(ROW(#REF!),2)=0</formula>
    </cfRule>
  </conditionalFormatting>
  <conditionalFormatting sqref="K168">
    <cfRule type="expression" dxfId="316" priority="186">
      <formula>MOD(ROW(#REF!),2)=0</formula>
    </cfRule>
  </conditionalFormatting>
  <conditionalFormatting sqref="K189">
    <cfRule type="expression" dxfId="315" priority="185">
      <formula>MOD(ROW(#REF!),2)&lt;&gt;0</formula>
    </cfRule>
  </conditionalFormatting>
  <conditionalFormatting sqref="K38 K40">
    <cfRule type="expression" dxfId="314" priority="184">
      <formula>MOD(ROW(#REF!),2)=0</formula>
    </cfRule>
  </conditionalFormatting>
  <conditionalFormatting sqref="K41">
    <cfRule type="expression" dxfId="313" priority="183">
      <formula>MOD(ROW(#REF!),2)=0</formula>
    </cfRule>
  </conditionalFormatting>
  <conditionalFormatting sqref="K140">
    <cfRule type="expression" dxfId="312" priority="182">
      <formula>MOD(ROW(#REF!),2)=0</formula>
    </cfRule>
  </conditionalFormatting>
  <conditionalFormatting sqref="K141">
    <cfRule type="expression" dxfId="311" priority="181">
      <formula>MOD(ROW(#REF!),2)=0</formula>
    </cfRule>
  </conditionalFormatting>
  <conditionalFormatting sqref="K170">
    <cfRule type="expression" dxfId="310" priority="180">
      <formula>MOD(ROW(#REF!),2)=0</formula>
    </cfRule>
  </conditionalFormatting>
  <conditionalFormatting sqref="K129">
    <cfRule type="expression" dxfId="309" priority="179">
      <formula>MOD(ROW(#REF!),2)=0</formula>
    </cfRule>
  </conditionalFormatting>
  <conditionalFormatting sqref="K139">
    <cfRule type="expression" dxfId="308" priority="178">
      <formula>MOD(ROW(#REF!),2)=0</formula>
    </cfRule>
  </conditionalFormatting>
  <conditionalFormatting sqref="K255">
    <cfRule type="expression" dxfId="307" priority="177">
      <formula>MOD(ROW(#REF!),2)=0</formula>
    </cfRule>
  </conditionalFormatting>
  <conditionalFormatting sqref="K280">
    <cfRule type="expression" dxfId="306" priority="176">
      <formula>MOD(ROW(#REF!),2)=0</formula>
    </cfRule>
  </conditionalFormatting>
  <conditionalFormatting sqref="K266">
    <cfRule type="expression" dxfId="305" priority="175">
      <formula>MOD(ROW(#REF!),2)&lt;&gt;0</formula>
    </cfRule>
  </conditionalFormatting>
  <conditionalFormatting sqref="K279">
    <cfRule type="expression" dxfId="304" priority="174">
      <formula>MOD(ROW(#REF!),2)=0</formula>
    </cfRule>
  </conditionalFormatting>
  <conditionalFormatting sqref="K258">
    <cfRule type="expression" dxfId="303" priority="173">
      <formula>MOD(ROW(#REF!),2)&lt;&gt;0</formula>
    </cfRule>
  </conditionalFormatting>
  <conditionalFormatting sqref="K262:K265">
    <cfRule type="expression" dxfId="302" priority="172">
      <formula>MOD(ROW(#REF!),2)&lt;&gt;0</formula>
    </cfRule>
  </conditionalFormatting>
  <conditionalFormatting sqref="K225">
    <cfRule type="expression" dxfId="301" priority="170">
      <formula>MOD(ROW(#REF!),2)=0</formula>
    </cfRule>
  </conditionalFormatting>
  <conditionalFormatting sqref="L171">
    <cfRule type="expression" dxfId="300" priority="169">
      <formula>MOD(ROW(#REF!),2)&lt;&gt;0</formula>
    </cfRule>
  </conditionalFormatting>
  <conditionalFormatting sqref="L152">
    <cfRule type="expression" dxfId="299" priority="168">
      <formula>MOD(ROW(#REF!),2)=0</formula>
    </cfRule>
  </conditionalFormatting>
  <conditionalFormatting sqref="L167">
    <cfRule type="expression" dxfId="298" priority="167">
      <formula>MOD(ROW(#REF!),2)&lt;&gt;0</formula>
    </cfRule>
  </conditionalFormatting>
  <conditionalFormatting sqref="L169">
    <cfRule type="expression" dxfId="297" priority="166">
      <formula>MOD(ROW(#REF!),2)=0</formula>
    </cfRule>
  </conditionalFormatting>
  <conditionalFormatting sqref="L172">
    <cfRule type="expression" dxfId="296" priority="165">
      <formula>MOD(ROW(#REF!),2)&lt;&gt;0</formula>
    </cfRule>
  </conditionalFormatting>
  <conditionalFormatting sqref="L124">
    <cfRule type="expression" dxfId="295" priority="164">
      <formula>MOD(ROW(#REF!),2)=0</formula>
    </cfRule>
  </conditionalFormatting>
  <conditionalFormatting sqref="L138">
    <cfRule type="expression" dxfId="294" priority="163">
      <formula>MOD(ROW(#REF!),2)=0</formula>
    </cfRule>
  </conditionalFormatting>
  <conditionalFormatting sqref="L168">
    <cfRule type="expression" dxfId="293" priority="162">
      <formula>MOD(ROW(#REF!),2)=0</formula>
    </cfRule>
  </conditionalFormatting>
  <conditionalFormatting sqref="L189">
    <cfRule type="expression" dxfId="292" priority="161">
      <formula>MOD(ROW(#REF!),2)&lt;&gt;0</formula>
    </cfRule>
  </conditionalFormatting>
  <conditionalFormatting sqref="L38 L40">
    <cfRule type="expression" dxfId="291" priority="160">
      <formula>MOD(ROW(#REF!),2)=0</formula>
    </cfRule>
  </conditionalFormatting>
  <conditionalFormatting sqref="L41">
    <cfRule type="expression" dxfId="290" priority="159">
      <formula>MOD(ROW(#REF!),2)=0</formula>
    </cfRule>
  </conditionalFormatting>
  <conditionalFormatting sqref="L140">
    <cfRule type="expression" dxfId="289" priority="158">
      <formula>MOD(ROW(#REF!),2)=0</formula>
    </cfRule>
  </conditionalFormatting>
  <conditionalFormatting sqref="L141">
    <cfRule type="expression" dxfId="288" priority="157">
      <formula>MOD(ROW(#REF!),2)=0</formula>
    </cfRule>
  </conditionalFormatting>
  <conditionalFormatting sqref="L170">
    <cfRule type="expression" dxfId="287" priority="156">
      <formula>MOD(ROW(#REF!),2)=0</formula>
    </cfRule>
  </conditionalFormatting>
  <conditionalFormatting sqref="L129">
    <cfRule type="expression" dxfId="286" priority="155">
      <formula>MOD(ROW(#REF!),2)=0</formula>
    </cfRule>
  </conditionalFormatting>
  <conditionalFormatting sqref="L139">
    <cfRule type="expression" dxfId="285" priority="154">
      <formula>MOD(ROW(#REF!),2)=0</formula>
    </cfRule>
  </conditionalFormatting>
  <conditionalFormatting sqref="L255">
    <cfRule type="expression" dxfId="284" priority="153">
      <formula>MOD(ROW(#REF!),2)=0</formula>
    </cfRule>
  </conditionalFormatting>
  <conditionalFormatting sqref="L280">
    <cfRule type="expression" dxfId="283" priority="152">
      <formula>MOD(ROW(#REF!),2)=0</formula>
    </cfRule>
  </conditionalFormatting>
  <conditionalFormatting sqref="L266">
    <cfRule type="expression" dxfId="282" priority="151">
      <formula>MOD(ROW(#REF!),2)&lt;&gt;0</formula>
    </cfRule>
  </conditionalFormatting>
  <conditionalFormatting sqref="L279">
    <cfRule type="expression" dxfId="281" priority="150">
      <formula>MOD(ROW(#REF!),2)=0</formula>
    </cfRule>
  </conditionalFormatting>
  <conditionalFormatting sqref="L258">
    <cfRule type="expression" dxfId="280" priority="149">
      <formula>MOD(ROW(#REF!),2)&lt;&gt;0</formula>
    </cfRule>
  </conditionalFormatting>
  <conditionalFormatting sqref="L262:L265">
    <cfRule type="expression" dxfId="279" priority="148">
      <formula>MOD(ROW(#REF!),2)&lt;&gt;0</formula>
    </cfRule>
  </conditionalFormatting>
  <conditionalFormatting sqref="L224">
    <cfRule type="expression" dxfId="278" priority="147">
      <formula>MOD(ROW(#REF!),2)=0</formula>
    </cfRule>
  </conditionalFormatting>
  <conditionalFormatting sqref="L225">
    <cfRule type="expression" dxfId="277" priority="146">
      <formula>MOD(ROW(#REF!),2)=0</formula>
    </cfRule>
  </conditionalFormatting>
  <conditionalFormatting sqref="L390">
    <cfRule type="expression" dxfId="276" priority="145">
      <formula>MOD(ROW(#REF!),2)=0</formula>
    </cfRule>
  </conditionalFormatting>
  <conditionalFormatting sqref="N387">
    <cfRule type="expression" dxfId="275" priority="144">
      <formula>MOD(ROW(#REF!),2)=0</formula>
    </cfRule>
  </conditionalFormatting>
  <conditionalFormatting sqref="N388">
    <cfRule type="expression" dxfId="274" priority="143">
      <formula>MOD(ROW(#REF!),2)&lt;&gt;0</formula>
    </cfRule>
  </conditionalFormatting>
  <conditionalFormatting sqref="N389">
    <cfRule type="expression" dxfId="273" priority="142">
      <formula>MOD(ROW(#REF!),2)&lt;&gt;0</formula>
    </cfRule>
  </conditionalFormatting>
  <conditionalFormatting sqref="N390">
    <cfRule type="expression" dxfId="272" priority="141">
      <formula>MOD(ROW(#REF!),2)=0</formula>
    </cfRule>
  </conditionalFormatting>
  <conditionalFormatting sqref="N391">
    <cfRule type="expression" dxfId="271" priority="140">
      <formula>MOD(ROW(#REF!),2)=0</formula>
    </cfRule>
  </conditionalFormatting>
  <conditionalFormatting sqref="N392:N395">
    <cfRule type="expression" dxfId="270" priority="139">
      <formula>MOD(ROW(#REF!),2)=0</formula>
    </cfRule>
  </conditionalFormatting>
  <conditionalFormatting sqref="O387">
    <cfRule type="expression" dxfId="269" priority="138">
      <formula>MOD(ROW(#REF!),2)=0</formula>
    </cfRule>
  </conditionalFormatting>
  <conditionalFormatting sqref="O388">
    <cfRule type="expression" dxfId="268" priority="137">
      <formula>MOD(ROW(#REF!),2)&lt;&gt;0</formula>
    </cfRule>
  </conditionalFormatting>
  <conditionalFormatting sqref="O389">
    <cfRule type="expression" dxfId="267" priority="136">
      <formula>MOD(ROW(#REF!),2)&lt;&gt;0</formula>
    </cfRule>
  </conditionalFormatting>
  <conditionalFormatting sqref="O390">
    <cfRule type="expression" dxfId="266" priority="135">
      <formula>MOD(ROW(#REF!),2)=0</formula>
    </cfRule>
  </conditionalFormatting>
  <conditionalFormatting sqref="O391">
    <cfRule type="expression" dxfId="265" priority="134">
      <formula>MOD(ROW(#REF!),2)=0</formula>
    </cfRule>
  </conditionalFormatting>
  <conditionalFormatting sqref="O392">
    <cfRule type="expression" dxfId="264" priority="133">
      <formula>MOD(ROW(#REF!),2)=0</formula>
    </cfRule>
  </conditionalFormatting>
  <conditionalFormatting sqref="O393:O394">
    <cfRule type="expression" dxfId="263" priority="132">
      <formula>MOD(ROW(#REF!),2)&lt;&gt;0</formula>
    </cfRule>
  </conditionalFormatting>
  <conditionalFormatting sqref="O395">
    <cfRule type="expression" dxfId="262" priority="131">
      <formula>MOD(ROW(#REF!),2)=0</formula>
    </cfRule>
  </conditionalFormatting>
  <conditionalFormatting sqref="R387">
    <cfRule type="expression" dxfId="261" priority="130">
      <formula>MOD(ROW(#REF!),2)=0</formula>
    </cfRule>
  </conditionalFormatting>
  <conditionalFormatting sqref="S387">
    <cfRule type="expression" dxfId="260" priority="129">
      <formula>MOD(ROW(#REF!),2)=0</formula>
    </cfRule>
  </conditionalFormatting>
  <conditionalFormatting sqref="R388:S388">
    <cfRule type="expression" dxfId="259" priority="128">
      <formula>MOD(ROW(#REF!),2)&lt;&gt;0</formula>
    </cfRule>
  </conditionalFormatting>
  <conditionalFormatting sqref="R389:S389">
    <cfRule type="expression" dxfId="258" priority="127">
      <formula>MOD(ROW(#REF!),2)&lt;&gt;0</formula>
    </cfRule>
  </conditionalFormatting>
  <conditionalFormatting sqref="R390:S390">
    <cfRule type="expression" dxfId="257" priority="126">
      <formula>MOD(ROW(#REF!),2)=0</formula>
    </cfRule>
  </conditionalFormatting>
  <conditionalFormatting sqref="R391:S391">
    <cfRule type="expression" dxfId="256" priority="125">
      <formula>MOD(ROW(#REF!),2)=0</formula>
    </cfRule>
  </conditionalFormatting>
  <conditionalFormatting sqref="AL387:AM387">
    <cfRule type="expression" dxfId="255" priority="124">
      <formula>MOD(ROW(#REF!),2)=0</formula>
    </cfRule>
  </conditionalFormatting>
  <conditionalFormatting sqref="AN387">
    <cfRule type="expression" dxfId="254" priority="123">
      <formula>MOD(ROW(#REF!),2)&lt;&gt;0</formula>
    </cfRule>
  </conditionalFormatting>
  <conditionalFormatting sqref="AL392 AL390 AL388:AN388">
    <cfRule type="expression" dxfId="253" priority="122">
      <formula>MOD(ROW(#REF!),2)&lt;&gt;0</formula>
    </cfRule>
  </conditionalFormatting>
  <conditionalFormatting sqref="AN396:AN398 AN392:AN393 AL389:AN389 AN390">
    <cfRule type="expression" dxfId="252" priority="121">
      <formula>MOD(ROW(#REF!),2)&lt;&gt;0</formula>
    </cfRule>
  </conditionalFormatting>
  <conditionalFormatting sqref="AM390">
    <cfRule type="expression" dxfId="251" priority="120">
      <formula>MOD(ROW(#REF!),2)=0</formula>
    </cfRule>
  </conditionalFormatting>
  <conditionalFormatting sqref="AL391:AM391">
    <cfRule type="expression" dxfId="250" priority="119">
      <formula>MOD(ROW(#REF!),2)=0</formula>
    </cfRule>
  </conditionalFormatting>
  <conditionalFormatting sqref="AN391">
    <cfRule type="expression" dxfId="249" priority="118">
      <formula>MOD(ROW(#REF!),2)=0</formula>
    </cfRule>
  </conditionalFormatting>
  <conditionalFormatting sqref="AL396">
    <cfRule type="expression" dxfId="248" priority="117">
      <formula>MOD(ROW(#REF!),2)&lt;&gt;0</formula>
    </cfRule>
  </conditionalFormatting>
  <conditionalFormatting sqref="AL402:AN402">
    <cfRule type="expression" dxfId="247" priority="116">
      <formula>MOD(ROW(#REF!),2)=0</formula>
    </cfRule>
  </conditionalFormatting>
  <conditionalFormatting sqref="P387:P408">
    <cfRule type="expression" dxfId="246" priority="115">
      <formula>MOD(ROW(#REF!),2)&lt;&gt;0</formula>
    </cfRule>
  </conditionalFormatting>
  <conditionalFormatting sqref="AL403:AN403">
    <cfRule type="expression" dxfId="245" priority="114">
      <formula>MOD(ROW(#REF!),2)&lt;&gt;0</formula>
    </cfRule>
  </conditionalFormatting>
  <conditionalFormatting sqref="P409:P421">
    <cfRule type="expression" dxfId="244" priority="113">
      <formula>MOD(ROW(#REF!),2)&lt;&gt;0</formula>
    </cfRule>
  </conditionalFormatting>
  <conditionalFormatting sqref="R410:S412 R420:S421 R418:R419 R409 R414:S417 R413">
    <cfRule type="expression" dxfId="243" priority="112">
      <formula>MOD(ROW(#REF!),2)=0</formula>
    </cfRule>
  </conditionalFormatting>
  <conditionalFormatting sqref="AN409:AN421">
    <cfRule type="expression" dxfId="242" priority="111">
      <formula>MOD(ROW(#REF!),2)=0</formula>
    </cfRule>
  </conditionalFormatting>
  <conditionalFormatting sqref="Q409:Q421">
    <cfRule type="expression" dxfId="241" priority="110">
      <formula>MOD(ROW(#REF!),2)=0</formula>
    </cfRule>
  </conditionalFormatting>
  <conditionalFormatting sqref="T409:U421 X410:AK412 X420:AK421 X418:Z419 AB418:AK419 X409:AH409 AJ409:AK409 X414:AK417 X413:AH413 AJ413:AK413">
    <cfRule type="expression" dxfId="240" priority="109">
      <formula>MOD(ROW(#REF!),2)&lt;&gt;0</formula>
    </cfRule>
  </conditionalFormatting>
  <conditionalFormatting sqref="AU1:AV1">
    <cfRule type="expression" dxfId="239" priority="81">
      <formula>MOD(ROW(#REF!),2)=0</formula>
    </cfRule>
  </conditionalFormatting>
  <conditionalFormatting sqref="V409:W421">
    <cfRule type="expression" dxfId="238" priority="106">
      <formula>MOD(ROW(#REF!),2)&lt;&gt;0</formula>
    </cfRule>
  </conditionalFormatting>
  <conditionalFormatting sqref="AN137">
    <cfRule type="expression" dxfId="237" priority="105">
      <formula>MOD(ROW(#REF!),2)=0</formula>
    </cfRule>
  </conditionalFormatting>
  <conditionalFormatting sqref="AZ1:BA1">
    <cfRule type="expression" dxfId="236" priority="78">
      <formula>MOD(ROW(#REF!),2)=0</formula>
    </cfRule>
  </conditionalFormatting>
  <conditionalFormatting sqref="AN333 AN222">
    <cfRule type="expression" dxfId="235" priority="103">
      <formula>MOD(ROW(#REF!),2)=0</formula>
    </cfRule>
  </conditionalFormatting>
  <conditionalFormatting sqref="AM333 AM222">
    <cfRule type="expression" dxfId="234" priority="102">
      <formula>MOD(ROW(#REF!),2)=0</formula>
    </cfRule>
  </conditionalFormatting>
  <conditionalFormatting sqref="D1 N1:U1 X1:AT1">
    <cfRule type="expression" dxfId="233" priority="83">
      <formula>MOD(ROW(#REF!),2)=0</formula>
    </cfRule>
  </conditionalFormatting>
  <conditionalFormatting sqref="M1">
    <cfRule type="expression" dxfId="232" priority="82">
      <formula>MOD(ROW(#REF!),2)=0</formula>
    </cfRule>
  </conditionalFormatting>
  <conditionalFormatting sqref="K1">
    <cfRule type="expression" dxfId="231" priority="84">
      <formula>MOD(ROW(#REF!),2)&lt;&gt;0</formula>
    </cfRule>
  </conditionalFormatting>
  <conditionalFormatting sqref="F1">
    <cfRule type="expression" dxfId="230" priority="85">
      <formula>MOD(ROW(#REF!),2)&lt;&gt;0</formula>
    </cfRule>
  </conditionalFormatting>
  <conditionalFormatting sqref="C1">
    <cfRule type="expression" dxfId="229" priority="86">
      <formula>MOD(ROW(#REF!),2)&lt;&gt;0</formula>
    </cfRule>
  </conditionalFormatting>
  <conditionalFormatting sqref="B1">
    <cfRule type="expression" dxfId="228" priority="87">
      <formula>MOD(ROW(#REF!),2)&lt;&gt;0</formula>
    </cfRule>
  </conditionalFormatting>
  <conditionalFormatting sqref="A1">
    <cfRule type="expression" dxfId="227" priority="88">
      <formula>MOD(ROW(#REF!),2)&lt;&gt;0</formula>
    </cfRule>
  </conditionalFormatting>
  <conditionalFormatting sqref="AX1">
    <cfRule type="expression" dxfId="226" priority="80">
      <formula>MOD(ROW(#REF!),2)=0</formula>
    </cfRule>
  </conditionalFormatting>
  <conditionalFormatting sqref="AY1">
    <cfRule type="expression" dxfId="225" priority="79">
      <formula>MOD(ROW(#REF!),2)=0</formula>
    </cfRule>
  </conditionalFormatting>
  <conditionalFormatting sqref="V1:W1">
    <cfRule type="expression" dxfId="224" priority="77">
      <formula>MOD(ROW(#REF!),2)=0</formula>
    </cfRule>
  </conditionalFormatting>
  <conditionalFormatting sqref="BB1:BF1">
    <cfRule type="expression" dxfId="223" priority="75">
      <formula>MOD(ROW(#REF!),2)=0</formula>
    </cfRule>
  </conditionalFormatting>
  <conditionalFormatting sqref="P422 P424:P446">
    <cfRule type="expression" dxfId="222" priority="74">
      <formula>MOD(ROW(#REF!),2)&lt;&gt;0</formula>
    </cfRule>
  </conditionalFormatting>
  <conditionalFormatting sqref="P447">
    <cfRule type="expression" dxfId="221" priority="72">
      <formula>MOD(ROW(#REF!),2)&lt;&gt;0</formula>
    </cfRule>
  </conditionalFormatting>
  <conditionalFormatting sqref="P423">
    <cfRule type="expression" dxfId="220" priority="71">
      <formula>MOD(ROW(#REF!),2)&lt;&gt;0</formula>
    </cfRule>
  </conditionalFormatting>
  <conditionalFormatting sqref="P448">
    <cfRule type="expression" dxfId="219" priority="70">
      <formula>MOD(ROW(#REF!),2)&lt;&gt;0</formula>
    </cfRule>
  </conditionalFormatting>
  <conditionalFormatting sqref="S422">
    <cfRule type="expression" dxfId="218" priority="69">
      <formula>MOD(ROW(#REF!),2)=0</formula>
    </cfRule>
  </conditionalFormatting>
  <conditionalFormatting sqref="S428 S426 S424">
    <cfRule type="expression" dxfId="217" priority="68">
      <formula>MOD(ROW(#REF!),2)=0</formula>
    </cfRule>
  </conditionalFormatting>
  <conditionalFormatting sqref="S444:S445 S441 S432:S434 S430 S436:S439">
    <cfRule type="expression" dxfId="216" priority="67">
      <formula>MOD(ROW(#REF!),2)=0</formula>
    </cfRule>
  </conditionalFormatting>
  <conditionalFormatting sqref="R152">
    <cfRule type="expression" dxfId="215" priority="66">
      <formula>MOD(ROW(#REF!),2)=0</formula>
    </cfRule>
  </conditionalFormatting>
  <conditionalFormatting sqref="P449">
    <cfRule type="expression" dxfId="214" priority="65">
      <formula>MOD(ROW(#REF!),2)&lt;&gt;0</formula>
    </cfRule>
  </conditionalFormatting>
  <conditionalFormatting sqref="Z449:AA449">
    <cfRule type="expression" dxfId="213" priority="64">
      <formula>MOD(ROW(#REF!),2)&lt;&gt;0</formula>
    </cfRule>
  </conditionalFormatting>
  <conditionalFormatting sqref="P450">
    <cfRule type="expression" dxfId="212" priority="62">
      <formula>MOD(ROW(#REF!),2)&lt;&gt;0</formula>
    </cfRule>
  </conditionalFormatting>
  <conditionalFormatting sqref="T450:U450 X450:AK450">
    <cfRule type="expression" dxfId="211" priority="61">
      <formula>MOD(ROW(#REF!),2)&lt;&gt;0</formula>
    </cfRule>
  </conditionalFormatting>
  <conditionalFormatting sqref="V450:W450">
    <cfRule type="expression" dxfId="210" priority="60">
      <formula>MOD(ROW(#REF!),2)&lt;&gt;0</formula>
    </cfRule>
  </conditionalFormatting>
  <conditionalFormatting sqref="AO213">
    <cfRule type="expression" dxfId="209" priority="40">
      <formula>MOD(ROW(#REF!),2)=0</formula>
    </cfRule>
  </conditionalFormatting>
  <conditionalFormatting sqref="AO142">
    <cfRule type="expression" dxfId="208" priority="38">
      <formula>MOD(ROW(#REF!),2)=0</formula>
    </cfRule>
  </conditionalFormatting>
  <conditionalFormatting sqref="S213">
    <cfRule type="expression" dxfId="207" priority="34">
      <formula>MOD(ROW(#REF!),2)=0</formula>
    </cfRule>
  </conditionalFormatting>
  <conditionalFormatting sqref="AO212">
    <cfRule type="expression" dxfId="206" priority="31">
      <formula>MOD(ROW(#REF!),2)=0</formula>
    </cfRule>
  </conditionalFormatting>
  <conditionalFormatting sqref="BG1">
    <cfRule type="expression" dxfId="205" priority="30">
      <formula>MOD(ROW(#REF!),2)=0</formula>
    </cfRule>
  </conditionalFormatting>
  <conditionalFormatting sqref="R449">
    <cfRule type="expression" dxfId="204" priority="29">
      <formula>MOD(ROW(#REF!),2)=0</formula>
    </cfRule>
  </conditionalFormatting>
  <conditionalFormatting sqref="AN32">
    <cfRule type="expression" dxfId="203" priority="28">
      <formula>MOD(ROW(#REF!),2)=0</formula>
    </cfRule>
  </conditionalFormatting>
  <conditionalFormatting sqref="AM269">
    <cfRule type="expression" dxfId="202" priority="24">
      <formula>MOD(ROW(#REF!),2)=0</formula>
    </cfRule>
  </conditionalFormatting>
  <conditionalFormatting sqref="S281">
    <cfRule type="expression" dxfId="201" priority="23">
      <formula>MOD(ROW(#REF!),2)=0</formula>
    </cfRule>
  </conditionalFormatting>
  <conditionalFormatting sqref="S330 S327 S306:S307">
    <cfRule type="expression" dxfId="200" priority="22">
      <formula>MOD(ROW(#REF!),2)=0</formula>
    </cfRule>
  </conditionalFormatting>
  <conditionalFormatting sqref="V449 T449">
    <cfRule type="expression" dxfId="199" priority="21">
      <formula>MOD(ROW(#REF!),2)&lt;&gt;0</formula>
    </cfRule>
  </conditionalFormatting>
  <conditionalFormatting sqref="AJ449 AH449 AF449 AD449 AB449 X449">
    <cfRule type="expression" dxfId="198" priority="20">
      <formula>MOD(ROW(#REF!),2)&lt;&gt;0</formula>
    </cfRule>
  </conditionalFormatting>
  <conditionalFormatting sqref="W449">
    <cfRule type="expression" dxfId="197" priority="19">
      <formula>MOD(ROW(#REF!),2)&lt;&gt;0</formula>
    </cfRule>
  </conditionalFormatting>
  <conditionalFormatting sqref="AK449 AI449 AG449 AC449 Y449">
    <cfRule type="expression" dxfId="196" priority="18">
      <formula>MOD(ROW(#REF!),2)&lt;&gt;0</formula>
    </cfRule>
  </conditionalFormatting>
  <conditionalFormatting sqref="U449">
    <cfRule type="expression" dxfId="195" priority="17">
      <formula>MOD(ROW(#REF!),2)&lt;&gt;0</formula>
    </cfRule>
  </conditionalFormatting>
  <conditionalFormatting sqref="AE449">
    <cfRule type="expression" dxfId="194" priority="16">
      <formula>MOD(ROW(#REF!),2)&lt;&gt;0</formula>
    </cfRule>
  </conditionalFormatting>
  <conditionalFormatting sqref="R241">
    <cfRule type="expression" dxfId="193" priority="15">
      <formula>MOD(ROW(#REF!),2)=0</formula>
    </cfRule>
  </conditionalFormatting>
  <conditionalFormatting sqref="BQ1">
    <cfRule type="expression" dxfId="192" priority="10">
      <formula>MOD(ROW(#REF!),2)=0</formula>
    </cfRule>
  </conditionalFormatting>
  <conditionalFormatting sqref="J1">
    <cfRule type="expression" dxfId="191" priority="9">
      <formula>MOD(ROW(#REF!),2)&lt;&gt;0</formula>
    </cfRule>
  </conditionalFormatting>
  <conditionalFormatting sqref="AN301:AN310">
    <cfRule type="expression" dxfId="190" priority="8">
      <formula>MOD(ROW(#REF!),2)=0</formula>
    </cfRule>
  </conditionalFormatting>
  <conditionalFormatting sqref="AN300">
    <cfRule type="expression" dxfId="189" priority="7">
      <formula>MOD(ROW(#REF!),2)=0</formula>
    </cfRule>
  </conditionalFormatting>
  <conditionalFormatting sqref="P453">
    <cfRule type="expression" dxfId="188" priority="6">
      <formula>MOD(ROW(#REF!),2)&lt;&gt;0</formula>
    </cfRule>
  </conditionalFormatting>
  <conditionalFormatting sqref="R453">
    <cfRule type="expression" dxfId="187" priority="5">
      <formula>MOD(ROW(#REF!),2)=0</formula>
    </cfRule>
  </conditionalFormatting>
  <conditionalFormatting sqref="R242:R255">
    <cfRule type="expression" dxfId="186" priority="4">
      <formula>MOD(ROW(#REF!),2)=0</formula>
    </cfRule>
  </conditionalFormatting>
  <conditionalFormatting sqref="S242:S255">
    <cfRule type="expression" dxfId="185" priority="3">
      <formula>MOD(ROW(#REF!),2)=0</formula>
    </cfRule>
  </conditionalFormatting>
  <conditionalFormatting sqref="AN160:AN163 AN95:AN99">
    <cfRule type="expression" dxfId="184" priority="2">
      <formula>MOD(ROW(#REF!),2)=0</formula>
    </cfRule>
  </conditionalFormatting>
  <conditionalFormatting sqref="AN214:AN215 AN152 AN142:AN143 AN76">
    <cfRule type="expression" dxfId="183" priority="1">
      <formula>MOD(ROW(#REF!),2)=0</formula>
    </cfRule>
  </conditionalFormatting>
  <dataValidations count="8">
    <dataValidation type="list" allowBlank="1" showInputMessage="1" showErrorMessage="1" sqref="R23:R42 R187 R195 R166 R197:R205 R208:R215 R217:R218 R390:S390 R409:R421" xr:uid="{D6C598D9-AF80-4F52-BD4F-B7ED760E17C4}">
      <formula1>hhh</formula1>
    </dataValidation>
    <dataValidation type="list" allowBlank="1" showInputMessage="1" showErrorMessage="1" sqref="P1:Q1 P2:P450 P453" xr:uid="{C64E9DAA-BADD-46DC-B238-FFB919592B04}">
      <formula1>Modulausprägung</formula1>
    </dataValidation>
    <dataValidation type="list" allowBlank="1" showInputMessage="1" showErrorMessage="1" sqref="R2 R161" xr:uid="{4A244BA9-7B8D-4C83-BAD6-9A1DB7B29836}">
      <formula1>ü</formula1>
    </dataValidation>
    <dataValidation type="list" allowBlank="1" showInputMessage="1" showErrorMessage="1" sqref="R165 R61:R93 R182:R186 R391 R180 R168:R169 R3:R22 R171:R177 R256:R329 M194 R189:R194 R206:R207 R216 R219:R240 R388:R389 R154:R160 R106:R151 R331:R338 R341:R346 R348:R385" xr:uid="{D2EDF5B7-036A-4059-A81C-CF49FDF286DD}">
      <formula1>Semester</formula1>
    </dataValidation>
    <dataValidation type="list" allowBlank="1" showInputMessage="1" showErrorMessage="1" sqref="AO1:AP1 AN294:AN297 AO2:AO386 AN155:AN158 AN146:AN149 AQ178:AQ179" xr:uid="{A5AEF5C1-0788-459E-B4FD-40CE67E77D11}">
      <formula1>Modulklasse</formula1>
    </dataValidation>
    <dataValidation type="list" allowBlank="1" showInputMessage="1" showErrorMessage="1" sqref="R43:R60 R178:R179" xr:uid="{55BA2A0A-BF5C-4814-8D71-ABD30A728A0F}">
      <formula1>xxx</formula1>
    </dataValidation>
    <dataValidation type="list" allowBlank="1" showInputMessage="1" showErrorMessage="1" sqref="R94:R105 R167 R164 R170 R1 R181 R387" xr:uid="{ABF9C6A2-FC5C-4EC7-945E-D30942040424}">
      <formula1>vvv</formula1>
    </dataValidation>
    <dataValidation type="list" allowBlank="1" showInputMessage="1" showErrorMessage="1" sqref="N1:N408" xr:uid="{D58B65E8-5B42-484B-9FD1-60272A37E5BB}">
      <formula1>Sprache</formula1>
    </dataValidation>
  </dataValidations>
  <hyperlinks>
    <hyperlink ref="AU391" r:id="rId1" xr:uid="{6BEF7AFA-8D43-4801-AD78-D0145722BFC8}"/>
    <hyperlink ref="AU453" r:id="rId2" xr:uid="{5A98FFAB-A84A-4034-8C3F-53E5FE5C5401}"/>
    <hyperlink ref="AV453" r:id="rId3" xr:uid="{5A1BB076-E326-4119-AFA9-78F1EA11861D}"/>
    <hyperlink ref="AW453" r:id="rId4" xr:uid="{180423C4-25A6-45E7-B73C-00CA35AAECDB}"/>
  </hyperlinks>
  <pageMargins left="0.7" right="0.7" top="0.78740157499999996" bottom="0.78740157499999996" header="0.3" footer="0.3"/>
  <pageSetup paperSize="9" orientation="portrait" r:id="rId5"/>
  <legacyDrawing r:id="rId6"/>
  <extLst>
    <ext xmlns:x14="http://schemas.microsoft.com/office/spreadsheetml/2009/9/main" uri="{78C0D931-6437-407d-A8EE-F0AAD7539E65}">
      <x14:conditionalFormattings>
        <x14:conditionalFormatting xmlns:xm="http://schemas.microsoft.com/office/excel/2006/main">
          <x14:cfRule type="expression" priority="383" id="{97E98033-985B-46D0-8398-78B2311DEA3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AR5 D325 D361:D362</xm:sqref>
        </x14:conditionalFormatting>
        <x14:conditionalFormatting xmlns:xm="http://schemas.microsoft.com/office/excel/2006/main">
          <x14:cfRule type="expression" priority="382" id="{35B4B1CE-1381-45CD-873E-8EC212820212}">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AR30</xm:sqref>
        </x14:conditionalFormatting>
        <x14:conditionalFormatting xmlns:xm="http://schemas.microsoft.com/office/excel/2006/main">
          <x14:cfRule type="expression" priority="381" id="{A6DFC3D9-FCFA-427A-BCE6-96B954DB44D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AR69</xm:sqref>
        </x14:conditionalFormatting>
        <x14:conditionalFormatting xmlns:xm="http://schemas.microsoft.com/office/excel/2006/main">
          <x14:cfRule type="expression" priority="380" id="{06AFFFC1-8F6B-44F5-836F-2AA4656CFDC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AR91</xm:sqref>
        </x14:conditionalFormatting>
        <x14:conditionalFormatting xmlns:xm="http://schemas.microsoft.com/office/excel/2006/main">
          <x14:cfRule type="expression" priority="379" id="{3D47B9CA-7C94-4993-973F-02BD9A45993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AR147</xm:sqref>
        </x14:conditionalFormatting>
        <x14:conditionalFormatting xmlns:xm="http://schemas.microsoft.com/office/excel/2006/main">
          <x14:cfRule type="expression" priority="378" id="{92B6E05E-4A28-4595-A29D-9A219C6D179D}">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AR7</xm:sqref>
        </x14:conditionalFormatting>
        <x14:conditionalFormatting xmlns:xm="http://schemas.microsoft.com/office/excel/2006/main">
          <x14:cfRule type="expression" priority="377" id="{F5FAAF9E-6F37-423D-915F-14FEF235243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AR8</xm:sqref>
        </x14:conditionalFormatting>
        <x14:conditionalFormatting xmlns:xm="http://schemas.microsoft.com/office/excel/2006/main">
          <x14:cfRule type="expression" priority="376" id="{CFBCF66E-9E74-4C68-895B-3CC952F8ADF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AR48</xm:sqref>
        </x14:conditionalFormatting>
        <x14:conditionalFormatting xmlns:xm="http://schemas.microsoft.com/office/excel/2006/main">
          <x14:cfRule type="expression" priority="348" id="{86E3B90D-5037-4551-905D-E3A0A72483B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AR107</xm:sqref>
        </x14:conditionalFormatting>
        <x14:conditionalFormatting xmlns:xm="http://schemas.microsoft.com/office/excel/2006/main">
          <x14:cfRule type="expression" priority="375" id="{8978D488-331A-4B6A-AF2D-E99FC04DF6CB}">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AQ92</xm:sqref>
        </x14:conditionalFormatting>
        <x14:conditionalFormatting xmlns:xm="http://schemas.microsoft.com/office/excel/2006/main">
          <x14:cfRule type="expression" priority="374" id="{9ADBBED4-BA36-40F1-AC2C-565A3BBA8293}">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AQ50</xm:sqref>
        </x14:conditionalFormatting>
        <x14:conditionalFormatting xmlns:xm="http://schemas.microsoft.com/office/excel/2006/main">
          <x14:cfRule type="expression" priority="373" id="{500C7524-4E54-4C00-B4DD-065EBD6EA52B}">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AQ149</xm:sqref>
        </x14:conditionalFormatting>
        <x14:conditionalFormatting xmlns:xm="http://schemas.microsoft.com/office/excel/2006/main">
          <x14:cfRule type="expression" priority="372" id="{A9233858-85FD-467F-8BFA-1CD0C2339421}">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AQ10</xm:sqref>
        </x14:conditionalFormatting>
        <x14:conditionalFormatting xmlns:xm="http://schemas.microsoft.com/office/excel/2006/main">
          <x14:cfRule type="expression" priority="371" id="{003D4A43-E13B-43E6-A00D-EFB7EBFE9F9E}">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AQ93</xm:sqref>
        </x14:conditionalFormatting>
        <x14:conditionalFormatting xmlns:xm="http://schemas.microsoft.com/office/excel/2006/main">
          <x14:cfRule type="expression" priority="370" id="{0C602FC7-B170-49A7-BFA2-487D1130936E}">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AQ95</xm:sqref>
        </x14:conditionalFormatting>
        <x14:conditionalFormatting xmlns:xm="http://schemas.microsoft.com/office/excel/2006/main">
          <x14:cfRule type="expression" priority="369" id="{D140178E-3FFD-4AA0-B780-947DCCE1C861}">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AR15</xm:sqref>
        </x14:conditionalFormatting>
        <x14:conditionalFormatting xmlns:xm="http://schemas.microsoft.com/office/excel/2006/main">
          <x14:cfRule type="expression" priority="368" id="{8C90604F-CFE8-4641-98D6-9A4551C009B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AR160</xm:sqref>
        </x14:conditionalFormatting>
        <x14:conditionalFormatting xmlns:xm="http://schemas.microsoft.com/office/excel/2006/main">
          <x14:cfRule type="expression" priority="367" id="{3602B8B1-A1BF-459C-A5DF-3FA332B07DCB}">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AR51</xm:sqref>
        </x14:conditionalFormatting>
        <x14:conditionalFormatting xmlns:xm="http://schemas.microsoft.com/office/excel/2006/main">
          <x14:cfRule type="expression" priority="342" id="{32637A33-31F7-44EA-AF6A-0C4B65ED5BC7}">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AR82</xm:sqref>
        </x14:conditionalFormatting>
        <x14:conditionalFormatting xmlns:xm="http://schemas.microsoft.com/office/excel/2006/main">
          <x14:cfRule type="expression" priority="340" id="{8BF50F87-554F-499C-8027-6367FDD49ADD}">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AR80</xm:sqref>
        </x14:conditionalFormatting>
        <x14:conditionalFormatting xmlns:xm="http://schemas.microsoft.com/office/excel/2006/main">
          <x14:cfRule type="expression" priority="366" id="{DBFA3EC2-A4F6-4F00-B558-76AA41B1DB8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AR306</xm:sqref>
        </x14:conditionalFormatting>
        <x14:conditionalFormatting xmlns:xm="http://schemas.microsoft.com/office/excel/2006/main">
          <x14:cfRule type="expression" priority="365" id="{96B2E5A2-EAD3-4F0C-A2BA-D937E7E53BC3}">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AR103</xm:sqref>
        </x14:conditionalFormatting>
        <x14:conditionalFormatting xmlns:xm="http://schemas.microsoft.com/office/excel/2006/main">
          <x14:cfRule type="expression" priority="364" id="{C4927B30-C0E2-438B-8DA9-82F6690A864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AR163</xm:sqref>
        </x14:conditionalFormatting>
        <x14:conditionalFormatting xmlns:xm="http://schemas.microsoft.com/office/excel/2006/main">
          <x14:cfRule type="expression" priority="363" id="{344B1F95-C002-4D53-A0EB-8E1B1F9319B5}">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AR19</xm:sqref>
        </x14:conditionalFormatting>
        <x14:conditionalFormatting xmlns:xm="http://schemas.microsoft.com/office/excel/2006/main">
          <x14:cfRule type="expression" priority="362" id="{A7BCCC9A-1EB1-4C20-8C57-DB49725802F2}">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AR18</xm:sqref>
        </x14:conditionalFormatting>
        <x14:conditionalFormatting xmlns:xm="http://schemas.microsoft.com/office/excel/2006/main">
          <x14:cfRule type="expression" priority="361" id="{3061F4C5-41B2-4820-AE65-E843EDC4656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AR210:AR211</xm:sqref>
        </x14:conditionalFormatting>
        <x14:conditionalFormatting xmlns:xm="http://schemas.microsoft.com/office/excel/2006/main">
          <x14:cfRule type="expression" priority="360" id="{F1B23F55-E08D-4E57-A926-11F8A51CA8E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xm:sqref>
        </x14:conditionalFormatting>
        <x14:conditionalFormatting xmlns:xm="http://schemas.microsoft.com/office/excel/2006/main">
          <x14:cfRule type="expression" priority="359" id="{F4D27BA2-876D-4DE5-9EA6-8D3F9BF1D473}">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AR57</xm:sqref>
        </x14:conditionalFormatting>
        <x14:conditionalFormatting xmlns:xm="http://schemas.microsoft.com/office/excel/2006/main">
          <x14:cfRule type="expression" priority="358" id="{5A4EDF30-031A-489F-B448-58BE6743464B}">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AR164</xm:sqref>
        </x14:conditionalFormatting>
        <x14:conditionalFormatting xmlns:xm="http://schemas.microsoft.com/office/excel/2006/main">
          <x14:cfRule type="expression" priority="357" id="{6918D61B-D715-432F-8FCE-3C07AAB0959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AR104</xm:sqref>
        </x14:conditionalFormatting>
        <x14:conditionalFormatting xmlns:xm="http://schemas.microsoft.com/office/excel/2006/main">
          <x14:cfRule type="expression" priority="356" id="{61B428EF-9A78-4908-8347-6C3A04C953D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AR165</xm:sqref>
        </x14:conditionalFormatting>
        <x14:conditionalFormatting xmlns:xm="http://schemas.microsoft.com/office/excel/2006/main">
          <x14:cfRule type="expression" priority="355" id="{AD28EA25-2206-4C4C-A0B1-03DF72ED64F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AR109</xm:sqref>
        </x14:conditionalFormatting>
        <x14:conditionalFormatting xmlns:xm="http://schemas.microsoft.com/office/excel/2006/main">
          <x14:cfRule type="expression" priority="354" id="{60013955-DB12-4202-A80A-1E4D0420AAF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AR17</xm:sqref>
        </x14:conditionalFormatting>
        <x14:conditionalFormatting xmlns:xm="http://schemas.microsoft.com/office/excel/2006/main">
          <x14:cfRule type="expression" priority="353" id="{934958A0-3FC0-4AEF-862B-72245E4F6A7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AR58</xm:sqref>
        </x14:conditionalFormatting>
        <x14:conditionalFormatting xmlns:xm="http://schemas.microsoft.com/office/excel/2006/main">
          <x14:cfRule type="expression" priority="352" id="{277C0AEB-E873-4ECE-85A9-D662AABC406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AR106</xm:sqref>
        </x14:conditionalFormatting>
        <x14:conditionalFormatting xmlns:xm="http://schemas.microsoft.com/office/excel/2006/main">
          <x14:cfRule type="expression" priority="351" id="{9C84D7A9-4D4E-4397-A8C0-CA83A637F21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AR167</xm:sqref>
        </x14:conditionalFormatting>
        <x14:conditionalFormatting xmlns:xm="http://schemas.microsoft.com/office/excel/2006/main">
          <x14:cfRule type="expression" priority="350" id="{6783DF47-3160-4E89-9A81-1993A2A604C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AR168</xm:sqref>
        </x14:conditionalFormatting>
        <x14:conditionalFormatting xmlns:xm="http://schemas.microsoft.com/office/excel/2006/main">
          <x14:cfRule type="expression" priority="327" id="{DE373085-9201-4762-9172-564B769A1612}">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AR133</xm:sqref>
        </x14:conditionalFormatting>
        <x14:conditionalFormatting xmlns:xm="http://schemas.microsoft.com/office/excel/2006/main">
          <x14:cfRule type="expression" priority="349" id="{AF7F0A8C-D61B-4C29-AE6A-22AFE46594C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AR59</xm:sqref>
        </x14:conditionalFormatting>
        <x14:conditionalFormatting xmlns:xm="http://schemas.microsoft.com/office/excel/2006/main">
          <x14:cfRule type="expression" priority="347" id="{56CF8903-CEC4-445A-BF96-A90E527120A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AR40</xm:sqref>
        </x14:conditionalFormatting>
        <x14:conditionalFormatting xmlns:xm="http://schemas.microsoft.com/office/excel/2006/main">
          <x14:cfRule type="expression" priority="346" id="{68BE1B35-23A8-4CA9-8447-7E82636ABA1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AR81</xm:sqref>
        </x14:conditionalFormatting>
        <x14:conditionalFormatting xmlns:xm="http://schemas.microsoft.com/office/excel/2006/main">
          <x14:cfRule type="expression" priority="345" id="{3608CEA4-D45F-42D6-B377-F10071BE16FC}">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AR171</xm:sqref>
        </x14:conditionalFormatting>
        <x14:conditionalFormatting xmlns:xm="http://schemas.microsoft.com/office/excel/2006/main">
          <x14:cfRule type="expression" priority="344" id="{78548FB6-FC45-4450-B107-EF0128173E25}">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theme="0" tint="-4.9989318521683403E-2"/>
                </patternFill>
              </fill>
            </x14:dxf>
          </x14:cfRule>
          <xm:sqref>AR110</xm:sqref>
        </x14:conditionalFormatting>
        <x14:conditionalFormatting xmlns:xm="http://schemas.microsoft.com/office/excel/2006/main">
          <x14:cfRule type="expression" priority="343" id="{48AD9CAE-25BD-47EA-B5F7-06C8E49A61E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AR175</xm:sqref>
        </x14:conditionalFormatting>
        <x14:conditionalFormatting xmlns:xm="http://schemas.microsoft.com/office/excel/2006/main">
          <x14:cfRule type="expression" priority="341" id="{6186D82C-FB07-4947-8334-E582100CC09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AR39</xm:sqref>
        </x14:conditionalFormatting>
        <x14:conditionalFormatting xmlns:xm="http://schemas.microsoft.com/office/excel/2006/main">
          <x14:cfRule type="expression" priority="318" id="{0E48A0F5-ED1F-4C43-9062-498A84A84A5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D45</xm:sqref>
        </x14:conditionalFormatting>
        <x14:conditionalFormatting xmlns:xm="http://schemas.microsoft.com/office/excel/2006/main">
          <x14:cfRule type="expression" priority="339" id="{994E255E-ECF6-4CE9-8010-C50017953BA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AR130</xm:sqref>
        </x14:conditionalFormatting>
        <x14:conditionalFormatting xmlns:xm="http://schemas.microsoft.com/office/excel/2006/main">
          <x14:cfRule type="expression" priority="317" id="{6E0CED98-C58B-4C5D-BF57-307BA498FD2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D83</xm:sqref>
        </x14:conditionalFormatting>
        <x14:conditionalFormatting xmlns:xm="http://schemas.microsoft.com/office/excel/2006/main">
          <x14:cfRule type="expression" priority="338" id="{02050442-9634-4982-AD5F-C70D52C9F83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AR90</xm:sqref>
        </x14:conditionalFormatting>
        <x14:conditionalFormatting xmlns:xm="http://schemas.microsoft.com/office/excel/2006/main">
          <x14:cfRule type="expression" priority="337" id="{EEE8AE0C-980C-404F-962C-D3F53280DEC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AR146</xm:sqref>
        </x14:conditionalFormatting>
        <x14:conditionalFormatting xmlns:xm="http://schemas.microsoft.com/office/excel/2006/main">
          <x14:cfRule type="expression" priority="336" id="{3CD60719-3B70-43A0-8B3D-96FE5F9CD54E}">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AR70</xm:sqref>
        </x14:conditionalFormatting>
        <x14:conditionalFormatting xmlns:xm="http://schemas.microsoft.com/office/excel/2006/main">
          <x14:cfRule type="expression" priority="335" id="{61A98D5F-BD90-4AB0-93A1-DB2FD0A20F0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AR131</xm:sqref>
        </x14:conditionalFormatting>
        <x14:conditionalFormatting xmlns:xm="http://schemas.microsoft.com/office/excel/2006/main">
          <x14:cfRule type="expression" priority="334" id="{582700EB-AF0D-4347-94BB-68A0B18C67B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AR132</xm:sqref>
        </x14:conditionalFormatting>
        <x14:conditionalFormatting xmlns:xm="http://schemas.microsoft.com/office/excel/2006/main">
          <x14:cfRule type="expression" priority="333" id="{5B117C7C-842D-490E-9250-5AE750F497FE}">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AR193</xm:sqref>
        </x14:conditionalFormatting>
        <x14:conditionalFormatting xmlns:xm="http://schemas.microsoft.com/office/excel/2006/main">
          <x14:cfRule type="expression" priority="332" id="{0AFC76B0-69A0-4413-B35F-29805B3693F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AR172</xm:sqref>
        </x14:conditionalFormatting>
        <x14:conditionalFormatting xmlns:xm="http://schemas.microsoft.com/office/excel/2006/main">
          <x14:cfRule type="expression" priority="312" id="{A979CD01-61BB-4BD3-82E6-2B259A06620B}">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D141</xm:sqref>
        </x14:conditionalFormatting>
        <x14:conditionalFormatting xmlns:xm="http://schemas.microsoft.com/office/excel/2006/main">
          <x14:cfRule type="expression" priority="331" id="{20DD4649-3A27-4BBA-8239-C0568C8F3317}">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AR73</xm:sqref>
        </x14:conditionalFormatting>
        <x14:conditionalFormatting xmlns:xm="http://schemas.microsoft.com/office/excel/2006/main">
          <x14:cfRule type="expression" priority="311" id="{0DDCB93D-8588-4DC4-93BE-7B0345F58883}">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D143</xm:sqref>
        </x14:conditionalFormatting>
        <x14:conditionalFormatting xmlns:xm="http://schemas.microsoft.com/office/excel/2006/main">
          <x14:cfRule type="expression" priority="330" id="{46983BE6-329E-437B-9C42-A7DAEC6B3BD2}">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AR161:AR162</xm:sqref>
        </x14:conditionalFormatting>
        <x14:conditionalFormatting xmlns:xm="http://schemas.microsoft.com/office/excel/2006/main">
          <x14:cfRule type="expression" priority="329" id="{5829A485-1828-46CB-BAB0-A78212D206F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AR148</xm:sqref>
        </x14:conditionalFormatting>
        <x14:conditionalFormatting xmlns:xm="http://schemas.microsoft.com/office/excel/2006/main">
          <x14:cfRule type="expression" priority="328" id="{554590AA-F03C-4A50-84BE-656730D9B0E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AR194</xm:sqref>
        </x14:conditionalFormatting>
        <x14:conditionalFormatting xmlns:xm="http://schemas.microsoft.com/office/excel/2006/main">
          <x14:cfRule type="expression" priority="307" id="{8D1D250D-C75E-459F-833C-31FF538F3AE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D212</xm:sqref>
        </x14:conditionalFormatting>
        <x14:conditionalFormatting xmlns:xm="http://schemas.microsoft.com/office/excel/2006/main">
          <x14:cfRule type="expression" priority="305" id="{6C15F68B-DA2E-4001-98F1-3B92143D3C3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D66</xm:sqref>
        </x14:conditionalFormatting>
        <x14:conditionalFormatting xmlns:xm="http://schemas.microsoft.com/office/excel/2006/main">
          <x14:cfRule type="expression" priority="326" id="{A5729AE4-C0AA-4198-9C21-FCE90E552150}">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theme="0" tint="-4.9989318521683403E-2"/>
                </patternFill>
              </fill>
            </x14:dxf>
          </x14:cfRule>
          <xm:sqref>AR108</xm:sqref>
        </x14:conditionalFormatting>
        <x14:conditionalFormatting xmlns:xm="http://schemas.microsoft.com/office/excel/2006/main">
          <x14:cfRule type="expression" priority="325" id="{14255B57-68B1-475B-B5C9-CA2E1E09C61B}">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theme="0" tint="-4.9989318521683403E-2"/>
                </patternFill>
              </fill>
            </x14:dxf>
          </x14:cfRule>
          <xm:sqref>AR169</xm:sqref>
        </x14:conditionalFormatting>
        <x14:conditionalFormatting xmlns:xm="http://schemas.microsoft.com/office/excel/2006/main">
          <x14:cfRule type="expression" priority="324" id="{23ABF845-A11E-4DC4-A2A9-4E849EC3E6BD}">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theme="0" tint="-4.9989318521683403E-2"/>
                </patternFill>
              </fill>
            </x14:dxf>
          </x14:cfRule>
          <xm:sqref>AR170</xm:sqref>
        </x14:conditionalFormatting>
        <x14:conditionalFormatting xmlns:xm="http://schemas.microsoft.com/office/excel/2006/main">
          <x14:cfRule type="expression" priority="323" id="{D8011C1E-6DC3-416C-8E3B-EF7CC936749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AQ104</xm:sqref>
        </x14:conditionalFormatting>
        <x14:conditionalFormatting xmlns:xm="http://schemas.microsoft.com/office/excel/2006/main">
          <x14:cfRule type="expression" priority="322" id="{A3109C92-84CF-452E-B8BE-9E398F283ED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AQ166</xm:sqref>
        </x14:conditionalFormatting>
        <x14:conditionalFormatting xmlns:xm="http://schemas.microsoft.com/office/excel/2006/main">
          <x14:cfRule type="expression" priority="321" id="{8BC97B4B-9C91-4ED2-A6B9-74CF51858DEA}">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AR95</xm:sqref>
        </x14:conditionalFormatting>
        <x14:conditionalFormatting xmlns:xm="http://schemas.microsoft.com/office/excel/2006/main">
          <x14:cfRule type="expression" priority="320" id="{07461A93-6B4C-4134-B85F-88934BD23038}">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AR149</xm:sqref>
        </x14:conditionalFormatting>
        <x14:conditionalFormatting xmlns:xm="http://schemas.microsoft.com/office/excel/2006/main">
          <x14:cfRule type="expression" priority="319" id="{3417CB01-3B9F-49B1-8F95-F0BAB6EC783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D80</xm:sqref>
        </x14:conditionalFormatting>
        <x14:conditionalFormatting xmlns:xm="http://schemas.microsoft.com/office/excel/2006/main">
          <x14:cfRule type="expression" priority="316" id="{60E05652-16AC-43AF-84E6-732A9F7CE4CB}">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D85</xm:sqref>
        </x14:conditionalFormatting>
        <x14:conditionalFormatting xmlns:xm="http://schemas.microsoft.com/office/excel/2006/main">
          <x14:cfRule type="expression" priority="315" id="{0BAB1358-066E-4E1B-9D2A-D573642C57CB}">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D87</xm:sqref>
        </x14:conditionalFormatting>
        <x14:conditionalFormatting xmlns:xm="http://schemas.microsoft.com/office/excel/2006/main">
          <x14:cfRule type="expression" priority="314" id="{7D5F2B04-FD81-4C38-97B5-535815F02C9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D88</xm:sqref>
        </x14:conditionalFormatting>
        <x14:conditionalFormatting xmlns:xm="http://schemas.microsoft.com/office/excel/2006/main">
          <x14:cfRule type="expression" priority="313" id="{41A036B4-7F63-470D-867C-3F788EB6ACF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D140</xm:sqref>
        </x14:conditionalFormatting>
        <x14:conditionalFormatting xmlns:xm="http://schemas.microsoft.com/office/excel/2006/main">
          <x14:cfRule type="expression" priority="310" id="{D591E505-5F16-4332-BF1C-E0F6B52C933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D202</xm:sqref>
        </x14:conditionalFormatting>
        <x14:conditionalFormatting xmlns:xm="http://schemas.microsoft.com/office/excel/2006/main">
          <x14:cfRule type="expression" priority="309" id="{B0EB7788-8E4D-4B45-B96C-2455E0AF4AF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D203</xm:sqref>
        </x14:conditionalFormatting>
        <x14:conditionalFormatting xmlns:xm="http://schemas.microsoft.com/office/excel/2006/main">
          <x14:cfRule type="expression" priority="308" id="{78330D25-DE71-496A-95CF-FE87535A30E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D9</xm:sqref>
        </x14:conditionalFormatting>
        <x14:conditionalFormatting xmlns:xm="http://schemas.microsoft.com/office/excel/2006/main">
          <x14:cfRule type="expression" priority="306" id="{C57AFB61-EA17-4CE6-9DD9-7DDF4606DC2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D26</xm:sqref>
        </x14:conditionalFormatting>
        <x14:conditionalFormatting xmlns:xm="http://schemas.microsoft.com/office/excel/2006/main">
          <x14:cfRule type="expression" priority="304" id="{C4406B2E-7BE1-47CA-8454-73907FF35F1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D28</xm:sqref>
        </x14:conditionalFormatting>
        <x14:conditionalFormatting xmlns:xm="http://schemas.microsoft.com/office/excel/2006/main">
          <x14:cfRule type="expression" priority="303" id="{9F6F6160-5CAB-4695-8A29-51E910ED2EBD}">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D68</xm:sqref>
        </x14:conditionalFormatting>
        <x14:conditionalFormatting xmlns:xm="http://schemas.microsoft.com/office/excel/2006/main">
          <x14:cfRule type="expression" priority="302" id="{5DB27381-4E79-4DD9-894C-1F22DD0720A7}">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D122</xm:sqref>
        </x14:conditionalFormatting>
        <x14:conditionalFormatting xmlns:xm="http://schemas.microsoft.com/office/excel/2006/main">
          <x14:cfRule type="expression" priority="301" id="{7E79AA03-E7C5-4890-9BB3-4C7E56D7E9DB}">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D182</xm:sqref>
        </x14:conditionalFormatting>
        <x14:conditionalFormatting xmlns:xm="http://schemas.microsoft.com/office/excel/2006/main">
          <x14:cfRule type="expression" priority="300" id="{600CE17E-8A98-4A04-86F1-1F83DB2F049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D229</xm:sqref>
        </x14:conditionalFormatting>
        <x14:conditionalFormatting xmlns:xm="http://schemas.microsoft.com/office/excel/2006/main">
          <x14:cfRule type="expression" priority="299" id="{B30BF4FE-FB54-4FD4-9F10-8873E0C6F99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theme="0" tint="-4.9989318521683403E-2"/>
                </patternFill>
              </fill>
            </x14:dxf>
          </x14:cfRule>
          <xm:sqref>D282</xm:sqref>
        </x14:conditionalFormatting>
        <x14:conditionalFormatting xmlns:xm="http://schemas.microsoft.com/office/excel/2006/main">
          <x14:cfRule type="expression" priority="268" id="{547D864E-D2B3-4651-BE5A-67103537F0C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AS329</xm:sqref>
        </x14:conditionalFormatting>
        <x14:conditionalFormatting xmlns:xm="http://schemas.microsoft.com/office/excel/2006/main">
          <x14:cfRule type="expression" priority="288" id="{F09D5521-A78E-4B5A-909D-712715232B6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AR41 AR43</xm:sqref>
        </x14:conditionalFormatting>
        <x14:conditionalFormatting xmlns:xm="http://schemas.microsoft.com/office/excel/2006/main">
          <x14:cfRule type="expression" priority="245" id="{9CA06567-8AC1-48A8-BF2A-6A213E6CE4D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AS370</xm:sqref>
        </x14:conditionalFormatting>
        <x14:conditionalFormatting xmlns:xm="http://schemas.microsoft.com/office/excel/2006/main">
          <x14:cfRule type="expression" priority="285" id="{E838E8F5-80D0-478A-BA79-52CF3F1D88EE}">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AS5 AS325 AS362</xm:sqref>
        </x14:conditionalFormatting>
        <x14:conditionalFormatting xmlns:xm="http://schemas.microsoft.com/office/excel/2006/main">
          <x14:cfRule type="expression" priority="284" id="{1F38B676-00CC-433D-A857-2574D2049AD8}">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AS30</xm:sqref>
        </x14:conditionalFormatting>
        <x14:conditionalFormatting xmlns:xm="http://schemas.microsoft.com/office/excel/2006/main">
          <x14:cfRule type="expression" priority="283" id="{E3F525D6-0549-46ED-8E48-3A4F5A07162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AS69</xm:sqref>
        </x14:conditionalFormatting>
        <x14:conditionalFormatting xmlns:xm="http://schemas.microsoft.com/office/excel/2006/main">
          <x14:cfRule type="expression" priority="280" id="{C151EF2B-7DEA-4F92-B86D-65FF453EA547}">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AS7</xm:sqref>
        </x14:conditionalFormatting>
        <x14:conditionalFormatting xmlns:xm="http://schemas.microsoft.com/office/excel/2006/main">
          <x14:cfRule type="expression" priority="279" id="{DB27BCE7-97BB-42F1-B2B4-C047FD2D190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AS248</xm:sqref>
        </x14:conditionalFormatting>
        <x14:conditionalFormatting xmlns:xm="http://schemas.microsoft.com/office/excel/2006/main">
          <x14:cfRule type="expression" priority="278" id="{3BA10A91-7662-4B27-B9F7-60C39A101B1C}">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AS8</xm:sqref>
        </x14:conditionalFormatting>
        <x14:conditionalFormatting xmlns:xm="http://schemas.microsoft.com/office/excel/2006/main">
          <x14:cfRule type="expression" priority="276" id="{C0407B3B-FF44-4A4F-A9D6-921075644F5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AS251</xm:sqref>
        </x14:conditionalFormatting>
        <x14:conditionalFormatting xmlns:xm="http://schemas.microsoft.com/office/excel/2006/main">
          <x14:cfRule type="expression" priority="275" id="{645DB131-0D9D-42B9-9765-FBC035985307}">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AS15</xm:sqref>
        </x14:conditionalFormatting>
        <x14:conditionalFormatting xmlns:xm="http://schemas.microsoft.com/office/excel/2006/main">
          <x14:cfRule type="expression" priority="273" id="{B546B13D-B043-4D62-AF9E-1A14BF042C70}">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rgb="FFF2F2F2"/>
                </patternFill>
              </fill>
            </x14:dxf>
          </x14:cfRule>
          <xm:sqref>AS51</xm:sqref>
        </x14:conditionalFormatting>
        <x14:conditionalFormatting xmlns:xm="http://schemas.microsoft.com/office/excel/2006/main">
          <x14:cfRule type="expression" priority="272" id="{1D3E9737-8A89-4AD7-A12B-E8638949B29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AS314</xm:sqref>
        </x14:conditionalFormatting>
        <x14:conditionalFormatting xmlns:xm="http://schemas.microsoft.com/office/excel/2006/main">
          <x14:cfRule type="expression" priority="271" id="{1B10BB98-0B64-433F-80BF-01C2E593E3E5}">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AS316</xm:sqref>
        </x14:conditionalFormatting>
        <x14:conditionalFormatting xmlns:xm="http://schemas.microsoft.com/office/excel/2006/main">
          <x14:cfRule type="expression" priority="270" id="{A128B5BF-754B-4D03-847F-D56316BB4B3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AS328</xm:sqref>
        </x14:conditionalFormatting>
        <x14:conditionalFormatting xmlns:xm="http://schemas.microsoft.com/office/excel/2006/main">
          <x14:cfRule type="expression" priority="269" id="{4EC084BE-65CF-48BB-BFFA-2C22731F353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AS242</xm:sqref>
        </x14:conditionalFormatting>
        <x14:conditionalFormatting xmlns:xm="http://schemas.microsoft.com/office/excel/2006/main">
          <x14:cfRule type="expression" priority="267" id="{AAB9BB2D-B3C1-4556-98EB-7D50149084D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AS306</xm:sqref>
        </x14:conditionalFormatting>
        <x14:conditionalFormatting xmlns:xm="http://schemas.microsoft.com/office/excel/2006/main">
          <x14:cfRule type="expression" priority="264" id="{111B1543-DF16-4C84-88E6-4D08632B086B}">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AS19</xm:sqref>
        </x14:conditionalFormatting>
        <x14:conditionalFormatting xmlns:xm="http://schemas.microsoft.com/office/excel/2006/main">
          <x14:cfRule type="expression" priority="263" id="{3446C081-4E7F-4E9B-B142-95B141CC2A7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AS18</xm:sqref>
        </x14:conditionalFormatting>
        <x14:conditionalFormatting xmlns:xm="http://schemas.microsoft.com/office/excel/2006/main">
          <x14:cfRule type="expression" priority="262" id="{39BF4455-456E-4190-9F90-83760E9617B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AS211</xm:sqref>
        </x14:conditionalFormatting>
        <x14:conditionalFormatting xmlns:xm="http://schemas.microsoft.com/office/excel/2006/main">
          <x14:cfRule type="expression" priority="261" id="{3B423020-7E80-4BFC-8AF7-9740AE07006F}">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AS16</xm:sqref>
        </x14:conditionalFormatting>
        <x14:conditionalFormatting xmlns:xm="http://schemas.microsoft.com/office/excel/2006/main">
          <x14:cfRule type="expression" priority="255" id="{2E3D73AF-09D5-4467-AACC-D3B579D81E7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AS17</xm:sqref>
        </x14:conditionalFormatting>
        <x14:conditionalFormatting xmlns:xm="http://schemas.microsoft.com/office/excel/2006/main">
          <x14:cfRule type="expression" priority="254" id="{D5108E07-0F22-418A-B7E5-F30775394B4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AS58</xm:sqref>
        </x14:conditionalFormatting>
        <x14:conditionalFormatting xmlns:xm="http://schemas.microsoft.com/office/excel/2006/main">
          <x14:cfRule type="expression" priority="250" id="{D00D3D4B-3E16-4BB0-B87E-19E6CCA841D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AS287</xm:sqref>
        </x14:conditionalFormatting>
        <x14:conditionalFormatting xmlns:xm="http://schemas.microsoft.com/office/excel/2006/main">
          <x14:cfRule type="expression" priority="249" id="{728481EA-07DD-464A-86C4-EDC080E4DF95}">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AS288</xm:sqref>
        </x14:conditionalFormatting>
        <x14:conditionalFormatting xmlns:xm="http://schemas.microsoft.com/office/excel/2006/main">
          <x14:cfRule type="expression" priority="246" id="{74746248-DB84-4238-AAA3-8ECF9613BB4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AS59</xm:sqref>
        </x14:conditionalFormatting>
        <x14:conditionalFormatting xmlns:xm="http://schemas.microsoft.com/office/excel/2006/main">
          <x14:cfRule type="expression" priority="243" id="{B2F3835F-ACE3-4ABE-94B9-74FD8F37CCD4}">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AS40</xm:sqref>
        </x14:conditionalFormatting>
        <x14:conditionalFormatting xmlns:xm="http://schemas.microsoft.com/office/excel/2006/main">
          <x14:cfRule type="expression" priority="242" id="{9E88A7F0-5584-4A7E-AEEF-3CF62137D909}">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AS81</xm:sqref>
        </x14:conditionalFormatting>
        <x14:conditionalFormatting xmlns:xm="http://schemas.microsoft.com/office/excel/2006/main">
          <x14:cfRule type="expression" priority="240" id="{8BFF091D-43DE-4276-9683-FFEC152205E3}">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AS171</xm:sqref>
        </x14:conditionalFormatting>
        <x14:conditionalFormatting xmlns:xm="http://schemas.microsoft.com/office/excel/2006/main">
          <x14:cfRule type="expression" priority="237" id="{A8E3DEA0-BE35-4B53-8F84-1FEDE2FB37D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AS82</xm:sqref>
        </x14:conditionalFormatting>
        <x14:conditionalFormatting xmlns:xm="http://schemas.microsoft.com/office/excel/2006/main">
          <x14:cfRule type="expression" priority="236" id="{66602261-635E-44D3-B477-44051982E0B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AS39</xm:sqref>
        </x14:conditionalFormatting>
        <x14:conditionalFormatting xmlns:xm="http://schemas.microsoft.com/office/excel/2006/main">
          <x14:cfRule type="expression" priority="228" id="{4F1DFBD1-EF5D-4A7A-B0FF-470C25F56F1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AS146</xm:sqref>
        </x14:conditionalFormatting>
        <x14:conditionalFormatting xmlns:xm="http://schemas.microsoft.com/office/excel/2006/main">
          <x14:cfRule type="expression" priority="227" id="{3E9B614F-BC8C-48A3-870A-80CC6B07E44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AS70</xm:sqref>
        </x14:conditionalFormatting>
        <x14:conditionalFormatting xmlns:xm="http://schemas.microsoft.com/office/excel/2006/main">
          <x14:cfRule type="expression" priority="223" id="{6384E419-0C99-4230-82E4-A52DE4CF9583}">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AS172</xm:sqref>
        </x14:conditionalFormatting>
        <x14:conditionalFormatting xmlns:xm="http://schemas.microsoft.com/office/excel/2006/main">
          <x14:cfRule type="expression" priority="222" id="{39396D34-C3E3-4EAF-9E21-F463983E737E}">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AS255</xm:sqref>
        </x14:conditionalFormatting>
        <x14:conditionalFormatting xmlns:xm="http://schemas.microsoft.com/office/excel/2006/main">
          <x14:cfRule type="expression" priority="220" id="{088C9CC5-3407-4AAB-8AD6-52853389F492}">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AS268</xm:sqref>
        </x14:conditionalFormatting>
        <x14:conditionalFormatting xmlns:xm="http://schemas.microsoft.com/office/excel/2006/main">
          <x14:cfRule type="expression" priority="215" id="{0C00933F-0B66-45CF-947C-F1B77FB4E190}">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AS280</xm:sqref>
        </x14:conditionalFormatting>
        <x14:conditionalFormatting xmlns:xm="http://schemas.microsoft.com/office/excel/2006/main">
          <x14:cfRule type="expression" priority="212" id="{4C33E1A7-2593-49AE-BD70-5A486E48CCC6}">
            <xm:f>MOD(ROW('https://zhaw.sharepoint.com/Users/martin/Library/Containers/com.microsoft.Excel/Data/Documents/S:/pools/t/T-STAF-Studienmodell2025/100 Umsetzung/TP Administration Lehre - Evento/Teilprojekt_Basisliste_Module/Archiv/[Module_SM2025_Backup_vollständig_ohne_WPM_180906.xlsx]Module SM2025'!#REF!),2)&lt;&gt;0</xm:f>
            <x14:dxf>
              <fill>
                <patternFill>
                  <bgColor theme="0" tint="-4.9989318521683403E-2"/>
                </patternFill>
              </fill>
            </x14:dxf>
          </x14:cfRule>
          <xm:sqref>AS108</xm:sqref>
        </x14:conditionalFormatting>
        <x14:conditionalFormatting xmlns:xm="http://schemas.microsoft.com/office/excel/2006/main">
          <x14:cfRule type="expression" priority="206" id="{243B7412-72AC-49A4-8F03-B109FD97EB0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AS290</xm:sqref>
        </x14:conditionalFormatting>
        <x14:conditionalFormatting xmlns:xm="http://schemas.microsoft.com/office/excel/2006/main">
          <x14:cfRule type="expression" priority="205" id="{6E2E0312-CDA1-4C10-9B9C-84CAA8D9D505}">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AS319</xm:sqref>
        </x14:conditionalFormatting>
        <x14:conditionalFormatting xmlns:xm="http://schemas.microsoft.com/office/excel/2006/main">
          <x14:cfRule type="expression" priority="204" id="{4AF05137-4B15-4F9D-A55F-C6F6B300B99A}">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AS320</xm:sqref>
        </x14:conditionalFormatting>
        <x14:conditionalFormatting xmlns:xm="http://schemas.microsoft.com/office/excel/2006/main">
          <x14:cfRule type="expression" priority="203" id="{35E47635-2A70-423E-BA0E-6EC440D3CDAD}">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AS275</xm:sqref>
        </x14:conditionalFormatting>
        <x14:conditionalFormatting xmlns:xm="http://schemas.microsoft.com/office/excel/2006/main">
          <x14:cfRule type="expression" priority="202" id="{303BCBDA-6C82-42BF-96FF-FEC7768D3CE5}">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AS41:AS43</xm:sqref>
        </x14:conditionalFormatting>
        <x14:conditionalFormatting xmlns:xm="http://schemas.microsoft.com/office/excel/2006/main">
          <x14:cfRule type="expression" priority="201" id="{11D3BC5C-35DA-4696-A9A1-CC113A4A75D1}">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AS276:AS279</xm:sqref>
        </x14:conditionalFormatting>
        <x14:conditionalFormatting xmlns:xm="http://schemas.microsoft.com/office/excel/2006/main">
          <x14:cfRule type="expression" priority="200" id="{2EB11EBB-5035-4DE8-8966-FE94C1FB22E6}">
            <xm:f>MOD(ROW('https://zhaw.sharepoint.com/Users/martin/Library/Containers/com.microsoft.Excel/Data/Documents/S:/pools/t/T-STAF-Studienmodell2025/100 Umsetzung/TP Administration Lehre - Evento/Teilprojekt_Basisliste_Module/Archiv/[Module_SM2025_Backup_vollständig_ohne_WPM_180906.xlsx]Module SM2025'!#REF!),2)=0</xm:f>
            <x14:dxf>
              <fill>
                <patternFill>
                  <bgColor rgb="FFF2F2F2"/>
                </patternFill>
              </fill>
            </x14:dxf>
          </x14:cfRule>
          <xm:sqref>AS72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8DC8CD-E21A-4B36-AFAB-CDBA89436F59}">
          <x14:formula1>
            <xm:f>Hilfslisten!$H$1:$H$3</xm:f>
          </x14:formula1>
          <xm:sqref>BB2:BB447 BE2:BF447 BC1:BC1048576 BB453 BE453:BF453</xm:sqref>
        </x14:dataValidation>
        <x14:dataValidation type="list" allowBlank="1" showInputMessage="1" showErrorMessage="1" xr:uid="{AADAFC87-B531-49E2-9136-921A10D4918C}">
          <x14:formula1>
            <xm:f>Hilfslisten!$I$1:$I$4</xm:f>
          </x14:formula1>
          <xm:sqref>BD2:BD1048576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AI204"/>
  <sheetViews>
    <sheetView showZeros="0" zoomScaleNormal="100" workbookViewId="0">
      <pane xSplit="3" ySplit="1" topLeftCell="E2" activePane="bottomRight" state="frozenSplit"/>
      <selection pane="bottomRight" activeCell="B175" sqref="B175"/>
      <selection pane="bottomLeft" activeCell="A2" sqref="A2"/>
      <selection pane="topRight" activeCell="B1" sqref="B1"/>
    </sheetView>
  </sheetViews>
  <sheetFormatPr defaultColWidth="11.42578125" defaultRowHeight="15" outlineLevelCol="1"/>
  <cols>
    <col min="1" max="1" width="31.28515625" bestFit="1" customWidth="1"/>
    <col min="2" max="2" width="18.140625" customWidth="1"/>
    <col min="3" max="3" width="52.140625" customWidth="1"/>
    <col min="4" max="4" width="10.28515625" bestFit="1" customWidth="1"/>
    <col min="5" max="5" width="9.42578125" bestFit="1" customWidth="1"/>
    <col min="6" max="6" width="10.140625" bestFit="1" customWidth="1"/>
    <col min="7" max="7" width="35.28515625" bestFit="1" customWidth="1"/>
    <col min="8" max="8" width="34.7109375" bestFit="1" customWidth="1"/>
    <col min="9" max="9" width="30" bestFit="1" customWidth="1"/>
    <col min="10" max="10" width="21" bestFit="1" customWidth="1"/>
    <col min="11" max="28" width="3.7109375" style="3" hidden="1" customWidth="1" outlineLevel="1"/>
    <col min="29" max="29" width="7.140625" style="3" customWidth="1" collapsed="1"/>
    <col min="30" max="30" width="8.28515625" style="3" bestFit="1" customWidth="1"/>
    <col min="31" max="31" width="8.28515625" style="3" customWidth="1"/>
    <col min="32" max="32" width="8.28515625" style="3" bestFit="1" customWidth="1"/>
    <col min="33" max="33" width="14.42578125" bestFit="1" customWidth="1"/>
    <col min="34" max="34" width="26" bestFit="1" customWidth="1"/>
    <col min="35" max="35" width="11.42578125" style="3"/>
  </cols>
  <sheetData>
    <row r="1" spans="1:35" ht="136.5">
      <c r="A1" s="13" t="s">
        <v>128</v>
      </c>
      <c r="B1" s="248" t="s">
        <v>4147</v>
      </c>
      <c r="C1" s="13" t="s">
        <v>4148</v>
      </c>
      <c r="D1" s="13" t="s">
        <v>127</v>
      </c>
      <c r="E1" s="13" t="s">
        <v>128</v>
      </c>
      <c r="F1" s="13" t="s">
        <v>4149</v>
      </c>
      <c r="G1" s="13" t="s">
        <v>106</v>
      </c>
      <c r="H1" s="13" t="s">
        <v>107</v>
      </c>
      <c r="I1" s="13" t="s">
        <v>108</v>
      </c>
      <c r="J1" s="38" t="s">
        <v>146</v>
      </c>
      <c r="K1" s="249" t="s">
        <v>109</v>
      </c>
      <c r="L1" s="249" t="s">
        <v>110</v>
      </c>
      <c r="M1" s="249" t="s">
        <v>111</v>
      </c>
      <c r="N1" s="249" t="s">
        <v>112</v>
      </c>
      <c r="O1" s="249" t="s">
        <v>113</v>
      </c>
      <c r="P1" s="249" t="s">
        <v>114</v>
      </c>
      <c r="Q1" s="249" t="s">
        <v>115</v>
      </c>
      <c r="R1" s="249" t="s">
        <v>116</v>
      </c>
      <c r="S1" s="249" t="s">
        <v>117</v>
      </c>
      <c r="T1" s="249" t="s">
        <v>118</v>
      </c>
      <c r="U1" s="249" t="s">
        <v>119</v>
      </c>
      <c r="V1" s="249" t="s">
        <v>120</v>
      </c>
      <c r="W1" s="249" t="s">
        <v>121</v>
      </c>
      <c r="X1" s="249" t="s">
        <v>122</v>
      </c>
      <c r="Y1" s="249" t="s">
        <v>123</v>
      </c>
      <c r="Z1" s="249" t="s">
        <v>124</v>
      </c>
      <c r="AA1" s="249" t="s">
        <v>125</v>
      </c>
      <c r="AB1" s="249" t="s">
        <v>126</v>
      </c>
      <c r="AC1" s="13" t="s">
        <v>4150</v>
      </c>
      <c r="AD1" s="38" t="s">
        <v>145</v>
      </c>
      <c r="AE1" s="38" t="s">
        <v>139</v>
      </c>
      <c r="AF1" s="13" t="s">
        <v>2341</v>
      </c>
      <c r="AG1" s="13" t="s">
        <v>4151</v>
      </c>
      <c r="AH1" s="13" t="s">
        <v>97</v>
      </c>
      <c r="AI1" s="171" t="s">
        <v>157</v>
      </c>
    </row>
    <row r="2" spans="1:35">
      <c r="A2" s="117" t="str">
        <f>VLOOKUP($B2,'Module 2025'!$A:$BQ,69,FALSE)</f>
        <v>Abegglen Christian</v>
      </c>
      <c r="B2" s="66" t="s">
        <v>3176</v>
      </c>
      <c r="C2" s="6" t="str">
        <f>VLOOKUP($B2,'Module 2025'!$A:$BA,12,FALSE)</f>
        <v>Systems and Automation Technology 1</v>
      </c>
      <c r="D2" s="6" t="str">
        <f>VLOOKUP($B2,'Module 2025'!$A:$BA,38,FALSE)</f>
        <v>IMS</v>
      </c>
      <c r="E2" s="117" t="str">
        <f>VLOOKUP($B2,'Module 2025'!$A:$BQ,39,FALSE)</f>
        <v>abel</v>
      </c>
      <c r="F2" s="6" t="str">
        <f>VLOOKUP(D2,Konstruktion!A:B,2,FALSE)</f>
        <v>IEM</v>
      </c>
      <c r="G2" s="6" t="str">
        <f>VLOOKUP($B2,'Module 2025'!$A:$BA,17,FALSE)</f>
        <v>MT6</v>
      </c>
      <c r="H2" s="6" t="str">
        <f>VLOOKUP($B2,'Module 2025'!$A:$BA,18,FALSE)</f>
        <v>5. Semester</v>
      </c>
      <c r="I2" s="6" t="str">
        <f>VLOOKUP($B2,'Module 2025'!$A:$BA,19,FALSE)</f>
        <v>7. Semester</v>
      </c>
      <c r="J2" s="6">
        <f>VLOOKUP($B2,'Module 2025'!$A:$BG,59,FALSE)</f>
        <v>0</v>
      </c>
      <c r="K2" s="157" t="str">
        <f>VLOOKUP($B2,'Module 2025'!$A:$BA,20,FALSE)</f>
        <v/>
      </c>
      <c r="L2" s="157" t="str">
        <f>VLOOKUP($B2,'Module 2025'!$A:$BA,21,FALSE)</f>
        <v/>
      </c>
      <c r="M2" s="157">
        <f>VLOOKUP($B2,'Module 2025'!$A:$BA,22,FALSE)</f>
        <v>0</v>
      </c>
      <c r="N2" s="157">
        <f>VLOOKUP($B2,'Module 2025'!$A:$BA,23,FALSE)</f>
        <v>0</v>
      </c>
      <c r="O2" s="157" t="str">
        <f>VLOOKUP($B2,'Module 2025'!$A:$BA,24,FALSE)</f>
        <v/>
      </c>
      <c r="P2" s="157" t="str">
        <f>VLOOKUP($B2,'Module 2025'!$A:$BA,25,FALSE)</f>
        <v/>
      </c>
      <c r="Q2" s="157" t="str">
        <f>VLOOKUP($B2,'Module 2025'!$A:$BA,26,FALSE)</f>
        <v/>
      </c>
      <c r="R2" s="157" t="str">
        <f>VLOOKUP($B2,'Module 2025'!$A:$BA,27,FALSE)</f>
        <v/>
      </c>
      <c r="S2" s="157" t="str">
        <f>VLOOKUP($B2,'Module 2025'!$A:$BA,28,FALSE)</f>
        <v/>
      </c>
      <c r="T2" s="157" t="str">
        <f>VLOOKUP($B2,'Module 2025'!$A:$BA,29,FALSE)</f>
        <v/>
      </c>
      <c r="U2" s="157">
        <f>VLOOKUP($B2,'Module 2025'!$A:$BA,30,FALSE)</f>
        <v>5</v>
      </c>
      <c r="V2" s="157">
        <f>VLOOKUP($B2,'Module 2025'!$A:$BA,31,FALSE)</f>
        <v>7</v>
      </c>
      <c r="W2" s="157" t="str">
        <f>VLOOKUP($B2,'Module 2025'!$A:$BA,32,FALSE)</f>
        <v/>
      </c>
      <c r="X2" s="157" t="str">
        <f>VLOOKUP($B2,'Module 2025'!$A:$BA,33,FALSE)</f>
        <v/>
      </c>
      <c r="Y2" s="157" t="str">
        <f>VLOOKUP($B2,'Module 2025'!$A:$BA,34,FALSE)</f>
        <v/>
      </c>
      <c r="Z2" s="157" t="str">
        <f>VLOOKUP($B2,'Module 2025'!$A:$BA,35,FALSE)</f>
        <v/>
      </c>
      <c r="AA2" s="157" t="str">
        <f>VLOOKUP($B2,'Module 2025'!$A:$BA,36,FALSE)</f>
        <v/>
      </c>
      <c r="AB2" s="157" t="str">
        <f>VLOOKUP($B2,'Module 2025'!$A:$BA,37,FALSE)</f>
        <v/>
      </c>
      <c r="AC2" s="157" t="str">
        <f>VLOOKUP(B2,'Module 2025'!A:BC,55,FALSE)</f>
        <v>Ja</v>
      </c>
      <c r="AD2" s="157">
        <f>VLOOKUP(B2,'Module 2025'!A:BD,56,FALSE)</f>
        <v>0</v>
      </c>
      <c r="AE2" s="157" t="str">
        <f>VLOOKUP(B2,'Module 2025'!A:AX,50,FALSE)</f>
        <v>x</v>
      </c>
      <c r="AF2" s="157">
        <f>VLOOKUP(B2,'Module 2025'!A:F,6,FALSE)</f>
        <v>0</v>
      </c>
      <c r="AG2" s="157" t="str">
        <f>VLOOKUP(B2,'Module 2025'!A:H,7,FALSE)</f>
        <v>MT-SP</v>
      </c>
      <c r="AH2" s="157">
        <f>VLOOKUP(B2,'Module 2025'!A:H,8,FALSE)</f>
        <v>0</v>
      </c>
      <c r="AI2" s="157" t="str">
        <f>VLOOKUP(B2,'Module 2025'!A:BR,70,FALSE)</f>
        <v>x</v>
      </c>
    </row>
    <row r="3" spans="1:35">
      <c r="A3" s="117" t="str">
        <f>VLOOKUP($B3,'Module 2025'!$A:$BQ,69,FALSE)</f>
        <v>Ackermann Philipp</v>
      </c>
      <c r="B3" s="66" t="s">
        <v>2412</v>
      </c>
      <c r="C3" s="6" t="str">
        <f>VLOOKUP($B3,'Module 2025'!$A:$BA,12,FALSE)</f>
        <v>Digital Health</v>
      </c>
      <c r="D3" s="6" t="str">
        <f>VLOOKUP($B3,'Module 2025'!$A:$BA,38,FALSE)</f>
        <v>InIT</v>
      </c>
      <c r="E3" s="117" t="str">
        <f>VLOOKUP($B3,'Module 2025'!$A:$BQ,39,FALSE)</f>
        <v>acke</v>
      </c>
      <c r="F3" s="6" t="str">
        <f>VLOOKUP(D3,Konstruktion!A:B,2,FALSE)</f>
        <v>IEM</v>
      </c>
      <c r="G3" s="6" t="str">
        <f>VLOOKUP($B3,'Module 2025'!$A:$BA,17,FALSE)</f>
        <v>DS6,ET5,IT6,MT7,ST5,WI6</v>
      </c>
      <c r="H3" s="6" t="str">
        <f>VLOOKUP($B3,'Module 2025'!$A:$BA,18,FALSE)</f>
        <v>5. Semester</v>
      </c>
      <c r="I3" s="6" t="str">
        <f>VLOOKUP($B3,'Module 2025'!$A:$BA,19,FALSE)</f>
        <v>7. Semester</v>
      </c>
      <c r="J3" s="6">
        <f>VLOOKUP($B3,'Module 2025'!$A:$BG,59,FALSE)</f>
        <v>0</v>
      </c>
      <c r="K3" s="157">
        <f>VLOOKUP($B3,'Module 2025'!$A:$BA,20,FALSE)</f>
        <v>0</v>
      </c>
      <c r="L3" s="157">
        <f>VLOOKUP($B3,'Module 2025'!$A:$BA,21,FALSE)</f>
        <v>0</v>
      </c>
      <c r="M3" s="157">
        <f>VLOOKUP($B3,'Module 2025'!$A:$BA,22,FALSE)</f>
        <v>5</v>
      </c>
      <c r="N3" s="157">
        <f>VLOOKUP($B3,'Module 2025'!$A:$BA,23,FALSE)</f>
        <v>7</v>
      </c>
      <c r="O3" s="157">
        <f>VLOOKUP($B3,'Module 2025'!$A:$BA,24,FALSE)</f>
        <v>5</v>
      </c>
      <c r="P3" s="157">
        <f>VLOOKUP($B3,'Module 2025'!$A:$BA,25,FALSE)</f>
        <v>7</v>
      </c>
      <c r="Q3" s="157">
        <f>VLOOKUP($B3,'Module 2025'!$A:$BA,26,FALSE)</f>
        <v>0</v>
      </c>
      <c r="R3" s="157">
        <f>VLOOKUP($B3,'Module 2025'!$A:$BA,27,FALSE)</f>
        <v>0</v>
      </c>
      <c r="S3" s="157">
        <f>VLOOKUP($B3,'Module 2025'!$A:$BA,28,FALSE)</f>
        <v>5</v>
      </c>
      <c r="T3" s="157">
        <f>VLOOKUP($B3,'Module 2025'!$A:$BA,29,FALSE)</f>
        <v>7</v>
      </c>
      <c r="U3" s="157">
        <f>VLOOKUP($B3,'Module 2025'!$A:$BA,30,FALSE)</f>
        <v>5</v>
      </c>
      <c r="V3" s="157">
        <f>VLOOKUP($B3,'Module 2025'!$A:$BA,31,FALSE)</f>
        <v>7</v>
      </c>
      <c r="W3" s="157">
        <f>VLOOKUP($B3,'Module 2025'!$A:$BA,32,FALSE)</f>
        <v>5</v>
      </c>
      <c r="X3" s="157">
        <f>VLOOKUP($B3,'Module 2025'!$A:$BA,33,FALSE)</f>
        <v>7</v>
      </c>
      <c r="Y3" s="157">
        <f>VLOOKUP($B3,'Module 2025'!$A:$BA,34,FALSE)</f>
        <v>0</v>
      </c>
      <c r="Z3" s="157">
        <f>VLOOKUP($B3,'Module 2025'!$A:$BA,35,FALSE)</f>
        <v>0</v>
      </c>
      <c r="AA3" s="157">
        <f>VLOOKUP($B3,'Module 2025'!$A:$BA,36,FALSE)</f>
        <v>5</v>
      </c>
      <c r="AB3" s="157">
        <f>VLOOKUP($B3,'Module 2025'!$A:$BA,37,FALSE)</f>
        <v>7</v>
      </c>
      <c r="AC3" s="157" t="str">
        <f>VLOOKUP(B3,'Module 2025'!A:BC,55,FALSE)</f>
        <v>Ja</v>
      </c>
      <c r="AD3" s="157" t="str">
        <f>VLOOKUP(B3,'Module 2025'!A:BD,56,FALSE)</f>
        <v>ZH</v>
      </c>
      <c r="AE3" s="157" t="str">
        <f>VLOOKUP(B3,'Module 2025'!A:AX,50,FALSE)</f>
        <v>x</v>
      </c>
      <c r="AF3" s="157">
        <f>VLOOKUP(B3,'Module 2025'!A:F,6,FALSE)</f>
        <v>0</v>
      </c>
      <c r="AG3" s="157">
        <f>VLOOKUP(B3,'Module 2025'!A:H,7,FALSE)</f>
        <v>0</v>
      </c>
      <c r="AH3" s="157" t="str">
        <f>VLOOKUP(B3,'Module 2025'!A:H,8,FALSE)</f>
        <v>DS,ET,IT,MT,ST,WI</v>
      </c>
      <c r="AI3" s="157" t="str">
        <f>VLOOKUP(B3,'Module 2025'!A:BR,70,FALSE)</f>
        <v>x</v>
      </c>
    </row>
    <row r="4" spans="1:35">
      <c r="A4" s="117" t="str">
        <f>VLOOKUP($B4,'Module 2025'!$A:$BQ,69,FALSE)</f>
        <v>Ackermann Philipp</v>
      </c>
      <c r="B4" s="66" t="s">
        <v>3716</v>
      </c>
      <c r="C4" s="6" t="str">
        <f>VLOOKUP($B4,'Module 2025'!$A:$BA,12,FALSE)</f>
        <v>Game Development</v>
      </c>
      <c r="D4" s="6" t="str">
        <f>VLOOKUP($B4,'Module 2025'!$A:$BA,38,FALSE)</f>
        <v>InIT</v>
      </c>
      <c r="E4" s="117" t="str">
        <f>VLOOKUP($B4,'Module 2025'!$A:$BQ,39,FALSE)</f>
        <v>acke</v>
      </c>
      <c r="F4" s="6" t="str">
        <f>VLOOKUP(D4,Konstruktion!A:B,2,FALSE)</f>
        <v>IEM</v>
      </c>
      <c r="G4" s="6" t="str">
        <f>VLOOKUP($B4,'Module 2025'!$A:$BA,17,FALSE)</f>
        <v>IT6</v>
      </c>
      <c r="H4" s="6" t="str">
        <f>VLOOKUP($B4,'Module 2025'!$A:$BA,18,FALSE)</f>
        <v>6. Semester</v>
      </c>
      <c r="I4" s="6" t="str">
        <f>VLOOKUP($B4,'Module 2025'!$A:$BA,19,FALSE)</f>
        <v>6. Sem/8. Sem</v>
      </c>
      <c r="J4" s="6">
        <f>VLOOKUP($B4,'Module 2025'!$A:$BG,59,FALSE)</f>
        <v>0</v>
      </c>
      <c r="K4" s="157" t="str">
        <f>VLOOKUP($B4,'Module 2025'!$A:$BA,20,FALSE)</f>
        <v/>
      </c>
      <c r="L4" s="157" t="str">
        <f>VLOOKUP($B4,'Module 2025'!$A:$BA,21,FALSE)</f>
        <v/>
      </c>
      <c r="M4" s="157">
        <f>VLOOKUP($B4,'Module 2025'!$A:$BA,22,FALSE)</f>
        <v>0</v>
      </c>
      <c r="N4" s="157">
        <f>VLOOKUP($B4,'Module 2025'!$A:$BA,23,FALSE)</f>
        <v>0</v>
      </c>
      <c r="O4" s="157" t="str">
        <f>VLOOKUP($B4,'Module 2025'!$A:$BA,24,FALSE)</f>
        <v/>
      </c>
      <c r="P4" s="157" t="str">
        <f>VLOOKUP($B4,'Module 2025'!$A:$BA,25,FALSE)</f>
        <v/>
      </c>
      <c r="Q4" s="157" t="str">
        <f>VLOOKUP($B4,'Module 2025'!$A:$BA,26,FALSE)</f>
        <v/>
      </c>
      <c r="R4" s="157" t="str">
        <f>VLOOKUP($B4,'Module 2025'!$A:$BA,27,FALSE)</f>
        <v/>
      </c>
      <c r="S4" s="157">
        <f>VLOOKUP($B4,'Module 2025'!$A:$BA,28,FALSE)</f>
        <v>6</v>
      </c>
      <c r="T4" s="157" t="str">
        <f>VLOOKUP($B4,'Module 2025'!$A:$BA,29,FALSE)</f>
        <v>6;8</v>
      </c>
      <c r="U4" s="157" t="str">
        <f>VLOOKUP($B4,'Module 2025'!$A:$BA,30,FALSE)</f>
        <v/>
      </c>
      <c r="V4" s="157" t="str">
        <f>VLOOKUP($B4,'Module 2025'!$A:$BA,31,FALSE)</f>
        <v/>
      </c>
      <c r="W4" s="157" t="str">
        <f>VLOOKUP($B4,'Module 2025'!$A:$BA,32,FALSE)</f>
        <v/>
      </c>
      <c r="X4" s="157" t="str">
        <f>VLOOKUP($B4,'Module 2025'!$A:$BA,33,FALSE)</f>
        <v/>
      </c>
      <c r="Y4" s="157" t="str">
        <f>VLOOKUP($B4,'Module 2025'!$A:$BA,34,FALSE)</f>
        <v/>
      </c>
      <c r="Z4" s="157" t="str">
        <f>VLOOKUP($B4,'Module 2025'!$A:$BA,35,FALSE)</f>
        <v/>
      </c>
      <c r="AA4" s="157" t="str">
        <f>VLOOKUP($B4,'Module 2025'!$A:$BA,36,FALSE)</f>
        <v/>
      </c>
      <c r="AB4" s="157" t="str">
        <f>VLOOKUP($B4,'Module 2025'!$A:$BA,37,FALSE)</f>
        <v/>
      </c>
      <c r="AC4" s="157" t="str">
        <f>VLOOKUP(B4,'Module 2025'!A:BC,55,FALSE)</f>
        <v>Ja</v>
      </c>
      <c r="AD4" s="157" t="str">
        <f>VLOOKUP(B4,'Module 2025'!A:BD,56,FALSE)</f>
        <v>WIN+ZH</v>
      </c>
      <c r="AE4" s="157">
        <f>VLOOKUP(B4,'Module 2025'!A:AX,50,FALSE)</f>
        <v>0</v>
      </c>
      <c r="AF4" s="157">
        <f>VLOOKUP(B4,'Module 2025'!A:F,6,FALSE)</f>
        <v>0</v>
      </c>
      <c r="AG4" s="157">
        <f>VLOOKUP(B4,'Module 2025'!A:H,7,FALSE)</f>
        <v>0</v>
      </c>
      <c r="AH4" s="157" t="str">
        <f>VLOOKUP(B4,'Module 2025'!A:H,8,FALSE)</f>
        <v>IT</v>
      </c>
      <c r="AI4" s="157" t="str">
        <f>VLOOKUP(B4,'Module 2025'!A:BR,70,FALSE)</f>
        <v>x</v>
      </c>
    </row>
    <row r="5" spans="1:35">
      <c r="A5" s="117" t="str">
        <f>VLOOKUP($B5,'Module 2025'!$A:$BQ,69,FALSE)</f>
        <v>Ackermann Philipp</v>
      </c>
      <c r="B5" s="66" t="s">
        <v>3196</v>
      </c>
      <c r="C5" s="6" t="str">
        <f>VLOOKUP($B5,'Module 2025'!$A:$BA,12,FALSE)</f>
        <v>Visual Computing 1</v>
      </c>
      <c r="D5" s="6" t="str">
        <f>VLOOKUP($B5,'Module 2025'!$A:$BA,38,FALSE)</f>
        <v>InIT</v>
      </c>
      <c r="E5" s="117" t="str">
        <f>VLOOKUP($B5,'Module 2025'!$A:$BQ,39,FALSE)</f>
        <v>acke</v>
      </c>
      <c r="F5" s="6" t="str">
        <f>VLOOKUP(D5,Konstruktion!A:B,2,FALSE)</f>
        <v>IEM</v>
      </c>
      <c r="G5" s="6" t="str">
        <f>VLOOKUP($B5,'Module 2025'!$A:$BA,17,FALSE)</f>
        <v>IT6</v>
      </c>
      <c r="H5" s="6" t="str">
        <f>VLOOKUP($B5,'Module 2025'!$A:$BA,18,FALSE)</f>
        <v>5. Semester</v>
      </c>
      <c r="I5" s="6" t="str">
        <f>VLOOKUP($B5,'Module 2025'!$A:$BA,19,FALSE)</f>
        <v>5. Sem/7. Sem</v>
      </c>
      <c r="J5" s="6">
        <f>VLOOKUP($B5,'Module 2025'!$A:$BG,59,FALSE)</f>
        <v>0</v>
      </c>
      <c r="K5" s="157" t="str">
        <f>VLOOKUP($B5,'Module 2025'!$A:$BA,20,FALSE)</f>
        <v/>
      </c>
      <c r="L5" s="157" t="str">
        <f>VLOOKUP($B5,'Module 2025'!$A:$BA,21,FALSE)</f>
        <v/>
      </c>
      <c r="M5" s="157">
        <f>VLOOKUP($B5,'Module 2025'!$A:$BA,22,FALSE)</f>
        <v>0</v>
      </c>
      <c r="N5" s="157">
        <f>VLOOKUP($B5,'Module 2025'!$A:$BA,23,FALSE)</f>
        <v>0</v>
      </c>
      <c r="O5" s="157" t="str">
        <f>VLOOKUP($B5,'Module 2025'!$A:$BA,24,FALSE)</f>
        <v/>
      </c>
      <c r="P5" s="157" t="str">
        <f>VLOOKUP($B5,'Module 2025'!$A:$BA,25,FALSE)</f>
        <v/>
      </c>
      <c r="Q5" s="157" t="str">
        <f>VLOOKUP($B5,'Module 2025'!$A:$BA,26,FALSE)</f>
        <v/>
      </c>
      <c r="R5" s="157" t="str">
        <f>VLOOKUP($B5,'Module 2025'!$A:$BA,27,FALSE)</f>
        <v/>
      </c>
      <c r="S5" s="157">
        <f>VLOOKUP($B5,'Module 2025'!$A:$BA,28,FALSE)</f>
        <v>5</v>
      </c>
      <c r="T5" s="157" t="str">
        <f>VLOOKUP($B5,'Module 2025'!$A:$BA,29,FALSE)</f>
        <v>5;7</v>
      </c>
      <c r="U5" s="157" t="str">
        <f>VLOOKUP($B5,'Module 2025'!$A:$BA,30,FALSE)</f>
        <v/>
      </c>
      <c r="V5" s="157" t="str">
        <f>VLOOKUP($B5,'Module 2025'!$A:$BA,31,FALSE)</f>
        <v/>
      </c>
      <c r="W5" s="157" t="str">
        <f>VLOOKUP($B5,'Module 2025'!$A:$BA,32,FALSE)</f>
        <v/>
      </c>
      <c r="X5" s="157" t="str">
        <f>VLOOKUP($B5,'Module 2025'!$A:$BA,33,FALSE)</f>
        <v/>
      </c>
      <c r="Y5" s="157" t="str">
        <f>VLOOKUP($B5,'Module 2025'!$A:$BA,34,FALSE)</f>
        <v/>
      </c>
      <c r="Z5" s="157" t="str">
        <f>VLOOKUP($B5,'Module 2025'!$A:$BA,35,FALSE)</f>
        <v/>
      </c>
      <c r="AA5" s="157" t="str">
        <f>VLOOKUP($B5,'Module 2025'!$A:$BA,36,FALSE)</f>
        <v/>
      </c>
      <c r="AB5" s="157" t="str">
        <f>VLOOKUP($B5,'Module 2025'!$A:$BA,37,FALSE)</f>
        <v/>
      </c>
      <c r="AC5" s="157" t="str">
        <f>VLOOKUP(B5,'Module 2025'!A:BC,55,FALSE)</f>
        <v>Ja</v>
      </c>
      <c r="AD5" s="157" t="str">
        <f>VLOOKUP(B5,'Module 2025'!A:BD,56,FALSE)</f>
        <v>ZH</v>
      </c>
      <c r="AE5" s="157">
        <f>VLOOKUP(B5,'Module 2025'!A:AX,50,FALSE)</f>
        <v>0</v>
      </c>
      <c r="AF5" s="157">
        <f>VLOOKUP(B5,'Module 2025'!A:F,6,FALSE)</f>
        <v>0</v>
      </c>
      <c r="AG5" s="157">
        <f>VLOOKUP(B5,'Module 2025'!A:H,7,FALSE)</f>
        <v>0</v>
      </c>
      <c r="AH5" s="157" t="str">
        <f>VLOOKUP(B5,'Module 2025'!A:H,8,FALSE)</f>
        <v>IT</v>
      </c>
      <c r="AI5" s="157" t="str">
        <f>VLOOKUP(B5,'Module 2025'!A:BR,70,FALSE)</f>
        <v>x</v>
      </c>
    </row>
    <row r="6" spans="1:35">
      <c r="A6" s="117" t="str">
        <f>VLOOKUP($B6,'Module 2025'!$A:$BQ,69,FALSE)</f>
        <v>Ackermann Philipp</v>
      </c>
      <c r="B6" s="66" t="s">
        <v>4034</v>
      </c>
      <c r="C6" s="6" t="str">
        <f>VLOOKUP($B6,'Module 2025'!$A:$BA,12,FALSE)</f>
        <v>Visual Computing 2</v>
      </c>
      <c r="D6" s="6" t="str">
        <f>VLOOKUP($B6,'Module 2025'!$A:$BA,38,FALSE)</f>
        <v>InIT</v>
      </c>
      <c r="E6" s="117" t="str">
        <f>VLOOKUP($B6,'Module 2025'!$A:$BQ,39,FALSE)</f>
        <v>acke</v>
      </c>
      <c r="F6" s="6" t="str">
        <f>VLOOKUP(D6,Konstruktion!A:B,2,FALSE)</f>
        <v>IEM</v>
      </c>
      <c r="G6" s="6" t="str">
        <f>VLOOKUP($B6,'Module 2025'!$A:$BA,17,FALSE)</f>
        <v>IT6</v>
      </c>
      <c r="H6" s="6" t="str">
        <f>VLOOKUP($B6,'Module 2025'!$A:$BA,18,FALSE)</f>
        <v>6. Semester</v>
      </c>
      <c r="I6" s="6" t="str">
        <f>VLOOKUP($B6,'Module 2025'!$A:$BA,19,FALSE)</f>
        <v>6. Sem/8. Sem</v>
      </c>
      <c r="J6" s="6">
        <f>VLOOKUP($B6,'Module 2025'!$A:$BG,59,FALSE)</f>
        <v>0</v>
      </c>
      <c r="K6" s="157" t="str">
        <f>VLOOKUP($B6,'Module 2025'!$A:$BA,20,FALSE)</f>
        <v/>
      </c>
      <c r="L6" s="157" t="str">
        <f>VLOOKUP($B6,'Module 2025'!$A:$BA,21,FALSE)</f>
        <v/>
      </c>
      <c r="M6" s="157">
        <f>VLOOKUP($B6,'Module 2025'!$A:$BA,22,FALSE)</f>
        <v>0</v>
      </c>
      <c r="N6" s="157">
        <f>VLOOKUP($B6,'Module 2025'!$A:$BA,23,FALSE)</f>
        <v>0</v>
      </c>
      <c r="O6" s="157" t="str">
        <f>VLOOKUP($B6,'Module 2025'!$A:$BA,24,FALSE)</f>
        <v/>
      </c>
      <c r="P6" s="157" t="str">
        <f>VLOOKUP($B6,'Module 2025'!$A:$BA,25,FALSE)</f>
        <v/>
      </c>
      <c r="Q6" s="157" t="str">
        <f>VLOOKUP($B6,'Module 2025'!$A:$BA,26,FALSE)</f>
        <v/>
      </c>
      <c r="R6" s="157" t="str">
        <f>VLOOKUP($B6,'Module 2025'!$A:$BA,27,FALSE)</f>
        <v/>
      </c>
      <c r="S6" s="157">
        <f>VLOOKUP($B6,'Module 2025'!$A:$BA,28,FALSE)</f>
        <v>6</v>
      </c>
      <c r="T6" s="157" t="str">
        <f>VLOOKUP($B6,'Module 2025'!$A:$BA,29,FALSE)</f>
        <v>6;8</v>
      </c>
      <c r="U6" s="157" t="str">
        <f>VLOOKUP($B6,'Module 2025'!$A:$BA,30,FALSE)</f>
        <v/>
      </c>
      <c r="V6" s="157" t="str">
        <f>VLOOKUP($B6,'Module 2025'!$A:$BA,31,FALSE)</f>
        <v/>
      </c>
      <c r="W6" s="157" t="str">
        <f>VLOOKUP($B6,'Module 2025'!$A:$BA,32,FALSE)</f>
        <v/>
      </c>
      <c r="X6" s="157" t="str">
        <f>VLOOKUP($B6,'Module 2025'!$A:$BA,33,FALSE)</f>
        <v/>
      </c>
      <c r="Y6" s="157" t="str">
        <f>VLOOKUP($B6,'Module 2025'!$A:$BA,34,FALSE)</f>
        <v/>
      </c>
      <c r="Z6" s="157" t="str">
        <f>VLOOKUP($B6,'Module 2025'!$A:$BA,35,FALSE)</f>
        <v/>
      </c>
      <c r="AA6" s="157" t="str">
        <f>VLOOKUP($B6,'Module 2025'!$A:$BA,36,FALSE)</f>
        <v/>
      </c>
      <c r="AB6" s="157" t="str">
        <f>VLOOKUP($B6,'Module 2025'!$A:$BA,37,FALSE)</f>
        <v/>
      </c>
      <c r="AC6" s="157" t="str">
        <f>VLOOKUP(B6,'Module 2025'!A:BC,55,FALSE)</f>
        <v>Ja</v>
      </c>
      <c r="AD6" s="157" t="str">
        <f>VLOOKUP(B6,'Module 2025'!A:BD,56,FALSE)</f>
        <v>ZH</v>
      </c>
      <c r="AE6" s="157">
        <f>VLOOKUP(B6,'Module 2025'!A:AX,50,FALSE)</f>
        <v>0</v>
      </c>
      <c r="AF6" s="157">
        <f>VLOOKUP(B6,'Module 2025'!A:F,6,FALSE)</f>
        <v>0</v>
      </c>
      <c r="AG6" s="157">
        <f>VLOOKUP(B6,'Module 2025'!A:H,7,FALSE)</f>
        <v>0</v>
      </c>
      <c r="AH6" s="157" t="str">
        <f>VLOOKUP(B6,'Module 2025'!A:H,8,FALSE)</f>
        <v>IT</v>
      </c>
      <c r="AI6" s="157" t="str">
        <f>VLOOKUP(B6,'Module 2025'!A:BR,70,FALSE)</f>
        <v>x</v>
      </c>
    </row>
    <row r="7" spans="1:35">
      <c r="A7" s="117" t="str">
        <f>VLOOKUP($B7,'Module 2025'!$A:$BQ,69,FALSE)</f>
        <v>Agarico Jörg</v>
      </c>
      <c r="B7" s="120" t="s">
        <v>3352</v>
      </c>
      <c r="C7" s="6" t="str">
        <f>VLOOKUP($B7,'Module 2025'!$A:$BA,12,FALSE)</f>
        <v>Sustainability in Production Systems</v>
      </c>
      <c r="D7" s="6" t="str">
        <f>VLOOKUP($B7,'Module 2025'!$A:$BA,38,FALSE)</f>
        <v>ZPP</v>
      </c>
      <c r="E7" s="117" t="str">
        <f>VLOOKUP($B7,'Module 2025'!$A:$BQ,39,FALSE)</f>
        <v>agrc</v>
      </c>
      <c r="F7" s="6" t="str">
        <f>VLOOKUP(D7,Konstruktion!A:B,2,FALSE)</f>
        <v>MEA</v>
      </c>
      <c r="G7" s="6" t="str">
        <f>VLOOKUP($B7,'Module 2025'!$A:$BA,17,FALSE)</f>
        <v>AV5,DS5,ET5,IT5,MT5,ST5,VS5,WI6</v>
      </c>
      <c r="H7" s="6" t="str">
        <f>VLOOKUP($B7,'Module 2025'!$A:$BA,18,FALSE)</f>
        <v>5. und 6. Semester</v>
      </c>
      <c r="I7" s="6" t="str">
        <f>VLOOKUP($B7,'Module 2025'!$A:$BA,19,FALSE)</f>
        <v>5./6./7.Sem;5./6.Sem(AV,MT)</v>
      </c>
      <c r="J7" s="6" t="str">
        <f>VLOOKUP($B7,'Module 2025'!$A:$BG,59,FALSE)</f>
        <v>KW5;KW37</v>
      </c>
      <c r="K7" s="157" t="str">
        <f>VLOOKUP($B7,'Module 2025'!$A:$BA,20,FALSE)</f>
        <v>5;6</v>
      </c>
      <c r="L7" s="157" t="str">
        <f>VLOOKUP($B7,'Module 2025'!$A:$BA,21,FALSE)</f>
        <v>5;6</v>
      </c>
      <c r="M7" s="157" t="str">
        <f>VLOOKUP($B7,'Module 2025'!$A:$BA,22,FALSE)</f>
        <v>5;6</v>
      </c>
      <c r="N7" s="157" t="str">
        <f>VLOOKUP($B7,'Module 2025'!$A:$BA,23,FALSE)</f>
        <v>5;6;7</v>
      </c>
      <c r="O7" s="157" t="str">
        <f>VLOOKUP($B7,'Module 2025'!$A:$BA,24,FALSE)</f>
        <v>5;6</v>
      </c>
      <c r="P7" s="157" t="str">
        <f>VLOOKUP($B7,'Module 2025'!$A:$BA,25,FALSE)</f>
        <v>5;6;7</v>
      </c>
      <c r="Q7" s="157">
        <f>VLOOKUP($B7,'Module 2025'!$A:$BA,26,FALSE)</f>
        <v>0</v>
      </c>
      <c r="R7" s="157">
        <f>VLOOKUP($B7,'Module 2025'!$A:$BA,27,FALSE)</f>
        <v>0</v>
      </c>
      <c r="S7" s="157" t="str">
        <f>VLOOKUP($B7,'Module 2025'!$A:$BA,28,FALSE)</f>
        <v>5;6</v>
      </c>
      <c r="T7" s="157" t="str">
        <f>VLOOKUP($B7,'Module 2025'!$A:$BA,29,FALSE)</f>
        <v>5;6;7</v>
      </c>
      <c r="U7" s="157" t="str">
        <f>VLOOKUP($B7,'Module 2025'!$A:$BA,30,FALSE)</f>
        <v>5;6</v>
      </c>
      <c r="V7" s="157" t="str">
        <f>VLOOKUP($B7,'Module 2025'!$A:$BA,31,FALSE)</f>
        <v>5;6</v>
      </c>
      <c r="W7" s="157" t="str">
        <f>VLOOKUP($B7,'Module 2025'!$A:$BA,32,FALSE)</f>
        <v>5;6</v>
      </c>
      <c r="X7" s="157" t="str">
        <f>VLOOKUP($B7,'Module 2025'!$A:$BA,33,FALSE)</f>
        <v>5;6;7</v>
      </c>
      <c r="Y7" s="157" t="str">
        <f>VLOOKUP($B7,'Module 2025'!$A:$BA,34,FALSE)</f>
        <v>5;6</v>
      </c>
      <c r="Z7" s="157" t="str">
        <f>VLOOKUP($B7,'Module 2025'!$A:$BA,35,FALSE)</f>
        <v>5;6;7</v>
      </c>
      <c r="AA7" s="157" t="str">
        <f>VLOOKUP($B7,'Module 2025'!$A:$BA,36,FALSE)</f>
        <v>5;6</v>
      </c>
      <c r="AB7" s="157" t="str">
        <f>VLOOKUP($B7,'Module 2025'!$A:$BA,37,FALSE)</f>
        <v>5;6;7</v>
      </c>
      <c r="AC7" s="157" t="str">
        <f>VLOOKUP(B7,'Module 2025'!A:BC,55,FALSE)</f>
        <v>Ja</v>
      </c>
      <c r="AD7" s="157">
        <f>VLOOKUP(B7,'Module 2025'!A:BD,56,FALSE)</f>
        <v>0</v>
      </c>
      <c r="AE7" s="157">
        <f>VLOOKUP(B7,'Module 2025'!A:AX,50,FALSE)</f>
        <v>0</v>
      </c>
      <c r="AF7" s="157">
        <f>VLOOKUP(B7,'Module 2025'!A:F,6,FALSE)</f>
        <v>0</v>
      </c>
      <c r="AG7" s="157">
        <f>VLOOKUP(B7,'Module 2025'!A:H,7,FALSE)</f>
        <v>0</v>
      </c>
      <c r="AH7" s="157" t="str">
        <f>VLOOKUP(B7,'Module 2025'!A:H,8,FALSE)</f>
        <v>AV,DS,ET,EU,MT,IT,ST,VS,WI</v>
      </c>
      <c r="AI7" s="157" t="str">
        <f>VLOOKUP(B7,'Module 2025'!A:BR,70,FALSE)</f>
        <v>x</v>
      </c>
    </row>
    <row r="8" spans="1:35">
      <c r="A8" s="117" t="str">
        <f>VLOOKUP($B8,'Module 2025'!$A:$BQ,69,FALSE)</f>
        <v>Agius William</v>
      </c>
      <c r="B8" s="66" t="s">
        <v>2646</v>
      </c>
      <c r="C8" s="6" t="str">
        <f>VLOOKUP($B8,'Module 2025'!$A:$BA,12,FALSE)</f>
        <v>ATM Summer School</v>
      </c>
      <c r="D8" s="6" t="str">
        <f>VLOOKUP($B8,'Module 2025'!$A:$BA,38,FALSE)</f>
        <v>ZAV</v>
      </c>
      <c r="E8" s="117" t="str">
        <f>VLOOKUP($B8,'Module 2025'!$A:$BQ,39,FALSE)</f>
        <v>agiu</v>
      </c>
      <c r="F8" s="6" t="str">
        <f>VLOOKUP(D8,Konstruktion!A:B,2,FALSE)</f>
        <v>MEA</v>
      </c>
      <c r="G8" s="6" t="str">
        <f>VLOOKUP($B8,'Module 2025'!$A:$BA,17,FALSE)</f>
        <v>AV5</v>
      </c>
      <c r="H8" s="6" t="str">
        <f>VLOOKUP($B8,'Module 2025'!$A:$BA,18,FALSE)</f>
        <v>5. Semester</v>
      </c>
      <c r="I8" s="6" t="str">
        <f>VLOOKUP($B8,'Module 2025'!$A:$BA,19,FALSE)</f>
        <v>5. Semester</v>
      </c>
      <c r="J8" s="6" t="str">
        <f>VLOOKUP($B8,'Module 2025'!$A:$BG,59,FALSE)</f>
        <v>???</v>
      </c>
      <c r="K8" s="157">
        <f>VLOOKUP($B8,'Module 2025'!$A:$BA,20,FALSE)</f>
        <v>5</v>
      </c>
      <c r="L8" s="157">
        <f>VLOOKUP($B8,'Module 2025'!$A:$BA,21,FALSE)</f>
        <v>5</v>
      </c>
      <c r="M8" s="157">
        <f>VLOOKUP($B8,'Module 2025'!$A:$BA,22,FALSE)</f>
        <v>0</v>
      </c>
      <c r="N8" s="157">
        <f>VLOOKUP($B8,'Module 2025'!$A:$BA,23,FALSE)</f>
        <v>0</v>
      </c>
      <c r="O8" s="157" t="str">
        <f>VLOOKUP($B8,'Module 2025'!$A:$BA,24,FALSE)</f>
        <v/>
      </c>
      <c r="P8" s="157" t="str">
        <f>VLOOKUP($B8,'Module 2025'!$A:$BA,25,FALSE)</f>
        <v/>
      </c>
      <c r="Q8" s="157" t="str">
        <f>VLOOKUP($B8,'Module 2025'!$A:$BA,26,FALSE)</f>
        <v/>
      </c>
      <c r="R8" s="157" t="str">
        <f>VLOOKUP($B8,'Module 2025'!$A:$BA,27,FALSE)</f>
        <v/>
      </c>
      <c r="S8" s="157" t="str">
        <f>VLOOKUP($B8,'Module 2025'!$A:$BA,28,FALSE)</f>
        <v/>
      </c>
      <c r="T8" s="157" t="str">
        <f>VLOOKUP($B8,'Module 2025'!$A:$BA,29,FALSE)</f>
        <v/>
      </c>
      <c r="U8" s="157" t="str">
        <f>VLOOKUP($B8,'Module 2025'!$A:$BA,30,FALSE)</f>
        <v/>
      </c>
      <c r="V8" s="157" t="str">
        <f>VLOOKUP($B8,'Module 2025'!$A:$BA,31,FALSE)</f>
        <v/>
      </c>
      <c r="W8" s="157" t="str">
        <f>VLOOKUP($B8,'Module 2025'!$A:$BA,32,FALSE)</f>
        <v/>
      </c>
      <c r="X8" s="157" t="str">
        <f>VLOOKUP($B8,'Module 2025'!$A:$BA,33,FALSE)</f>
        <v/>
      </c>
      <c r="Y8" s="157" t="str">
        <f>VLOOKUP($B8,'Module 2025'!$A:$BA,34,FALSE)</f>
        <v/>
      </c>
      <c r="Z8" s="157" t="str">
        <f>VLOOKUP($B8,'Module 2025'!$A:$BA,35,FALSE)</f>
        <v/>
      </c>
      <c r="AA8" s="157" t="str">
        <f>VLOOKUP($B8,'Module 2025'!$A:$BA,36,FALSE)</f>
        <v/>
      </c>
      <c r="AB8" s="157" t="str">
        <f>VLOOKUP($B8,'Module 2025'!$A:$BA,37,FALSE)</f>
        <v/>
      </c>
      <c r="AC8" s="157" t="str">
        <f>VLOOKUP(B8,'Module 2025'!A:BC,55,FALSE)</f>
        <v>Ja</v>
      </c>
      <c r="AD8" s="157">
        <f>VLOOKUP(B8,'Module 2025'!A:BD,56,FALSE)</f>
        <v>0</v>
      </c>
      <c r="AE8" s="157" t="str">
        <f>VLOOKUP(B8,'Module 2025'!A:AX,50,FALSE)</f>
        <v>x</v>
      </c>
      <c r="AF8" s="157">
        <f>VLOOKUP(B8,'Module 2025'!A:F,6,FALSE)</f>
        <v>0</v>
      </c>
      <c r="AG8" s="157">
        <f>VLOOKUP(B8,'Module 2025'!A:H,7,FALSE)</f>
        <v>0</v>
      </c>
      <c r="AH8" s="157" t="str">
        <f>VLOOKUP(B8,'Module 2025'!A:H,8,FALSE)</f>
        <v>AV</v>
      </c>
      <c r="AI8" s="157" t="str">
        <f>VLOOKUP(B8,'Module 2025'!A:BR,70,FALSE)</f>
        <v>x</v>
      </c>
    </row>
    <row r="9" spans="1:35">
      <c r="A9" s="117" t="str">
        <f>VLOOKUP($B9,'Module 2025'!$A:$BQ,69,FALSE)</f>
        <v>Agius William</v>
      </c>
      <c r="B9" s="120" t="s">
        <v>4093</v>
      </c>
      <c r="C9" s="6" t="str">
        <f>VLOOKUP($B9,'Module 2025'!$A:$BA,12,FALSE)</f>
        <v>Intercultural Communication and Management</v>
      </c>
      <c r="D9" s="6" t="str">
        <f>VLOOKUP($B9,'Module 2025'!$A:$BA,38,FALSE)</f>
        <v>ZAV</v>
      </c>
      <c r="E9" s="117" t="str">
        <f>VLOOKUP($B9,'Module 2025'!$A:$BQ,39,FALSE)</f>
        <v>agiu</v>
      </c>
      <c r="F9" s="6" t="str">
        <f>VLOOKUP(D9,Konstruktion!A:B,2,FALSE)</f>
        <v>MEA</v>
      </c>
      <c r="G9" s="6" t="str">
        <f>VLOOKUP($B9,'Module 2025'!$A:$BA,17,FALSE)</f>
        <v>DS5,ET5,EU5,IT5,MT5,ST5,VS5,WI6</v>
      </c>
      <c r="H9" s="6" t="str">
        <f>VLOOKUP($B9,'Module 2025'!$A:$BA,18,FALSE)</f>
        <v>6. Semester</v>
      </c>
      <c r="I9" s="6" t="str">
        <f>VLOOKUP($B9,'Module 2025'!$A:$BA,19,FALSE)</f>
        <v>6. Semester</v>
      </c>
      <c r="J9" s="6">
        <f>VLOOKUP($B9,'Module 2025'!$A:$BG,59,FALSE)</f>
        <v>0</v>
      </c>
      <c r="K9" s="157">
        <f>VLOOKUP($B9,'Module 2025'!$A:$BA,20,FALSE)</f>
        <v>0</v>
      </c>
      <c r="L9" s="157">
        <f>VLOOKUP($B9,'Module 2025'!$A:$BA,21,FALSE)</f>
        <v>0</v>
      </c>
      <c r="M9" s="157">
        <f>VLOOKUP($B9,'Module 2025'!$A:$BA,22,FALSE)</f>
        <v>6</v>
      </c>
      <c r="N9" s="157">
        <f>VLOOKUP($B9,'Module 2025'!$A:$BA,23,FALSE)</f>
        <v>6</v>
      </c>
      <c r="O9" s="157">
        <f>VLOOKUP($B9,'Module 2025'!$A:$BA,24,FALSE)</f>
        <v>6</v>
      </c>
      <c r="P9" s="157">
        <f>VLOOKUP($B9,'Module 2025'!$A:$BA,25,FALSE)</f>
        <v>6</v>
      </c>
      <c r="Q9" s="157">
        <f>VLOOKUP($B9,'Module 2025'!$A:$BA,26,FALSE)</f>
        <v>6</v>
      </c>
      <c r="R9" s="157">
        <f>VLOOKUP($B9,'Module 2025'!$A:$BA,27,FALSE)</f>
        <v>6</v>
      </c>
      <c r="S9" s="157">
        <f>VLOOKUP($B9,'Module 2025'!$A:$BA,28,FALSE)</f>
        <v>6</v>
      </c>
      <c r="T9" s="157">
        <f>VLOOKUP($B9,'Module 2025'!$A:$BA,29,FALSE)</f>
        <v>6</v>
      </c>
      <c r="U9" s="157">
        <f>VLOOKUP($B9,'Module 2025'!$A:$BA,30,FALSE)</f>
        <v>6</v>
      </c>
      <c r="V9" s="157">
        <f>VLOOKUP($B9,'Module 2025'!$A:$BA,31,FALSE)</f>
        <v>6</v>
      </c>
      <c r="W9" s="157">
        <f>VLOOKUP($B9,'Module 2025'!$A:$BA,32,FALSE)</f>
        <v>6</v>
      </c>
      <c r="X9" s="157">
        <f>VLOOKUP($B9,'Module 2025'!$A:$BA,33,FALSE)</f>
        <v>6</v>
      </c>
      <c r="Y9" s="157">
        <f>VLOOKUP($B9,'Module 2025'!$A:$BA,34,FALSE)</f>
        <v>6</v>
      </c>
      <c r="Z9" s="157">
        <f>VLOOKUP($B9,'Module 2025'!$A:$BA,35,FALSE)</f>
        <v>6</v>
      </c>
      <c r="AA9" s="157">
        <f>VLOOKUP($B9,'Module 2025'!$A:$BA,36,FALSE)</f>
        <v>6</v>
      </c>
      <c r="AB9" s="157">
        <f>VLOOKUP($B9,'Module 2025'!$A:$BA,37,FALSE)</f>
        <v>6</v>
      </c>
      <c r="AC9" s="157" t="str">
        <f>VLOOKUP(B9,'Module 2025'!A:BC,55,FALSE)</f>
        <v>Ja</v>
      </c>
      <c r="AD9" s="157">
        <f>VLOOKUP(B9,'Module 2025'!A:BD,56,FALSE)</f>
        <v>0</v>
      </c>
      <c r="AE9" s="157" t="str">
        <f>VLOOKUP(B9,'Module 2025'!A:AX,50,FALSE)</f>
        <v>-</v>
      </c>
      <c r="AF9" s="157">
        <f>VLOOKUP(B9,'Module 2025'!A:F,6,FALSE)</f>
        <v>0</v>
      </c>
      <c r="AG9" s="157">
        <f>VLOOKUP(B9,'Module 2025'!A:H,7,FALSE)</f>
        <v>0</v>
      </c>
      <c r="AH9" s="157" t="str">
        <f>VLOOKUP(B9,'Module 2025'!A:H,8,FALSE)</f>
        <v>DS,ET,EU,MT,IT,ST,VS,WI</v>
      </c>
      <c r="AI9" s="157" t="str">
        <f>VLOOKUP(B9,'Module 2025'!A:BR,70,FALSE)</f>
        <v>x</v>
      </c>
    </row>
    <row r="10" spans="1:35">
      <c r="A10" s="117" t="str">
        <f>VLOOKUP($B10,'Module 2025'!$A:$BQ,69,FALSE)</f>
        <v>Altenburger Ruprecht</v>
      </c>
      <c r="B10" s="66" t="s">
        <v>3086</v>
      </c>
      <c r="C10" s="6" t="str">
        <f>VLOOKUP($B10,'Module 2025'!$A:$BA,12,FALSE)</f>
        <v>Regelungstechnik 1</v>
      </c>
      <c r="D10" s="6" t="str">
        <f>VLOOKUP($B10,'Module 2025'!$A:$BA,38,FALSE)</f>
        <v>IMS</v>
      </c>
      <c r="E10" s="117" t="str">
        <f>VLOOKUP($B10,'Module 2025'!$A:$BQ,39,FALSE)</f>
        <v>altb</v>
      </c>
      <c r="F10" s="6" t="str">
        <f>VLOOKUP(D10,Konstruktion!A:B,2,FALSE)</f>
        <v>IEM</v>
      </c>
      <c r="G10" s="6" t="str">
        <f>VLOOKUP($B10,'Module 2025'!$A:$BA,17,FALSE)</f>
        <v>ET5,ST5</v>
      </c>
      <c r="H10" s="6" t="str">
        <f>VLOOKUP($B10,'Module 2025'!$A:$BA,18,FALSE)</f>
        <v>5. Semester</v>
      </c>
      <c r="I10" s="6" t="str">
        <f>VLOOKUP($B10,'Module 2025'!$A:$BA,19,FALSE)</f>
        <v>7. Semester</v>
      </c>
      <c r="J10" s="6">
        <f>VLOOKUP($B10,'Module 2025'!$A:$BG,59,FALSE)</f>
        <v>0</v>
      </c>
      <c r="K10" s="157" t="str">
        <f>VLOOKUP($B10,'Module 2025'!$A:$BA,20,FALSE)</f>
        <v/>
      </c>
      <c r="L10" s="157" t="str">
        <f>VLOOKUP($B10,'Module 2025'!$A:$BA,21,FALSE)</f>
        <v/>
      </c>
      <c r="M10" s="157">
        <f>VLOOKUP($B10,'Module 2025'!$A:$BA,22,FALSE)</f>
        <v>0</v>
      </c>
      <c r="N10" s="157">
        <f>VLOOKUP($B10,'Module 2025'!$A:$BA,23,FALSE)</f>
        <v>0</v>
      </c>
      <c r="O10" s="157">
        <f>VLOOKUP($B10,'Module 2025'!$A:$BA,24,FALSE)</f>
        <v>5</v>
      </c>
      <c r="P10" s="157">
        <f>VLOOKUP($B10,'Module 2025'!$A:$BA,25,FALSE)</f>
        <v>7</v>
      </c>
      <c r="Q10" s="157" t="str">
        <f>VLOOKUP($B10,'Module 2025'!$A:$BA,26,FALSE)</f>
        <v/>
      </c>
      <c r="R10" s="157" t="str">
        <f>VLOOKUP($B10,'Module 2025'!$A:$BA,27,FALSE)</f>
        <v/>
      </c>
      <c r="S10" s="157" t="str">
        <f>VLOOKUP($B10,'Module 2025'!$A:$BA,28,FALSE)</f>
        <v/>
      </c>
      <c r="T10" s="157" t="str">
        <f>VLOOKUP($B10,'Module 2025'!$A:$BA,29,FALSE)</f>
        <v/>
      </c>
      <c r="U10" s="157" t="str">
        <f>VLOOKUP($B10,'Module 2025'!$A:$BA,30,FALSE)</f>
        <v/>
      </c>
      <c r="V10" s="157" t="str">
        <f>VLOOKUP($B10,'Module 2025'!$A:$BA,31,FALSE)</f>
        <v/>
      </c>
      <c r="W10" s="157">
        <f>VLOOKUP($B10,'Module 2025'!$A:$BA,32,FALSE)</f>
        <v>5</v>
      </c>
      <c r="X10" s="157">
        <f>VLOOKUP($B10,'Module 2025'!$A:$BA,33,FALSE)</f>
        <v>7</v>
      </c>
      <c r="Y10" s="157" t="str">
        <f>VLOOKUP($B10,'Module 2025'!$A:$BA,34,FALSE)</f>
        <v/>
      </c>
      <c r="Z10" s="157" t="str">
        <f>VLOOKUP($B10,'Module 2025'!$A:$BA,35,FALSE)</f>
        <v/>
      </c>
      <c r="AA10" s="157" t="str">
        <f>VLOOKUP($B10,'Module 2025'!$A:$BA,36,FALSE)</f>
        <v/>
      </c>
      <c r="AB10" s="157" t="str">
        <f>VLOOKUP($B10,'Module 2025'!$A:$BA,37,FALSE)</f>
        <v/>
      </c>
      <c r="AC10" s="157" t="str">
        <f>VLOOKUP(B10,'Module 2025'!A:BC,55,FALSE)</f>
        <v>Ja</v>
      </c>
      <c r="AD10" s="157">
        <f>VLOOKUP(B10,'Module 2025'!A:BD,56,FALSE)</f>
        <v>0</v>
      </c>
      <c r="AE10" s="157">
        <f>VLOOKUP(B10,'Module 2025'!A:AX,50,FALSE)</f>
        <v>0</v>
      </c>
      <c r="AF10" s="157">
        <f>VLOOKUP(B10,'Module 2025'!A:F,6,FALSE)</f>
        <v>0</v>
      </c>
      <c r="AG10" s="157" t="str">
        <f>VLOOKUP(B10,'Module 2025'!A:H,7,FALSE)</f>
        <v>ST-ROM</v>
      </c>
      <c r="AH10" s="157" t="str">
        <f>VLOOKUP(B10,'Module 2025'!A:H,8,FALSE)</f>
        <v>ET,ST-MED</v>
      </c>
      <c r="AI10" s="157" t="str">
        <f>VLOOKUP(B10,'Module 2025'!A:BR,70,FALSE)</f>
        <v>x</v>
      </c>
    </row>
    <row r="11" spans="1:35">
      <c r="A11" s="117" t="str">
        <f>VLOOKUP($B11,'Module 2025'!$A:$BQ,69,FALSE)</f>
        <v>Altenburger Ruprecht</v>
      </c>
      <c r="B11" s="66" t="s">
        <v>3926</v>
      </c>
      <c r="C11" s="6" t="str">
        <f>VLOOKUP($B11,'Module 2025'!$A:$BA,12,FALSE)</f>
        <v>Regelungstechnik 2</v>
      </c>
      <c r="D11" s="6" t="str">
        <f>VLOOKUP($B11,'Module 2025'!$A:$BA,38,FALSE)</f>
        <v>IMS</v>
      </c>
      <c r="E11" s="117" t="str">
        <f>VLOOKUP($B11,'Module 2025'!$A:$BQ,39,FALSE)</f>
        <v>altb</v>
      </c>
      <c r="F11" s="6" t="str">
        <f>VLOOKUP(D11,Konstruktion!A:B,2,FALSE)</f>
        <v>IEM</v>
      </c>
      <c r="G11" s="6" t="str">
        <f>VLOOKUP($B11,'Module 2025'!$A:$BA,17,FALSE)</f>
        <v>ET5,ST5</v>
      </c>
      <c r="H11" s="6" t="str">
        <f>VLOOKUP($B11,'Module 2025'!$A:$BA,18,FALSE)</f>
        <v>6. Semester</v>
      </c>
      <c r="I11" s="6" t="str">
        <f>VLOOKUP($B11,'Module 2025'!$A:$BA,19,FALSE)</f>
        <v>8. Semester</v>
      </c>
      <c r="J11" s="6">
        <f>VLOOKUP($B11,'Module 2025'!$A:$BG,59,FALSE)</f>
        <v>0</v>
      </c>
      <c r="K11" s="157" t="str">
        <f>VLOOKUP($B11,'Module 2025'!$A:$BA,20,FALSE)</f>
        <v/>
      </c>
      <c r="L11" s="157" t="str">
        <f>VLOOKUP($B11,'Module 2025'!$A:$BA,21,FALSE)</f>
        <v/>
      </c>
      <c r="M11" s="157">
        <f>VLOOKUP($B11,'Module 2025'!$A:$BA,22,FALSE)</f>
        <v>0</v>
      </c>
      <c r="N11" s="157">
        <f>VLOOKUP($B11,'Module 2025'!$A:$BA,23,FALSE)</f>
        <v>0</v>
      </c>
      <c r="O11" s="157">
        <f>VLOOKUP($B11,'Module 2025'!$A:$BA,24,FALSE)</f>
        <v>6</v>
      </c>
      <c r="P11" s="157">
        <f>VLOOKUP($B11,'Module 2025'!$A:$BA,25,FALSE)</f>
        <v>8</v>
      </c>
      <c r="Q11" s="157" t="str">
        <f>VLOOKUP($B11,'Module 2025'!$A:$BA,26,FALSE)</f>
        <v/>
      </c>
      <c r="R11" s="157" t="str">
        <f>VLOOKUP($B11,'Module 2025'!$A:$BA,27,FALSE)</f>
        <v/>
      </c>
      <c r="S11" s="157" t="str">
        <f>VLOOKUP($B11,'Module 2025'!$A:$BA,28,FALSE)</f>
        <v/>
      </c>
      <c r="T11" s="157" t="str">
        <f>VLOOKUP($B11,'Module 2025'!$A:$BA,29,FALSE)</f>
        <v/>
      </c>
      <c r="U11" s="157" t="str">
        <f>VLOOKUP($B11,'Module 2025'!$A:$BA,30,FALSE)</f>
        <v/>
      </c>
      <c r="V11" s="157" t="str">
        <f>VLOOKUP($B11,'Module 2025'!$A:$BA,31,FALSE)</f>
        <v/>
      </c>
      <c r="W11" s="157">
        <f>VLOOKUP($B11,'Module 2025'!$A:$BA,32,FALSE)</f>
        <v>6</v>
      </c>
      <c r="X11" s="157">
        <f>VLOOKUP($B11,'Module 2025'!$A:$BA,33,FALSE)</f>
        <v>8</v>
      </c>
      <c r="Y11" s="157" t="str">
        <f>VLOOKUP($B11,'Module 2025'!$A:$BA,34,FALSE)</f>
        <v/>
      </c>
      <c r="Z11" s="157" t="str">
        <f>VLOOKUP($B11,'Module 2025'!$A:$BA,35,FALSE)</f>
        <v/>
      </c>
      <c r="AA11" s="157" t="str">
        <f>VLOOKUP($B11,'Module 2025'!$A:$BA,36,FALSE)</f>
        <v/>
      </c>
      <c r="AB11" s="157" t="str">
        <f>VLOOKUP($B11,'Module 2025'!$A:$BA,37,FALSE)</f>
        <v/>
      </c>
      <c r="AC11" s="157" t="str">
        <f>VLOOKUP(B11,'Module 2025'!A:BC,55,FALSE)</f>
        <v>Ja</v>
      </c>
      <c r="AD11" s="157">
        <f>VLOOKUP(B11,'Module 2025'!A:BD,56,FALSE)</f>
        <v>0</v>
      </c>
      <c r="AE11" s="157">
        <f>VLOOKUP(B11,'Module 2025'!A:AX,50,FALSE)</f>
        <v>0</v>
      </c>
      <c r="AF11" s="157">
        <f>VLOOKUP(B11,'Module 2025'!A:F,6,FALSE)</f>
        <v>0</v>
      </c>
      <c r="AG11" s="157" t="str">
        <f>VLOOKUP(B11,'Module 2025'!A:H,7,FALSE)</f>
        <v>ST-ROM</v>
      </c>
      <c r="AH11" s="157" t="str">
        <f>VLOOKUP(B11,'Module 2025'!A:H,8,FALSE)</f>
        <v>ET,ST-MED</v>
      </c>
      <c r="AI11" s="157" t="str">
        <f>VLOOKUP(B11,'Module 2025'!A:BR,70,FALSE)</f>
        <v>x</v>
      </c>
    </row>
    <row r="12" spans="1:35">
      <c r="A12" s="117" t="str">
        <f>VLOOKUP($B12,'Module 2025'!$A:$BQ,69,FALSE)</f>
        <v>Anet Julien</v>
      </c>
      <c r="B12" s="120" t="s">
        <v>3345</v>
      </c>
      <c r="C12" s="6" t="str">
        <f>VLOOKUP($B12,'Module 2025'!$A:$BA,12,FALSE)</f>
        <v>Sustainable Mobility</v>
      </c>
      <c r="D12" s="6" t="str">
        <f>VLOOKUP($B12,'Module 2025'!$A:$BA,38,FALSE)</f>
        <v>ZAV</v>
      </c>
      <c r="E12" s="117" t="str">
        <f>VLOOKUP($B12,'Module 2025'!$A:$BQ,39,FALSE)</f>
        <v>anet</v>
      </c>
      <c r="F12" s="6" t="str">
        <f>VLOOKUP(D12,Konstruktion!A:B,2,FALSE)</f>
        <v>MEA</v>
      </c>
      <c r="G12" s="6" t="str">
        <f>VLOOKUP($B12,'Module 2025'!$A:$BA,17,FALSE)</f>
        <v>AV5,DS5,ET5,EU5,IT5,MT5,ST5,VS5,WI6</v>
      </c>
      <c r="H12" s="6" t="str">
        <f>VLOOKUP($B12,'Module 2025'!$A:$BA,18,FALSE)</f>
        <v>5. Semester</v>
      </c>
      <c r="I12" s="6" t="str">
        <f>VLOOKUP($B12,'Module 2025'!$A:$BA,19,FALSE)</f>
        <v>5.und 7.Sem/5.Sem(AV,MT)</v>
      </c>
      <c r="J12" s="6">
        <f>VLOOKUP($B12,'Module 2025'!$A:$BG,59,FALSE)</f>
        <v>0</v>
      </c>
      <c r="K12" s="157">
        <f>VLOOKUP($B12,'Module 2025'!$A:$BA,20,FALSE)</f>
        <v>5</v>
      </c>
      <c r="L12" s="157">
        <f>VLOOKUP($B12,'Module 2025'!$A:$BA,21,FALSE)</f>
        <v>5</v>
      </c>
      <c r="M12" s="157">
        <f>VLOOKUP($B12,'Module 2025'!$A:$BA,22,FALSE)</f>
        <v>5</v>
      </c>
      <c r="N12" s="157" t="str">
        <f>VLOOKUP($B12,'Module 2025'!$A:$BA,23,FALSE)</f>
        <v>5;7</v>
      </c>
      <c r="O12" s="157">
        <f>VLOOKUP($B12,'Module 2025'!$A:$BA,24,FALSE)</f>
        <v>5</v>
      </c>
      <c r="P12" s="157" t="str">
        <f>VLOOKUP($B12,'Module 2025'!$A:$BA,25,FALSE)</f>
        <v>5;7</v>
      </c>
      <c r="Q12" s="157">
        <f>VLOOKUP($B12,'Module 2025'!$A:$BA,26,FALSE)</f>
        <v>5</v>
      </c>
      <c r="R12" s="157" t="str">
        <f>VLOOKUP($B12,'Module 2025'!$A:$BA,27,FALSE)</f>
        <v>5;7</v>
      </c>
      <c r="S12" s="157">
        <f>VLOOKUP($B12,'Module 2025'!$A:$BA,28,FALSE)</f>
        <v>5</v>
      </c>
      <c r="T12" s="157" t="str">
        <f>VLOOKUP($B12,'Module 2025'!$A:$BA,29,FALSE)</f>
        <v>5;7</v>
      </c>
      <c r="U12" s="157">
        <f>VLOOKUP($B12,'Module 2025'!$A:$BA,30,FALSE)</f>
        <v>5</v>
      </c>
      <c r="V12" s="157">
        <f>VLOOKUP($B12,'Module 2025'!$A:$BA,31,FALSE)</f>
        <v>5</v>
      </c>
      <c r="W12" s="157">
        <f>VLOOKUP($B12,'Module 2025'!$A:$BA,32,FALSE)</f>
        <v>5</v>
      </c>
      <c r="X12" s="157" t="str">
        <f>VLOOKUP($B12,'Module 2025'!$A:$BA,33,FALSE)</f>
        <v>5;7</v>
      </c>
      <c r="Y12" s="157">
        <f>VLOOKUP($B12,'Module 2025'!$A:$BA,34,FALSE)</f>
        <v>5</v>
      </c>
      <c r="Z12" s="157" t="str">
        <f>VLOOKUP($B12,'Module 2025'!$A:$BA,35,FALSE)</f>
        <v>5;7</v>
      </c>
      <c r="AA12" s="157">
        <f>VLOOKUP($B12,'Module 2025'!$A:$BA,36,FALSE)</f>
        <v>5</v>
      </c>
      <c r="AB12" s="157" t="str">
        <f>VLOOKUP($B12,'Module 2025'!$A:$BA,37,FALSE)</f>
        <v>5;7</v>
      </c>
      <c r="AC12" s="157" t="str">
        <f>VLOOKUP(B12,'Module 2025'!A:BC,55,FALSE)</f>
        <v>Ja</v>
      </c>
      <c r="AD12" s="157">
        <f>VLOOKUP(B12,'Module 2025'!A:BD,56,FALSE)</f>
        <v>0</v>
      </c>
      <c r="AE12" s="157">
        <f>VLOOKUP(B12,'Module 2025'!A:AX,50,FALSE)</f>
        <v>0</v>
      </c>
      <c r="AF12" s="157">
        <f>VLOOKUP(B12,'Module 2025'!A:F,6,FALSE)</f>
        <v>0</v>
      </c>
      <c r="AG12" s="157">
        <f>VLOOKUP(B12,'Module 2025'!A:H,7,FALSE)</f>
        <v>0</v>
      </c>
      <c r="AH12" s="157" t="str">
        <f>VLOOKUP(B12,'Module 2025'!A:H,8,FALSE)</f>
        <v>AV,DS,ET,EU,MT,IT,ST,VS,WI</v>
      </c>
      <c r="AI12" s="157" t="str">
        <f>VLOOKUP(B12,'Module 2025'!A:BR,70,FALSE)</f>
        <v>x</v>
      </c>
    </row>
    <row r="13" spans="1:35">
      <c r="A13" s="117" t="str">
        <f>VLOOKUP($B13,'Module 2025'!$A:$BQ,69,FALSE)</f>
        <v>Banica Marius</v>
      </c>
      <c r="B13" s="66" t="s">
        <v>2727</v>
      </c>
      <c r="C13" s="6" t="str">
        <f>VLOOKUP($B13,'Module 2025'!$A:$BA,12,FALSE)</f>
        <v>Computational Fluid Engineering 1</v>
      </c>
      <c r="D13" s="6" t="str">
        <f>VLOOKUP($B13,'Module 2025'!$A:$BA,38,FALSE)</f>
        <v>IEFE</v>
      </c>
      <c r="E13" s="117" t="str">
        <f>VLOOKUP($B13,'Module 2025'!$A:$BQ,39,FALSE)</f>
        <v>banc</v>
      </c>
      <c r="F13" s="6" t="str">
        <f>VLOOKUP(D13,Konstruktion!A:B,2,FALSE)</f>
        <v>MEA</v>
      </c>
      <c r="G13" s="6" t="str">
        <f>VLOOKUP($B13,'Module 2025'!$A:$BA,17,FALSE)</f>
        <v>AV5,MT6,ST5</v>
      </c>
      <c r="H13" s="6" t="str">
        <f>VLOOKUP($B13,'Module 2025'!$A:$BA,18,FALSE)</f>
        <v>5. Semester</v>
      </c>
      <c r="I13" s="6" t="str">
        <f>VLOOKUP($B13,'Module 2025'!$A:$BA,19,FALSE)</f>
        <v>5. Sem/7.Sem(MT,ST)</v>
      </c>
      <c r="J13" s="6">
        <f>VLOOKUP($B13,'Module 2025'!$A:$BG,59,FALSE)</f>
        <v>0</v>
      </c>
      <c r="K13" s="157">
        <f>VLOOKUP($B13,'Module 2025'!$A:$BA,20,FALSE)</f>
        <v>5</v>
      </c>
      <c r="L13" s="157">
        <f>VLOOKUP($B13,'Module 2025'!$A:$BA,21,FALSE)</f>
        <v>5</v>
      </c>
      <c r="M13" s="157">
        <f>VLOOKUP($B13,'Module 2025'!$A:$BA,22,FALSE)</f>
        <v>0</v>
      </c>
      <c r="N13" s="157">
        <f>VLOOKUP($B13,'Module 2025'!$A:$BA,23,FALSE)</f>
        <v>0</v>
      </c>
      <c r="O13" s="157" t="str">
        <f>VLOOKUP($B13,'Module 2025'!$A:$BA,24,FALSE)</f>
        <v/>
      </c>
      <c r="P13" s="157" t="str">
        <f>VLOOKUP($B13,'Module 2025'!$A:$BA,25,FALSE)</f>
        <v/>
      </c>
      <c r="Q13" s="157" t="str">
        <f>VLOOKUP($B13,'Module 2025'!$A:$BA,26,FALSE)</f>
        <v/>
      </c>
      <c r="R13" s="157" t="str">
        <f>VLOOKUP($B13,'Module 2025'!$A:$BA,27,FALSE)</f>
        <v/>
      </c>
      <c r="S13" s="157" t="str">
        <f>VLOOKUP($B13,'Module 2025'!$A:$BA,28,FALSE)</f>
        <v/>
      </c>
      <c r="T13" s="157" t="str">
        <f>VLOOKUP($B13,'Module 2025'!$A:$BA,29,FALSE)</f>
        <v/>
      </c>
      <c r="U13" s="157">
        <f>VLOOKUP($B13,'Module 2025'!$A:$BA,30,FALSE)</f>
        <v>5</v>
      </c>
      <c r="V13" s="157">
        <f>VLOOKUP($B13,'Module 2025'!$A:$BA,31,FALSE)</f>
        <v>7</v>
      </c>
      <c r="W13" s="157">
        <f>VLOOKUP($B13,'Module 2025'!$A:$BA,32,FALSE)</f>
        <v>5</v>
      </c>
      <c r="X13" s="157">
        <f>VLOOKUP($B13,'Module 2025'!$A:$BA,33,FALSE)</f>
        <v>7</v>
      </c>
      <c r="Y13" s="157" t="str">
        <f>VLOOKUP($B13,'Module 2025'!$A:$BA,34,FALSE)</f>
        <v/>
      </c>
      <c r="Z13" s="157" t="str">
        <f>VLOOKUP($B13,'Module 2025'!$A:$BA,35,FALSE)</f>
        <v/>
      </c>
      <c r="AA13" s="157" t="str">
        <f>VLOOKUP($B13,'Module 2025'!$A:$BA,36,FALSE)</f>
        <v/>
      </c>
      <c r="AB13" s="157" t="str">
        <f>VLOOKUP($B13,'Module 2025'!$A:$BA,37,FALSE)</f>
        <v/>
      </c>
      <c r="AC13" s="157" t="str">
        <f>VLOOKUP(B13,'Module 2025'!A:BC,55,FALSE)</f>
        <v>Ja</v>
      </c>
      <c r="AD13" s="157">
        <f>VLOOKUP(B13,'Module 2025'!A:BD,56,FALSE)</f>
        <v>0</v>
      </c>
      <c r="AE13" s="157">
        <f>VLOOKUP(B13,'Module 2025'!A:AX,50,FALSE)</f>
        <v>0</v>
      </c>
      <c r="AF13" s="157">
        <f>VLOOKUP(B13,'Module 2025'!A:F,6,FALSE)</f>
        <v>0</v>
      </c>
      <c r="AG13" s="157" t="str">
        <f>VLOOKUP(B13,'Module 2025'!A:H,7,FALSE)</f>
        <v>MT-SP</v>
      </c>
      <c r="AH13" s="157" t="str">
        <f>VLOOKUP(B13,'Module 2025'!A:H,8,FALSE)</f>
        <v>AV,ST</v>
      </c>
      <c r="AI13" s="157" t="str">
        <f>VLOOKUP(B13,'Module 2025'!A:BR,70,FALSE)</f>
        <v>x</v>
      </c>
    </row>
    <row r="14" spans="1:35">
      <c r="A14" s="117" t="str">
        <f>VLOOKUP($B14,'Module 2025'!$A:$BQ,69,FALSE)</f>
        <v>Banica Marius</v>
      </c>
      <c r="B14" s="66" t="s">
        <v>3640</v>
      </c>
      <c r="C14" s="6" t="str">
        <f>VLOOKUP($B14,'Module 2025'!$A:$BA,12,FALSE)</f>
        <v>Computational Fluid Engineering 2</v>
      </c>
      <c r="D14" s="6" t="str">
        <f>VLOOKUP($B14,'Module 2025'!$A:$BA,38,FALSE)</f>
        <v>IEFE</v>
      </c>
      <c r="E14" s="117" t="str">
        <f>VLOOKUP($B14,'Module 2025'!$A:$BQ,39,FALSE)</f>
        <v>banc</v>
      </c>
      <c r="F14" s="6" t="str">
        <f>VLOOKUP(D14,Konstruktion!A:B,2,FALSE)</f>
        <v>MEA</v>
      </c>
      <c r="G14" s="6" t="str">
        <f>VLOOKUP($B14,'Module 2025'!$A:$BA,17,FALSE)</f>
        <v>MT6</v>
      </c>
      <c r="H14" s="6" t="str">
        <f>VLOOKUP($B14,'Module 2025'!$A:$BA,18,FALSE)</f>
        <v>6. Semester</v>
      </c>
      <c r="I14" s="6" t="str">
        <f>VLOOKUP($B14,'Module 2025'!$A:$BA,19,FALSE)</f>
        <v>8. Semester</v>
      </c>
      <c r="J14" s="6">
        <f>VLOOKUP($B14,'Module 2025'!$A:$BG,59,FALSE)</f>
        <v>0</v>
      </c>
      <c r="K14" s="157" t="str">
        <f>VLOOKUP($B14,'Module 2025'!$A:$BA,20,FALSE)</f>
        <v/>
      </c>
      <c r="L14" s="157" t="str">
        <f>VLOOKUP($B14,'Module 2025'!$A:$BA,21,FALSE)</f>
        <v/>
      </c>
      <c r="M14" s="157">
        <f>VLOOKUP($B14,'Module 2025'!$A:$BA,22,FALSE)</f>
        <v>0</v>
      </c>
      <c r="N14" s="157">
        <f>VLOOKUP($B14,'Module 2025'!$A:$BA,23,FALSE)</f>
        <v>0</v>
      </c>
      <c r="O14" s="157" t="str">
        <f>VLOOKUP($B14,'Module 2025'!$A:$BA,24,FALSE)</f>
        <v/>
      </c>
      <c r="P14" s="157" t="str">
        <f>VLOOKUP($B14,'Module 2025'!$A:$BA,25,FALSE)</f>
        <v/>
      </c>
      <c r="Q14" s="157" t="str">
        <f>VLOOKUP($B14,'Module 2025'!$A:$BA,26,FALSE)</f>
        <v/>
      </c>
      <c r="R14" s="157" t="str">
        <f>VLOOKUP($B14,'Module 2025'!$A:$BA,27,FALSE)</f>
        <v/>
      </c>
      <c r="S14" s="157" t="str">
        <f>VLOOKUP($B14,'Module 2025'!$A:$BA,28,FALSE)</f>
        <v/>
      </c>
      <c r="T14" s="157" t="str">
        <f>VLOOKUP($B14,'Module 2025'!$A:$BA,29,FALSE)</f>
        <v/>
      </c>
      <c r="U14" s="157">
        <f>VLOOKUP($B14,'Module 2025'!$A:$BA,30,FALSE)</f>
        <v>6</v>
      </c>
      <c r="V14" s="157">
        <f>VLOOKUP($B14,'Module 2025'!$A:$BA,31,FALSE)</f>
        <v>8</v>
      </c>
      <c r="W14" s="157" t="str">
        <f>VLOOKUP($B14,'Module 2025'!$A:$BA,32,FALSE)</f>
        <v/>
      </c>
      <c r="X14" s="157" t="str">
        <f>VLOOKUP($B14,'Module 2025'!$A:$BA,33,FALSE)</f>
        <v/>
      </c>
      <c r="Y14" s="157" t="str">
        <f>VLOOKUP($B14,'Module 2025'!$A:$BA,34,FALSE)</f>
        <v/>
      </c>
      <c r="Z14" s="157" t="str">
        <f>VLOOKUP($B14,'Module 2025'!$A:$BA,35,FALSE)</f>
        <v/>
      </c>
      <c r="AA14" s="157" t="str">
        <f>VLOOKUP($B14,'Module 2025'!$A:$BA,36,FALSE)</f>
        <v/>
      </c>
      <c r="AB14" s="157" t="str">
        <f>VLOOKUP($B14,'Module 2025'!$A:$BA,37,FALSE)</f>
        <v/>
      </c>
      <c r="AC14" s="157" t="str">
        <f>VLOOKUP(B14,'Module 2025'!A:BC,55,FALSE)</f>
        <v>Ja</v>
      </c>
      <c r="AD14" s="157">
        <f>VLOOKUP(B14,'Module 2025'!A:BD,56,FALSE)</f>
        <v>0</v>
      </c>
      <c r="AE14" s="157">
        <f>VLOOKUP(B14,'Module 2025'!A:AX,50,FALSE)</f>
        <v>0</v>
      </c>
      <c r="AF14" s="157">
        <f>VLOOKUP(B14,'Module 2025'!A:F,6,FALSE)</f>
        <v>0</v>
      </c>
      <c r="AG14" s="157" t="str">
        <f>VLOOKUP(B14,'Module 2025'!A:H,7,FALSE)</f>
        <v>MT-SP</v>
      </c>
      <c r="AH14" s="157">
        <f>VLOOKUP(B14,'Module 2025'!A:H,8,FALSE)</f>
        <v>0</v>
      </c>
      <c r="AI14" s="157" t="str">
        <f>VLOOKUP(B14,'Module 2025'!A:BR,70,FALSE)</f>
        <v>x</v>
      </c>
    </row>
    <row r="15" spans="1:35">
      <c r="A15" s="117" t="str">
        <f>VLOOKUP($B15,'Module 2025'!$A:$BQ,69,FALSE)</f>
        <v>Baumgartner Daniel</v>
      </c>
      <c r="B15" s="66" t="s">
        <v>2686</v>
      </c>
      <c r="C15" s="6" t="str">
        <f>VLOOKUP($B15,'Module 2025'!$A:$BA,12,FALSE)</f>
        <v>Biomechanical Engineering 1</v>
      </c>
      <c r="D15" s="6" t="str">
        <f>VLOOKUP($B15,'Module 2025'!$A:$BA,38,FALSE)</f>
        <v>IMES</v>
      </c>
      <c r="E15" s="117" t="str">
        <f>VLOOKUP($B15,'Module 2025'!$A:$BQ,39,FALSE)</f>
        <v>baud</v>
      </c>
      <c r="F15" s="6" t="str">
        <f>VLOOKUP(D15,Konstruktion!A:B,2,FALSE)</f>
        <v>MEA</v>
      </c>
      <c r="G15" s="6" t="str">
        <f>VLOOKUP($B15,'Module 2025'!$A:$BA,17,FALSE)</f>
        <v>MT6,ST5</v>
      </c>
      <c r="H15" s="6" t="str">
        <f>VLOOKUP($B15,'Module 2025'!$A:$BA,18,FALSE)</f>
        <v>5. Semester</v>
      </c>
      <c r="I15" s="6" t="str">
        <f>VLOOKUP($B15,'Module 2025'!$A:$BA,19,FALSE)</f>
        <v>7. Semester</v>
      </c>
      <c r="J15" s="6">
        <f>VLOOKUP($B15,'Module 2025'!$A:$BG,59,FALSE)</f>
        <v>0</v>
      </c>
      <c r="K15" s="157" t="str">
        <f>VLOOKUP($B15,'Module 2025'!$A:$BA,20,FALSE)</f>
        <v/>
      </c>
      <c r="L15" s="157" t="str">
        <f>VLOOKUP($B15,'Module 2025'!$A:$BA,21,FALSE)</f>
        <v/>
      </c>
      <c r="M15" s="157">
        <f>VLOOKUP($B15,'Module 2025'!$A:$BA,22,FALSE)</f>
        <v>0</v>
      </c>
      <c r="N15" s="157">
        <f>VLOOKUP($B15,'Module 2025'!$A:$BA,23,FALSE)</f>
        <v>0</v>
      </c>
      <c r="O15" s="157" t="str">
        <f>VLOOKUP($B15,'Module 2025'!$A:$BA,24,FALSE)</f>
        <v/>
      </c>
      <c r="P15" s="157" t="str">
        <f>VLOOKUP($B15,'Module 2025'!$A:$BA,25,FALSE)</f>
        <v/>
      </c>
      <c r="Q15" s="157" t="str">
        <f>VLOOKUP($B15,'Module 2025'!$A:$BA,26,FALSE)</f>
        <v/>
      </c>
      <c r="R15" s="157" t="str">
        <f>VLOOKUP($B15,'Module 2025'!$A:$BA,27,FALSE)</f>
        <v/>
      </c>
      <c r="S15" s="157" t="str">
        <f>VLOOKUP($B15,'Module 2025'!$A:$BA,28,FALSE)</f>
        <v/>
      </c>
      <c r="T15" s="157" t="str">
        <f>VLOOKUP($B15,'Module 2025'!$A:$BA,29,FALSE)</f>
        <v/>
      </c>
      <c r="U15" s="157">
        <f>VLOOKUP($B15,'Module 2025'!$A:$BA,30,FALSE)</f>
        <v>5</v>
      </c>
      <c r="V15" s="157">
        <f>VLOOKUP($B15,'Module 2025'!$A:$BA,31,FALSE)</f>
        <v>7</v>
      </c>
      <c r="W15" s="157">
        <f>VLOOKUP($B15,'Module 2025'!$A:$BA,32,FALSE)</f>
        <v>5</v>
      </c>
      <c r="X15" s="157">
        <f>VLOOKUP($B15,'Module 2025'!$A:$BA,33,FALSE)</f>
        <v>7</v>
      </c>
      <c r="Y15" s="157" t="str">
        <f>VLOOKUP($B15,'Module 2025'!$A:$BA,34,FALSE)</f>
        <v/>
      </c>
      <c r="Z15" s="157" t="str">
        <f>VLOOKUP($B15,'Module 2025'!$A:$BA,35,FALSE)</f>
        <v/>
      </c>
      <c r="AA15" s="157" t="str">
        <f>VLOOKUP($B15,'Module 2025'!$A:$BA,36,FALSE)</f>
        <v/>
      </c>
      <c r="AB15" s="157" t="str">
        <f>VLOOKUP($B15,'Module 2025'!$A:$BA,37,FALSE)</f>
        <v/>
      </c>
      <c r="AC15" s="157" t="str">
        <f>VLOOKUP(B15,'Module 2025'!A:BC,55,FALSE)</f>
        <v>Ja</v>
      </c>
      <c r="AD15" s="157">
        <f>VLOOKUP(B15,'Module 2025'!A:BD,56,FALSE)</f>
        <v>0</v>
      </c>
      <c r="AE15" s="157">
        <f>VLOOKUP(B15,'Module 2025'!A:AX,50,FALSE)</f>
        <v>0</v>
      </c>
      <c r="AF15" s="157">
        <f>VLOOKUP(B15,'Module 2025'!A:F,6,FALSE)</f>
        <v>0</v>
      </c>
      <c r="AG15" s="157" t="str">
        <f>VLOOKUP(B15,'Module 2025'!A:H,7,FALSE)</f>
        <v>MT-SP</v>
      </c>
      <c r="AH15" s="157" t="str">
        <f>VLOOKUP(B15,'Module 2025'!A:H,8,FALSE)</f>
        <v>ST-MED/ROM</v>
      </c>
      <c r="AI15" s="157" t="str">
        <f>VLOOKUP(B15,'Module 2025'!A:BR,70,FALSE)</f>
        <v>x</v>
      </c>
    </row>
    <row r="16" spans="1:35">
      <c r="A16" s="117" t="str">
        <f>VLOOKUP($B16,'Module 2025'!$A:$BQ,69,FALSE)</f>
        <v>Baumgartner Daniel</v>
      </c>
      <c r="B16" s="66" t="s">
        <v>3607</v>
      </c>
      <c r="C16" s="6" t="str">
        <f>VLOOKUP($B16,'Module 2025'!$A:$BA,12,FALSE)</f>
        <v>Biomechanical Engineering 2</v>
      </c>
      <c r="D16" s="6" t="str">
        <f>VLOOKUP($B16,'Module 2025'!$A:$BA,38,FALSE)</f>
        <v>IMES</v>
      </c>
      <c r="E16" s="117" t="str">
        <f>VLOOKUP($B16,'Module 2025'!$A:$BQ,39,FALSE)</f>
        <v>baud</v>
      </c>
      <c r="F16" s="6" t="str">
        <f>VLOOKUP(D16,Konstruktion!A:B,2,FALSE)</f>
        <v>MEA</v>
      </c>
      <c r="G16" s="6" t="str">
        <f>VLOOKUP($B16,'Module 2025'!$A:$BA,17,FALSE)</f>
        <v>MT6,ST5</v>
      </c>
      <c r="H16" s="6" t="str">
        <f>VLOOKUP($B16,'Module 2025'!$A:$BA,18,FALSE)</f>
        <v>6. Semester</v>
      </c>
      <c r="I16" s="6" t="str">
        <f>VLOOKUP($B16,'Module 2025'!$A:$BA,19,FALSE)</f>
        <v>8. Semester</v>
      </c>
      <c r="J16" s="6">
        <f>VLOOKUP($B16,'Module 2025'!$A:$BG,59,FALSE)</f>
        <v>0</v>
      </c>
      <c r="K16" s="157" t="str">
        <f>VLOOKUP($B16,'Module 2025'!$A:$BA,20,FALSE)</f>
        <v/>
      </c>
      <c r="L16" s="157" t="str">
        <f>VLOOKUP($B16,'Module 2025'!$A:$BA,21,FALSE)</f>
        <v/>
      </c>
      <c r="M16" s="157">
        <f>VLOOKUP($B16,'Module 2025'!$A:$BA,22,FALSE)</f>
        <v>0</v>
      </c>
      <c r="N16" s="157">
        <f>VLOOKUP($B16,'Module 2025'!$A:$BA,23,FALSE)</f>
        <v>0</v>
      </c>
      <c r="O16" s="157" t="str">
        <f>VLOOKUP($B16,'Module 2025'!$A:$BA,24,FALSE)</f>
        <v/>
      </c>
      <c r="P16" s="157" t="str">
        <f>VLOOKUP($B16,'Module 2025'!$A:$BA,25,FALSE)</f>
        <v/>
      </c>
      <c r="Q16" s="157" t="str">
        <f>VLOOKUP($B16,'Module 2025'!$A:$BA,26,FALSE)</f>
        <v/>
      </c>
      <c r="R16" s="157" t="str">
        <f>VLOOKUP($B16,'Module 2025'!$A:$BA,27,FALSE)</f>
        <v/>
      </c>
      <c r="S16" s="157" t="str">
        <f>VLOOKUP($B16,'Module 2025'!$A:$BA,28,FALSE)</f>
        <v/>
      </c>
      <c r="T16" s="157" t="str">
        <f>VLOOKUP($B16,'Module 2025'!$A:$BA,29,FALSE)</f>
        <v/>
      </c>
      <c r="U16" s="157">
        <f>VLOOKUP($B16,'Module 2025'!$A:$BA,30,FALSE)</f>
        <v>6</v>
      </c>
      <c r="V16" s="157">
        <f>VLOOKUP($B16,'Module 2025'!$A:$BA,31,FALSE)</f>
        <v>8</v>
      </c>
      <c r="W16" s="157">
        <f>VLOOKUP($B16,'Module 2025'!$A:$BA,32,FALSE)</f>
        <v>6</v>
      </c>
      <c r="X16" s="157">
        <f>VLOOKUP($B16,'Module 2025'!$A:$BA,33,FALSE)</f>
        <v>8</v>
      </c>
      <c r="Y16" s="157" t="str">
        <f>VLOOKUP($B16,'Module 2025'!$A:$BA,34,FALSE)</f>
        <v/>
      </c>
      <c r="Z16" s="157" t="str">
        <f>VLOOKUP($B16,'Module 2025'!$A:$BA,35,FALSE)</f>
        <v/>
      </c>
      <c r="AA16" s="157" t="str">
        <f>VLOOKUP($B16,'Module 2025'!$A:$BA,36,FALSE)</f>
        <v/>
      </c>
      <c r="AB16" s="157" t="str">
        <f>VLOOKUP($B16,'Module 2025'!$A:$BA,37,FALSE)</f>
        <v/>
      </c>
      <c r="AC16" s="157" t="str">
        <f>VLOOKUP(B16,'Module 2025'!A:BC,55,FALSE)</f>
        <v>Ja</v>
      </c>
      <c r="AD16" s="157">
        <f>VLOOKUP(B16,'Module 2025'!A:BD,56,FALSE)</f>
        <v>0</v>
      </c>
      <c r="AE16" s="157">
        <f>VLOOKUP(B16,'Module 2025'!A:AX,50,FALSE)</f>
        <v>0</v>
      </c>
      <c r="AF16" s="157">
        <f>VLOOKUP(B16,'Module 2025'!A:F,6,FALSE)</f>
        <v>0</v>
      </c>
      <c r="AG16" s="157" t="str">
        <f>VLOOKUP(B16,'Module 2025'!A:H,7,FALSE)</f>
        <v>MT-SP</v>
      </c>
      <c r="AH16" s="157" t="str">
        <f>VLOOKUP(B16,'Module 2025'!A:H,8,FALSE)</f>
        <v>ST-MED/ROM</v>
      </c>
      <c r="AI16" s="157" t="str">
        <f>VLOOKUP(B16,'Module 2025'!A:BR,70,FALSE)</f>
        <v>x</v>
      </c>
    </row>
    <row r="17" spans="1:35">
      <c r="A17" s="117" t="str">
        <f>VLOOKUP($B17,'Module 2025'!$A:$BQ,69,FALSE)</f>
        <v>Baumgartner Franz</v>
      </c>
      <c r="B17" s="66" t="s">
        <v>3877</v>
      </c>
      <c r="C17" s="6" t="str">
        <f>VLOOKUP($B17,'Module 2025'!$A:$BA,12,FALSE)</f>
        <v>Photovoltaik Systeme</v>
      </c>
      <c r="D17" s="6" t="str">
        <f>VLOOKUP($B17,'Module 2025'!$A:$BA,38,FALSE)</f>
        <v>IEFE</v>
      </c>
      <c r="E17" s="117" t="str">
        <f>VLOOKUP($B17,'Module 2025'!$A:$BQ,39,FALSE)</f>
        <v>bauf</v>
      </c>
      <c r="F17" s="6" t="str">
        <f>VLOOKUP(D17,Konstruktion!A:B,2,FALSE)</f>
        <v>MEA</v>
      </c>
      <c r="G17" s="6" t="str">
        <f>VLOOKUP($B17,'Module 2025'!$A:$BA,17,FALSE)</f>
        <v>EU5-ELEE,EU6-THET/NTEC</v>
      </c>
      <c r="H17" s="6" t="str">
        <f>VLOOKUP($B17,'Module 2025'!$A:$BA,18,FALSE)</f>
        <v>6. Semester</v>
      </c>
      <c r="I17" s="6" t="str">
        <f>VLOOKUP($B17,'Module 2025'!$A:$BA,19,FALSE)</f>
        <v>6. Semester/8. Semester</v>
      </c>
      <c r="J17" s="6">
        <f>VLOOKUP($B17,'Module 2025'!$A:$BG,59,FALSE)</f>
        <v>0</v>
      </c>
      <c r="K17" s="157" t="str">
        <f>VLOOKUP($B17,'Module 2025'!$A:$BA,20,FALSE)</f>
        <v/>
      </c>
      <c r="L17" s="157" t="str">
        <f>VLOOKUP($B17,'Module 2025'!$A:$BA,21,FALSE)</f>
        <v/>
      </c>
      <c r="M17" s="157">
        <f>VLOOKUP($B17,'Module 2025'!$A:$BA,22,FALSE)</f>
        <v>0</v>
      </c>
      <c r="N17" s="157">
        <f>VLOOKUP($B17,'Module 2025'!$A:$BA,23,FALSE)</f>
        <v>0</v>
      </c>
      <c r="O17" s="157" t="str">
        <f>VLOOKUP($B17,'Module 2025'!$A:$BA,24,FALSE)</f>
        <v/>
      </c>
      <c r="P17" s="157" t="str">
        <f>VLOOKUP($B17,'Module 2025'!$A:$BA,25,FALSE)</f>
        <v/>
      </c>
      <c r="Q17" s="157">
        <f>VLOOKUP($B17,'Module 2025'!$A:$BA,26,FALSE)</f>
        <v>6</v>
      </c>
      <c r="R17" s="157" t="str">
        <f>VLOOKUP($B17,'Module 2025'!$A:$BA,27,FALSE)</f>
        <v>6;8</v>
      </c>
      <c r="S17" s="157" t="str">
        <f>VLOOKUP($B17,'Module 2025'!$A:$BA,28,FALSE)</f>
        <v/>
      </c>
      <c r="T17" s="157" t="str">
        <f>VLOOKUP($B17,'Module 2025'!$A:$BA,29,FALSE)</f>
        <v/>
      </c>
      <c r="U17" s="157" t="str">
        <f>VLOOKUP($B17,'Module 2025'!$A:$BA,30,FALSE)</f>
        <v/>
      </c>
      <c r="V17" s="157" t="str">
        <f>VLOOKUP($B17,'Module 2025'!$A:$BA,31,FALSE)</f>
        <v/>
      </c>
      <c r="W17" s="157" t="str">
        <f>VLOOKUP($B17,'Module 2025'!$A:$BA,32,FALSE)</f>
        <v/>
      </c>
      <c r="X17" s="157" t="str">
        <f>VLOOKUP($B17,'Module 2025'!$A:$BA,33,FALSE)</f>
        <v/>
      </c>
      <c r="Y17" s="157" t="str">
        <f>VLOOKUP($B17,'Module 2025'!$A:$BA,34,FALSE)</f>
        <v/>
      </c>
      <c r="Z17" s="157" t="str">
        <f>VLOOKUP($B17,'Module 2025'!$A:$BA,35,FALSE)</f>
        <v/>
      </c>
      <c r="AA17" s="157" t="str">
        <f>VLOOKUP($B17,'Module 2025'!$A:$BA,36,FALSE)</f>
        <v/>
      </c>
      <c r="AB17" s="157" t="str">
        <f>VLOOKUP($B17,'Module 2025'!$A:$BA,37,FALSE)</f>
        <v/>
      </c>
      <c r="AC17" s="157" t="str">
        <f>VLOOKUP(B17,'Module 2025'!A:BC,55,FALSE)</f>
        <v>Ja</v>
      </c>
      <c r="AD17" s="157">
        <f>VLOOKUP(B17,'Module 2025'!A:BD,56,FALSE)</f>
        <v>0</v>
      </c>
      <c r="AE17" s="157">
        <f>VLOOKUP(B17,'Module 2025'!A:AX,50,FALSE)</f>
        <v>0</v>
      </c>
      <c r="AF17" s="157">
        <f>VLOOKUP(B17,'Module 2025'!A:F,6,FALSE)</f>
        <v>0</v>
      </c>
      <c r="AG17" s="157" t="str">
        <f>VLOOKUP(B17,'Module 2025'!A:H,7,FALSE)</f>
        <v>EU-ELEE</v>
      </c>
      <c r="AH17" s="157" t="str">
        <f>VLOOKUP(B17,'Module 2025'!A:H,8,FALSE)</f>
        <v>EU-THET/NTEC</v>
      </c>
      <c r="AI17" s="157" t="str">
        <f>VLOOKUP(B17,'Module 2025'!A:BR,70,FALSE)</f>
        <v>x</v>
      </c>
    </row>
    <row r="18" spans="1:35">
      <c r="A18" s="117" t="str">
        <f>VLOOKUP($B18,'Module 2025'!$A:$BQ,69,FALSE)</f>
        <v>Beer Samuel</v>
      </c>
      <c r="B18" s="66" t="s">
        <v>2923</v>
      </c>
      <c r="C18" s="6" t="str">
        <f>VLOOKUP($B18,'Module 2025'!$A:$BA,12,FALSE)</f>
        <v>Kryptologie</v>
      </c>
      <c r="D18" s="6" t="str">
        <f>VLOOKUP($B18,'Module 2025'!$A:$BA,38,FALSE)</f>
        <v>IAMP</v>
      </c>
      <c r="E18" s="117" t="str">
        <f>VLOOKUP($B18,'Module 2025'!$A:$BQ,39,FALSE)</f>
        <v>beer</v>
      </c>
      <c r="F18" s="6" t="str">
        <f>VLOOKUP(D18,Konstruktion!A:B,2,FALSE)</f>
        <v>MPS</v>
      </c>
      <c r="G18" s="6" t="str">
        <f>VLOOKUP($B18,'Module 2025'!$A:$BA,17,FALSE)</f>
        <v>ET5,IT6</v>
      </c>
      <c r="H18" s="6" t="str">
        <f>VLOOKUP($B18,'Module 2025'!$A:$BA,18,FALSE)</f>
        <v>5. Semester</v>
      </c>
      <c r="I18" s="6" t="str">
        <f>VLOOKUP($B18,'Module 2025'!$A:$BA,19,FALSE)</f>
        <v>7. Semester</v>
      </c>
      <c r="J18" s="6">
        <f>VLOOKUP($B18,'Module 2025'!$A:$BG,59,FALSE)</f>
        <v>0</v>
      </c>
      <c r="K18" s="157" t="str">
        <f>VLOOKUP($B18,'Module 2025'!$A:$BA,20,FALSE)</f>
        <v/>
      </c>
      <c r="L18" s="157" t="str">
        <f>VLOOKUP($B18,'Module 2025'!$A:$BA,21,FALSE)</f>
        <v/>
      </c>
      <c r="M18" s="157">
        <f>VLOOKUP($B18,'Module 2025'!$A:$BA,22,FALSE)</f>
        <v>0</v>
      </c>
      <c r="N18" s="157">
        <f>VLOOKUP($B18,'Module 2025'!$A:$BA,23,FALSE)</f>
        <v>0</v>
      </c>
      <c r="O18" s="157">
        <f>VLOOKUP($B18,'Module 2025'!$A:$BA,24,FALSE)</f>
        <v>5</v>
      </c>
      <c r="P18" s="157">
        <f>VLOOKUP($B18,'Module 2025'!$A:$BA,25,FALSE)</f>
        <v>7</v>
      </c>
      <c r="Q18" s="157" t="str">
        <f>VLOOKUP($B18,'Module 2025'!$A:$BA,26,FALSE)</f>
        <v/>
      </c>
      <c r="R18" s="157" t="str">
        <f>VLOOKUP($B18,'Module 2025'!$A:$BA,27,FALSE)</f>
        <v/>
      </c>
      <c r="S18" s="157">
        <f>VLOOKUP($B18,'Module 2025'!$A:$BA,28,FALSE)</f>
        <v>5</v>
      </c>
      <c r="T18" s="157">
        <f>VLOOKUP($B18,'Module 2025'!$A:$BA,29,FALSE)</f>
        <v>7</v>
      </c>
      <c r="U18" s="157" t="str">
        <f>VLOOKUP($B18,'Module 2025'!$A:$BA,30,FALSE)</f>
        <v/>
      </c>
      <c r="V18" s="157" t="str">
        <f>VLOOKUP($B18,'Module 2025'!$A:$BA,31,FALSE)</f>
        <v/>
      </c>
      <c r="W18" s="157" t="str">
        <f>VLOOKUP($B18,'Module 2025'!$A:$BA,32,FALSE)</f>
        <v/>
      </c>
      <c r="X18" s="157" t="str">
        <f>VLOOKUP($B18,'Module 2025'!$A:$BA,33,FALSE)</f>
        <v/>
      </c>
      <c r="Y18" s="157" t="str">
        <f>VLOOKUP($B18,'Module 2025'!$A:$BA,34,FALSE)</f>
        <v/>
      </c>
      <c r="Z18" s="157" t="str">
        <f>VLOOKUP($B18,'Module 2025'!$A:$BA,35,FALSE)</f>
        <v/>
      </c>
      <c r="AA18" s="157" t="str">
        <f>VLOOKUP($B18,'Module 2025'!$A:$BA,36,FALSE)</f>
        <v/>
      </c>
      <c r="AB18" s="157" t="str">
        <f>VLOOKUP($B18,'Module 2025'!$A:$BA,37,FALSE)</f>
        <v/>
      </c>
      <c r="AC18" s="157" t="str">
        <f>VLOOKUP(B18,'Module 2025'!A:BC,55,FALSE)</f>
        <v>Ja</v>
      </c>
      <c r="AD18" s="157" t="str">
        <f>VLOOKUP(B18,'Module 2025'!A:BD,56,FALSE)</f>
        <v>WIN+ZH</v>
      </c>
      <c r="AE18" s="157">
        <f>VLOOKUP(B18,'Module 2025'!A:AX,50,FALSE)</f>
        <v>0</v>
      </c>
      <c r="AF18" s="157">
        <f>VLOOKUP(B18,'Module 2025'!A:F,6,FALSE)</f>
        <v>0</v>
      </c>
      <c r="AG18" s="157">
        <f>VLOOKUP(B18,'Module 2025'!A:H,7,FALSE)</f>
        <v>0</v>
      </c>
      <c r="AH18" s="157" t="str">
        <f>VLOOKUP(B18,'Module 2025'!A:H,8,FALSE)</f>
        <v>ET,IT</v>
      </c>
      <c r="AI18" s="157" t="str">
        <f>VLOOKUP(B18,'Module 2025'!A:BR,70,FALSE)</f>
        <v>x</v>
      </c>
    </row>
    <row r="19" spans="1:35">
      <c r="A19" s="117" t="str">
        <f>VLOOKUP($B19,'Module 2025'!$A:$BQ,69,FALSE)</f>
        <v>Bergmann Thomas</v>
      </c>
      <c r="B19" s="66" t="s">
        <v>2903</v>
      </c>
      <c r="C19" s="6" t="str">
        <f>VLOOKUP($B19,'Module 2025'!$A:$BA,12,FALSE)</f>
        <v>Konventionelle Kraftwerkstechnik</v>
      </c>
      <c r="D19" s="6" t="str">
        <f>VLOOKUP($B19,'Module 2025'!$A:$BA,38,FALSE)</f>
        <v>IEFE</v>
      </c>
      <c r="E19" s="117" t="str">
        <f>VLOOKUP($B19,'Module 2025'!$A:$BQ,39,FALSE)</f>
        <v>begm</v>
      </c>
      <c r="F19" s="6" t="str">
        <f>VLOOKUP(D19,Konstruktion!A:B,2,FALSE)</f>
        <v>MEA</v>
      </c>
      <c r="G19" s="6" t="str">
        <f>VLOOKUP($B19,'Module 2025'!$A:$BA,17,FALSE)</f>
        <v>MT7</v>
      </c>
      <c r="H19" s="6" t="str">
        <f>VLOOKUP($B19,'Module 2025'!$A:$BA,18,FALSE)</f>
        <v>5. Semester</v>
      </c>
      <c r="I19" s="6" t="str">
        <f>VLOOKUP($B19,'Module 2025'!$A:$BA,19,FALSE)</f>
        <v>7. Semester</v>
      </c>
      <c r="J19" s="6">
        <f>VLOOKUP($B19,'Module 2025'!$A:$BG,59,FALSE)</f>
        <v>0</v>
      </c>
      <c r="K19" s="157" t="str">
        <f>VLOOKUP($B19,'Module 2025'!$A:$BA,20,FALSE)</f>
        <v/>
      </c>
      <c r="L19" s="157" t="str">
        <f>VLOOKUP($B19,'Module 2025'!$A:$BA,21,FALSE)</f>
        <v/>
      </c>
      <c r="M19" s="157">
        <f>VLOOKUP($B19,'Module 2025'!$A:$BA,22,FALSE)</f>
        <v>0</v>
      </c>
      <c r="N19" s="157">
        <f>VLOOKUP($B19,'Module 2025'!$A:$BA,23,FALSE)</f>
        <v>0</v>
      </c>
      <c r="O19" s="157" t="str">
        <f>VLOOKUP($B19,'Module 2025'!$A:$BA,24,FALSE)</f>
        <v/>
      </c>
      <c r="P19" s="157" t="str">
        <f>VLOOKUP($B19,'Module 2025'!$A:$BA,25,FALSE)</f>
        <v/>
      </c>
      <c r="Q19" s="157" t="str">
        <f>VLOOKUP($B19,'Module 2025'!$A:$BA,26,FALSE)</f>
        <v/>
      </c>
      <c r="R19" s="157" t="str">
        <f>VLOOKUP($B19,'Module 2025'!$A:$BA,27,FALSE)</f>
        <v/>
      </c>
      <c r="S19" s="157" t="str">
        <f>VLOOKUP($B19,'Module 2025'!$A:$BA,28,FALSE)</f>
        <v/>
      </c>
      <c r="T19" s="157" t="str">
        <f>VLOOKUP($B19,'Module 2025'!$A:$BA,29,FALSE)</f>
        <v/>
      </c>
      <c r="U19" s="157">
        <f>VLOOKUP($B19,'Module 2025'!$A:$BA,30,FALSE)</f>
        <v>5</v>
      </c>
      <c r="V19" s="157">
        <f>VLOOKUP($B19,'Module 2025'!$A:$BA,31,FALSE)</f>
        <v>7</v>
      </c>
      <c r="W19" s="157" t="str">
        <f>VLOOKUP($B19,'Module 2025'!$A:$BA,32,FALSE)</f>
        <v/>
      </c>
      <c r="X19" s="157" t="str">
        <f>VLOOKUP($B19,'Module 2025'!$A:$BA,33,FALSE)</f>
        <v/>
      </c>
      <c r="Y19" s="157" t="str">
        <f>VLOOKUP($B19,'Module 2025'!$A:$BA,34,FALSE)</f>
        <v/>
      </c>
      <c r="Z19" s="157" t="str">
        <f>VLOOKUP($B19,'Module 2025'!$A:$BA,35,FALSE)</f>
        <v/>
      </c>
      <c r="AA19" s="157" t="str">
        <f>VLOOKUP($B19,'Module 2025'!$A:$BA,36,FALSE)</f>
        <v/>
      </c>
      <c r="AB19" s="157" t="str">
        <f>VLOOKUP($B19,'Module 2025'!$A:$BA,37,FALSE)</f>
        <v/>
      </c>
      <c r="AC19" s="157" t="str">
        <f>VLOOKUP(B19,'Module 2025'!A:BC,55,FALSE)</f>
        <v>Ja</v>
      </c>
      <c r="AD19" s="157">
        <f>VLOOKUP(B19,'Module 2025'!A:BD,56,FALSE)</f>
        <v>0</v>
      </c>
      <c r="AE19" s="157">
        <f>VLOOKUP(B19,'Module 2025'!A:AX,50,FALSE)</f>
        <v>0</v>
      </c>
      <c r="AF19" s="157">
        <f>VLOOKUP(B19,'Module 2025'!A:F,6,FALSE)</f>
        <v>0</v>
      </c>
      <c r="AG19" s="157">
        <f>VLOOKUP(B19,'Module 2025'!A:H,7,FALSE)</f>
        <v>0</v>
      </c>
      <c r="AH19" s="157" t="str">
        <f>VLOOKUP(B19,'Module 2025'!A:H,8,FALSE)</f>
        <v>MT</v>
      </c>
      <c r="AI19" s="157" t="str">
        <f>VLOOKUP(B19,'Module 2025'!A:BR,70,FALSE)</f>
        <v>x</v>
      </c>
    </row>
    <row r="20" spans="1:35">
      <c r="A20" s="117" t="str">
        <f>VLOOKUP($B20,'Module 2025'!$A:$BQ,69,FALSE)</f>
        <v>Bergmann Thomas</v>
      </c>
      <c r="B20" s="66" t="s">
        <v>4012</v>
      </c>
      <c r="C20" s="6" t="str">
        <f>VLOOKUP($B20,'Module 2025'!$A:$BA,12,FALSE)</f>
        <v>Thermische Energiesysteme</v>
      </c>
      <c r="D20" s="6" t="str">
        <f>VLOOKUP($B20,'Module 2025'!$A:$BA,38,FALSE)</f>
        <v>IEFE</v>
      </c>
      <c r="E20" s="117" t="str">
        <f>VLOOKUP($B20,'Module 2025'!$A:$BQ,39,FALSE)</f>
        <v>begm</v>
      </c>
      <c r="F20" s="6" t="str">
        <f>VLOOKUP(D20,Konstruktion!A:B,2,FALSE)</f>
        <v>MEA</v>
      </c>
      <c r="G20" s="6" t="str">
        <f>VLOOKUP($B20,'Module 2025'!$A:$BA,17,FALSE)</f>
        <v>EU5-THET,EU6-ELEE/NTEC</v>
      </c>
      <c r="H20" s="6" t="str">
        <f>VLOOKUP($B20,'Module 2025'!$A:$BA,18,FALSE)</f>
        <v>6. Semester</v>
      </c>
      <c r="I20" s="6" t="str">
        <f>VLOOKUP($B20,'Module 2025'!$A:$BA,19,FALSE)</f>
        <v>6. Semester/8. Semester</v>
      </c>
      <c r="J20" s="6">
        <f>VLOOKUP($B20,'Module 2025'!$A:$BG,59,FALSE)</f>
        <v>0</v>
      </c>
      <c r="K20" s="157" t="str">
        <f>VLOOKUP($B20,'Module 2025'!$A:$BA,20,FALSE)</f>
        <v/>
      </c>
      <c r="L20" s="157" t="str">
        <f>VLOOKUP($B20,'Module 2025'!$A:$BA,21,FALSE)</f>
        <v/>
      </c>
      <c r="M20" s="157">
        <f>VLOOKUP($B20,'Module 2025'!$A:$BA,22,FALSE)</f>
        <v>0</v>
      </c>
      <c r="N20" s="157">
        <f>VLOOKUP($B20,'Module 2025'!$A:$BA,23,FALSE)</f>
        <v>0</v>
      </c>
      <c r="O20" s="157" t="str">
        <f>VLOOKUP($B20,'Module 2025'!$A:$BA,24,FALSE)</f>
        <v/>
      </c>
      <c r="P20" s="157" t="str">
        <f>VLOOKUP($B20,'Module 2025'!$A:$BA,25,FALSE)</f>
        <v/>
      </c>
      <c r="Q20" s="157">
        <f>VLOOKUP($B20,'Module 2025'!$A:$BA,26,FALSE)</f>
        <v>6</v>
      </c>
      <c r="R20" s="157" t="str">
        <f>VLOOKUP($B20,'Module 2025'!$A:$BA,27,FALSE)</f>
        <v>6;8</v>
      </c>
      <c r="S20" s="157" t="str">
        <f>VLOOKUP($B20,'Module 2025'!$A:$BA,28,FALSE)</f>
        <v/>
      </c>
      <c r="T20" s="157" t="str">
        <f>VLOOKUP($B20,'Module 2025'!$A:$BA,29,FALSE)</f>
        <v/>
      </c>
      <c r="U20" s="157" t="str">
        <f>VLOOKUP($B20,'Module 2025'!$A:$BA,30,FALSE)</f>
        <v/>
      </c>
      <c r="V20" s="157" t="str">
        <f>VLOOKUP($B20,'Module 2025'!$A:$BA,31,FALSE)</f>
        <v/>
      </c>
      <c r="W20" s="157" t="str">
        <f>VLOOKUP($B20,'Module 2025'!$A:$BA,32,FALSE)</f>
        <v/>
      </c>
      <c r="X20" s="157" t="str">
        <f>VLOOKUP($B20,'Module 2025'!$A:$BA,33,FALSE)</f>
        <v/>
      </c>
      <c r="Y20" s="157" t="str">
        <f>VLOOKUP($B20,'Module 2025'!$A:$BA,34,FALSE)</f>
        <v/>
      </c>
      <c r="Z20" s="157" t="str">
        <f>VLOOKUP($B20,'Module 2025'!$A:$BA,35,FALSE)</f>
        <v/>
      </c>
      <c r="AA20" s="157" t="str">
        <f>VLOOKUP($B20,'Module 2025'!$A:$BA,36,FALSE)</f>
        <v/>
      </c>
      <c r="AB20" s="157" t="str">
        <f>VLOOKUP($B20,'Module 2025'!$A:$BA,37,FALSE)</f>
        <v/>
      </c>
      <c r="AC20" s="157" t="str">
        <f>VLOOKUP(B20,'Module 2025'!A:BC,55,FALSE)</f>
        <v>Ja</v>
      </c>
      <c r="AD20" s="157">
        <f>VLOOKUP(B20,'Module 2025'!A:BD,56,FALSE)</f>
        <v>0</v>
      </c>
      <c r="AE20" s="157">
        <f>VLOOKUP(B20,'Module 2025'!A:AX,50,FALSE)</f>
        <v>0</v>
      </c>
      <c r="AF20" s="157">
        <f>VLOOKUP(B20,'Module 2025'!A:F,6,FALSE)</f>
        <v>0</v>
      </c>
      <c r="AG20" s="157" t="str">
        <f>VLOOKUP(B20,'Module 2025'!A:H,7,FALSE)</f>
        <v>EU-THET</v>
      </c>
      <c r="AH20" s="157" t="str">
        <f>VLOOKUP(B20,'Module 2025'!A:H,8,FALSE)</f>
        <v>EU-ELEE/NTEC</v>
      </c>
      <c r="AI20" s="157" t="str">
        <f>VLOOKUP(B20,'Module 2025'!A:BR,70,FALSE)</f>
        <v>x</v>
      </c>
    </row>
    <row r="21" spans="1:35">
      <c r="A21" s="117" t="str">
        <f>VLOOKUP($B21,'Module 2025'!$A:$BQ,69,FALSE)</f>
        <v>Bödi Richard</v>
      </c>
      <c r="B21" s="66" t="s">
        <v>1493</v>
      </c>
      <c r="C21" s="6" t="str">
        <f>VLOOKUP($B21,'Module 2025'!$A:$BA,12,FALSE)</f>
        <v>Versicherungsmathematik</v>
      </c>
      <c r="D21" s="6" t="str">
        <f>VLOOKUP($B21,'Module 2025'!$A:$BA,38,FALSE)</f>
        <v>IDP</v>
      </c>
      <c r="E21" s="117" t="str">
        <f>VLOOKUP($B21,'Module 2025'!$A:$BQ,39,FALSE)</f>
        <v>bodr</v>
      </c>
      <c r="F21" s="6" t="str">
        <f>VLOOKUP(D21,Konstruktion!A:B,2,FALSE)</f>
        <v>MPS</v>
      </c>
      <c r="G21" s="6" t="str">
        <f>VLOOKUP($B21,'Module 2025'!$A:$BA,17,FALSE)</f>
        <v>WI4-WM</v>
      </c>
      <c r="H21" s="6" t="str">
        <f>VLOOKUP($B21,'Module 2025'!$A:$BA,18,FALSE)</f>
        <v>3. Semester</v>
      </c>
      <c r="I21" s="6" t="str">
        <f>VLOOKUP($B21,'Module 2025'!$A:$BA,19,FALSE)</f>
        <v>5. Semester</v>
      </c>
      <c r="J21" s="6">
        <f>VLOOKUP($B21,'Module 2025'!$A:$BG,59,FALSE)</f>
        <v>0</v>
      </c>
      <c r="K21" s="157" t="str">
        <f>VLOOKUP($B21,'Module 2025'!$A:$BA,20,FALSE)</f>
        <v/>
      </c>
      <c r="L21" s="157" t="str">
        <f>VLOOKUP($B21,'Module 2025'!$A:$BA,21,FALSE)</f>
        <v/>
      </c>
      <c r="M21" s="157">
        <f>VLOOKUP($B21,'Module 2025'!$A:$BA,22,FALSE)</f>
        <v>0</v>
      </c>
      <c r="N21" s="157">
        <f>VLOOKUP($B21,'Module 2025'!$A:$BA,23,FALSE)</f>
        <v>0</v>
      </c>
      <c r="O21" s="157" t="str">
        <f>VLOOKUP($B21,'Module 2025'!$A:$BA,24,FALSE)</f>
        <v/>
      </c>
      <c r="P21" s="157" t="str">
        <f>VLOOKUP($B21,'Module 2025'!$A:$BA,25,FALSE)</f>
        <v/>
      </c>
      <c r="Q21" s="157" t="str">
        <f>VLOOKUP($B21,'Module 2025'!$A:$BA,26,FALSE)</f>
        <v/>
      </c>
      <c r="R21" s="157" t="str">
        <f>VLOOKUP($B21,'Module 2025'!$A:$BA,27,FALSE)</f>
        <v/>
      </c>
      <c r="S21" s="157" t="str">
        <f>VLOOKUP($B21,'Module 2025'!$A:$BA,28,FALSE)</f>
        <v/>
      </c>
      <c r="T21" s="157" t="str">
        <f>VLOOKUP($B21,'Module 2025'!$A:$BA,29,FALSE)</f>
        <v/>
      </c>
      <c r="U21" s="157" t="str">
        <f>VLOOKUP($B21,'Module 2025'!$A:$BA,30,FALSE)</f>
        <v/>
      </c>
      <c r="V21" s="157" t="str">
        <f>VLOOKUP($B21,'Module 2025'!$A:$BA,31,FALSE)</f>
        <v/>
      </c>
      <c r="W21" s="157" t="str">
        <f>VLOOKUP($B21,'Module 2025'!$A:$BA,32,FALSE)</f>
        <v/>
      </c>
      <c r="X21" s="157" t="str">
        <f>VLOOKUP($B21,'Module 2025'!$A:$BA,33,FALSE)</f>
        <v/>
      </c>
      <c r="Y21" s="157" t="str">
        <f>VLOOKUP($B21,'Module 2025'!$A:$BA,34,FALSE)</f>
        <v/>
      </c>
      <c r="Z21" s="157" t="str">
        <f>VLOOKUP($B21,'Module 2025'!$A:$BA,35,FALSE)</f>
        <v/>
      </c>
      <c r="AA21" s="157">
        <f>VLOOKUP($B21,'Module 2025'!$A:$BA,36,FALSE)</f>
        <v>3</v>
      </c>
      <c r="AB21" s="157">
        <f>VLOOKUP($B21,'Module 2025'!$A:$BA,37,FALSE)</f>
        <v>5</v>
      </c>
      <c r="AC21" s="157" t="str">
        <f>VLOOKUP(B21,'Module 2025'!A:BC,55,FALSE)</f>
        <v>Ja</v>
      </c>
      <c r="AD21" s="157">
        <f>VLOOKUP(B21,'Module 2025'!A:BD,56,FALSE)</f>
        <v>0</v>
      </c>
      <c r="AE21" s="157">
        <f>VLOOKUP(B21,'Module 2025'!A:AX,50,FALSE)</f>
        <v>0</v>
      </c>
      <c r="AF21" s="157">
        <f>VLOOKUP(B21,'Module 2025'!A:F,6,FALSE)</f>
        <v>0</v>
      </c>
      <c r="AG21" s="157" t="str">
        <f>VLOOKUP(B21,'Module 2025'!A:H,7,FALSE)</f>
        <v>WI-WM</v>
      </c>
      <c r="AH21" s="157">
        <f>VLOOKUP(B21,'Module 2025'!A:H,8,FALSE)</f>
        <v>0</v>
      </c>
      <c r="AI21" s="157">
        <f>VLOOKUP(B21,'Module 2025'!A:BR,70,FALSE)</f>
        <v>0</v>
      </c>
    </row>
    <row r="22" spans="1:35">
      <c r="A22" s="117" t="str">
        <f>VLOOKUP($B22,'Module 2025'!$A:$BQ,69,FALSE)</f>
        <v>Bohnert Thomas Michael</v>
      </c>
      <c r="B22" s="66" t="s">
        <v>2720</v>
      </c>
      <c r="C22" s="6" t="str">
        <f>VLOOKUP($B22,'Module 2025'!$A:$BA,12,FALSE)</f>
        <v>Cloud Computing 1</v>
      </c>
      <c r="D22" s="6" t="str">
        <f>VLOOKUP($B22,'Module 2025'!$A:$BA,38,FALSE)</f>
        <v>InIT</v>
      </c>
      <c r="E22" s="117" t="str">
        <f>VLOOKUP($B22,'Module 2025'!$A:$BQ,39,FALSE)</f>
        <v>bohe</v>
      </c>
      <c r="F22" s="6" t="str">
        <f>VLOOKUP(D22,Konstruktion!A:B,2,FALSE)</f>
        <v>IEM</v>
      </c>
      <c r="G22" s="6" t="str">
        <f>VLOOKUP($B22,'Module 2025'!$A:$BA,17,FALSE)</f>
        <v>IT6</v>
      </c>
      <c r="H22" s="6" t="str">
        <f>VLOOKUP($B22,'Module 2025'!$A:$BA,18,FALSE)</f>
        <v>5. Semester</v>
      </c>
      <c r="I22" s="6" t="str">
        <f>VLOOKUP($B22,'Module 2025'!$A:$BA,19,FALSE)</f>
        <v>5. Sem/7. Sem</v>
      </c>
      <c r="J22" s="6">
        <f>VLOOKUP($B22,'Module 2025'!$A:$BG,59,FALSE)</f>
        <v>0</v>
      </c>
      <c r="K22" s="157" t="str">
        <f>VLOOKUP($B22,'Module 2025'!$A:$BA,20,FALSE)</f>
        <v/>
      </c>
      <c r="L22" s="157" t="str">
        <f>VLOOKUP($B22,'Module 2025'!$A:$BA,21,FALSE)</f>
        <v/>
      </c>
      <c r="M22" s="157">
        <f>VLOOKUP($B22,'Module 2025'!$A:$BA,22,FALSE)</f>
        <v>0</v>
      </c>
      <c r="N22" s="157">
        <f>VLOOKUP($B22,'Module 2025'!$A:$BA,23,FALSE)</f>
        <v>0</v>
      </c>
      <c r="O22" s="157" t="str">
        <f>VLOOKUP($B22,'Module 2025'!$A:$BA,24,FALSE)</f>
        <v/>
      </c>
      <c r="P22" s="157" t="str">
        <f>VLOOKUP($B22,'Module 2025'!$A:$BA,25,FALSE)</f>
        <v/>
      </c>
      <c r="Q22" s="157" t="str">
        <f>VLOOKUP($B22,'Module 2025'!$A:$BA,26,FALSE)</f>
        <v/>
      </c>
      <c r="R22" s="157" t="str">
        <f>VLOOKUP($B22,'Module 2025'!$A:$BA,27,FALSE)</f>
        <v/>
      </c>
      <c r="S22" s="157">
        <f>VLOOKUP($B22,'Module 2025'!$A:$BA,28,FALSE)</f>
        <v>5</v>
      </c>
      <c r="T22" s="157" t="str">
        <f>VLOOKUP($B22,'Module 2025'!$A:$BA,29,FALSE)</f>
        <v>5;7</v>
      </c>
      <c r="U22" s="157" t="str">
        <f>VLOOKUP($B22,'Module 2025'!$A:$BA,30,FALSE)</f>
        <v/>
      </c>
      <c r="V22" s="157" t="str">
        <f>VLOOKUP($B22,'Module 2025'!$A:$BA,31,FALSE)</f>
        <v/>
      </c>
      <c r="W22" s="157" t="str">
        <f>VLOOKUP($B22,'Module 2025'!$A:$BA,32,FALSE)</f>
        <v/>
      </c>
      <c r="X22" s="157" t="str">
        <f>VLOOKUP($B22,'Module 2025'!$A:$BA,33,FALSE)</f>
        <v/>
      </c>
      <c r="Y22" s="157" t="str">
        <f>VLOOKUP($B22,'Module 2025'!$A:$BA,34,FALSE)</f>
        <v/>
      </c>
      <c r="Z22" s="157" t="str">
        <f>VLOOKUP($B22,'Module 2025'!$A:$BA,35,FALSE)</f>
        <v/>
      </c>
      <c r="AA22" s="157" t="str">
        <f>VLOOKUP($B22,'Module 2025'!$A:$BA,36,FALSE)</f>
        <v/>
      </c>
      <c r="AB22" s="157" t="str">
        <f>VLOOKUP($B22,'Module 2025'!$A:$BA,37,FALSE)</f>
        <v/>
      </c>
      <c r="AC22" s="157" t="str">
        <f>VLOOKUP(B22,'Module 2025'!A:BC,55,FALSE)</f>
        <v>Ja</v>
      </c>
      <c r="AD22" s="157" t="str">
        <f>VLOOKUP(B22,'Module 2025'!A:BD,56,FALSE)</f>
        <v>WIN+ZH</v>
      </c>
      <c r="AE22" s="157" t="str">
        <f>VLOOKUP(B22,'Module 2025'!A:AX,50,FALSE)</f>
        <v>x</v>
      </c>
      <c r="AF22" s="157">
        <f>VLOOKUP(B22,'Module 2025'!A:F,6,FALSE)</f>
        <v>0</v>
      </c>
      <c r="AG22" s="157">
        <f>VLOOKUP(B22,'Module 2025'!A:H,7,FALSE)</f>
        <v>0</v>
      </c>
      <c r="AH22" s="157" t="str">
        <f>VLOOKUP(B22,'Module 2025'!A:H,8,FALSE)</f>
        <v>IT</v>
      </c>
      <c r="AI22" s="157" t="str">
        <f>VLOOKUP(B22,'Module 2025'!A:BR,70,FALSE)</f>
        <v>x</v>
      </c>
    </row>
    <row r="23" spans="1:35">
      <c r="A23" s="117" t="str">
        <f>VLOOKUP($B23,'Module 2025'!$A:$BQ,69,FALSE)</f>
        <v>Bonmarin Mathias</v>
      </c>
      <c r="B23" s="66" t="s">
        <v>3817</v>
      </c>
      <c r="C23" s="6" t="str">
        <f>VLOOKUP($B23,'Module 2025'!$A:$BA,12,FALSE)</f>
        <v>Thermal Devices in Medicine</v>
      </c>
      <c r="D23" s="6" t="str">
        <f>VLOOKUP($B23,'Module 2025'!$A:$BA,38,FALSE)</f>
        <v>ICP</v>
      </c>
      <c r="E23" s="117" t="str">
        <f>VLOOKUP($B23,'Module 2025'!$A:$BQ,39,FALSE)</f>
        <v>bmat</v>
      </c>
      <c r="F23" s="6" t="str">
        <f>VLOOKUP(D23,Konstruktion!A:B,2,FALSE)</f>
        <v>MPS</v>
      </c>
      <c r="G23" s="6" t="str">
        <f>VLOOKUP($B23,'Module 2025'!$A:$BA,17,FALSE)</f>
        <v>ST5</v>
      </c>
      <c r="H23" s="6" t="str">
        <f>VLOOKUP($B23,'Module 2025'!$A:$BA,18,FALSE)</f>
        <v>6. Semester</v>
      </c>
      <c r="I23" s="6" t="str">
        <f>VLOOKUP($B23,'Module 2025'!$A:$BA,19,FALSE)</f>
        <v>8. Semester</v>
      </c>
      <c r="J23" s="6">
        <f>VLOOKUP($B23,'Module 2025'!$A:$BG,59,FALSE)</f>
        <v>0</v>
      </c>
      <c r="K23" s="157">
        <f>VLOOKUP($B23,'Module 2025'!$A:$BA,20,FALSE)</f>
        <v>0</v>
      </c>
      <c r="L23" s="157">
        <f>VLOOKUP($B23,'Module 2025'!$A:$BA,21,FALSE)</f>
        <v>0</v>
      </c>
      <c r="M23" s="157">
        <f>VLOOKUP($B23,'Module 2025'!$A:$BA,22,FALSE)</f>
        <v>0</v>
      </c>
      <c r="N23" s="157">
        <f>VLOOKUP($B23,'Module 2025'!$A:$BA,23,FALSE)</f>
        <v>0</v>
      </c>
      <c r="O23" s="157">
        <f>VLOOKUP($B23,'Module 2025'!$A:$BA,24,FALSE)</f>
        <v>0</v>
      </c>
      <c r="P23" s="157">
        <f>VLOOKUP($B23,'Module 2025'!$A:$BA,25,FALSE)</f>
        <v>0</v>
      </c>
      <c r="Q23" s="157">
        <f>VLOOKUP($B23,'Module 2025'!$A:$BA,26,FALSE)</f>
        <v>0</v>
      </c>
      <c r="R23" s="157">
        <f>VLOOKUP($B23,'Module 2025'!$A:$BA,27,FALSE)</f>
        <v>0</v>
      </c>
      <c r="S23" s="157">
        <f>VLOOKUP($B23,'Module 2025'!$A:$BA,28,FALSE)</f>
        <v>0</v>
      </c>
      <c r="T23" s="157">
        <f>VLOOKUP($B23,'Module 2025'!$A:$BA,29,FALSE)</f>
        <v>0</v>
      </c>
      <c r="U23" s="157">
        <f>VLOOKUP($B23,'Module 2025'!$A:$BA,30,FALSE)</f>
        <v>0</v>
      </c>
      <c r="V23" s="157">
        <f>VLOOKUP($B23,'Module 2025'!$A:$BA,31,FALSE)</f>
        <v>0</v>
      </c>
      <c r="W23" s="157">
        <f>VLOOKUP($B23,'Module 2025'!$A:$BA,32,FALSE)</f>
        <v>6</v>
      </c>
      <c r="X23" s="157">
        <f>VLOOKUP($B23,'Module 2025'!$A:$BA,33,FALSE)</f>
        <v>8</v>
      </c>
      <c r="Y23" s="157">
        <f>VLOOKUP($B23,'Module 2025'!$A:$BA,34,FALSE)</f>
        <v>0</v>
      </c>
      <c r="Z23" s="157">
        <f>VLOOKUP($B23,'Module 2025'!$A:$BA,35,FALSE)</f>
        <v>0</v>
      </c>
      <c r="AA23" s="157">
        <f>VLOOKUP($B23,'Module 2025'!$A:$BA,36,FALSE)</f>
        <v>0</v>
      </c>
      <c r="AB23" s="157">
        <f>VLOOKUP($B23,'Module 2025'!$A:$BA,37,FALSE)</f>
        <v>0</v>
      </c>
      <c r="AC23" s="157" t="str">
        <f>VLOOKUP(B23,'Module 2025'!A:BC,55,FALSE)</f>
        <v>Ja</v>
      </c>
      <c r="AD23" s="157">
        <f>VLOOKUP(B23,'Module 2025'!A:BD,56,FALSE)</f>
        <v>0</v>
      </c>
      <c r="AE23" s="157" t="str">
        <f>VLOOKUP(B23,'Module 2025'!A:AX,50,FALSE)</f>
        <v>x</v>
      </c>
      <c r="AF23" s="157">
        <f>VLOOKUP(B23,'Module 2025'!A:F,6,FALSE)</f>
        <v>0</v>
      </c>
      <c r="AG23" s="157">
        <f>VLOOKUP(B23,'Module 2025'!A:H,7,FALSE)</f>
        <v>0</v>
      </c>
      <c r="AH23" s="157" t="str">
        <f>VLOOKUP(B23,'Module 2025'!A:H,8,FALSE)</f>
        <v>ST</v>
      </c>
      <c r="AI23" s="157" t="str">
        <f>VLOOKUP(B23,'Module 2025'!A:BR,70,FALSE)</f>
        <v>x</v>
      </c>
    </row>
    <row r="24" spans="1:35">
      <c r="A24" s="117" t="str">
        <f>VLOOKUP($B24,'Module 2025'!$A:$BQ,69,FALSE)</f>
        <v>Bothien Mirko</v>
      </c>
      <c r="B24" s="66" t="s">
        <v>4070</v>
      </c>
      <c r="C24" s="6" t="str">
        <f>VLOOKUP($B24,'Module 2025'!$A:$BA,12,FALSE)</f>
        <v>Windkraft Wasserkraft Solarthermie</v>
      </c>
      <c r="D24" s="6" t="str">
        <f>VLOOKUP($B24,'Module 2025'!$A:$BA,38,FALSE)</f>
        <v>IEFE</v>
      </c>
      <c r="E24" s="117" t="str">
        <f>VLOOKUP($B24,'Module 2025'!$A:$BQ,39,FALSE)</f>
        <v>both</v>
      </c>
      <c r="F24" s="6" t="str">
        <f>VLOOKUP(D24,Konstruktion!A:B,2,FALSE)</f>
        <v>MEA</v>
      </c>
      <c r="G24" s="6" t="str">
        <f>VLOOKUP($B24,'Module 2025'!$A:$BA,17,FALSE)</f>
        <v>EU5-THET,EU6-ELEE/NTEC,MT6</v>
      </c>
      <c r="H24" s="6" t="str">
        <f>VLOOKUP($B24,'Module 2025'!$A:$BA,18,FALSE)</f>
        <v>6. Semester</v>
      </c>
      <c r="I24" s="6" t="str">
        <f>VLOOKUP($B24,'Module 2025'!$A:$BA,19,FALSE)</f>
        <v>6. Semester(EU)/8. Semester</v>
      </c>
      <c r="J24" s="6">
        <f>VLOOKUP($B24,'Module 2025'!$A:$BG,59,FALSE)</f>
        <v>0</v>
      </c>
      <c r="K24" s="157" t="str">
        <f>VLOOKUP($B24,'Module 2025'!$A:$BA,20,FALSE)</f>
        <v/>
      </c>
      <c r="L24" s="157" t="str">
        <f>VLOOKUP($B24,'Module 2025'!$A:$BA,21,FALSE)</f>
        <v/>
      </c>
      <c r="M24" s="157">
        <f>VLOOKUP($B24,'Module 2025'!$A:$BA,22,FALSE)</f>
        <v>0</v>
      </c>
      <c r="N24" s="157">
        <f>VLOOKUP($B24,'Module 2025'!$A:$BA,23,FALSE)</f>
        <v>0</v>
      </c>
      <c r="O24" s="157" t="str">
        <f>VLOOKUP($B24,'Module 2025'!$A:$BA,24,FALSE)</f>
        <v/>
      </c>
      <c r="P24" s="157" t="str">
        <f>VLOOKUP($B24,'Module 2025'!$A:$BA,25,FALSE)</f>
        <v/>
      </c>
      <c r="Q24" s="157">
        <f>VLOOKUP($B24,'Module 2025'!$A:$BA,26,FALSE)</f>
        <v>6</v>
      </c>
      <c r="R24" s="157" t="str">
        <f>VLOOKUP($B24,'Module 2025'!$A:$BA,27,FALSE)</f>
        <v>6;8</v>
      </c>
      <c r="S24" s="157" t="str">
        <f>VLOOKUP($B24,'Module 2025'!$A:$BA,28,FALSE)</f>
        <v/>
      </c>
      <c r="T24" s="157" t="str">
        <f>VLOOKUP($B24,'Module 2025'!$A:$BA,29,FALSE)</f>
        <v/>
      </c>
      <c r="U24" s="157">
        <f>VLOOKUP($B24,'Module 2025'!$A:$BA,30,FALSE)</f>
        <v>6</v>
      </c>
      <c r="V24" s="157">
        <f>VLOOKUP($B24,'Module 2025'!$A:$BA,31,FALSE)</f>
        <v>8</v>
      </c>
      <c r="W24" s="157" t="str">
        <f>VLOOKUP($B24,'Module 2025'!$A:$BA,32,FALSE)</f>
        <v/>
      </c>
      <c r="X24" s="157" t="str">
        <f>VLOOKUP($B24,'Module 2025'!$A:$BA,33,FALSE)</f>
        <v/>
      </c>
      <c r="Y24" s="157" t="str">
        <f>VLOOKUP($B24,'Module 2025'!$A:$BA,34,FALSE)</f>
        <v/>
      </c>
      <c r="Z24" s="157" t="str">
        <f>VLOOKUP($B24,'Module 2025'!$A:$BA,35,FALSE)</f>
        <v/>
      </c>
      <c r="AA24" s="157" t="str">
        <f>VLOOKUP($B24,'Module 2025'!$A:$BA,36,FALSE)</f>
        <v/>
      </c>
      <c r="AB24" s="157" t="str">
        <f>VLOOKUP($B24,'Module 2025'!$A:$BA,37,FALSE)</f>
        <v/>
      </c>
      <c r="AC24" s="157" t="str">
        <f>VLOOKUP(B24,'Module 2025'!A:BC,55,FALSE)</f>
        <v>Ja</v>
      </c>
      <c r="AD24" s="157">
        <f>VLOOKUP(B24,'Module 2025'!A:BD,56,FALSE)</f>
        <v>0</v>
      </c>
      <c r="AE24" s="157">
        <f>VLOOKUP(B24,'Module 2025'!A:AX,50,FALSE)</f>
        <v>0</v>
      </c>
      <c r="AF24" s="157">
        <f>VLOOKUP(B24,'Module 2025'!A:F,6,FALSE)</f>
        <v>0</v>
      </c>
      <c r="AG24" s="157" t="str">
        <f>VLOOKUP(B24,'Module 2025'!A:H,7,FALSE)</f>
        <v>EU-THET,MT-SP</v>
      </c>
      <c r="AH24" s="157" t="str">
        <f>VLOOKUP(B24,'Module 2025'!A:H,8,FALSE)</f>
        <v>EU-ELEE/NTEC</v>
      </c>
      <c r="AI24" s="157" t="str">
        <f>VLOOKUP(B24,'Module 2025'!A:BR,70,FALSE)</f>
        <v>x</v>
      </c>
    </row>
    <row r="25" spans="1:35">
      <c r="A25" s="117" t="str">
        <f>VLOOKUP($B25,'Module 2025'!$A:$BQ,69,FALSE)</f>
        <v>Brändli Christof</v>
      </c>
      <c r="B25" s="66" t="s">
        <v>2886</v>
      </c>
      <c r="C25" s="6" t="str">
        <f>VLOOKUP($B25,'Module 2025'!$A:$BA,12,FALSE)</f>
        <v>Innovative Werkstoffe und Oberflächen 1</v>
      </c>
      <c r="D25" s="6" t="str">
        <f>VLOOKUP($B25,'Module 2025'!$A:$BA,38,FALSE)</f>
        <v>IMPE</v>
      </c>
      <c r="E25" s="117" t="str">
        <f>VLOOKUP($B25,'Module 2025'!$A:$BQ,39,FALSE)</f>
        <v>brae</v>
      </c>
      <c r="F25" s="6" t="str">
        <f>VLOOKUP(D25,Konstruktion!A:B,2,FALSE)</f>
        <v>MEA</v>
      </c>
      <c r="G25" s="6" t="str">
        <f>VLOOKUP($B25,'Module 2025'!$A:$BA,17,FALSE)</f>
        <v>MT6</v>
      </c>
      <c r="H25" s="6" t="str">
        <f>VLOOKUP($B25,'Module 2025'!$A:$BA,18,FALSE)</f>
        <v>5. Semester</v>
      </c>
      <c r="I25" s="6" t="str">
        <f>VLOOKUP($B25,'Module 2025'!$A:$BA,19,FALSE)</f>
        <v>7. Semester</v>
      </c>
      <c r="J25" s="6">
        <f>VLOOKUP($B25,'Module 2025'!$A:$BG,59,FALSE)</f>
        <v>0</v>
      </c>
      <c r="K25" s="157" t="str">
        <f>VLOOKUP($B25,'Module 2025'!$A:$BA,20,FALSE)</f>
        <v/>
      </c>
      <c r="L25" s="157" t="str">
        <f>VLOOKUP($B25,'Module 2025'!$A:$BA,21,FALSE)</f>
        <v/>
      </c>
      <c r="M25" s="157">
        <f>VLOOKUP($B25,'Module 2025'!$A:$BA,22,FALSE)</f>
        <v>0</v>
      </c>
      <c r="N25" s="157">
        <f>VLOOKUP($B25,'Module 2025'!$A:$BA,23,FALSE)</f>
        <v>0</v>
      </c>
      <c r="O25" s="157" t="str">
        <f>VLOOKUP($B25,'Module 2025'!$A:$BA,24,FALSE)</f>
        <v/>
      </c>
      <c r="P25" s="157" t="str">
        <f>VLOOKUP($B25,'Module 2025'!$A:$BA,25,FALSE)</f>
        <v/>
      </c>
      <c r="Q25" s="157" t="str">
        <f>VLOOKUP($B25,'Module 2025'!$A:$BA,26,FALSE)</f>
        <v/>
      </c>
      <c r="R25" s="157" t="str">
        <f>VLOOKUP($B25,'Module 2025'!$A:$BA,27,FALSE)</f>
        <v/>
      </c>
      <c r="S25" s="157" t="str">
        <f>VLOOKUP($B25,'Module 2025'!$A:$BA,28,FALSE)</f>
        <v/>
      </c>
      <c r="T25" s="157" t="str">
        <f>VLOOKUP($B25,'Module 2025'!$A:$BA,29,FALSE)</f>
        <v/>
      </c>
      <c r="U25" s="157">
        <f>VLOOKUP($B25,'Module 2025'!$A:$BA,30,FALSE)</f>
        <v>5</v>
      </c>
      <c r="V25" s="157">
        <f>VLOOKUP($B25,'Module 2025'!$A:$BA,31,FALSE)</f>
        <v>7</v>
      </c>
      <c r="W25" s="157" t="str">
        <f>VLOOKUP($B25,'Module 2025'!$A:$BA,32,FALSE)</f>
        <v/>
      </c>
      <c r="X25" s="157" t="str">
        <f>VLOOKUP($B25,'Module 2025'!$A:$BA,33,FALSE)</f>
        <v/>
      </c>
      <c r="Y25" s="157" t="str">
        <f>VLOOKUP($B25,'Module 2025'!$A:$BA,34,FALSE)</f>
        <v/>
      </c>
      <c r="Z25" s="157" t="str">
        <f>VLOOKUP($B25,'Module 2025'!$A:$BA,35,FALSE)</f>
        <v/>
      </c>
      <c r="AA25" s="157" t="str">
        <f>VLOOKUP($B25,'Module 2025'!$A:$BA,36,FALSE)</f>
        <v/>
      </c>
      <c r="AB25" s="157" t="str">
        <f>VLOOKUP($B25,'Module 2025'!$A:$BA,37,FALSE)</f>
        <v/>
      </c>
      <c r="AC25" s="157" t="str">
        <f>VLOOKUP(B25,'Module 2025'!A:BC,55,FALSE)</f>
        <v>Ja</v>
      </c>
      <c r="AD25" s="157">
        <f>VLOOKUP(B25,'Module 2025'!A:BD,56,FALSE)</f>
        <v>0</v>
      </c>
      <c r="AE25" s="157">
        <f>VLOOKUP(B25,'Module 2025'!A:AX,50,FALSE)</f>
        <v>0</v>
      </c>
      <c r="AF25" s="157">
        <f>VLOOKUP(B25,'Module 2025'!A:F,6,FALSE)</f>
        <v>0</v>
      </c>
      <c r="AG25" s="157" t="str">
        <f>VLOOKUP(B25,'Module 2025'!A:H,7,FALSE)</f>
        <v>MT-SP</v>
      </c>
      <c r="AH25" s="157">
        <f>VLOOKUP(B25,'Module 2025'!A:H,8,FALSE)</f>
        <v>0</v>
      </c>
      <c r="AI25" s="157" t="str">
        <f>VLOOKUP(B25,'Module 2025'!A:BR,70,FALSE)</f>
        <v>x</v>
      </c>
    </row>
    <row r="26" spans="1:35">
      <c r="A26" s="117" t="str">
        <f>VLOOKUP($B26,'Module 2025'!$A:$BQ,69,FALSE)</f>
        <v>Brändli Christof</v>
      </c>
      <c r="B26" s="66" t="s">
        <v>4056</v>
      </c>
      <c r="C26" s="6" t="str">
        <f>VLOOKUP($B26,'Module 2025'!$A:$BA,12,FALSE)</f>
        <v>Werkstoffauswahl</v>
      </c>
      <c r="D26" s="6" t="str">
        <f>VLOOKUP($B26,'Module 2025'!$A:$BA,38,FALSE)</f>
        <v>IMPE</v>
      </c>
      <c r="E26" s="117" t="str">
        <f>VLOOKUP($B26,'Module 2025'!$A:$BQ,39,FALSE)</f>
        <v>brae</v>
      </c>
      <c r="F26" s="6" t="str">
        <f>VLOOKUP(D26,Konstruktion!A:B,2,FALSE)</f>
        <v>MEA</v>
      </c>
      <c r="G26" s="6" t="str">
        <f>VLOOKUP($B26,'Module 2025'!$A:$BA,17,FALSE)</f>
        <v>MT7</v>
      </c>
      <c r="H26" s="6" t="str">
        <f>VLOOKUP($B26,'Module 2025'!$A:$BA,18,FALSE)</f>
        <v>6. Semester</v>
      </c>
      <c r="I26" s="6" t="str">
        <f>VLOOKUP($B26,'Module 2025'!$A:$BA,19,FALSE)</f>
        <v>8. Semester</v>
      </c>
      <c r="J26" s="6">
        <f>VLOOKUP($B26,'Module 2025'!$A:$BG,59,FALSE)</f>
        <v>0</v>
      </c>
      <c r="K26" s="157" t="str">
        <f>VLOOKUP($B26,'Module 2025'!$A:$BA,20,FALSE)</f>
        <v/>
      </c>
      <c r="L26" s="157" t="str">
        <f>VLOOKUP($B26,'Module 2025'!$A:$BA,21,FALSE)</f>
        <v/>
      </c>
      <c r="M26" s="157">
        <f>VLOOKUP($B26,'Module 2025'!$A:$BA,22,FALSE)</f>
        <v>0</v>
      </c>
      <c r="N26" s="157">
        <f>VLOOKUP($B26,'Module 2025'!$A:$BA,23,FALSE)</f>
        <v>0</v>
      </c>
      <c r="O26" s="157" t="str">
        <f>VLOOKUP($B26,'Module 2025'!$A:$BA,24,FALSE)</f>
        <v/>
      </c>
      <c r="P26" s="157" t="str">
        <f>VLOOKUP($B26,'Module 2025'!$A:$BA,25,FALSE)</f>
        <v/>
      </c>
      <c r="Q26" s="157" t="str">
        <f>VLOOKUP($B26,'Module 2025'!$A:$BA,26,FALSE)</f>
        <v/>
      </c>
      <c r="R26" s="157" t="str">
        <f>VLOOKUP($B26,'Module 2025'!$A:$BA,27,FALSE)</f>
        <v/>
      </c>
      <c r="S26" s="157" t="str">
        <f>VLOOKUP($B26,'Module 2025'!$A:$BA,28,FALSE)</f>
        <v/>
      </c>
      <c r="T26" s="157" t="str">
        <f>VLOOKUP($B26,'Module 2025'!$A:$BA,29,FALSE)</f>
        <v/>
      </c>
      <c r="U26" s="157">
        <f>VLOOKUP($B26,'Module 2025'!$A:$BA,30,FALSE)</f>
        <v>6</v>
      </c>
      <c r="V26" s="157">
        <f>VLOOKUP($B26,'Module 2025'!$A:$BA,31,FALSE)</f>
        <v>8</v>
      </c>
      <c r="W26" s="157" t="str">
        <f>VLOOKUP($B26,'Module 2025'!$A:$BA,32,FALSE)</f>
        <v/>
      </c>
      <c r="X26" s="157" t="str">
        <f>VLOOKUP($B26,'Module 2025'!$A:$BA,33,FALSE)</f>
        <v/>
      </c>
      <c r="Y26" s="157" t="str">
        <f>VLOOKUP($B26,'Module 2025'!$A:$BA,34,FALSE)</f>
        <v/>
      </c>
      <c r="Z26" s="157" t="str">
        <f>VLOOKUP($B26,'Module 2025'!$A:$BA,35,FALSE)</f>
        <v/>
      </c>
      <c r="AA26" s="157" t="str">
        <f>VLOOKUP($B26,'Module 2025'!$A:$BA,36,FALSE)</f>
        <v/>
      </c>
      <c r="AB26" s="157" t="str">
        <f>VLOOKUP($B26,'Module 2025'!$A:$BA,37,FALSE)</f>
        <v/>
      </c>
      <c r="AC26" s="157" t="str">
        <f>VLOOKUP(B26,'Module 2025'!A:BC,55,FALSE)</f>
        <v>Ja</v>
      </c>
      <c r="AD26" s="157">
        <f>VLOOKUP(B26,'Module 2025'!A:BD,56,FALSE)</f>
        <v>0</v>
      </c>
      <c r="AE26" s="157">
        <f>VLOOKUP(B26,'Module 2025'!A:AX,50,FALSE)</f>
        <v>0</v>
      </c>
      <c r="AF26" s="157">
        <f>VLOOKUP(B26,'Module 2025'!A:F,6,FALSE)</f>
        <v>0</v>
      </c>
      <c r="AG26" s="157">
        <f>VLOOKUP(B26,'Module 2025'!A:H,7,FALSE)</f>
        <v>0</v>
      </c>
      <c r="AH26" s="157" t="str">
        <f>VLOOKUP(B26,'Module 2025'!A:H,8,FALSE)</f>
        <v>MT</v>
      </c>
      <c r="AI26" s="157" t="str">
        <f>VLOOKUP(B26,'Module 2025'!A:BR,70,FALSE)</f>
        <v>x</v>
      </c>
    </row>
    <row r="27" spans="1:35">
      <c r="A27" s="117" t="str">
        <f>VLOOKUP($B27,'Module 2025'!$A:$BQ,69,FALSE)</f>
        <v>Braschler Martin</v>
      </c>
      <c r="B27" s="66" t="s">
        <v>2867</v>
      </c>
      <c r="C27" s="6" t="str">
        <f>VLOOKUP($B27,'Module 2025'!$A:$BA,12,FALSE)</f>
        <v>Information Engineering 1</v>
      </c>
      <c r="D27" s="6" t="str">
        <f>VLOOKUP($B27,'Module 2025'!$A:$BA,38,FALSE)</f>
        <v>INIT</v>
      </c>
      <c r="E27" s="117" t="str">
        <f>VLOOKUP($B27,'Module 2025'!$A:$BQ,39,FALSE)</f>
        <v>bram</v>
      </c>
      <c r="F27" s="6" t="str">
        <f>VLOOKUP(D27,Konstruktion!A:B,2,FALSE)</f>
        <v>IEM</v>
      </c>
      <c r="G27" s="6" t="str">
        <f>VLOOKUP($B27,'Module 2025'!$A:$BA,17,FALSE)</f>
        <v>IT6</v>
      </c>
      <c r="H27" s="6" t="str">
        <f>VLOOKUP($B27,'Module 2025'!$A:$BA,18,FALSE)</f>
        <v>5. Semester</v>
      </c>
      <c r="I27" s="6" t="str">
        <f>VLOOKUP($B27,'Module 2025'!$A:$BA,19,FALSE)</f>
        <v>5. Sem/7. Sem</v>
      </c>
      <c r="J27" s="6">
        <f>VLOOKUP($B27,'Module 2025'!$A:$BG,59,FALSE)</f>
        <v>0</v>
      </c>
      <c r="K27" s="157" t="str">
        <f>VLOOKUP($B27,'Module 2025'!$A:$BA,20,FALSE)</f>
        <v/>
      </c>
      <c r="L27" s="157" t="str">
        <f>VLOOKUP($B27,'Module 2025'!$A:$BA,21,FALSE)</f>
        <v/>
      </c>
      <c r="M27" s="157">
        <f>VLOOKUP($B27,'Module 2025'!$A:$BA,22,FALSE)</f>
        <v>0</v>
      </c>
      <c r="N27" s="157">
        <f>VLOOKUP($B27,'Module 2025'!$A:$BA,23,FALSE)</f>
        <v>0</v>
      </c>
      <c r="O27" s="157" t="str">
        <f>VLOOKUP($B27,'Module 2025'!$A:$BA,24,FALSE)</f>
        <v/>
      </c>
      <c r="P27" s="157" t="str">
        <f>VLOOKUP($B27,'Module 2025'!$A:$BA,25,FALSE)</f>
        <v/>
      </c>
      <c r="Q27" s="157" t="str">
        <f>VLOOKUP($B27,'Module 2025'!$A:$BA,26,FALSE)</f>
        <v/>
      </c>
      <c r="R27" s="157" t="str">
        <f>VLOOKUP($B27,'Module 2025'!$A:$BA,27,FALSE)</f>
        <v/>
      </c>
      <c r="S27" s="157">
        <f>VLOOKUP($B27,'Module 2025'!$A:$BA,28,FALSE)</f>
        <v>5</v>
      </c>
      <c r="T27" s="157" t="str">
        <f>VLOOKUP($B27,'Module 2025'!$A:$BA,29,FALSE)</f>
        <v>5;7</v>
      </c>
      <c r="U27" s="157" t="str">
        <f>VLOOKUP($B27,'Module 2025'!$A:$BA,30,FALSE)</f>
        <v/>
      </c>
      <c r="V27" s="157" t="str">
        <f>VLOOKUP($B27,'Module 2025'!$A:$BA,31,FALSE)</f>
        <v/>
      </c>
      <c r="W27" s="157" t="str">
        <f>VLOOKUP($B27,'Module 2025'!$A:$BA,32,FALSE)</f>
        <v/>
      </c>
      <c r="X27" s="157" t="str">
        <f>VLOOKUP($B27,'Module 2025'!$A:$BA,33,FALSE)</f>
        <v/>
      </c>
      <c r="Y27" s="157" t="str">
        <f>VLOOKUP($B27,'Module 2025'!$A:$BA,34,FALSE)</f>
        <v/>
      </c>
      <c r="Z27" s="157" t="str">
        <f>VLOOKUP($B27,'Module 2025'!$A:$BA,35,FALSE)</f>
        <v/>
      </c>
      <c r="AA27" s="157" t="str">
        <f>VLOOKUP($B27,'Module 2025'!$A:$BA,36,FALSE)</f>
        <v/>
      </c>
      <c r="AB27" s="157" t="str">
        <f>VLOOKUP($B27,'Module 2025'!$A:$BA,37,FALSE)</f>
        <v/>
      </c>
      <c r="AC27" s="157" t="str">
        <f>VLOOKUP(B27,'Module 2025'!A:BC,55,FALSE)</f>
        <v>Ja</v>
      </c>
      <c r="AD27" s="157" t="str">
        <f>VLOOKUP(B27,'Module 2025'!A:BD,56,FALSE)</f>
        <v>WIN+ZH</v>
      </c>
      <c r="AE27" s="157">
        <f>VLOOKUP(B27,'Module 2025'!A:AX,50,FALSE)</f>
        <v>0</v>
      </c>
      <c r="AF27" s="157">
        <f>VLOOKUP(B27,'Module 2025'!A:F,6,FALSE)</f>
        <v>0</v>
      </c>
      <c r="AG27" s="157">
        <f>VLOOKUP(B27,'Module 2025'!A:H,7,FALSE)</f>
        <v>0</v>
      </c>
      <c r="AH27" s="157" t="str">
        <f>VLOOKUP(B27,'Module 2025'!A:H,8,FALSE)</f>
        <v>IT</v>
      </c>
      <c r="AI27" s="157" t="str">
        <f>VLOOKUP(B27,'Module 2025'!A:BR,70,FALSE)</f>
        <v>x</v>
      </c>
    </row>
    <row r="28" spans="1:35">
      <c r="A28" s="117" t="str">
        <f>VLOOKUP($B28,'Module 2025'!$A:$BQ,69,FALSE)</f>
        <v>Braschler Martin</v>
      </c>
      <c r="B28" s="66" t="s">
        <v>3387</v>
      </c>
      <c r="C28" s="6" t="str">
        <f>VLOOKUP($B28,'Module 2025'!$A:$BA,12,FALSE)</f>
        <v>Datenbanken</v>
      </c>
      <c r="D28" s="6" t="str">
        <f>VLOOKUP($B28,'Module 2025'!$A:$BA,38,FALSE)</f>
        <v>InIT</v>
      </c>
      <c r="E28" s="117" t="str">
        <f>VLOOKUP($B28,'Module 2025'!$A:$BQ,39,FALSE)</f>
        <v>bram</v>
      </c>
      <c r="F28" s="6" t="str">
        <f>VLOOKUP(D28,Konstruktion!A:B,2,FALSE)</f>
        <v>IEM</v>
      </c>
      <c r="G28" s="6" t="str">
        <f>VLOOKUP($B28,'Module 2025'!$A:$BA,17,FALSE)</f>
        <v>DS1,IT2,WI5</v>
      </c>
      <c r="H28" s="6" t="str">
        <f>VLOOKUP($B28,'Module 2025'!$A:$BA,18,FALSE)</f>
        <v>5. Semester (WI) / 1. Semester (DS,IT)</v>
      </c>
      <c r="I28" s="6" t="str">
        <f>VLOOKUP($B28,'Module 2025'!$A:$BA,19,FALSE)</f>
        <v>3.Sem(IT)/5.Sem(WI)/1.Sem(DS)</v>
      </c>
      <c r="J28" s="6">
        <f>VLOOKUP($B28,'Module 2025'!$A:$BG,59,FALSE)</f>
        <v>0</v>
      </c>
      <c r="K28" s="157" t="str">
        <f>VLOOKUP($B28,'Module 2025'!$A:$BA,20,FALSE)</f>
        <v/>
      </c>
      <c r="L28" s="157" t="str">
        <f>VLOOKUP($B28,'Module 2025'!$A:$BA,21,FALSE)</f>
        <v/>
      </c>
      <c r="M28" s="157">
        <f>VLOOKUP($B28,'Module 2025'!$A:$BA,22,FALSE)</f>
        <v>1</v>
      </c>
      <c r="N28" s="157">
        <f>VLOOKUP($B28,'Module 2025'!$A:$BA,23,FALSE)</f>
        <v>1</v>
      </c>
      <c r="O28" s="157" t="str">
        <f>VLOOKUP($B28,'Module 2025'!$A:$BA,24,FALSE)</f>
        <v/>
      </c>
      <c r="P28" s="157" t="str">
        <f>VLOOKUP($B28,'Module 2025'!$A:$BA,25,FALSE)</f>
        <v/>
      </c>
      <c r="Q28" s="157" t="str">
        <f>VLOOKUP($B28,'Module 2025'!$A:$BA,26,FALSE)</f>
        <v/>
      </c>
      <c r="R28" s="157" t="str">
        <f>VLOOKUP($B28,'Module 2025'!$A:$BA,27,FALSE)</f>
        <v/>
      </c>
      <c r="S28" s="157">
        <f>VLOOKUP($B28,'Module 2025'!$A:$BA,28,FALSE)</f>
        <v>1</v>
      </c>
      <c r="T28" s="157">
        <f>VLOOKUP($B28,'Module 2025'!$A:$BA,29,FALSE)</f>
        <v>3</v>
      </c>
      <c r="U28" s="157" t="str">
        <f>VLOOKUP($B28,'Module 2025'!$A:$BA,30,FALSE)</f>
        <v/>
      </c>
      <c r="V28" s="157" t="str">
        <f>VLOOKUP($B28,'Module 2025'!$A:$BA,31,FALSE)</f>
        <v/>
      </c>
      <c r="W28" s="157" t="str">
        <f>VLOOKUP($B28,'Module 2025'!$A:$BA,32,FALSE)</f>
        <v/>
      </c>
      <c r="X28" s="157" t="str">
        <f>VLOOKUP($B28,'Module 2025'!$A:$BA,33,FALSE)</f>
        <v/>
      </c>
      <c r="Y28" s="157" t="str">
        <f>VLOOKUP($B28,'Module 2025'!$A:$BA,34,FALSE)</f>
        <v/>
      </c>
      <c r="Z28" s="157" t="str">
        <f>VLOOKUP($B28,'Module 2025'!$A:$BA,35,FALSE)</f>
        <v/>
      </c>
      <c r="AA28" s="157">
        <f>VLOOKUP($B28,'Module 2025'!$A:$BA,36,FALSE)</f>
        <v>5</v>
      </c>
      <c r="AB28" s="157">
        <f>VLOOKUP($B28,'Module 2025'!$A:$BA,37,FALSE)</f>
        <v>5</v>
      </c>
      <c r="AC28" s="157" t="str">
        <f>VLOOKUP(B28,'Module 2025'!A:BC,55,FALSE)</f>
        <v>Ja</v>
      </c>
      <c r="AD28" s="157">
        <f>VLOOKUP(B28,'Module 2025'!A:BD,56,FALSE)</f>
        <v>0</v>
      </c>
      <c r="AE28" s="157">
        <f>VLOOKUP(B28,'Module 2025'!A:AX,50,FALSE)</f>
        <v>0</v>
      </c>
      <c r="AF28" s="157" t="str">
        <f>VLOOKUP(B28,'Module 2025'!A:F,6,FALSE)</f>
        <v>DS,IT</v>
      </c>
      <c r="AG28" s="157" t="str">
        <f>VLOOKUP(B28,'Module 2025'!A:H,7,FALSE)</f>
        <v>WI-DSE/IE/WM</v>
      </c>
      <c r="AH28" s="157">
        <f>VLOOKUP(B28,'Module 2025'!A:H,8,FALSE)</f>
        <v>0</v>
      </c>
      <c r="AI28" s="157">
        <f>VLOOKUP(B28,'Module 2025'!A:BR,70,FALSE)</f>
        <v>0</v>
      </c>
    </row>
    <row r="29" spans="1:35">
      <c r="A29" s="117" t="str">
        <f>VLOOKUP($B29,'Module 2025'!$A:$BQ,69,FALSE)</f>
        <v>Breymann Wolfgang</v>
      </c>
      <c r="B29" s="66" t="s">
        <v>2114</v>
      </c>
      <c r="C29" s="6" t="str">
        <f>VLOOKUP($B29,'Module 2025'!$A:$BA,12,FALSE)</f>
        <v>Mathematik der Finanzmärkte 1</v>
      </c>
      <c r="D29" s="6" t="str">
        <f>VLOOKUP($B29,'Module 2025'!$A:$BA,38,FALSE)</f>
        <v>IDP</v>
      </c>
      <c r="E29" s="117" t="str">
        <f>VLOOKUP($B29,'Module 2025'!$A:$BQ,39,FALSE)</f>
        <v>bwlf</v>
      </c>
      <c r="F29" s="6" t="str">
        <f>VLOOKUP(D29,Konstruktion!A:B,2,FALSE)</f>
        <v>MPS</v>
      </c>
      <c r="G29" s="6" t="str">
        <f>VLOOKUP($B29,'Module 2025'!$A:$BA,17,FALSE)</f>
        <v>WI4-WM</v>
      </c>
      <c r="H29" s="6" t="str">
        <f>VLOOKUP($B29,'Module 2025'!$A:$BA,18,FALSE)</f>
        <v>4. Semester</v>
      </c>
      <c r="I29" s="6" t="str">
        <f>VLOOKUP($B29,'Module 2025'!$A:$BA,19,FALSE)</f>
        <v>6. Semester</v>
      </c>
      <c r="J29" s="6">
        <f>VLOOKUP($B29,'Module 2025'!$A:$BG,59,FALSE)</f>
        <v>0</v>
      </c>
      <c r="K29" s="157" t="str">
        <f>VLOOKUP($B29,'Module 2025'!$A:$BA,20,FALSE)</f>
        <v/>
      </c>
      <c r="L29" s="157" t="str">
        <f>VLOOKUP($B29,'Module 2025'!$A:$BA,21,FALSE)</f>
        <v/>
      </c>
      <c r="M29" s="157">
        <f>VLOOKUP($B29,'Module 2025'!$A:$BA,22,FALSE)</f>
        <v>0</v>
      </c>
      <c r="N29" s="157">
        <f>VLOOKUP($B29,'Module 2025'!$A:$BA,23,FALSE)</f>
        <v>0</v>
      </c>
      <c r="O29" s="157" t="str">
        <f>VLOOKUP($B29,'Module 2025'!$A:$BA,24,FALSE)</f>
        <v/>
      </c>
      <c r="P29" s="157" t="str">
        <f>VLOOKUP($B29,'Module 2025'!$A:$BA,25,FALSE)</f>
        <v/>
      </c>
      <c r="Q29" s="157" t="str">
        <f>VLOOKUP($B29,'Module 2025'!$A:$BA,26,FALSE)</f>
        <v/>
      </c>
      <c r="R29" s="157" t="str">
        <f>VLOOKUP($B29,'Module 2025'!$A:$BA,27,FALSE)</f>
        <v/>
      </c>
      <c r="S29" s="157" t="str">
        <f>VLOOKUP($B29,'Module 2025'!$A:$BA,28,FALSE)</f>
        <v/>
      </c>
      <c r="T29" s="157" t="str">
        <f>VLOOKUP($B29,'Module 2025'!$A:$BA,29,FALSE)</f>
        <v/>
      </c>
      <c r="U29" s="157" t="str">
        <f>VLOOKUP($B29,'Module 2025'!$A:$BA,30,FALSE)</f>
        <v/>
      </c>
      <c r="V29" s="157" t="str">
        <f>VLOOKUP($B29,'Module 2025'!$A:$BA,31,FALSE)</f>
        <v/>
      </c>
      <c r="W29" s="157" t="str">
        <f>VLOOKUP($B29,'Module 2025'!$A:$BA,32,FALSE)</f>
        <v/>
      </c>
      <c r="X29" s="157" t="str">
        <f>VLOOKUP($B29,'Module 2025'!$A:$BA,33,FALSE)</f>
        <v/>
      </c>
      <c r="Y29" s="157" t="str">
        <f>VLOOKUP($B29,'Module 2025'!$A:$BA,34,FALSE)</f>
        <v/>
      </c>
      <c r="Z29" s="157" t="str">
        <f>VLOOKUP($B29,'Module 2025'!$A:$BA,35,FALSE)</f>
        <v/>
      </c>
      <c r="AA29" s="157">
        <f>VLOOKUP($B29,'Module 2025'!$A:$BA,36,FALSE)</f>
        <v>4</v>
      </c>
      <c r="AB29" s="157">
        <f>VLOOKUP($B29,'Module 2025'!$A:$BA,37,FALSE)</f>
        <v>6</v>
      </c>
      <c r="AC29" s="157" t="str">
        <f>VLOOKUP(B29,'Module 2025'!A:BC,55,FALSE)</f>
        <v>Ja</v>
      </c>
      <c r="AD29" s="157">
        <f>VLOOKUP(B29,'Module 2025'!A:BD,56,FALSE)</f>
        <v>0</v>
      </c>
      <c r="AE29" s="157">
        <f>VLOOKUP(B29,'Module 2025'!A:AX,50,FALSE)</f>
        <v>0</v>
      </c>
      <c r="AF29" s="157">
        <f>VLOOKUP(B29,'Module 2025'!A:F,6,FALSE)</f>
        <v>0</v>
      </c>
      <c r="AG29" s="157" t="str">
        <f>VLOOKUP(B29,'Module 2025'!A:H,7,FALSE)</f>
        <v>WI-WM</v>
      </c>
      <c r="AH29" s="157">
        <f>VLOOKUP(B29,'Module 2025'!A:H,8,FALSE)</f>
        <v>0</v>
      </c>
      <c r="AI29" s="157">
        <f>VLOOKUP(B29,'Module 2025'!A:BR,70,FALSE)</f>
        <v>0</v>
      </c>
    </row>
    <row r="30" spans="1:35">
      <c r="A30" s="117" t="str">
        <f>VLOOKUP($B30,'Module 2025'!$A:$BQ,69,FALSE)</f>
        <v>Breymann Wolfgang</v>
      </c>
      <c r="B30" s="66" t="s">
        <v>3000</v>
      </c>
      <c r="C30" s="6" t="str">
        <f>VLOOKUP($B30,'Module 2025'!$A:$BA,12,FALSE)</f>
        <v>Mathematik der Finanzmärkte 2</v>
      </c>
      <c r="D30" s="6" t="str">
        <f>VLOOKUP($B30,'Module 2025'!$A:$BA,38,FALSE)</f>
        <v>IDP</v>
      </c>
      <c r="E30" s="117" t="str">
        <f>VLOOKUP($B30,'Module 2025'!$A:$BQ,39,FALSE)</f>
        <v>bwlf</v>
      </c>
      <c r="F30" s="6" t="str">
        <f>VLOOKUP(D30,Konstruktion!A:B,2,FALSE)</f>
        <v>MPS</v>
      </c>
      <c r="G30" s="6" t="str">
        <f>VLOOKUP($B30,'Module 2025'!$A:$BA,17,FALSE)</f>
        <v>WI5-WM</v>
      </c>
      <c r="H30" s="6" t="str">
        <f>VLOOKUP($B30,'Module 2025'!$A:$BA,18,FALSE)</f>
        <v>5. Semester</v>
      </c>
      <c r="I30" s="6" t="str">
        <f>VLOOKUP($B30,'Module 2025'!$A:$BA,19,FALSE)</f>
        <v>7. Semester</v>
      </c>
      <c r="J30" s="6">
        <f>VLOOKUP($B30,'Module 2025'!$A:$BG,59,FALSE)</f>
        <v>0</v>
      </c>
      <c r="K30" s="157" t="str">
        <f>VLOOKUP($B30,'Module 2025'!$A:$BA,20,FALSE)</f>
        <v/>
      </c>
      <c r="L30" s="157" t="str">
        <f>VLOOKUP($B30,'Module 2025'!$A:$BA,21,FALSE)</f>
        <v/>
      </c>
      <c r="M30" s="157">
        <f>VLOOKUP($B30,'Module 2025'!$A:$BA,22,FALSE)</f>
        <v>0</v>
      </c>
      <c r="N30" s="157">
        <f>VLOOKUP($B30,'Module 2025'!$A:$BA,23,FALSE)</f>
        <v>0</v>
      </c>
      <c r="O30" s="157" t="str">
        <f>VLOOKUP($B30,'Module 2025'!$A:$BA,24,FALSE)</f>
        <v/>
      </c>
      <c r="P30" s="157" t="str">
        <f>VLOOKUP($B30,'Module 2025'!$A:$BA,25,FALSE)</f>
        <v/>
      </c>
      <c r="Q30" s="157" t="str">
        <f>VLOOKUP($B30,'Module 2025'!$A:$BA,26,FALSE)</f>
        <v/>
      </c>
      <c r="R30" s="157" t="str">
        <f>VLOOKUP($B30,'Module 2025'!$A:$BA,27,FALSE)</f>
        <v/>
      </c>
      <c r="S30" s="157" t="str">
        <f>VLOOKUP($B30,'Module 2025'!$A:$BA,28,FALSE)</f>
        <v/>
      </c>
      <c r="T30" s="157" t="str">
        <f>VLOOKUP($B30,'Module 2025'!$A:$BA,29,FALSE)</f>
        <v/>
      </c>
      <c r="U30" s="157" t="str">
        <f>VLOOKUP($B30,'Module 2025'!$A:$BA,30,FALSE)</f>
        <v/>
      </c>
      <c r="V30" s="157" t="str">
        <f>VLOOKUP($B30,'Module 2025'!$A:$BA,31,FALSE)</f>
        <v/>
      </c>
      <c r="W30" s="157" t="str">
        <f>VLOOKUP($B30,'Module 2025'!$A:$BA,32,FALSE)</f>
        <v/>
      </c>
      <c r="X30" s="157" t="str">
        <f>VLOOKUP($B30,'Module 2025'!$A:$BA,33,FALSE)</f>
        <v/>
      </c>
      <c r="Y30" s="157" t="str">
        <f>VLOOKUP($B30,'Module 2025'!$A:$BA,34,FALSE)</f>
        <v/>
      </c>
      <c r="Z30" s="157" t="str">
        <f>VLOOKUP($B30,'Module 2025'!$A:$BA,35,FALSE)</f>
        <v/>
      </c>
      <c r="AA30" s="157">
        <f>VLOOKUP($B30,'Module 2025'!$A:$BA,36,FALSE)</f>
        <v>5</v>
      </c>
      <c r="AB30" s="157">
        <f>VLOOKUP($B30,'Module 2025'!$A:$BA,37,FALSE)</f>
        <v>7</v>
      </c>
      <c r="AC30" s="157" t="str">
        <f>VLOOKUP(B30,'Module 2025'!A:BC,55,FALSE)</f>
        <v>Ja</v>
      </c>
      <c r="AD30" s="157">
        <f>VLOOKUP(B30,'Module 2025'!A:BD,56,FALSE)</f>
        <v>0</v>
      </c>
      <c r="AE30" s="157">
        <f>VLOOKUP(B30,'Module 2025'!A:AX,50,FALSE)</f>
        <v>0</v>
      </c>
      <c r="AF30" s="157">
        <f>VLOOKUP(B30,'Module 2025'!A:F,6,FALSE)</f>
        <v>0</v>
      </c>
      <c r="AG30" s="157" t="str">
        <f>VLOOKUP(B30,'Module 2025'!A:H,7,FALSE)</f>
        <v>WI-WM</v>
      </c>
      <c r="AH30" s="157">
        <f>VLOOKUP(B30,'Module 2025'!A:H,8,FALSE)</f>
        <v>0</v>
      </c>
      <c r="AI30" s="157">
        <f>VLOOKUP(B30,'Module 2025'!A:BR,70,FALSE)</f>
        <v>0</v>
      </c>
    </row>
    <row r="31" spans="1:35">
      <c r="A31" s="117" t="str">
        <f>VLOOKUP($B31,'Module 2025'!$A:$BQ,69,FALSE)</f>
        <v>Breymann Wolfgang</v>
      </c>
      <c r="B31" s="66" t="s">
        <v>3909</v>
      </c>
      <c r="C31" s="6" t="str">
        <f>VLOOKUP($B31,'Module 2025'!$A:$BA,12,FALSE)</f>
        <v>Risk Engineering</v>
      </c>
      <c r="D31" s="6" t="str">
        <f>VLOOKUP($B31,'Module 2025'!$A:$BA,38,FALSE)</f>
        <v>IDP</v>
      </c>
      <c r="E31" s="117" t="str">
        <f>VLOOKUP($B31,'Module 2025'!$A:$BQ,39,FALSE)</f>
        <v>bwlf</v>
      </c>
      <c r="F31" s="6" t="str">
        <f>VLOOKUP(D31,Konstruktion!A:B,2,FALSE)</f>
        <v>MPS</v>
      </c>
      <c r="G31" s="6" t="str">
        <f>VLOOKUP($B31,'Module 2025'!$A:$BA,17,FALSE)</f>
        <v>WI5-WM</v>
      </c>
      <c r="H31" s="6" t="str">
        <f>VLOOKUP($B31,'Module 2025'!$A:$BA,18,FALSE)</f>
        <v>6. Semester</v>
      </c>
      <c r="I31" s="6" t="str">
        <f>VLOOKUP($B31,'Module 2025'!$A:$BA,19,FALSE)</f>
        <v>8. Semester</v>
      </c>
      <c r="J31" s="6">
        <f>VLOOKUP($B31,'Module 2025'!$A:$BG,59,FALSE)</f>
        <v>0</v>
      </c>
      <c r="K31" s="157" t="str">
        <f>VLOOKUP($B31,'Module 2025'!$A:$BA,20,FALSE)</f>
        <v/>
      </c>
      <c r="L31" s="157" t="str">
        <f>VLOOKUP($B31,'Module 2025'!$A:$BA,21,FALSE)</f>
        <v/>
      </c>
      <c r="M31" s="157">
        <f>VLOOKUP($B31,'Module 2025'!$A:$BA,22,FALSE)</f>
        <v>0</v>
      </c>
      <c r="N31" s="157">
        <f>VLOOKUP($B31,'Module 2025'!$A:$BA,23,FALSE)</f>
        <v>0</v>
      </c>
      <c r="O31" s="157" t="str">
        <f>VLOOKUP($B31,'Module 2025'!$A:$BA,24,FALSE)</f>
        <v/>
      </c>
      <c r="P31" s="157" t="str">
        <f>VLOOKUP($B31,'Module 2025'!$A:$BA,25,FALSE)</f>
        <v/>
      </c>
      <c r="Q31" s="157" t="str">
        <f>VLOOKUP($B31,'Module 2025'!$A:$BA,26,FALSE)</f>
        <v/>
      </c>
      <c r="R31" s="157" t="str">
        <f>VLOOKUP($B31,'Module 2025'!$A:$BA,27,FALSE)</f>
        <v/>
      </c>
      <c r="S31" s="157" t="str">
        <f>VLOOKUP($B31,'Module 2025'!$A:$BA,28,FALSE)</f>
        <v/>
      </c>
      <c r="T31" s="157" t="str">
        <f>VLOOKUP($B31,'Module 2025'!$A:$BA,29,FALSE)</f>
        <v/>
      </c>
      <c r="U31" s="157" t="str">
        <f>VLOOKUP($B31,'Module 2025'!$A:$BA,30,FALSE)</f>
        <v/>
      </c>
      <c r="V31" s="157" t="str">
        <f>VLOOKUP($B31,'Module 2025'!$A:$BA,31,FALSE)</f>
        <v/>
      </c>
      <c r="W31" s="157" t="str">
        <f>VLOOKUP($B31,'Module 2025'!$A:$BA,32,FALSE)</f>
        <v/>
      </c>
      <c r="X31" s="157" t="str">
        <f>VLOOKUP($B31,'Module 2025'!$A:$BA,33,FALSE)</f>
        <v/>
      </c>
      <c r="Y31" s="157" t="str">
        <f>VLOOKUP($B31,'Module 2025'!$A:$BA,34,FALSE)</f>
        <v/>
      </c>
      <c r="Z31" s="157" t="str">
        <f>VLOOKUP($B31,'Module 2025'!$A:$BA,35,FALSE)</f>
        <v/>
      </c>
      <c r="AA31" s="157">
        <f>VLOOKUP($B31,'Module 2025'!$A:$BA,36,FALSE)</f>
        <v>6</v>
      </c>
      <c r="AB31" s="157">
        <f>VLOOKUP($B31,'Module 2025'!$A:$BA,37,FALSE)</f>
        <v>8</v>
      </c>
      <c r="AC31" s="157" t="str">
        <f>VLOOKUP(B31,'Module 2025'!A:BC,55,FALSE)</f>
        <v>Ja</v>
      </c>
      <c r="AD31" s="157">
        <f>VLOOKUP(B31,'Module 2025'!A:BD,56,FALSE)</f>
        <v>0</v>
      </c>
      <c r="AE31" s="157">
        <f>VLOOKUP(B31,'Module 2025'!A:AX,50,FALSE)</f>
        <v>0</v>
      </c>
      <c r="AF31" s="157">
        <f>VLOOKUP(B31,'Module 2025'!A:F,6,FALSE)</f>
        <v>0</v>
      </c>
      <c r="AG31" s="157" t="str">
        <f>VLOOKUP(B31,'Module 2025'!A:H,7,FALSE)</f>
        <v>WI-WM</v>
      </c>
      <c r="AH31" s="157">
        <f>VLOOKUP(B31,'Module 2025'!A:H,8,FALSE)</f>
        <v>0</v>
      </c>
      <c r="AI31" s="157">
        <f>VLOOKUP(B31,'Module 2025'!A:BR,70,FALSE)</f>
        <v>0</v>
      </c>
    </row>
    <row r="32" spans="1:35">
      <c r="A32" s="117" t="str">
        <f>VLOOKUP($B32,'Module 2025'!$A:$BQ,69,FALSE)</f>
        <v>Bürgin Reto</v>
      </c>
      <c r="B32" s="66" t="s">
        <v>2503</v>
      </c>
      <c r="C32" s="6" t="str">
        <f>VLOOKUP($B32,'Module 2025'!$A:$BA,12,FALSE)</f>
        <v>Predictive Analytics</v>
      </c>
      <c r="D32" s="6" t="str">
        <f>VLOOKUP($B32,'Module 2025'!$A:$BA,38,FALSE)</f>
        <v>IDP</v>
      </c>
      <c r="E32" s="117" t="str">
        <f>VLOOKUP($B32,'Module 2025'!$A:$BQ,39,FALSE)</f>
        <v>bure</v>
      </c>
      <c r="F32" s="6" t="str">
        <f>VLOOKUP(D32,Konstruktion!A:B,2,FALSE)</f>
        <v>MPS</v>
      </c>
      <c r="G32" s="6" t="str">
        <f>VLOOKUP($B32,'Module 2025'!$A:$BA,17,FALSE)</f>
        <v>AV6,DS6,EU6,IT6,MT7,ST5,VS6,WI6</v>
      </c>
      <c r="H32" s="6" t="str">
        <f>VLOOKUP($B32,'Module 2025'!$A:$BA,18,FALSE)</f>
        <v>5. Semester</v>
      </c>
      <c r="I32" s="6" t="str">
        <f>VLOOKUP($B32,'Module 2025'!$A:$BA,19,FALSE)</f>
        <v>7. Semester</v>
      </c>
      <c r="J32" s="6">
        <f>VLOOKUP($B32,'Module 2025'!$A:$BG,59,FALSE)</f>
        <v>0</v>
      </c>
      <c r="K32" s="157">
        <f>VLOOKUP($B32,'Module 2025'!$A:$BA,20,FALSE)</f>
        <v>5</v>
      </c>
      <c r="L32" s="157">
        <f>VLOOKUP($B32,'Module 2025'!$A:$BA,21,FALSE)</f>
        <v>7</v>
      </c>
      <c r="M32" s="157">
        <f>VLOOKUP($B32,'Module 2025'!$A:$BA,22,FALSE)</f>
        <v>5</v>
      </c>
      <c r="N32" s="157">
        <f>VLOOKUP($B32,'Module 2025'!$A:$BA,23,FALSE)</f>
        <v>7</v>
      </c>
      <c r="O32" s="157">
        <f>VLOOKUP($B32,'Module 2025'!$A:$BA,24,FALSE)</f>
        <v>0</v>
      </c>
      <c r="P32" s="157">
        <f>VLOOKUP($B32,'Module 2025'!$A:$BA,25,FALSE)</f>
        <v>0</v>
      </c>
      <c r="Q32" s="157">
        <f>VLOOKUP($B32,'Module 2025'!$A:$BA,26,FALSE)</f>
        <v>5</v>
      </c>
      <c r="R32" s="157">
        <f>VLOOKUP($B32,'Module 2025'!$A:$BA,27,FALSE)</f>
        <v>7</v>
      </c>
      <c r="S32" s="157">
        <f>VLOOKUP($B32,'Module 2025'!$A:$BA,28,FALSE)</f>
        <v>5</v>
      </c>
      <c r="T32" s="157">
        <f>VLOOKUP($B32,'Module 2025'!$A:$BA,29,FALSE)</f>
        <v>7</v>
      </c>
      <c r="U32" s="157">
        <f>VLOOKUP($B32,'Module 2025'!$A:$BA,30,FALSE)</f>
        <v>5</v>
      </c>
      <c r="V32" s="157">
        <f>VLOOKUP($B32,'Module 2025'!$A:$BA,31,FALSE)</f>
        <v>7</v>
      </c>
      <c r="W32" s="157">
        <f>VLOOKUP($B32,'Module 2025'!$A:$BA,32,FALSE)</f>
        <v>5</v>
      </c>
      <c r="X32" s="157">
        <f>VLOOKUP($B32,'Module 2025'!$A:$BA,33,FALSE)</f>
        <v>7</v>
      </c>
      <c r="Y32" s="157">
        <f>VLOOKUP($B32,'Module 2025'!$A:$BA,34,FALSE)</f>
        <v>5</v>
      </c>
      <c r="Z32" s="157">
        <f>VLOOKUP($B32,'Module 2025'!$A:$BA,35,FALSE)</f>
        <v>7</v>
      </c>
      <c r="AA32" s="157">
        <f>VLOOKUP($B32,'Module 2025'!$A:$BA,36,FALSE)</f>
        <v>5</v>
      </c>
      <c r="AB32" s="157">
        <f>VLOOKUP($B32,'Module 2025'!$A:$BA,37,FALSE)</f>
        <v>7</v>
      </c>
      <c r="AC32" s="157" t="str">
        <f>VLOOKUP(B32,'Module 2025'!A:BC,55,FALSE)</f>
        <v>Ja</v>
      </c>
      <c r="AD32" s="157">
        <f>VLOOKUP(B32,'Module 2025'!A:BD,56,FALSE)</f>
        <v>0</v>
      </c>
      <c r="AE32" s="157">
        <f>VLOOKUP(B32,'Module 2025'!A:AX,50,FALSE)</f>
        <v>0</v>
      </c>
      <c r="AF32" s="157">
        <f>VLOOKUP(B32,'Module 2025'!A:F,6,FALSE)</f>
        <v>0</v>
      </c>
      <c r="AG32" s="157">
        <f>VLOOKUP(B32,'Module 2025'!A:H,7,FALSE)</f>
        <v>0</v>
      </c>
      <c r="AH32" s="157" t="str">
        <f>VLOOKUP(B32,'Module 2025'!A:H,8,FALSE)</f>
        <v>AV,DS,EU,IT,MT,ST,VS,WI</v>
      </c>
      <c r="AI32" s="157" t="str">
        <f>VLOOKUP(B32,'Module 2025'!A:BR,70,FALSE)</f>
        <v>x</v>
      </c>
    </row>
    <row r="33" spans="1:35">
      <c r="A33" s="117" t="str">
        <f>VLOOKUP($B33,'Module 2025'!$A:$BQ,69,FALSE)</f>
        <v>Bütikofer Stephan</v>
      </c>
      <c r="B33" s="66" t="s">
        <v>3554</v>
      </c>
      <c r="C33" s="6" t="str">
        <f>VLOOKUP($B33,'Module 2025'!$A:$BA,12,FALSE)</f>
        <v>Advanced Operations Management</v>
      </c>
      <c r="D33" s="6" t="str">
        <f>VLOOKUP($B33,'Module 2025'!$A:$BA,38,FALSE)</f>
        <v>IDP</v>
      </c>
      <c r="E33" s="117" t="str">
        <f>VLOOKUP($B33,'Module 2025'!$A:$BQ,39,FALSE)</f>
        <v>buts</v>
      </c>
      <c r="F33" s="6" t="str">
        <f>VLOOKUP(D33,Konstruktion!A:B,2,FALSE)</f>
        <v>MPS</v>
      </c>
      <c r="G33" s="6" t="str">
        <f>VLOOKUP($B33,'Module 2025'!$A:$BA,17,FALSE)</f>
        <v>WI5-IE</v>
      </c>
      <c r="H33" s="6" t="str">
        <f>VLOOKUP($B33,'Module 2025'!$A:$BA,18,FALSE)</f>
        <v>6. Semester</v>
      </c>
      <c r="I33" s="6" t="str">
        <f>VLOOKUP($B33,'Module 2025'!$A:$BA,19,FALSE)</f>
        <v>8. Semester</v>
      </c>
      <c r="J33" s="6">
        <f>VLOOKUP($B33,'Module 2025'!$A:$BG,59,FALSE)</f>
        <v>0</v>
      </c>
      <c r="K33" s="157" t="str">
        <f>VLOOKUP($B33,'Module 2025'!$A:$BA,20,FALSE)</f>
        <v/>
      </c>
      <c r="L33" s="157" t="str">
        <f>VLOOKUP($B33,'Module 2025'!$A:$BA,21,FALSE)</f>
        <v/>
      </c>
      <c r="M33" s="157">
        <f>VLOOKUP($B33,'Module 2025'!$A:$BA,22,FALSE)</f>
        <v>0</v>
      </c>
      <c r="N33" s="157">
        <f>VLOOKUP($B33,'Module 2025'!$A:$BA,23,FALSE)</f>
        <v>0</v>
      </c>
      <c r="O33" s="157" t="str">
        <f>VLOOKUP($B33,'Module 2025'!$A:$BA,24,FALSE)</f>
        <v/>
      </c>
      <c r="P33" s="157" t="str">
        <f>VLOOKUP($B33,'Module 2025'!$A:$BA,25,FALSE)</f>
        <v/>
      </c>
      <c r="Q33" s="157" t="str">
        <f>VLOOKUP($B33,'Module 2025'!$A:$BA,26,FALSE)</f>
        <v/>
      </c>
      <c r="R33" s="157" t="str">
        <f>VLOOKUP($B33,'Module 2025'!$A:$BA,27,FALSE)</f>
        <v/>
      </c>
      <c r="S33" s="157" t="str">
        <f>VLOOKUP($B33,'Module 2025'!$A:$BA,28,FALSE)</f>
        <v/>
      </c>
      <c r="T33" s="157" t="str">
        <f>VLOOKUP($B33,'Module 2025'!$A:$BA,29,FALSE)</f>
        <v/>
      </c>
      <c r="U33" s="157" t="str">
        <f>VLOOKUP($B33,'Module 2025'!$A:$BA,30,FALSE)</f>
        <v/>
      </c>
      <c r="V33" s="157" t="str">
        <f>VLOOKUP($B33,'Module 2025'!$A:$BA,31,FALSE)</f>
        <v/>
      </c>
      <c r="W33" s="157" t="str">
        <f>VLOOKUP($B33,'Module 2025'!$A:$BA,32,FALSE)</f>
        <v/>
      </c>
      <c r="X33" s="157" t="str">
        <f>VLOOKUP($B33,'Module 2025'!$A:$BA,33,FALSE)</f>
        <v/>
      </c>
      <c r="Y33" s="157" t="str">
        <f>VLOOKUP($B33,'Module 2025'!$A:$BA,34,FALSE)</f>
        <v/>
      </c>
      <c r="Z33" s="157" t="str">
        <f>VLOOKUP($B33,'Module 2025'!$A:$BA,35,FALSE)</f>
        <v/>
      </c>
      <c r="AA33" s="157">
        <f>VLOOKUP($B33,'Module 2025'!$A:$BA,36,FALSE)</f>
        <v>6</v>
      </c>
      <c r="AB33" s="157">
        <f>VLOOKUP($B33,'Module 2025'!$A:$BA,37,FALSE)</f>
        <v>8</v>
      </c>
      <c r="AC33" s="157" t="str">
        <f>VLOOKUP(B33,'Module 2025'!A:BC,55,FALSE)</f>
        <v>Ja</v>
      </c>
      <c r="AD33" s="157">
        <f>VLOOKUP(B33,'Module 2025'!A:BD,56,FALSE)</f>
        <v>0</v>
      </c>
      <c r="AE33" s="157">
        <f>VLOOKUP(B33,'Module 2025'!A:AX,50,FALSE)</f>
        <v>0</v>
      </c>
      <c r="AF33" s="157">
        <f>VLOOKUP(B33,'Module 2025'!A:F,6,FALSE)</f>
        <v>0</v>
      </c>
      <c r="AG33" s="157" t="str">
        <f>VLOOKUP(B33,'Module 2025'!A:H,7,FALSE)</f>
        <v>WI-IE</v>
      </c>
      <c r="AH33" s="157">
        <f>VLOOKUP(B33,'Module 2025'!A:H,8,FALSE)</f>
        <v>0</v>
      </c>
      <c r="AI33" s="157">
        <f>VLOOKUP(B33,'Module 2025'!A:BR,70,FALSE)</f>
        <v>0</v>
      </c>
    </row>
    <row r="34" spans="1:35">
      <c r="A34" s="117" t="str">
        <f>VLOOKUP($B34,'Module 2025'!$A:$BQ,69,FALSE)</f>
        <v>Bürgin Reto</v>
      </c>
      <c r="B34" s="66" t="s">
        <v>3186</v>
      </c>
      <c r="C34" s="6" t="str">
        <f>VLOOKUP($B34,'Module 2025'!$A:$BA,12,FALSE)</f>
        <v>Umfragen- und Stichprobenerhebung</v>
      </c>
      <c r="D34" s="6" t="str">
        <f>VLOOKUP($B34,'Module 2025'!$A:$BA,38,FALSE)</f>
        <v>IDP</v>
      </c>
      <c r="E34" s="117" t="str">
        <f>VLOOKUP($B34,'Module 2025'!$A:$BQ,39,FALSE)</f>
        <v>bure</v>
      </c>
      <c r="F34" s="6" t="str">
        <f>VLOOKUP(D34,Konstruktion!A:B,2,FALSE)</f>
        <v>MPS</v>
      </c>
      <c r="G34" s="6" t="str">
        <f>VLOOKUP($B34,'Module 2025'!$A:$BA,17,FALSE)</f>
        <v>VS6</v>
      </c>
      <c r="H34" s="6" t="str">
        <f>VLOOKUP($B34,'Module 2025'!$A:$BA,18,FALSE)</f>
        <v>5. Semester</v>
      </c>
      <c r="I34" s="6" t="str">
        <f>VLOOKUP($B34,'Module 2025'!$A:$BA,19,FALSE)</f>
        <v>5. Semster/7. Semester</v>
      </c>
      <c r="J34" s="6">
        <f>VLOOKUP($B34,'Module 2025'!$A:$BG,59,FALSE)</f>
        <v>0</v>
      </c>
      <c r="K34" s="157" t="str">
        <f>VLOOKUP($B34,'Module 2025'!$A:$BA,20,FALSE)</f>
        <v/>
      </c>
      <c r="L34" s="157" t="str">
        <f>VLOOKUP($B34,'Module 2025'!$A:$BA,21,FALSE)</f>
        <v/>
      </c>
      <c r="M34" s="157">
        <f>VLOOKUP($B34,'Module 2025'!$A:$BA,22,FALSE)</f>
        <v>0</v>
      </c>
      <c r="N34" s="157">
        <f>VLOOKUP($B34,'Module 2025'!$A:$BA,23,FALSE)</f>
        <v>0</v>
      </c>
      <c r="O34" s="157" t="str">
        <f>VLOOKUP($B34,'Module 2025'!$A:$BA,24,FALSE)</f>
        <v/>
      </c>
      <c r="P34" s="157" t="str">
        <f>VLOOKUP($B34,'Module 2025'!$A:$BA,25,FALSE)</f>
        <v/>
      </c>
      <c r="Q34" s="157" t="str">
        <f>VLOOKUP($B34,'Module 2025'!$A:$BA,26,FALSE)</f>
        <v/>
      </c>
      <c r="R34" s="157" t="str">
        <f>VLOOKUP($B34,'Module 2025'!$A:$BA,27,FALSE)</f>
        <v/>
      </c>
      <c r="S34" s="157" t="str">
        <f>VLOOKUP($B34,'Module 2025'!$A:$BA,28,FALSE)</f>
        <v/>
      </c>
      <c r="T34" s="157" t="str">
        <f>VLOOKUP($B34,'Module 2025'!$A:$BA,29,FALSE)</f>
        <v/>
      </c>
      <c r="U34" s="157" t="str">
        <f>VLOOKUP($B34,'Module 2025'!$A:$BA,30,FALSE)</f>
        <v/>
      </c>
      <c r="V34" s="157" t="str">
        <f>VLOOKUP($B34,'Module 2025'!$A:$BA,31,FALSE)</f>
        <v/>
      </c>
      <c r="W34" s="157" t="str">
        <f>VLOOKUP($B34,'Module 2025'!$A:$BA,32,FALSE)</f>
        <v/>
      </c>
      <c r="X34" s="157" t="str">
        <f>VLOOKUP($B34,'Module 2025'!$A:$BA,33,FALSE)</f>
        <v/>
      </c>
      <c r="Y34" s="157">
        <f>VLOOKUP($B34,'Module 2025'!$A:$BA,34,FALSE)</f>
        <v>5</v>
      </c>
      <c r="Z34" s="157" t="str">
        <f>VLOOKUP($B34,'Module 2025'!$A:$BA,35,FALSE)</f>
        <v>5;7</v>
      </c>
      <c r="AA34" s="157" t="str">
        <f>VLOOKUP($B34,'Module 2025'!$A:$BA,36,FALSE)</f>
        <v/>
      </c>
      <c r="AB34" s="157" t="str">
        <f>VLOOKUP($B34,'Module 2025'!$A:$BA,37,FALSE)</f>
        <v/>
      </c>
      <c r="AC34" s="157" t="str">
        <f>VLOOKUP(B34,'Module 2025'!A:BC,55,FALSE)</f>
        <v>Ja</v>
      </c>
      <c r="AD34" s="157">
        <f>VLOOKUP(B34,'Module 2025'!A:BD,56,FALSE)</f>
        <v>0</v>
      </c>
      <c r="AE34" s="157">
        <f>VLOOKUP(B34,'Module 2025'!A:AX,50,FALSE)</f>
        <v>0</v>
      </c>
      <c r="AF34" s="157">
        <f>VLOOKUP(B34,'Module 2025'!A:F,6,FALSE)</f>
        <v>0</v>
      </c>
      <c r="AG34" s="157">
        <f>VLOOKUP(B34,'Module 2025'!A:H,7,FALSE)</f>
        <v>0</v>
      </c>
      <c r="AH34" s="157" t="str">
        <f>VLOOKUP(B34,'Module 2025'!A:H,8,FALSE)</f>
        <v>VS</v>
      </c>
      <c r="AI34" s="157" t="str">
        <f>VLOOKUP(B34,'Module 2025'!A:BR,70,FALSE)</f>
        <v>x</v>
      </c>
    </row>
    <row r="35" spans="1:35">
      <c r="A35" s="117" t="str">
        <f>VLOOKUP($B35,'Module 2025'!$A:$BQ,69,FALSE)</f>
        <v>Burkert Gerrit</v>
      </c>
      <c r="B35" s="66" t="s">
        <v>3049</v>
      </c>
      <c r="C35" s="6" t="str">
        <f>VLOOKUP($B35,'Module 2025'!$A:$BA,12,FALSE)</f>
        <v>Programmiersprachen und -paradigmen</v>
      </c>
      <c r="D35" s="6" t="str">
        <f>VLOOKUP($B35,'Module 2025'!$A:$BA,38,FALSE)</f>
        <v>InIT</v>
      </c>
      <c r="E35" s="117" t="str">
        <f>VLOOKUP($B35,'Module 2025'!$A:$BQ,39,FALSE)</f>
        <v>bkrt</v>
      </c>
      <c r="F35" s="6" t="str">
        <f>VLOOKUP(D35,Konstruktion!A:B,2,FALSE)</f>
        <v>IEM</v>
      </c>
      <c r="G35" s="6" t="str">
        <f>VLOOKUP($B35,'Module 2025'!$A:$BA,17,FALSE)</f>
        <v>IT6</v>
      </c>
      <c r="H35" s="6" t="str">
        <f>VLOOKUP($B35,'Module 2025'!$A:$BA,18,FALSE)</f>
        <v>5. Semester</v>
      </c>
      <c r="I35" s="6" t="str">
        <f>VLOOKUP($B35,'Module 2025'!$A:$BA,19,FALSE)</f>
        <v>5. Sem/7. Sem</v>
      </c>
      <c r="J35" s="6">
        <f>VLOOKUP($B35,'Module 2025'!$A:$BG,59,FALSE)</f>
        <v>0</v>
      </c>
      <c r="K35" s="157" t="str">
        <f>VLOOKUP($B35,'Module 2025'!$A:$BA,20,FALSE)</f>
        <v/>
      </c>
      <c r="L35" s="157" t="str">
        <f>VLOOKUP($B35,'Module 2025'!$A:$BA,21,FALSE)</f>
        <v/>
      </c>
      <c r="M35" s="157">
        <f>VLOOKUP($B35,'Module 2025'!$A:$BA,22,FALSE)</f>
        <v>0</v>
      </c>
      <c r="N35" s="157">
        <f>VLOOKUP($B35,'Module 2025'!$A:$BA,23,FALSE)</f>
        <v>0</v>
      </c>
      <c r="O35" s="157" t="str">
        <f>VLOOKUP($B35,'Module 2025'!$A:$BA,24,FALSE)</f>
        <v/>
      </c>
      <c r="P35" s="157" t="str">
        <f>VLOOKUP($B35,'Module 2025'!$A:$BA,25,FALSE)</f>
        <v/>
      </c>
      <c r="Q35" s="157" t="str">
        <f>VLOOKUP($B35,'Module 2025'!$A:$BA,26,FALSE)</f>
        <v/>
      </c>
      <c r="R35" s="157" t="str">
        <f>VLOOKUP($B35,'Module 2025'!$A:$BA,27,FALSE)</f>
        <v/>
      </c>
      <c r="S35" s="157">
        <f>VLOOKUP($B35,'Module 2025'!$A:$BA,28,FALSE)</f>
        <v>5</v>
      </c>
      <c r="T35" s="157" t="str">
        <f>VLOOKUP($B35,'Module 2025'!$A:$BA,29,FALSE)</f>
        <v>5;7</v>
      </c>
      <c r="U35" s="157" t="str">
        <f>VLOOKUP($B35,'Module 2025'!$A:$BA,30,FALSE)</f>
        <v/>
      </c>
      <c r="V35" s="157" t="str">
        <f>VLOOKUP($B35,'Module 2025'!$A:$BA,31,FALSE)</f>
        <v/>
      </c>
      <c r="W35" s="157" t="str">
        <f>VLOOKUP($B35,'Module 2025'!$A:$BA,32,FALSE)</f>
        <v/>
      </c>
      <c r="X35" s="157" t="str">
        <f>VLOOKUP($B35,'Module 2025'!$A:$BA,33,FALSE)</f>
        <v/>
      </c>
      <c r="Y35" s="157" t="str">
        <f>VLOOKUP($B35,'Module 2025'!$A:$BA,34,FALSE)</f>
        <v/>
      </c>
      <c r="Z35" s="157" t="str">
        <f>VLOOKUP($B35,'Module 2025'!$A:$BA,35,FALSE)</f>
        <v/>
      </c>
      <c r="AA35" s="157" t="str">
        <f>VLOOKUP($B35,'Module 2025'!$A:$BA,36,FALSE)</f>
        <v/>
      </c>
      <c r="AB35" s="157" t="str">
        <f>VLOOKUP($B35,'Module 2025'!$A:$BA,37,FALSE)</f>
        <v/>
      </c>
      <c r="AC35" s="157" t="str">
        <f>VLOOKUP(B35,'Module 2025'!A:BC,55,FALSE)</f>
        <v>Ja</v>
      </c>
      <c r="AD35" s="157" t="str">
        <f>VLOOKUP(B35,'Module 2025'!A:BD,56,FALSE)</f>
        <v>WIN</v>
      </c>
      <c r="AE35" s="157">
        <f>VLOOKUP(B35,'Module 2025'!A:AX,50,FALSE)</f>
        <v>0</v>
      </c>
      <c r="AF35" s="157">
        <f>VLOOKUP(B35,'Module 2025'!A:F,6,FALSE)</f>
        <v>0</v>
      </c>
      <c r="AG35" s="157">
        <f>VLOOKUP(B35,'Module 2025'!A:H,7,FALSE)</f>
        <v>0</v>
      </c>
      <c r="AH35" s="157" t="str">
        <f>VLOOKUP(B35,'Module 2025'!A:H,8,FALSE)</f>
        <v>IT</v>
      </c>
      <c r="AI35" s="157" t="str">
        <f>VLOOKUP(B35,'Module 2025'!A:BR,70,FALSE)</f>
        <v>x</v>
      </c>
    </row>
    <row r="36" spans="1:35">
      <c r="A36" s="117" t="str">
        <f>VLOOKUP($B36,'Module 2025'!$A:$BQ,69,FALSE)</f>
        <v>Burri Adrian</v>
      </c>
      <c r="B36" s="120" t="s">
        <v>4081</v>
      </c>
      <c r="C36" s="6" t="str">
        <f>VLOOKUP($B36,'Module 2025'!$A:$BA,12,FALSE)</f>
        <v>Circular Economy</v>
      </c>
      <c r="D36" s="6" t="str">
        <f>VLOOKUP($B36,'Module 2025'!$A:$BA,38,FALSE)</f>
        <v>ZPP</v>
      </c>
      <c r="E36" s="117" t="str">
        <f>VLOOKUP($B36,'Module 2025'!$A:$BQ,39,FALSE)</f>
        <v>burd</v>
      </c>
      <c r="F36" s="6" t="str">
        <f>VLOOKUP(D36,Konstruktion!A:B,2,FALSE)</f>
        <v>MEA</v>
      </c>
      <c r="G36" s="6" t="str">
        <f>VLOOKUP($B36,'Module 2025'!$A:$BA,17,FALSE)</f>
        <v>AV5,DS5,ET5,EU5,IT5,MT5,ST5,VS5,WI6</v>
      </c>
      <c r="H36" s="6" t="str">
        <f>VLOOKUP($B36,'Module 2025'!$A:$BA,18,FALSE)</f>
        <v>6. Semester</v>
      </c>
      <c r="I36" s="6" t="str">
        <f>VLOOKUP($B36,'Module 2025'!$A:$BA,19,FALSE)</f>
        <v>6. Semester</v>
      </c>
      <c r="J36" s="6">
        <f>VLOOKUP($B36,'Module 2025'!$A:$BG,59,FALSE)</f>
        <v>0</v>
      </c>
      <c r="K36" s="157">
        <f>VLOOKUP($B36,'Module 2025'!$A:$BA,20,FALSE)</f>
        <v>6</v>
      </c>
      <c r="L36" s="157">
        <f>VLOOKUP($B36,'Module 2025'!$A:$BA,21,FALSE)</f>
        <v>6</v>
      </c>
      <c r="M36" s="157">
        <f>VLOOKUP($B36,'Module 2025'!$A:$BA,22,FALSE)</f>
        <v>6</v>
      </c>
      <c r="N36" s="157">
        <f>VLOOKUP($B36,'Module 2025'!$A:$BA,23,FALSE)</f>
        <v>6</v>
      </c>
      <c r="O36" s="157">
        <f>VLOOKUP($B36,'Module 2025'!$A:$BA,24,FALSE)</f>
        <v>6</v>
      </c>
      <c r="P36" s="157">
        <f>VLOOKUP($B36,'Module 2025'!$A:$BA,25,FALSE)</f>
        <v>6</v>
      </c>
      <c r="Q36" s="157">
        <f>VLOOKUP($B36,'Module 2025'!$A:$BA,26,FALSE)</f>
        <v>6</v>
      </c>
      <c r="R36" s="157">
        <f>VLOOKUP($B36,'Module 2025'!$A:$BA,27,FALSE)</f>
        <v>6</v>
      </c>
      <c r="S36" s="157">
        <f>VLOOKUP($B36,'Module 2025'!$A:$BA,28,FALSE)</f>
        <v>6</v>
      </c>
      <c r="T36" s="157">
        <f>VLOOKUP($B36,'Module 2025'!$A:$BA,29,FALSE)</f>
        <v>6</v>
      </c>
      <c r="U36" s="157">
        <f>VLOOKUP($B36,'Module 2025'!$A:$BA,30,FALSE)</f>
        <v>6</v>
      </c>
      <c r="V36" s="157">
        <f>VLOOKUP($B36,'Module 2025'!$A:$BA,31,FALSE)</f>
        <v>6</v>
      </c>
      <c r="W36" s="157">
        <f>VLOOKUP($B36,'Module 2025'!$A:$BA,32,FALSE)</f>
        <v>6</v>
      </c>
      <c r="X36" s="157">
        <f>VLOOKUP($B36,'Module 2025'!$A:$BA,33,FALSE)</f>
        <v>6</v>
      </c>
      <c r="Y36" s="157">
        <f>VLOOKUP($B36,'Module 2025'!$A:$BA,34,FALSE)</f>
        <v>6</v>
      </c>
      <c r="Z36" s="157">
        <f>VLOOKUP($B36,'Module 2025'!$A:$BA,35,FALSE)</f>
        <v>6</v>
      </c>
      <c r="AA36" s="157">
        <f>VLOOKUP($B36,'Module 2025'!$A:$BA,36,FALSE)</f>
        <v>6</v>
      </c>
      <c r="AB36" s="157">
        <f>VLOOKUP($B36,'Module 2025'!$A:$BA,37,FALSE)</f>
        <v>6</v>
      </c>
      <c r="AC36" s="157" t="str">
        <f>VLOOKUP(B36,'Module 2025'!A:BC,55,FALSE)</f>
        <v>Ja</v>
      </c>
      <c r="AD36" s="157">
        <f>VLOOKUP(B36,'Module 2025'!A:BD,56,FALSE)</f>
        <v>0</v>
      </c>
      <c r="AE36" s="157">
        <f>VLOOKUP(B36,'Module 2025'!A:AX,50,FALSE)</f>
        <v>0</v>
      </c>
      <c r="AF36" s="157">
        <f>VLOOKUP(B36,'Module 2025'!A:F,6,FALSE)</f>
        <v>0</v>
      </c>
      <c r="AG36" s="157">
        <f>VLOOKUP(B36,'Module 2025'!A:H,7,FALSE)</f>
        <v>0</v>
      </c>
      <c r="AH36" s="157" t="str">
        <f>VLOOKUP(B36,'Module 2025'!A:H,8,FALSE)</f>
        <v>AV,DS,ET,EU,MT,IT,ST,VS,WI</v>
      </c>
      <c r="AI36" s="157" t="str">
        <f>VLOOKUP(B36,'Module 2025'!A:BR,70,FALSE)</f>
        <v>x</v>
      </c>
    </row>
    <row r="37" spans="1:35">
      <c r="A37" s="117" t="str">
        <f>VLOOKUP($B37,'Module 2025'!$A:$BQ,69,FALSE)</f>
        <v>Burri Adrian</v>
      </c>
      <c r="B37" s="120" t="s">
        <v>3306</v>
      </c>
      <c r="C37" s="6" t="str">
        <f>VLOOKUP($B37,'Module 2025'!$A:$BA,12,FALSE)</f>
        <v>Nachhaltiges Produktdesign</v>
      </c>
      <c r="D37" s="6" t="str">
        <f>VLOOKUP($B37,'Module 2025'!$A:$BA,38,FALSE)</f>
        <v>ZPP</v>
      </c>
      <c r="E37" s="117" t="str">
        <f>VLOOKUP($B37,'Module 2025'!$A:$BQ,39,FALSE)</f>
        <v>burd</v>
      </c>
      <c r="F37" s="6" t="str">
        <f>VLOOKUP(D37,Konstruktion!A:B,2,FALSE)</f>
        <v>MEA</v>
      </c>
      <c r="G37" s="6" t="str">
        <f>VLOOKUP($B37,'Module 2025'!$A:$BA,17,FALSE)</f>
        <v>AV5,DS5,ET5,IT5,MT5,ST5,VS5,WI6</v>
      </c>
      <c r="H37" s="6" t="str">
        <f>VLOOKUP($B37,'Module 2025'!$A:$BA,18,FALSE)</f>
        <v>5. Semester</v>
      </c>
      <c r="I37" s="6" t="str">
        <f>VLOOKUP($B37,'Module 2025'!$A:$BA,19,FALSE)</f>
        <v>5.und 7.Sem/5.Sem(AV,MT)</v>
      </c>
      <c r="J37" s="6" t="str">
        <f>VLOOKUP($B37,'Module 2025'!$A:$BG,59,FALSE)</f>
        <v>KW27;KW36/37</v>
      </c>
      <c r="K37" s="157">
        <f>VLOOKUP($B37,'Module 2025'!$A:$BA,20,FALSE)</f>
        <v>5</v>
      </c>
      <c r="L37" s="157">
        <f>VLOOKUP($B37,'Module 2025'!$A:$BA,21,FALSE)</f>
        <v>5</v>
      </c>
      <c r="M37" s="157">
        <f>VLOOKUP($B37,'Module 2025'!$A:$BA,22,FALSE)</f>
        <v>5</v>
      </c>
      <c r="N37" s="157" t="str">
        <f>VLOOKUP($B37,'Module 2025'!$A:$BA,23,FALSE)</f>
        <v>5;7</v>
      </c>
      <c r="O37" s="157">
        <f>VLOOKUP($B37,'Module 2025'!$A:$BA,24,FALSE)</f>
        <v>5</v>
      </c>
      <c r="P37" s="157" t="str">
        <f>VLOOKUP($B37,'Module 2025'!$A:$BA,25,FALSE)</f>
        <v>5;7</v>
      </c>
      <c r="Q37" s="157">
        <f>VLOOKUP($B37,'Module 2025'!$A:$BA,26,FALSE)</f>
        <v>0</v>
      </c>
      <c r="R37" s="157">
        <f>VLOOKUP($B37,'Module 2025'!$A:$BA,27,FALSE)</f>
        <v>0</v>
      </c>
      <c r="S37" s="157">
        <f>VLOOKUP($B37,'Module 2025'!$A:$BA,28,FALSE)</f>
        <v>5</v>
      </c>
      <c r="T37" s="157" t="str">
        <f>VLOOKUP($B37,'Module 2025'!$A:$BA,29,FALSE)</f>
        <v>5;7</v>
      </c>
      <c r="U37" s="157">
        <f>VLOOKUP($B37,'Module 2025'!$A:$BA,30,FALSE)</f>
        <v>5</v>
      </c>
      <c r="V37" s="157">
        <f>VLOOKUP($B37,'Module 2025'!$A:$BA,31,FALSE)</f>
        <v>5</v>
      </c>
      <c r="W37" s="157">
        <f>VLOOKUP($B37,'Module 2025'!$A:$BA,32,FALSE)</f>
        <v>5</v>
      </c>
      <c r="X37" s="157" t="str">
        <f>VLOOKUP($B37,'Module 2025'!$A:$BA,33,FALSE)</f>
        <v>5;7</v>
      </c>
      <c r="Y37" s="157">
        <f>VLOOKUP($B37,'Module 2025'!$A:$BA,34,FALSE)</f>
        <v>5</v>
      </c>
      <c r="Z37" s="157" t="str">
        <f>VLOOKUP($B37,'Module 2025'!$A:$BA,35,FALSE)</f>
        <v>5;7</v>
      </c>
      <c r="AA37" s="157">
        <f>VLOOKUP($B37,'Module 2025'!$A:$BA,36,FALSE)</f>
        <v>5</v>
      </c>
      <c r="AB37" s="157" t="str">
        <f>VLOOKUP($B37,'Module 2025'!$A:$BA,37,FALSE)</f>
        <v>5;7</v>
      </c>
      <c r="AC37" s="157" t="str">
        <f>VLOOKUP(B37,'Module 2025'!A:BC,55,FALSE)</f>
        <v>Ja</v>
      </c>
      <c r="AD37" s="157">
        <f>VLOOKUP(B37,'Module 2025'!A:BD,56,FALSE)</f>
        <v>0</v>
      </c>
      <c r="AE37" s="157">
        <f>VLOOKUP(B37,'Module 2025'!A:AX,50,FALSE)</f>
        <v>0</v>
      </c>
      <c r="AF37" s="157">
        <f>VLOOKUP(B37,'Module 2025'!A:F,6,FALSE)</f>
        <v>0</v>
      </c>
      <c r="AG37" s="157">
        <f>VLOOKUP(B37,'Module 2025'!A:H,7,FALSE)</f>
        <v>0</v>
      </c>
      <c r="AH37" s="157" t="str">
        <f>VLOOKUP(B37,'Module 2025'!A:H,8,FALSE)</f>
        <v>AV,DS,ET,EU,MT,IT,ST,VS,WI</v>
      </c>
      <c r="AI37" s="157" t="str">
        <f>VLOOKUP(B37,'Module 2025'!A:BR,70,FALSE)</f>
        <v>x</v>
      </c>
    </row>
    <row r="38" spans="1:35">
      <c r="A38" s="117" t="str">
        <f>VLOOKUP($B38,'Module 2025'!$A:$BQ,69,FALSE)</f>
        <v>Capone Pierluigi</v>
      </c>
      <c r="B38" s="66" t="s">
        <v>2565</v>
      </c>
      <c r="C38" s="6" t="str">
        <f>VLOOKUP($B38,'Module 2025'!$A:$BA,12,FALSE)</f>
        <v>Aircraft Systems - Control Systems</v>
      </c>
      <c r="D38" s="6" t="str">
        <f>VLOOKUP($B38,'Module 2025'!$A:$BA,38,FALSE)</f>
        <v>ZAV</v>
      </c>
      <c r="E38" s="117" t="str">
        <f>VLOOKUP($B38,'Module 2025'!$A:$BQ,39,FALSE)</f>
        <v>capo</v>
      </c>
      <c r="F38" s="6" t="str">
        <f>VLOOKUP(D38,Konstruktion!A:B,2,FALSE)</f>
        <v>MEA</v>
      </c>
      <c r="G38" s="6" t="str">
        <f>VLOOKUP($B38,'Module 2025'!$A:$BA,17,FALSE)</f>
        <v>AV6-TE</v>
      </c>
      <c r="H38" s="6" t="str">
        <f>VLOOKUP($B38,'Module 2025'!$A:$BA,18,FALSE)</f>
        <v>5. Semester</v>
      </c>
      <c r="I38" s="6" t="str">
        <f>VLOOKUP($B38,'Module 2025'!$A:$BA,19,FALSE)</f>
        <v>7. Semester</v>
      </c>
      <c r="J38" s="6">
        <f>VLOOKUP($B38,'Module 2025'!$A:$BG,59,FALSE)</f>
        <v>0</v>
      </c>
      <c r="K38" s="157">
        <f>VLOOKUP($B38,'Module 2025'!$A:$BA,20,FALSE)</f>
        <v>5</v>
      </c>
      <c r="L38" s="157">
        <f>VLOOKUP($B38,'Module 2025'!$A:$BA,21,FALSE)</f>
        <v>7</v>
      </c>
      <c r="M38" s="157">
        <f>VLOOKUP($B38,'Module 2025'!$A:$BA,22,FALSE)</f>
        <v>0</v>
      </c>
      <c r="N38" s="157">
        <f>VLOOKUP($B38,'Module 2025'!$A:$BA,23,FALSE)</f>
        <v>0</v>
      </c>
      <c r="O38" s="157" t="str">
        <f>VLOOKUP($B38,'Module 2025'!$A:$BA,24,FALSE)</f>
        <v/>
      </c>
      <c r="P38" s="157" t="str">
        <f>VLOOKUP($B38,'Module 2025'!$A:$BA,25,FALSE)</f>
        <v/>
      </c>
      <c r="Q38" s="157" t="str">
        <f>VLOOKUP($B38,'Module 2025'!$A:$BA,26,FALSE)</f>
        <v/>
      </c>
      <c r="R38" s="157" t="str">
        <f>VLOOKUP($B38,'Module 2025'!$A:$BA,27,FALSE)</f>
        <v/>
      </c>
      <c r="S38" s="157" t="str">
        <f>VLOOKUP($B38,'Module 2025'!$A:$BA,28,FALSE)</f>
        <v/>
      </c>
      <c r="T38" s="157" t="str">
        <f>VLOOKUP($B38,'Module 2025'!$A:$BA,29,FALSE)</f>
        <v/>
      </c>
      <c r="U38" s="157" t="str">
        <f>VLOOKUP($B38,'Module 2025'!$A:$BA,30,FALSE)</f>
        <v/>
      </c>
      <c r="V38" s="157" t="str">
        <f>VLOOKUP($B38,'Module 2025'!$A:$BA,31,FALSE)</f>
        <v/>
      </c>
      <c r="W38" s="157" t="str">
        <f>VLOOKUP($B38,'Module 2025'!$A:$BA,32,FALSE)</f>
        <v/>
      </c>
      <c r="X38" s="157" t="str">
        <f>VLOOKUP($B38,'Module 2025'!$A:$BA,33,FALSE)</f>
        <v/>
      </c>
      <c r="Y38" s="157" t="str">
        <f>VLOOKUP($B38,'Module 2025'!$A:$BA,34,FALSE)</f>
        <v/>
      </c>
      <c r="Z38" s="157" t="str">
        <f>VLOOKUP($B38,'Module 2025'!$A:$BA,35,FALSE)</f>
        <v/>
      </c>
      <c r="AA38" s="157" t="str">
        <f>VLOOKUP($B38,'Module 2025'!$A:$BA,36,FALSE)</f>
        <v/>
      </c>
      <c r="AB38" s="157" t="str">
        <f>VLOOKUP($B38,'Module 2025'!$A:$BA,37,FALSE)</f>
        <v/>
      </c>
      <c r="AC38" s="157" t="str">
        <f>VLOOKUP(B38,'Module 2025'!A:BC,55,FALSE)</f>
        <v>Ja</v>
      </c>
      <c r="AD38" s="157">
        <f>VLOOKUP(B38,'Module 2025'!A:BD,56,FALSE)</f>
        <v>0</v>
      </c>
      <c r="AE38" s="157" t="str">
        <f>VLOOKUP(B38,'Module 2025'!A:AX,50,FALSE)</f>
        <v>x</v>
      </c>
      <c r="AF38" s="157">
        <f>VLOOKUP(B38,'Module 2025'!A:F,6,FALSE)</f>
        <v>0</v>
      </c>
      <c r="AG38" s="157" t="str">
        <f>VLOOKUP(B38,'Module 2025'!A:H,7,FALSE)</f>
        <v>AV-TE</v>
      </c>
      <c r="AH38" s="157">
        <f>VLOOKUP(B38,'Module 2025'!A:H,8,FALSE)</f>
        <v>0</v>
      </c>
      <c r="AI38" s="157">
        <f>VLOOKUP(B38,'Module 2025'!A:BR,70,FALSE)</f>
        <v>0</v>
      </c>
    </row>
    <row r="39" spans="1:35">
      <c r="A39" s="117" t="str">
        <f>VLOOKUP($B39,'Module 2025'!$A:$BQ,69,FALSE)</f>
        <v>Capone Pierluigi</v>
      </c>
      <c r="B39" s="66" t="s">
        <v>3701</v>
      </c>
      <c r="C39" s="6" t="str">
        <f>VLOOKUP($B39,'Module 2025'!$A:$BA,12,FALSE)</f>
        <v>Flight Mechanics and Simulation</v>
      </c>
      <c r="D39" s="6" t="str">
        <f>VLOOKUP($B39,'Module 2025'!$A:$BA,38,FALSE)</f>
        <v>ZAV</v>
      </c>
      <c r="E39" s="117" t="str">
        <f>VLOOKUP($B39,'Module 2025'!$A:$BQ,39,FALSE)</f>
        <v>capo</v>
      </c>
      <c r="F39" s="6" t="str">
        <f>VLOOKUP(D39,Konstruktion!A:B,2,FALSE)</f>
        <v>MEA</v>
      </c>
      <c r="G39" s="6" t="str">
        <f>VLOOKUP($B39,'Module 2025'!$A:$BA,17,FALSE)</f>
        <v>AV6-TE</v>
      </c>
      <c r="H39" s="6" t="str">
        <f>VLOOKUP($B39,'Module 2025'!$A:$BA,18,FALSE)</f>
        <v>6. Semester</v>
      </c>
      <c r="I39" s="6" t="str">
        <f>VLOOKUP($B39,'Module 2025'!$A:$BA,19,FALSE)</f>
        <v>8. Semester</v>
      </c>
      <c r="J39" s="6">
        <f>VLOOKUP($B39,'Module 2025'!$A:$BG,59,FALSE)</f>
        <v>0</v>
      </c>
      <c r="K39" s="157">
        <f>VLOOKUP($B39,'Module 2025'!$A:$BA,20,FALSE)</f>
        <v>6</v>
      </c>
      <c r="L39" s="157">
        <f>VLOOKUP($B39,'Module 2025'!$A:$BA,21,FALSE)</f>
        <v>8</v>
      </c>
      <c r="M39" s="157">
        <f>VLOOKUP($B39,'Module 2025'!$A:$BA,22,FALSE)</f>
        <v>0</v>
      </c>
      <c r="N39" s="157">
        <f>VLOOKUP($B39,'Module 2025'!$A:$BA,23,FALSE)</f>
        <v>0</v>
      </c>
      <c r="O39" s="157" t="str">
        <f>VLOOKUP($B39,'Module 2025'!$A:$BA,24,FALSE)</f>
        <v/>
      </c>
      <c r="P39" s="157" t="str">
        <f>VLOOKUP($B39,'Module 2025'!$A:$BA,25,FALSE)</f>
        <v/>
      </c>
      <c r="Q39" s="157" t="str">
        <f>VLOOKUP($B39,'Module 2025'!$A:$BA,26,FALSE)</f>
        <v/>
      </c>
      <c r="R39" s="157" t="str">
        <f>VLOOKUP($B39,'Module 2025'!$A:$BA,27,FALSE)</f>
        <v/>
      </c>
      <c r="S39" s="157" t="str">
        <f>VLOOKUP($B39,'Module 2025'!$A:$BA,28,FALSE)</f>
        <v/>
      </c>
      <c r="T39" s="157" t="str">
        <f>VLOOKUP($B39,'Module 2025'!$A:$BA,29,FALSE)</f>
        <v/>
      </c>
      <c r="U39" s="157" t="str">
        <f>VLOOKUP($B39,'Module 2025'!$A:$BA,30,FALSE)</f>
        <v/>
      </c>
      <c r="V39" s="157" t="str">
        <f>VLOOKUP($B39,'Module 2025'!$A:$BA,31,FALSE)</f>
        <v/>
      </c>
      <c r="W39" s="157" t="str">
        <f>VLOOKUP($B39,'Module 2025'!$A:$BA,32,FALSE)</f>
        <v/>
      </c>
      <c r="X39" s="157" t="str">
        <f>VLOOKUP($B39,'Module 2025'!$A:$BA,33,FALSE)</f>
        <v/>
      </c>
      <c r="Y39" s="157" t="str">
        <f>VLOOKUP($B39,'Module 2025'!$A:$BA,34,FALSE)</f>
        <v/>
      </c>
      <c r="Z39" s="157" t="str">
        <f>VLOOKUP($B39,'Module 2025'!$A:$BA,35,FALSE)</f>
        <v/>
      </c>
      <c r="AA39" s="157" t="str">
        <f>VLOOKUP($B39,'Module 2025'!$A:$BA,36,FALSE)</f>
        <v/>
      </c>
      <c r="AB39" s="157" t="str">
        <f>VLOOKUP($B39,'Module 2025'!$A:$BA,37,FALSE)</f>
        <v/>
      </c>
      <c r="AC39" s="157" t="str">
        <f>VLOOKUP(B39,'Module 2025'!A:BC,55,FALSE)</f>
        <v>Ja</v>
      </c>
      <c r="AD39" s="157">
        <f>VLOOKUP(B39,'Module 2025'!A:BD,56,FALSE)</f>
        <v>0</v>
      </c>
      <c r="AE39" s="157" t="str">
        <f>VLOOKUP(B39,'Module 2025'!A:AX,50,FALSE)</f>
        <v>x</v>
      </c>
      <c r="AF39" s="157">
        <f>VLOOKUP(B39,'Module 2025'!A:F,6,FALSE)</f>
        <v>0</v>
      </c>
      <c r="AG39" s="157" t="str">
        <f>VLOOKUP(B39,'Module 2025'!A:H,7,FALSE)</f>
        <v>AV-TE</v>
      </c>
      <c r="AH39" s="157">
        <f>VLOOKUP(B39,'Module 2025'!A:H,8,FALSE)</f>
        <v>0</v>
      </c>
      <c r="AI39" s="157">
        <f>VLOOKUP(B39,'Module 2025'!A:BR,70,FALSE)</f>
        <v>0</v>
      </c>
    </row>
    <row r="40" spans="1:35">
      <c r="A40" s="117" t="str">
        <f>VLOOKUP($B40,'Module 2025'!$A:$BQ,69,FALSE)</f>
        <v>Capone Pierluigi</v>
      </c>
      <c r="B40" s="66" t="s">
        <v>3063</v>
      </c>
      <c r="C40" s="6" t="str">
        <f>VLOOKUP($B40,'Module 2025'!$A:$BA,12,FALSE)</f>
        <v>Systems Reliability, Availability, Maintainability and Safety</v>
      </c>
      <c r="D40" s="6" t="str">
        <f>VLOOKUP($B40,'Module 2025'!$A:$BA,38,FALSE)</f>
        <v>ZAV</v>
      </c>
      <c r="E40" s="117" t="str">
        <f>VLOOKUP($B40,'Module 2025'!$A:$BQ,39,FALSE)</f>
        <v>capo</v>
      </c>
      <c r="F40" s="6" t="str">
        <f>VLOOKUP(D40,Konstruktion!A:B,2,FALSE)</f>
        <v>MEA</v>
      </c>
      <c r="G40" s="6" t="str">
        <f>VLOOKUP($B40,'Module 2025'!$A:$BA,17,FALSE)</f>
        <v>AV6-TE/OE</v>
      </c>
      <c r="H40" s="6" t="str">
        <f>VLOOKUP($B40,'Module 2025'!$A:$BA,18,FALSE)</f>
        <v>5. Semester</v>
      </c>
      <c r="I40" s="6" t="str">
        <f>VLOOKUP($B40,'Module 2025'!$A:$BA,19,FALSE)</f>
        <v>7. Semester</v>
      </c>
      <c r="J40" s="6">
        <f>VLOOKUP($B40,'Module 2025'!$A:$BG,59,FALSE)</f>
        <v>0</v>
      </c>
      <c r="K40" s="157">
        <f>VLOOKUP($B40,'Module 2025'!$A:$BA,20,FALSE)</f>
        <v>5</v>
      </c>
      <c r="L40" s="157">
        <f>VLOOKUP($B40,'Module 2025'!$A:$BA,21,FALSE)</f>
        <v>7</v>
      </c>
      <c r="M40" s="157">
        <f>VLOOKUP($B40,'Module 2025'!$A:$BA,22,FALSE)</f>
        <v>0</v>
      </c>
      <c r="N40" s="157">
        <f>VLOOKUP($B40,'Module 2025'!$A:$BA,23,FALSE)</f>
        <v>0</v>
      </c>
      <c r="O40" s="157" t="str">
        <f>VLOOKUP($B40,'Module 2025'!$A:$BA,24,FALSE)</f>
        <v/>
      </c>
      <c r="P40" s="157" t="str">
        <f>VLOOKUP($B40,'Module 2025'!$A:$BA,25,FALSE)</f>
        <v/>
      </c>
      <c r="Q40" s="157" t="str">
        <f>VLOOKUP($B40,'Module 2025'!$A:$BA,26,FALSE)</f>
        <v/>
      </c>
      <c r="R40" s="157" t="str">
        <f>VLOOKUP($B40,'Module 2025'!$A:$BA,27,FALSE)</f>
        <v/>
      </c>
      <c r="S40" s="157" t="str">
        <f>VLOOKUP($B40,'Module 2025'!$A:$BA,28,FALSE)</f>
        <v/>
      </c>
      <c r="T40" s="157" t="str">
        <f>VLOOKUP($B40,'Module 2025'!$A:$BA,29,FALSE)</f>
        <v/>
      </c>
      <c r="U40" s="157" t="str">
        <f>VLOOKUP($B40,'Module 2025'!$A:$BA,30,FALSE)</f>
        <v/>
      </c>
      <c r="V40" s="157" t="str">
        <f>VLOOKUP($B40,'Module 2025'!$A:$BA,31,FALSE)</f>
        <v/>
      </c>
      <c r="W40" s="157" t="str">
        <f>VLOOKUP($B40,'Module 2025'!$A:$BA,32,FALSE)</f>
        <v/>
      </c>
      <c r="X40" s="157" t="str">
        <f>VLOOKUP($B40,'Module 2025'!$A:$BA,33,FALSE)</f>
        <v/>
      </c>
      <c r="Y40" s="157" t="str">
        <f>VLOOKUP($B40,'Module 2025'!$A:$BA,34,FALSE)</f>
        <v/>
      </c>
      <c r="Z40" s="157" t="str">
        <f>VLOOKUP($B40,'Module 2025'!$A:$BA,35,FALSE)</f>
        <v/>
      </c>
      <c r="AA40" s="157" t="str">
        <f>VLOOKUP($B40,'Module 2025'!$A:$BA,36,FALSE)</f>
        <v/>
      </c>
      <c r="AB40" s="157" t="str">
        <f>VLOOKUP($B40,'Module 2025'!$A:$BA,37,FALSE)</f>
        <v/>
      </c>
      <c r="AC40" s="157" t="str">
        <f>VLOOKUP(B40,'Module 2025'!A:BC,55,FALSE)</f>
        <v>Ja</v>
      </c>
      <c r="AD40" s="157">
        <f>VLOOKUP(B40,'Module 2025'!A:BD,56,FALSE)</f>
        <v>0</v>
      </c>
      <c r="AE40" s="157" t="str">
        <f>VLOOKUP(B40,'Module 2025'!A:AX,50,FALSE)</f>
        <v>x</v>
      </c>
      <c r="AF40" s="157">
        <f>VLOOKUP(B40,'Module 2025'!A:F,6,FALSE)</f>
        <v>0</v>
      </c>
      <c r="AG40" s="157" t="str">
        <f>VLOOKUP(B40,'Module 2025'!A:H,7,FALSE)</f>
        <v>AV-TE/OE</v>
      </c>
      <c r="AH40" s="157">
        <f>VLOOKUP(B40,'Module 2025'!A:H,8,FALSE)</f>
        <v>0</v>
      </c>
      <c r="AI40" s="157">
        <f>VLOOKUP(B40,'Module 2025'!A:BR,70,FALSE)</f>
        <v>0</v>
      </c>
    </row>
    <row r="41" spans="1:35">
      <c r="A41" s="117" t="str">
        <f>VLOOKUP($B41,'Module 2025'!$A:$BQ,69,FALSE)</f>
        <v>Carabias-Hütter Vicente</v>
      </c>
      <c r="B41" s="66" t="s">
        <v>2846</v>
      </c>
      <c r="C41" s="6" t="str">
        <f>VLOOKUP($B41,'Module 2025'!$A:$BA,12,FALSE)</f>
        <v>Foresight und Szenarien</v>
      </c>
      <c r="D41" s="6" t="str">
        <f>VLOOKUP($B41,'Module 2025'!$A:$BA,38,FALSE)</f>
        <v>INE</v>
      </c>
      <c r="E41" s="117" t="str">
        <f>VLOOKUP($B41,'Module 2025'!$A:$BQ,39,FALSE)</f>
        <v>cahu</v>
      </c>
      <c r="F41" s="6" t="str">
        <f>VLOOKUP(D41,Konstruktion!A:B,2,FALSE)</f>
        <v>MPS</v>
      </c>
      <c r="G41" s="6" t="str">
        <f>VLOOKUP($B41,'Module 2025'!$A:$BA,17,FALSE)</f>
        <v>EU5-NTEC,EU6-ELEE/THEE</v>
      </c>
      <c r="H41" s="6" t="str">
        <f>VLOOKUP($B41,'Module 2025'!$A:$BA,18,FALSE)</f>
        <v>5. Semester</v>
      </c>
      <c r="I41" s="6" t="str">
        <f>VLOOKUP($B41,'Module 2025'!$A:$BA,19,FALSE)</f>
        <v>5. Semester/7. Semester</v>
      </c>
      <c r="J41" s="6">
        <f>VLOOKUP($B41,'Module 2025'!$A:$BG,59,FALSE)</f>
        <v>0</v>
      </c>
      <c r="K41" s="157" t="str">
        <f>VLOOKUP($B41,'Module 2025'!$A:$BA,20,FALSE)</f>
        <v/>
      </c>
      <c r="L41" s="157" t="str">
        <f>VLOOKUP($B41,'Module 2025'!$A:$BA,21,FALSE)</f>
        <v/>
      </c>
      <c r="M41" s="157">
        <f>VLOOKUP($B41,'Module 2025'!$A:$BA,22,FALSE)</f>
        <v>0</v>
      </c>
      <c r="N41" s="157">
        <f>VLOOKUP($B41,'Module 2025'!$A:$BA,23,FALSE)</f>
        <v>0</v>
      </c>
      <c r="O41" s="157" t="str">
        <f>VLOOKUP($B41,'Module 2025'!$A:$BA,24,FALSE)</f>
        <v/>
      </c>
      <c r="P41" s="157" t="str">
        <f>VLOOKUP($B41,'Module 2025'!$A:$BA,25,FALSE)</f>
        <v/>
      </c>
      <c r="Q41" s="157">
        <f>VLOOKUP($B41,'Module 2025'!$A:$BA,26,FALSE)</f>
        <v>5</v>
      </c>
      <c r="R41" s="157" t="str">
        <f>VLOOKUP($B41,'Module 2025'!$A:$BA,27,FALSE)</f>
        <v>5;7</v>
      </c>
      <c r="S41" s="157" t="str">
        <f>VLOOKUP($B41,'Module 2025'!$A:$BA,28,FALSE)</f>
        <v/>
      </c>
      <c r="T41" s="157" t="str">
        <f>VLOOKUP($B41,'Module 2025'!$A:$BA,29,FALSE)</f>
        <v/>
      </c>
      <c r="U41" s="157" t="str">
        <f>VLOOKUP($B41,'Module 2025'!$A:$BA,30,FALSE)</f>
        <v/>
      </c>
      <c r="V41" s="157" t="str">
        <f>VLOOKUP($B41,'Module 2025'!$A:$BA,31,FALSE)</f>
        <v/>
      </c>
      <c r="W41" s="157" t="str">
        <f>VLOOKUP($B41,'Module 2025'!$A:$BA,32,FALSE)</f>
        <v/>
      </c>
      <c r="X41" s="157" t="str">
        <f>VLOOKUP($B41,'Module 2025'!$A:$BA,33,FALSE)</f>
        <v/>
      </c>
      <c r="Y41" s="157" t="str">
        <f>VLOOKUP($B41,'Module 2025'!$A:$BA,34,FALSE)</f>
        <v/>
      </c>
      <c r="Z41" s="157" t="str">
        <f>VLOOKUP($B41,'Module 2025'!$A:$BA,35,FALSE)</f>
        <v/>
      </c>
      <c r="AA41" s="157" t="str">
        <f>VLOOKUP($B41,'Module 2025'!$A:$BA,36,FALSE)</f>
        <v/>
      </c>
      <c r="AB41" s="157" t="str">
        <f>VLOOKUP($B41,'Module 2025'!$A:$BA,37,FALSE)</f>
        <v/>
      </c>
      <c r="AC41" s="157" t="str">
        <f>VLOOKUP(B41,'Module 2025'!A:BC,55,FALSE)</f>
        <v>Ja</v>
      </c>
      <c r="AD41" s="157">
        <f>VLOOKUP(B41,'Module 2025'!A:BD,56,FALSE)</f>
        <v>0</v>
      </c>
      <c r="AE41" s="157">
        <f>VLOOKUP(B41,'Module 2025'!A:AX,50,FALSE)</f>
        <v>0</v>
      </c>
      <c r="AF41" s="157">
        <f>VLOOKUP(B41,'Module 2025'!A:F,6,FALSE)</f>
        <v>0</v>
      </c>
      <c r="AG41" s="157" t="str">
        <f>VLOOKUP(B41,'Module 2025'!A:H,7,FALSE)</f>
        <v>EU-NTEC</v>
      </c>
      <c r="AH41" s="157" t="str">
        <f>VLOOKUP(B41,'Module 2025'!A:H,8,FALSE)</f>
        <v>EU-ELEE/THET</v>
      </c>
      <c r="AI41" s="157" t="str">
        <f>VLOOKUP(B41,'Module 2025'!A:BR,70,FALSE)</f>
        <v>x</v>
      </c>
    </row>
    <row r="42" spans="1:35">
      <c r="A42" s="117" t="str">
        <f>VLOOKUP($B42,'Module 2025'!$A:$BQ,69,FALSE)</f>
        <v>Carabias-Hütter Vicente</v>
      </c>
      <c r="B42" s="120" t="s">
        <v>4113</v>
      </c>
      <c r="C42" s="6" t="str">
        <f>VLOOKUP($B42,'Module 2025'!$A:$BA,12,FALSE)</f>
        <v>Smart Living</v>
      </c>
      <c r="D42" s="6" t="str">
        <f>VLOOKUP($B42,'Module 2025'!$A:$BA,38,FALSE)</f>
        <v>INE</v>
      </c>
      <c r="E42" s="117" t="str">
        <f>VLOOKUP($B42,'Module 2025'!$A:$BQ,39,FALSE)</f>
        <v>cahu</v>
      </c>
      <c r="F42" s="6" t="str">
        <f>VLOOKUP(D42,Konstruktion!A:B,2,FALSE)</f>
        <v>MPS</v>
      </c>
      <c r="G42" s="6" t="str">
        <f>VLOOKUP($B42,'Module 2025'!$A:$BA,17,FALSE)</f>
        <v>AV5,DS5,ET5,IT5,MT5,ST5,VS5,WI6</v>
      </c>
      <c r="H42" s="6" t="str">
        <f>VLOOKUP($B42,'Module 2025'!$A:$BA,18,FALSE)</f>
        <v>5. und 6. Semester</v>
      </c>
      <c r="I42" s="6" t="str">
        <f>VLOOKUP($B42,'Module 2025'!$A:$BA,19,FALSE)</f>
        <v>5./6./7.Sem;5./6.Sem(AV,MT)</v>
      </c>
      <c r="J42" s="6" t="str">
        <f>VLOOKUP($B42,'Module 2025'!$A:$BG,59,FALSE)</f>
        <v>KW5/6;KW27;KW36/37</v>
      </c>
      <c r="K42" s="157" t="str">
        <f>VLOOKUP($B42,'Module 2025'!$A:$BA,20,FALSE)</f>
        <v>5;6</v>
      </c>
      <c r="L42" s="157" t="str">
        <f>VLOOKUP($B42,'Module 2025'!$A:$BA,21,FALSE)</f>
        <v>5;6</v>
      </c>
      <c r="M42" s="157" t="str">
        <f>VLOOKUP($B42,'Module 2025'!$A:$BA,22,FALSE)</f>
        <v>5;6</v>
      </c>
      <c r="N42" s="157" t="str">
        <f>VLOOKUP($B42,'Module 2025'!$A:$BA,23,FALSE)</f>
        <v>5;6;7</v>
      </c>
      <c r="O42" s="157" t="str">
        <f>VLOOKUP($B42,'Module 2025'!$A:$BA,24,FALSE)</f>
        <v>5;6</v>
      </c>
      <c r="P42" s="157" t="str">
        <f>VLOOKUP($B42,'Module 2025'!$A:$BA,25,FALSE)</f>
        <v>5;6;7</v>
      </c>
      <c r="Q42" s="157">
        <f>VLOOKUP($B42,'Module 2025'!$A:$BA,26,FALSE)</f>
        <v>0</v>
      </c>
      <c r="R42" s="157">
        <f>VLOOKUP($B42,'Module 2025'!$A:$BA,27,FALSE)</f>
        <v>0</v>
      </c>
      <c r="S42" s="157" t="str">
        <f>VLOOKUP($B42,'Module 2025'!$A:$BA,28,FALSE)</f>
        <v>5;6</v>
      </c>
      <c r="T42" s="157" t="str">
        <f>VLOOKUP($B42,'Module 2025'!$A:$BA,29,FALSE)</f>
        <v>5;6;7</v>
      </c>
      <c r="U42" s="157" t="str">
        <f>VLOOKUP($B42,'Module 2025'!$A:$BA,30,FALSE)</f>
        <v>5;6</v>
      </c>
      <c r="V42" s="157" t="str">
        <f>VLOOKUP($B42,'Module 2025'!$A:$BA,31,FALSE)</f>
        <v>5;6</v>
      </c>
      <c r="W42" s="157" t="str">
        <f>VLOOKUP($B42,'Module 2025'!$A:$BA,32,FALSE)</f>
        <v>5;6</v>
      </c>
      <c r="X42" s="157" t="str">
        <f>VLOOKUP($B42,'Module 2025'!$A:$BA,33,FALSE)</f>
        <v>5;6;7</v>
      </c>
      <c r="Y42" s="157" t="str">
        <f>VLOOKUP($B42,'Module 2025'!$A:$BA,34,FALSE)</f>
        <v>5;6</v>
      </c>
      <c r="Z42" s="157" t="str">
        <f>VLOOKUP($B42,'Module 2025'!$A:$BA,35,FALSE)</f>
        <v>5;6;7</v>
      </c>
      <c r="AA42" s="157" t="str">
        <f>VLOOKUP($B42,'Module 2025'!$A:$BA,36,FALSE)</f>
        <v>5;6</v>
      </c>
      <c r="AB42" s="157" t="str">
        <f>VLOOKUP($B42,'Module 2025'!$A:$BA,37,FALSE)</f>
        <v>5;6;7</v>
      </c>
      <c r="AC42" s="157" t="str">
        <f>VLOOKUP(B42,'Module 2025'!A:BC,55,FALSE)</f>
        <v>Ja</v>
      </c>
      <c r="AD42" s="157">
        <f>VLOOKUP(B42,'Module 2025'!A:BD,56,FALSE)</f>
        <v>0</v>
      </c>
      <c r="AE42" s="157">
        <f>VLOOKUP(B42,'Module 2025'!A:AX,50,FALSE)</f>
        <v>0</v>
      </c>
      <c r="AF42" s="157">
        <f>VLOOKUP(B42,'Module 2025'!A:F,6,FALSE)</f>
        <v>0</v>
      </c>
      <c r="AG42" s="157">
        <f>VLOOKUP(B42,'Module 2025'!A:H,7,FALSE)</f>
        <v>0</v>
      </c>
      <c r="AH42" s="157" t="str">
        <f>VLOOKUP(B42,'Module 2025'!A:H,8,FALSE)</f>
        <v>AV,DS,ET,EU,MT,IT,ST,VS,WI</v>
      </c>
      <c r="AI42" s="157" t="str">
        <f>VLOOKUP(B42,'Module 2025'!A:BR,70,FALSE)</f>
        <v>x</v>
      </c>
    </row>
    <row r="43" spans="1:35">
      <c r="A43" s="117" t="str">
        <f>VLOOKUP($B43,'Module 2025'!$A:$BQ,69,FALSE)</f>
        <v>Christiansen Klaus</v>
      </c>
      <c r="B43" s="66" t="s">
        <v>2958</v>
      </c>
      <c r="C43" s="6" t="str">
        <f>VLOOKUP($B43,'Module 2025'!$A:$BA,12,FALSE)</f>
        <v>Maintenance, Airworthiness Management, Regulations and Operator Organisation</v>
      </c>
      <c r="D43" s="6" t="str">
        <f>VLOOKUP($B43,'Module 2025'!$A:$BA,38,FALSE)</f>
        <v>ZAV</v>
      </c>
      <c r="E43" s="117" t="str">
        <f>VLOOKUP($B43,'Module 2025'!$A:$BQ,39,FALSE)</f>
        <v>xchl,regl</v>
      </c>
      <c r="F43" s="6" t="str">
        <f>VLOOKUP(D43,Konstruktion!A:B,2,FALSE)</f>
        <v>MEA</v>
      </c>
      <c r="G43" s="6" t="str">
        <f>VLOOKUP($B43,'Module 2025'!$A:$BA,17,FALSE)</f>
        <v>AV5</v>
      </c>
      <c r="H43" s="6" t="str">
        <f>VLOOKUP($B43,'Module 2025'!$A:$BA,18,FALSE)</f>
        <v>5. Semester</v>
      </c>
      <c r="I43" s="6" t="str">
        <f>VLOOKUP($B43,'Module 2025'!$A:$BA,19,FALSE)</f>
        <v>5. Semester</v>
      </c>
      <c r="J43" s="6">
        <f>VLOOKUP($B43,'Module 2025'!$A:$BG,59,FALSE)</f>
        <v>0</v>
      </c>
      <c r="K43" s="157">
        <f>VLOOKUP($B43,'Module 2025'!$A:$BA,20,FALSE)</f>
        <v>5</v>
      </c>
      <c r="L43" s="157">
        <f>VLOOKUP($B43,'Module 2025'!$A:$BA,21,FALSE)</f>
        <v>5</v>
      </c>
      <c r="M43" s="157">
        <f>VLOOKUP($B43,'Module 2025'!$A:$BA,22,FALSE)</f>
        <v>0</v>
      </c>
      <c r="N43" s="157">
        <f>VLOOKUP($B43,'Module 2025'!$A:$BA,23,FALSE)</f>
        <v>0</v>
      </c>
      <c r="O43" s="157">
        <f>VLOOKUP($B43,'Module 2025'!$A:$BA,24,FALSE)</f>
        <v>0</v>
      </c>
      <c r="P43" s="157">
        <f>VLOOKUP($B43,'Module 2025'!$A:$BA,25,FALSE)</f>
        <v>0</v>
      </c>
      <c r="Q43" s="157">
        <f>VLOOKUP($B43,'Module 2025'!$A:$BA,26,FALSE)</f>
        <v>0</v>
      </c>
      <c r="R43" s="157">
        <f>VLOOKUP($B43,'Module 2025'!$A:$BA,27,FALSE)</f>
        <v>0</v>
      </c>
      <c r="S43" s="157">
        <f>VLOOKUP($B43,'Module 2025'!$A:$BA,28,FALSE)</f>
        <v>0</v>
      </c>
      <c r="T43" s="157">
        <f>VLOOKUP($B43,'Module 2025'!$A:$BA,29,FALSE)</f>
        <v>0</v>
      </c>
      <c r="U43" s="157">
        <f>VLOOKUP($B43,'Module 2025'!$A:$BA,30,FALSE)</f>
        <v>0</v>
      </c>
      <c r="V43" s="157">
        <f>VLOOKUP($B43,'Module 2025'!$A:$BA,31,FALSE)</f>
        <v>0</v>
      </c>
      <c r="W43" s="157">
        <f>VLOOKUP($B43,'Module 2025'!$A:$BA,32,FALSE)</f>
        <v>0</v>
      </c>
      <c r="X43" s="157">
        <f>VLOOKUP($B43,'Module 2025'!$A:$BA,33,FALSE)</f>
        <v>0</v>
      </c>
      <c r="Y43" s="157">
        <f>VLOOKUP($B43,'Module 2025'!$A:$BA,34,FALSE)</f>
        <v>0</v>
      </c>
      <c r="Z43" s="157">
        <f>VLOOKUP($B43,'Module 2025'!$A:$BA,35,FALSE)</f>
        <v>0</v>
      </c>
      <c r="AA43" s="157">
        <f>VLOOKUP($B43,'Module 2025'!$A:$BA,36,FALSE)</f>
        <v>0</v>
      </c>
      <c r="AB43" s="157">
        <f>VLOOKUP($B43,'Module 2025'!$A:$BA,37,FALSE)</f>
        <v>0</v>
      </c>
      <c r="AC43" s="157" t="str">
        <f>VLOOKUP(B43,'Module 2025'!A:BC,55,FALSE)</f>
        <v>Ja</v>
      </c>
      <c r="AD43" s="157">
        <f>VLOOKUP(B43,'Module 2025'!A:BD,56,FALSE)</f>
        <v>0</v>
      </c>
      <c r="AE43" s="157" t="str">
        <f>VLOOKUP(B43,'Module 2025'!A:AX,50,FALSE)</f>
        <v>x</v>
      </c>
      <c r="AF43" s="157">
        <f>VLOOKUP(B43,'Module 2025'!A:F,6,FALSE)</f>
        <v>0</v>
      </c>
      <c r="AG43" s="157">
        <f>VLOOKUP(B43,'Module 2025'!A:H,7,FALSE)</f>
        <v>0</v>
      </c>
      <c r="AH43" s="157" t="str">
        <f>VLOOKUP(B43,'Module 2025'!A:H,8,FALSE)</f>
        <v>AV</v>
      </c>
      <c r="AI43" s="157" t="str">
        <f>VLOOKUP(B43,'Module 2025'!A:BR,70,FALSE)</f>
        <v>x</v>
      </c>
    </row>
    <row r="44" spans="1:35">
      <c r="A44" s="117" t="str">
        <f>VLOOKUP($B44,'Module 2025'!$A:$BQ,69,FALSE)</f>
        <v>Colotti Alberto</v>
      </c>
      <c r="B44" s="66" t="s">
        <v>2931</v>
      </c>
      <c r="C44" s="6" t="str">
        <f>VLOOKUP($B44,'Module 2025'!$A:$BA,12,FALSE)</f>
        <v>Leistungselektronik und Elektrische Antriebe 1</v>
      </c>
      <c r="D44" s="6" t="str">
        <f>VLOOKUP($B44,'Module 2025'!$A:$BA,38,FALSE)</f>
        <v>IMS</v>
      </c>
      <c r="E44" s="117" t="str">
        <f>VLOOKUP($B44,'Module 2025'!$A:$BQ,39,FALSE)</f>
        <v>cota</v>
      </c>
      <c r="F44" s="6" t="str">
        <f>VLOOKUP(D44,Konstruktion!A:B,2,FALSE)</f>
        <v>IEM</v>
      </c>
      <c r="G44" s="6" t="str">
        <f>VLOOKUP($B44,'Module 2025'!$A:$BA,17,FALSE)</f>
        <v>ET5,ST5</v>
      </c>
      <c r="H44" s="6" t="str">
        <f>VLOOKUP($B44,'Module 2025'!$A:$BA,18,FALSE)</f>
        <v>5. Semester</v>
      </c>
      <c r="I44" s="6" t="str">
        <f>VLOOKUP($B44,'Module 2025'!$A:$BA,19,FALSE)</f>
        <v>7. Semester</v>
      </c>
      <c r="J44" s="6">
        <f>VLOOKUP($B44,'Module 2025'!$A:$BG,59,FALSE)</f>
        <v>0</v>
      </c>
      <c r="K44" s="157" t="str">
        <f>VLOOKUP($B44,'Module 2025'!$A:$BA,20,FALSE)</f>
        <v/>
      </c>
      <c r="L44" s="157" t="str">
        <f>VLOOKUP($B44,'Module 2025'!$A:$BA,21,FALSE)</f>
        <v/>
      </c>
      <c r="M44" s="157">
        <f>VLOOKUP($B44,'Module 2025'!$A:$BA,22,FALSE)</f>
        <v>0</v>
      </c>
      <c r="N44" s="157">
        <f>VLOOKUP($B44,'Module 2025'!$A:$BA,23,FALSE)</f>
        <v>0</v>
      </c>
      <c r="O44" s="157">
        <f>VLOOKUP($B44,'Module 2025'!$A:$BA,24,FALSE)</f>
        <v>5</v>
      </c>
      <c r="P44" s="157">
        <f>VLOOKUP($B44,'Module 2025'!$A:$BA,25,FALSE)</f>
        <v>7</v>
      </c>
      <c r="Q44" s="157" t="str">
        <f>VLOOKUP($B44,'Module 2025'!$A:$BA,26,FALSE)</f>
        <v/>
      </c>
      <c r="R44" s="157" t="str">
        <f>VLOOKUP($B44,'Module 2025'!$A:$BA,27,FALSE)</f>
        <v/>
      </c>
      <c r="S44" s="157" t="str">
        <f>VLOOKUP($B44,'Module 2025'!$A:$BA,28,FALSE)</f>
        <v/>
      </c>
      <c r="T44" s="157" t="str">
        <f>VLOOKUP($B44,'Module 2025'!$A:$BA,29,FALSE)</f>
        <v/>
      </c>
      <c r="U44" s="157" t="str">
        <f>VLOOKUP($B44,'Module 2025'!$A:$BA,30,FALSE)</f>
        <v/>
      </c>
      <c r="V44" s="157" t="str">
        <f>VLOOKUP($B44,'Module 2025'!$A:$BA,31,FALSE)</f>
        <v/>
      </c>
      <c r="W44" s="157">
        <f>VLOOKUP($B44,'Module 2025'!$A:$BA,32,FALSE)</f>
        <v>5</v>
      </c>
      <c r="X44" s="157">
        <f>VLOOKUP($B44,'Module 2025'!$A:$BA,33,FALSE)</f>
        <v>7</v>
      </c>
      <c r="Y44" s="157" t="str">
        <f>VLOOKUP($B44,'Module 2025'!$A:$BA,34,FALSE)</f>
        <v/>
      </c>
      <c r="Z44" s="157" t="str">
        <f>VLOOKUP($B44,'Module 2025'!$A:$BA,35,FALSE)</f>
        <v/>
      </c>
      <c r="AA44" s="157" t="str">
        <f>VLOOKUP($B44,'Module 2025'!$A:$BA,36,FALSE)</f>
        <v/>
      </c>
      <c r="AB44" s="157" t="str">
        <f>VLOOKUP($B44,'Module 2025'!$A:$BA,37,FALSE)</f>
        <v/>
      </c>
      <c r="AC44" s="157" t="str">
        <f>VLOOKUP(B44,'Module 2025'!A:BC,55,FALSE)</f>
        <v>Ja</v>
      </c>
      <c r="AD44" s="157">
        <f>VLOOKUP(B44,'Module 2025'!A:BD,56,FALSE)</f>
        <v>0</v>
      </c>
      <c r="AE44" s="157">
        <f>VLOOKUP(B44,'Module 2025'!A:AX,50,FALSE)</f>
        <v>0</v>
      </c>
      <c r="AF44" s="157">
        <f>VLOOKUP(B44,'Module 2025'!A:F,6,FALSE)</f>
        <v>0</v>
      </c>
      <c r="AG44" s="157">
        <f>VLOOKUP(B44,'Module 2025'!A:H,7,FALSE)</f>
        <v>0</v>
      </c>
      <c r="AH44" s="157" t="str">
        <f>VLOOKUP(B44,'Module 2025'!A:H,8,FALSE)</f>
        <v>ET,ST</v>
      </c>
      <c r="AI44" s="157" t="str">
        <f>VLOOKUP(B44,'Module 2025'!A:BR,70,FALSE)</f>
        <v>x</v>
      </c>
    </row>
    <row r="45" spans="1:35">
      <c r="A45" s="117" t="str">
        <f>VLOOKUP($B45,'Module 2025'!$A:$BQ,69,FALSE)</f>
        <v>Colotti Alberto</v>
      </c>
      <c r="B45" s="66" t="s">
        <v>3772</v>
      </c>
      <c r="C45" s="6" t="str">
        <f>VLOOKUP($B45,'Module 2025'!$A:$BA,12,FALSE)</f>
        <v>Leistungselektronik und Elektrische Antriebe 2</v>
      </c>
      <c r="D45" s="6" t="str">
        <f>VLOOKUP($B45,'Module 2025'!$A:$BA,38,FALSE)</f>
        <v>IMS</v>
      </c>
      <c r="E45" s="117" t="str">
        <f>VLOOKUP($B45,'Module 2025'!$A:$BQ,39,FALSE)</f>
        <v>cota</v>
      </c>
      <c r="F45" s="6" t="str">
        <f>VLOOKUP(D45,Konstruktion!A:B,2,FALSE)</f>
        <v>IEM</v>
      </c>
      <c r="G45" s="6" t="str">
        <f>VLOOKUP($B45,'Module 2025'!$A:$BA,17,FALSE)</f>
        <v>ET5,ST5</v>
      </c>
      <c r="H45" s="6" t="str">
        <f>VLOOKUP($B45,'Module 2025'!$A:$BA,18,FALSE)</f>
        <v>6. Semester</v>
      </c>
      <c r="I45" s="6" t="str">
        <f>VLOOKUP($B45,'Module 2025'!$A:$BA,19,FALSE)</f>
        <v>8. Semester</v>
      </c>
      <c r="J45" s="6">
        <f>VLOOKUP($B45,'Module 2025'!$A:$BG,59,FALSE)</f>
        <v>0</v>
      </c>
      <c r="K45" s="157" t="str">
        <f>VLOOKUP($B45,'Module 2025'!$A:$BA,20,FALSE)</f>
        <v/>
      </c>
      <c r="L45" s="157" t="str">
        <f>VLOOKUP($B45,'Module 2025'!$A:$BA,21,FALSE)</f>
        <v/>
      </c>
      <c r="M45" s="157">
        <f>VLOOKUP($B45,'Module 2025'!$A:$BA,22,FALSE)</f>
        <v>0</v>
      </c>
      <c r="N45" s="157">
        <f>VLOOKUP($B45,'Module 2025'!$A:$BA,23,FALSE)</f>
        <v>0</v>
      </c>
      <c r="O45" s="157">
        <f>VLOOKUP($B45,'Module 2025'!$A:$BA,24,FALSE)</f>
        <v>6</v>
      </c>
      <c r="P45" s="157">
        <f>VLOOKUP($B45,'Module 2025'!$A:$BA,25,FALSE)</f>
        <v>8</v>
      </c>
      <c r="Q45" s="157" t="str">
        <f>VLOOKUP($B45,'Module 2025'!$A:$BA,26,FALSE)</f>
        <v/>
      </c>
      <c r="R45" s="157" t="str">
        <f>VLOOKUP($B45,'Module 2025'!$A:$BA,27,FALSE)</f>
        <v/>
      </c>
      <c r="S45" s="157" t="str">
        <f>VLOOKUP($B45,'Module 2025'!$A:$BA,28,FALSE)</f>
        <v/>
      </c>
      <c r="T45" s="157" t="str">
        <f>VLOOKUP($B45,'Module 2025'!$A:$BA,29,FALSE)</f>
        <v/>
      </c>
      <c r="U45" s="157" t="str">
        <f>VLOOKUP($B45,'Module 2025'!$A:$BA,30,FALSE)</f>
        <v/>
      </c>
      <c r="V45" s="157" t="str">
        <f>VLOOKUP($B45,'Module 2025'!$A:$BA,31,FALSE)</f>
        <v/>
      </c>
      <c r="W45" s="157">
        <f>VLOOKUP($B45,'Module 2025'!$A:$BA,32,FALSE)</f>
        <v>6</v>
      </c>
      <c r="X45" s="157">
        <f>VLOOKUP($B45,'Module 2025'!$A:$BA,33,FALSE)</f>
        <v>8</v>
      </c>
      <c r="Y45" s="157" t="str">
        <f>VLOOKUP($B45,'Module 2025'!$A:$BA,34,FALSE)</f>
        <v/>
      </c>
      <c r="Z45" s="157" t="str">
        <f>VLOOKUP($B45,'Module 2025'!$A:$BA,35,FALSE)</f>
        <v/>
      </c>
      <c r="AA45" s="157" t="str">
        <f>VLOOKUP($B45,'Module 2025'!$A:$BA,36,FALSE)</f>
        <v/>
      </c>
      <c r="AB45" s="157" t="str">
        <f>VLOOKUP($B45,'Module 2025'!$A:$BA,37,FALSE)</f>
        <v/>
      </c>
      <c r="AC45" s="157" t="str">
        <f>VLOOKUP(B45,'Module 2025'!A:BC,55,FALSE)</f>
        <v>Ja</v>
      </c>
      <c r="AD45" s="157">
        <f>VLOOKUP(B45,'Module 2025'!A:BD,56,FALSE)</f>
        <v>0</v>
      </c>
      <c r="AE45" s="157">
        <f>VLOOKUP(B45,'Module 2025'!A:AX,50,FALSE)</f>
        <v>0</v>
      </c>
      <c r="AF45" s="157">
        <f>VLOOKUP(B45,'Module 2025'!A:F,6,FALSE)</f>
        <v>0</v>
      </c>
      <c r="AG45" s="157">
        <f>VLOOKUP(B45,'Module 2025'!A:H,7,FALSE)</f>
        <v>0</v>
      </c>
      <c r="AH45" s="157" t="str">
        <f>VLOOKUP(B45,'Module 2025'!A:H,8,FALSE)</f>
        <v>ET,ST</v>
      </c>
      <c r="AI45" s="157" t="str">
        <f>VLOOKUP(B45,'Module 2025'!A:BR,70,FALSE)</f>
        <v>x</v>
      </c>
    </row>
    <row r="46" spans="1:35">
      <c r="A46" s="117" t="str">
        <f>VLOOKUP($B46,'Module 2025'!$A:$BQ,69,FALSE)</f>
        <v>Czerner Stefan</v>
      </c>
      <c r="B46" s="66" t="s">
        <v>2584</v>
      </c>
      <c r="C46" s="6" t="str">
        <f>VLOOKUP($B46,'Module 2025'!$A:$BA,12,FALSE)</f>
        <v>Additive Manufacturing (3D printing)</v>
      </c>
      <c r="D46" s="6" t="str">
        <f>VLOOKUP($B46,'Module 2025'!$A:$BA,38,FALSE)</f>
        <v>ZPP</v>
      </c>
      <c r="E46" s="117" t="str">
        <f>VLOOKUP($B46,'Module 2025'!$A:$BQ,39,FALSE)</f>
        <v>czer</v>
      </c>
      <c r="F46" s="6" t="str">
        <f>VLOOKUP(D46,Konstruktion!A:B,2,FALSE)</f>
        <v>MEA</v>
      </c>
      <c r="G46" s="6" t="str">
        <f>VLOOKUP($B46,'Module 2025'!$A:$BA,17,FALSE)</f>
        <v>MT7,ST5</v>
      </c>
      <c r="H46" s="6" t="str">
        <f>VLOOKUP($B46,'Module 2025'!$A:$BA,18,FALSE)</f>
        <v>5. Semester</v>
      </c>
      <c r="I46" s="6" t="str">
        <f>VLOOKUP($B46,'Module 2025'!$A:$BA,19,FALSE)</f>
        <v>7. Semester</v>
      </c>
      <c r="J46" s="6">
        <f>VLOOKUP($B46,'Module 2025'!$A:$BG,59,FALSE)</f>
        <v>0</v>
      </c>
      <c r="K46" s="157" t="str">
        <f>VLOOKUP($B46,'Module 2025'!$A:$BA,20,FALSE)</f>
        <v/>
      </c>
      <c r="L46" s="157" t="str">
        <f>VLOOKUP($B46,'Module 2025'!$A:$BA,21,FALSE)</f>
        <v/>
      </c>
      <c r="M46" s="157">
        <f>VLOOKUP($B46,'Module 2025'!$A:$BA,22,FALSE)</f>
        <v>0</v>
      </c>
      <c r="N46" s="157">
        <f>VLOOKUP($B46,'Module 2025'!$A:$BA,23,FALSE)</f>
        <v>0</v>
      </c>
      <c r="O46" s="157" t="str">
        <f>VLOOKUP($B46,'Module 2025'!$A:$BA,24,FALSE)</f>
        <v/>
      </c>
      <c r="P46" s="157" t="str">
        <f>VLOOKUP($B46,'Module 2025'!$A:$BA,25,FALSE)</f>
        <v/>
      </c>
      <c r="Q46" s="157" t="str">
        <f>VLOOKUP($B46,'Module 2025'!$A:$BA,26,FALSE)</f>
        <v/>
      </c>
      <c r="R46" s="157" t="str">
        <f>VLOOKUP($B46,'Module 2025'!$A:$BA,27,FALSE)</f>
        <v/>
      </c>
      <c r="S46" s="157" t="str">
        <f>VLOOKUP($B46,'Module 2025'!$A:$BA,28,FALSE)</f>
        <v/>
      </c>
      <c r="T46" s="157" t="str">
        <f>VLOOKUP($B46,'Module 2025'!$A:$BA,29,FALSE)</f>
        <v/>
      </c>
      <c r="U46" s="157">
        <f>VLOOKUP($B46,'Module 2025'!$A:$BA,30,FALSE)</f>
        <v>5</v>
      </c>
      <c r="V46" s="157">
        <f>VLOOKUP($B46,'Module 2025'!$A:$BA,31,FALSE)</f>
        <v>7</v>
      </c>
      <c r="W46" s="157">
        <f>VLOOKUP($B46,'Module 2025'!$A:$BA,32,FALSE)</f>
        <v>5</v>
      </c>
      <c r="X46" s="157">
        <f>VLOOKUP($B46,'Module 2025'!$A:$BA,33,FALSE)</f>
        <v>7</v>
      </c>
      <c r="Y46" s="157" t="str">
        <f>VLOOKUP($B46,'Module 2025'!$A:$BA,34,FALSE)</f>
        <v/>
      </c>
      <c r="Z46" s="157" t="str">
        <f>VLOOKUP($B46,'Module 2025'!$A:$BA,35,FALSE)</f>
        <v/>
      </c>
      <c r="AA46" s="157" t="str">
        <f>VLOOKUP($B46,'Module 2025'!$A:$BA,36,FALSE)</f>
        <v/>
      </c>
      <c r="AB46" s="157" t="str">
        <f>VLOOKUP($B46,'Module 2025'!$A:$BA,37,FALSE)</f>
        <v/>
      </c>
      <c r="AC46" s="157" t="str">
        <f>VLOOKUP(B46,'Module 2025'!A:BC,55,FALSE)</f>
        <v>Ja</v>
      </c>
      <c r="AD46" s="157">
        <f>VLOOKUP(B46,'Module 2025'!A:BD,56,FALSE)</f>
        <v>0</v>
      </c>
      <c r="AE46" s="157" t="str">
        <f>VLOOKUP(B46,'Module 2025'!A:AX,50,FALSE)</f>
        <v>x</v>
      </c>
      <c r="AF46" s="157">
        <f>VLOOKUP(B46,'Module 2025'!A:F,6,FALSE)</f>
        <v>0</v>
      </c>
      <c r="AG46" s="157">
        <f>VLOOKUP(B46,'Module 2025'!A:H,7,FALSE)</f>
        <v>0</v>
      </c>
      <c r="AH46" s="157" t="str">
        <f>VLOOKUP(B46,'Module 2025'!A:H,8,FALSE)</f>
        <v>MT,ST-MED/ROM</v>
      </c>
      <c r="AI46" s="157" t="str">
        <f>VLOOKUP(B46,'Module 2025'!A:BR,70,FALSE)</f>
        <v>x</v>
      </c>
    </row>
    <row r="47" spans="1:35">
      <c r="A47" s="117" t="str">
        <f>VLOOKUP($B47,'Module 2025'!$A:$BQ,69,FALSE)</f>
        <v>Darvishy Alireza</v>
      </c>
      <c r="B47" s="66" t="s">
        <v>2403</v>
      </c>
      <c r="C47" s="6" t="str">
        <f>VLOOKUP($B47,'Module 2025'!$A:$BA,12,FALSE)</f>
        <v>Digital Assistive Technologies</v>
      </c>
      <c r="D47" s="6" t="str">
        <f>VLOOKUP($B47,'Module 2025'!$A:$BA,38,FALSE)</f>
        <v>InIT</v>
      </c>
      <c r="E47" s="117" t="str">
        <f>VLOOKUP($B47,'Module 2025'!$A:$BQ,39,FALSE)</f>
        <v>dvya</v>
      </c>
      <c r="F47" s="6" t="str">
        <f>VLOOKUP(D47,Konstruktion!A:B,2,FALSE)</f>
        <v>IEM</v>
      </c>
      <c r="G47" s="6" t="str">
        <f>VLOOKUP($B47,'Module 2025'!$A:$BA,17,FALSE)</f>
        <v>AV6,DS6,ET5,EU6,IT6,MT7,ST5,VS6,WI6</v>
      </c>
      <c r="H47" s="6" t="str">
        <f>VLOOKUP($B47,'Module 2025'!$A:$BA,18,FALSE)</f>
        <v>5. Semester</v>
      </c>
      <c r="I47" s="6" t="str">
        <f>VLOOKUP($B47,'Module 2025'!$A:$BA,19,FALSE)</f>
        <v>7. Semester</v>
      </c>
      <c r="J47" s="6">
        <f>VLOOKUP($B47,'Module 2025'!$A:$BG,59,FALSE)</f>
        <v>0</v>
      </c>
      <c r="K47" s="157">
        <f>VLOOKUP($B47,'Module 2025'!$A:$BA,20,FALSE)</f>
        <v>5</v>
      </c>
      <c r="L47" s="157">
        <f>VLOOKUP($B47,'Module 2025'!$A:$BA,21,FALSE)</f>
        <v>7</v>
      </c>
      <c r="M47" s="157">
        <f>VLOOKUP($B47,'Module 2025'!$A:$BA,22,FALSE)</f>
        <v>5</v>
      </c>
      <c r="N47" s="157">
        <f>VLOOKUP($B47,'Module 2025'!$A:$BA,23,FALSE)</f>
        <v>7</v>
      </c>
      <c r="O47" s="157">
        <f>VLOOKUP($B47,'Module 2025'!$A:$BA,24,FALSE)</f>
        <v>5</v>
      </c>
      <c r="P47" s="157">
        <f>VLOOKUP($B47,'Module 2025'!$A:$BA,25,FALSE)</f>
        <v>7</v>
      </c>
      <c r="Q47" s="157">
        <f>VLOOKUP($B47,'Module 2025'!$A:$BA,26,FALSE)</f>
        <v>5</v>
      </c>
      <c r="R47" s="157">
        <f>VLOOKUP($B47,'Module 2025'!$A:$BA,27,FALSE)</f>
        <v>7</v>
      </c>
      <c r="S47" s="157">
        <f>VLOOKUP($B47,'Module 2025'!$A:$BA,28,FALSE)</f>
        <v>5</v>
      </c>
      <c r="T47" s="157">
        <f>VLOOKUP($B47,'Module 2025'!$A:$BA,29,FALSE)</f>
        <v>7</v>
      </c>
      <c r="U47" s="157">
        <f>VLOOKUP($B47,'Module 2025'!$A:$BA,30,FALSE)</f>
        <v>5</v>
      </c>
      <c r="V47" s="157">
        <f>VLOOKUP($B47,'Module 2025'!$A:$BA,31,FALSE)</f>
        <v>7</v>
      </c>
      <c r="W47" s="157">
        <f>VLOOKUP($B47,'Module 2025'!$A:$BA,32,FALSE)</f>
        <v>5</v>
      </c>
      <c r="X47" s="157">
        <f>VLOOKUP($B47,'Module 2025'!$A:$BA,33,FALSE)</f>
        <v>7</v>
      </c>
      <c r="Y47" s="157">
        <f>VLOOKUP($B47,'Module 2025'!$A:$BA,34,FALSE)</f>
        <v>5</v>
      </c>
      <c r="Z47" s="157">
        <f>VLOOKUP($B47,'Module 2025'!$A:$BA,35,FALSE)</f>
        <v>7</v>
      </c>
      <c r="AA47" s="157">
        <f>VLOOKUP($B47,'Module 2025'!$A:$BA,36,FALSE)</f>
        <v>5</v>
      </c>
      <c r="AB47" s="157">
        <f>VLOOKUP($B47,'Module 2025'!$A:$BA,37,FALSE)</f>
        <v>7</v>
      </c>
      <c r="AC47" s="157" t="str">
        <f>VLOOKUP(B47,'Module 2025'!A:BC,55,FALSE)</f>
        <v>Ja</v>
      </c>
      <c r="AD47" s="157">
        <f>VLOOKUP(B47,'Module 2025'!A:BD,56,FALSE)</f>
        <v>0</v>
      </c>
      <c r="AE47" s="157" t="str">
        <f>VLOOKUP(B47,'Module 2025'!A:AX,50,FALSE)</f>
        <v>x</v>
      </c>
      <c r="AF47" s="157">
        <f>VLOOKUP(B47,'Module 2025'!A:F,6,FALSE)</f>
        <v>0</v>
      </c>
      <c r="AG47" s="157">
        <f>VLOOKUP(B47,'Module 2025'!A:H,7,FALSE)</f>
        <v>0</v>
      </c>
      <c r="AH47" s="157" t="str">
        <f>VLOOKUP(B47,'Module 2025'!A:H,8,FALSE)</f>
        <v>AV,DS,ET,EU,MT,IT,ST,VS,WI</v>
      </c>
      <c r="AI47" s="157" t="str">
        <f>VLOOKUP(B47,'Module 2025'!A:BR,70,FALSE)</f>
        <v>x</v>
      </c>
    </row>
    <row r="48" spans="1:35">
      <c r="A48" s="117" t="str">
        <f>VLOOKUP($B48,'Module 2025'!$A:$BQ,69,FALSE)</f>
        <v>Del Duce Andrea</v>
      </c>
      <c r="B48" s="120" t="s">
        <v>3315</v>
      </c>
      <c r="C48" s="6" t="str">
        <f>VLOOKUP($B48,'Module 2025'!$A:$BA,12,FALSE)</f>
        <v>Ökobilanzierung</v>
      </c>
      <c r="D48" s="6" t="str">
        <f>VLOOKUP($B48,'Module 2025'!$A:$BA,38,FALSE)</f>
        <v>INE</v>
      </c>
      <c r="E48" s="117" t="str">
        <f>VLOOKUP($B48,'Module 2025'!$A:$BQ,39,FALSE)</f>
        <v>delc</v>
      </c>
      <c r="F48" s="6" t="str">
        <f>VLOOKUP(D48,Konstruktion!A:B,2,FALSE)</f>
        <v>MPS</v>
      </c>
      <c r="G48" s="6" t="str">
        <f>VLOOKUP($B48,'Module 2025'!$A:$BA,17,FALSE)</f>
        <v>AV5,DS5,ET5,IT5,MT5,ST5,VS5,WI6</v>
      </c>
      <c r="H48" s="6" t="str">
        <f>VLOOKUP($B48,'Module 2025'!$A:$BA,18,FALSE)</f>
        <v>5. Semester</v>
      </c>
      <c r="I48" s="6" t="str">
        <f>VLOOKUP($B48,'Module 2025'!$A:$BA,19,FALSE)</f>
        <v>5.und 7.Sem/5.Sem(AV,MT)</v>
      </c>
      <c r="J48" s="6">
        <f>VLOOKUP($B48,'Module 2025'!$A:$BG,59,FALSE)</f>
        <v>0</v>
      </c>
      <c r="K48" s="157">
        <f>VLOOKUP($B48,'Module 2025'!$A:$BA,20,FALSE)</f>
        <v>5</v>
      </c>
      <c r="L48" s="157">
        <f>VLOOKUP($B48,'Module 2025'!$A:$BA,21,FALSE)</f>
        <v>5</v>
      </c>
      <c r="M48" s="157">
        <f>VLOOKUP($B48,'Module 2025'!$A:$BA,22,FALSE)</f>
        <v>5</v>
      </c>
      <c r="N48" s="157" t="str">
        <f>VLOOKUP($B48,'Module 2025'!$A:$BA,23,FALSE)</f>
        <v>5;7</v>
      </c>
      <c r="O48" s="157">
        <f>VLOOKUP($B48,'Module 2025'!$A:$BA,24,FALSE)</f>
        <v>5</v>
      </c>
      <c r="P48" s="157" t="str">
        <f>VLOOKUP($B48,'Module 2025'!$A:$BA,25,FALSE)</f>
        <v>5;7</v>
      </c>
      <c r="Q48" s="157">
        <f>VLOOKUP($B48,'Module 2025'!$A:$BA,26,FALSE)</f>
        <v>0</v>
      </c>
      <c r="R48" s="157">
        <f>VLOOKUP($B48,'Module 2025'!$A:$BA,27,FALSE)</f>
        <v>0</v>
      </c>
      <c r="S48" s="157">
        <f>VLOOKUP($B48,'Module 2025'!$A:$BA,28,FALSE)</f>
        <v>5</v>
      </c>
      <c r="T48" s="157" t="str">
        <f>VLOOKUP($B48,'Module 2025'!$A:$BA,29,FALSE)</f>
        <v>5;7</v>
      </c>
      <c r="U48" s="157">
        <f>VLOOKUP($B48,'Module 2025'!$A:$BA,30,FALSE)</f>
        <v>5</v>
      </c>
      <c r="V48" s="157">
        <f>VLOOKUP($B48,'Module 2025'!$A:$BA,31,FALSE)</f>
        <v>5</v>
      </c>
      <c r="W48" s="157">
        <f>VLOOKUP($B48,'Module 2025'!$A:$BA,32,FALSE)</f>
        <v>5</v>
      </c>
      <c r="X48" s="157" t="str">
        <f>VLOOKUP($B48,'Module 2025'!$A:$BA,33,FALSE)</f>
        <v>5;7</v>
      </c>
      <c r="Y48" s="157">
        <f>VLOOKUP($B48,'Module 2025'!$A:$BA,34,FALSE)</f>
        <v>5</v>
      </c>
      <c r="Z48" s="157" t="str">
        <f>VLOOKUP($B48,'Module 2025'!$A:$BA,35,FALSE)</f>
        <v>5;7</v>
      </c>
      <c r="AA48" s="157">
        <f>VLOOKUP($B48,'Module 2025'!$A:$BA,36,FALSE)</f>
        <v>5</v>
      </c>
      <c r="AB48" s="157" t="str">
        <f>VLOOKUP($B48,'Module 2025'!$A:$BA,37,FALSE)</f>
        <v>5;7</v>
      </c>
      <c r="AC48" s="157" t="str">
        <f>VLOOKUP(B48,'Module 2025'!A:BC,55,FALSE)</f>
        <v>Ja</v>
      </c>
      <c r="AD48" s="157">
        <f>VLOOKUP(B48,'Module 2025'!A:BD,56,FALSE)</f>
        <v>0</v>
      </c>
      <c r="AE48" s="157">
        <f>VLOOKUP(B48,'Module 2025'!A:AX,50,FALSE)</f>
        <v>0</v>
      </c>
      <c r="AF48" s="157">
        <f>VLOOKUP(B48,'Module 2025'!A:F,6,FALSE)</f>
        <v>0</v>
      </c>
      <c r="AG48" s="157">
        <f>VLOOKUP(B48,'Module 2025'!A:H,7,FALSE)</f>
        <v>0</v>
      </c>
      <c r="AH48" s="157" t="str">
        <f>VLOOKUP(B48,'Module 2025'!A:H,8,FALSE)</f>
        <v>AV,DS,ET,EU,MT,IT,ST,VS,WI</v>
      </c>
      <c r="AI48" s="157" t="str">
        <f>VLOOKUP(B48,'Module 2025'!A:BR,70,FALSE)</f>
        <v>x</v>
      </c>
    </row>
    <row r="49" spans="1:35">
      <c r="A49" s="117" t="str">
        <f>VLOOKUP($B49,'Module 2025'!$A:$BQ,69,FALSE)</f>
        <v>Dennig Hans-Jörg</v>
      </c>
      <c r="B49" s="66" t="s">
        <v>3211</v>
      </c>
      <c r="C49" s="6" t="str">
        <f>VLOOKUP($B49,'Module 2025'!$A:$BA,12,FALSE)</f>
        <v>Verkehrstechnik 1</v>
      </c>
      <c r="D49" s="6" t="str">
        <f>VLOOKUP($B49,'Module 2025'!$A:$BA,38,FALSE)</f>
        <v>ZPP</v>
      </c>
      <c r="E49" s="117" t="str">
        <f>VLOOKUP($B49,'Module 2025'!$A:$BQ,39,FALSE)</f>
        <v>denn</v>
      </c>
      <c r="F49" s="6" t="str">
        <f>VLOOKUP(D49,Konstruktion!A:B,2,FALSE)</f>
        <v>MEA</v>
      </c>
      <c r="G49" s="6" t="str">
        <f>VLOOKUP($B49,'Module 2025'!$A:$BA,17,FALSE)</f>
        <v>VS6</v>
      </c>
      <c r="H49" s="6" t="str">
        <f>VLOOKUP($B49,'Module 2025'!$A:$BA,18,FALSE)</f>
        <v>5. Semester</v>
      </c>
      <c r="I49" s="6" t="str">
        <f>VLOOKUP($B49,'Module 2025'!$A:$BA,19,FALSE)</f>
        <v>5. Semster/7. Semester</v>
      </c>
      <c r="J49" s="6">
        <f>VLOOKUP($B49,'Module 2025'!$A:$BG,59,FALSE)</f>
        <v>0</v>
      </c>
      <c r="K49" s="157" t="str">
        <f>VLOOKUP($B49,'Module 2025'!$A:$BA,20,FALSE)</f>
        <v/>
      </c>
      <c r="L49" s="157" t="str">
        <f>VLOOKUP($B49,'Module 2025'!$A:$BA,21,FALSE)</f>
        <v/>
      </c>
      <c r="M49" s="157">
        <f>VLOOKUP($B49,'Module 2025'!$A:$BA,22,FALSE)</f>
        <v>0</v>
      </c>
      <c r="N49" s="157">
        <f>VLOOKUP($B49,'Module 2025'!$A:$BA,23,FALSE)</f>
        <v>0</v>
      </c>
      <c r="O49" s="157" t="str">
        <f>VLOOKUP($B49,'Module 2025'!$A:$BA,24,FALSE)</f>
        <v/>
      </c>
      <c r="P49" s="157" t="str">
        <f>VLOOKUP($B49,'Module 2025'!$A:$BA,25,FALSE)</f>
        <v/>
      </c>
      <c r="Q49" s="157" t="str">
        <f>VLOOKUP($B49,'Module 2025'!$A:$BA,26,FALSE)</f>
        <v/>
      </c>
      <c r="R49" s="157" t="str">
        <f>VLOOKUP($B49,'Module 2025'!$A:$BA,27,FALSE)</f>
        <v/>
      </c>
      <c r="S49" s="157" t="str">
        <f>VLOOKUP($B49,'Module 2025'!$A:$BA,28,FALSE)</f>
        <v/>
      </c>
      <c r="T49" s="157" t="str">
        <f>VLOOKUP($B49,'Module 2025'!$A:$BA,29,FALSE)</f>
        <v/>
      </c>
      <c r="U49" s="157" t="str">
        <f>VLOOKUP($B49,'Module 2025'!$A:$BA,30,FALSE)</f>
        <v/>
      </c>
      <c r="V49" s="157" t="str">
        <f>VLOOKUP($B49,'Module 2025'!$A:$BA,31,FALSE)</f>
        <v/>
      </c>
      <c r="W49" s="157" t="str">
        <f>VLOOKUP($B49,'Module 2025'!$A:$BA,32,FALSE)</f>
        <v/>
      </c>
      <c r="X49" s="157" t="str">
        <f>VLOOKUP($B49,'Module 2025'!$A:$BA,33,FALSE)</f>
        <v/>
      </c>
      <c r="Y49" s="157">
        <f>VLOOKUP($B49,'Module 2025'!$A:$BA,34,FALSE)</f>
        <v>5</v>
      </c>
      <c r="Z49" s="157" t="str">
        <f>VLOOKUP($B49,'Module 2025'!$A:$BA,35,FALSE)</f>
        <v>5;7</v>
      </c>
      <c r="AA49" s="157" t="str">
        <f>VLOOKUP($B49,'Module 2025'!$A:$BA,36,FALSE)</f>
        <v/>
      </c>
      <c r="AB49" s="157" t="str">
        <f>VLOOKUP($B49,'Module 2025'!$A:$BA,37,FALSE)</f>
        <v/>
      </c>
      <c r="AC49" s="157" t="str">
        <f>VLOOKUP(B49,'Module 2025'!A:BC,55,FALSE)</f>
        <v>Ja</v>
      </c>
      <c r="AD49" s="157">
        <f>VLOOKUP(B49,'Module 2025'!A:BD,56,FALSE)</f>
        <v>0</v>
      </c>
      <c r="AE49" s="157">
        <f>VLOOKUP(B49,'Module 2025'!A:AX,50,FALSE)</f>
        <v>0</v>
      </c>
      <c r="AF49" s="157">
        <f>VLOOKUP(B49,'Module 2025'!A:F,6,FALSE)</f>
        <v>0</v>
      </c>
      <c r="AG49" s="157">
        <f>VLOOKUP(B49,'Module 2025'!A:H,7,FALSE)</f>
        <v>0</v>
      </c>
      <c r="AH49" s="157" t="str">
        <f>VLOOKUP(B49,'Module 2025'!A:H,8,FALSE)</f>
        <v>VS</v>
      </c>
      <c r="AI49" s="157" t="str">
        <f>VLOOKUP(B49,'Module 2025'!A:BR,70,FALSE)</f>
        <v>x</v>
      </c>
    </row>
    <row r="50" spans="1:35">
      <c r="A50" s="117" t="str">
        <f>VLOOKUP($B50,'Module 2025'!$A:$BQ,69,FALSE)</f>
        <v>Dennig Hans-Jörg</v>
      </c>
      <c r="B50" s="66" t="s">
        <v>4048</v>
      </c>
      <c r="C50" s="6" t="str">
        <f>VLOOKUP($B50,'Module 2025'!$A:$BA,12,FALSE)</f>
        <v>Verkehrstechnik 2</v>
      </c>
      <c r="D50" s="6" t="str">
        <f>VLOOKUP($B50,'Module 2025'!$A:$BA,38,FALSE)</f>
        <v>ZPP</v>
      </c>
      <c r="E50" s="117" t="str">
        <f>VLOOKUP($B50,'Module 2025'!$A:$BQ,39,FALSE)</f>
        <v>denn</v>
      </c>
      <c r="F50" s="6" t="str">
        <f>VLOOKUP(D50,Konstruktion!A:B,2,FALSE)</f>
        <v>MEA</v>
      </c>
      <c r="G50" s="6" t="str">
        <f>VLOOKUP($B50,'Module 2025'!$A:$BA,17,FALSE)</f>
        <v>VS6</v>
      </c>
      <c r="H50" s="6" t="str">
        <f>VLOOKUP($B50,'Module 2025'!$A:$BA,18,FALSE)</f>
        <v>6. Semester</v>
      </c>
      <c r="I50" s="6" t="str">
        <f>VLOOKUP($B50,'Module 2025'!$A:$BA,19,FALSE)</f>
        <v>6. Semester/8. Semester</v>
      </c>
      <c r="J50" s="6">
        <f>VLOOKUP($B50,'Module 2025'!$A:$BG,59,FALSE)</f>
        <v>0</v>
      </c>
      <c r="K50" s="157" t="str">
        <f>VLOOKUP($B50,'Module 2025'!$A:$BA,20,FALSE)</f>
        <v/>
      </c>
      <c r="L50" s="157" t="str">
        <f>VLOOKUP($B50,'Module 2025'!$A:$BA,21,FALSE)</f>
        <v/>
      </c>
      <c r="M50" s="157">
        <f>VLOOKUP($B50,'Module 2025'!$A:$BA,22,FALSE)</f>
        <v>0</v>
      </c>
      <c r="N50" s="157">
        <f>VLOOKUP($B50,'Module 2025'!$A:$BA,23,FALSE)</f>
        <v>0</v>
      </c>
      <c r="O50" s="157" t="str">
        <f>VLOOKUP($B50,'Module 2025'!$A:$BA,24,FALSE)</f>
        <v/>
      </c>
      <c r="P50" s="157" t="str">
        <f>VLOOKUP($B50,'Module 2025'!$A:$BA,25,FALSE)</f>
        <v/>
      </c>
      <c r="Q50" s="157" t="str">
        <f>VLOOKUP($B50,'Module 2025'!$A:$BA,26,FALSE)</f>
        <v/>
      </c>
      <c r="R50" s="157" t="str">
        <f>VLOOKUP($B50,'Module 2025'!$A:$BA,27,FALSE)</f>
        <v/>
      </c>
      <c r="S50" s="157" t="str">
        <f>VLOOKUP($B50,'Module 2025'!$A:$BA,28,FALSE)</f>
        <v/>
      </c>
      <c r="T50" s="157" t="str">
        <f>VLOOKUP($B50,'Module 2025'!$A:$BA,29,FALSE)</f>
        <v/>
      </c>
      <c r="U50" s="157" t="str">
        <f>VLOOKUP($B50,'Module 2025'!$A:$BA,30,FALSE)</f>
        <v/>
      </c>
      <c r="V50" s="157" t="str">
        <f>VLOOKUP($B50,'Module 2025'!$A:$BA,31,FALSE)</f>
        <v/>
      </c>
      <c r="W50" s="157" t="str">
        <f>VLOOKUP($B50,'Module 2025'!$A:$BA,32,FALSE)</f>
        <v/>
      </c>
      <c r="X50" s="157" t="str">
        <f>VLOOKUP($B50,'Module 2025'!$A:$BA,33,FALSE)</f>
        <v/>
      </c>
      <c r="Y50" s="157">
        <f>VLOOKUP($B50,'Module 2025'!$A:$BA,34,FALSE)</f>
        <v>6</v>
      </c>
      <c r="Z50" s="157" t="str">
        <f>VLOOKUP($B50,'Module 2025'!$A:$BA,35,FALSE)</f>
        <v>6;8</v>
      </c>
      <c r="AA50" s="157" t="str">
        <f>VLOOKUP($B50,'Module 2025'!$A:$BA,36,FALSE)</f>
        <v/>
      </c>
      <c r="AB50" s="157" t="str">
        <f>VLOOKUP($B50,'Module 2025'!$A:$BA,37,FALSE)</f>
        <v/>
      </c>
      <c r="AC50" s="157" t="str">
        <f>VLOOKUP(B50,'Module 2025'!A:BC,55,FALSE)</f>
        <v>Ja</v>
      </c>
      <c r="AD50" s="157">
        <f>VLOOKUP(B50,'Module 2025'!A:BD,56,FALSE)</f>
        <v>0</v>
      </c>
      <c r="AE50" s="157">
        <f>VLOOKUP(B50,'Module 2025'!A:AX,50,FALSE)</f>
        <v>0</v>
      </c>
      <c r="AF50" s="157">
        <f>VLOOKUP(B50,'Module 2025'!A:F,6,FALSE)</f>
        <v>0</v>
      </c>
      <c r="AG50" s="157">
        <f>VLOOKUP(B50,'Module 2025'!A:H,7,FALSE)</f>
        <v>0</v>
      </c>
      <c r="AH50" s="157" t="str">
        <f>VLOOKUP(B50,'Module 2025'!A:H,8,FALSE)</f>
        <v>VS</v>
      </c>
      <c r="AI50" s="157" t="str">
        <f>VLOOKUP(B50,'Module 2025'!A:BR,70,FALSE)</f>
        <v>x</v>
      </c>
    </row>
    <row r="51" spans="1:35">
      <c r="A51" s="117" t="str">
        <f>VLOOKUP($B51,'Module 2025'!$A:$BQ,69,FALSE)</f>
        <v>Dettling Marcel</v>
      </c>
      <c r="B51" s="66" t="s">
        <v>3810</v>
      </c>
      <c r="C51" s="6" t="str">
        <f>VLOOKUP($B51,'Module 2025'!$A:$BA,12,FALSE)</f>
        <v>Mobility Data Analytics</v>
      </c>
      <c r="D51" s="6" t="str">
        <f>VLOOKUP($B51,'Module 2025'!$A:$BA,38,FALSE)</f>
        <v>IDP</v>
      </c>
      <c r="E51" s="117" t="str">
        <f>VLOOKUP($B51,'Module 2025'!$A:$BQ,39,FALSE)</f>
        <v>dtli</v>
      </c>
      <c r="F51" s="6" t="str">
        <f>VLOOKUP(D51,Konstruktion!A:B,2,FALSE)</f>
        <v>MPS</v>
      </c>
      <c r="G51" s="6" t="str">
        <f>VLOOKUP($B51,'Module 2025'!$A:$BA,17,FALSE)</f>
        <v>VS6</v>
      </c>
      <c r="H51" s="6" t="str">
        <f>VLOOKUP($B51,'Module 2025'!$A:$BA,18,FALSE)</f>
        <v>6. Semester</v>
      </c>
      <c r="I51" s="6" t="str">
        <f>VLOOKUP($B51,'Module 2025'!$A:$BA,19,FALSE)</f>
        <v>6. Semester/8. Semester</v>
      </c>
      <c r="J51" s="6">
        <f>VLOOKUP($B51,'Module 2025'!$A:$BG,59,FALSE)</f>
        <v>0</v>
      </c>
      <c r="K51" s="157" t="str">
        <f>VLOOKUP($B51,'Module 2025'!$A:$BA,20,FALSE)</f>
        <v/>
      </c>
      <c r="L51" s="157" t="str">
        <f>VLOOKUP($B51,'Module 2025'!$A:$BA,21,FALSE)</f>
        <v/>
      </c>
      <c r="M51" s="157">
        <f>VLOOKUP($B51,'Module 2025'!$A:$BA,22,FALSE)</f>
        <v>0</v>
      </c>
      <c r="N51" s="157">
        <f>VLOOKUP($B51,'Module 2025'!$A:$BA,23,FALSE)</f>
        <v>0</v>
      </c>
      <c r="O51" s="157" t="str">
        <f>VLOOKUP($B51,'Module 2025'!$A:$BA,24,FALSE)</f>
        <v/>
      </c>
      <c r="P51" s="157" t="str">
        <f>VLOOKUP($B51,'Module 2025'!$A:$BA,25,FALSE)</f>
        <v/>
      </c>
      <c r="Q51" s="157" t="str">
        <f>VLOOKUP($B51,'Module 2025'!$A:$BA,26,FALSE)</f>
        <v/>
      </c>
      <c r="R51" s="157" t="str">
        <f>VLOOKUP($B51,'Module 2025'!$A:$BA,27,FALSE)</f>
        <v/>
      </c>
      <c r="S51" s="157" t="str">
        <f>VLOOKUP($B51,'Module 2025'!$A:$BA,28,FALSE)</f>
        <v/>
      </c>
      <c r="T51" s="157" t="str">
        <f>VLOOKUP($B51,'Module 2025'!$A:$BA,29,FALSE)</f>
        <v/>
      </c>
      <c r="U51" s="157" t="str">
        <f>VLOOKUP($B51,'Module 2025'!$A:$BA,30,FALSE)</f>
        <v/>
      </c>
      <c r="V51" s="157" t="str">
        <f>VLOOKUP($B51,'Module 2025'!$A:$BA,31,FALSE)</f>
        <v/>
      </c>
      <c r="W51" s="157" t="str">
        <f>VLOOKUP($B51,'Module 2025'!$A:$BA,32,FALSE)</f>
        <v/>
      </c>
      <c r="X51" s="157" t="str">
        <f>VLOOKUP($B51,'Module 2025'!$A:$BA,33,FALSE)</f>
        <v/>
      </c>
      <c r="Y51" s="157">
        <f>VLOOKUP($B51,'Module 2025'!$A:$BA,34,FALSE)</f>
        <v>6</v>
      </c>
      <c r="Z51" s="157" t="str">
        <f>VLOOKUP($B51,'Module 2025'!$A:$BA,35,FALSE)</f>
        <v>6;8</v>
      </c>
      <c r="AA51" s="157" t="str">
        <f>VLOOKUP($B51,'Module 2025'!$A:$BA,36,FALSE)</f>
        <v/>
      </c>
      <c r="AB51" s="157" t="str">
        <f>VLOOKUP($B51,'Module 2025'!$A:$BA,37,FALSE)</f>
        <v/>
      </c>
      <c r="AC51" s="157" t="str">
        <f>VLOOKUP(B51,'Module 2025'!A:BC,55,FALSE)</f>
        <v>Ja</v>
      </c>
      <c r="AD51" s="157">
        <f>VLOOKUP(B51,'Module 2025'!A:BD,56,FALSE)</f>
        <v>0</v>
      </c>
      <c r="AE51" s="157">
        <f>VLOOKUP(B51,'Module 2025'!A:AX,50,FALSE)</f>
        <v>0</v>
      </c>
      <c r="AF51" s="157">
        <f>VLOOKUP(B51,'Module 2025'!A:F,6,FALSE)</f>
        <v>0</v>
      </c>
      <c r="AG51" s="157">
        <f>VLOOKUP(B51,'Module 2025'!A:H,7,FALSE)</f>
        <v>0</v>
      </c>
      <c r="AH51" s="157" t="str">
        <f>VLOOKUP(B51,'Module 2025'!A:H,8,FALSE)</f>
        <v>VS</v>
      </c>
      <c r="AI51" s="157" t="str">
        <f>VLOOKUP(B51,'Module 2025'!A:BR,70,FALSE)</f>
        <v>x</v>
      </c>
    </row>
    <row r="52" spans="1:35">
      <c r="A52" s="117" t="str">
        <f>VLOOKUP($B52,'Module 2025'!$A:$BQ,69,FALSE)</f>
        <v>Dettling Marcel</v>
      </c>
      <c r="B52" s="66" t="s">
        <v>2981</v>
      </c>
      <c r="C52" s="6" t="str">
        <f>VLOOKUP($B52,'Module 2025'!$A:$BA,12,FALSE)</f>
        <v>Mobility Data Mining</v>
      </c>
      <c r="D52" s="6" t="str">
        <f>VLOOKUP($B52,'Module 2025'!$A:$BA,38,FALSE)</f>
        <v>IDP</v>
      </c>
      <c r="E52" s="117" t="str">
        <f>VLOOKUP($B52,'Module 2025'!$A:$BQ,39,FALSE)</f>
        <v>dtli</v>
      </c>
      <c r="F52" s="6" t="str">
        <f>VLOOKUP(D52,Konstruktion!A:B,2,FALSE)</f>
        <v>MPS</v>
      </c>
      <c r="G52" s="6" t="str">
        <f>VLOOKUP($B52,'Module 2025'!$A:$BA,17,FALSE)</f>
        <v>VS6</v>
      </c>
      <c r="H52" s="6" t="str">
        <f>VLOOKUP($B52,'Module 2025'!$A:$BA,18,FALSE)</f>
        <v>5. Semester</v>
      </c>
      <c r="I52" s="6" t="str">
        <f>VLOOKUP($B52,'Module 2025'!$A:$BA,19,FALSE)</f>
        <v>5. Semster/7. Semester</v>
      </c>
      <c r="J52" s="6">
        <f>VLOOKUP($B52,'Module 2025'!$A:$BG,59,FALSE)</f>
        <v>0</v>
      </c>
      <c r="K52" s="157" t="str">
        <f>VLOOKUP($B52,'Module 2025'!$A:$BA,20,FALSE)</f>
        <v/>
      </c>
      <c r="L52" s="157" t="str">
        <f>VLOOKUP($B52,'Module 2025'!$A:$BA,21,FALSE)</f>
        <v/>
      </c>
      <c r="M52" s="157">
        <f>VLOOKUP($B52,'Module 2025'!$A:$BA,22,FALSE)</f>
        <v>0</v>
      </c>
      <c r="N52" s="157">
        <f>VLOOKUP($B52,'Module 2025'!$A:$BA,23,FALSE)</f>
        <v>0</v>
      </c>
      <c r="O52" s="157" t="str">
        <f>VLOOKUP($B52,'Module 2025'!$A:$BA,24,FALSE)</f>
        <v/>
      </c>
      <c r="P52" s="157" t="str">
        <f>VLOOKUP($B52,'Module 2025'!$A:$BA,25,FALSE)</f>
        <v/>
      </c>
      <c r="Q52" s="157" t="str">
        <f>VLOOKUP($B52,'Module 2025'!$A:$BA,26,FALSE)</f>
        <v/>
      </c>
      <c r="R52" s="157" t="str">
        <f>VLOOKUP($B52,'Module 2025'!$A:$BA,27,FALSE)</f>
        <v/>
      </c>
      <c r="S52" s="157" t="str">
        <f>VLOOKUP($B52,'Module 2025'!$A:$BA,28,FALSE)</f>
        <v/>
      </c>
      <c r="T52" s="157" t="str">
        <f>VLOOKUP($B52,'Module 2025'!$A:$BA,29,FALSE)</f>
        <v/>
      </c>
      <c r="U52" s="157" t="str">
        <f>VLOOKUP($B52,'Module 2025'!$A:$BA,30,FALSE)</f>
        <v/>
      </c>
      <c r="V52" s="157" t="str">
        <f>VLOOKUP($B52,'Module 2025'!$A:$BA,31,FALSE)</f>
        <v/>
      </c>
      <c r="W52" s="157" t="str">
        <f>VLOOKUP($B52,'Module 2025'!$A:$BA,32,FALSE)</f>
        <v/>
      </c>
      <c r="X52" s="157" t="str">
        <f>VLOOKUP($B52,'Module 2025'!$A:$BA,33,FALSE)</f>
        <v/>
      </c>
      <c r="Y52" s="157">
        <f>VLOOKUP($B52,'Module 2025'!$A:$BA,34,FALSE)</f>
        <v>5</v>
      </c>
      <c r="Z52" s="157" t="str">
        <f>VLOOKUP($B52,'Module 2025'!$A:$BA,35,FALSE)</f>
        <v>5;7</v>
      </c>
      <c r="AA52" s="157" t="str">
        <f>VLOOKUP($B52,'Module 2025'!$A:$BA,36,FALSE)</f>
        <v/>
      </c>
      <c r="AB52" s="157" t="str">
        <f>VLOOKUP($B52,'Module 2025'!$A:$BA,37,FALSE)</f>
        <v/>
      </c>
      <c r="AC52" s="157" t="str">
        <f>VLOOKUP(B52,'Module 2025'!A:BC,55,FALSE)</f>
        <v>Ja</v>
      </c>
      <c r="AD52" s="157">
        <f>VLOOKUP(B52,'Module 2025'!A:BD,56,FALSE)</f>
        <v>0</v>
      </c>
      <c r="AE52" s="157">
        <f>VLOOKUP(B52,'Module 2025'!A:AX,50,FALSE)</f>
        <v>0</v>
      </c>
      <c r="AF52" s="157">
        <f>VLOOKUP(B52,'Module 2025'!A:F,6,FALSE)</f>
        <v>0</v>
      </c>
      <c r="AG52" s="157">
        <f>VLOOKUP(B52,'Module 2025'!A:H,7,FALSE)</f>
        <v>0</v>
      </c>
      <c r="AH52" s="157" t="str">
        <f>VLOOKUP(B52,'Module 2025'!A:H,8,FALSE)</f>
        <v>VS</v>
      </c>
      <c r="AI52" s="157" t="str">
        <f>VLOOKUP(B52,'Module 2025'!A:BR,70,FALSE)</f>
        <v>x</v>
      </c>
    </row>
    <row r="53" spans="1:35">
      <c r="A53" s="117" t="str">
        <f>VLOOKUP($B53,'Module 2025'!$A:$BQ,69,FALSE)</f>
        <v>Dingerkus Stefan</v>
      </c>
      <c r="B53" s="66" t="s">
        <v>3690</v>
      </c>
      <c r="C53" s="6" t="str">
        <f>VLOOKUP($B53,'Module 2025'!$A:$BA,12,FALSE)</f>
        <v>Enterprise Resource Planning - Produktion und Logistik</v>
      </c>
      <c r="D53" s="6" t="str">
        <f>VLOOKUP($B53,'Module 2025'!$A:$BA,38,FALSE)</f>
        <v>INE</v>
      </c>
      <c r="E53" s="117" t="str">
        <f>VLOOKUP($B53,'Module 2025'!$A:$BQ,39,FALSE)</f>
        <v>dgks</v>
      </c>
      <c r="F53" s="6" t="str">
        <f>VLOOKUP(D53,Konstruktion!A:B,2,FALSE)</f>
        <v>MPS</v>
      </c>
      <c r="G53" s="6" t="str">
        <f>VLOOKUP($B53,'Module 2025'!$A:$BA,17,FALSE)</f>
        <v>VS6,WI5</v>
      </c>
      <c r="H53" s="6" t="str">
        <f>VLOOKUP($B53,'Module 2025'!$A:$BA,18,FALSE)</f>
        <v>6. Semester</v>
      </c>
      <c r="I53" s="6" t="str">
        <f>VLOOKUP($B53,'Module 2025'!$A:$BA,19,FALSE)</f>
        <v>6. Semester(VS)/8. Semester</v>
      </c>
      <c r="J53" s="6">
        <f>VLOOKUP($B53,'Module 2025'!$A:$BG,59,FALSE)</f>
        <v>0</v>
      </c>
      <c r="K53" s="157" t="str">
        <f>VLOOKUP($B53,'Module 2025'!$A:$BA,20,FALSE)</f>
        <v/>
      </c>
      <c r="L53" s="157" t="str">
        <f>VLOOKUP($B53,'Module 2025'!$A:$BA,21,FALSE)</f>
        <v/>
      </c>
      <c r="M53" s="157">
        <f>VLOOKUP($B53,'Module 2025'!$A:$BA,22,FALSE)</f>
        <v>0</v>
      </c>
      <c r="N53" s="157">
        <f>VLOOKUP($B53,'Module 2025'!$A:$BA,23,FALSE)</f>
        <v>0</v>
      </c>
      <c r="O53" s="157" t="str">
        <f>VLOOKUP($B53,'Module 2025'!$A:$BA,24,FALSE)</f>
        <v/>
      </c>
      <c r="P53" s="157" t="str">
        <f>VLOOKUP($B53,'Module 2025'!$A:$BA,25,FALSE)</f>
        <v/>
      </c>
      <c r="Q53" s="157" t="str">
        <f>VLOOKUP($B53,'Module 2025'!$A:$BA,26,FALSE)</f>
        <v/>
      </c>
      <c r="R53" s="157" t="str">
        <f>VLOOKUP($B53,'Module 2025'!$A:$BA,27,FALSE)</f>
        <v/>
      </c>
      <c r="S53" s="157" t="str">
        <f>VLOOKUP($B53,'Module 2025'!$A:$BA,28,FALSE)</f>
        <v/>
      </c>
      <c r="T53" s="157" t="str">
        <f>VLOOKUP($B53,'Module 2025'!$A:$BA,29,FALSE)</f>
        <v/>
      </c>
      <c r="U53" s="157" t="str">
        <f>VLOOKUP($B53,'Module 2025'!$A:$BA,30,FALSE)</f>
        <v/>
      </c>
      <c r="V53" s="157" t="str">
        <f>VLOOKUP($B53,'Module 2025'!$A:$BA,31,FALSE)</f>
        <v/>
      </c>
      <c r="W53" s="157" t="str">
        <f>VLOOKUP($B53,'Module 2025'!$A:$BA,32,FALSE)</f>
        <v/>
      </c>
      <c r="X53" s="157" t="str">
        <f>VLOOKUP($B53,'Module 2025'!$A:$BA,33,FALSE)</f>
        <v/>
      </c>
      <c r="Y53" s="157">
        <f>VLOOKUP($B53,'Module 2025'!$A:$BA,34,FALSE)</f>
        <v>6</v>
      </c>
      <c r="Z53" s="157" t="str">
        <f>VLOOKUP($B53,'Module 2025'!$A:$BA,35,FALSE)</f>
        <v>6;8</v>
      </c>
      <c r="AA53" s="157">
        <f>VLOOKUP($B53,'Module 2025'!$A:$BA,36,FALSE)</f>
        <v>6</v>
      </c>
      <c r="AB53" s="157">
        <f>VLOOKUP($B53,'Module 2025'!$A:$BA,37,FALSE)</f>
        <v>8</v>
      </c>
      <c r="AC53" s="157" t="str">
        <f>VLOOKUP(B53,'Module 2025'!A:BC,55,FALSE)</f>
        <v>Ja</v>
      </c>
      <c r="AD53" s="157">
        <f>VLOOKUP(B53,'Module 2025'!A:BD,56,FALSE)</f>
        <v>0</v>
      </c>
      <c r="AE53" s="157">
        <f>VLOOKUP(B53,'Module 2025'!A:AX,50,FALSE)</f>
        <v>0</v>
      </c>
      <c r="AF53" s="157">
        <f>VLOOKUP(B53,'Module 2025'!A:F,6,FALSE)</f>
        <v>0</v>
      </c>
      <c r="AG53" s="157" t="str">
        <f>VLOOKUP(B53,'Module 2025'!A:H,7,FALSE)</f>
        <v>WI-IE</v>
      </c>
      <c r="AH53" s="157" t="str">
        <f>VLOOKUP(B53,'Module 2025'!A:H,8,FALSE)</f>
        <v>VS</v>
      </c>
      <c r="AI53" s="157" t="str">
        <f>VLOOKUP(B53,'Module 2025'!A:BR,70,FALSE)</f>
        <v>x</v>
      </c>
    </row>
    <row r="54" spans="1:35">
      <c r="A54" s="117" t="str">
        <f>VLOOKUP($B54,'Module 2025'!$A:$BQ,69,FALSE)</f>
        <v>Dingerkus Stefan</v>
      </c>
      <c r="B54" s="120" t="s">
        <v>3269</v>
      </c>
      <c r="C54" s="6" t="str">
        <f>VLOOKUP($B54,'Module 2025'!$A:$BA,12,FALSE)</f>
        <v>Informatikrecht</v>
      </c>
      <c r="D54" s="6" t="str">
        <f>VLOOKUP($B54,'Module 2025'!$A:$BA,38,FALSE)</f>
        <v>INE</v>
      </c>
      <c r="E54" s="117" t="str">
        <f>VLOOKUP($B54,'Module 2025'!$A:$BQ,39,FALSE)</f>
        <v>dgks</v>
      </c>
      <c r="F54" s="6" t="str">
        <f>VLOOKUP(D54,Konstruktion!A:B,2,FALSE)</f>
        <v>MPS</v>
      </c>
      <c r="G54" s="6" t="str">
        <f>VLOOKUP($B54,'Module 2025'!$A:$BA,17,FALSE)</f>
        <v>AV5,DS5,ET5,EU5,IT5,MT5,ST5,VS5,WI6</v>
      </c>
      <c r="H54" s="6" t="str">
        <f>VLOOKUP($B54,'Module 2025'!$A:$BA,18,FALSE)</f>
        <v>5. Semester</v>
      </c>
      <c r="I54" s="6" t="str">
        <f>VLOOKUP($B54,'Module 2025'!$A:$BA,19,FALSE)</f>
        <v>5.und 7.Sem/5.Sem(AV,MT)</v>
      </c>
      <c r="J54" s="6">
        <f>VLOOKUP($B54,'Module 2025'!$A:$BG,59,FALSE)</f>
        <v>0</v>
      </c>
      <c r="K54" s="157">
        <f>VLOOKUP($B54,'Module 2025'!$A:$BA,20,FALSE)</f>
        <v>5</v>
      </c>
      <c r="L54" s="157">
        <f>VLOOKUP($B54,'Module 2025'!$A:$BA,21,FALSE)</f>
        <v>5</v>
      </c>
      <c r="M54" s="157">
        <f>VLOOKUP($B54,'Module 2025'!$A:$BA,22,FALSE)</f>
        <v>5</v>
      </c>
      <c r="N54" s="157" t="str">
        <f>VLOOKUP($B54,'Module 2025'!$A:$BA,23,FALSE)</f>
        <v>5;7</v>
      </c>
      <c r="O54" s="157">
        <f>VLOOKUP($B54,'Module 2025'!$A:$BA,24,FALSE)</f>
        <v>5</v>
      </c>
      <c r="P54" s="157" t="str">
        <f>VLOOKUP($B54,'Module 2025'!$A:$BA,25,FALSE)</f>
        <v>5;7</v>
      </c>
      <c r="Q54" s="157">
        <f>VLOOKUP($B54,'Module 2025'!$A:$BA,26,FALSE)</f>
        <v>5</v>
      </c>
      <c r="R54" s="157" t="str">
        <f>VLOOKUP($B54,'Module 2025'!$A:$BA,27,FALSE)</f>
        <v>5;7</v>
      </c>
      <c r="S54" s="157">
        <f>VLOOKUP($B54,'Module 2025'!$A:$BA,28,FALSE)</f>
        <v>5</v>
      </c>
      <c r="T54" s="157" t="str">
        <f>VLOOKUP($B54,'Module 2025'!$A:$BA,29,FALSE)</f>
        <v>5;7</v>
      </c>
      <c r="U54" s="157">
        <f>VLOOKUP($B54,'Module 2025'!$A:$BA,30,FALSE)</f>
        <v>5</v>
      </c>
      <c r="V54" s="157">
        <f>VLOOKUP($B54,'Module 2025'!$A:$BA,31,FALSE)</f>
        <v>5</v>
      </c>
      <c r="W54" s="157">
        <f>VLOOKUP($B54,'Module 2025'!$A:$BA,32,FALSE)</f>
        <v>5</v>
      </c>
      <c r="X54" s="157" t="str">
        <f>VLOOKUP($B54,'Module 2025'!$A:$BA,33,FALSE)</f>
        <v>5;7</v>
      </c>
      <c r="Y54" s="157">
        <f>VLOOKUP($B54,'Module 2025'!$A:$BA,34,FALSE)</f>
        <v>5</v>
      </c>
      <c r="Z54" s="157" t="str">
        <f>VLOOKUP($B54,'Module 2025'!$A:$BA,35,FALSE)</f>
        <v>5;7</v>
      </c>
      <c r="AA54" s="157">
        <f>VLOOKUP($B54,'Module 2025'!$A:$BA,36,FALSE)</f>
        <v>5</v>
      </c>
      <c r="AB54" s="157" t="str">
        <f>VLOOKUP($B54,'Module 2025'!$A:$BA,37,FALSE)</f>
        <v>5;7</v>
      </c>
      <c r="AC54" s="157" t="str">
        <f>VLOOKUP(B54,'Module 2025'!A:BC,55,FALSE)</f>
        <v>Ja</v>
      </c>
      <c r="AD54" s="157" t="str">
        <f>VLOOKUP(B54,'Module 2025'!A:BD,56,FALSE)</f>
        <v>WIN+ZH</v>
      </c>
      <c r="AE54" s="157">
        <f>VLOOKUP(B54,'Module 2025'!A:AX,50,FALSE)</f>
        <v>0</v>
      </c>
      <c r="AF54" s="157">
        <f>VLOOKUP(B54,'Module 2025'!A:F,6,FALSE)</f>
        <v>0</v>
      </c>
      <c r="AG54" s="157">
        <f>VLOOKUP(B54,'Module 2025'!A:H,7,FALSE)</f>
        <v>0</v>
      </c>
      <c r="AH54" s="157" t="str">
        <f>VLOOKUP(B54,'Module 2025'!A:H,8,FALSE)</f>
        <v>AV,DS,ET,EU,MT,IT,ST,VS,WI</v>
      </c>
      <c r="AI54" s="157" t="str">
        <f>VLOOKUP(B54,'Module 2025'!A:BR,70,FALSE)</f>
        <v>x</v>
      </c>
    </row>
    <row r="55" spans="1:35">
      <c r="A55" s="117" t="str">
        <f>VLOOKUP($B55,'Module 2025'!$A:$BQ,69,FALSE)</f>
        <v>Dingerkus Stefan</v>
      </c>
      <c r="B55" s="120" t="s">
        <v>3323</v>
      </c>
      <c r="C55" s="6" t="str">
        <f>VLOOKUP($B55,'Module 2025'!$A:$BA,12,FALSE)</f>
        <v>Patentrecht</v>
      </c>
      <c r="D55" s="6" t="str">
        <f>VLOOKUP($B55,'Module 2025'!$A:$BA,38,FALSE)</f>
        <v>INE</v>
      </c>
      <c r="E55" s="117" t="str">
        <f>VLOOKUP($B55,'Module 2025'!$A:$BQ,39,FALSE)</f>
        <v>dgks</v>
      </c>
      <c r="F55" s="6" t="str">
        <f>VLOOKUP(D55,Konstruktion!A:B,2,FALSE)</f>
        <v>MPS</v>
      </c>
      <c r="G55" s="6" t="str">
        <f>VLOOKUP($B55,'Module 2025'!$A:$BA,17,FALSE)</f>
        <v>AV5,DS5,ET5,EU5,IT5,MT5,ST5,VS5,WI6</v>
      </c>
      <c r="H55" s="6" t="str">
        <f>VLOOKUP($B55,'Module 2025'!$A:$BA,18,FALSE)</f>
        <v>5. Semester</v>
      </c>
      <c r="I55" s="6" t="str">
        <f>VLOOKUP($B55,'Module 2025'!$A:$BA,19,FALSE)</f>
        <v>5.und 7.Sem/5.Sem(AV,MT)</v>
      </c>
      <c r="J55" s="6">
        <f>VLOOKUP($B55,'Module 2025'!$A:$BG,59,FALSE)</f>
        <v>0</v>
      </c>
      <c r="K55" s="157">
        <f>VLOOKUP($B55,'Module 2025'!$A:$BA,20,FALSE)</f>
        <v>5</v>
      </c>
      <c r="L55" s="157">
        <f>VLOOKUP($B55,'Module 2025'!$A:$BA,21,FALSE)</f>
        <v>5</v>
      </c>
      <c r="M55" s="157">
        <f>VLOOKUP($B55,'Module 2025'!$A:$BA,22,FALSE)</f>
        <v>5</v>
      </c>
      <c r="N55" s="157" t="str">
        <f>VLOOKUP($B55,'Module 2025'!$A:$BA,23,FALSE)</f>
        <v>5;7</v>
      </c>
      <c r="O55" s="157">
        <f>VLOOKUP($B55,'Module 2025'!$A:$BA,24,FALSE)</f>
        <v>5</v>
      </c>
      <c r="P55" s="157" t="str">
        <f>VLOOKUP($B55,'Module 2025'!$A:$BA,25,FALSE)</f>
        <v>5;7</v>
      </c>
      <c r="Q55" s="157">
        <f>VLOOKUP($B55,'Module 2025'!$A:$BA,26,FALSE)</f>
        <v>5</v>
      </c>
      <c r="R55" s="157" t="str">
        <f>VLOOKUP($B55,'Module 2025'!$A:$BA,27,FALSE)</f>
        <v>5;7</v>
      </c>
      <c r="S55" s="157">
        <f>VLOOKUP($B55,'Module 2025'!$A:$BA,28,FALSE)</f>
        <v>5</v>
      </c>
      <c r="T55" s="157" t="str">
        <f>VLOOKUP($B55,'Module 2025'!$A:$BA,29,FALSE)</f>
        <v>5;7</v>
      </c>
      <c r="U55" s="157">
        <f>VLOOKUP($B55,'Module 2025'!$A:$BA,30,FALSE)</f>
        <v>5</v>
      </c>
      <c r="V55" s="157">
        <f>VLOOKUP($B55,'Module 2025'!$A:$BA,31,FALSE)</f>
        <v>5</v>
      </c>
      <c r="W55" s="157">
        <f>VLOOKUP($B55,'Module 2025'!$A:$BA,32,FALSE)</f>
        <v>5</v>
      </c>
      <c r="X55" s="157" t="str">
        <f>VLOOKUP($B55,'Module 2025'!$A:$BA,33,FALSE)</f>
        <v>5;7</v>
      </c>
      <c r="Y55" s="157">
        <f>VLOOKUP($B55,'Module 2025'!$A:$BA,34,FALSE)</f>
        <v>5</v>
      </c>
      <c r="Z55" s="157" t="str">
        <f>VLOOKUP($B55,'Module 2025'!$A:$BA,35,FALSE)</f>
        <v>5;7</v>
      </c>
      <c r="AA55" s="157">
        <f>VLOOKUP($B55,'Module 2025'!$A:$BA,36,FALSE)</f>
        <v>5</v>
      </c>
      <c r="AB55" s="157" t="str">
        <f>VLOOKUP($B55,'Module 2025'!$A:$BA,37,FALSE)</f>
        <v>5;7</v>
      </c>
      <c r="AC55" s="157" t="str">
        <f>VLOOKUP(B55,'Module 2025'!A:BC,55,FALSE)</f>
        <v>Ja</v>
      </c>
      <c r="AD55" s="157" t="str">
        <f>VLOOKUP(B55,'Module 2025'!A:BD,56,FALSE)</f>
        <v>WIN+ZH</v>
      </c>
      <c r="AE55" s="157">
        <f>VLOOKUP(B55,'Module 2025'!A:AX,50,FALSE)</f>
        <v>0</v>
      </c>
      <c r="AF55" s="157">
        <f>VLOOKUP(B55,'Module 2025'!A:F,6,FALSE)</f>
        <v>0</v>
      </c>
      <c r="AG55" s="157">
        <f>VLOOKUP(B55,'Module 2025'!A:H,7,FALSE)</f>
        <v>0</v>
      </c>
      <c r="AH55" s="157" t="str">
        <f>VLOOKUP(B55,'Module 2025'!A:H,8,FALSE)</f>
        <v>AV,DS,ET,EU,MT,IT,ST,VS,WI</v>
      </c>
      <c r="AI55" s="157" t="str">
        <f>VLOOKUP(B55,'Module 2025'!A:BR,70,FALSE)</f>
        <v>x</v>
      </c>
    </row>
    <row r="56" spans="1:35">
      <c r="A56" s="117" t="str">
        <f>VLOOKUP($B56,'Module 2025'!$A:$BQ,69,FALSE)</f>
        <v>Doran Hans</v>
      </c>
      <c r="B56" s="66" t="s">
        <v>2879</v>
      </c>
      <c r="C56" s="6" t="str">
        <f>VLOOKUP($B56,'Module 2025'!$A:$BA,12,FALSE)</f>
        <v>Internet of Things 1</v>
      </c>
      <c r="D56" s="6" t="str">
        <f>VLOOKUP($B56,'Module 2025'!$A:$BA,38,FALSE)</f>
        <v>InES</v>
      </c>
      <c r="E56" s="117" t="str">
        <f>VLOOKUP($B56,'Module 2025'!$A:$BQ,39,FALSE)</f>
        <v>donn</v>
      </c>
      <c r="F56" s="6" t="str">
        <f>VLOOKUP(D56,Konstruktion!A:B,2,FALSE)</f>
        <v>IEM</v>
      </c>
      <c r="G56" s="6" t="str">
        <f>VLOOKUP($B56,'Module 2025'!$A:$BA,17,FALSE)</f>
        <v>ET5,IT6</v>
      </c>
      <c r="H56" s="6" t="str">
        <f>VLOOKUP($B56,'Module 2025'!$A:$BA,18,FALSE)</f>
        <v>5. Semester</v>
      </c>
      <c r="I56" s="6" t="str">
        <f>VLOOKUP($B56,'Module 2025'!$A:$BA,19,FALSE)</f>
        <v>5. Sem/7. Sem</v>
      </c>
      <c r="J56" s="6">
        <f>VLOOKUP($B56,'Module 2025'!$A:$BG,59,FALSE)</f>
        <v>0</v>
      </c>
      <c r="K56" s="157" t="str">
        <f>VLOOKUP($B56,'Module 2025'!$A:$BA,20,FALSE)</f>
        <v/>
      </c>
      <c r="L56" s="157" t="str">
        <f>VLOOKUP($B56,'Module 2025'!$A:$BA,21,FALSE)</f>
        <v/>
      </c>
      <c r="M56" s="157">
        <f>VLOOKUP($B56,'Module 2025'!$A:$BA,22,FALSE)</f>
        <v>0</v>
      </c>
      <c r="N56" s="157">
        <f>VLOOKUP($B56,'Module 2025'!$A:$BA,23,FALSE)</f>
        <v>0</v>
      </c>
      <c r="O56" s="157">
        <f>VLOOKUP($B56,'Module 2025'!$A:$BA,24,FALSE)</f>
        <v>5</v>
      </c>
      <c r="P56" s="157" t="str">
        <f>VLOOKUP($B56,'Module 2025'!$A:$BA,25,FALSE)</f>
        <v>5;7</v>
      </c>
      <c r="Q56" s="157" t="str">
        <f>VLOOKUP($B56,'Module 2025'!$A:$BA,26,FALSE)</f>
        <v/>
      </c>
      <c r="R56" s="157" t="str">
        <f>VLOOKUP($B56,'Module 2025'!$A:$BA,27,FALSE)</f>
        <v/>
      </c>
      <c r="S56" s="157">
        <f>VLOOKUP($B56,'Module 2025'!$A:$BA,28,FALSE)</f>
        <v>5</v>
      </c>
      <c r="T56" s="157" t="str">
        <f>VLOOKUP($B56,'Module 2025'!$A:$BA,29,FALSE)</f>
        <v>5;7</v>
      </c>
      <c r="U56" s="157" t="str">
        <f>VLOOKUP($B56,'Module 2025'!$A:$BA,30,FALSE)</f>
        <v/>
      </c>
      <c r="V56" s="157" t="str">
        <f>VLOOKUP($B56,'Module 2025'!$A:$BA,31,FALSE)</f>
        <v/>
      </c>
      <c r="W56" s="157" t="str">
        <f>VLOOKUP($B56,'Module 2025'!$A:$BA,32,FALSE)</f>
        <v/>
      </c>
      <c r="X56" s="157" t="str">
        <f>VLOOKUP($B56,'Module 2025'!$A:$BA,33,FALSE)</f>
        <v/>
      </c>
      <c r="Y56" s="157" t="str">
        <f>VLOOKUP($B56,'Module 2025'!$A:$BA,34,FALSE)</f>
        <v/>
      </c>
      <c r="Z56" s="157" t="str">
        <f>VLOOKUP($B56,'Module 2025'!$A:$BA,35,FALSE)</f>
        <v/>
      </c>
      <c r="AA56" s="157" t="str">
        <f>VLOOKUP($B56,'Module 2025'!$A:$BA,36,FALSE)</f>
        <v/>
      </c>
      <c r="AB56" s="157" t="str">
        <f>VLOOKUP($B56,'Module 2025'!$A:$BA,37,FALSE)</f>
        <v/>
      </c>
      <c r="AC56" s="157" t="str">
        <f>VLOOKUP(B56,'Module 2025'!A:BC,55,FALSE)</f>
        <v>Ja</v>
      </c>
      <c r="AD56" s="157" t="str">
        <f>VLOOKUP(B56,'Module 2025'!A:BD,56,FALSE)</f>
        <v>WIN</v>
      </c>
      <c r="AE56" s="157" t="str">
        <f>VLOOKUP(B56,'Module 2025'!A:AX,50,FALSE)</f>
        <v>x</v>
      </c>
      <c r="AF56" s="157">
        <f>VLOOKUP(B56,'Module 2025'!A:F,6,FALSE)</f>
        <v>0</v>
      </c>
      <c r="AG56" s="157">
        <f>VLOOKUP(B56,'Module 2025'!A:H,7,FALSE)</f>
        <v>0</v>
      </c>
      <c r="AH56" s="157" t="str">
        <f>VLOOKUP(B56,'Module 2025'!A:H,8,FALSE)</f>
        <v>ET,IT</v>
      </c>
      <c r="AI56" s="157" t="str">
        <f>VLOOKUP(B56,'Module 2025'!A:BR,70,FALSE)</f>
        <v>x</v>
      </c>
    </row>
    <row r="57" spans="1:35">
      <c r="A57" s="117" t="str">
        <f>VLOOKUP($B57,'Module 2025'!$A:$BQ,69,FALSE)</f>
        <v>Doran Hans</v>
      </c>
      <c r="B57" s="66" t="s">
        <v>3846</v>
      </c>
      <c r="C57" s="6" t="str">
        <f>VLOOKUP($B57,'Module 2025'!$A:$BA,12,FALSE)</f>
        <v>Multicore and Parallel Computing</v>
      </c>
      <c r="D57" s="6" t="str">
        <f>VLOOKUP($B57,'Module 2025'!$A:$BA,38,FALSE)</f>
        <v>InES</v>
      </c>
      <c r="E57" s="117" t="str">
        <f>VLOOKUP($B57,'Module 2025'!$A:$BQ,39,FALSE)</f>
        <v>donn</v>
      </c>
      <c r="F57" s="6" t="str">
        <f>VLOOKUP(D57,Konstruktion!A:B,2,FALSE)</f>
        <v>IEM</v>
      </c>
      <c r="G57" s="6" t="str">
        <f>VLOOKUP($B57,'Module 2025'!$A:$BA,17,FALSE)</f>
        <v>ET5,IT6</v>
      </c>
      <c r="H57" s="6" t="str">
        <f>VLOOKUP($B57,'Module 2025'!$A:$BA,18,FALSE)</f>
        <v>6. Semester</v>
      </c>
      <c r="I57" s="6" t="str">
        <f>VLOOKUP($B57,'Module 2025'!$A:$BA,19,FALSE)</f>
        <v>6. Sem/8. Sem</v>
      </c>
      <c r="J57" s="6">
        <f>VLOOKUP($B57,'Module 2025'!$A:$BG,59,FALSE)</f>
        <v>0</v>
      </c>
      <c r="K57" s="157" t="str">
        <f>VLOOKUP($B57,'Module 2025'!$A:$BA,20,FALSE)</f>
        <v/>
      </c>
      <c r="L57" s="157" t="str">
        <f>VLOOKUP($B57,'Module 2025'!$A:$BA,21,FALSE)</f>
        <v/>
      </c>
      <c r="M57" s="157">
        <f>VLOOKUP($B57,'Module 2025'!$A:$BA,22,FALSE)</f>
        <v>0</v>
      </c>
      <c r="N57" s="157">
        <f>VLOOKUP($B57,'Module 2025'!$A:$BA,23,FALSE)</f>
        <v>0</v>
      </c>
      <c r="O57" s="157">
        <f>VLOOKUP($B57,'Module 2025'!$A:$BA,24,FALSE)</f>
        <v>6</v>
      </c>
      <c r="P57" s="157" t="str">
        <f>VLOOKUP($B57,'Module 2025'!$A:$BA,25,FALSE)</f>
        <v>6;8</v>
      </c>
      <c r="Q57" s="157" t="str">
        <f>VLOOKUP($B57,'Module 2025'!$A:$BA,26,FALSE)</f>
        <v/>
      </c>
      <c r="R57" s="157" t="str">
        <f>VLOOKUP($B57,'Module 2025'!$A:$BA,27,FALSE)</f>
        <v/>
      </c>
      <c r="S57" s="157">
        <f>VLOOKUP($B57,'Module 2025'!$A:$BA,28,FALSE)</f>
        <v>6</v>
      </c>
      <c r="T57" s="157" t="str">
        <f>VLOOKUP($B57,'Module 2025'!$A:$BA,29,FALSE)</f>
        <v>6;8</v>
      </c>
      <c r="U57" s="157" t="str">
        <f>VLOOKUP($B57,'Module 2025'!$A:$BA,30,FALSE)</f>
        <v/>
      </c>
      <c r="V57" s="157" t="str">
        <f>VLOOKUP($B57,'Module 2025'!$A:$BA,31,FALSE)</f>
        <v/>
      </c>
      <c r="W57" s="157" t="str">
        <f>VLOOKUP($B57,'Module 2025'!$A:$BA,32,FALSE)</f>
        <v/>
      </c>
      <c r="X57" s="157" t="str">
        <f>VLOOKUP($B57,'Module 2025'!$A:$BA,33,FALSE)</f>
        <v/>
      </c>
      <c r="Y57" s="157" t="str">
        <f>VLOOKUP($B57,'Module 2025'!$A:$BA,34,FALSE)</f>
        <v/>
      </c>
      <c r="Z57" s="157" t="str">
        <f>VLOOKUP($B57,'Module 2025'!$A:$BA,35,FALSE)</f>
        <v/>
      </c>
      <c r="AA57" s="157" t="str">
        <f>VLOOKUP($B57,'Module 2025'!$A:$BA,36,FALSE)</f>
        <v/>
      </c>
      <c r="AB57" s="157" t="str">
        <f>VLOOKUP($B57,'Module 2025'!$A:$BA,37,FALSE)</f>
        <v/>
      </c>
      <c r="AC57" s="157" t="str">
        <f>VLOOKUP(B57,'Module 2025'!A:BC,55,FALSE)</f>
        <v>Ja</v>
      </c>
      <c r="AD57" s="157" t="str">
        <f>VLOOKUP(B57,'Module 2025'!A:BD,56,FALSE)</f>
        <v>WIN</v>
      </c>
      <c r="AE57" s="157" t="str">
        <f>VLOOKUP(B57,'Module 2025'!A:AX,50,FALSE)</f>
        <v>x</v>
      </c>
      <c r="AF57" s="157">
        <f>VLOOKUP(B57,'Module 2025'!A:F,6,FALSE)</f>
        <v>0</v>
      </c>
      <c r="AG57" s="157">
        <f>VLOOKUP(B57,'Module 2025'!A:H,7,FALSE)</f>
        <v>0</v>
      </c>
      <c r="AH57" s="157" t="str">
        <f>VLOOKUP(B57,'Module 2025'!A:H,8,FALSE)</f>
        <v>ET,IT</v>
      </c>
      <c r="AI57" s="157" t="str">
        <f>VLOOKUP(B57,'Module 2025'!A:BR,70,FALSE)</f>
        <v>x</v>
      </c>
    </row>
    <row r="58" spans="1:35">
      <c r="A58" s="117" t="str">
        <f>VLOOKUP($B58,'Module 2025'!$A:$BQ,69,FALSE)</f>
        <v>Eberle Armin</v>
      </c>
      <c r="B58" s="66" t="s">
        <v>2452</v>
      </c>
      <c r="C58" s="6" t="str">
        <f>VLOOKUP($B58,'Module 2025'!$A:$BA,12,FALSE)</f>
        <v>Ing4Sustainability</v>
      </c>
      <c r="D58" s="6" t="str">
        <f>VLOOKUP($B58,'Module 2025'!$A:$BA,38,FALSE)</f>
        <v>INE</v>
      </c>
      <c r="E58" s="117" t="str">
        <f>VLOOKUP($B58,'Module 2025'!$A:$BQ,39,FALSE)</f>
        <v>ebea</v>
      </c>
      <c r="F58" s="6" t="str">
        <f>VLOOKUP(D58,Konstruktion!A:B,2,FALSE)</f>
        <v>MPS</v>
      </c>
      <c r="G58" s="6" t="str">
        <f>VLOOKUP($B58,'Module 2025'!$A:$BA,17,FALSE)</f>
        <v>AV6,DS6,ET5,MT7,ST5,VS6</v>
      </c>
      <c r="H58" s="6" t="str">
        <f>VLOOKUP($B58,'Module 2025'!$A:$BA,18,FALSE)</f>
        <v>5. Semester</v>
      </c>
      <c r="I58" s="6" t="str">
        <f>VLOOKUP($B58,'Module 2025'!$A:$BA,19,FALSE)</f>
        <v>7. Semester</v>
      </c>
      <c r="J58" s="6">
        <f>VLOOKUP($B58,'Module 2025'!$A:$BG,59,FALSE)</f>
        <v>0</v>
      </c>
      <c r="K58" s="157">
        <f>VLOOKUP($B58,'Module 2025'!$A:$BA,20,FALSE)</f>
        <v>5</v>
      </c>
      <c r="L58" s="157">
        <f>VLOOKUP($B58,'Module 2025'!$A:$BA,21,FALSE)</f>
        <v>7</v>
      </c>
      <c r="M58" s="157">
        <f>VLOOKUP($B58,'Module 2025'!$A:$BA,22,FALSE)</f>
        <v>5</v>
      </c>
      <c r="N58" s="157">
        <f>VLOOKUP($B58,'Module 2025'!$A:$BA,23,FALSE)</f>
        <v>7</v>
      </c>
      <c r="O58" s="157">
        <f>VLOOKUP($B58,'Module 2025'!$A:$BA,24,FALSE)</f>
        <v>5</v>
      </c>
      <c r="P58" s="157">
        <f>VLOOKUP($B58,'Module 2025'!$A:$BA,25,FALSE)</f>
        <v>7</v>
      </c>
      <c r="Q58" s="157">
        <f>VLOOKUP($B58,'Module 2025'!$A:$BA,26,FALSE)</f>
        <v>0</v>
      </c>
      <c r="R58" s="157">
        <f>VLOOKUP($B58,'Module 2025'!$A:$BA,27,FALSE)</f>
        <v>0</v>
      </c>
      <c r="S58" s="157">
        <f>VLOOKUP($B58,'Module 2025'!$A:$BA,28,FALSE)</f>
        <v>0</v>
      </c>
      <c r="T58" s="157">
        <f>VLOOKUP($B58,'Module 2025'!$A:$BA,29,FALSE)</f>
        <v>0</v>
      </c>
      <c r="U58" s="157">
        <f>VLOOKUP($B58,'Module 2025'!$A:$BA,30,FALSE)</f>
        <v>5</v>
      </c>
      <c r="V58" s="157">
        <f>VLOOKUP($B58,'Module 2025'!$A:$BA,31,FALSE)</f>
        <v>7</v>
      </c>
      <c r="W58" s="157">
        <f>VLOOKUP($B58,'Module 2025'!$A:$BA,32,FALSE)</f>
        <v>5</v>
      </c>
      <c r="X58" s="157">
        <f>VLOOKUP($B58,'Module 2025'!$A:$BA,33,FALSE)</f>
        <v>7</v>
      </c>
      <c r="Y58" s="157">
        <f>VLOOKUP($B58,'Module 2025'!$A:$BA,34,FALSE)</f>
        <v>5</v>
      </c>
      <c r="Z58" s="157">
        <f>VLOOKUP($B58,'Module 2025'!$A:$BA,35,FALSE)</f>
        <v>7</v>
      </c>
      <c r="AA58" s="157">
        <f>VLOOKUP($B58,'Module 2025'!$A:$BA,36,FALSE)</f>
        <v>0</v>
      </c>
      <c r="AB58" s="157">
        <f>VLOOKUP($B58,'Module 2025'!$A:$BA,37,FALSE)</f>
        <v>0</v>
      </c>
      <c r="AC58" s="157" t="str">
        <f>VLOOKUP(B58,'Module 2025'!A:BC,55,FALSE)</f>
        <v>Ja</v>
      </c>
      <c r="AD58" s="157">
        <f>VLOOKUP(B58,'Module 2025'!A:BD,56,FALSE)</f>
        <v>0</v>
      </c>
      <c r="AE58" s="157">
        <f>VLOOKUP(B58,'Module 2025'!A:AX,50,FALSE)</f>
        <v>0</v>
      </c>
      <c r="AF58" s="157">
        <f>VLOOKUP(B58,'Module 2025'!A:F,6,FALSE)</f>
        <v>0</v>
      </c>
      <c r="AG58" s="157">
        <f>VLOOKUP(B58,'Module 2025'!A:H,7,FALSE)</f>
        <v>0</v>
      </c>
      <c r="AH58" s="157" t="str">
        <f>VLOOKUP(B58,'Module 2025'!A:H,8,FALSE)</f>
        <v>AV,DS,ET,MT,ST,VS</v>
      </c>
      <c r="AI58" s="157" t="str">
        <f>VLOOKUP(B58,'Module 2025'!A:BR,70,FALSE)</f>
        <v>x</v>
      </c>
    </row>
    <row r="59" spans="1:35">
      <c r="A59" s="117" t="str">
        <f>VLOOKUP($B59,'Module 2025'!$A:$BQ,69,FALSE)</f>
        <v>Eberle Armin</v>
      </c>
      <c r="B59" s="66" t="s">
        <v>3935</v>
      </c>
      <c r="C59" s="6" t="str">
        <f>VLOOKUP($B59,'Module 2025'!$A:$BA,12,FALSE)</f>
        <v>Smart Solutions</v>
      </c>
      <c r="D59" s="6" t="str">
        <f>VLOOKUP($B59,'Module 2025'!$A:$BA,38,FALSE)</f>
        <v>INE</v>
      </c>
      <c r="E59" s="117" t="str">
        <f>VLOOKUP($B59,'Module 2025'!$A:$BQ,39,FALSE)</f>
        <v>ebea</v>
      </c>
      <c r="F59" s="6" t="str">
        <f>VLOOKUP(D59,Konstruktion!A:B,2,FALSE)</f>
        <v>MPS</v>
      </c>
      <c r="G59" s="6" t="str">
        <f>VLOOKUP($B59,'Module 2025'!$A:$BA,17,FALSE)</f>
        <v>EU5-NTEC,EU6-ELEE/THEE</v>
      </c>
      <c r="H59" s="6" t="str">
        <f>VLOOKUP($B59,'Module 2025'!$A:$BA,18,FALSE)</f>
        <v>6. Semester</v>
      </c>
      <c r="I59" s="6" t="str">
        <f>VLOOKUP($B59,'Module 2025'!$A:$BA,19,FALSE)</f>
        <v>6. Semester/8. Semester</v>
      </c>
      <c r="J59" s="6">
        <f>VLOOKUP($B59,'Module 2025'!$A:$BG,59,FALSE)</f>
        <v>0</v>
      </c>
      <c r="K59" s="157" t="str">
        <f>VLOOKUP($B59,'Module 2025'!$A:$BA,20,FALSE)</f>
        <v/>
      </c>
      <c r="L59" s="157" t="str">
        <f>VLOOKUP($B59,'Module 2025'!$A:$BA,21,FALSE)</f>
        <v/>
      </c>
      <c r="M59" s="157">
        <f>VLOOKUP($B59,'Module 2025'!$A:$BA,22,FALSE)</f>
        <v>0</v>
      </c>
      <c r="N59" s="157">
        <f>VLOOKUP($B59,'Module 2025'!$A:$BA,23,FALSE)</f>
        <v>0</v>
      </c>
      <c r="O59" s="157" t="str">
        <f>VLOOKUP($B59,'Module 2025'!$A:$BA,24,FALSE)</f>
        <v/>
      </c>
      <c r="P59" s="157" t="str">
        <f>VLOOKUP($B59,'Module 2025'!$A:$BA,25,FALSE)</f>
        <v/>
      </c>
      <c r="Q59" s="157">
        <f>VLOOKUP($B59,'Module 2025'!$A:$BA,26,FALSE)</f>
        <v>6</v>
      </c>
      <c r="R59" s="157" t="str">
        <f>VLOOKUP($B59,'Module 2025'!$A:$BA,27,FALSE)</f>
        <v>6;8</v>
      </c>
      <c r="S59" s="157" t="str">
        <f>VLOOKUP($B59,'Module 2025'!$A:$BA,28,FALSE)</f>
        <v/>
      </c>
      <c r="T59" s="157" t="str">
        <f>VLOOKUP($B59,'Module 2025'!$A:$BA,29,FALSE)</f>
        <v/>
      </c>
      <c r="U59" s="157" t="str">
        <f>VLOOKUP($B59,'Module 2025'!$A:$BA,30,FALSE)</f>
        <v/>
      </c>
      <c r="V59" s="157" t="str">
        <f>VLOOKUP($B59,'Module 2025'!$A:$BA,31,FALSE)</f>
        <v/>
      </c>
      <c r="W59" s="157" t="str">
        <f>VLOOKUP($B59,'Module 2025'!$A:$BA,32,FALSE)</f>
        <v/>
      </c>
      <c r="X59" s="157" t="str">
        <f>VLOOKUP($B59,'Module 2025'!$A:$BA,33,FALSE)</f>
        <v/>
      </c>
      <c r="Y59" s="157" t="str">
        <f>VLOOKUP($B59,'Module 2025'!$A:$BA,34,FALSE)</f>
        <v/>
      </c>
      <c r="Z59" s="157" t="str">
        <f>VLOOKUP($B59,'Module 2025'!$A:$BA,35,FALSE)</f>
        <v/>
      </c>
      <c r="AA59" s="157" t="str">
        <f>VLOOKUP($B59,'Module 2025'!$A:$BA,36,FALSE)</f>
        <v/>
      </c>
      <c r="AB59" s="157" t="str">
        <f>VLOOKUP($B59,'Module 2025'!$A:$BA,37,FALSE)</f>
        <v/>
      </c>
      <c r="AC59" s="157" t="str">
        <f>VLOOKUP(B59,'Module 2025'!A:BC,55,FALSE)</f>
        <v>Ja</v>
      </c>
      <c r="AD59" s="157">
        <f>VLOOKUP(B59,'Module 2025'!A:BD,56,FALSE)</f>
        <v>0</v>
      </c>
      <c r="AE59" s="157">
        <f>VLOOKUP(B59,'Module 2025'!A:AX,50,FALSE)</f>
        <v>0</v>
      </c>
      <c r="AF59" s="157">
        <f>VLOOKUP(B59,'Module 2025'!A:F,6,FALSE)</f>
        <v>0</v>
      </c>
      <c r="AG59" s="157" t="str">
        <f>VLOOKUP(B59,'Module 2025'!A:H,7,FALSE)</f>
        <v>EU-NTEC</v>
      </c>
      <c r="AH59" s="157" t="str">
        <f>VLOOKUP(B59,'Module 2025'!A:H,8,FALSE)</f>
        <v>EU-ELEE/THET</v>
      </c>
      <c r="AI59" s="157" t="str">
        <f>VLOOKUP(B59,'Module 2025'!A:BR,70,FALSE)</f>
        <v>x</v>
      </c>
    </row>
    <row r="60" spans="1:35">
      <c r="A60" s="117" t="str">
        <f>VLOOKUP($B60,'Module 2025'!$A:$BQ,69,FALSE)</f>
        <v>Eberle Armin</v>
      </c>
      <c r="B60" s="120" t="s">
        <v>3236</v>
      </c>
      <c r="C60" s="6" t="str">
        <f>VLOOKUP($B60,'Module 2025'!$A:$BA,12,FALSE)</f>
        <v>Cleantech</v>
      </c>
      <c r="D60" s="6" t="str">
        <f>VLOOKUP($B60,'Module 2025'!$A:$BA,38,FALSE)</f>
        <v>INE</v>
      </c>
      <c r="E60" s="117" t="str">
        <f>VLOOKUP($B60,'Module 2025'!$A:$BQ,39,FALSE)</f>
        <v>ebea</v>
      </c>
      <c r="F60" s="6" t="str">
        <f>VLOOKUP(D60,Konstruktion!A:B,2,FALSE)</f>
        <v>MPS</v>
      </c>
      <c r="G60" s="6" t="str">
        <f>VLOOKUP($B60,'Module 2025'!$A:$BA,17,FALSE)</f>
        <v>AV5,DS5,ET5,IT5,MT5,ST5,VS5,WI6</v>
      </c>
      <c r="H60" s="6" t="str">
        <f>VLOOKUP($B60,'Module 2025'!$A:$BA,18,FALSE)</f>
        <v>5. Semester</v>
      </c>
      <c r="I60" s="6" t="str">
        <f>VLOOKUP($B60,'Module 2025'!$A:$BA,19,FALSE)</f>
        <v>5.und 7.Sem/5.Sem(AV,MT)</v>
      </c>
      <c r="J60" s="6">
        <f>VLOOKUP($B60,'Module 2025'!$A:$BG,59,FALSE)</f>
        <v>0</v>
      </c>
      <c r="K60" s="157">
        <f>VLOOKUP($B60,'Module 2025'!$A:$BA,20,FALSE)</f>
        <v>5</v>
      </c>
      <c r="L60" s="157">
        <f>VLOOKUP($B60,'Module 2025'!$A:$BA,21,FALSE)</f>
        <v>5</v>
      </c>
      <c r="M60" s="157">
        <f>VLOOKUP($B60,'Module 2025'!$A:$BA,22,FALSE)</f>
        <v>5</v>
      </c>
      <c r="N60" s="157" t="str">
        <f>VLOOKUP($B60,'Module 2025'!$A:$BA,23,FALSE)</f>
        <v>5;7</v>
      </c>
      <c r="O60" s="157">
        <f>VLOOKUP($B60,'Module 2025'!$A:$BA,24,FALSE)</f>
        <v>5</v>
      </c>
      <c r="P60" s="157" t="str">
        <f>VLOOKUP($B60,'Module 2025'!$A:$BA,25,FALSE)</f>
        <v>5;7</v>
      </c>
      <c r="Q60" s="157">
        <f>VLOOKUP($B60,'Module 2025'!$A:$BA,26,FALSE)</f>
        <v>0</v>
      </c>
      <c r="R60" s="157">
        <f>VLOOKUP($B60,'Module 2025'!$A:$BA,27,FALSE)</f>
        <v>0</v>
      </c>
      <c r="S60" s="157">
        <f>VLOOKUP($B60,'Module 2025'!$A:$BA,28,FALSE)</f>
        <v>5</v>
      </c>
      <c r="T60" s="157" t="str">
        <f>VLOOKUP($B60,'Module 2025'!$A:$BA,29,FALSE)</f>
        <v>5;7</v>
      </c>
      <c r="U60" s="157">
        <f>VLOOKUP($B60,'Module 2025'!$A:$BA,30,FALSE)</f>
        <v>5</v>
      </c>
      <c r="V60" s="157">
        <f>VLOOKUP($B60,'Module 2025'!$A:$BA,31,FALSE)</f>
        <v>5</v>
      </c>
      <c r="W60" s="157">
        <f>VLOOKUP($B60,'Module 2025'!$A:$BA,32,FALSE)</f>
        <v>5</v>
      </c>
      <c r="X60" s="157" t="str">
        <f>VLOOKUP($B60,'Module 2025'!$A:$BA,33,FALSE)</f>
        <v>5;7</v>
      </c>
      <c r="Y60" s="157">
        <f>VLOOKUP($B60,'Module 2025'!$A:$BA,34,FALSE)</f>
        <v>5</v>
      </c>
      <c r="Z60" s="157" t="str">
        <f>VLOOKUP($B60,'Module 2025'!$A:$BA,35,FALSE)</f>
        <v>5;7</v>
      </c>
      <c r="AA60" s="157">
        <f>VLOOKUP($B60,'Module 2025'!$A:$BA,36,FALSE)</f>
        <v>5</v>
      </c>
      <c r="AB60" s="157" t="str">
        <f>VLOOKUP($B60,'Module 2025'!$A:$BA,37,FALSE)</f>
        <v>5;7</v>
      </c>
      <c r="AC60" s="157" t="str">
        <f>VLOOKUP(B60,'Module 2025'!A:BC,55,FALSE)</f>
        <v>Ja</v>
      </c>
      <c r="AD60" s="157">
        <f>VLOOKUP(B60,'Module 2025'!A:BD,56,FALSE)</f>
        <v>0</v>
      </c>
      <c r="AE60" s="157">
        <f>VLOOKUP(B60,'Module 2025'!A:AX,50,FALSE)</f>
        <v>0</v>
      </c>
      <c r="AF60" s="157">
        <f>VLOOKUP(B60,'Module 2025'!A:F,6,FALSE)</f>
        <v>0</v>
      </c>
      <c r="AG60" s="157">
        <f>VLOOKUP(B60,'Module 2025'!A:H,7,FALSE)</f>
        <v>0</v>
      </c>
      <c r="AH60" s="157" t="str">
        <f>VLOOKUP(B60,'Module 2025'!A:H,8,FALSE)</f>
        <v>AV,DS,ET,EU,MT,IT,ST,VS,WI</v>
      </c>
      <c r="AI60" s="157" t="str">
        <f>VLOOKUP(B60,'Module 2025'!A:BR,70,FALSE)</f>
        <v>x</v>
      </c>
    </row>
    <row r="61" spans="1:35">
      <c r="A61" s="117" t="str">
        <f>VLOOKUP($B61,'Module 2025'!$A:$BQ,69,FALSE)</f>
        <v>Eberle Armin</v>
      </c>
      <c r="B61" s="120" t="s">
        <v>4099</v>
      </c>
      <c r="C61" s="6" t="str">
        <f>VLOOKUP($B61,'Module 2025'!$A:$BA,12,FALSE)</f>
        <v>Investition und Finanzierung</v>
      </c>
      <c r="D61" s="6" t="str">
        <f>VLOOKUP($B61,'Module 2025'!$A:$BA,38,FALSE)</f>
        <v>INE</v>
      </c>
      <c r="E61" s="117" t="str">
        <f>VLOOKUP($B61,'Module 2025'!$A:$BQ,39,FALSE)</f>
        <v>ebea</v>
      </c>
      <c r="F61" s="6" t="str">
        <f>VLOOKUP(D61,Konstruktion!A:B,2,FALSE)</f>
        <v>MPS</v>
      </c>
      <c r="G61" s="6" t="str">
        <f>VLOOKUP($B61,'Module 2025'!$A:$BA,17,FALSE)</f>
        <v>AV5,DS5,ET5,EU5,IT5,MT5,ST5,VS5,WI6</v>
      </c>
      <c r="H61" s="6" t="str">
        <f>VLOOKUP($B61,'Module 2025'!$A:$BA,18,FALSE)</f>
        <v>6. Semester</v>
      </c>
      <c r="I61" s="6" t="str">
        <f>VLOOKUP($B61,'Module 2025'!$A:$BA,19,FALSE)</f>
        <v>6. Semester</v>
      </c>
      <c r="J61" s="6">
        <f>VLOOKUP($B61,'Module 2025'!$A:$BG,59,FALSE)</f>
        <v>0</v>
      </c>
      <c r="K61" s="157">
        <f>VLOOKUP($B61,'Module 2025'!$A:$BA,20,FALSE)</f>
        <v>6</v>
      </c>
      <c r="L61" s="157">
        <f>VLOOKUP($B61,'Module 2025'!$A:$BA,21,FALSE)</f>
        <v>6</v>
      </c>
      <c r="M61" s="157">
        <f>VLOOKUP($B61,'Module 2025'!$A:$BA,22,FALSE)</f>
        <v>6</v>
      </c>
      <c r="N61" s="157">
        <f>VLOOKUP($B61,'Module 2025'!$A:$BA,23,FALSE)</f>
        <v>6</v>
      </c>
      <c r="O61" s="157">
        <f>VLOOKUP($B61,'Module 2025'!$A:$BA,24,FALSE)</f>
        <v>6</v>
      </c>
      <c r="P61" s="157">
        <f>VLOOKUP($B61,'Module 2025'!$A:$BA,25,FALSE)</f>
        <v>6</v>
      </c>
      <c r="Q61" s="157">
        <f>VLOOKUP($B61,'Module 2025'!$A:$BA,26,FALSE)</f>
        <v>6</v>
      </c>
      <c r="R61" s="157">
        <f>VLOOKUP($B61,'Module 2025'!$A:$BA,27,FALSE)</f>
        <v>6</v>
      </c>
      <c r="S61" s="157">
        <f>VLOOKUP($B61,'Module 2025'!$A:$BA,28,FALSE)</f>
        <v>6</v>
      </c>
      <c r="T61" s="157">
        <f>VLOOKUP($B61,'Module 2025'!$A:$BA,29,FALSE)</f>
        <v>6</v>
      </c>
      <c r="U61" s="157">
        <f>VLOOKUP($B61,'Module 2025'!$A:$BA,30,FALSE)</f>
        <v>6</v>
      </c>
      <c r="V61" s="157">
        <f>VLOOKUP($B61,'Module 2025'!$A:$BA,31,FALSE)</f>
        <v>6</v>
      </c>
      <c r="W61" s="157">
        <f>VLOOKUP($B61,'Module 2025'!$A:$BA,32,FALSE)</f>
        <v>6</v>
      </c>
      <c r="X61" s="157">
        <f>VLOOKUP($B61,'Module 2025'!$A:$BA,33,FALSE)</f>
        <v>6</v>
      </c>
      <c r="Y61" s="157">
        <f>VLOOKUP($B61,'Module 2025'!$A:$BA,34,FALSE)</f>
        <v>6</v>
      </c>
      <c r="Z61" s="157">
        <f>VLOOKUP($B61,'Module 2025'!$A:$BA,35,FALSE)</f>
        <v>6</v>
      </c>
      <c r="AA61" s="157">
        <f>VLOOKUP($B61,'Module 2025'!$A:$BA,36,FALSE)</f>
        <v>6</v>
      </c>
      <c r="AB61" s="157">
        <f>VLOOKUP($B61,'Module 2025'!$A:$BA,37,FALSE)</f>
        <v>6</v>
      </c>
      <c r="AC61" s="157" t="str">
        <f>VLOOKUP(B61,'Module 2025'!A:BC,55,FALSE)</f>
        <v>Ja</v>
      </c>
      <c r="AD61" s="157" t="str">
        <f>VLOOKUP(B61,'Module 2025'!A:BD,56,FALSE)</f>
        <v>WIN+ZH</v>
      </c>
      <c r="AE61" s="157">
        <f>VLOOKUP(B61,'Module 2025'!A:AX,50,FALSE)</f>
        <v>0</v>
      </c>
      <c r="AF61" s="157">
        <f>VLOOKUP(B61,'Module 2025'!A:F,6,FALSE)</f>
        <v>0</v>
      </c>
      <c r="AG61" s="157">
        <f>VLOOKUP(B61,'Module 2025'!A:H,7,FALSE)</f>
        <v>0</v>
      </c>
      <c r="AH61" s="157" t="str">
        <f>VLOOKUP(B61,'Module 2025'!A:H,8,FALSE)</f>
        <v>AV,DS,ET,EU,MT,IT,ST,VS,WI</v>
      </c>
      <c r="AI61" s="157" t="str">
        <f>VLOOKUP(B61,'Module 2025'!A:BR,70,FALSE)</f>
        <v>x</v>
      </c>
    </row>
    <row r="62" spans="1:35">
      <c r="A62" s="117" t="str">
        <f>VLOOKUP($B62,'Module 2025'!$A:$BQ,69,FALSE)</f>
        <v>Eberle Armin</v>
      </c>
      <c r="B62" s="122" t="s">
        <v>4106</v>
      </c>
      <c r="C62" s="6" t="str">
        <f>VLOOKUP($B62,'Module 2025'!$A:$BA,12,FALSE)</f>
        <v>Marketing und Marktbearbeitung</v>
      </c>
      <c r="D62" s="6" t="str">
        <f>VLOOKUP($B62,'Module 2025'!$A:$BA,38,FALSE)</f>
        <v>INE</v>
      </c>
      <c r="E62" s="117" t="str">
        <f>VLOOKUP($B62,'Module 2025'!$A:$BQ,39,FALSE)</f>
        <v>ebea</v>
      </c>
      <c r="F62" s="6" t="str">
        <f>VLOOKUP(D62,Konstruktion!A:B,2,FALSE)</f>
        <v>MPS</v>
      </c>
      <c r="G62" s="6" t="str">
        <f>VLOOKUP($B62,'Module 2025'!$A:$BA,17,FALSE)</f>
        <v>AV5,DS5,ET5,EU5,IT5,MT5,ST5,VS5,WI6</v>
      </c>
      <c r="H62" s="6" t="str">
        <f>VLOOKUP($B62,'Module 2025'!$A:$BA,18,FALSE)</f>
        <v>6. Semester</v>
      </c>
      <c r="I62" s="6" t="str">
        <f>VLOOKUP($B62,'Module 2025'!$A:$BA,19,FALSE)</f>
        <v>6. Semester</v>
      </c>
      <c r="J62" s="6">
        <f>VLOOKUP($B62,'Module 2025'!$A:$BG,59,FALSE)</f>
        <v>0</v>
      </c>
      <c r="K62" s="157">
        <f>VLOOKUP($B62,'Module 2025'!$A:$BA,20,FALSE)</f>
        <v>6</v>
      </c>
      <c r="L62" s="157">
        <f>VLOOKUP($B62,'Module 2025'!$A:$BA,21,FALSE)</f>
        <v>6</v>
      </c>
      <c r="M62" s="157">
        <f>VLOOKUP($B62,'Module 2025'!$A:$BA,22,FALSE)</f>
        <v>6</v>
      </c>
      <c r="N62" s="157">
        <f>VLOOKUP($B62,'Module 2025'!$A:$BA,23,FALSE)</f>
        <v>6</v>
      </c>
      <c r="O62" s="157">
        <f>VLOOKUP($B62,'Module 2025'!$A:$BA,24,FALSE)</f>
        <v>6</v>
      </c>
      <c r="P62" s="157">
        <f>VLOOKUP($B62,'Module 2025'!$A:$BA,25,FALSE)</f>
        <v>6</v>
      </c>
      <c r="Q62" s="157">
        <f>VLOOKUP($B62,'Module 2025'!$A:$BA,26,FALSE)</f>
        <v>6</v>
      </c>
      <c r="R62" s="157">
        <f>VLOOKUP($B62,'Module 2025'!$A:$BA,27,FALSE)</f>
        <v>6</v>
      </c>
      <c r="S62" s="157">
        <f>VLOOKUP($B62,'Module 2025'!$A:$BA,28,FALSE)</f>
        <v>6</v>
      </c>
      <c r="T62" s="157">
        <f>VLOOKUP($B62,'Module 2025'!$A:$BA,29,FALSE)</f>
        <v>6</v>
      </c>
      <c r="U62" s="157">
        <f>VLOOKUP($B62,'Module 2025'!$A:$BA,30,FALSE)</f>
        <v>6</v>
      </c>
      <c r="V62" s="157">
        <f>VLOOKUP($B62,'Module 2025'!$A:$BA,31,FALSE)</f>
        <v>6</v>
      </c>
      <c r="W62" s="157">
        <f>VLOOKUP($B62,'Module 2025'!$A:$BA,32,FALSE)</f>
        <v>6</v>
      </c>
      <c r="X62" s="157">
        <f>VLOOKUP($B62,'Module 2025'!$A:$BA,33,FALSE)</f>
        <v>6</v>
      </c>
      <c r="Y62" s="157">
        <f>VLOOKUP($B62,'Module 2025'!$A:$BA,34,FALSE)</f>
        <v>6</v>
      </c>
      <c r="Z62" s="157">
        <f>VLOOKUP($B62,'Module 2025'!$A:$BA,35,FALSE)</f>
        <v>6</v>
      </c>
      <c r="AA62" s="157">
        <f>VLOOKUP($B62,'Module 2025'!$A:$BA,36,FALSE)</f>
        <v>6</v>
      </c>
      <c r="AB62" s="157">
        <f>VLOOKUP($B62,'Module 2025'!$A:$BA,37,FALSE)</f>
        <v>6</v>
      </c>
      <c r="AC62" s="157" t="str">
        <f>VLOOKUP(B62,'Module 2025'!A:BC,55,FALSE)</f>
        <v>Ja</v>
      </c>
      <c r="AD62" s="157" t="str">
        <f>VLOOKUP(B62,'Module 2025'!A:BD,56,FALSE)</f>
        <v>WIN+ZH</v>
      </c>
      <c r="AE62" s="157">
        <f>VLOOKUP(B62,'Module 2025'!A:AX,50,FALSE)</f>
        <v>0</v>
      </c>
      <c r="AF62" s="157">
        <f>VLOOKUP(B62,'Module 2025'!A:F,6,FALSE)</f>
        <v>0</v>
      </c>
      <c r="AG62" s="157">
        <f>VLOOKUP(B62,'Module 2025'!A:H,7,FALSE)</f>
        <v>0</v>
      </c>
      <c r="AH62" s="157" t="str">
        <f>VLOOKUP(B62,'Module 2025'!A:H,8,FALSE)</f>
        <v>AV,DS,ET,EU,MT,IT,ST,VS,WI</v>
      </c>
      <c r="AI62" s="157" t="str">
        <f>VLOOKUP(B62,'Module 2025'!A:BR,70,FALSE)</f>
        <v>x</v>
      </c>
    </row>
    <row r="63" spans="1:35">
      <c r="A63" s="117" t="str">
        <f>VLOOKUP($B63,'Module 2025'!$A:$BQ,69,FALSE)</f>
        <v>Eberle Armin</v>
      </c>
      <c r="B63" s="120" t="s">
        <v>4127</v>
      </c>
      <c r="C63" s="6" t="str">
        <f>VLOOKUP($B63,'Module 2025'!$A:$BA,12,FALSE)</f>
        <v xml:space="preserve">Wirtschaftliches/Gesellschaftliches Umfeld als Erfolgsfaktor </v>
      </c>
      <c r="D63" s="6" t="str">
        <f>VLOOKUP($B63,'Module 2025'!$A:$BA,38,FALSE)</f>
        <v>INE</v>
      </c>
      <c r="E63" s="117" t="str">
        <f>VLOOKUP($B63,'Module 2025'!$A:$BQ,39,FALSE)</f>
        <v>ebea</v>
      </c>
      <c r="F63" s="6" t="str">
        <f>VLOOKUP(D63,Konstruktion!A:B,2,FALSE)</f>
        <v>MPS</v>
      </c>
      <c r="G63" s="6" t="str">
        <f>VLOOKUP($B63,'Module 2025'!$A:$BA,17,FALSE)</f>
        <v>AV5,DS5,ET5,EU5,IT5,MT5,ST5,VS5,WI6</v>
      </c>
      <c r="H63" s="6" t="str">
        <f>VLOOKUP($B63,'Module 2025'!$A:$BA,18,FALSE)</f>
        <v>6. Semester</v>
      </c>
      <c r="I63" s="6" t="str">
        <f>VLOOKUP($B63,'Module 2025'!$A:$BA,19,FALSE)</f>
        <v>6. Semester</v>
      </c>
      <c r="J63" s="6">
        <f>VLOOKUP($B63,'Module 2025'!$A:$BG,59,FALSE)</f>
        <v>0</v>
      </c>
      <c r="K63" s="157">
        <f>VLOOKUP($B63,'Module 2025'!$A:$BA,20,FALSE)</f>
        <v>6</v>
      </c>
      <c r="L63" s="157">
        <f>VLOOKUP($B63,'Module 2025'!$A:$BA,21,FALSE)</f>
        <v>6</v>
      </c>
      <c r="M63" s="157">
        <f>VLOOKUP($B63,'Module 2025'!$A:$BA,22,FALSE)</f>
        <v>6</v>
      </c>
      <c r="N63" s="157">
        <f>VLOOKUP($B63,'Module 2025'!$A:$BA,23,FALSE)</f>
        <v>6</v>
      </c>
      <c r="O63" s="157">
        <f>VLOOKUP($B63,'Module 2025'!$A:$BA,24,FALSE)</f>
        <v>6</v>
      </c>
      <c r="P63" s="157">
        <f>VLOOKUP($B63,'Module 2025'!$A:$BA,25,FALSE)</f>
        <v>6</v>
      </c>
      <c r="Q63" s="157">
        <f>VLOOKUP($B63,'Module 2025'!$A:$BA,26,FALSE)</f>
        <v>6</v>
      </c>
      <c r="R63" s="157">
        <f>VLOOKUP($B63,'Module 2025'!$A:$BA,27,FALSE)</f>
        <v>6</v>
      </c>
      <c r="S63" s="157">
        <f>VLOOKUP($B63,'Module 2025'!$A:$BA,28,FALSE)</f>
        <v>6</v>
      </c>
      <c r="T63" s="157">
        <f>VLOOKUP($B63,'Module 2025'!$A:$BA,29,FALSE)</f>
        <v>6</v>
      </c>
      <c r="U63" s="157">
        <f>VLOOKUP($B63,'Module 2025'!$A:$BA,30,FALSE)</f>
        <v>6</v>
      </c>
      <c r="V63" s="157">
        <f>VLOOKUP($B63,'Module 2025'!$A:$BA,31,FALSE)</f>
        <v>6</v>
      </c>
      <c r="W63" s="157">
        <f>VLOOKUP($B63,'Module 2025'!$A:$BA,32,FALSE)</f>
        <v>6</v>
      </c>
      <c r="X63" s="157">
        <f>VLOOKUP($B63,'Module 2025'!$A:$BA,33,FALSE)</f>
        <v>6</v>
      </c>
      <c r="Y63" s="157">
        <f>VLOOKUP($B63,'Module 2025'!$A:$BA,34,FALSE)</f>
        <v>6</v>
      </c>
      <c r="Z63" s="157">
        <f>VLOOKUP($B63,'Module 2025'!$A:$BA,35,FALSE)</f>
        <v>6</v>
      </c>
      <c r="AA63" s="157">
        <f>VLOOKUP($B63,'Module 2025'!$A:$BA,36,FALSE)</f>
        <v>6</v>
      </c>
      <c r="AB63" s="157">
        <f>VLOOKUP($B63,'Module 2025'!$A:$BA,37,FALSE)</f>
        <v>6</v>
      </c>
      <c r="AC63" s="157" t="str">
        <f>VLOOKUP(B63,'Module 2025'!A:BC,55,FALSE)</f>
        <v>Ja</v>
      </c>
      <c r="AD63" s="157">
        <f>VLOOKUP(B63,'Module 2025'!A:BD,56,FALSE)</f>
        <v>0</v>
      </c>
      <c r="AE63" s="157">
        <f>VLOOKUP(B63,'Module 2025'!A:AX,50,FALSE)</f>
        <v>0</v>
      </c>
      <c r="AF63" s="157">
        <f>VLOOKUP(B63,'Module 2025'!A:F,6,FALSE)</f>
        <v>0</v>
      </c>
      <c r="AG63" s="157">
        <f>VLOOKUP(B63,'Module 2025'!A:H,7,FALSE)</f>
        <v>0</v>
      </c>
      <c r="AH63" s="157" t="str">
        <f>VLOOKUP(B63,'Module 2025'!A:H,8,FALSE)</f>
        <v>AV,DS,ET,EU,MT,IT,ST,VS,WI</v>
      </c>
      <c r="AI63" s="157" t="str">
        <f>VLOOKUP(B63,'Module 2025'!A:BR,70,FALSE)</f>
        <v>x</v>
      </c>
    </row>
    <row r="64" spans="1:35">
      <c r="A64" s="117" t="str">
        <f>VLOOKUP($B64,'Module 2025'!$A:$BQ,69,FALSE)</f>
        <v>Eich Walter</v>
      </c>
      <c r="B64" s="66" t="s">
        <v>2630</v>
      </c>
      <c r="C64" s="6" t="str">
        <f>VLOOKUP($B64,'Module 2025'!$A:$BA,12,FALSE)</f>
        <v>Advanced Software Engineering 1</v>
      </c>
      <c r="D64" s="6" t="str">
        <f>VLOOKUP($B64,'Module 2025'!$A:$BA,38,FALSE)</f>
        <v>InIT</v>
      </c>
      <c r="E64" s="117" t="str">
        <f>VLOOKUP($B64,'Module 2025'!$A:$BQ,39,FALSE)</f>
        <v>eicw</v>
      </c>
      <c r="F64" s="6" t="str">
        <f>VLOOKUP(D64,Konstruktion!A:B,2,FALSE)</f>
        <v>IEM</v>
      </c>
      <c r="G64" s="6" t="str">
        <f>VLOOKUP($B64,'Module 2025'!$A:$BA,17,FALSE)</f>
        <v>IT6</v>
      </c>
      <c r="H64" s="6" t="str">
        <f>VLOOKUP($B64,'Module 2025'!$A:$BA,18,FALSE)</f>
        <v>5. Semester</v>
      </c>
      <c r="I64" s="6" t="str">
        <f>VLOOKUP($B64,'Module 2025'!$A:$BA,19,FALSE)</f>
        <v>5. Sem/7. Sem</v>
      </c>
      <c r="J64" s="6">
        <f>VLOOKUP($B64,'Module 2025'!$A:$BG,59,FALSE)</f>
        <v>0</v>
      </c>
      <c r="K64" s="157" t="str">
        <f>VLOOKUP($B64,'Module 2025'!$A:$BA,20,FALSE)</f>
        <v/>
      </c>
      <c r="L64" s="157" t="str">
        <f>VLOOKUP($B64,'Module 2025'!$A:$BA,21,FALSE)</f>
        <v/>
      </c>
      <c r="M64" s="157">
        <f>VLOOKUP($B64,'Module 2025'!$A:$BA,22,FALSE)</f>
        <v>0</v>
      </c>
      <c r="N64" s="157">
        <f>VLOOKUP($B64,'Module 2025'!$A:$BA,23,FALSE)</f>
        <v>0</v>
      </c>
      <c r="O64" s="157" t="str">
        <f>VLOOKUP($B64,'Module 2025'!$A:$BA,24,FALSE)</f>
        <v/>
      </c>
      <c r="P64" s="157" t="str">
        <f>VLOOKUP($B64,'Module 2025'!$A:$BA,25,FALSE)</f>
        <v/>
      </c>
      <c r="Q64" s="157" t="str">
        <f>VLOOKUP($B64,'Module 2025'!$A:$BA,26,FALSE)</f>
        <v/>
      </c>
      <c r="R64" s="157" t="str">
        <f>VLOOKUP($B64,'Module 2025'!$A:$BA,27,FALSE)</f>
        <v/>
      </c>
      <c r="S64" s="157">
        <f>VLOOKUP($B64,'Module 2025'!$A:$BA,28,FALSE)</f>
        <v>5</v>
      </c>
      <c r="T64" s="157" t="str">
        <f>VLOOKUP($B64,'Module 2025'!$A:$BA,29,FALSE)</f>
        <v>5;7</v>
      </c>
      <c r="U64" s="157" t="str">
        <f>VLOOKUP($B64,'Module 2025'!$A:$BA,30,FALSE)</f>
        <v/>
      </c>
      <c r="V64" s="157" t="str">
        <f>VLOOKUP($B64,'Module 2025'!$A:$BA,31,FALSE)</f>
        <v/>
      </c>
      <c r="W64" s="157" t="str">
        <f>VLOOKUP($B64,'Module 2025'!$A:$BA,32,FALSE)</f>
        <v/>
      </c>
      <c r="X64" s="157" t="str">
        <f>VLOOKUP($B64,'Module 2025'!$A:$BA,33,FALSE)</f>
        <v/>
      </c>
      <c r="Y64" s="157" t="str">
        <f>VLOOKUP($B64,'Module 2025'!$A:$BA,34,FALSE)</f>
        <v/>
      </c>
      <c r="Z64" s="157" t="str">
        <f>VLOOKUP($B64,'Module 2025'!$A:$BA,35,FALSE)</f>
        <v/>
      </c>
      <c r="AA64" s="157" t="str">
        <f>VLOOKUP($B64,'Module 2025'!$A:$BA,36,FALSE)</f>
        <v/>
      </c>
      <c r="AB64" s="157" t="str">
        <f>VLOOKUP($B64,'Module 2025'!$A:$BA,37,FALSE)</f>
        <v/>
      </c>
      <c r="AC64" s="157" t="str">
        <f>VLOOKUP(B64,'Module 2025'!A:BC,55,FALSE)</f>
        <v>Ja</v>
      </c>
      <c r="AD64" s="157" t="str">
        <f>VLOOKUP(B64,'Module 2025'!A:BD,56,FALSE)</f>
        <v>ZH</v>
      </c>
      <c r="AE64" s="157">
        <f>VLOOKUP(B64,'Module 2025'!A:AX,50,FALSE)</f>
        <v>0</v>
      </c>
      <c r="AF64" s="157">
        <f>VLOOKUP(B64,'Module 2025'!A:F,6,FALSE)</f>
        <v>0</v>
      </c>
      <c r="AG64" s="157">
        <f>VLOOKUP(B64,'Module 2025'!A:H,7,FALSE)</f>
        <v>0</v>
      </c>
      <c r="AH64" s="157" t="str">
        <f>VLOOKUP(B64,'Module 2025'!A:H,8,FALSE)</f>
        <v>IT</v>
      </c>
      <c r="AI64" s="157" t="str">
        <f>VLOOKUP(B64,'Module 2025'!A:BR,70,FALSE)</f>
        <v>x</v>
      </c>
    </row>
    <row r="65" spans="1:35">
      <c r="A65" s="117" t="str">
        <f>VLOOKUP($B65,'Module 2025'!$A:$BQ,69,FALSE)</f>
        <v>Eich Walter</v>
      </c>
      <c r="B65" s="66" t="s">
        <v>3561</v>
      </c>
      <c r="C65" s="6" t="str">
        <f>VLOOKUP($B65,'Module 2025'!$A:$BA,12,FALSE)</f>
        <v>Advanced Software Engineering 2</v>
      </c>
      <c r="D65" s="6" t="str">
        <f>VLOOKUP($B65,'Module 2025'!$A:$BA,38,FALSE)</f>
        <v>InIT</v>
      </c>
      <c r="E65" s="117" t="str">
        <f>VLOOKUP($B65,'Module 2025'!$A:$BQ,39,FALSE)</f>
        <v>eicw</v>
      </c>
      <c r="F65" s="6" t="str">
        <f>VLOOKUP(D65,Konstruktion!A:B,2,FALSE)</f>
        <v>IEM</v>
      </c>
      <c r="G65" s="6" t="str">
        <f>VLOOKUP($B65,'Module 2025'!$A:$BA,17,FALSE)</f>
        <v>IT6</v>
      </c>
      <c r="H65" s="6" t="str">
        <f>VLOOKUP($B65,'Module 2025'!$A:$BA,18,FALSE)</f>
        <v>6. Semester</v>
      </c>
      <c r="I65" s="6" t="str">
        <f>VLOOKUP($B65,'Module 2025'!$A:$BA,19,FALSE)</f>
        <v>6. Sem/8. Sem</v>
      </c>
      <c r="J65" s="6">
        <f>VLOOKUP($B65,'Module 2025'!$A:$BG,59,FALSE)</f>
        <v>0</v>
      </c>
      <c r="K65" s="157" t="str">
        <f>VLOOKUP($B65,'Module 2025'!$A:$BA,20,FALSE)</f>
        <v/>
      </c>
      <c r="L65" s="157" t="str">
        <f>VLOOKUP($B65,'Module 2025'!$A:$BA,21,FALSE)</f>
        <v/>
      </c>
      <c r="M65" s="157">
        <f>VLOOKUP($B65,'Module 2025'!$A:$BA,22,FALSE)</f>
        <v>0</v>
      </c>
      <c r="N65" s="157">
        <f>VLOOKUP($B65,'Module 2025'!$A:$BA,23,FALSE)</f>
        <v>0</v>
      </c>
      <c r="O65" s="157" t="str">
        <f>VLOOKUP($B65,'Module 2025'!$A:$BA,24,FALSE)</f>
        <v/>
      </c>
      <c r="P65" s="157" t="str">
        <f>VLOOKUP($B65,'Module 2025'!$A:$BA,25,FALSE)</f>
        <v/>
      </c>
      <c r="Q65" s="157" t="str">
        <f>VLOOKUP($B65,'Module 2025'!$A:$BA,26,FALSE)</f>
        <v/>
      </c>
      <c r="R65" s="157" t="str">
        <f>VLOOKUP($B65,'Module 2025'!$A:$BA,27,FALSE)</f>
        <v/>
      </c>
      <c r="S65" s="157">
        <f>VLOOKUP($B65,'Module 2025'!$A:$BA,28,FALSE)</f>
        <v>6</v>
      </c>
      <c r="T65" s="157" t="str">
        <f>VLOOKUP($B65,'Module 2025'!$A:$BA,29,FALSE)</f>
        <v>6;8</v>
      </c>
      <c r="U65" s="157" t="str">
        <f>VLOOKUP($B65,'Module 2025'!$A:$BA,30,FALSE)</f>
        <v/>
      </c>
      <c r="V65" s="157" t="str">
        <f>VLOOKUP($B65,'Module 2025'!$A:$BA,31,FALSE)</f>
        <v/>
      </c>
      <c r="W65" s="157" t="str">
        <f>VLOOKUP($B65,'Module 2025'!$A:$BA,32,FALSE)</f>
        <v/>
      </c>
      <c r="X65" s="157" t="str">
        <f>VLOOKUP($B65,'Module 2025'!$A:$BA,33,FALSE)</f>
        <v/>
      </c>
      <c r="Y65" s="157" t="str">
        <f>VLOOKUP($B65,'Module 2025'!$A:$BA,34,FALSE)</f>
        <v/>
      </c>
      <c r="Z65" s="157" t="str">
        <f>VLOOKUP($B65,'Module 2025'!$A:$BA,35,FALSE)</f>
        <v/>
      </c>
      <c r="AA65" s="157" t="str">
        <f>VLOOKUP($B65,'Module 2025'!$A:$BA,36,FALSE)</f>
        <v/>
      </c>
      <c r="AB65" s="157" t="str">
        <f>VLOOKUP($B65,'Module 2025'!$A:$BA,37,FALSE)</f>
        <v/>
      </c>
      <c r="AC65" s="157" t="str">
        <f>VLOOKUP(B65,'Module 2025'!A:BC,55,FALSE)</f>
        <v>Ja</v>
      </c>
      <c r="AD65" s="157" t="str">
        <f>VLOOKUP(B65,'Module 2025'!A:BD,56,FALSE)</f>
        <v>ZH</v>
      </c>
      <c r="AE65" s="157">
        <f>VLOOKUP(B65,'Module 2025'!A:AX,50,FALSE)</f>
        <v>0</v>
      </c>
      <c r="AF65" s="157">
        <f>VLOOKUP(B65,'Module 2025'!A:F,6,FALSE)</f>
        <v>0</v>
      </c>
      <c r="AG65" s="157">
        <f>VLOOKUP(B65,'Module 2025'!A:H,7,FALSE)</f>
        <v>0</v>
      </c>
      <c r="AH65" s="157" t="str">
        <f>VLOOKUP(B65,'Module 2025'!A:H,8,FALSE)</f>
        <v>IT</v>
      </c>
      <c r="AI65" s="157" t="str">
        <f>VLOOKUP(B65,'Module 2025'!A:BR,70,FALSE)</f>
        <v>x</v>
      </c>
    </row>
    <row r="66" spans="1:35">
      <c r="A66" s="117" t="str">
        <f>VLOOKUP($B66,'Module 2025'!$A:$BQ,69,FALSE)</f>
        <v>Eschle Patrik</v>
      </c>
      <c r="B66" s="66" t="s">
        <v>2494</v>
      </c>
      <c r="C66" s="6" t="str">
        <f>VLOOKUP($B66,'Module 2025'!$A:$BA,12,FALSE)</f>
        <v>Moderne Physik</v>
      </c>
      <c r="D66" s="6" t="str">
        <f>VLOOKUP($B66,'Module 2025'!$A:$BA,38,FALSE)</f>
        <v>IAMP</v>
      </c>
      <c r="E66" s="117" t="str">
        <f>VLOOKUP($B66,'Module 2025'!$A:$BQ,39,FALSE)</f>
        <v>escl</v>
      </c>
      <c r="F66" s="6" t="str">
        <f>VLOOKUP(D66,Konstruktion!A:B,2,FALSE)</f>
        <v>MPS</v>
      </c>
      <c r="G66" s="6" t="str">
        <f>VLOOKUP($B66,'Module 2025'!$A:$BA,17,FALSE)</f>
        <v>AV6,DS6,ET5,EU6,IT6,MT7,VS6,WI6</v>
      </c>
      <c r="H66" s="6" t="str">
        <f>VLOOKUP($B66,'Module 2025'!$A:$BA,18,FALSE)</f>
        <v>5. Semester</v>
      </c>
      <c r="I66" s="6" t="str">
        <f>VLOOKUP($B66,'Module 2025'!$A:$BA,19,FALSE)</f>
        <v>7. Semester</v>
      </c>
      <c r="J66" s="6">
        <f>VLOOKUP($B66,'Module 2025'!$A:$BG,59,FALSE)</f>
        <v>0</v>
      </c>
      <c r="K66" s="157">
        <f>VLOOKUP($B66,'Module 2025'!$A:$BA,20,FALSE)</f>
        <v>5</v>
      </c>
      <c r="L66" s="157">
        <f>VLOOKUP($B66,'Module 2025'!$A:$BA,21,FALSE)</f>
        <v>7</v>
      </c>
      <c r="M66" s="157">
        <f>VLOOKUP($B66,'Module 2025'!$A:$BA,22,FALSE)</f>
        <v>5</v>
      </c>
      <c r="N66" s="157">
        <f>VLOOKUP($B66,'Module 2025'!$A:$BA,23,FALSE)</f>
        <v>7</v>
      </c>
      <c r="O66" s="157">
        <f>VLOOKUP($B66,'Module 2025'!$A:$BA,24,FALSE)</f>
        <v>5</v>
      </c>
      <c r="P66" s="157">
        <f>VLOOKUP($B66,'Module 2025'!$A:$BA,25,FALSE)</f>
        <v>7</v>
      </c>
      <c r="Q66" s="157">
        <f>VLOOKUP($B66,'Module 2025'!$A:$BA,26,FALSE)</f>
        <v>5</v>
      </c>
      <c r="R66" s="157">
        <f>VLOOKUP($B66,'Module 2025'!$A:$BA,27,FALSE)</f>
        <v>7</v>
      </c>
      <c r="S66" s="157">
        <f>VLOOKUP($B66,'Module 2025'!$A:$BA,28,FALSE)</f>
        <v>5</v>
      </c>
      <c r="T66" s="157">
        <f>VLOOKUP($B66,'Module 2025'!$A:$BA,29,FALSE)</f>
        <v>7</v>
      </c>
      <c r="U66" s="157">
        <f>VLOOKUP($B66,'Module 2025'!$A:$BA,30,FALSE)</f>
        <v>5</v>
      </c>
      <c r="V66" s="157">
        <f>VLOOKUP($B66,'Module 2025'!$A:$BA,31,FALSE)</f>
        <v>7</v>
      </c>
      <c r="W66" s="157">
        <f>VLOOKUP($B66,'Module 2025'!$A:$BA,32,FALSE)</f>
        <v>0</v>
      </c>
      <c r="X66" s="157">
        <f>VLOOKUP($B66,'Module 2025'!$A:$BA,33,FALSE)</f>
        <v>0</v>
      </c>
      <c r="Y66" s="157">
        <f>VLOOKUP($B66,'Module 2025'!$A:$BA,34,FALSE)</f>
        <v>5</v>
      </c>
      <c r="Z66" s="157">
        <f>VLOOKUP($B66,'Module 2025'!$A:$BA,35,FALSE)</f>
        <v>7</v>
      </c>
      <c r="AA66" s="157">
        <f>VLOOKUP($B66,'Module 2025'!$A:$BA,36,FALSE)</f>
        <v>5</v>
      </c>
      <c r="AB66" s="157">
        <f>VLOOKUP($B66,'Module 2025'!$A:$BA,37,FALSE)</f>
        <v>7</v>
      </c>
      <c r="AC66" s="157" t="str">
        <f>VLOOKUP(B66,'Module 2025'!A:BC,55,FALSE)</f>
        <v>Ja</v>
      </c>
      <c r="AD66" s="157">
        <f>VLOOKUP(B66,'Module 2025'!A:BD,56,FALSE)</f>
        <v>0</v>
      </c>
      <c r="AE66" s="157">
        <f>VLOOKUP(B66,'Module 2025'!A:AX,50,FALSE)</f>
        <v>0</v>
      </c>
      <c r="AF66" s="157">
        <f>VLOOKUP(B66,'Module 2025'!A:F,6,FALSE)</f>
        <v>0</v>
      </c>
      <c r="AG66" s="157">
        <f>VLOOKUP(B66,'Module 2025'!A:H,7,FALSE)</f>
        <v>0</v>
      </c>
      <c r="AH66" s="157" t="str">
        <f>VLOOKUP(B66,'Module 2025'!A:H,8,FALSE)</f>
        <v>AV,DS,ET,EU,IT,MT,VS,WI</v>
      </c>
      <c r="AI66" s="157" t="str">
        <f>VLOOKUP(B66,'Module 2025'!A:BR,70,FALSE)</f>
        <v>x</v>
      </c>
    </row>
    <row r="67" spans="1:35">
      <c r="A67" s="117" t="str">
        <f>VLOOKUP($B67,'Module 2025'!$A:$BQ,69,FALSE)</f>
        <v>Fassbind Adrian</v>
      </c>
      <c r="B67" s="66" t="s">
        <v>3156</v>
      </c>
      <c r="C67" s="6" t="str">
        <f>VLOOKUP($B67,'Module 2025'!$A:$BA,12,FALSE)</f>
        <v>Smart Products and Production 1</v>
      </c>
      <c r="D67" s="6" t="str">
        <f>VLOOKUP($B67,'Module 2025'!$A:$BA,38,FALSE)</f>
        <v>ZPP</v>
      </c>
      <c r="E67" s="117" t="str">
        <f>VLOOKUP($B67,'Module 2025'!$A:$BQ,39,FALSE)</f>
        <v>faad</v>
      </c>
      <c r="F67" s="6" t="str">
        <f>VLOOKUP(D67,Konstruktion!A:B,2,FALSE)</f>
        <v>MEA</v>
      </c>
      <c r="G67" s="6" t="str">
        <f>VLOOKUP($B67,'Module 2025'!$A:$BA,17,FALSE)</f>
        <v>MT6</v>
      </c>
      <c r="H67" s="6" t="str">
        <f>VLOOKUP($B67,'Module 2025'!$A:$BA,18,FALSE)</f>
        <v>5. Semester</v>
      </c>
      <c r="I67" s="6" t="str">
        <f>VLOOKUP($B67,'Module 2025'!$A:$BA,19,FALSE)</f>
        <v>7. Semester</v>
      </c>
      <c r="J67" s="6">
        <f>VLOOKUP($B67,'Module 2025'!$A:$BG,59,FALSE)</f>
        <v>0</v>
      </c>
      <c r="K67" s="157" t="str">
        <f>VLOOKUP($B67,'Module 2025'!$A:$BA,20,FALSE)</f>
        <v/>
      </c>
      <c r="L67" s="157" t="str">
        <f>VLOOKUP($B67,'Module 2025'!$A:$BA,21,FALSE)</f>
        <v/>
      </c>
      <c r="M67" s="157">
        <f>VLOOKUP($B67,'Module 2025'!$A:$BA,22,FALSE)</f>
        <v>0</v>
      </c>
      <c r="N67" s="157">
        <f>VLOOKUP($B67,'Module 2025'!$A:$BA,23,FALSE)</f>
        <v>0</v>
      </c>
      <c r="O67" s="157" t="str">
        <f>VLOOKUP($B67,'Module 2025'!$A:$BA,24,FALSE)</f>
        <v/>
      </c>
      <c r="P67" s="157" t="str">
        <f>VLOOKUP($B67,'Module 2025'!$A:$BA,25,FALSE)</f>
        <v/>
      </c>
      <c r="Q67" s="157" t="str">
        <f>VLOOKUP($B67,'Module 2025'!$A:$BA,26,FALSE)</f>
        <v/>
      </c>
      <c r="R67" s="157" t="str">
        <f>VLOOKUP($B67,'Module 2025'!$A:$BA,27,FALSE)</f>
        <v/>
      </c>
      <c r="S67" s="157" t="str">
        <f>VLOOKUP($B67,'Module 2025'!$A:$BA,28,FALSE)</f>
        <v/>
      </c>
      <c r="T67" s="157" t="str">
        <f>VLOOKUP($B67,'Module 2025'!$A:$BA,29,FALSE)</f>
        <v/>
      </c>
      <c r="U67" s="157">
        <f>VLOOKUP($B67,'Module 2025'!$A:$BA,30,FALSE)</f>
        <v>5</v>
      </c>
      <c r="V67" s="157">
        <f>VLOOKUP($B67,'Module 2025'!$A:$BA,31,FALSE)</f>
        <v>7</v>
      </c>
      <c r="W67" s="157" t="str">
        <f>VLOOKUP($B67,'Module 2025'!$A:$BA,32,FALSE)</f>
        <v/>
      </c>
      <c r="X67" s="157" t="str">
        <f>VLOOKUP($B67,'Module 2025'!$A:$BA,33,FALSE)</f>
        <v/>
      </c>
      <c r="Y67" s="157" t="str">
        <f>VLOOKUP($B67,'Module 2025'!$A:$BA,34,FALSE)</f>
        <v/>
      </c>
      <c r="Z67" s="157" t="str">
        <f>VLOOKUP($B67,'Module 2025'!$A:$BA,35,FALSE)</f>
        <v/>
      </c>
      <c r="AA67" s="157" t="str">
        <f>VLOOKUP($B67,'Module 2025'!$A:$BA,36,FALSE)</f>
        <v/>
      </c>
      <c r="AB67" s="157" t="str">
        <f>VLOOKUP($B67,'Module 2025'!$A:$BA,37,FALSE)</f>
        <v/>
      </c>
      <c r="AC67" s="157" t="str">
        <f>VLOOKUP(B67,'Module 2025'!A:BC,55,FALSE)</f>
        <v>Ja</v>
      </c>
      <c r="AD67" s="157">
        <f>VLOOKUP(B67,'Module 2025'!A:BD,56,FALSE)</f>
        <v>0</v>
      </c>
      <c r="AE67" s="157">
        <f>VLOOKUP(B67,'Module 2025'!A:AX,50,FALSE)</f>
        <v>0</v>
      </c>
      <c r="AF67" s="157">
        <f>VLOOKUP(B67,'Module 2025'!A:F,6,FALSE)</f>
        <v>0</v>
      </c>
      <c r="AG67" s="157" t="str">
        <f>VLOOKUP(B67,'Module 2025'!A:H,7,FALSE)</f>
        <v>MT-SP</v>
      </c>
      <c r="AH67" s="157">
        <f>VLOOKUP(B67,'Module 2025'!A:H,8,FALSE)</f>
        <v>0</v>
      </c>
      <c r="AI67" s="157" t="str">
        <f>VLOOKUP(B67,'Module 2025'!A:BR,70,FALSE)</f>
        <v>x</v>
      </c>
    </row>
    <row r="68" spans="1:35">
      <c r="A68" s="117" t="str">
        <f>VLOOKUP($B68,'Module 2025'!$A:$BQ,69,FALSE)</f>
        <v>Fassbind Adrian</v>
      </c>
      <c r="B68" s="66" t="s">
        <v>3163</v>
      </c>
      <c r="C68" s="6" t="str">
        <f>VLOOKUP($B68,'Module 2025'!$A:$BA,12,FALSE)</f>
        <v>Smart Products and Production 1</v>
      </c>
      <c r="D68" s="6" t="str">
        <f>VLOOKUP($B68,'Module 2025'!$A:$BA,38,FALSE)</f>
        <v>ZPP</v>
      </c>
      <c r="E68" s="117" t="str">
        <f>VLOOKUP($B68,'Module 2025'!$A:$BQ,39,FALSE)</f>
        <v>faad</v>
      </c>
      <c r="F68" s="6" t="str">
        <f>VLOOKUP(D68,Konstruktion!A:B,2,FALSE)</f>
        <v>MEA</v>
      </c>
      <c r="G68" s="6" t="str">
        <f>VLOOKUP($B68,'Module 2025'!$A:$BA,17,FALSE)</f>
        <v>MT6</v>
      </c>
      <c r="H68" s="6" t="str">
        <f>VLOOKUP($B68,'Module 2025'!$A:$BA,18,FALSE)</f>
        <v>5. Semester</v>
      </c>
      <c r="I68" s="6" t="str">
        <f>VLOOKUP($B68,'Module 2025'!$A:$BA,19,FALSE)</f>
        <v>7. Semester</v>
      </c>
      <c r="J68" s="6">
        <f>VLOOKUP($B68,'Module 2025'!$A:$BG,59,FALSE)</f>
        <v>0</v>
      </c>
      <c r="K68" s="157" t="str">
        <f>VLOOKUP($B68,'Module 2025'!$A:$BA,20,FALSE)</f>
        <v/>
      </c>
      <c r="L68" s="157" t="str">
        <f>VLOOKUP($B68,'Module 2025'!$A:$BA,21,FALSE)</f>
        <v/>
      </c>
      <c r="M68" s="157">
        <f>VLOOKUP($B68,'Module 2025'!$A:$BA,22,FALSE)</f>
        <v>0</v>
      </c>
      <c r="N68" s="157">
        <f>VLOOKUP($B68,'Module 2025'!$A:$BA,23,FALSE)</f>
        <v>0</v>
      </c>
      <c r="O68" s="157" t="str">
        <f>VLOOKUP($B68,'Module 2025'!$A:$BA,24,FALSE)</f>
        <v/>
      </c>
      <c r="P68" s="157" t="str">
        <f>VLOOKUP($B68,'Module 2025'!$A:$BA,25,FALSE)</f>
        <v/>
      </c>
      <c r="Q68" s="157" t="str">
        <f>VLOOKUP($B68,'Module 2025'!$A:$BA,26,FALSE)</f>
        <v/>
      </c>
      <c r="R68" s="157" t="str">
        <f>VLOOKUP($B68,'Module 2025'!$A:$BA,27,FALSE)</f>
        <v/>
      </c>
      <c r="S68" s="157" t="str">
        <f>VLOOKUP($B68,'Module 2025'!$A:$BA,28,FALSE)</f>
        <v/>
      </c>
      <c r="T68" s="157" t="str">
        <f>VLOOKUP($B68,'Module 2025'!$A:$BA,29,FALSE)</f>
        <v/>
      </c>
      <c r="U68" s="157">
        <f>VLOOKUP($B68,'Module 2025'!$A:$BA,30,FALSE)</f>
        <v>5</v>
      </c>
      <c r="V68" s="157">
        <f>VLOOKUP($B68,'Module 2025'!$A:$BA,31,FALSE)</f>
        <v>7</v>
      </c>
      <c r="W68" s="157" t="str">
        <f>VLOOKUP($B68,'Module 2025'!$A:$BA,32,FALSE)</f>
        <v/>
      </c>
      <c r="X68" s="157" t="str">
        <f>VLOOKUP($B68,'Module 2025'!$A:$BA,33,FALSE)</f>
        <v/>
      </c>
      <c r="Y68" s="157" t="str">
        <f>VLOOKUP($B68,'Module 2025'!$A:$BA,34,FALSE)</f>
        <v/>
      </c>
      <c r="Z68" s="157" t="str">
        <f>VLOOKUP($B68,'Module 2025'!$A:$BA,35,FALSE)</f>
        <v/>
      </c>
      <c r="AA68" s="157" t="str">
        <f>VLOOKUP($B68,'Module 2025'!$A:$BA,36,FALSE)</f>
        <v/>
      </c>
      <c r="AB68" s="157" t="str">
        <f>VLOOKUP($B68,'Module 2025'!$A:$BA,37,FALSE)</f>
        <v/>
      </c>
      <c r="AC68" s="157" t="str">
        <f>VLOOKUP(B68,'Module 2025'!A:BC,55,FALSE)</f>
        <v>Ja</v>
      </c>
      <c r="AD68" s="157">
        <f>VLOOKUP(B68,'Module 2025'!A:BD,56,FALSE)</f>
        <v>0</v>
      </c>
      <c r="AE68" s="157" t="str">
        <f>VLOOKUP(B68,'Module 2025'!A:AX,50,FALSE)</f>
        <v>x</v>
      </c>
      <c r="AF68" s="157">
        <f>VLOOKUP(B68,'Module 2025'!A:F,6,FALSE)</f>
        <v>0</v>
      </c>
      <c r="AG68" s="157" t="str">
        <f>VLOOKUP(B68,'Module 2025'!A:H,7,FALSE)</f>
        <v>MT-SP</v>
      </c>
      <c r="AH68" s="157">
        <f>VLOOKUP(B68,'Module 2025'!A:H,8,FALSE)</f>
        <v>0</v>
      </c>
      <c r="AI68" s="157" t="str">
        <f>VLOOKUP(B68,'Module 2025'!A:BR,70,FALSE)</f>
        <v>x</v>
      </c>
    </row>
    <row r="69" spans="1:35">
      <c r="A69" s="117" t="str">
        <f>VLOOKUP($B69,'Module 2025'!$A:$BQ,69,FALSE)</f>
        <v>Fassbind Adrian</v>
      </c>
      <c r="B69" s="66" t="s">
        <v>3984</v>
      </c>
      <c r="C69" s="6" t="str">
        <f>VLOOKUP($B69,'Module 2025'!$A:$BA,12,FALSE)</f>
        <v>Smart Products and Production 2</v>
      </c>
      <c r="D69" s="6" t="str">
        <f>VLOOKUP($B69,'Module 2025'!$A:$BA,38,FALSE)</f>
        <v>ZPP</v>
      </c>
      <c r="E69" s="117" t="str">
        <f>VLOOKUP($B69,'Module 2025'!$A:$BQ,39,FALSE)</f>
        <v>faad</v>
      </c>
      <c r="F69" s="6" t="str">
        <f>VLOOKUP(D69,Konstruktion!A:B,2,FALSE)</f>
        <v>MEA</v>
      </c>
      <c r="G69" s="6" t="str">
        <f>VLOOKUP($B69,'Module 2025'!$A:$BA,17,FALSE)</f>
        <v>MT6</v>
      </c>
      <c r="H69" s="6" t="str">
        <f>VLOOKUP($B69,'Module 2025'!$A:$BA,18,FALSE)</f>
        <v>6. Semester</v>
      </c>
      <c r="I69" s="6" t="str">
        <f>VLOOKUP($B69,'Module 2025'!$A:$BA,19,FALSE)</f>
        <v>8. Semester</v>
      </c>
      <c r="J69" s="6">
        <f>VLOOKUP($B69,'Module 2025'!$A:$BG,59,FALSE)</f>
        <v>0</v>
      </c>
      <c r="K69" s="157" t="str">
        <f>VLOOKUP($B69,'Module 2025'!$A:$BA,20,FALSE)</f>
        <v/>
      </c>
      <c r="L69" s="157" t="str">
        <f>VLOOKUP($B69,'Module 2025'!$A:$BA,21,FALSE)</f>
        <v/>
      </c>
      <c r="M69" s="157">
        <f>VLOOKUP($B69,'Module 2025'!$A:$BA,22,FALSE)</f>
        <v>0</v>
      </c>
      <c r="N69" s="157">
        <f>VLOOKUP($B69,'Module 2025'!$A:$BA,23,FALSE)</f>
        <v>0</v>
      </c>
      <c r="O69" s="157" t="str">
        <f>VLOOKUP($B69,'Module 2025'!$A:$BA,24,FALSE)</f>
        <v/>
      </c>
      <c r="P69" s="157" t="str">
        <f>VLOOKUP($B69,'Module 2025'!$A:$BA,25,FALSE)</f>
        <v/>
      </c>
      <c r="Q69" s="157" t="str">
        <f>VLOOKUP($B69,'Module 2025'!$A:$BA,26,FALSE)</f>
        <v/>
      </c>
      <c r="R69" s="157" t="str">
        <f>VLOOKUP($B69,'Module 2025'!$A:$BA,27,FALSE)</f>
        <v/>
      </c>
      <c r="S69" s="157" t="str">
        <f>VLOOKUP($B69,'Module 2025'!$A:$BA,28,FALSE)</f>
        <v/>
      </c>
      <c r="T69" s="157" t="str">
        <f>VLOOKUP($B69,'Module 2025'!$A:$BA,29,FALSE)</f>
        <v/>
      </c>
      <c r="U69" s="157">
        <f>VLOOKUP($B69,'Module 2025'!$A:$BA,30,FALSE)</f>
        <v>6</v>
      </c>
      <c r="V69" s="157">
        <f>VLOOKUP($B69,'Module 2025'!$A:$BA,31,FALSE)</f>
        <v>8</v>
      </c>
      <c r="W69" s="157" t="str">
        <f>VLOOKUP($B69,'Module 2025'!$A:$BA,32,FALSE)</f>
        <v/>
      </c>
      <c r="X69" s="157" t="str">
        <f>VLOOKUP($B69,'Module 2025'!$A:$BA,33,FALSE)</f>
        <v/>
      </c>
      <c r="Y69" s="157" t="str">
        <f>VLOOKUP($B69,'Module 2025'!$A:$BA,34,FALSE)</f>
        <v/>
      </c>
      <c r="Z69" s="157" t="str">
        <f>VLOOKUP($B69,'Module 2025'!$A:$BA,35,FALSE)</f>
        <v/>
      </c>
      <c r="AA69" s="157" t="str">
        <f>VLOOKUP($B69,'Module 2025'!$A:$BA,36,FALSE)</f>
        <v/>
      </c>
      <c r="AB69" s="157" t="str">
        <f>VLOOKUP($B69,'Module 2025'!$A:$BA,37,FALSE)</f>
        <v/>
      </c>
      <c r="AC69" s="157" t="str">
        <f>VLOOKUP(B69,'Module 2025'!A:BC,55,FALSE)</f>
        <v>Ja</v>
      </c>
      <c r="AD69" s="157">
        <f>VLOOKUP(B69,'Module 2025'!A:BD,56,FALSE)</f>
        <v>0</v>
      </c>
      <c r="AE69" s="157">
        <f>VLOOKUP(B69,'Module 2025'!A:AX,50,FALSE)</f>
        <v>0</v>
      </c>
      <c r="AF69" s="157">
        <f>VLOOKUP(B69,'Module 2025'!A:F,6,FALSE)</f>
        <v>0</v>
      </c>
      <c r="AG69" s="157" t="str">
        <f>VLOOKUP(B69,'Module 2025'!A:H,7,FALSE)</f>
        <v>MT-SP</v>
      </c>
      <c r="AH69" s="157">
        <f>VLOOKUP(B69,'Module 2025'!A:H,8,FALSE)</f>
        <v>0</v>
      </c>
      <c r="AI69" s="157" t="str">
        <f>VLOOKUP(B69,'Module 2025'!A:BR,70,FALSE)</f>
        <v>x</v>
      </c>
    </row>
    <row r="70" spans="1:35">
      <c r="A70" s="117" t="str">
        <f>VLOOKUP($B70,'Module 2025'!$A:$BQ,69,FALSE)</f>
        <v>Fassbind Adrian</v>
      </c>
      <c r="B70" s="66" t="s">
        <v>3991</v>
      </c>
      <c r="C70" s="6" t="str">
        <f>VLOOKUP($B70,'Module 2025'!$A:$BA,12,FALSE)</f>
        <v>Smart Products and Production 2</v>
      </c>
      <c r="D70" s="6" t="str">
        <f>VLOOKUP($B70,'Module 2025'!$A:$BA,38,FALSE)</f>
        <v>ZPP</v>
      </c>
      <c r="E70" s="117" t="str">
        <f>VLOOKUP($B70,'Module 2025'!$A:$BQ,39,FALSE)</f>
        <v>faad</v>
      </c>
      <c r="F70" s="6" t="str">
        <f>VLOOKUP(D70,Konstruktion!A:B,2,FALSE)</f>
        <v>MEA</v>
      </c>
      <c r="G70" s="6" t="str">
        <f>VLOOKUP($B70,'Module 2025'!$A:$BA,17,FALSE)</f>
        <v>MT6</v>
      </c>
      <c r="H70" s="6" t="str">
        <f>VLOOKUP($B70,'Module 2025'!$A:$BA,18,FALSE)</f>
        <v>6. Semester</v>
      </c>
      <c r="I70" s="6" t="str">
        <f>VLOOKUP($B70,'Module 2025'!$A:$BA,19,FALSE)</f>
        <v>8. Semester</v>
      </c>
      <c r="J70" s="6">
        <f>VLOOKUP($B70,'Module 2025'!$A:$BG,59,FALSE)</f>
        <v>0</v>
      </c>
      <c r="K70" s="157" t="str">
        <f>VLOOKUP($B70,'Module 2025'!$A:$BA,20,FALSE)</f>
        <v/>
      </c>
      <c r="L70" s="157" t="str">
        <f>VLOOKUP($B70,'Module 2025'!$A:$BA,21,FALSE)</f>
        <v/>
      </c>
      <c r="M70" s="157">
        <f>VLOOKUP($B70,'Module 2025'!$A:$BA,22,FALSE)</f>
        <v>0</v>
      </c>
      <c r="N70" s="157">
        <f>VLOOKUP($B70,'Module 2025'!$A:$BA,23,FALSE)</f>
        <v>0</v>
      </c>
      <c r="O70" s="157" t="str">
        <f>VLOOKUP($B70,'Module 2025'!$A:$BA,24,FALSE)</f>
        <v/>
      </c>
      <c r="P70" s="157" t="str">
        <f>VLOOKUP($B70,'Module 2025'!$A:$BA,25,FALSE)</f>
        <v/>
      </c>
      <c r="Q70" s="157" t="str">
        <f>VLOOKUP($B70,'Module 2025'!$A:$BA,26,FALSE)</f>
        <v/>
      </c>
      <c r="R70" s="157" t="str">
        <f>VLOOKUP($B70,'Module 2025'!$A:$BA,27,FALSE)</f>
        <v/>
      </c>
      <c r="S70" s="157" t="str">
        <f>VLOOKUP($B70,'Module 2025'!$A:$BA,28,FALSE)</f>
        <v/>
      </c>
      <c r="T70" s="157" t="str">
        <f>VLOOKUP($B70,'Module 2025'!$A:$BA,29,FALSE)</f>
        <v/>
      </c>
      <c r="U70" s="157">
        <f>VLOOKUP($B70,'Module 2025'!$A:$BA,30,FALSE)</f>
        <v>6</v>
      </c>
      <c r="V70" s="157">
        <f>VLOOKUP($B70,'Module 2025'!$A:$BA,31,FALSE)</f>
        <v>8</v>
      </c>
      <c r="W70" s="157" t="str">
        <f>VLOOKUP($B70,'Module 2025'!$A:$BA,32,FALSE)</f>
        <v/>
      </c>
      <c r="X70" s="157" t="str">
        <f>VLOOKUP($B70,'Module 2025'!$A:$BA,33,FALSE)</f>
        <v/>
      </c>
      <c r="Y70" s="157" t="str">
        <f>VLOOKUP($B70,'Module 2025'!$A:$BA,34,FALSE)</f>
        <v/>
      </c>
      <c r="Z70" s="157" t="str">
        <f>VLOOKUP($B70,'Module 2025'!$A:$BA,35,FALSE)</f>
        <v/>
      </c>
      <c r="AA70" s="157" t="str">
        <f>VLOOKUP($B70,'Module 2025'!$A:$BA,36,FALSE)</f>
        <v/>
      </c>
      <c r="AB70" s="157" t="str">
        <f>VLOOKUP($B70,'Module 2025'!$A:$BA,37,FALSE)</f>
        <v/>
      </c>
      <c r="AC70" s="157" t="str">
        <f>VLOOKUP(B70,'Module 2025'!A:BC,55,FALSE)</f>
        <v>Ja</v>
      </c>
      <c r="AD70" s="157">
        <f>VLOOKUP(B70,'Module 2025'!A:BD,56,FALSE)</f>
        <v>0</v>
      </c>
      <c r="AE70" s="157" t="str">
        <f>VLOOKUP(B70,'Module 2025'!A:AX,50,FALSE)</f>
        <v>x</v>
      </c>
      <c r="AF70" s="157">
        <f>VLOOKUP(B70,'Module 2025'!A:F,6,FALSE)</f>
        <v>0</v>
      </c>
      <c r="AG70" s="157" t="str">
        <f>VLOOKUP(B70,'Module 2025'!A:H,7,FALSE)</f>
        <v>MT-SP</v>
      </c>
      <c r="AH70" s="157">
        <f>VLOOKUP(B70,'Module 2025'!A:H,8,FALSE)</f>
        <v>0</v>
      </c>
      <c r="AI70" s="157" t="str">
        <f>VLOOKUP(B70,'Module 2025'!A:BR,70,FALSE)</f>
        <v>x</v>
      </c>
    </row>
    <row r="71" spans="1:35">
      <c r="A71" s="117" t="str">
        <f>VLOOKUP($B71,'Module 2025'!$A:$BQ,69,FALSE)</f>
        <v>Fauceglia Dario</v>
      </c>
      <c r="B71" s="66" t="s">
        <v>1508</v>
      </c>
      <c r="C71" s="6" t="str">
        <f>VLOOKUP($B71,'Module 2025'!$A:$BA,12,FALSE)</f>
        <v>Volkswirtschaftslehre</v>
      </c>
      <c r="D71" s="6" t="str">
        <f>VLOOKUP($B71,'Module 2025'!$A:$BA,38,FALSE)</f>
        <v>IDP</v>
      </c>
      <c r="E71" s="117" t="str">
        <f>VLOOKUP($B71,'Module 2025'!$A:$BQ,39,FALSE)</f>
        <v>fauc</v>
      </c>
      <c r="F71" s="6" t="str">
        <f>VLOOKUP(D71,Konstruktion!A:B,2,FALSE)</f>
        <v>MPS</v>
      </c>
      <c r="G71" s="6" t="str">
        <f>VLOOKUP($B71,'Module 2025'!$A:$BA,17,FALSE)</f>
        <v>WI4-WM</v>
      </c>
      <c r="H71" s="6" t="str">
        <f>VLOOKUP($B71,'Module 2025'!$A:$BA,18,FALSE)</f>
        <v>3. Semester</v>
      </c>
      <c r="I71" s="6" t="str">
        <f>VLOOKUP($B71,'Module 2025'!$A:$BA,19,FALSE)</f>
        <v>5. Semester</v>
      </c>
      <c r="J71" s="6">
        <f>VLOOKUP($B71,'Module 2025'!$A:$BG,59,FALSE)</f>
        <v>0</v>
      </c>
      <c r="K71" s="157" t="str">
        <f>VLOOKUP($B71,'Module 2025'!$A:$BA,20,FALSE)</f>
        <v/>
      </c>
      <c r="L71" s="157" t="str">
        <f>VLOOKUP($B71,'Module 2025'!$A:$BA,21,FALSE)</f>
        <v/>
      </c>
      <c r="M71" s="157">
        <f>VLOOKUP($B71,'Module 2025'!$A:$BA,22,FALSE)</f>
        <v>0</v>
      </c>
      <c r="N71" s="157">
        <f>VLOOKUP($B71,'Module 2025'!$A:$BA,23,FALSE)</f>
        <v>0</v>
      </c>
      <c r="O71" s="157" t="str">
        <f>VLOOKUP($B71,'Module 2025'!$A:$BA,24,FALSE)</f>
        <v/>
      </c>
      <c r="P71" s="157" t="str">
        <f>VLOOKUP($B71,'Module 2025'!$A:$BA,25,FALSE)</f>
        <v/>
      </c>
      <c r="Q71" s="157" t="str">
        <f>VLOOKUP($B71,'Module 2025'!$A:$BA,26,FALSE)</f>
        <v/>
      </c>
      <c r="R71" s="157" t="str">
        <f>VLOOKUP($B71,'Module 2025'!$A:$BA,27,FALSE)</f>
        <v/>
      </c>
      <c r="S71" s="157" t="str">
        <f>VLOOKUP($B71,'Module 2025'!$A:$BA,28,FALSE)</f>
        <v/>
      </c>
      <c r="T71" s="157" t="str">
        <f>VLOOKUP($B71,'Module 2025'!$A:$BA,29,FALSE)</f>
        <v/>
      </c>
      <c r="U71" s="157" t="str">
        <f>VLOOKUP($B71,'Module 2025'!$A:$BA,30,FALSE)</f>
        <v/>
      </c>
      <c r="V71" s="157" t="str">
        <f>VLOOKUP($B71,'Module 2025'!$A:$BA,31,FALSE)</f>
        <v/>
      </c>
      <c r="W71" s="157" t="str">
        <f>VLOOKUP($B71,'Module 2025'!$A:$BA,32,FALSE)</f>
        <v/>
      </c>
      <c r="X71" s="157" t="str">
        <f>VLOOKUP($B71,'Module 2025'!$A:$BA,33,FALSE)</f>
        <v/>
      </c>
      <c r="Y71" s="157" t="str">
        <f>VLOOKUP($B71,'Module 2025'!$A:$BA,34,FALSE)</f>
        <v/>
      </c>
      <c r="Z71" s="157" t="str">
        <f>VLOOKUP($B71,'Module 2025'!$A:$BA,35,FALSE)</f>
        <v/>
      </c>
      <c r="AA71" s="157">
        <f>VLOOKUP($B71,'Module 2025'!$A:$BA,36,FALSE)</f>
        <v>3</v>
      </c>
      <c r="AB71" s="157">
        <f>VLOOKUP($B71,'Module 2025'!$A:$BA,37,FALSE)</f>
        <v>5</v>
      </c>
      <c r="AC71" s="157" t="str">
        <f>VLOOKUP(B71,'Module 2025'!A:BC,55,FALSE)</f>
        <v>Ja</v>
      </c>
      <c r="AD71" s="157">
        <f>VLOOKUP(B71,'Module 2025'!A:BD,56,FALSE)</f>
        <v>0</v>
      </c>
      <c r="AE71" s="157">
        <f>VLOOKUP(B71,'Module 2025'!A:AX,50,FALSE)</f>
        <v>0</v>
      </c>
      <c r="AF71" s="157">
        <f>VLOOKUP(B71,'Module 2025'!A:F,6,FALSE)</f>
        <v>0</v>
      </c>
      <c r="AG71" s="157" t="str">
        <f>VLOOKUP(B71,'Module 2025'!A:H,7,FALSE)</f>
        <v>WI-WM</v>
      </c>
      <c r="AH71" s="157">
        <f>VLOOKUP(B71,'Module 2025'!A:H,8,FALSE)</f>
        <v>0</v>
      </c>
      <c r="AI71" s="157">
        <f>VLOOKUP(B71,'Module 2025'!A:BR,70,FALSE)</f>
        <v>0</v>
      </c>
    </row>
    <row r="72" spans="1:35">
      <c r="A72" s="117" t="str">
        <f>VLOOKUP($B72,'Module 2025'!$A:$BQ,69,FALSE)</f>
        <v>Felux Michael</v>
      </c>
      <c r="B72" s="66" t="s">
        <v>3779</v>
      </c>
      <c r="C72" s="6" t="str">
        <f>VLOOKUP($B72,'Module 2025'!$A:$BA,12,FALSE)</f>
        <v>Learning from Incidents and Accidents</v>
      </c>
      <c r="D72" s="6" t="str">
        <f>VLOOKUP($B72,'Module 2025'!$A:$BA,38,FALSE)</f>
        <v>ZAV</v>
      </c>
      <c r="E72" s="117" t="str">
        <f>VLOOKUP($B72,'Module 2025'!$A:$BQ,39,FALSE)</f>
        <v>felu</v>
      </c>
      <c r="F72" s="6" t="str">
        <f>VLOOKUP(D72,Konstruktion!A:B,2,FALSE)</f>
        <v>MEA</v>
      </c>
      <c r="G72" s="6" t="str">
        <f>VLOOKUP($B72,'Module 2025'!$A:$BA,17,FALSE)</f>
        <v>AV5</v>
      </c>
      <c r="H72" s="6" t="str">
        <f>VLOOKUP($B72,'Module 2025'!$A:$BA,18,FALSE)</f>
        <v>6. Semester</v>
      </c>
      <c r="I72" s="6" t="str">
        <f>VLOOKUP($B72,'Module 2025'!$A:$BA,19,FALSE)</f>
        <v>6. Semester</v>
      </c>
      <c r="J72" s="6">
        <f>VLOOKUP($B72,'Module 2025'!$A:$BG,59,FALSE)</f>
        <v>0</v>
      </c>
      <c r="K72" s="157">
        <f>VLOOKUP($B72,'Module 2025'!$A:$BA,20,FALSE)</f>
        <v>6</v>
      </c>
      <c r="L72" s="157">
        <f>VLOOKUP($B72,'Module 2025'!$A:$BA,21,FALSE)</f>
        <v>6</v>
      </c>
      <c r="M72" s="157">
        <f>VLOOKUP($B72,'Module 2025'!$A:$BA,22,FALSE)</f>
        <v>0</v>
      </c>
      <c r="N72" s="157">
        <f>VLOOKUP($B72,'Module 2025'!$A:$BA,23,FALSE)</f>
        <v>0</v>
      </c>
      <c r="O72" s="157" t="str">
        <f>VLOOKUP($B72,'Module 2025'!$A:$BA,24,FALSE)</f>
        <v/>
      </c>
      <c r="P72" s="157" t="str">
        <f>VLOOKUP($B72,'Module 2025'!$A:$BA,25,FALSE)</f>
        <v/>
      </c>
      <c r="Q72" s="157" t="str">
        <f>VLOOKUP($B72,'Module 2025'!$A:$BA,26,FALSE)</f>
        <v/>
      </c>
      <c r="R72" s="157" t="str">
        <f>VLOOKUP($B72,'Module 2025'!$A:$BA,27,FALSE)</f>
        <v/>
      </c>
      <c r="S72" s="157" t="str">
        <f>VLOOKUP($B72,'Module 2025'!$A:$BA,28,FALSE)</f>
        <v/>
      </c>
      <c r="T72" s="157" t="str">
        <f>VLOOKUP($B72,'Module 2025'!$A:$BA,29,FALSE)</f>
        <v/>
      </c>
      <c r="U72" s="157" t="str">
        <f>VLOOKUP($B72,'Module 2025'!$A:$BA,30,FALSE)</f>
        <v/>
      </c>
      <c r="V72" s="157" t="str">
        <f>VLOOKUP($B72,'Module 2025'!$A:$BA,31,FALSE)</f>
        <v/>
      </c>
      <c r="W72" s="157" t="str">
        <f>VLOOKUP($B72,'Module 2025'!$A:$BA,32,FALSE)</f>
        <v/>
      </c>
      <c r="X72" s="157" t="str">
        <f>VLOOKUP($B72,'Module 2025'!$A:$BA,33,FALSE)</f>
        <v/>
      </c>
      <c r="Y72" s="157" t="str">
        <f>VLOOKUP($B72,'Module 2025'!$A:$BA,34,FALSE)</f>
        <v/>
      </c>
      <c r="Z72" s="157" t="str">
        <f>VLOOKUP($B72,'Module 2025'!$A:$BA,35,FALSE)</f>
        <v/>
      </c>
      <c r="AA72" s="157" t="str">
        <f>VLOOKUP($B72,'Module 2025'!$A:$BA,36,FALSE)</f>
        <v/>
      </c>
      <c r="AB72" s="157" t="str">
        <f>VLOOKUP($B72,'Module 2025'!$A:$BA,37,FALSE)</f>
        <v/>
      </c>
      <c r="AC72" s="157" t="str">
        <f>VLOOKUP(B72,'Module 2025'!A:BC,55,FALSE)</f>
        <v>Ja</v>
      </c>
      <c r="AD72" s="157">
        <f>VLOOKUP(B72,'Module 2025'!A:BD,56,FALSE)</f>
        <v>0</v>
      </c>
      <c r="AE72" s="157">
        <f>VLOOKUP(B72,'Module 2025'!A:AX,50,FALSE)</f>
        <v>0</v>
      </c>
      <c r="AF72" s="157">
        <f>VLOOKUP(B72,'Module 2025'!A:F,6,FALSE)</f>
        <v>0</v>
      </c>
      <c r="AG72" s="157">
        <f>VLOOKUP(B72,'Module 2025'!A:H,7,FALSE)</f>
        <v>0</v>
      </c>
      <c r="AH72" s="157" t="str">
        <f>VLOOKUP(B72,'Module 2025'!A:H,8,FALSE)</f>
        <v>AV</v>
      </c>
      <c r="AI72" s="157" t="str">
        <f>VLOOKUP(B72,'Module 2025'!A:BR,70,FALSE)</f>
        <v>x</v>
      </c>
    </row>
    <row r="73" spans="1:35">
      <c r="A73" s="117" t="str">
        <f>VLOOKUP($B73,'Module 2025'!$A:$BQ,69,FALSE)</f>
        <v>Felux Michael</v>
      </c>
      <c r="B73" s="66" t="s">
        <v>3742</v>
      </c>
      <c r="C73" s="6" t="str">
        <f>VLOOKUP($B73,'Module 2025'!$A:$BA,12,FALSE)</f>
        <v>Infrastructure - Integration</v>
      </c>
      <c r="D73" s="6" t="str">
        <f>VLOOKUP($B73,'Module 2025'!$A:$BA,38,FALSE)</f>
        <v>ZAV</v>
      </c>
      <c r="E73" s="117" t="str">
        <f>VLOOKUP($B73,'Module 2025'!$A:$BQ,39,FALSE)</f>
        <v>felu,regl</v>
      </c>
      <c r="F73" s="6" t="str">
        <f>VLOOKUP(D73,Konstruktion!A:B,2,FALSE)</f>
        <v>MEA</v>
      </c>
      <c r="G73" s="6" t="str">
        <f>VLOOKUP($B73,'Module 2025'!$A:$BA,17,FALSE)</f>
        <v>AV6-OE</v>
      </c>
      <c r="H73" s="6" t="str">
        <f>VLOOKUP($B73,'Module 2025'!$A:$BA,18,FALSE)</f>
        <v>6. Semester</v>
      </c>
      <c r="I73" s="6" t="str">
        <f>VLOOKUP($B73,'Module 2025'!$A:$BA,19,FALSE)</f>
        <v>8. Semester</v>
      </c>
      <c r="J73" s="6">
        <f>VLOOKUP($B73,'Module 2025'!$A:$BG,59,FALSE)</f>
        <v>0</v>
      </c>
      <c r="K73" s="157">
        <f>VLOOKUP($B73,'Module 2025'!$A:$BA,20,FALSE)</f>
        <v>6</v>
      </c>
      <c r="L73" s="157">
        <f>VLOOKUP($B73,'Module 2025'!$A:$BA,21,FALSE)</f>
        <v>8</v>
      </c>
      <c r="M73" s="157">
        <f>VLOOKUP($B73,'Module 2025'!$A:$BA,22,FALSE)</f>
        <v>0</v>
      </c>
      <c r="N73" s="157">
        <f>VLOOKUP($B73,'Module 2025'!$A:$BA,23,FALSE)</f>
        <v>0</v>
      </c>
      <c r="O73" s="157" t="str">
        <f>VLOOKUP($B73,'Module 2025'!$A:$BA,24,FALSE)</f>
        <v/>
      </c>
      <c r="P73" s="157" t="str">
        <f>VLOOKUP($B73,'Module 2025'!$A:$BA,25,FALSE)</f>
        <v/>
      </c>
      <c r="Q73" s="157" t="str">
        <f>VLOOKUP($B73,'Module 2025'!$A:$BA,26,FALSE)</f>
        <v/>
      </c>
      <c r="R73" s="157" t="str">
        <f>VLOOKUP($B73,'Module 2025'!$A:$BA,27,FALSE)</f>
        <v/>
      </c>
      <c r="S73" s="157" t="str">
        <f>VLOOKUP($B73,'Module 2025'!$A:$BA,28,FALSE)</f>
        <v/>
      </c>
      <c r="T73" s="157" t="str">
        <f>VLOOKUP($B73,'Module 2025'!$A:$BA,29,FALSE)</f>
        <v/>
      </c>
      <c r="U73" s="157" t="str">
        <f>VLOOKUP($B73,'Module 2025'!$A:$BA,30,FALSE)</f>
        <v/>
      </c>
      <c r="V73" s="157" t="str">
        <f>VLOOKUP($B73,'Module 2025'!$A:$BA,31,FALSE)</f>
        <v/>
      </c>
      <c r="W73" s="157" t="str">
        <f>VLOOKUP($B73,'Module 2025'!$A:$BA,32,FALSE)</f>
        <v/>
      </c>
      <c r="X73" s="157" t="str">
        <f>VLOOKUP($B73,'Module 2025'!$A:$BA,33,FALSE)</f>
        <v/>
      </c>
      <c r="Y73" s="157" t="str">
        <f>VLOOKUP($B73,'Module 2025'!$A:$BA,34,FALSE)</f>
        <v/>
      </c>
      <c r="Z73" s="157" t="str">
        <f>VLOOKUP($B73,'Module 2025'!$A:$BA,35,FALSE)</f>
        <v/>
      </c>
      <c r="AA73" s="157" t="str">
        <f>VLOOKUP($B73,'Module 2025'!$A:$BA,36,FALSE)</f>
        <v/>
      </c>
      <c r="AB73" s="157" t="str">
        <f>VLOOKUP($B73,'Module 2025'!$A:$BA,37,FALSE)</f>
        <v/>
      </c>
      <c r="AC73" s="157" t="str">
        <f>VLOOKUP(B73,'Module 2025'!A:BC,55,FALSE)</f>
        <v>Ja</v>
      </c>
      <c r="AD73" s="157">
        <f>VLOOKUP(B73,'Module 2025'!A:BD,56,FALSE)</f>
        <v>0</v>
      </c>
      <c r="AE73" s="157">
        <f>VLOOKUP(B73,'Module 2025'!A:AX,50,FALSE)</f>
        <v>0</v>
      </c>
      <c r="AF73" s="157">
        <f>VLOOKUP(B73,'Module 2025'!A:F,6,FALSE)</f>
        <v>0</v>
      </c>
      <c r="AG73" s="157" t="str">
        <f>VLOOKUP(B73,'Module 2025'!A:H,7,FALSE)</f>
        <v>AV-OE</v>
      </c>
      <c r="AH73" s="157">
        <f>VLOOKUP(B73,'Module 2025'!A:H,8,FALSE)</f>
        <v>0</v>
      </c>
      <c r="AI73" s="157">
        <f>VLOOKUP(B73,'Module 2025'!A:BR,70,FALSE)</f>
        <v>0</v>
      </c>
    </row>
    <row r="74" spans="1:35">
      <c r="A74" s="117" t="str">
        <f>VLOOKUP($B74,'Module 2025'!$A:$BQ,69,FALSE)</f>
        <v>Fluder Otto</v>
      </c>
      <c r="B74" s="66" t="s">
        <v>2484</v>
      </c>
      <c r="C74" s="6" t="str">
        <f>VLOOKUP($B74,'Module 2025'!$A:$BA,12,FALSE)</f>
        <v>Realtime Daten-Erfassung/-Analyse mit LabVIEW</v>
      </c>
      <c r="D74" s="6" t="str">
        <f>VLOOKUP($B74,'Module 2025'!$A:$BA,38,FALSE)</f>
        <v>IMS</v>
      </c>
      <c r="E74" s="117" t="str">
        <f>VLOOKUP($B74,'Module 2025'!$A:$BQ,39,FALSE)</f>
        <v>fldr</v>
      </c>
      <c r="F74" s="6" t="str">
        <f>VLOOKUP(D74,Konstruktion!A:B,2,FALSE)</f>
        <v>IEM</v>
      </c>
      <c r="G74" s="6" t="str">
        <f>VLOOKUP($B74,'Module 2025'!$A:$BA,17,FALSE)</f>
        <v>AV6,DS6,ET5,EU6,IT6,MT7,ST5,WI6</v>
      </c>
      <c r="H74" s="6" t="str">
        <f>VLOOKUP($B74,'Module 2025'!$A:$BA,18,FALSE)</f>
        <v>5. Semester</v>
      </c>
      <c r="I74" s="6" t="str">
        <f>VLOOKUP($B74,'Module 2025'!$A:$BA,19,FALSE)</f>
        <v>7. Semester</v>
      </c>
      <c r="J74" s="6">
        <f>VLOOKUP($B74,'Module 2025'!$A:$BG,59,FALSE)</f>
        <v>0</v>
      </c>
      <c r="K74" s="157">
        <f>VLOOKUP($B74,'Module 2025'!$A:$BA,20,FALSE)</f>
        <v>5</v>
      </c>
      <c r="L74" s="157">
        <f>VLOOKUP($B74,'Module 2025'!$A:$BA,21,FALSE)</f>
        <v>7</v>
      </c>
      <c r="M74" s="157">
        <f>VLOOKUP($B74,'Module 2025'!$A:$BA,22,FALSE)</f>
        <v>5</v>
      </c>
      <c r="N74" s="157">
        <f>VLOOKUP($B74,'Module 2025'!$A:$BA,23,FALSE)</f>
        <v>7</v>
      </c>
      <c r="O74" s="157">
        <f>VLOOKUP($B74,'Module 2025'!$A:$BA,24,FALSE)</f>
        <v>5</v>
      </c>
      <c r="P74" s="157">
        <f>VLOOKUP($B74,'Module 2025'!$A:$BA,25,FALSE)</f>
        <v>7</v>
      </c>
      <c r="Q74" s="157">
        <f>VLOOKUP($B74,'Module 2025'!$A:$BA,26,FALSE)</f>
        <v>5</v>
      </c>
      <c r="R74" s="157">
        <f>VLOOKUP($B74,'Module 2025'!$A:$BA,27,FALSE)</f>
        <v>7</v>
      </c>
      <c r="S74" s="157">
        <f>VLOOKUP($B74,'Module 2025'!$A:$BA,28,FALSE)</f>
        <v>5</v>
      </c>
      <c r="T74" s="157">
        <f>VLOOKUP($B74,'Module 2025'!$A:$BA,29,FALSE)</f>
        <v>7</v>
      </c>
      <c r="U74" s="157">
        <f>VLOOKUP($B74,'Module 2025'!$A:$BA,30,FALSE)</f>
        <v>5</v>
      </c>
      <c r="V74" s="157">
        <f>VLOOKUP($B74,'Module 2025'!$A:$BA,31,FALSE)</f>
        <v>7</v>
      </c>
      <c r="W74" s="157">
        <f>VLOOKUP($B74,'Module 2025'!$A:$BA,32,FALSE)</f>
        <v>5</v>
      </c>
      <c r="X74" s="157">
        <f>VLOOKUP($B74,'Module 2025'!$A:$BA,33,FALSE)</f>
        <v>7</v>
      </c>
      <c r="Y74" s="157">
        <f>VLOOKUP($B74,'Module 2025'!$A:$BA,34,FALSE)</f>
        <v>0</v>
      </c>
      <c r="Z74" s="157">
        <f>VLOOKUP($B74,'Module 2025'!$A:$BA,35,FALSE)</f>
        <v>0</v>
      </c>
      <c r="AA74" s="157">
        <f>VLOOKUP($B74,'Module 2025'!$A:$BA,36,FALSE)</f>
        <v>5</v>
      </c>
      <c r="AB74" s="157">
        <f>VLOOKUP($B74,'Module 2025'!$A:$BA,37,FALSE)</f>
        <v>7</v>
      </c>
      <c r="AC74" s="157" t="str">
        <f>VLOOKUP(B74,'Module 2025'!A:BC,55,FALSE)</f>
        <v>Ja</v>
      </c>
      <c r="AD74" s="157">
        <f>VLOOKUP(B74,'Module 2025'!A:BD,56,FALSE)</f>
        <v>0</v>
      </c>
      <c r="AE74" s="157">
        <f>VLOOKUP(B74,'Module 2025'!A:AX,50,FALSE)</f>
        <v>0</v>
      </c>
      <c r="AF74" s="157">
        <f>VLOOKUP(B74,'Module 2025'!A:F,6,FALSE)</f>
        <v>0</v>
      </c>
      <c r="AG74" s="157">
        <f>VLOOKUP(B74,'Module 2025'!A:H,7,FALSE)</f>
        <v>0</v>
      </c>
      <c r="AH74" s="157" t="str">
        <f>VLOOKUP(B74,'Module 2025'!A:H,8,FALSE)</f>
        <v>AV,DS,ET,EU,IT,MT,ST,WI</v>
      </c>
      <c r="AI74" s="157" t="str">
        <f>VLOOKUP(B74,'Module 2025'!A:BR,70,FALSE)</f>
        <v>x</v>
      </c>
    </row>
    <row r="75" spans="1:35">
      <c r="A75" s="117" t="str">
        <f>VLOOKUP($B75,'Module 2025'!$A:$BQ,69,FALSE)</f>
        <v>Flumini Dandolo</v>
      </c>
      <c r="B75" s="66" t="s">
        <v>3709</v>
      </c>
      <c r="C75" s="6" t="str">
        <f>VLOOKUP($B75,'Module 2025'!$A:$BA,12,FALSE)</f>
        <v>Funktionale Programmierung</v>
      </c>
      <c r="D75" s="6" t="str">
        <f>VLOOKUP($B75,'Module 2025'!$A:$BA,38,FALSE)</f>
        <v>IAMP</v>
      </c>
      <c r="E75" s="117" t="str">
        <f>VLOOKUP($B75,'Module 2025'!$A:$BQ,39,FALSE)</f>
        <v>flum</v>
      </c>
      <c r="F75" s="6" t="str">
        <f>VLOOKUP(D75,Konstruktion!A:B,2,FALSE)</f>
        <v>MPS</v>
      </c>
      <c r="G75" s="6" t="str">
        <f>VLOOKUP($B75,'Module 2025'!$A:$BA,17,FALSE)</f>
        <v>IT6</v>
      </c>
      <c r="H75" s="6" t="str">
        <f>VLOOKUP($B75,'Module 2025'!$A:$BA,18,FALSE)</f>
        <v>6. Semester</v>
      </c>
      <c r="I75" s="6" t="str">
        <f>VLOOKUP($B75,'Module 2025'!$A:$BA,19,FALSE)</f>
        <v>8. Semester</v>
      </c>
      <c r="J75" s="6">
        <f>VLOOKUP($B75,'Module 2025'!$A:$BG,59,FALSE)</f>
        <v>0</v>
      </c>
      <c r="K75" s="157" t="str">
        <f>VLOOKUP($B75,'Module 2025'!$A:$BA,20,FALSE)</f>
        <v/>
      </c>
      <c r="L75" s="157" t="str">
        <f>VLOOKUP($B75,'Module 2025'!$A:$BA,21,FALSE)</f>
        <v/>
      </c>
      <c r="M75" s="157">
        <f>VLOOKUP($B75,'Module 2025'!$A:$BA,22,FALSE)</f>
        <v>0</v>
      </c>
      <c r="N75" s="157">
        <f>VLOOKUP($B75,'Module 2025'!$A:$BA,23,FALSE)</f>
        <v>0</v>
      </c>
      <c r="O75" s="157" t="str">
        <f>VLOOKUP($B75,'Module 2025'!$A:$BA,24,FALSE)</f>
        <v/>
      </c>
      <c r="P75" s="157" t="str">
        <f>VLOOKUP($B75,'Module 2025'!$A:$BA,25,FALSE)</f>
        <v/>
      </c>
      <c r="Q75" s="157" t="str">
        <f>VLOOKUP($B75,'Module 2025'!$A:$BA,26,FALSE)</f>
        <v/>
      </c>
      <c r="R75" s="157" t="str">
        <f>VLOOKUP($B75,'Module 2025'!$A:$BA,27,FALSE)</f>
        <v/>
      </c>
      <c r="S75" s="157">
        <f>VLOOKUP($B75,'Module 2025'!$A:$BA,28,FALSE)</f>
        <v>6</v>
      </c>
      <c r="T75" s="157">
        <f>VLOOKUP($B75,'Module 2025'!$A:$BA,29,FALSE)</f>
        <v>8</v>
      </c>
      <c r="U75" s="157" t="str">
        <f>VLOOKUP($B75,'Module 2025'!$A:$BA,30,FALSE)</f>
        <v/>
      </c>
      <c r="V75" s="157" t="str">
        <f>VLOOKUP($B75,'Module 2025'!$A:$BA,31,FALSE)</f>
        <v/>
      </c>
      <c r="W75" s="157" t="str">
        <f>VLOOKUP($B75,'Module 2025'!$A:$BA,32,FALSE)</f>
        <v/>
      </c>
      <c r="X75" s="157" t="str">
        <f>VLOOKUP($B75,'Module 2025'!$A:$BA,33,FALSE)</f>
        <v/>
      </c>
      <c r="Y75" s="157" t="str">
        <f>VLOOKUP($B75,'Module 2025'!$A:$BA,34,FALSE)</f>
        <v/>
      </c>
      <c r="Z75" s="157" t="str">
        <f>VLOOKUP($B75,'Module 2025'!$A:$BA,35,FALSE)</f>
        <v/>
      </c>
      <c r="AA75" s="157" t="str">
        <f>VLOOKUP($B75,'Module 2025'!$A:$BA,36,FALSE)</f>
        <v/>
      </c>
      <c r="AB75" s="157" t="str">
        <f>VLOOKUP($B75,'Module 2025'!$A:$BA,37,FALSE)</f>
        <v/>
      </c>
      <c r="AC75" s="157" t="str">
        <f>VLOOKUP(B75,'Module 2025'!A:BC,55,FALSE)</f>
        <v>Ja</v>
      </c>
      <c r="AD75" s="157" t="str">
        <f>VLOOKUP(B75,'Module 2025'!A:BD,56,FALSE)</f>
        <v>WIN</v>
      </c>
      <c r="AE75" s="157">
        <f>VLOOKUP(B75,'Module 2025'!A:AX,50,FALSE)</f>
        <v>0</v>
      </c>
      <c r="AF75" s="157">
        <f>VLOOKUP(B75,'Module 2025'!A:F,6,FALSE)</f>
        <v>0</v>
      </c>
      <c r="AG75" s="157">
        <f>VLOOKUP(B75,'Module 2025'!A:H,7,FALSE)</f>
        <v>0</v>
      </c>
      <c r="AH75" s="157" t="str">
        <f>VLOOKUP(B75,'Module 2025'!A:H,8,FALSE)</f>
        <v>IT</v>
      </c>
      <c r="AI75" s="157" t="str">
        <f>VLOOKUP(B75,'Module 2025'!A:BR,70,FALSE)</f>
        <v>x</v>
      </c>
    </row>
    <row r="76" spans="1:35">
      <c r="A76" s="117" t="str">
        <f>VLOOKUP($B76,'Module 2025'!$A:$BQ,69,FALSE)</f>
        <v>Frischknecht Thomas, Gasser Reto</v>
      </c>
      <c r="B76" s="66" t="s">
        <v>2638</v>
      </c>
      <c r="C76" s="6" t="str">
        <f>VLOOKUP($B76,'Module 2025'!$A:$BA,12,FALSE)</f>
        <v>Aviation Security and Emergency Response Plan</v>
      </c>
      <c r="D76" s="6" t="str">
        <f>VLOOKUP($B76,'Module 2025'!$A:$BA,38,FALSE)</f>
        <v>ZAV</v>
      </c>
      <c r="E76" s="117" t="str">
        <f>VLOOKUP($B76,'Module 2025'!$A:$BQ,39,FALSE)</f>
        <v>xfsi,xgso,regl</v>
      </c>
      <c r="F76" s="6" t="str">
        <f>VLOOKUP(D76,Konstruktion!A:B,2,FALSE)</f>
        <v>MEA</v>
      </c>
      <c r="G76" s="6" t="str">
        <f>VLOOKUP($B76,'Module 2025'!$A:$BA,17,FALSE)</f>
        <v>AV5</v>
      </c>
      <c r="H76" s="6" t="str">
        <f>VLOOKUP($B76,'Module 2025'!$A:$BA,18,FALSE)</f>
        <v>5. Semester</v>
      </c>
      <c r="I76" s="6" t="str">
        <f>VLOOKUP($B76,'Module 2025'!$A:$BA,19,FALSE)</f>
        <v>5. Semester</v>
      </c>
      <c r="J76" s="6">
        <f>VLOOKUP($B76,'Module 2025'!$A:$BG,59,FALSE)</f>
        <v>0</v>
      </c>
      <c r="K76" s="157">
        <f>VLOOKUP($B76,'Module 2025'!$A:$BA,20,FALSE)</f>
        <v>5</v>
      </c>
      <c r="L76" s="157">
        <f>VLOOKUP($B76,'Module 2025'!$A:$BA,21,FALSE)</f>
        <v>5</v>
      </c>
      <c r="M76" s="157">
        <f>VLOOKUP($B76,'Module 2025'!$A:$BA,22,FALSE)</f>
        <v>0</v>
      </c>
      <c r="N76" s="157">
        <f>VLOOKUP($B76,'Module 2025'!$A:$BA,23,FALSE)</f>
        <v>0</v>
      </c>
      <c r="O76" s="157" t="str">
        <f>VLOOKUP($B76,'Module 2025'!$A:$BA,24,FALSE)</f>
        <v/>
      </c>
      <c r="P76" s="157" t="str">
        <f>VLOOKUP($B76,'Module 2025'!$A:$BA,25,FALSE)</f>
        <v/>
      </c>
      <c r="Q76" s="157" t="str">
        <f>VLOOKUP($B76,'Module 2025'!$A:$BA,26,FALSE)</f>
        <v/>
      </c>
      <c r="R76" s="157" t="str">
        <f>VLOOKUP($B76,'Module 2025'!$A:$BA,27,FALSE)</f>
        <v/>
      </c>
      <c r="S76" s="157" t="str">
        <f>VLOOKUP($B76,'Module 2025'!$A:$BA,28,FALSE)</f>
        <v/>
      </c>
      <c r="T76" s="157" t="str">
        <f>VLOOKUP($B76,'Module 2025'!$A:$BA,29,FALSE)</f>
        <v/>
      </c>
      <c r="U76" s="157" t="str">
        <f>VLOOKUP($B76,'Module 2025'!$A:$BA,30,FALSE)</f>
        <v/>
      </c>
      <c r="V76" s="157" t="str">
        <f>VLOOKUP($B76,'Module 2025'!$A:$BA,31,FALSE)</f>
        <v/>
      </c>
      <c r="W76" s="157" t="str">
        <f>VLOOKUP($B76,'Module 2025'!$A:$BA,32,FALSE)</f>
        <v/>
      </c>
      <c r="X76" s="157" t="str">
        <f>VLOOKUP($B76,'Module 2025'!$A:$BA,33,FALSE)</f>
        <v/>
      </c>
      <c r="Y76" s="157" t="str">
        <f>VLOOKUP($B76,'Module 2025'!$A:$BA,34,FALSE)</f>
        <v/>
      </c>
      <c r="Z76" s="157" t="str">
        <f>VLOOKUP($B76,'Module 2025'!$A:$BA,35,FALSE)</f>
        <v/>
      </c>
      <c r="AA76" s="157" t="str">
        <f>VLOOKUP($B76,'Module 2025'!$A:$BA,36,FALSE)</f>
        <v/>
      </c>
      <c r="AB76" s="157" t="str">
        <f>VLOOKUP($B76,'Module 2025'!$A:$BA,37,FALSE)</f>
        <v/>
      </c>
      <c r="AC76" s="157" t="str">
        <f>VLOOKUP(B76,'Module 2025'!A:BC,55,FALSE)</f>
        <v>Ja</v>
      </c>
      <c r="AD76" s="157">
        <f>VLOOKUP(B76,'Module 2025'!A:BD,56,FALSE)</f>
        <v>0</v>
      </c>
      <c r="AE76" s="157">
        <f>VLOOKUP(B76,'Module 2025'!A:AX,50,FALSE)</f>
        <v>0</v>
      </c>
      <c r="AF76" s="157">
        <f>VLOOKUP(B76,'Module 2025'!A:F,6,FALSE)</f>
        <v>0</v>
      </c>
      <c r="AG76" s="157">
        <f>VLOOKUP(B76,'Module 2025'!A:H,7,FALSE)</f>
        <v>0</v>
      </c>
      <c r="AH76" s="157" t="str">
        <f>VLOOKUP(B76,'Module 2025'!A:H,8,FALSE)</f>
        <v>AV</v>
      </c>
      <c r="AI76" s="157" t="str">
        <f>VLOOKUP(B76,'Module 2025'!A:BR,70,FALSE)</f>
        <v>x</v>
      </c>
    </row>
    <row r="77" spans="1:35">
      <c r="A77" s="117" t="str">
        <f>VLOOKUP($B77,'Module 2025'!$A:$BQ,69,FALSE)</f>
        <v>Füchslin Rudolf Marcel</v>
      </c>
      <c r="B77" s="66" t="s">
        <v>3056</v>
      </c>
      <c r="C77" s="6" t="str">
        <f>VLOOKUP($B77,'Module 2025'!$A:$BA,12,FALSE)</f>
        <v>Einführung in die Quanteninformatik</v>
      </c>
      <c r="D77" s="6" t="str">
        <f>VLOOKUP($B77,'Module 2025'!$A:$BA,38,FALSE)</f>
        <v>IAMP</v>
      </c>
      <c r="E77" s="117" t="str">
        <f>VLOOKUP($B77,'Module 2025'!$A:$BQ,39,FALSE)</f>
        <v>furu</v>
      </c>
      <c r="F77" s="6" t="str">
        <f>VLOOKUP(D77,Konstruktion!A:B,2,FALSE)</f>
        <v>MPS</v>
      </c>
      <c r="G77" s="6" t="str">
        <f>VLOOKUP($B77,'Module 2025'!$A:$BA,17,FALSE)</f>
        <v>IT6</v>
      </c>
      <c r="H77" s="6" t="str">
        <f>VLOOKUP($B77,'Module 2025'!$A:$BA,18,FALSE)</f>
        <v>5. Semester</v>
      </c>
      <c r="I77" s="6" t="str">
        <f>VLOOKUP($B77,'Module 2025'!$A:$BA,19,FALSE)</f>
        <v>7. Semester</v>
      </c>
      <c r="J77" s="6">
        <f>VLOOKUP($B77,'Module 2025'!$A:$BG,59,FALSE)</f>
        <v>0</v>
      </c>
      <c r="K77" s="157" t="str">
        <f>VLOOKUP($B77,'Module 2025'!$A:$BA,20,FALSE)</f>
        <v/>
      </c>
      <c r="L77" s="157" t="str">
        <f>VLOOKUP($B77,'Module 2025'!$A:$BA,21,FALSE)</f>
        <v/>
      </c>
      <c r="M77" s="157">
        <f>VLOOKUP($B77,'Module 2025'!$A:$BA,22,FALSE)</f>
        <v>0</v>
      </c>
      <c r="N77" s="157">
        <f>VLOOKUP($B77,'Module 2025'!$A:$BA,23,FALSE)</f>
        <v>0</v>
      </c>
      <c r="O77" s="157" t="str">
        <f>VLOOKUP($B77,'Module 2025'!$A:$BA,24,FALSE)</f>
        <v/>
      </c>
      <c r="P77" s="157" t="str">
        <f>VLOOKUP($B77,'Module 2025'!$A:$BA,25,FALSE)</f>
        <v/>
      </c>
      <c r="Q77" s="157" t="str">
        <f>VLOOKUP($B77,'Module 2025'!$A:$BA,26,FALSE)</f>
        <v/>
      </c>
      <c r="R77" s="157" t="str">
        <f>VLOOKUP($B77,'Module 2025'!$A:$BA,27,FALSE)</f>
        <v/>
      </c>
      <c r="S77" s="157">
        <f>VLOOKUP($B77,'Module 2025'!$A:$BA,28,FALSE)</f>
        <v>5</v>
      </c>
      <c r="T77" s="157">
        <f>VLOOKUP($B77,'Module 2025'!$A:$BA,29,FALSE)</f>
        <v>7</v>
      </c>
      <c r="U77" s="157" t="str">
        <f>VLOOKUP($B77,'Module 2025'!$A:$BA,30,FALSE)</f>
        <v/>
      </c>
      <c r="V77" s="157" t="str">
        <f>VLOOKUP($B77,'Module 2025'!$A:$BA,31,FALSE)</f>
        <v/>
      </c>
      <c r="W77" s="157" t="str">
        <f>VLOOKUP($B77,'Module 2025'!$A:$BA,32,FALSE)</f>
        <v/>
      </c>
      <c r="X77" s="157" t="str">
        <f>VLOOKUP($B77,'Module 2025'!$A:$BA,33,FALSE)</f>
        <v/>
      </c>
      <c r="Y77" s="157" t="str">
        <f>VLOOKUP($B77,'Module 2025'!$A:$BA,34,FALSE)</f>
        <v/>
      </c>
      <c r="Z77" s="157" t="str">
        <f>VLOOKUP($B77,'Module 2025'!$A:$BA,35,FALSE)</f>
        <v/>
      </c>
      <c r="AA77" s="157" t="str">
        <f>VLOOKUP($B77,'Module 2025'!$A:$BA,36,FALSE)</f>
        <v/>
      </c>
      <c r="AB77" s="157" t="str">
        <f>VLOOKUP($B77,'Module 2025'!$A:$BA,37,FALSE)</f>
        <v/>
      </c>
      <c r="AC77" s="157" t="str">
        <f>VLOOKUP(B77,'Module 2025'!A:BC,55,FALSE)</f>
        <v>Nein</v>
      </c>
      <c r="AD77" s="157">
        <f>VLOOKUP(B77,'Module 2025'!A:BD,56,FALSE)</f>
        <v>0</v>
      </c>
      <c r="AE77" s="157">
        <f>VLOOKUP(B77,'Module 2025'!A:AX,50,FALSE)</f>
        <v>0</v>
      </c>
      <c r="AF77" s="157">
        <f>VLOOKUP(B77,'Module 2025'!A:F,6,FALSE)</f>
        <v>0</v>
      </c>
      <c r="AG77" s="157">
        <f>VLOOKUP(B77,'Module 2025'!A:H,7,FALSE)</f>
        <v>0</v>
      </c>
      <c r="AH77" s="157" t="str">
        <f>VLOOKUP(B77,'Module 2025'!A:H,8,FALSE)</f>
        <v>IT</v>
      </c>
      <c r="AI77" s="157">
        <f>VLOOKUP(B77,'Module 2025'!A:BR,70,FALSE)</f>
        <v>0</v>
      </c>
    </row>
    <row r="78" spans="1:35">
      <c r="A78" s="117" t="str">
        <f>VLOOKUP($B78,'Module 2025'!$A:$BQ,69,FALSE)</f>
        <v>Fusek Peter</v>
      </c>
      <c r="B78" s="66" t="s">
        <v>1655</v>
      </c>
      <c r="C78" s="6" t="str">
        <f>VLOOKUP($B78,'Module 2025'!$A:$BA,12,FALSE)</f>
        <v>Operations Research</v>
      </c>
      <c r="D78" s="6" t="str">
        <f>VLOOKUP($B78,'Module 2025'!$A:$BA,38,FALSE)</f>
        <v>IDP</v>
      </c>
      <c r="E78" s="117" t="str">
        <f>VLOOKUP($B78,'Module 2025'!$A:$BQ,39,FALSE)</f>
        <v>fuse</v>
      </c>
      <c r="F78" s="6" t="str">
        <f>VLOOKUP(D78,Konstruktion!A:B,2,FALSE)</f>
        <v>MPS</v>
      </c>
      <c r="G78" s="6" t="str">
        <f>VLOOKUP($B78,'Module 2025'!$A:$BA,17,FALSE)</f>
        <v>VS4,WI4-DSE/IE,IT6</v>
      </c>
      <c r="H78" s="6" t="str">
        <f>VLOOKUP($B78,'Module 2025'!$A:$BA,18,FALSE)</f>
        <v>3. Semester (VS/WI)/5.Sem (IT)</v>
      </c>
      <c r="I78" s="6" t="str">
        <f>VLOOKUP($B78,'Module 2025'!$A:$BA,19,FALSE)</f>
        <v>5.Sem(IT,VS,WI)/7.Sem(IT)</v>
      </c>
      <c r="J78" s="6">
        <f>VLOOKUP($B78,'Module 2025'!$A:$BG,59,FALSE)</f>
        <v>0</v>
      </c>
      <c r="K78" s="157" t="str">
        <f>VLOOKUP($B78,'Module 2025'!$A:$BA,20,FALSE)</f>
        <v/>
      </c>
      <c r="L78" s="157" t="str">
        <f>VLOOKUP($B78,'Module 2025'!$A:$BA,21,FALSE)</f>
        <v/>
      </c>
      <c r="M78" s="157">
        <f>VLOOKUP($B78,'Module 2025'!$A:$BA,22,FALSE)</f>
        <v>0</v>
      </c>
      <c r="N78" s="157">
        <f>VLOOKUP($B78,'Module 2025'!$A:$BA,23,FALSE)</f>
        <v>0</v>
      </c>
      <c r="O78" s="157" t="str">
        <f>VLOOKUP($B78,'Module 2025'!$A:$BA,24,FALSE)</f>
        <v/>
      </c>
      <c r="P78" s="157" t="str">
        <f>VLOOKUP($B78,'Module 2025'!$A:$BA,25,FALSE)</f>
        <v/>
      </c>
      <c r="Q78" s="157" t="str">
        <f>VLOOKUP($B78,'Module 2025'!$A:$BA,26,FALSE)</f>
        <v/>
      </c>
      <c r="R78" s="157" t="str">
        <f>VLOOKUP($B78,'Module 2025'!$A:$BA,27,FALSE)</f>
        <v/>
      </c>
      <c r="S78" s="157">
        <f>VLOOKUP($B78,'Module 2025'!$A:$BA,28,FALSE)</f>
        <v>5</v>
      </c>
      <c r="T78" s="157" t="str">
        <f>VLOOKUP($B78,'Module 2025'!$A:$BA,29,FALSE)</f>
        <v>5;7</v>
      </c>
      <c r="U78" s="157" t="str">
        <f>VLOOKUP($B78,'Module 2025'!$A:$BA,30,FALSE)</f>
        <v/>
      </c>
      <c r="V78" s="157" t="str">
        <f>VLOOKUP($B78,'Module 2025'!$A:$BA,31,FALSE)</f>
        <v/>
      </c>
      <c r="W78" s="157" t="str">
        <f>VLOOKUP($B78,'Module 2025'!$A:$BA,32,FALSE)</f>
        <v/>
      </c>
      <c r="X78" s="157" t="str">
        <f>VLOOKUP($B78,'Module 2025'!$A:$BA,33,FALSE)</f>
        <v/>
      </c>
      <c r="Y78" s="157">
        <f>VLOOKUP($B78,'Module 2025'!$A:$BA,34,FALSE)</f>
        <v>3</v>
      </c>
      <c r="Z78" s="157">
        <f>VLOOKUP($B78,'Module 2025'!$A:$BA,35,FALSE)</f>
        <v>5</v>
      </c>
      <c r="AA78" s="157">
        <f>VLOOKUP($B78,'Module 2025'!$A:$BA,36,FALSE)</f>
        <v>3</v>
      </c>
      <c r="AB78" s="157">
        <f>VLOOKUP($B78,'Module 2025'!$A:$BA,37,FALSE)</f>
        <v>5</v>
      </c>
      <c r="AC78" s="157" t="str">
        <f>VLOOKUP(B78,'Module 2025'!A:BC,55,FALSE)</f>
        <v>Ja</v>
      </c>
      <c r="AD78" s="157" t="str">
        <f>VLOOKUP(B78,'Module 2025'!A:BD,56,FALSE)</f>
        <v>WIN</v>
      </c>
      <c r="AE78" s="157">
        <f>VLOOKUP(B78,'Module 2025'!A:AX,50,FALSE)</f>
        <v>0</v>
      </c>
      <c r="AF78" s="157" t="str">
        <f>VLOOKUP(B78,'Module 2025'!A:F,6,FALSE)</f>
        <v>VS</v>
      </c>
      <c r="AG78" s="157" t="str">
        <f>VLOOKUP(B78,'Module 2025'!A:H,7,FALSE)</f>
        <v>WI-DSE/IE</v>
      </c>
      <c r="AH78" s="157" t="str">
        <f>VLOOKUP(B78,'Module 2025'!A:H,8,FALSE)</f>
        <v>IT</v>
      </c>
      <c r="AI78" s="157" t="str">
        <f>VLOOKUP(B78,'Module 2025'!A:BR,70,FALSE)</f>
        <v>x</v>
      </c>
    </row>
    <row r="79" spans="1:35">
      <c r="A79" s="117" t="str">
        <f>VLOOKUP($B79,'Module 2025'!$A:$BQ,69,FALSE)</f>
        <v>Gelke Hans-Joachim</v>
      </c>
      <c r="B79" s="66" t="s">
        <v>3108</v>
      </c>
      <c r="C79" s="6" t="str">
        <f>VLOOKUP($B79,'Module 2025'!$A:$BA,12,FALSE)</f>
        <v xml:space="preserve">System on Chip Design </v>
      </c>
      <c r="D79" s="6" t="str">
        <f>VLOOKUP($B79,'Module 2025'!$A:$BA,38,FALSE)</f>
        <v>InES</v>
      </c>
      <c r="E79" s="117" t="str">
        <f>VLOOKUP($B79,'Module 2025'!$A:$BQ,39,FALSE)</f>
        <v>gelk</v>
      </c>
      <c r="F79" s="6" t="str">
        <f>VLOOKUP(D79,Konstruktion!A:B,2,FALSE)</f>
        <v>IEM</v>
      </c>
      <c r="G79" s="6" t="str">
        <f>VLOOKUP($B79,'Module 2025'!$A:$BA,17,FALSE)</f>
        <v>ET5,IT6,ST5</v>
      </c>
      <c r="H79" s="6" t="str">
        <f>VLOOKUP($B79,'Module 2025'!$A:$BA,18,FALSE)</f>
        <v>5. Semester</v>
      </c>
      <c r="I79" s="6" t="str">
        <f>VLOOKUP($B79,'Module 2025'!$A:$BA,19,FALSE)</f>
        <v>5. Sem(ET;IT)/7. Sem</v>
      </c>
      <c r="J79" s="6">
        <f>VLOOKUP($B79,'Module 2025'!$A:$BG,59,FALSE)</f>
        <v>0</v>
      </c>
      <c r="K79" s="157" t="str">
        <f>VLOOKUP($B79,'Module 2025'!$A:$BA,20,FALSE)</f>
        <v/>
      </c>
      <c r="L79" s="157" t="str">
        <f>VLOOKUP($B79,'Module 2025'!$A:$BA,21,FALSE)</f>
        <v/>
      </c>
      <c r="M79" s="157">
        <f>VLOOKUP($B79,'Module 2025'!$A:$BA,22,FALSE)</f>
        <v>0</v>
      </c>
      <c r="N79" s="157">
        <f>VLOOKUP($B79,'Module 2025'!$A:$BA,23,FALSE)</f>
        <v>0</v>
      </c>
      <c r="O79" s="157">
        <f>VLOOKUP($B79,'Module 2025'!$A:$BA,24,FALSE)</f>
        <v>5</v>
      </c>
      <c r="P79" s="157" t="str">
        <f>VLOOKUP($B79,'Module 2025'!$A:$BA,25,FALSE)</f>
        <v>5;7</v>
      </c>
      <c r="Q79" s="157" t="str">
        <f>VLOOKUP($B79,'Module 2025'!$A:$BA,26,FALSE)</f>
        <v/>
      </c>
      <c r="R79" s="157" t="str">
        <f>VLOOKUP($B79,'Module 2025'!$A:$BA,27,FALSE)</f>
        <v/>
      </c>
      <c r="S79" s="157">
        <f>VLOOKUP($B79,'Module 2025'!$A:$BA,28,FALSE)</f>
        <v>5</v>
      </c>
      <c r="T79" s="157" t="str">
        <f>VLOOKUP($B79,'Module 2025'!$A:$BA,29,FALSE)</f>
        <v>5;7</v>
      </c>
      <c r="U79" s="157" t="str">
        <f>VLOOKUP($B79,'Module 2025'!$A:$BA,30,FALSE)</f>
        <v/>
      </c>
      <c r="V79" s="157" t="str">
        <f>VLOOKUP($B79,'Module 2025'!$A:$BA,31,FALSE)</f>
        <v/>
      </c>
      <c r="W79" s="157">
        <f>VLOOKUP($B79,'Module 2025'!$A:$BA,32,FALSE)</f>
        <v>5</v>
      </c>
      <c r="X79" s="157">
        <f>VLOOKUP($B79,'Module 2025'!$A:$BA,33,FALSE)</f>
        <v>7</v>
      </c>
      <c r="Y79" s="157" t="str">
        <f>VLOOKUP($B79,'Module 2025'!$A:$BA,34,FALSE)</f>
        <v/>
      </c>
      <c r="Z79" s="157" t="str">
        <f>VLOOKUP($B79,'Module 2025'!$A:$BA,35,FALSE)</f>
        <v/>
      </c>
      <c r="AA79" s="157" t="str">
        <f>VLOOKUP($B79,'Module 2025'!$A:$BA,36,FALSE)</f>
        <v/>
      </c>
      <c r="AB79" s="157" t="str">
        <f>VLOOKUP($B79,'Module 2025'!$A:$BA,37,FALSE)</f>
        <v/>
      </c>
      <c r="AC79" s="157" t="str">
        <f>VLOOKUP(B79,'Module 2025'!A:BC,55,FALSE)</f>
        <v>Ja</v>
      </c>
      <c r="AD79" s="157" t="str">
        <f>VLOOKUP(B79,'Module 2025'!A:BD,56,FALSE)</f>
        <v>WIN</v>
      </c>
      <c r="AE79" s="157" t="str">
        <f>VLOOKUP(B79,'Module 2025'!A:AX,50,FALSE)</f>
        <v>x</v>
      </c>
      <c r="AF79" s="157">
        <f>VLOOKUP(B79,'Module 2025'!A:F,6,FALSE)</f>
        <v>0</v>
      </c>
      <c r="AG79" s="157">
        <f>VLOOKUP(B79,'Module 2025'!A:H,7,FALSE)</f>
        <v>0</v>
      </c>
      <c r="AH79" s="157" t="str">
        <f>VLOOKUP(B79,'Module 2025'!A:H,8,FALSE)</f>
        <v>ET,IT,ST</v>
      </c>
      <c r="AI79" s="157" t="str">
        <f>VLOOKUP(B79,'Module 2025'!A:BR,70,FALSE)</f>
        <v>x</v>
      </c>
    </row>
    <row r="80" spans="1:35">
      <c r="A80" s="117" t="str">
        <f>VLOOKUP($B80,'Module 2025'!$A:$BQ,69,FALSE)</f>
        <v>Grüninger Miachel</v>
      </c>
      <c r="B80" s="66" t="s">
        <v>2829</v>
      </c>
      <c r="C80" s="6" t="str">
        <f>VLOOKUP($B80,'Module 2025'!$A:$BA,12,FALSE)</f>
        <v>Flight Operations</v>
      </c>
      <c r="D80" s="6" t="str">
        <f>VLOOKUP($B80,'Module 2025'!$A:$BA,38,FALSE)</f>
        <v>ZAV</v>
      </c>
      <c r="E80" s="117" t="str">
        <f>VLOOKUP($B80,'Module 2025'!$A:$BQ,39,FALSE)</f>
        <v>xgng,regl</v>
      </c>
      <c r="F80" s="6" t="str">
        <f>VLOOKUP(D80,Konstruktion!A:B,2,FALSE)</f>
        <v>MEA</v>
      </c>
      <c r="G80" s="6" t="str">
        <f>VLOOKUP($B80,'Module 2025'!$A:$BA,17,FALSE)</f>
        <v>AV6-OE/ATP</v>
      </c>
      <c r="H80" s="6" t="str">
        <f>VLOOKUP($B80,'Module 2025'!$A:$BA,18,FALSE)</f>
        <v>5. Semester</v>
      </c>
      <c r="I80" s="6" t="str">
        <f>VLOOKUP($B80,'Module 2025'!$A:$BA,19,FALSE)</f>
        <v>7. Semester</v>
      </c>
      <c r="J80" s="6">
        <f>VLOOKUP($B80,'Module 2025'!$A:$BG,59,FALSE)</f>
        <v>0</v>
      </c>
      <c r="K80" s="157">
        <f>VLOOKUP($B80,'Module 2025'!$A:$BA,20,FALSE)</f>
        <v>5</v>
      </c>
      <c r="L80" s="157">
        <f>VLOOKUP($B80,'Module 2025'!$A:$BA,21,FALSE)</f>
        <v>7</v>
      </c>
      <c r="M80" s="157">
        <f>VLOOKUP($B80,'Module 2025'!$A:$BA,22,FALSE)</f>
        <v>0</v>
      </c>
      <c r="N80" s="157">
        <f>VLOOKUP($B80,'Module 2025'!$A:$BA,23,FALSE)</f>
        <v>0</v>
      </c>
      <c r="O80" s="157" t="str">
        <f>VLOOKUP($B80,'Module 2025'!$A:$BA,24,FALSE)</f>
        <v/>
      </c>
      <c r="P80" s="157" t="str">
        <f>VLOOKUP($B80,'Module 2025'!$A:$BA,25,FALSE)</f>
        <v/>
      </c>
      <c r="Q80" s="157" t="str">
        <f>VLOOKUP($B80,'Module 2025'!$A:$BA,26,FALSE)</f>
        <v/>
      </c>
      <c r="R80" s="157" t="str">
        <f>VLOOKUP($B80,'Module 2025'!$A:$BA,27,FALSE)</f>
        <v/>
      </c>
      <c r="S80" s="157" t="str">
        <f>VLOOKUP($B80,'Module 2025'!$A:$BA,28,FALSE)</f>
        <v/>
      </c>
      <c r="T80" s="157" t="str">
        <f>VLOOKUP($B80,'Module 2025'!$A:$BA,29,FALSE)</f>
        <v/>
      </c>
      <c r="U80" s="157" t="str">
        <f>VLOOKUP($B80,'Module 2025'!$A:$BA,30,FALSE)</f>
        <v/>
      </c>
      <c r="V80" s="157" t="str">
        <f>VLOOKUP($B80,'Module 2025'!$A:$BA,31,FALSE)</f>
        <v/>
      </c>
      <c r="W80" s="157" t="str">
        <f>VLOOKUP($B80,'Module 2025'!$A:$BA,32,FALSE)</f>
        <v/>
      </c>
      <c r="X80" s="157" t="str">
        <f>VLOOKUP($B80,'Module 2025'!$A:$BA,33,FALSE)</f>
        <v/>
      </c>
      <c r="Y80" s="157" t="str">
        <f>VLOOKUP($B80,'Module 2025'!$A:$BA,34,FALSE)</f>
        <v/>
      </c>
      <c r="Z80" s="157" t="str">
        <f>VLOOKUP($B80,'Module 2025'!$A:$BA,35,FALSE)</f>
        <v/>
      </c>
      <c r="AA80" s="157" t="str">
        <f>VLOOKUP($B80,'Module 2025'!$A:$BA,36,FALSE)</f>
        <v/>
      </c>
      <c r="AB80" s="157" t="str">
        <f>VLOOKUP($B80,'Module 2025'!$A:$BA,37,FALSE)</f>
        <v/>
      </c>
      <c r="AC80" s="157" t="str">
        <f>VLOOKUP(B80,'Module 2025'!A:BC,55,FALSE)</f>
        <v>Ja</v>
      </c>
      <c r="AD80" s="157">
        <f>VLOOKUP(B80,'Module 2025'!A:BD,56,FALSE)</f>
        <v>0</v>
      </c>
      <c r="AE80" s="157" t="str">
        <f>VLOOKUP(B80,'Module 2025'!A:AX,50,FALSE)</f>
        <v>x</v>
      </c>
      <c r="AF80" s="157">
        <f>VLOOKUP(B80,'Module 2025'!A:F,6,FALSE)</f>
        <v>0</v>
      </c>
      <c r="AG80" s="157" t="str">
        <f>VLOOKUP(B80,'Module 2025'!A:H,7,FALSE)</f>
        <v>AV-OE/ATP</v>
      </c>
      <c r="AH80" s="157">
        <f>VLOOKUP(B80,'Module 2025'!A:H,8,FALSE)</f>
        <v>0</v>
      </c>
      <c r="AI80" s="157">
        <f>VLOOKUP(B80,'Module 2025'!A:BR,70,FALSE)</f>
        <v>0</v>
      </c>
    </row>
    <row r="81" spans="1:35">
      <c r="A81" s="117" t="str">
        <f>VLOOKUP($B81,'Module 2025'!$A:$BQ,69,FALSE)</f>
        <v>Heinzelmann Andreas</v>
      </c>
      <c r="B81" s="66" t="s">
        <v>2820</v>
      </c>
      <c r="C81" s="6" t="str">
        <f>VLOOKUP($B81,'Module 2025'!$A:$BA,12,FALSE)</f>
        <v>Elektrische Speicher und Leistungselektronik</v>
      </c>
      <c r="D81" s="6" t="str">
        <f>VLOOKUP($B81,'Module 2025'!$A:$BA,38,FALSE)</f>
        <v>IEFE</v>
      </c>
      <c r="E81" s="117" t="str">
        <f>VLOOKUP($B81,'Module 2025'!$A:$BQ,39,FALSE)</f>
        <v>heie</v>
      </c>
      <c r="F81" s="6" t="str">
        <f>VLOOKUP(D81,Konstruktion!A:B,2,FALSE)</f>
        <v>MEA</v>
      </c>
      <c r="G81" s="6" t="str">
        <f>VLOOKUP($B81,'Module 2025'!$A:$BA,17,FALSE)</f>
        <v>EU5-ELEE,EU6-THET/NTEC</v>
      </c>
      <c r="H81" s="6" t="str">
        <f>VLOOKUP($B81,'Module 2025'!$A:$BA,18,FALSE)</f>
        <v>5. Semester</v>
      </c>
      <c r="I81" s="6" t="str">
        <f>VLOOKUP($B81,'Module 2025'!$A:$BA,19,FALSE)</f>
        <v>5. Semester/7. Semester</v>
      </c>
      <c r="J81" s="6">
        <f>VLOOKUP($B81,'Module 2025'!$A:$BG,59,FALSE)</f>
        <v>0</v>
      </c>
      <c r="K81" s="157" t="str">
        <f>VLOOKUP($B81,'Module 2025'!$A:$BA,20,FALSE)</f>
        <v/>
      </c>
      <c r="L81" s="157" t="str">
        <f>VLOOKUP($B81,'Module 2025'!$A:$BA,21,FALSE)</f>
        <v/>
      </c>
      <c r="M81" s="157">
        <f>VLOOKUP($B81,'Module 2025'!$A:$BA,22,FALSE)</f>
        <v>0</v>
      </c>
      <c r="N81" s="157">
        <f>VLOOKUP($B81,'Module 2025'!$A:$BA,23,FALSE)</f>
        <v>0</v>
      </c>
      <c r="O81" s="157" t="str">
        <f>VLOOKUP($B81,'Module 2025'!$A:$BA,24,FALSE)</f>
        <v/>
      </c>
      <c r="P81" s="157" t="str">
        <f>VLOOKUP($B81,'Module 2025'!$A:$BA,25,FALSE)</f>
        <v/>
      </c>
      <c r="Q81" s="157">
        <f>VLOOKUP($B81,'Module 2025'!$A:$BA,26,FALSE)</f>
        <v>5</v>
      </c>
      <c r="R81" s="157" t="str">
        <f>VLOOKUP($B81,'Module 2025'!$A:$BA,27,FALSE)</f>
        <v>5;7</v>
      </c>
      <c r="S81" s="157" t="str">
        <f>VLOOKUP($B81,'Module 2025'!$A:$BA,28,FALSE)</f>
        <v/>
      </c>
      <c r="T81" s="157" t="str">
        <f>VLOOKUP($B81,'Module 2025'!$A:$BA,29,FALSE)</f>
        <v/>
      </c>
      <c r="U81" s="157" t="str">
        <f>VLOOKUP($B81,'Module 2025'!$A:$BA,30,FALSE)</f>
        <v/>
      </c>
      <c r="V81" s="157" t="str">
        <f>VLOOKUP($B81,'Module 2025'!$A:$BA,31,FALSE)</f>
        <v/>
      </c>
      <c r="W81" s="157" t="str">
        <f>VLOOKUP($B81,'Module 2025'!$A:$BA,32,FALSE)</f>
        <v/>
      </c>
      <c r="X81" s="157" t="str">
        <f>VLOOKUP($B81,'Module 2025'!$A:$BA,33,FALSE)</f>
        <v/>
      </c>
      <c r="Y81" s="157" t="str">
        <f>VLOOKUP($B81,'Module 2025'!$A:$BA,34,FALSE)</f>
        <v/>
      </c>
      <c r="Z81" s="157" t="str">
        <f>VLOOKUP($B81,'Module 2025'!$A:$BA,35,FALSE)</f>
        <v/>
      </c>
      <c r="AA81" s="157" t="str">
        <f>VLOOKUP($B81,'Module 2025'!$A:$BA,36,FALSE)</f>
        <v/>
      </c>
      <c r="AB81" s="157" t="str">
        <f>VLOOKUP($B81,'Module 2025'!$A:$BA,37,FALSE)</f>
        <v/>
      </c>
      <c r="AC81" s="157" t="str">
        <f>VLOOKUP(B81,'Module 2025'!A:BC,55,FALSE)</f>
        <v>Ja</v>
      </c>
      <c r="AD81" s="157">
        <f>VLOOKUP(B81,'Module 2025'!A:BD,56,FALSE)</f>
        <v>0</v>
      </c>
      <c r="AE81" s="157">
        <f>VLOOKUP(B81,'Module 2025'!A:AX,50,FALSE)</f>
        <v>0</v>
      </c>
      <c r="AF81" s="157">
        <f>VLOOKUP(B81,'Module 2025'!A:F,6,FALSE)</f>
        <v>0</v>
      </c>
      <c r="AG81" s="157" t="str">
        <f>VLOOKUP(B81,'Module 2025'!A:H,7,FALSE)</f>
        <v>EU-ELEE</v>
      </c>
      <c r="AH81" s="157" t="str">
        <f>VLOOKUP(B81,'Module 2025'!A:H,8,FALSE)</f>
        <v>EU-THET/NTEC</v>
      </c>
      <c r="AI81" s="157" t="str">
        <f>VLOOKUP(B81,'Module 2025'!A:BR,70,FALSE)</f>
        <v>x</v>
      </c>
    </row>
    <row r="82" spans="1:35">
      <c r="A82" s="117" t="str">
        <f>VLOOKUP($B82,'Module 2025'!$A:$BQ,69,FALSE)</f>
        <v>Heitz Christoph</v>
      </c>
      <c r="B82" s="66" t="s">
        <v>3140</v>
      </c>
      <c r="C82" s="6" t="str">
        <f>VLOOKUP($B82,'Module 2025'!$A:$BA,12,FALSE)</f>
        <v>Simulation betrieblicher Prozesse</v>
      </c>
      <c r="D82" s="6" t="str">
        <f>VLOOKUP($B82,'Module 2025'!$A:$BA,38,FALSE)</f>
        <v>IDP</v>
      </c>
      <c r="E82" s="117" t="str">
        <f>VLOOKUP($B82,'Module 2025'!$A:$BQ,39,FALSE)</f>
        <v>heit</v>
      </c>
      <c r="F82" s="6" t="str">
        <f>VLOOKUP(D82,Konstruktion!A:B,2,FALSE)</f>
        <v>MPS</v>
      </c>
      <c r="G82" s="6" t="str">
        <f>VLOOKUP($B82,'Module 2025'!$A:$BA,17,FALSE)</f>
        <v>WI5-DSE/IE</v>
      </c>
      <c r="H82" s="6" t="str">
        <f>VLOOKUP($B82,'Module 2025'!$A:$BA,18,FALSE)</f>
        <v>5. Semester</v>
      </c>
      <c r="I82" s="6" t="str">
        <f>VLOOKUP($B82,'Module 2025'!$A:$BA,19,FALSE)</f>
        <v>7. Semester</v>
      </c>
      <c r="J82" s="6">
        <f>VLOOKUP($B82,'Module 2025'!$A:$BG,59,FALSE)</f>
        <v>0</v>
      </c>
      <c r="K82" s="157" t="str">
        <f>VLOOKUP($B82,'Module 2025'!$A:$BA,20,FALSE)</f>
        <v/>
      </c>
      <c r="L82" s="157" t="str">
        <f>VLOOKUP($B82,'Module 2025'!$A:$BA,21,FALSE)</f>
        <v/>
      </c>
      <c r="M82" s="157">
        <f>VLOOKUP($B82,'Module 2025'!$A:$BA,22,FALSE)</f>
        <v>0</v>
      </c>
      <c r="N82" s="157">
        <f>VLOOKUP($B82,'Module 2025'!$A:$BA,23,FALSE)</f>
        <v>0</v>
      </c>
      <c r="O82" s="157" t="str">
        <f>VLOOKUP($B82,'Module 2025'!$A:$BA,24,FALSE)</f>
        <v/>
      </c>
      <c r="P82" s="157" t="str">
        <f>VLOOKUP($B82,'Module 2025'!$A:$BA,25,FALSE)</f>
        <v/>
      </c>
      <c r="Q82" s="157" t="str">
        <f>VLOOKUP($B82,'Module 2025'!$A:$BA,26,FALSE)</f>
        <v/>
      </c>
      <c r="R82" s="157" t="str">
        <f>VLOOKUP($B82,'Module 2025'!$A:$BA,27,FALSE)</f>
        <v/>
      </c>
      <c r="S82" s="157" t="str">
        <f>VLOOKUP($B82,'Module 2025'!$A:$BA,28,FALSE)</f>
        <v/>
      </c>
      <c r="T82" s="157" t="str">
        <f>VLOOKUP($B82,'Module 2025'!$A:$BA,29,FALSE)</f>
        <v/>
      </c>
      <c r="U82" s="157" t="str">
        <f>VLOOKUP($B82,'Module 2025'!$A:$BA,30,FALSE)</f>
        <v/>
      </c>
      <c r="V82" s="157" t="str">
        <f>VLOOKUP($B82,'Module 2025'!$A:$BA,31,FALSE)</f>
        <v/>
      </c>
      <c r="W82" s="157" t="str">
        <f>VLOOKUP($B82,'Module 2025'!$A:$BA,32,FALSE)</f>
        <v/>
      </c>
      <c r="X82" s="157" t="str">
        <f>VLOOKUP($B82,'Module 2025'!$A:$BA,33,FALSE)</f>
        <v/>
      </c>
      <c r="Y82" s="157" t="str">
        <f>VLOOKUP($B82,'Module 2025'!$A:$BA,34,FALSE)</f>
        <v/>
      </c>
      <c r="Z82" s="157" t="str">
        <f>VLOOKUP($B82,'Module 2025'!$A:$BA,35,FALSE)</f>
        <v/>
      </c>
      <c r="AA82" s="157">
        <f>VLOOKUP($B82,'Module 2025'!$A:$BA,36,FALSE)</f>
        <v>5</v>
      </c>
      <c r="AB82" s="157">
        <f>VLOOKUP($B82,'Module 2025'!$A:$BA,37,FALSE)</f>
        <v>7</v>
      </c>
      <c r="AC82" s="157" t="str">
        <f>VLOOKUP(B82,'Module 2025'!A:BC,55,FALSE)</f>
        <v>Ja</v>
      </c>
      <c r="AD82" s="157">
        <f>VLOOKUP(B82,'Module 2025'!A:BD,56,FALSE)</f>
        <v>0</v>
      </c>
      <c r="AE82" s="157">
        <f>VLOOKUP(B82,'Module 2025'!A:AX,50,FALSE)</f>
        <v>0</v>
      </c>
      <c r="AF82" s="157">
        <f>VLOOKUP(B82,'Module 2025'!A:F,6,FALSE)</f>
        <v>0</v>
      </c>
      <c r="AG82" s="157" t="str">
        <f>VLOOKUP(B82,'Module 2025'!A:H,7,FALSE)</f>
        <v>WI-DSE/IE</v>
      </c>
      <c r="AH82" s="157">
        <f>VLOOKUP(B82,'Module 2025'!A:H,8,FALSE)</f>
        <v>0</v>
      </c>
      <c r="AI82" s="157">
        <f>VLOOKUP(B82,'Module 2025'!A:BR,70,FALSE)</f>
        <v>0</v>
      </c>
    </row>
    <row r="83" spans="1:35">
      <c r="A83" s="117" t="str">
        <f>VLOOKUP($B83,'Module 2025'!$A:$BQ,69,FALSE)</f>
        <v>Heitz Christoph</v>
      </c>
      <c r="B83" s="66" t="s">
        <v>3150</v>
      </c>
      <c r="C83" s="6" t="str">
        <f>VLOOKUP($B83,'Module 2025'!$A:$BA,12,FALSE)</f>
        <v>Simulation of Business Processes</v>
      </c>
      <c r="D83" s="6" t="str">
        <f>VLOOKUP($B83,'Module 2025'!$A:$BA,38,FALSE)</f>
        <v>IDP</v>
      </c>
      <c r="E83" s="117" t="str">
        <f>VLOOKUP($B83,'Module 2025'!$A:$BQ,39,FALSE)</f>
        <v>heit</v>
      </c>
      <c r="F83" s="6" t="str">
        <f>VLOOKUP(D83,Konstruktion!A:B,2,FALSE)</f>
        <v>MPS</v>
      </c>
      <c r="G83" s="6" t="str">
        <f>VLOOKUP($B83,'Module 2025'!$A:$BA,17,FALSE)</f>
        <v>WI5-DSE/IE</v>
      </c>
      <c r="H83" s="6" t="str">
        <f>VLOOKUP($B83,'Module 2025'!$A:$BA,18,FALSE)</f>
        <v>5. Semester</v>
      </c>
      <c r="I83" s="6" t="str">
        <f>VLOOKUP($B83,'Module 2025'!$A:$BA,19,FALSE)</f>
        <v>7. Semester</v>
      </c>
      <c r="J83" s="6">
        <f>VLOOKUP($B83,'Module 2025'!$A:$BG,59,FALSE)</f>
        <v>0</v>
      </c>
      <c r="K83" s="157" t="str">
        <f>VLOOKUP($B83,'Module 2025'!$A:$BA,20,FALSE)</f>
        <v/>
      </c>
      <c r="L83" s="157" t="str">
        <f>VLOOKUP($B83,'Module 2025'!$A:$BA,21,FALSE)</f>
        <v/>
      </c>
      <c r="M83" s="157">
        <f>VLOOKUP($B83,'Module 2025'!$A:$BA,22,FALSE)</f>
        <v>0</v>
      </c>
      <c r="N83" s="157">
        <f>VLOOKUP($B83,'Module 2025'!$A:$BA,23,FALSE)</f>
        <v>0</v>
      </c>
      <c r="O83" s="157" t="str">
        <f>VLOOKUP($B83,'Module 2025'!$A:$BA,24,FALSE)</f>
        <v/>
      </c>
      <c r="P83" s="157" t="str">
        <f>VLOOKUP($B83,'Module 2025'!$A:$BA,25,FALSE)</f>
        <v/>
      </c>
      <c r="Q83" s="157" t="str">
        <f>VLOOKUP($B83,'Module 2025'!$A:$BA,26,FALSE)</f>
        <v/>
      </c>
      <c r="R83" s="157" t="str">
        <f>VLOOKUP($B83,'Module 2025'!$A:$BA,27,FALSE)</f>
        <v/>
      </c>
      <c r="S83" s="157" t="str">
        <f>VLOOKUP($B83,'Module 2025'!$A:$BA,28,FALSE)</f>
        <v/>
      </c>
      <c r="T83" s="157" t="str">
        <f>VLOOKUP($B83,'Module 2025'!$A:$BA,29,FALSE)</f>
        <v/>
      </c>
      <c r="U83" s="157" t="str">
        <f>VLOOKUP($B83,'Module 2025'!$A:$BA,30,FALSE)</f>
        <v/>
      </c>
      <c r="V83" s="157" t="str">
        <f>VLOOKUP($B83,'Module 2025'!$A:$BA,31,FALSE)</f>
        <v/>
      </c>
      <c r="W83" s="157" t="str">
        <f>VLOOKUP($B83,'Module 2025'!$A:$BA,32,FALSE)</f>
        <v/>
      </c>
      <c r="X83" s="157" t="str">
        <f>VLOOKUP($B83,'Module 2025'!$A:$BA,33,FALSE)</f>
        <v/>
      </c>
      <c r="Y83" s="157" t="str">
        <f>VLOOKUP($B83,'Module 2025'!$A:$BA,34,FALSE)</f>
        <v/>
      </c>
      <c r="Z83" s="157" t="str">
        <f>VLOOKUP($B83,'Module 2025'!$A:$BA,35,FALSE)</f>
        <v/>
      </c>
      <c r="AA83" s="157">
        <f>VLOOKUP($B83,'Module 2025'!$A:$BA,36,FALSE)</f>
        <v>5</v>
      </c>
      <c r="AB83" s="157">
        <f>VLOOKUP($B83,'Module 2025'!$A:$BA,37,FALSE)</f>
        <v>7</v>
      </c>
      <c r="AC83" s="157" t="str">
        <f>VLOOKUP(B83,'Module 2025'!A:BC,55,FALSE)</f>
        <v>Ja</v>
      </c>
      <c r="AD83" s="157">
        <f>VLOOKUP(B83,'Module 2025'!A:BD,56,FALSE)</f>
        <v>0</v>
      </c>
      <c r="AE83" s="157" t="str">
        <f>VLOOKUP(B83,'Module 2025'!A:AX,50,FALSE)</f>
        <v>x</v>
      </c>
      <c r="AF83" s="157">
        <f>VLOOKUP(B83,'Module 2025'!A:F,6,FALSE)</f>
        <v>0</v>
      </c>
      <c r="AG83" s="157" t="str">
        <f>VLOOKUP(B83,'Module 2025'!A:H,7,FALSE)</f>
        <v>WI-DSE/IE</v>
      </c>
      <c r="AH83" s="157">
        <f>VLOOKUP(B83,'Module 2025'!A:H,8,FALSE)</f>
        <v>0</v>
      </c>
      <c r="AI83" s="157">
        <f>VLOOKUP(B83,'Module 2025'!A:BR,70,FALSE)</f>
        <v>0</v>
      </c>
    </row>
    <row r="84" spans="1:35">
      <c r="A84" s="117" t="str">
        <f>VLOOKUP($B84,'Module 2025'!$A:$BQ,69,FALSE)</f>
        <v>Heitz Christoph</v>
      </c>
      <c r="B84" s="66" t="s">
        <v>3660</v>
      </c>
      <c r="C84" s="6" t="str">
        <f>VLOOKUP($B84,'Module 2025'!$A:$BA,12,FALSE)</f>
        <v>Datenbasierte Decision Support Systeme</v>
      </c>
      <c r="D84" s="6" t="str">
        <f>VLOOKUP($B84,'Module 2025'!$A:$BA,38,FALSE)</f>
        <v>IDP</v>
      </c>
      <c r="E84" s="117" t="str">
        <f>VLOOKUP($B84,'Module 2025'!$A:$BQ,39,FALSE)</f>
        <v>heit</v>
      </c>
      <c r="F84" s="6" t="str">
        <f>VLOOKUP(D84,Konstruktion!A:B,2,FALSE)</f>
        <v>MPS</v>
      </c>
      <c r="G84" s="6" t="str">
        <f>VLOOKUP($B84,'Module 2025'!$A:$BA,17,FALSE)</f>
        <v>WI5-DSE</v>
      </c>
      <c r="H84" s="6" t="str">
        <f>VLOOKUP($B84,'Module 2025'!$A:$BA,18,FALSE)</f>
        <v>6. Semester</v>
      </c>
      <c r="I84" s="6" t="str">
        <f>VLOOKUP($B84,'Module 2025'!$A:$BA,19,FALSE)</f>
        <v>8. Semester</v>
      </c>
      <c r="J84" s="6">
        <f>VLOOKUP($B84,'Module 2025'!$A:$BG,59,FALSE)</f>
        <v>0</v>
      </c>
      <c r="K84" s="157" t="str">
        <f>VLOOKUP($B84,'Module 2025'!$A:$BA,20,FALSE)</f>
        <v/>
      </c>
      <c r="L84" s="157" t="str">
        <f>VLOOKUP($B84,'Module 2025'!$A:$BA,21,FALSE)</f>
        <v/>
      </c>
      <c r="M84" s="157">
        <f>VLOOKUP($B84,'Module 2025'!$A:$BA,22,FALSE)</f>
        <v>0</v>
      </c>
      <c r="N84" s="157">
        <f>VLOOKUP($B84,'Module 2025'!$A:$BA,23,FALSE)</f>
        <v>0</v>
      </c>
      <c r="O84" s="157" t="str">
        <f>VLOOKUP($B84,'Module 2025'!$A:$BA,24,FALSE)</f>
        <v/>
      </c>
      <c r="P84" s="157" t="str">
        <f>VLOOKUP($B84,'Module 2025'!$A:$BA,25,FALSE)</f>
        <v/>
      </c>
      <c r="Q84" s="157" t="str">
        <f>VLOOKUP($B84,'Module 2025'!$A:$BA,26,FALSE)</f>
        <v/>
      </c>
      <c r="R84" s="157" t="str">
        <f>VLOOKUP($B84,'Module 2025'!$A:$BA,27,FALSE)</f>
        <v/>
      </c>
      <c r="S84" s="157" t="str">
        <f>VLOOKUP($B84,'Module 2025'!$A:$BA,28,FALSE)</f>
        <v/>
      </c>
      <c r="T84" s="157" t="str">
        <f>VLOOKUP($B84,'Module 2025'!$A:$BA,29,FALSE)</f>
        <v/>
      </c>
      <c r="U84" s="157" t="str">
        <f>VLOOKUP($B84,'Module 2025'!$A:$BA,30,FALSE)</f>
        <v/>
      </c>
      <c r="V84" s="157" t="str">
        <f>VLOOKUP($B84,'Module 2025'!$A:$BA,31,FALSE)</f>
        <v/>
      </c>
      <c r="W84" s="157" t="str">
        <f>VLOOKUP($B84,'Module 2025'!$A:$BA,32,FALSE)</f>
        <v/>
      </c>
      <c r="X84" s="157" t="str">
        <f>VLOOKUP($B84,'Module 2025'!$A:$BA,33,FALSE)</f>
        <v/>
      </c>
      <c r="Y84" s="157" t="str">
        <f>VLOOKUP($B84,'Module 2025'!$A:$BA,34,FALSE)</f>
        <v/>
      </c>
      <c r="Z84" s="157" t="str">
        <f>VLOOKUP($B84,'Module 2025'!$A:$BA,35,FALSE)</f>
        <v/>
      </c>
      <c r="AA84" s="157">
        <f>VLOOKUP($B84,'Module 2025'!$A:$BA,36,FALSE)</f>
        <v>6</v>
      </c>
      <c r="AB84" s="157">
        <f>VLOOKUP($B84,'Module 2025'!$A:$BA,37,FALSE)</f>
        <v>8</v>
      </c>
      <c r="AC84" s="157" t="str">
        <f>VLOOKUP(B84,'Module 2025'!A:BC,55,FALSE)</f>
        <v>Ja</v>
      </c>
      <c r="AD84" s="157">
        <f>VLOOKUP(B84,'Module 2025'!A:BD,56,FALSE)</f>
        <v>0</v>
      </c>
      <c r="AE84" s="157">
        <f>VLOOKUP(B84,'Module 2025'!A:AX,50,FALSE)</f>
        <v>0</v>
      </c>
      <c r="AF84" s="157">
        <f>VLOOKUP(B84,'Module 2025'!A:F,6,FALSE)</f>
        <v>0</v>
      </c>
      <c r="AG84" s="157" t="str">
        <f>VLOOKUP(B84,'Module 2025'!A:H,7,FALSE)</f>
        <v>WI-DSE</v>
      </c>
      <c r="AH84" s="157">
        <f>VLOOKUP(B84,'Module 2025'!A:H,8,FALSE)</f>
        <v>0</v>
      </c>
      <c r="AI84" s="157">
        <f>VLOOKUP(B84,'Module 2025'!A:BR,70,FALSE)</f>
        <v>0</v>
      </c>
    </row>
    <row r="85" spans="1:35">
      <c r="A85" s="117" t="str">
        <f>VLOOKUP($B85,'Module 2025'!$A:$BQ,69,FALSE)</f>
        <v>Hesselbarth Hanfried</v>
      </c>
      <c r="B85" s="66" t="s">
        <v>2951</v>
      </c>
      <c r="C85" s="6" t="str">
        <f>VLOOKUP($B85,'Module 2025'!$A:$BA,12,FALSE)</f>
        <v>Lightweight Construction in Aviation</v>
      </c>
      <c r="D85" s="6" t="str">
        <f>VLOOKUP($B85,'Module 2025'!$A:$BA,38,FALSE)</f>
        <v>IMES</v>
      </c>
      <c r="E85" s="117" t="str">
        <f>VLOOKUP($B85,'Module 2025'!$A:$BQ,39,FALSE)</f>
        <v>hsbh</v>
      </c>
      <c r="F85" s="6" t="str">
        <f>VLOOKUP(D85,Konstruktion!A:B,2,FALSE)</f>
        <v>MEA</v>
      </c>
      <c r="G85" s="6" t="str">
        <f>VLOOKUP($B85,'Module 2025'!$A:$BA,17,FALSE)</f>
        <v>AV5</v>
      </c>
      <c r="H85" s="6" t="str">
        <f>VLOOKUP($B85,'Module 2025'!$A:$BA,18,FALSE)</f>
        <v>5. Semester</v>
      </c>
      <c r="I85" s="6" t="str">
        <f>VLOOKUP($B85,'Module 2025'!$A:$BA,19,FALSE)</f>
        <v>5. Semester</v>
      </c>
      <c r="J85" s="6">
        <f>VLOOKUP($B85,'Module 2025'!$A:$BG,59,FALSE)</f>
        <v>0</v>
      </c>
      <c r="K85" s="157">
        <f>VLOOKUP($B85,'Module 2025'!$A:$BA,20,FALSE)</f>
        <v>5</v>
      </c>
      <c r="L85" s="157">
        <f>VLOOKUP($B85,'Module 2025'!$A:$BA,21,FALSE)</f>
        <v>5</v>
      </c>
      <c r="M85" s="157">
        <f>VLOOKUP($B85,'Module 2025'!$A:$BA,22,FALSE)</f>
        <v>0</v>
      </c>
      <c r="N85" s="157">
        <f>VLOOKUP($B85,'Module 2025'!$A:$BA,23,FALSE)</f>
        <v>0</v>
      </c>
      <c r="O85" s="157" t="str">
        <f>VLOOKUP($B85,'Module 2025'!$A:$BA,24,FALSE)</f>
        <v/>
      </c>
      <c r="P85" s="157" t="str">
        <f>VLOOKUP($B85,'Module 2025'!$A:$BA,25,FALSE)</f>
        <v/>
      </c>
      <c r="Q85" s="157" t="str">
        <f>VLOOKUP($B85,'Module 2025'!$A:$BA,26,FALSE)</f>
        <v/>
      </c>
      <c r="R85" s="157" t="str">
        <f>VLOOKUP($B85,'Module 2025'!$A:$BA,27,FALSE)</f>
        <v/>
      </c>
      <c r="S85" s="157" t="str">
        <f>VLOOKUP($B85,'Module 2025'!$A:$BA,28,FALSE)</f>
        <v/>
      </c>
      <c r="T85" s="157" t="str">
        <f>VLOOKUP($B85,'Module 2025'!$A:$BA,29,FALSE)</f>
        <v/>
      </c>
      <c r="U85" s="157" t="str">
        <f>VLOOKUP($B85,'Module 2025'!$A:$BA,30,FALSE)</f>
        <v/>
      </c>
      <c r="V85" s="157" t="str">
        <f>VLOOKUP($B85,'Module 2025'!$A:$BA,31,FALSE)</f>
        <v/>
      </c>
      <c r="W85" s="157" t="str">
        <f>VLOOKUP($B85,'Module 2025'!$A:$BA,32,FALSE)</f>
        <v/>
      </c>
      <c r="X85" s="157" t="str">
        <f>VLOOKUP($B85,'Module 2025'!$A:$BA,33,FALSE)</f>
        <v/>
      </c>
      <c r="Y85" s="157" t="str">
        <f>VLOOKUP($B85,'Module 2025'!$A:$BA,34,FALSE)</f>
        <v/>
      </c>
      <c r="Z85" s="157" t="str">
        <f>VLOOKUP($B85,'Module 2025'!$A:$BA,35,FALSE)</f>
        <v/>
      </c>
      <c r="AA85" s="157" t="str">
        <f>VLOOKUP($B85,'Module 2025'!$A:$BA,36,FALSE)</f>
        <v/>
      </c>
      <c r="AB85" s="157" t="str">
        <f>VLOOKUP($B85,'Module 2025'!$A:$BA,37,FALSE)</f>
        <v/>
      </c>
      <c r="AC85" s="157" t="str">
        <f>VLOOKUP(B85,'Module 2025'!A:BC,55,FALSE)</f>
        <v>Ja</v>
      </c>
      <c r="AD85" s="157">
        <f>VLOOKUP(B85,'Module 2025'!A:BD,56,FALSE)</f>
        <v>0</v>
      </c>
      <c r="AE85" s="157">
        <f>VLOOKUP(B85,'Module 2025'!A:AX,50,FALSE)</f>
        <v>0</v>
      </c>
      <c r="AF85" s="157">
        <f>VLOOKUP(B85,'Module 2025'!A:F,6,FALSE)</f>
        <v>0</v>
      </c>
      <c r="AG85" s="157">
        <f>VLOOKUP(B85,'Module 2025'!A:H,7,FALSE)</f>
        <v>0</v>
      </c>
      <c r="AH85" s="157" t="str">
        <f>VLOOKUP(B85,'Module 2025'!A:H,8,FALSE)</f>
        <v>AV-TE</v>
      </c>
      <c r="AI85" s="157" t="str">
        <f>VLOOKUP(B85,'Module 2025'!A:BR,70,FALSE)</f>
        <v>x</v>
      </c>
    </row>
    <row r="86" spans="1:35">
      <c r="A86" s="117" t="str">
        <f>VLOOKUP($B86,'Module 2025'!$A:$BQ,69,FALSE)</f>
        <v>Hochreutener Hanspeter</v>
      </c>
      <c r="B86" s="66" t="s">
        <v>3869</v>
      </c>
      <c r="C86" s="6" t="str">
        <f>VLOOKUP($B86,'Module 2025'!$A:$BA,12,FALSE)</f>
        <v>Optoelektronik</v>
      </c>
      <c r="D86" s="6" t="str">
        <f>VLOOKUP($B86,'Module 2025'!$A:$BA,38,FALSE)</f>
        <v>ISC</v>
      </c>
      <c r="E86" s="117" t="str">
        <f>VLOOKUP($B86,'Module 2025'!$A:$BQ,39,FALSE)</f>
        <v>hhrt</v>
      </c>
      <c r="F86" s="6" t="str">
        <f>VLOOKUP(D86,Konstruktion!A:B,2,FALSE)</f>
        <v>IEM</v>
      </c>
      <c r="G86" s="6" t="str">
        <f>VLOOKUP($B86,'Module 2025'!$A:$BA,17,FALSE)</f>
        <v>ET5,ST5</v>
      </c>
      <c r="H86" s="6" t="str">
        <f>VLOOKUP($B86,'Module 2025'!$A:$BA,18,FALSE)</f>
        <v>6. Semester</v>
      </c>
      <c r="I86" s="6" t="str">
        <f>VLOOKUP($B86,'Module 2025'!$A:$BA,19,FALSE)</f>
        <v>6. Sem(ET)/8. Sem</v>
      </c>
      <c r="J86" s="6">
        <f>VLOOKUP($B86,'Module 2025'!$A:$BG,59,FALSE)</f>
        <v>0</v>
      </c>
      <c r="K86" s="157" t="str">
        <f>VLOOKUP($B86,'Module 2025'!$A:$BA,20,FALSE)</f>
        <v/>
      </c>
      <c r="L86" s="157" t="str">
        <f>VLOOKUP($B86,'Module 2025'!$A:$BA,21,FALSE)</f>
        <v/>
      </c>
      <c r="M86" s="157">
        <f>VLOOKUP($B86,'Module 2025'!$A:$BA,22,FALSE)</f>
        <v>0</v>
      </c>
      <c r="N86" s="157">
        <f>VLOOKUP($B86,'Module 2025'!$A:$BA,23,FALSE)</f>
        <v>0</v>
      </c>
      <c r="O86" s="157">
        <f>VLOOKUP($B86,'Module 2025'!$A:$BA,24,FALSE)</f>
        <v>6</v>
      </c>
      <c r="P86" s="157" t="str">
        <f>VLOOKUP($B86,'Module 2025'!$A:$BA,25,FALSE)</f>
        <v>6;8</v>
      </c>
      <c r="Q86" s="157" t="str">
        <f>VLOOKUP($B86,'Module 2025'!$A:$BA,26,FALSE)</f>
        <v/>
      </c>
      <c r="R86" s="157" t="str">
        <f>VLOOKUP($B86,'Module 2025'!$A:$BA,27,FALSE)</f>
        <v/>
      </c>
      <c r="S86" s="157" t="str">
        <f>VLOOKUP($B86,'Module 2025'!$A:$BA,28,FALSE)</f>
        <v/>
      </c>
      <c r="T86" s="157" t="str">
        <f>VLOOKUP($B86,'Module 2025'!$A:$BA,29,FALSE)</f>
        <v/>
      </c>
      <c r="U86" s="157" t="str">
        <f>VLOOKUP($B86,'Module 2025'!$A:$BA,30,FALSE)</f>
        <v/>
      </c>
      <c r="V86" s="157" t="str">
        <f>VLOOKUP($B86,'Module 2025'!$A:$BA,31,FALSE)</f>
        <v/>
      </c>
      <c r="W86" s="157">
        <f>VLOOKUP($B86,'Module 2025'!$A:$BA,32,FALSE)</f>
        <v>6</v>
      </c>
      <c r="X86" s="157">
        <f>VLOOKUP($B86,'Module 2025'!$A:$BA,33,FALSE)</f>
        <v>8</v>
      </c>
      <c r="Y86" s="157" t="str">
        <f>VLOOKUP($B86,'Module 2025'!$A:$BA,34,FALSE)</f>
        <v/>
      </c>
      <c r="Z86" s="157" t="str">
        <f>VLOOKUP($B86,'Module 2025'!$A:$BA,35,FALSE)</f>
        <v/>
      </c>
      <c r="AA86" s="157" t="str">
        <f>VLOOKUP($B86,'Module 2025'!$A:$BA,36,FALSE)</f>
        <v/>
      </c>
      <c r="AB86" s="157" t="str">
        <f>VLOOKUP($B86,'Module 2025'!$A:$BA,37,FALSE)</f>
        <v/>
      </c>
      <c r="AC86" s="157" t="str">
        <f>VLOOKUP(B86,'Module 2025'!A:BC,55,FALSE)</f>
        <v>Ja</v>
      </c>
      <c r="AD86" s="157">
        <f>VLOOKUP(B86,'Module 2025'!A:BD,56,FALSE)</f>
        <v>0</v>
      </c>
      <c r="AE86" s="157">
        <f>VLOOKUP(B86,'Module 2025'!A:AX,50,FALSE)</f>
        <v>0</v>
      </c>
      <c r="AF86" s="157">
        <f>VLOOKUP(B86,'Module 2025'!A:F,6,FALSE)</f>
        <v>0</v>
      </c>
      <c r="AG86" s="157">
        <f>VLOOKUP(B86,'Module 2025'!A:H,7,FALSE)</f>
        <v>0</v>
      </c>
      <c r="AH86" s="157" t="str">
        <f>VLOOKUP(B86,'Module 2025'!A:H,8,FALSE)</f>
        <v>ET,ST</v>
      </c>
      <c r="AI86" s="157" t="str">
        <f>VLOOKUP(B86,'Module 2025'!A:BR,70,FALSE)</f>
        <v>x</v>
      </c>
    </row>
    <row r="87" spans="1:35">
      <c r="A87" s="117" t="str">
        <f>VLOOKUP($B87,'Module 2025'!$A:$BQ,69,FALSE)</f>
        <v>Hofer Christoph</v>
      </c>
      <c r="B87" s="66" t="s">
        <v>3894</v>
      </c>
      <c r="C87" s="6" t="str">
        <f>VLOOKUP($B87,'Module 2025'!$A:$BA,12,FALSE)</f>
        <v>Qualitätssicherung - Methoden und Instrumente</v>
      </c>
      <c r="D87" s="6" t="str">
        <f>VLOOKUP($B87,'Module 2025'!$A:$BA,38,FALSE)</f>
        <v>IDP</v>
      </c>
      <c r="E87" s="117" t="str">
        <f>VLOOKUP($B87,'Module 2025'!$A:$BQ,39,FALSE)</f>
        <v>hofc</v>
      </c>
      <c r="F87" s="6" t="str">
        <f>VLOOKUP(D87,Konstruktion!A:B,2,FALSE)</f>
        <v>MPS</v>
      </c>
      <c r="G87" s="6" t="str">
        <f>VLOOKUP($B87,'Module 2025'!$A:$BA,17,FALSE)</f>
        <v>WI5-IE</v>
      </c>
      <c r="H87" s="6" t="str">
        <f>VLOOKUP($B87,'Module 2025'!$A:$BA,18,FALSE)</f>
        <v>6. Semester</v>
      </c>
      <c r="I87" s="6" t="str">
        <f>VLOOKUP($B87,'Module 2025'!$A:$BA,19,FALSE)</f>
        <v>8. Semester</v>
      </c>
      <c r="J87" s="6">
        <f>VLOOKUP($B87,'Module 2025'!$A:$BG,59,FALSE)</f>
        <v>0</v>
      </c>
      <c r="K87" s="157" t="str">
        <f>VLOOKUP($B87,'Module 2025'!$A:$BA,20,FALSE)</f>
        <v/>
      </c>
      <c r="L87" s="157" t="str">
        <f>VLOOKUP($B87,'Module 2025'!$A:$BA,21,FALSE)</f>
        <v/>
      </c>
      <c r="M87" s="157">
        <f>VLOOKUP($B87,'Module 2025'!$A:$BA,22,FALSE)</f>
        <v>0</v>
      </c>
      <c r="N87" s="157">
        <f>VLOOKUP($B87,'Module 2025'!$A:$BA,23,FALSE)</f>
        <v>0</v>
      </c>
      <c r="O87" s="157" t="str">
        <f>VLOOKUP($B87,'Module 2025'!$A:$BA,24,FALSE)</f>
        <v/>
      </c>
      <c r="P87" s="157" t="str">
        <f>VLOOKUP($B87,'Module 2025'!$A:$BA,25,FALSE)</f>
        <v/>
      </c>
      <c r="Q87" s="157" t="str">
        <f>VLOOKUP($B87,'Module 2025'!$A:$BA,26,FALSE)</f>
        <v/>
      </c>
      <c r="R87" s="157" t="str">
        <f>VLOOKUP($B87,'Module 2025'!$A:$BA,27,FALSE)</f>
        <v/>
      </c>
      <c r="S87" s="157" t="str">
        <f>VLOOKUP($B87,'Module 2025'!$A:$BA,28,FALSE)</f>
        <v/>
      </c>
      <c r="T87" s="157" t="str">
        <f>VLOOKUP($B87,'Module 2025'!$A:$BA,29,FALSE)</f>
        <v/>
      </c>
      <c r="U87" s="157" t="str">
        <f>VLOOKUP($B87,'Module 2025'!$A:$BA,30,FALSE)</f>
        <v/>
      </c>
      <c r="V87" s="157" t="str">
        <f>VLOOKUP($B87,'Module 2025'!$A:$BA,31,FALSE)</f>
        <v/>
      </c>
      <c r="W87" s="157" t="str">
        <f>VLOOKUP($B87,'Module 2025'!$A:$BA,32,FALSE)</f>
        <v/>
      </c>
      <c r="X87" s="157" t="str">
        <f>VLOOKUP($B87,'Module 2025'!$A:$BA,33,FALSE)</f>
        <v/>
      </c>
      <c r="Y87" s="157" t="str">
        <f>VLOOKUP($B87,'Module 2025'!$A:$BA,34,FALSE)</f>
        <v/>
      </c>
      <c r="Z87" s="157" t="str">
        <f>VLOOKUP($B87,'Module 2025'!$A:$BA,35,FALSE)</f>
        <v/>
      </c>
      <c r="AA87" s="157">
        <f>VLOOKUP($B87,'Module 2025'!$A:$BA,36,FALSE)</f>
        <v>6</v>
      </c>
      <c r="AB87" s="157">
        <f>VLOOKUP($B87,'Module 2025'!$A:$BA,37,FALSE)</f>
        <v>8</v>
      </c>
      <c r="AC87" s="157" t="str">
        <f>VLOOKUP(B87,'Module 2025'!A:BC,55,FALSE)</f>
        <v>Ja</v>
      </c>
      <c r="AD87" s="157">
        <f>VLOOKUP(B87,'Module 2025'!A:BD,56,FALSE)</f>
        <v>0</v>
      </c>
      <c r="AE87" s="157">
        <f>VLOOKUP(B87,'Module 2025'!A:AX,50,FALSE)</f>
        <v>0</v>
      </c>
      <c r="AF87" s="157">
        <f>VLOOKUP(B87,'Module 2025'!A:F,6,FALSE)</f>
        <v>0</v>
      </c>
      <c r="AG87" s="157" t="str">
        <f>VLOOKUP(B87,'Module 2025'!A:H,7,FALSE)</f>
        <v>WI-IE</v>
      </c>
      <c r="AH87" s="157">
        <f>VLOOKUP(B87,'Module 2025'!A:H,8,FALSE)</f>
        <v>0</v>
      </c>
      <c r="AI87" s="157">
        <f>VLOOKUP(B87,'Module 2025'!A:BR,70,FALSE)</f>
        <v>0</v>
      </c>
    </row>
    <row r="88" spans="1:35">
      <c r="A88" s="117" t="str">
        <f>VLOOKUP($B88,'Module 2025'!$A:$BQ,69,FALSE)</f>
        <v>Honegger Marcel</v>
      </c>
      <c r="B88" s="66" t="s">
        <v>3073</v>
      </c>
      <c r="C88" s="6" t="str">
        <f>VLOOKUP($B88,'Module 2025'!$A:$BA,12,FALSE)</f>
        <v>Robotik und Mechatronik 1</v>
      </c>
      <c r="D88" s="6" t="str">
        <f>VLOOKUP($B88,'Module 2025'!$A:$BA,38,FALSE)</f>
        <v>IMS</v>
      </c>
      <c r="E88" s="117" t="str">
        <f>VLOOKUP($B88,'Module 2025'!$A:$BQ,39,FALSE)</f>
        <v>honr</v>
      </c>
      <c r="F88" s="6" t="str">
        <f>VLOOKUP(D88,Konstruktion!A:B,2,FALSE)</f>
        <v>IEM</v>
      </c>
      <c r="G88" s="6" t="str">
        <f>VLOOKUP($B88,'Module 2025'!$A:$BA,17,FALSE)</f>
        <v>ET5,MT7,ST5</v>
      </c>
      <c r="H88" s="6" t="str">
        <f>VLOOKUP($B88,'Module 2025'!$A:$BA,18,FALSE)</f>
        <v>5. Semester</v>
      </c>
      <c r="I88" s="6" t="str">
        <f>VLOOKUP($B88,'Module 2025'!$A:$BA,19,FALSE)</f>
        <v>7. Sem(ET;MT)/5.Sem(ET;ST)</v>
      </c>
      <c r="J88" s="6">
        <f>VLOOKUP($B88,'Module 2025'!$A:$BG,59,FALSE)</f>
        <v>0</v>
      </c>
      <c r="K88" s="157" t="str">
        <f>VLOOKUP($B88,'Module 2025'!$A:$BA,20,FALSE)</f>
        <v/>
      </c>
      <c r="L88" s="157" t="str">
        <f>VLOOKUP($B88,'Module 2025'!$A:$BA,21,FALSE)</f>
        <v/>
      </c>
      <c r="M88" s="157">
        <f>VLOOKUP($B88,'Module 2025'!$A:$BA,22,FALSE)</f>
        <v>0</v>
      </c>
      <c r="N88" s="157">
        <f>VLOOKUP($B88,'Module 2025'!$A:$BA,23,FALSE)</f>
        <v>0</v>
      </c>
      <c r="O88" s="157">
        <f>VLOOKUP($B88,'Module 2025'!$A:$BA,24,FALSE)</f>
        <v>5</v>
      </c>
      <c r="P88" s="157" t="str">
        <f>VLOOKUP($B88,'Module 2025'!$A:$BA,25,FALSE)</f>
        <v>5;7</v>
      </c>
      <c r="Q88" s="157" t="str">
        <f>VLOOKUP($B88,'Module 2025'!$A:$BA,26,FALSE)</f>
        <v/>
      </c>
      <c r="R88" s="157" t="str">
        <f>VLOOKUP($B88,'Module 2025'!$A:$BA,27,FALSE)</f>
        <v/>
      </c>
      <c r="S88" s="157" t="str">
        <f>VLOOKUP($B88,'Module 2025'!$A:$BA,28,FALSE)</f>
        <v/>
      </c>
      <c r="T88" s="157" t="str">
        <f>VLOOKUP($B88,'Module 2025'!$A:$BA,29,FALSE)</f>
        <v/>
      </c>
      <c r="U88" s="157">
        <f>VLOOKUP($B88,'Module 2025'!$A:$BA,30,FALSE)</f>
        <v>5</v>
      </c>
      <c r="V88" s="157">
        <f>VLOOKUP($B88,'Module 2025'!$A:$BA,31,FALSE)</f>
        <v>7</v>
      </c>
      <c r="W88" s="157">
        <f>VLOOKUP($B88,'Module 2025'!$A:$BA,32,FALSE)</f>
        <v>5</v>
      </c>
      <c r="X88" s="157">
        <f>VLOOKUP($B88,'Module 2025'!$A:$BA,33,FALSE)</f>
        <v>5</v>
      </c>
      <c r="Y88" s="157" t="str">
        <f>VLOOKUP($B88,'Module 2025'!$A:$BA,34,FALSE)</f>
        <v/>
      </c>
      <c r="Z88" s="157" t="str">
        <f>VLOOKUP($B88,'Module 2025'!$A:$BA,35,FALSE)</f>
        <v/>
      </c>
      <c r="AA88" s="157" t="str">
        <f>VLOOKUP($B88,'Module 2025'!$A:$BA,36,FALSE)</f>
        <v/>
      </c>
      <c r="AB88" s="157" t="str">
        <f>VLOOKUP($B88,'Module 2025'!$A:$BA,37,FALSE)</f>
        <v/>
      </c>
      <c r="AC88" s="157" t="str">
        <f>VLOOKUP(B88,'Module 2025'!A:BC,55,FALSE)</f>
        <v>Ja</v>
      </c>
      <c r="AD88" s="157">
        <f>VLOOKUP(B88,'Module 2025'!A:BD,56,FALSE)</f>
        <v>0</v>
      </c>
      <c r="AE88" s="157">
        <f>VLOOKUP(B88,'Module 2025'!A:AX,50,FALSE)</f>
        <v>0</v>
      </c>
      <c r="AF88" s="157">
        <f>VLOOKUP(B88,'Module 2025'!A:F,6,FALSE)</f>
        <v>0</v>
      </c>
      <c r="AG88" s="157" t="str">
        <f>VLOOKUP(B88,'Module 2025'!A:H,7,FALSE)</f>
        <v>ST-ROM</v>
      </c>
      <c r="AH88" s="157" t="str">
        <f>VLOOKUP(B88,'Module 2025'!A:H,8,FALSE)</f>
        <v>ET,MT,ST-MED</v>
      </c>
      <c r="AI88" s="157" t="str">
        <f>VLOOKUP(B88,'Module 2025'!A:BR,70,FALSE)</f>
        <v>x</v>
      </c>
    </row>
    <row r="89" spans="1:35">
      <c r="A89" s="117" t="str">
        <f>VLOOKUP($B89,'Module 2025'!$A:$BQ,69,FALSE)</f>
        <v>Honegger Marcel</v>
      </c>
      <c r="B89" s="66" t="s">
        <v>3916</v>
      </c>
      <c r="C89" s="6" t="str">
        <f>VLOOKUP($B89,'Module 2025'!$A:$BA,12,FALSE)</f>
        <v>Robotik und Mechatronik 2</v>
      </c>
      <c r="D89" s="6" t="str">
        <f>VLOOKUP($B89,'Module 2025'!$A:$BA,38,FALSE)</f>
        <v>IMS</v>
      </c>
      <c r="E89" s="117" t="str">
        <f>VLOOKUP($B89,'Module 2025'!$A:$BQ,39,FALSE)</f>
        <v>honr</v>
      </c>
      <c r="F89" s="6" t="str">
        <f>VLOOKUP(D89,Konstruktion!A:B,2,FALSE)</f>
        <v>IEM</v>
      </c>
      <c r="G89" s="6" t="str">
        <f>VLOOKUP($B89,'Module 2025'!$A:$BA,17,FALSE)</f>
        <v>ET5,MT7,ST5</v>
      </c>
      <c r="H89" s="6" t="str">
        <f>VLOOKUP($B89,'Module 2025'!$A:$BA,18,FALSE)</f>
        <v>6. Semester</v>
      </c>
      <c r="I89" s="6" t="str">
        <f>VLOOKUP($B89,'Module 2025'!$A:$BA,19,FALSE)</f>
        <v>6.Sem(ET;ST)/8.Sem(ET;MT)</v>
      </c>
      <c r="J89" s="6">
        <f>VLOOKUP($B89,'Module 2025'!$A:$BG,59,FALSE)</f>
        <v>0</v>
      </c>
      <c r="K89" s="157" t="str">
        <f>VLOOKUP($B89,'Module 2025'!$A:$BA,20,FALSE)</f>
        <v/>
      </c>
      <c r="L89" s="157" t="str">
        <f>VLOOKUP($B89,'Module 2025'!$A:$BA,21,FALSE)</f>
        <v/>
      </c>
      <c r="M89" s="157">
        <f>VLOOKUP($B89,'Module 2025'!$A:$BA,22,FALSE)</f>
        <v>0</v>
      </c>
      <c r="N89" s="157">
        <f>VLOOKUP($B89,'Module 2025'!$A:$BA,23,FALSE)</f>
        <v>0</v>
      </c>
      <c r="O89" s="157">
        <f>VLOOKUP($B89,'Module 2025'!$A:$BA,24,FALSE)</f>
        <v>6</v>
      </c>
      <c r="P89" s="157" t="str">
        <f>VLOOKUP($B89,'Module 2025'!$A:$BA,25,FALSE)</f>
        <v>6;8</v>
      </c>
      <c r="Q89" s="157" t="str">
        <f>VLOOKUP($B89,'Module 2025'!$A:$BA,26,FALSE)</f>
        <v/>
      </c>
      <c r="R89" s="157" t="str">
        <f>VLOOKUP($B89,'Module 2025'!$A:$BA,27,FALSE)</f>
        <v/>
      </c>
      <c r="S89" s="157" t="str">
        <f>VLOOKUP($B89,'Module 2025'!$A:$BA,28,FALSE)</f>
        <v/>
      </c>
      <c r="T89" s="157" t="str">
        <f>VLOOKUP($B89,'Module 2025'!$A:$BA,29,FALSE)</f>
        <v/>
      </c>
      <c r="U89" s="157">
        <f>VLOOKUP($B89,'Module 2025'!$A:$BA,30,FALSE)</f>
        <v>6</v>
      </c>
      <c r="V89" s="157">
        <f>VLOOKUP($B89,'Module 2025'!$A:$BA,31,FALSE)</f>
        <v>8</v>
      </c>
      <c r="W89" s="157">
        <f>VLOOKUP($B89,'Module 2025'!$A:$BA,32,FALSE)</f>
        <v>6</v>
      </c>
      <c r="X89" s="157">
        <f>VLOOKUP($B89,'Module 2025'!$A:$BA,33,FALSE)</f>
        <v>6</v>
      </c>
      <c r="Y89" s="157" t="str">
        <f>VLOOKUP($B89,'Module 2025'!$A:$BA,34,FALSE)</f>
        <v/>
      </c>
      <c r="Z89" s="157" t="str">
        <f>VLOOKUP($B89,'Module 2025'!$A:$BA,35,FALSE)</f>
        <v/>
      </c>
      <c r="AA89" s="157" t="str">
        <f>VLOOKUP($B89,'Module 2025'!$A:$BA,36,FALSE)</f>
        <v/>
      </c>
      <c r="AB89" s="157" t="str">
        <f>VLOOKUP($B89,'Module 2025'!$A:$BA,37,FALSE)</f>
        <v/>
      </c>
      <c r="AC89" s="157" t="str">
        <f>VLOOKUP(B89,'Module 2025'!A:BC,55,FALSE)</f>
        <v>Ja</v>
      </c>
      <c r="AD89" s="157">
        <f>VLOOKUP(B89,'Module 2025'!A:BD,56,FALSE)</f>
        <v>0</v>
      </c>
      <c r="AE89" s="157">
        <f>VLOOKUP(B89,'Module 2025'!A:AX,50,FALSE)</f>
        <v>0</v>
      </c>
      <c r="AF89" s="157">
        <f>VLOOKUP(B89,'Module 2025'!A:F,6,FALSE)</f>
        <v>0</v>
      </c>
      <c r="AG89" s="157" t="str">
        <f>VLOOKUP(B89,'Module 2025'!A:H,7,FALSE)</f>
        <v>ST-ROM</v>
      </c>
      <c r="AH89" s="157" t="str">
        <f>VLOOKUP(B89,'Module 2025'!A:H,8,FALSE)</f>
        <v>ET,MT,ST-MED</v>
      </c>
      <c r="AI89" s="157" t="str">
        <f>VLOOKUP(B89,'Module 2025'!A:BR,70,FALSE)</f>
        <v>x</v>
      </c>
    </row>
    <row r="90" spans="1:35">
      <c r="A90" s="117" t="str">
        <f>VLOOKUP($B90,'Module 2025'!$A:$BQ,69,FALSE)</f>
        <v>Hug Peter</v>
      </c>
      <c r="B90" s="66" t="s">
        <v>3534</v>
      </c>
      <c r="C90" s="6" t="str">
        <f>VLOOKUP($B90,'Module 2025'!$A:$BA,12,FALSE)</f>
        <v>Advanced Digital Engineering</v>
      </c>
      <c r="D90" s="6" t="str">
        <f>VLOOKUP($B90,'Module 2025'!$A:$BA,38,FALSE)</f>
        <v>ZPP</v>
      </c>
      <c r="E90" s="117" t="str">
        <f>VLOOKUP($B90,'Module 2025'!$A:$BQ,39,FALSE)</f>
        <v>hptr</v>
      </c>
      <c r="F90" s="6" t="str">
        <f>VLOOKUP(D90,Konstruktion!A:B,2,FALSE)</f>
        <v>MEA</v>
      </c>
      <c r="G90" s="6" t="str">
        <f>VLOOKUP($B90,'Module 2025'!$A:$BA,17,FALSE)</f>
        <v>MT7</v>
      </c>
      <c r="H90" s="6" t="str">
        <f>VLOOKUP($B90,'Module 2025'!$A:$BA,18,FALSE)</f>
        <v>6. Semester</v>
      </c>
      <c r="I90" s="6" t="str">
        <f>VLOOKUP($B90,'Module 2025'!$A:$BA,19,FALSE)</f>
        <v>8. Semester</v>
      </c>
      <c r="J90" s="6">
        <f>VLOOKUP($B90,'Module 2025'!$A:$BG,59,FALSE)</f>
        <v>0</v>
      </c>
      <c r="K90" s="157" t="str">
        <f>VLOOKUP($B90,'Module 2025'!$A:$BA,20,FALSE)</f>
        <v/>
      </c>
      <c r="L90" s="157" t="str">
        <f>VLOOKUP($B90,'Module 2025'!$A:$BA,21,FALSE)</f>
        <v/>
      </c>
      <c r="M90" s="157">
        <f>VLOOKUP($B90,'Module 2025'!$A:$BA,22,FALSE)</f>
        <v>0</v>
      </c>
      <c r="N90" s="157">
        <f>VLOOKUP($B90,'Module 2025'!$A:$BA,23,FALSE)</f>
        <v>0</v>
      </c>
      <c r="O90" s="157" t="str">
        <f>VLOOKUP($B90,'Module 2025'!$A:$BA,24,FALSE)</f>
        <v/>
      </c>
      <c r="P90" s="157" t="str">
        <f>VLOOKUP($B90,'Module 2025'!$A:$BA,25,FALSE)</f>
        <v/>
      </c>
      <c r="Q90" s="157" t="str">
        <f>VLOOKUP($B90,'Module 2025'!$A:$BA,26,FALSE)</f>
        <v/>
      </c>
      <c r="R90" s="157" t="str">
        <f>VLOOKUP($B90,'Module 2025'!$A:$BA,27,FALSE)</f>
        <v/>
      </c>
      <c r="S90" s="157" t="str">
        <f>VLOOKUP($B90,'Module 2025'!$A:$BA,28,FALSE)</f>
        <v/>
      </c>
      <c r="T90" s="157" t="str">
        <f>VLOOKUP($B90,'Module 2025'!$A:$BA,29,FALSE)</f>
        <v/>
      </c>
      <c r="U90" s="157">
        <f>VLOOKUP($B90,'Module 2025'!$A:$BA,30,FALSE)</f>
        <v>6</v>
      </c>
      <c r="V90" s="157">
        <f>VLOOKUP($B90,'Module 2025'!$A:$BA,31,FALSE)</f>
        <v>8</v>
      </c>
      <c r="W90" s="157" t="str">
        <f>VLOOKUP($B90,'Module 2025'!$A:$BA,32,FALSE)</f>
        <v/>
      </c>
      <c r="X90" s="157" t="str">
        <f>VLOOKUP($B90,'Module 2025'!$A:$BA,33,FALSE)</f>
        <v/>
      </c>
      <c r="Y90" s="157" t="str">
        <f>VLOOKUP($B90,'Module 2025'!$A:$BA,34,FALSE)</f>
        <v/>
      </c>
      <c r="Z90" s="157" t="str">
        <f>VLOOKUP($B90,'Module 2025'!$A:$BA,35,FALSE)</f>
        <v/>
      </c>
      <c r="AA90" s="157" t="str">
        <f>VLOOKUP($B90,'Module 2025'!$A:$BA,36,FALSE)</f>
        <v/>
      </c>
      <c r="AB90" s="157" t="str">
        <f>VLOOKUP($B90,'Module 2025'!$A:$BA,37,FALSE)</f>
        <v/>
      </c>
      <c r="AC90" s="157" t="str">
        <f>VLOOKUP(B90,'Module 2025'!A:BC,55,FALSE)</f>
        <v>Ja</v>
      </c>
      <c r="AD90" s="157">
        <f>VLOOKUP(B90,'Module 2025'!A:BD,56,FALSE)</f>
        <v>0</v>
      </c>
      <c r="AE90" s="157">
        <f>VLOOKUP(B90,'Module 2025'!A:AX,50,FALSE)</f>
        <v>0</v>
      </c>
      <c r="AF90" s="157">
        <f>VLOOKUP(B90,'Module 2025'!A:F,6,FALSE)</f>
        <v>0</v>
      </c>
      <c r="AG90" s="157">
        <f>VLOOKUP(B90,'Module 2025'!A:H,7,FALSE)</f>
        <v>0</v>
      </c>
      <c r="AH90" s="157" t="str">
        <f>VLOOKUP(B90,'Module 2025'!A:H,8,FALSE)</f>
        <v>MT</v>
      </c>
      <c r="AI90" s="157" t="str">
        <f>VLOOKUP(B90,'Module 2025'!A:BR,70,FALSE)</f>
        <v>x</v>
      </c>
    </row>
    <row r="91" spans="1:35">
      <c r="A91" s="117" t="str">
        <f>VLOOKUP($B91,'Module 2025'!$A:$BQ,69,FALSE)</f>
        <v>Hug Peter</v>
      </c>
      <c r="B91" s="66" t="s">
        <v>3548</v>
      </c>
      <c r="C91" s="6" t="str">
        <f>VLOOKUP($B91,'Module 2025'!$A:$BA,12,FALSE)</f>
        <v>Advanced Digital Production</v>
      </c>
      <c r="D91" s="6" t="str">
        <f>VLOOKUP($B91,'Module 2025'!$A:$BA,38,FALSE)</f>
        <v>ZPP</v>
      </c>
      <c r="E91" s="117" t="str">
        <f>VLOOKUP($B91,'Module 2025'!$A:$BQ,39,FALSE)</f>
        <v>hptr</v>
      </c>
      <c r="F91" s="6" t="str">
        <f>VLOOKUP(D91,Konstruktion!A:B,2,FALSE)</f>
        <v>MEA</v>
      </c>
      <c r="G91" s="6" t="str">
        <f>VLOOKUP($B91,'Module 2025'!$A:$BA,17,FALSE)</f>
        <v>MT7</v>
      </c>
      <c r="H91" s="6" t="str">
        <f>VLOOKUP($B91,'Module 2025'!$A:$BA,18,FALSE)</f>
        <v>6. Semester</v>
      </c>
      <c r="I91" s="6" t="str">
        <f>VLOOKUP($B91,'Module 2025'!$A:$BA,19,FALSE)</f>
        <v>8. Semester</v>
      </c>
      <c r="J91" s="6">
        <f>VLOOKUP($B91,'Module 2025'!$A:$BG,59,FALSE)</f>
        <v>0</v>
      </c>
      <c r="K91" s="157" t="str">
        <f>VLOOKUP($B91,'Module 2025'!$A:$BA,20,FALSE)</f>
        <v/>
      </c>
      <c r="L91" s="157" t="str">
        <f>VLOOKUP($B91,'Module 2025'!$A:$BA,21,FALSE)</f>
        <v/>
      </c>
      <c r="M91" s="157">
        <f>VLOOKUP($B91,'Module 2025'!$A:$BA,22,FALSE)</f>
        <v>0</v>
      </c>
      <c r="N91" s="157">
        <f>VLOOKUP($B91,'Module 2025'!$A:$BA,23,FALSE)</f>
        <v>0</v>
      </c>
      <c r="O91" s="157" t="str">
        <f>VLOOKUP($B91,'Module 2025'!$A:$BA,24,FALSE)</f>
        <v/>
      </c>
      <c r="P91" s="157" t="str">
        <f>VLOOKUP($B91,'Module 2025'!$A:$BA,25,FALSE)</f>
        <v/>
      </c>
      <c r="Q91" s="157" t="str">
        <f>VLOOKUP($B91,'Module 2025'!$A:$BA,26,FALSE)</f>
        <v/>
      </c>
      <c r="R91" s="157" t="str">
        <f>VLOOKUP($B91,'Module 2025'!$A:$BA,27,FALSE)</f>
        <v/>
      </c>
      <c r="S91" s="157" t="str">
        <f>VLOOKUP($B91,'Module 2025'!$A:$BA,28,FALSE)</f>
        <v/>
      </c>
      <c r="T91" s="157" t="str">
        <f>VLOOKUP($B91,'Module 2025'!$A:$BA,29,FALSE)</f>
        <v/>
      </c>
      <c r="U91" s="157">
        <f>VLOOKUP($B91,'Module 2025'!$A:$BA,30,FALSE)</f>
        <v>6</v>
      </c>
      <c r="V91" s="157">
        <f>VLOOKUP($B91,'Module 2025'!$A:$BA,31,FALSE)</f>
        <v>8</v>
      </c>
      <c r="W91" s="157" t="str">
        <f>VLOOKUP($B91,'Module 2025'!$A:$BA,32,FALSE)</f>
        <v/>
      </c>
      <c r="X91" s="157" t="str">
        <f>VLOOKUP($B91,'Module 2025'!$A:$BA,33,FALSE)</f>
        <v/>
      </c>
      <c r="Y91" s="157" t="str">
        <f>VLOOKUP($B91,'Module 2025'!$A:$BA,34,FALSE)</f>
        <v/>
      </c>
      <c r="Z91" s="157" t="str">
        <f>VLOOKUP($B91,'Module 2025'!$A:$BA,35,FALSE)</f>
        <v/>
      </c>
      <c r="AA91" s="157" t="str">
        <f>VLOOKUP($B91,'Module 2025'!$A:$BA,36,FALSE)</f>
        <v/>
      </c>
      <c r="AB91" s="157" t="str">
        <f>VLOOKUP($B91,'Module 2025'!$A:$BA,37,FALSE)</f>
        <v/>
      </c>
      <c r="AC91" s="157" t="str">
        <f>VLOOKUP(B91,'Module 2025'!A:BC,55,FALSE)</f>
        <v>Ja</v>
      </c>
      <c r="AD91" s="157">
        <f>VLOOKUP(B91,'Module 2025'!A:BD,56,FALSE)</f>
        <v>0</v>
      </c>
      <c r="AE91" s="157">
        <f>VLOOKUP(B91,'Module 2025'!A:AX,50,FALSE)</f>
        <v>0</v>
      </c>
      <c r="AF91" s="157">
        <f>VLOOKUP(B91,'Module 2025'!A:F,6,FALSE)</f>
        <v>0</v>
      </c>
      <c r="AG91" s="157">
        <f>VLOOKUP(B91,'Module 2025'!A:H,7,FALSE)</f>
        <v>0</v>
      </c>
      <c r="AH91" s="157" t="str">
        <f>VLOOKUP(B91,'Module 2025'!A:H,8,FALSE)</f>
        <v>MT</v>
      </c>
      <c r="AI91" s="157" t="str">
        <f>VLOOKUP(B91,'Module 2025'!A:BR,70,FALSE)</f>
        <v>x</v>
      </c>
    </row>
    <row r="92" spans="1:35">
      <c r="A92" s="117" t="str">
        <f>VLOOKUP($B92,'Module 2025'!$A:$BQ,69,FALSE)</f>
        <v>Hug Peter</v>
      </c>
      <c r="B92" s="66" t="s">
        <v>2873</v>
      </c>
      <c r="C92" s="6" t="str">
        <f>VLOOKUP($B92,'Module 2025'!$A:$BA,12,FALSE)</f>
        <v>Industrial Design: Basic Principles</v>
      </c>
      <c r="D92" s="6" t="str">
        <f>VLOOKUP($B92,'Module 2025'!$A:$BA,38,FALSE)</f>
        <v>ZPP</v>
      </c>
      <c r="E92" s="117" t="str">
        <f>VLOOKUP($B92,'Module 2025'!$A:$BQ,39,FALSE)</f>
        <v>hptr</v>
      </c>
      <c r="F92" s="6" t="str">
        <f>VLOOKUP(D92,Konstruktion!A:B,2,FALSE)</f>
        <v>MEA</v>
      </c>
      <c r="G92" s="6" t="str">
        <f>VLOOKUP($B92,'Module 2025'!$A:$BA,17,FALSE)</f>
        <v>MT7,ST5</v>
      </c>
      <c r="H92" s="6" t="str">
        <f>VLOOKUP($B92,'Module 2025'!$A:$BA,18,FALSE)</f>
        <v>5. Semester</v>
      </c>
      <c r="I92" s="6" t="str">
        <f>VLOOKUP($B92,'Module 2025'!$A:$BA,19,FALSE)</f>
        <v>7. Semester</v>
      </c>
      <c r="J92" s="6">
        <f>VLOOKUP($B92,'Module 2025'!$A:$BG,59,FALSE)</f>
        <v>0</v>
      </c>
      <c r="K92" s="157" t="str">
        <f>VLOOKUP($B92,'Module 2025'!$A:$BA,20,FALSE)</f>
        <v/>
      </c>
      <c r="L92" s="157" t="str">
        <f>VLOOKUP($B92,'Module 2025'!$A:$BA,21,FALSE)</f>
        <v/>
      </c>
      <c r="M92" s="157">
        <f>VLOOKUP($B92,'Module 2025'!$A:$BA,22,FALSE)</f>
        <v>0</v>
      </c>
      <c r="N92" s="157">
        <f>VLOOKUP($B92,'Module 2025'!$A:$BA,23,FALSE)</f>
        <v>0</v>
      </c>
      <c r="O92" s="157" t="str">
        <f>VLOOKUP($B92,'Module 2025'!$A:$BA,24,FALSE)</f>
        <v/>
      </c>
      <c r="P92" s="157" t="str">
        <f>VLOOKUP($B92,'Module 2025'!$A:$BA,25,FALSE)</f>
        <v/>
      </c>
      <c r="Q92" s="157" t="str">
        <f>VLOOKUP($B92,'Module 2025'!$A:$BA,26,FALSE)</f>
        <v/>
      </c>
      <c r="R92" s="157" t="str">
        <f>VLOOKUP($B92,'Module 2025'!$A:$BA,27,FALSE)</f>
        <v/>
      </c>
      <c r="S92" s="157" t="str">
        <f>VLOOKUP($B92,'Module 2025'!$A:$BA,28,FALSE)</f>
        <v/>
      </c>
      <c r="T92" s="157" t="str">
        <f>VLOOKUP($B92,'Module 2025'!$A:$BA,29,FALSE)</f>
        <v/>
      </c>
      <c r="U92" s="157">
        <f>VLOOKUP($B92,'Module 2025'!$A:$BA,30,FALSE)</f>
        <v>5</v>
      </c>
      <c r="V92" s="157">
        <f>VLOOKUP($B92,'Module 2025'!$A:$BA,31,FALSE)</f>
        <v>7</v>
      </c>
      <c r="W92" s="157">
        <f>VLOOKUP($B92,'Module 2025'!$A:$BA,32,FALSE)</f>
        <v>5</v>
      </c>
      <c r="X92" s="157">
        <f>VLOOKUP($B92,'Module 2025'!$A:$BA,33,FALSE)</f>
        <v>7</v>
      </c>
      <c r="Y92" s="157" t="str">
        <f>VLOOKUP($B92,'Module 2025'!$A:$BA,34,FALSE)</f>
        <v/>
      </c>
      <c r="Z92" s="157" t="str">
        <f>VLOOKUP($B92,'Module 2025'!$A:$BA,35,FALSE)</f>
        <v/>
      </c>
      <c r="AA92" s="157" t="str">
        <f>VLOOKUP($B92,'Module 2025'!$A:$BA,36,FALSE)</f>
        <v/>
      </c>
      <c r="AB92" s="157" t="str">
        <f>VLOOKUP($B92,'Module 2025'!$A:$BA,37,FALSE)</f>
        <v/>
      </c>
      <c r="AC92" s="157" t="str">
        <f>VLOOKUP(B92,'Module 2025'!A:BC,55,FALSE)</f>
        <v>Ja</v>
      </c>
      <c r="AD92" s="157">
        <f>VLOOKUP(B92,'Module 2025'!A:BD,56,FALSE)</f>
        <v>0</v>
      </c>
      <c r="AE92" s="157" t="str">
        <f>VLOOKUP(B92,'Module 2025'!A:AX,50,FALSE)</f>
        <v>x</v>
      </c>
      <c r="AF92" s="157">
        <f>VLOOKUP(B92,'Module 2025'!A:F,6,FALSE)</f>
        <v>0</v>
      </c>
      <c r="AG92" s="157">
        <f>VLOOKUP(B92,'Module 2025'!A:H,7,FALSE)</f>
        <v>0</v>
      </c>
      <c r="AH92" s="157" t="str">
        <f>VLOOKUP(B92,'Module 2025'!A:H,8,FALSE)</f>
        <v>MT,ST</v>
      </c>
      <c r="AI92" s="157" t="str">
        <f>VLOOKUP(B92,'Module 2025'!A:BR,70,FALSE)</f>
        <v>x</v>
      </c>
    </row>
    <row r="93" spans="1:35">
      <c r="A93" s="117" t="str">
        <f>VLOOKUP($B93,'Module 2025'!$A:$BQ,69,FALSE)</f>
        <v>Hutter Hans-Peter</v>
      </c>
      <c r="B93" s="66" t="s">
        <v>3042</v>
      </c>
      <c r="C93" s="6" t="str">
        <f>VLOOKUP($B93,'Module 2025'!$A:$BA,12,FALSE)</f>
        <v>Natural User Interfaces</v>
      </c>
      <c r="D93" s="6" t="str">
        <f>VLOOKUP($B93,'Module 2025'!$A:$BA,38,FALSE)</f>
        <v>InIT</v>
      </c>
      <c r="E93" s="117" t="str">
        <f>VLOOKUP($B93,'Module 2025'!$A:$BQ,39,FALSE)</f>
        <v>huhp</v>
      </c>
      <c r="F93" s="6" t="str">
        <f>VLOOKUP(D93,Konstruktion!A:B,2,FALSE)</f>
        <v>IEM</v>
      </c>
      <c r="G93" s="6" t="str">
        <f>VLOOKUP($B93,'Module 2025'!$A:$BA,17,FALSE)</f>
        <v>IT6</v>
      </c>
      <c r="H93" s="6" t="str">
        <f>VLOOKUP($B93,'Module 2025'!$A:$BA,18,FALSE)</f>
        <v>5. Semester</v>
      </c>
      <c r="I93" s="6" t="str">
        <f>VLOOKUP($B93,'Module 2025'!$A:$BA,19,FALSE)</f>
        <v>5. Sem/7. Sem</v>
      </c>
      <c r="J93" s="6">
        <f>VLOOKUP($B93,'Module 2025'!$A:$BG,59,FALSE)</f>
        <v>0</v>
      </c>
      <c r="K93" s="157" t="str">
        <f>VLOOKUP($B93,'Module 2025'!$A:$BA,20,FALSE)</f>
        <v/>
      </c>
      <c r="L93" s="157" t="str">
        <f>VLOOKUP($B93,'Module 2025'!$A:$BA,21,FALSE)</f>
        <v/>
      </c>
      <c r="M93" s="157">
        <f>VLOOKUP($B93,'Module 2025'!$A:$BA,22,FALSE)</f>
        <v>0</v>
      </c>
      <c r="N93" s="157">
        <f>VLOOKUP($B93,'Module 2025'!$A:$BA,23,FALSE)</f>
        <v>0</v>
      </c>
      <c r="O93" s="157" t="str">
        <f>VLOOKUP($B93,'Module 2025'!$A:$BA,24,FALSE)</f>
        <v/>
      </c>
      <c r="P93" s="157" t="str">
        <f>VLOOKUP($B93,'Module 2025'!$A:$BA,25,FALSE)</f>
        <v/>
      </c>
      <c r="Q93" s="157" t="str">
        <f>VLOOKUP($B93,'Module 2025'!$A:$BA,26,FALSE)</f>
        <v/>
      </c>
      <c r="R93" s="157" t="str">
        <f>VLOOKUP($B93,'Module 2025'!$A:$BA,27,FALSE)</f>
        <v/>
      </c>
      <c r="S93" s="157">
        <f>VLOOKUP($B93,'Module 2025'!$A:$BA,28,FALSE)</f>
        <v>5</v>
      </c>
      <c r="T93" s="157" t="str">
        <f>VLOOKUP($B93,'Module 2025'!$A:$BA,29,FALSE)</f>
        <v>5;7</v>
      </c>
      <c r="U93" s="157" t="str">
        <f>VLOOKUP($B93,'Module 2025'!$A:$BA,30,FALSE)</f>
        <v/>
      </c>
      <c r="V93" s="157" t="str">
        <f>VLOOKUP($B93,'Module 2025'!$A:$BA,31,FALSE)</f>
        <v/>
      </c>
      <c r="W93" s="157" t="str">
        <f>VLOOKUP($B93,'Module 2025'!$A:$BA,32,FALSE)</f>
        <v/>
      </c>
      <c r="X93" s="157" t="str">
        <f>VLOOKUP($B93,'Module 2025'!$A:$BA,33,FALSE)</f>
        <v/>
      </c>
      <c r="Y93" s="157" t="str">
        <f>VLOOKUP($B93,'Module 2025'!$A:$BA,34,FALSE)</f>
        <v/>
      </c>
      <c r="Z93" s="157" t="str">
        <f>VLOOKUP($B93,'Module 2025'!$A:$BA,35,FALSE)</f>
        <v/>
      </c>
      <c r="AA93" s="157" t="str">
        <f>VLOOKUP($B93,'Module 2025'!$A:$BA,36,FALSE)</f>
        <v/>
      </c>
      <c r="AB93" s="157" t="str">
        <f>VLOOKUP($B93,'Module 2025'!$A:$BA,37,FALSE)</f>
        <v/>
      </c>
      <c r="AC93" s="157" t="str">
        <f>VLOOKUP(B93,'Module 2025'!A:BC,55,FALSE)</f>
        <v>Ja</v>
      </c>
      <c r="AD93" s="157" t="str">
        <f>VLOOKUP(B93,'Module 2025'!A:BD,56,FALSE)</f>
        <v>ZH</v>
      </c>
      <c r="AE93" s="157">
        <f>VLOOKUP(B93,'Module 2025'!A:AX,50,FALSE)</f>
        <v>0</v>
      </c>
      <c r="AF93" s="157">
        <f>VLOOKUP(B93,'Module 2025'!A:F,6,FALSE)</f>
        <v>0</v>
      </c>
      <c r="AG93" s="157">
        <f>VLOOKUP(B93,'Module 2025'!A:H,7,FALSE)</f>
        <v>0</v>
      </c>
      <c r="AH93" s="157" t="str">
        <f>VLOOKUP(B93,'Module 2025'!A:H,8,FALSE)</f>
        <v>IT</v>
      </c>
      <c r="AI93" s="157" t="str">
        <f>VLOOKUP(B93,'Module 2025'!A:BR,70,FALSE)</f>
        <v>x</v>
      </c>
    </row>
    <row r="94" spans="1:35">
      <c r="A94" s="117" t="str">
        <f>VLOOKUP($B94,'Module 2025'!$A:$BQ,69,FALSE)</f>
        <v>Järmann Thomas</v>
      </c>
      <c r="B94" s="66" t="s">
        <v>3824</v>
      </c>
      <c r="C94" s="6" t="str">
        <f>VLOOKUP($B94,'Module 2025'!$A:$BA,12,FALSE)</f>
        <v>Medizintechnik 2</v>
      </c>
      <c r="D94" s="6" t="str">
        <f>VLOOKUP($B94,'Module 2025'!$A:$BA,38,FALSE)</f>
        <v>IAMP</v>
      </c>
      <c r="E94" s="117" t="str">
        <f>VLOOKUP($B94,'Module 2025'!$A:$BQ,39,FALSE)</f>
        <v>jart</v>
      </c>
      <c r="F94" s="6" t="str">
        <f>VLOOKUP(D94,Konstruktion!A:B,2,FALSE)</f>
        <v>MPS</v>
      </c>
      <c r="G94" s="6" t="str">
        <f>VLOOKUP($B94,'Module 2025'!$A:$BA,17,FALSE)</f>
        <v>ET5,MT7,ST5</v>
      </c>
      <c r="H94" s="6" t="str">
        <f>VLOOKUP($B94,'Module 2025'!$A:$BA,18,FALSE)</f>
        <v>6. Semester</v>
      </c>
      <c r="I94" s="6" t="str">
        <f>VLOOKUP($B94,'Module 2025'!$A:$BA,19,FALSE)</f>
        <v>8. Semester</v>
      </c>
      <c r="J94" s="6">
        <f>VLOOKUP($B94,'Module 2025'!$A:$BG,59,FALSE)</f>
        <v>0</v>
      </c>
      <c r="K94" s="157" t="str">
        <f>VLOOKUP($B94,'Module 2025'!$A:$BA,20,FALSE)</f>
        <v/>
      </c>
      <c r="L94" s="157" t="str">
        <f>VLOOKUP($B94,'Module 2025'!$A:$BA,21,FALSE)</f>
        <v/>
      </c>
      <c r="M94" s="157">
        <f>VLOOKUP($B94,'Module 2025'!$A:$BA,22,FALSE)</f>
        <v>0</v>
      </c>
      <c r="N94" s="157">
        <f>VLOOKUP($B94,'Module 2025'!$A:$BA,23,FALSE)</f>
        <v>0</v>
      </c>
      <c r="O94" s="157">
        <f>VLOOKUP($B94,'Module 2025'!$A:$BA,24,FALSE)</f>
        <v>6</v>
      </c>
      <c r="P94" s="157">
        <f>VLOOKUP($B94,'Module 2025'!$A:$BA,25,FALSE)</f>
        <v>8</v>
      </c>
      <c r="Q94" s="157" t="str">
        <f>VLOOKUP($B94,'Module 2025'!$A:$BA,26,FALSE)</f>
        <v/>
      </c>
      <c r="R94" s="157" t="str">
        <f>VLOOKUP($B94,'Module 2025'!$A:$BA,27,FALSE)</f>
        <v/>
      </c>
      <c r="S94" s="157">
        <f>VLOOKUP($B94,'Module 2025'!$A:$BA,28,FALSE)</f>
        <v>0</v>
      </c>
      <c r="T94" s="157">
        <f>VLOOKUP($B94,'Module 2025'!$A:$BA,29,FALSE)</f>
        <v>0</v>
      </c>
      <c r="U94" s="157">
        <f>VLOOKUP($B94,'Module 2025'!$A:$BA,30,FALSE)</f>
        <v>6</v>
      </c>
      <c r="V94" s="157">
        <f>VLOOKUP($B94,'Module 2025'!$A:$BA,31,FALSE)</f>
        <v>8</v>
      </c>
      <c r="W94" s="157">
        <f>VLOOKUP($B94,'Module 2025'!$A:$BA,32,FALSE)</f>
        <v>6</v>
      </c>
      <c r="X94" s="157">
        <f>VLOOKUP($B94,'Module 2025'!$A:$BA,33,FALSE)</f>
        <v>8</v>
      </c>
      <c r="Y94" s="157" t="str">
        <f>VLOOKUP($B94,'Module 2025'!$A:$BA,34,FALSE)</f>
        <v/>
      </c>
      <c r="Z94" s="157" t="str">
        <f>VLOOKUP($B94,'Module 2025'!$A:$BA,35,FALSE)</f>
        <v/>
      </c>
      <c r="AA94" s="157" t="str">
        <f>VLOOKUP($B94,'Module 2025'!$A:$BA,36,FALSE)</f>
        <v/>
      </c>
      <c r="AB94" s="157" t="str">
        <f>VLOOKUP($B94,'Module 2025'!$A:$BA,37,FALSE)</f>
        <v/>
      </c>
      <c r="AC94" s="157" t="str">
        <f>VLOOKUP(B94,'Module 2025'!A:BC,55,FALSE)</f>
        <v>Ja</v>
      </c>
      <c r="AD94" s="157">
        <f>VLOOKUP(B94,'Module 2025'!A:BD,56,FALSE)</f>
        <v>0</v>
      </c>
      <c r="AE94" s="157">
        <f>VLOOKUP(B94,'Module 2025'!A:AX,50,FALSE)</f>
        <v>0</v>
      </c>
      <c r="AF94" s="157">
        <f>VLOOKUP(B94,'Module 2025'!A:F,6,FALSE)</f>
        <v>0</v>
      </c>
      <c r="AG94" s="157" t="str">
        <f>VLOOKUP(B94,'Module 2025'!A:H,7,FALSE)</f>
        <v>ST-MED</v>
      </c>
      <c r="AH94" s="157" t="str">
        <f>VLOOKUP(B94,'Module 2025'!A:H,8,FALSE)</f>
        <v>ET,ST-ROM</v>
      </c>
      <c r="AI94" s="157" t="str">
        <f>VLOOKUP(B94,'Module 2025'!A:BR,70,FALSE)</f>
        <v>x</v>
      </c>
    </row>
    <row r="95" spans="1:35">
      <c r="A95" s="117" t="str">
        <f>VLOOKUP($B95,'Module 2025'!$A:$BQ,69,FALSE)</f>
        <v>Järmann Thomas</v>
      </c>
      <c r="B95" s="66" t="s">
        <v>3374</v>
      </c>
      <c r="C95" s="6" t="str">
        <f>VLOOKUP($B95,'Module 2025'!$A:$BA,12,FALSE)</f>
        <v>Future Kids</v>
      </c>
      <c r="D95" s="6" t="str">
        <f>VLOOKUP($B95,'Module 2025'!$A:$BA,38,FALSE)</f>
        <v>Leitung Lehre</v>
      </c>
      <c r="E95" s="117" t="str">
        <f>VLOOKUP($B95,'Module 2025'!$A:$BQ,39,FALSE)</f>
        <v>jart</v>
      </c>
      <c r="F95" s="6" t="str">
        <f>VLOOKUP(D95,Konstruktion!A:B,2,FALSE)</f>
        <v>Abt. Lehre</v>
      </c>
      <c r="G95" s="6" t="str">
        <f>VLOOKUP($B95,'Module 2025'!$A:$BA,17,FALSE)</f>
        <v>AV5,DS5,ET5,EU5,IT5,MT5,ST5,VS5,WI6</v>
      </c>
      <c r="H95" s="6" t="str">
        <f>VLOOKUP($B95,'Module 2025'!$A:$BA,18,FALSE)</f>
        <v>5. Semester</v>
      </c>
      <c r="I95" s="6" t="str">
        <f>VLOOKUP($B95,'Module 2025'!$A:$BA,19,FALSE)</f>
        <v>5.und 7.Sem/5.Sem(AV,MT)</v>
      </c>
      <c r="J95" s="6">
        <f>VLOOKUP($B95,'Module 2025'!$A:$BG,59,FALSE)</f>
        <v>0</v>
      </c>
      <c r="K95" s="157">
        <f>VLOOKUP($B95,'Module 2025'!$A:$BA,20,FALSE)</f>
        <v>5</v>
      </c>
      <c r="L95" s="157">
        <f>VLOOKUP($B95,'Module 2025'!$A:$BA,21,FALSE)</f>
        <v>5</v>
      </c>
      <c r="M95" s="157">
        <f>VLOOKUP($B95,'Module 2025'!$A:$BA,22,FALSE)</f>
        <v>5</v>
      </c>
      <c r="N95" s="157" t="str">
        <f>VLOOKUP($B95,'Module 2025'!$A:$BA,23,FALSE)</f>
        <v>5;7</v>
      </c>
      <c r="O95" s="157">
        <f>VLOOKUP($B95,'Module 2025'!$A:$BA,24,FALSE)</f>
        <v>5</v>
      </c>
      <c r="P95" s="157" t="str">
        <f>VLOOKUP($B95,'Module 2025'!$A:$BA,25,FALSE)</f>
        <v>5;7</v>
      </c>
      <c r="Q95" s="157">
        <f>VLOOKUP($B95,'Module 2025'!$A:$BA,26,FALSE)</f>
        <v>5</v>
      </c>
      <c r="R95" s="157" t="str">
        <f>VLOOKUP($B95,'Module 2025'!$A:$BA,27,FALSE)</f>
        <v>5;7</v>
      </c>
      <c r="S95" s="157">
        <f>VLOOKUP($B95,'Module 2025'!$A:$BA,28,FALSE)</f>
        <v>5</v>
      </c>
      <c r="T95" s="157" t="str">
        <f>VLOOKUP($B95,'Module 2025'!$A:$BA,29,FALSE)</f>
        <v>5;7</v>
      </c>
      <c r="U95" s="157">
        <f>VLOOKUP($B95,'Module 2025'!$A:$BA,30,FALSE)</f>
        <v>5</v>
      </c>
      <c r="V95" s="157">
        <f>VLOOKUP($B95,'Module 2025'!$A:$BA,31,FALSE)</f>
        <v>5</v>
      </c>
      <c r="W95" s="157">
        <f>VLOOKUP($B95,'Module 2025'!$A:$BA,32,FALSE)</f>
        <v>5</v>
      </c>
      <c r="X95" s="157" t="str">
        <f>VLOOKUP($B95,'Module 2025'!$A:$BA,33,FALSE)</f>
        <v>5;7</v>
      </c>
      <c r="Y95" s="157">
        <f>VLOOKUP($B95,'Module 2025'!$A:$BA,34,FALSE)</f>
        <v>5</v>
      </c>
      <c r="Z95" s="157" t="str">
        <f>VLOOKUP($B95,'Module 2025'!$A:$BA,35,FALSE)</f>
        <v>5;7</v>
      </c>
      <c r="AA95" s="157">
        <f>VLOOKUP($B95,'Module 2025'!$A:$BA,36,FALSE)</f>
        <v>5</v>
      </c>
      <c r="AB95" s="157" t="str">
        <f>VLOOKUP($B95,'Module 2025'!$A:$BA,37,FALSE)</f>
        <v>5;7</v>
      </c>
      <c r="AC95" s="157" t="str">
        <f>VLOOKUP(B95,'Module 2025'!A:BC,55,FALSE)</f>
        <v>Ja</v>
      </c>
      <c r="AD95" s="157">
        <f>VLOOKUP(B95,'Module 2025'!A:BD,56,FALSE)</f>
        <v>0</v>
      </c>
      <c r="AE95" s="157">
        <f>VLOOKUP(B95,'Module 2025'!A:AX,50,FALSE)</f>
        <v>0</v>
      </c>
      <c r="AF95" s="157">
        <f>VLOOKUP(B95,'Module 2025'!A:F,6,FALSE)</f>
        <v>0</v>
      </c>
      <c r="AG95" s="157">
        <f>VLOOKUP(B95,'Module 2025'!A:H,7,FALSE)</f>
        <v>0</v>
      </c>
      <c r="AH95" s="157" t="str">
        <f>VLOOKUP(B95,'Module 2025'!A:H,8,FALSE)</f>
        <v>AV,DS,ET,EU,MT,IT,ST,VS,WI</v>
      </c>
      <c r="AI95" s="157">
        <f>VLOOKUP(B95,'Module 2025'!A:BR,70,FALSE)</f>
        <v>0</v>
      </c>
    </row>
    <row r="96" spans="1:35">
      <c r="A96" s="117" t="str">
        <f>VLOOKUP($B96,'Module 2025'!$A:$BQ,69,FALSE)</f>
        <v>Järmann Thomas</v>
      </c>
      <c r="B96" s="66" t="s">
        <v>3381</v>
      </c>
      <c r="C96" s="6" t="str">
        <f>VLOOKUP($B96,'Module 2025'!$A:$BA,12,FALSE)</f>
        <v>Future Preneurship</v>
      </c>
      <c r="D96" s="6" t="str">
        <f>VLOOKUP($B96,'Module 2025'!$A:$BA,38,FALSE)</f>
        <v>Leitung Lehre</v>
      </c>
      <c r="E96" s="117" t="str">
        <f>VLOOKUP($B96,'Module 2025'!$A:$BQ,39,FALSE)</f>
        <v>jart</v>
      </c>
      <c r="F96" s="6" t="str">
        <f>VLOOKUP(D96,Konstruktion!A:B,2,FALSE)</f>
        <v>Abt. Lehre</v>
      </c>
      <c r="G96" s="6" t="str">
        <f>VLOOKUP($B96,'Module 2025'!$A:$BA,17,FALSE)</f>
        <v>AV5,DS5,ET5,EU5,IT5,MT5,ST5,VS5,WI6</v>
      </c>
      <c r="H96" s="6" t="str">
        <f>VLOOKUP($B96,'Module 2025'!$A:$BA,18,FALSE)</f>
        <v>5. Semester</v>
      </c>
      <c r="I96" s="6" t="str">
        <f>VLOOKUP($B96,'Module 2025'!$A:$BA,19,FALSE)</f>
        <v>5.und 7.Sem/5.Sem(AV,MT)</v>
      </c>
      <c r="J96" s="6">
        <f>VLOOKUP($B96,'Module 2025'!$A:$BG,59,FALSE)</f>
        <v>0</v>
      </c>
      <c r="K96" s="157">
        <f>VLOOKUP($B96,'Module 2025'!$A:$BA,20,FALSE)</f>
        <v>5</v>
      </c>
      <c r="L96" s="157">
        <f>VLOOKUP($B96,'Module 2025'!$A:$BA,21,FALSE)</f>
        <v>5</v>
      </c>
      <c r="M96" s="157">
        <f>VLOOKUP($B96,'Module 2025'!$A:$BA,22,FALSE)</f>
        <v>5</v>
      </c>
      <c r="N96" s="157" t="str">
        <f>VLOOKUP($B96,'Module 2025'!$A:$BA,23,FALSE)</f>
        <v>5;7</v>
      </c>
      <c r="O96" s="157">
        <f>VLOOKUP($B96,'Module 2025'!$A:$BA,24,FALSE)</f>
        <v>5</v>
      </c>
      <c r="P96" s="157" t="str">
        <f>VLOOKUP($B96,'Module 2025'!$A:$BA,25,FALSE)</f>
        <v>5;7</v>
      </c>
      <c r="Q96" s="157">
        <f>VLOOKUP($B96,'Module 2025'!$A:$BA,26,FALSE)</f>
        <v>5</v>
      </c>
      <c r="R96" s="157" t="str">
        <f>VLOOKUP($B96,'Module 2025'!$A:$BA,27,FALSE)</f>
        <v>5;7</v>
      </c>
      <c r="S96" s="157">
        <f>VLOOKUP($B96,'Module 2025'!$A:$BA,28,FALSE)</f>
        <v>5</v>
      </c>
      <c r="T96" s="157" t="str">
        <f>VLOOKUP($B96,'Module 2025'!$A:$BA,29,FALSE)</f>
        <v>5;7</v>
      </c>
      <c r="U96" s="157">
        <f>VLOOKUP($B96,'Module 2025'!$A:$BA,30,FALSE)</f>
        <v>5</v>
      </c>
      <c r="V96" s="157">
        <f>VLOOKUP($B96,'Module 2025'!$A:$BA,31,FALSE)</f>
        <v>5</v>
      </c>
      <c r="W96" s="157">
        <f>VLOOKUP($B96,'Module 2025'!$A:$BA,32,FALSE)</f>
        <v>5</v>
      </c>
      <c r="X96" s="157" t="str">
        <f>VLOOKUP($B96,'Module 2025'!$A:$BA,33,FALSE)</f>
        <v>5;7</v>
      </c>
      <c r="Y96" s="157">
        <f>VLOOKUP($B96,'Module 2025'!$A:$BA,34,FALSE)</f>
        <v>5</v>
      </c>
      <c r="Z96" s="157" t="str">
        <f>VLOOKUP($B96,'Module 2025'!$A:$BA,35,FALSE)</f>
        <v>5;7</v>
      </c>
      <c r="AA96" s="157">
        <f>VLOOKUP($B96,'Module 2025'!$A:$BA,36,FALSE)</f>
        <v>5</v>
      </c>
      <c r="AB96" s="157" t="str">
        <f>VLOOKUP($B96,'Module 2025'!$A:$BA,37,FALSE)</f>
        <v>5;7</v>
      </c>
      <c r="AC96" s="157" t="str">
        <f>VLOOKUP(B96,'Module 2025'!A:BC,55,FALSE)</f>
        <v>Ja</v>
      </c>
      <c r="AD96" s="157">
        <f>VLOOKUP(B96,'Module 2025'!A:BD,56,FALSE)</f>
        <v>0</v>
      </c>
      <c r="AE96" s="157">
        <f>VLOOKUP(B96,'Module 2025'!A:AX,50,FALSE)</f>
        <v>0</v>
      </c>
      <c r="AF96" s="157">
        <f>VLOOKUP(B96,'Module 2025'!A:F,6,FALSE)</f>
        <v>0</v>
      </c>
      <c r="AG96" s="157">
        <f>VLOOKUP(B96,'Module 2025'!A:H,7,FALSE)</f>
        <v>0</v>
      </c>
      <c r="AH96" s="157" t="str">
        <f>VLOOKUP(B96,'Module 2025'!A:H,8,FALSE)</f>
        <v>AV,DS,ET,EU,MT,IT,ST,VS,WI</v>
      </c>
      <c r="AI96" s="157">
        <f>VLOOKUP(B96,'Module 2025'!A:BR,70,FALSE)</f>
        <v>0</v>
      </c>
    </row>
    <row r="97" spans="1:35">
      <c r="A97" s="117" t="str">
        <f>VLOOKUP($B97,'Module 2025'!$A:$BQ,69,FALSE)</f>
        <v>Keller Paul Jörg</v>
      </c>
      <c r="B97" s="120" t="s">
        <v>3330</v>
      </c>
      <c r="C97" s="6" t="str">
        <f>VLOOKUP($B97,'Module 2025'!$A:$BA,12,FALSE)</f>
        <v>Projektmanagement</v>
      </c>
      <c r="D97" s="6" t="str">
        <f>VLOOKUP($B97,'Module 2025'!$A:$BA,38,FALSE)</f>
        <v>ILC</v>
      </c>
      <c r="E97" s="117" t="str">
        <f>VLOOKUP($B97,'Module 2025'!$A:$BQ,39,FALSE)</f>
        <v>kelj</v>
      </c>
      <c r="F97" s="6" t="str">
        <f>VLOOKUP(D97,Konstruktion!A:B,2,FALSE)</f>
        <v>Abt. Lehre</v>
      </c>
      <c r="G97" s="6" t="str">
        <f>VLOOKUP($B97,'Module 2025'!$A:$BA,17,FALSE)</f>
        <v>AV5,DS5,ET5,MT5,ST5,VS5,WI6</v>
      </c>
      <c r="H97" s="6" t="str">
        <f>VLOOKUP($B97,'Module 2025'!$A:$BA,18,FALSE)</f>
        <v>5. Semester</v>
      </c>
      <c r="I97" s="6" t="str">
        <f>VLOOKUP($B97,'Module 2025'!$A:$BA,19,FALSE)</f>
        <v>5.und 7.Sem/5.Sem(AV,MT)</v>
      </c>
      <c r="J97" s="6">
        <f>VLOOKUP($B97,'Module 2025'!$A:$BG,59,FALSE)</f>
        <v>0</v>
      </c>
      <c r="K97" s="157">
        <f>VLOOKUP($B97,'Module 2025'!$A:$BA,20,FALSE)</f>
        <v>5</v>
      </c>
      <c r="L97" s="157">
        <f>VLOOKUP($B97,'Module 2025'!$A:$BA,21,FALSE)</f>
        <v>5</v>
      </c>
      <c r="M97" s="157">
        <f>VLOOKUP($B97,'Module 2025'!$A:$BA,22,FALSE)</f>
        <v>5</v>
      </c>
      <c r="N97" s="157" t="str">
        <f>VLOOKUP($B97,'Module 2025'!$A:$BA,23,FALSE)</f>
        <v>5;7</v>
      </c>
      <c r="O97" s="157">
        <f>VLOOKUP($B97,'Module 2025'!$A:$BA,24,FALSE)</f>
        <v>5</v>
      </c>
      <c r="P97" s="157" t="str">
        <f>VLOOKUP($B97,'Module 2025'!$A:$BA,25,FALSE)</f>
        <v>5;7</v>
      </c>
      <c r="Q97" s="157">
        <f>VLOOKUP($B97,'Module 2025'!$A:$BA,26,FALSE)</f>
        <v>0</v>
      </c>
      <c r="R97" s="157">
        <f>VLOOKUP($B97,'Module 2025'!$A:$BA,27,FALSE)</f>
        <v>0</v>
      </c>
      <c r="S97" s="157">
        <f>VLOOKUP($B97,'Module 2025'!$A:$BA,28,FALSE)</f>
        <v>0</v>
      </c>
      <c r="T97" s="157">
        <f>VLOOKUP($B97,'Module 2025'!$A:$BA,29,FALSE)</f>
        <v>0</v>
      </c>
      <c r="U97" s="157">
        <f>VLOOKUP($B97,'Module 2025'!$A:$BA,30,FALSE)</f>
        <v>5</v>
      </c>
      <c r="V97" s="157">
        <f>VLOOKUP($B97,'Module 2025'!$A:$BA,31,FALSE)</f>
        <v>5</v>
      </c>
      <c r="W97" s="157">
        <f>VLOOKUP($B97,'Module 2025'!$A:$BA,32,FALSE)</f>
        <v>5</v>
      </c>
      <c r="X97" s="157" t="str">
        <f>VLOOKUP($B97,'Module 2025'!$A:$BA,33,FALSE)</f>
        <v>5;7</v>
      </c>
      <c r="Y97" s="157">
        <f>VLOOKUP($B97,'Module 2025'!$A:$BA,34,FALSE)</f>
        <v>5</v>
      </c>
      <c r="Z97" s="157" t="str">
        <f>VLOOKUP($B97,'Module 2025'!$A:$BA,35,FALSE)</f>
        <v>5;7</v>
      </c>
      <c r="AA97" s="157">
        <f>VLOOKUP($B97,'Module 2025'!$A:$BA,36,FALSE)</f>
        <v>5</v>
      </c>
      <c r="AB97" s="157" t="str">
        <f>VLOOKUP($B97,'Module 2025'!$A:$BA,37,FALSE)</f>
        <v>5;7</v>
      </c>
      <c r="AC97" s="157" t="str">
        <f>VLOOKUP(B97,'Module 2025'!A:BC,55,FALSE)</f>
        <v>Ja</v>
      </c>
      <c r="AD97" s="157">
        <f>VLOOKUP(B97,'Module 2025'!A:BD,56,FALSE)</f>
        <v>0</v>
      </c>
      <c r="AE97" s="157">
        <f>VLOOKUP(B97,'Module 2025'!A:AX,50,FALSE)</f>
        <v>0</v>
      </c>
      <c r="AF97" s="157">
        <f>VLOOKUP(B97,'Module 2025'!A:F,6,FALSE)</f>
        <v>0</v>
      </c>
      <c r="AG97" s="157">
        <f>VLOOKUP(B97,'Module 2025'!A:H,7,FALSE)</f>
        <v>0</v>
      </c>
      <c r="AH97" s="157" t="str">
        <f>VLOOKUP(B97,'Module 2025'!A:H,8,FALSE)</f>
        <v>AV,DS,ET,EU,MT,IT,ST,VS,WI</v>
      </c>
      <c r="AI97" s="157" t="str">
        <f>VLOOKUP(B97,'Module 2025'!A:BR,70,FALSE)</f>
        <v>x</v>
      </c>
    </row>
    <row r="98" spans="1:35">
      <c r="A98" s="117" t="str">
        <f>VLOOKUP($B98,'Module 2025'!$A:$BQ,69,FALSE)</f>
        <v>Klinkert Andreas</v>
      </c>
      <c r="B98" s="66" t="s">
        <v>3861</v>
      </c>
      <c r="C98" s="6" t="str">
        <f>VLOOKUP($B98,'Module 2025'!$A:$BA,12,FALSE)</f>
        <v>Optimierungsmethoden in der Informatik</v>
      </c>
      <c r="D98" s="6" t="str">
        <f>VLOOKUP($B98,'Module 2025'!$A:$BA,38,FALSE)</f>
        <v>IDP</v>
      </c>
      <c r="E98" s="117" t="str">
        <f>VLOOKUP($B98,'Module 2025'!$A:$BQ,39,FALSE)</f>
        <v>klnk</v>
      </c>
      <c r="F98" s="6" t="str">
        <f>VLOOKUP(D98,Konstruktion!A:B,2,FALSE)</f>
        <v>MPS</v>
      </c>
      <c r="G98" s="6" t="str">
        <f>VLOOKUP($B98,'Module 2025'!$A:$BA,17,FALSE)</f>
        <v>IT6</v>
      </c>
      <c r="H98" s="6" t="str">
        <f>VLOOKUP($B98,'Module 2025'!$A:$BA,18,FALSE)</f>
        <v>6. Semester</v>
      </c>
      <c r="I98" s="6" t="str">
        <f>VLOOKUP($B98,'Module 2025'!$A:$BA,19,FALSE)</f>
        <v>8. Semester</v>
      </c>
      <c r="J98" s="6">
        <f>VLOOKUP($B98,'Module 2025'!$A:$BG,59,FALSE)</f>
        <v>0</v>
      </c>
      <c r="K98" s="157" t="str">
        <f>VLOOKUP($B98,'Module 2025'!$A:$BA,20,FALSE)</f>
        <v/>
      </c>
      <c r="L98" s="157" t="str">
        <f>VLOOKUP($B98,'Module 2025'!$A:$BA,21,FALSE)</f>
        <v/>
      </c>
      <c r="M98" s="157">
        <f>VLOOKUP($B98,'Module 2025'!$A:$BA,22,FALSE)</f>
        <v>0</v>
      </c>
      <c r="N98" s="157">
        <f>VLOOKUP($B98,'Module 2025'!$A:$BA,23,FALSE)</f>
        <v>0</v>
      </c>
      <c r="O98" s="157" t="str">
        <f>VLOOKUP($B98,'Module 2025'!$A:$BA,24,FALSE)</f>
        <v/>
      </c>
      <c r="P98" s="157" t="str">
        <f>VLOOKUP($B98,'Module 2025'!$A:$BA,25,FALSE)</f>
        <v/>
      </c>
      <c r="Q98" s="157" t="str">
        <f>VLOOKUP($B98,'Module 2025'!$A:$BA,26,FALSE)</f>
        <v/>
      </c>
      <c r="R98" s="157" t="str">
        <f>VLOOKUP($B98,'Module 2025'!$A:$BA,27,FALSE)</f>
        <v/>
      </c>
      <c r="S98" s="157">
        <f>VLOOKUP($B98,'Module 2025'!$A:$BA,28,FALSE)</f>
        <v>6</v>
      </c>
      <c r="T98" s="157">
        <f>VLOOKUP($B98,'Module 2025'!$A:$BA,29,FALSE)</f>
        <v>8</v>
      </c>
      <c r="U98" s="157" t="str">
        <f>VLOOKUP($B98,'Module 2025'!$A:$BA,30,FALSE)</f>
        <v/>
      </c>
      <c r="V98" s="157" t="str">
        <f>VLOOKUP($B98,'Module 2025'!$A:$BA,31,FALSE)</f>
        <v/>
      </c>
      <c r="W98" s="157" t="str">
        <f>VLOOKUP($B98,'Module 2025'!$A:$BA,32,FALSE)</f>
        <v/>
      </c>
      <c r="X98" s="157" t="str">
        <f>VLOOKUP($B98,'Module 2025'!$A:$BA,33,FALSE)</f>
        <v/>
      </c>
      <c r="Y98" s="157" t="str">
        <f>VLOOKUP($B98,'Module 2025'!$A:$BA,34,FALSE)</f>
        <v/>
      </c>
      <c r="Z98" s="157" t="str">
        <f>VLOOKUP($B98,'Module 2025'!$A:$BA,35,FALSE)</f>
        <v/>
      </c>
      <c r="AA98" s="157" t="str">
        <f>VLOOKUP($B98,'Module 2025'!$A:$BA,36,FALSE)</f>
        <v/>
      </c>
      <c r="AB98" s="157" t="str">
        <f>VLOOKUP($B98,'Module 2025'!$A:$BA,37,FALSE)</f>
        <v/>
      </c>
      <c r="AC98" s="157" t="str">
        <f>VLOOKUP(B98,'Module 2025'!A:BC,55,FALSE)</f>
        <v>Ja</v>
      </c>
      <c r="AD98" s="157" t="str">
        <f>VLOOKUP(B98,'Module 2025'!A:BD,56,FALSE)</f>
        <v>WIN</v>
      </c>
      <c r="AE98" s="157">
        <f>VLOOKUP(B98,'Module 2025'!A:AX,50,FALSE)</f>
        <v>0</v>
      </c>
      <c r="AF98" s="157">
        <f>VLOOKUP(B98,'Module 2025'!A:F,6,FALSE)</f>
        <v>0</v>
      </c>
      <c r="AG98" s="157">
        <f>VLOOKUP(B98,'Module 2025'!A:H,7,FALSE)</f>
        <v>0</v>
      </c>
      <c r="AH98" s="157" t="str">
        <f>VLOOKUP(B98,'Module 2025'!A:H,8,FALSE)</f>
        <v>IT</v>
      </c>
      <c r="AI98" s="157" t="str">
        <f>VLOOKUP(B98,'Module 2025'!A:BR,70,FALSE)</f>
        <v>x</v>
      </c>
    </row>
    <row r="99" spans="1:35">
      <c r="A99" s="117" t="str">
        <f>VLOOKUP($B99,'Module 2025'!$A:$BQ,69,FALSE)</f>
        <v>Klinkert Andreas</v>
      </c>
      <c r="B99" s="66" t="s">
        <v>2124</v>
      </c>
      <c r="C99" s="6" t="str">
        <f>VLOOKUP($B99,'Module 2025'!$A:$BA,12,FALSE)</f>
        <v>Produktionsplanung und -steuerung</v>
      </c>
      <c r="D99" s="6" t="str">
        <f>VLOOKUP($B99,'Module 2025'!$A:$BA,38,FALSE)</f>
        <v>IDP</v>
      </c>
      <c r="E99" s="117" t="str">
        <f>VLOOKUP($B99,'Module 2025'!$A:$BQ,39,FALSE)</f>
        <v>klnk</v>
      </c>
      <c r="F99" s="6" t="str">
        <f>VLOOKUP(D99,Konstruktion!A:B,2,FALSE)</f>
        <v>MPS</v>
      </c>
      <c r="G99" s="6" t="str">
        <f>VLOOKUP($B99,'Module 2025'!$A:$BA,17,FALSE)</f>
        <v>WI4-IE/DSE</v>
      </c>
      <c r="H99" s="6" t="str">
        <f>VLOOKUP($B99,'Module 2025'!$A:$BA,18,FALSE)</f>
        <v>4. Semester</v>
      </c>
      <c r="I99" s="6" t="str">
        <f>VLOOKUP($B99,'Module 2025'!$A:$BA,19,FALSE)</f>
        <v>6. Semester</v>
      </c>
      <c r="J99" s="6">
        <f>VLOOKUP($B99,'Module 2025'!$A:$BG,59,FALSE)</f>
        <v>0</v>
      </c>
      <c r="K99" s="157" t="str">
        <f>VLOOKUP($B99,'Module 2025'!$A:$BA,20,FALSE)</f>
        <v/>
      </c>
      <c r="L99" s="157" t="str">
        <f>VLOOKUP($B99,'Module 2025'!$A:$BA,21,FALSE)</f>
        <v/>
      </c>
      <c r="M99" s="157">
        <f>VLOOKUP($B99,'Module 2025'!$A:$BA,22,FALSE)</f>
        <v>0</v>
      </c>
      <c r="N99" s="157">
        <f>VLOOKUP($B99,'Module 2025'!$A:$BA,23,FALSE)</f>
        <v>0</v>
      </c>
      <c r="O99" s="157" t="str">
        <f>VLOOKUP($B99,'Module 2025'!$A:$BA,24,FALSE)</f>
        <v/>
      </c>
      <c r="P99" s="157" t="str">
        <f>VLOOKUP($B99,'Module 2025'!$A:$BA,25,FALSE)</f>
        <v/>
      </c>
      <c r="Q99" s="157" t="str">
        <f>VLOOKUP($B99,'Module 2025'!$A:$BA,26,FALSE)</f>
        <v/>
      </c>
      <c r="R99" s="157" t="str">
        <f>VLOOKUP($B99,'Module 2025'!$A:$BA,27,FALSE)</f>
        <v/>
      </c>
      <c r="S99" s="157" t="str">
        <f>VLOOKUP($B99,'Module 2025'!$A:$BA,28,FALSE)</f>
        <v/>
      </c>
      <c r="T99" s="157" t="str">
        <f>VLOOKUP($B99,'Module 2025'!$A:$BA,29,FALSE)</f>
        <v/>
      </c>
      <c r="U99" s="157" t="str">
        <f>VLOOKUP($B99,'Module 2025'!$A:$BA,30,FALSE)</f>
        <v/>
      </c>
      <c r="V99" s="157" t="str">
        <f>VLOOKUP($B99,'Module 2025'!$A:$BA,31,FALSE)</f>
        <v/>
      </c>
      <c r="W99" s="157" t="str">
        <f>VLOOKUP($B99,'Module 2025'!$A:$BA,32,FALSE)</f>
        <v/>
      </c>
      <c r="X99" s="157" t="str">
        <f>VLOOKUP($B99,'Module 2025'!$A:$BA,33,FALSE)</f>
        <v/>
      </c>
      <c r="Y99" s="157" t="str">
        <f>VLOOKUP($B99,'Module 2025'!$A:$BA,34,FALSE)</f>
        <v/>
      </c>
      <c r="Z99" s="157" t="str">
        <f>VLOOKUP($B99,'Module 2025'!$A:$BA,35,FALSE)</f>
        <v/>
      </c>
      <c r="AA99" s="157">
        <f>VLOOKUP($B99,'Module 2025'!$A:$BA,36,FALSE)</f>
        <v>4</v>
      </c>
      <c r="AB99" s="157">
        <f>VLOOKUP($B99,'Module 2025'!$A:$BA,37,FALSE)</f>
        <v>6</v>
      </c>
      <c r="AC99" s="157" t="str">
        <f>VLOOKUP(B99,'Module 2025'!A:BC,55,FALSE)</f>
        <v>Ja</v>
      </c>
      <c r="AD99" s="157">
        <f>VLOOKUP(B99,'Module 2025'!A:BD,56,FALSE)</f>
        <v>0</v>
      </c>
      <c r="AE99" s="157">
        <f>VLOOKUP(B99,'Module 2025'!A:AX,50,FALSE)</f>
        <v>0</v>
      </c>
      <c r="AF99" s="157">
        <f>VLOOKUP(B99,'Module 2025'!A:F,6,FALSE)</f>
        <v>0</v>
      </c>
      <c r="AG99" s="157" t="str">
        <f>VLOOKUP(B99,'Module 2025'!A:H,7,FALSE)</f>
        <v>WI-IE/DSE</v>
      </c>
      <c r="AH99" s="157">
        <f>VLOOKUP(B99,'Module 2025'!A:H,8,FALSE)</f>
        <v>0</v>
      </c>
      <c r="AI99" s="157">
        <f>VLOOKUP(B99,'Module 2025'!A:BR,70,FALSE)</f>
        <v>0</v>
      </c>
    </row>
    <row r="100" spans="1:35">
      <c r="A100" s="117" t="str">
        <f>VLOOKUP($B100,'Module 2025'!$A:$BQ,69,FALSE)</f>
        <v>Klinkert Andreas</v>
      </c>
      <c r="B100" s="66" t="s">
        <v>1573</v>
      </c>
      <c r="C100" s="6" t="str">
        <f>VLOOKUP($B100,'Module 2025'!$A:$BA,12,FALSE)</f>
        <v>Operations Management Grundlagen</v>
      </c>
      <c r="D100" s="6" t="str">
        <f>VLOOKUP($B100,'Module 2025'!$A:$BA,38,FALSE)</f>
        <v>IDP</v>
      </c>
      <c r="E100" s="117" t="str">
        <f>VLOOKUP($B100,'Module 2025'!$A:$BQ,39,FALSE)</f>
        <v>klnk</v>
      </c>
      <c r="F100" s="6" t="str">
        <f>VLOOKUP(D100,Konstruktion!A:B,2,FALSE)</f>
        <v>MPS</v>
      </c>
      <c r="G100" s="6" t="str">
        <f>VLOOKUP($B100,'Module 2025'!$A:$BA,17,FALSE)</f>
        <v>VS4,WI4-DSE/IE</v>
      </c>
      <c r="H100" s="6" t="str">
        <f>VLOOKUP($B100,'Module 2025'!$A:$BA,18,FALSE)</f>
        <v>3. Semester</v>
      </c>
      <c r="I100" s="6" t="str">
        <f>VLOOKUP($B100,'Module 2025'!$A:$BA,19,FALSE)</f>
        <v>5. Semester</v>
      </c>
      <c r="J100" s="6">
        <f>VLOOKUP($B100,'Module 2025'!$A:$BG,59,FALSE)</f>
        <v>0</v>
      </c>
      <c r="K100" s="157" t="str">
        <f>VLOOKUP($B100,'Module 2025'!$A:$BA,20,FALSE)</f>
        <v/>
      </c>
      <c r="L100" s="157" t="str">
        <f>VLOOKUP($B100,'Module 2025'!$A:$BA,21,FALSE)</f>
        <v/>
      </c>
      <c r="M100" s="157">
        <f>VLOOKUP($B100,'Module 2025'!$A:$BA,22,FALSE)</f>
        <v>0</v>
      </c>
      <c r="N100" s="157">
        <f>VLOOKUP($B100,'Module 2025'!$A:$BA,23,FALSE)</f>
        <v>0</v>
      </c>
      <c r="O100" s="157" t="str">
        <f>VLOOKUP($B100,'Module 2025'!$A:$BA,24,FALSE)</f>
        <v/>
      </c>
      <c r="P100" s="157" t="str">
        <f>VLOOKUP($B100,'Module 2025'!$A:$BA,25,FALSE)</f>
        <v/>
      </c>
      <c r="Q100" s="157" t="str">
        <f>VLOOKUP($B100,'Module 2025'!$A:$BA,26,FALSE)</f>
        <v/>
      </c>
      <c r="R100" s="157" t="str">
        <f>VLOOKUP($B100,'Module 2025'!$A:$BA,27,FALSE)</f>
        <v/>
      </c>
      <c r="S100" s="157" t="str">
        <f>VLOOKUP($B100,'Module 2025'!$A:$BA,28,FALSE)</f>
        <v/>
      </c>
      <c r="T100" s="157" t="str">
        <f>VLOOKUP($B100,'Module 2025'!$A:$BA,29,FALSE)</f>
        <v/>
      </c>
      <c r="U100" s="157" t="str">
        <f>VLOOKUP($B100,'Module 2025'!$A:$BA,30,FALSE)</f>
        <v/>
      </c>
      <c r="V100" s="157" t="str">
        <f>VLOOKUP($B100,'Module 2025'!$A:$BA,31,FALSE)</f>
        <v/>
      </c>
      <c r="W100" s="157" t="str">
        <f>VLOOKUP($B100,'Module 2025'!$A:$BA,32,FALSE)</f>
        <v/>
      </c>
      <c r="X100" s="157" t="str">
        <f>VLOOKUP($B100,'Module 2025'!$A:$BA,33,FALSE)</f>
        <v/>
      </c>
      <c r="Y100" s="157">
        <f>VLOOKUP($B100,'Module 2025'!$A:$BA,34,FALSE)</f>
        <v>3</v>
      </c>
      <c r="Z100" s="157">
        <f>VLOOKUP($B100,'Module 2025'!$A:$BA,35,FALSE)</f>
        <v>5</v>
      </c>
      <c r="AA100" s="157">
        <f>VLOOKUP($B100,'Module 2025'!$A:$BA,36,FALSE)</f>
        <v>3</v>
      </c>
      <c r="AB100" s="157">
        <f>VLOOKUP($B100,'Module 2025'!$A:$BA,37,FALSE)</f>
        <v>5</v>
      </c>
      <c r="AC100" s="157" t="str">
        <f>VLOOKUP(B100,'Module 2025'!A:BC,55,FALSE)</f>
        <v>Ja</v>
      </c>
      <c r="AD100" s="157">
        <f>VLOOKUP(B100,'Module 2025'!A:BD,56,FALSE)</f>
        <v>0</v>
      </c>
      <c r="AE100" s="157">
        <f>VLOOKUP(B100,'Module 2025'!A:AX,50,FALSE)</f>
        <v>0</v>
      </c>
      <c r="AF100" s="157" t="str">
        <f>VLOOKUP(B100,'Module 2025'!A:F,6,FALSE)</f>
        <v>VS</v>
      </c>
      <c r="AG100" s="157" t="str">
        <f>VLOOKUP(B100,'Module 2025'!A:H,7,FALSE)</f>
        <v>WI-DSE/IE</v>
      </c>
      <c r="AH100" s="157">
        <f>VLOOKUP(B100,'Module 2025'!A:H,8,FALSE)</f>
        <v>0</v>
      </c>
      <c r="AI100" s="157">
        <f>VLOOKUP(B100,'Module 2025'!A:BR,70,FALSE)</f>
        <v>0</v>
      </c>
    </row>
    <row r="101" spans="1:35">
      <c r="A101" s="117" t="str">
        <f>VLOOKUP($B101,'Module 2025'!$A:$BQ,69,FALSE)</f>
        <v>Knaack Reto</v>
      </c>
      <c r="B101" s="66" t="s">
        <v>3102</v>
      </c>
      <c r="C101" s="6" t="str">
        <f>VLOOKUP($B101,'Module 2025'!$A:$BA,12,FALSE)</f>
        <v xml:space="preserve">Scientific Computing </v>
      </c>
      <c r="D101" s="6" t="str">
        <f>VLOOKUP($B101,'Module 2025'!$A:$BA,38,FALSE)</f>
        <v>IAMP</v>
      </c>
      <c r="E101" s="117" t="str">
        <f>VLOOKUP($B101,'Module 2025'!$A:$BQ,39,FALSE)</f>
        <v>knaa</v>
      </c>
      <c r="F101" s="6" t="str">
        <f>VLOOKUP(D101,Konstruktion!A:B,2,FALSE)</f>
        <v>MPS</v>
      </c>
      <c r="G101" s="6" t="str">
        <f>VLOOKUP($B101,'Module 2025'!$A:$BA,17,FALSE)</f>
        <v>IT6</v>
      </c>
      <c r="H101" s="6" t="str">
        <f>VLOOKUP($B101,'Module 2025'!$A:$BA,18,FALSE)</f>
        <v>5. Semester</v>
      </c>
      <c r="I101" s="6" t="str">
        <f>VLOOKUP($B101,'Module 2025'!$A:$BA,19,FALSE)</f>
        <v>7. Semester</v>
      </c>
      <c r="J101" s="6">
        <f>VLOOKUP($B101,'Module 2025'!$A:$BG,59,FALSE)</f>
        <v>0</v>
      </c>
      <c r="K101" s="157" t="str">
        <f>VLOOKUP($B101,'Module 2025'!$A:$BA,20,FALSE)</f>
        <v/>
      </c>
      <c r="L101" s="157" t="str">
        <f>VLOOKUP($B101,'Module 2025'!$A:$BA,21,FALSE)</f>
        <v/>
      </c>
      <c r="M101" s="157">
        <f>VLOOKUP($B101,'Module 2025'!$A:$BA,22,FALSE)</f>
        <v>0</v>
      </c>
      <c r="N101" s="157">
        <f>VLOOKUP($B101,'Module 2025'!$A:$BA,23,FALSE)</f>
        <v>0</v>
      </c>
      <c r="O101" s="157" t="str">
        <f>VLOOKUP($B101,'Module 2025'!$A:$BA,24,FALSE)</f>
        <v/>
      </c>
      <c r="P101" s="157" t="str">
        <f>VLOOKUP($B101,'Module 2025'!$A:$BA,25,FALSE)</f>
        <v/>
      </c>
      <c r="Q101" s="157" t="str">
        <f>VLOOKUP($B101,'Module 2025'!$A:$BA,26,FALSE)</f>
        <v/>
      </c>
      <c r="R101" s="157" t="str">
        <f>VLOOKUP($B101,'Module 2025'!$A:$BA,27,FALSE)</f>
        <v/>
      </c>
      <c r="S101" s="157">
        <f>VLOOKUP($B101,'Module 2025'!$A:$BA,28,FALSE)</f>
        <v>5</v>
      </c>
      <c r="T101" s="157">
        <f>VLOOKUP($B101,'Module 2025'!$A:$BA,29,FALSE)</f>
        <v>7</v>
      </c>
      <c r="U101" s="157" t="str">
        <f>VLOOKUP($B101,'Module 2025'!$A:$BA,30,FALSE)</f>
        <v/>
      </c>
      <c r="V101" s="157" t="str">
        <f>VLOOKUP($B101,'Module 2025'!$A:$BA,31,FALSE)</f>
        <v/>
      </c>
      <c r="W101" s="157" t="str">
        <f>VLOOKUP($B101,'Module 2025'!$A:$BA,32,FALSE)</f>
        <v/>
      </c>
      <c r="X101" s="157" t="str">
        <f>VLOOKUP($B101,'Module 2025'!$A:$BA,33,FALSE)</f>
        <v/>
      </c>
      <c r="Y101" s="157" t="str">
        <f>VLOOKUP($B101,'Module 2025'!$A:$BA,34,FALSE)</f>
        <v/>
      </c>
      <c r="Z101" s="157" t="str">
        <f>VLOOKUP($B101,'Module 2025'!$A:$BA,35,FALSE)</f>
        <v/>
      </c>
      <c r="AA101" s="157" t="str">
        <f>VLOOKUP($B101,'Module 2025'!$A:$BA,36,FALSE)</f>
        <v/>
      </c>
      <c r="AB101" s="157" t="str">
        <f>VLOOKUP($B101,'Module 2025'!$A:$BA,37,FALSE)</f>
        <v/>
      </c>
      <c r="AC101" s="157" t="str">
        <f>VLOOKUP(B101,'Module 2025'!A:BC,55,FALSE)</f>
        <v>Ja</v>
      </c>
      <c r="AD101" s="157" t="str">
        <f>VLOOKUP(B101,'Module 2025'!A:BD,56,FALSE)</f>
        <v>WIN</v>
      </c>
      <c r="AE101" s="157" t="str">
        <f>VLOOKUP(B101,'Module 2025'!A:AX,50,FALSE)</f>
        <v>x</v>
      </c>
      <c r="AF101" s="157">
        <f>VLOOKUP(B101,'Module 2025'!A:F,6,FALSE)</f>
        <v>0</v>
      </c>
      <c r="AG101" s="157">
        <f>VLOOKUP(B101,'Module 2025'!A:H,7,FALSE)</f>
        <v>0</v>
      </c>
      <c r="AH101" s="157" t="str">
        <f>VLOOKUP(B101,'Module 2025'!A:H,8,FALSE)</f>
        <v>IT</v>
      </c>
      <c r="AI101" s="157" t="str">
        <f>VLOOKUP(B101,'Module 2025'!A:BR,70,FALSE)</f>
        <v>x</v>
      </c>
    </row>
    <row r="102" spans="1:35">
      <c r="A102" s="117" t="str">
        <f>VLOOKUP($B102,'Module 2025'!$A:$BQ,69,FALSE)</f>
        <v>Korba Petr</v>
      </c>
      <c r="B102" s="66" t="s">
        <v>2800</v>
      </c>
      <c r="C102" s="6" t="str">
        <f>VLOOKUP($B102,'Module 2025'!$A:$BA,12,FALSE)</f>
        <v>Elektrische Energiesysteme – Power Grids</v>
      </c>
      <c r="D102" s="6" t="str">
        <f>VLOOKUP($B102,'Module 2025'!$A:$BA,38,FALSE)</f>
        <v>IEFE</v>
      </c>
      <c r="E102" s="117" t="str">
        <f>VLOOKUP($B102,'Module 2025'!$A:$BQ,39,FALSE)</f>
        <v>korb</v>
      </c>
      <c r="F102" s="6" t="str">
        <f>VLOOKUP(D102,Konstruktion!A:B,2,FALSE)</f>
        <v>MEA</v>
      </c>
      <c r="G102" s="6" t="str">
        <f>VLOOKUP($B102,'Module 2025'!$A:$BA,17,FALSE)</f>
        <v>EU5-ELEE,EU6-THET/NTEC</v>
      </c>
      <c r="H102" s="6" t="str">
        <f>VLOOKUP($B102,'Module 2025'!$A:$BA,18,FALSE)</f>
        <v>5. Semester</v>
      </c>
      <c r="I102" s="6" t="str">
        <f>VLOOKUP($B102,'Module 2025'!$A:$BA,19,FALSE)</f>
        <v>5. Semester/7. Semester</v>
      </c>
      <c r="J102" s="6">
        <f>VLOOKUP($B102,'Module 2025'!$A:$BG,59,FALSE)</f>
        <v>0</v>
      </c>
      <c r="K102" s="157" t="str">
        <f>VLOOKUP($B102,'Module 2025'!$A:$BA,20,FALSE)</f>
        <v/>
      </c>
      <c r="L102" s="157" t="str">
        <f>VLOOKUP($B102,'Module 2025'!$A:$BA,21,FALSE)</f>
        <v/>
      </c>
      <c r="M102" s="157">
        <f>VLOOKUP($B102,'Module 2025'!$A:$BA,22,FALSE)</f>
        <v>0</v>
      </c>
      <c r="N102" s="157">
        <f>VLOOKUP($B102,'Module 2025'!$A:$BA,23,FALSE)</f>
        <v>0</v>
      </c>
      <c r="O102" s="157" t="str">
        <f>VLOOKUP($B102,'Module 2025'!$A:$BA,24,FALSE)</f>
        <v/>
      </c>
      <c r="P102" s="157" t="str">
        <f>VLOOKUP($B102,'Module 2025'!$A:$BA,25,FALSE)</f>
        <v/>
      </c>
      <c r="Q102" s="157">
        <f>VLOOKUP($B102,'Module 2025'!$A:$BA,26,FALSE)</f>
        <v>5</v>
      </c>
      <c r="R102" s="157" t="str">
        <f>VLOOKUP($B102,'Module 2025'!$A:$BA,27,FALSE)</f>
        <v>5;7</v>
      </c>
      <c r="S102" s="157" t="str">
        <f>VLOOKUP($B102,'Module 2025'!$A:$BA,28,FALSE)</f>
        <v/>
      </c>
      <c r="T102" s="157" t="str">
        <f>VLOOKUP($B102,'Module 2025'!$A:$BA,29,FALSE)</f>
        <v/>
      </c>
      <c r="U102" s="157" t="str">
        <f>VLOOKUP($B102,'Module 2025'!$A:$BA,30,FALSE)</f>
        <v/>
      </c>
      <c r="V102" s="157" t="str">
        <f>VLOOKUP($B102,'Module 2025'!$A:$BA,31,FALSE)</f>
        <v/>
      </c>
      <c r="W102" s="157" t="str">
        <f>VLOOKUP($B102,'Module 2025'!$A:$BA,32,FALSE)</f>
        <v/>
      </c>
      <c r="X102" s="157" t="str">
        <f>VLOOKUP($B102,'Module 2025'!$A:$BA,33,FALSE)</f>
        <v/>
      </c>
      <c r="Y102" s="157" t="str">
        <f>VLOOKUP($B102,'Module 2025'!$A:$BA,34,FALSE)</f>
        <v/>
      </c>
      <c r="Z102" s="157" t="str">
        <f>VLOOKUP($B102,'Module 2025'!$A:$BA,35,FALSE)</f>
        <v/>
      </c>
      <c r="AA102" s="157" t="str">
        <f>VLOOKUP($B102,'Module 2025'!$A:$BA,36,FALSE)</f>
        <v/>
      </c>
      <c r="AB102" s="157" t="str">
        <f>VLOOKUP($B102,'Module 2025'!$A:$BA,37,FALSE)</f>
        <v/>
      </c>
      <c r="AC102" s="157" t="str">
        <f>VLOOKUP(B102,'Module 2025'!A:BC,55,FALSE)</f>
        <v>Ja</v>
      </c>
      <c r="AD102" s="157">
        <f>VLOOKUP(B102,'Module 2025'!A:BD,56,FALSE)</f>
        <v>0</v>
      </c>
      <c r="AE102" s="157">
        <f>VLOOKUP(B102,'Module 2025'!A:AX,50,FALSE)</f>
        <v>0</v>
      </c>
      <c r="AF102" s="157">
        <f>VLOOKUP(B102,'Module 2025'!A:F,6,FALSE)</f>
        <v>0</v>
      </c>
      <c r="AG102" s="157" t="str">
        <f>VLOOKUP(B102,'Module 2025'!A:H,7,FALSE)</f>
        <v>EU-ELEE</v>
      </c>
      <c r="AH102" s="157" t="str">
        <f>VLOOKUP(B102,'Module 2025'!A:H,8,FALSE)</f>
        <v>EU-THET/NTEC</v>
      </c>
      <c r="AI102" s="157" t="str">
        <f>VLOOKUP(B102,'Module 2025'!A:BR,70,FALSE)</f>
        <v>x</v>
      </c>
    </row>
    <row r="103" spans="1:35">
      <c r="A103" s="117" t="str">
        <f>VLOOKUP($B103,'Module 2025'!$A:$BQ,69,FALSE)</f>
        <v>Korba Petr</v>
      </c>
      <c r="B103" s="66" t="s">
        <v>3967</v>
      </c>
      <c r="C103" s="6" t="str">
        <f>VLOOKUP($B103,'Module 2025'!$A:$BA,12,FALSE)</f>
        <v>Smart Grid</v>
      </c>
      <c r="D103" s="6" t="str">
        <f>VLOOKUP($B103,'Module 2025'!$A:$BA,38,FALSE)</f>
        <v>IEFE</v>
      </c>
      <c r="E103" s="117" t="str">
        <f>VLOOKUP($B103,'Module 2025'!$A:$BQ,39,FALSE)</f>
        <v>korb</v>
      </c>
      <c r="F103" s="6" t="str">
        <f>VLOOKUP(D103,Konstruktion!A:B,2,FALSE)</f>
        <v>MEA</v>
      </c>
      <c r="G103" s="6" t="str">
        <f>VLOOKUP($B103,'Module 2025'!$A:$BA,17,FALSE)</f>
        <v>ET5,EU6</v>
      </c>
      <c r="H103" s="6" t="str">
        <f>VLOOKUP($B103,'Module 2025'!$A:$BA,18,FALSE)</f>
        <v>6. Semester</v>
      </c>
      <c r="I103" s="6" t="str">
        <f>VLOOKUP($B103,'Module 2025'!$A:$BA,19,FALSE)</f>
        <v>6. Semester(EU)/8. Semester</v>
      </c>
      <c r="J103" s="6">
        <f>VLOOKUP($B103,'Module 2025'!$A:$BG,59,FALSE)</f>
        <v>0</v>
      </c>
      <c r="K103" s="157">
        <f>VLOOKUP($B103,'Module 2025'!$A:$BA,20,FALSE)</f>
        <v>0</v>
      </c>
      <c r="L103" s="157">
        <f>VLOOKUP($B103,'Module 2025'!$A:$BA,21,FALSE)</f>
        <v>0</v>
      </c>
      <c r="M103" s="157">
        <f>VLOOKUP($B103,'Module 2025'!$A:$BA,22,FALSE)</f>
        <v>0</v>
      </c>
      <c r="N103" s="157">
        <f>VLOOKUP($B103,'Module 2025'!$A:$BA,23,FALSE)</f>
        <v>0</v>
      </c>
      <c r="O103" s="157">
        <f>VLOOKUP($B103,'Module 2025'!$A:$BA,24,FALSE)</f>
        <v>6</v>
      </c>
      <c r="P103" s="157">
        <f>VLOOKUP($B103,'Module 2025'!$A:$BA,25,FALSE)</f>
        <v>8</v>
      </c>
      <c r="Q103" s="157">
        <f>VLOOKUP($B103,'Module 2025'!$A:$BA,26,FALSE)</f>
        <v>6</v>
      </c>
      <c r="R103" s="157" t="str">
        <f>VLOOKUP($B103,'Module 2025'!$A:$BA,27,FALSE)</f>
        <v>6;8</v>
      </c>
      <c r="S103" s="157">
        <f>VLOOKUP($B103,'Module 2025'!$A:$BA,28,FALSE)</f>
        <v>0</v>
      </c>
      <c r="T103" s="157">
        <f>VLOOKUP($B103,'Module 2025'!$A:$BA,29,FALSE)</f>
        <v>0</v>
      </c>
      <c r="U103" s="157">
        <f>VLOOKUP($B103,'Module 2025'!$A:$BA,30,FALSE)</f>
        <v>0</v>
      </c>
      <c r="V103" s="157">
        <f>VLOOKUP($B103,'Module 2025'!$A:$BA,31,FALSE)</f>
        <v>0</v>
      </c>
      <c r="W103" s="157">
        <f>VLOOKUP($B103,'Module 2025'!$A:$BA,32,FALSE)</f>
        <v>0</v>
      </c>
      <c r="X103" s="157">
        <f>VLOOKUP($B103,'Module 2025'!$A:$BA,33,FALSE)</f>
        <v>0</v>
      </c>
      <c r="Y103" s="157">
        <f>VLOOKUP($B103,'Module 2025'!$A:$BA,34,FALSE)</f>
        <v>0</v>
      </c>
      <c r="Z103" s="157">
        <f>VLOOKUP($B103,'Module 2025'!$A:$BA,35,FALSE)</f>
        <v>0</v>
      </c>
      <c r="AA103" s="157">
        <f>VLOOKUP($B103,'Module 2025'!$A:$BA,36,FALSE)</f>
        <v>0</v>
      </c>
      <c r="AB103" s="157">
        <f>VLOOKUP($B103,'Module 2025'!$A:$BA,37,FALSE)</f>
        <v>0</v>
      </c>
      <c r="AC103" s="157" t="str">
        <f>VLOOKUP(B103,'Module 2025'!A:BC,55,FALSE)</f>
        <v>Ja</v>
      </c>
      <c r="AD103" s="157">
        <f>VLOOKUP(B103,'Module 2025'!A:BD,56,FALSE)</f>
        <v>0</v>
      </c>
      <c r="AE103" s="157">
        <f>VLOOKUP(B103,'Module 2025'!A:AX,50,FALSE)</f>
        <v>0</v>
      </c>
      <c r="AF103" s="157">
        <f>VLOOKUP(B103,'Module 2025'!A:F,6,FALSE)</f>
        <v>0</v>
      </c>
      <c r="AG103" s="157">
        <f>VLOOKUP(B103,'Module 2025'!A:H,7,FALSE)</f>
        <v>0</v>
      </c>
      <c r="AH103" s="157" t="str">
        <f>VLOOKUP(B103,'Module 2025'!A:H,8,FALSE)</f>
        <v>ET,EU</v>
      </c>
      <c r="AI103" s="157" t="str">
        <f>VLOOKUP(B103,'Module 2025'!A:BR,70,FALSE)</f>
        <v>x</v>
      </c>
    </row>
    <row r="104" spans="1:35">
      <c r="A104" s="117" t="str">
        <f>VLOOKUP($B104,'Module 2025'!$A:$BQ,69,FALSE)</f>
        <v>Kuhn Marc</v>
      </c>
      <c r="B104" s="66" t="s">
        <v>3220</v>
      </c>
      <c r="C104" s="6" t="str">
        <f>VLOOKUP($B104,'Module 2025'!$A:$BA,12,FALSE)</f>
        <v>Wireless Communication 1</v>
      </c>
      <c r="D104" s="6" t="str">
        <f>VLOOKUP($B104,'Module 2025'!$A:$BA,38,FALSE)</f>
        <v>ISC</v>
      </c>
      <c r="E104" s="117" t="str">
        <f>VLOOKUP($B104,'Module 2025'!$A:$BQ,39,FALSE)</f>
        <v>kumn</v>
      </c>
      <c r="F104" s="6" t="str">
        <f>VLOOKUP(D104,Konstruktion!A:B,2,FALSE)</f>
        <v>IEM</v>
      </c>
      <c r="G104" s="6" t="str">
        <f>VLOOKUP($B104,'Module 2025'!$A:$BA,17,FALSE)</f>
        <v>ET5</v>
      </c>
      <c r="H104" s="6" t="str">
        <f>VLOOKUP($B104,'Module 2025'!$A:$BA,18,FALSE)</f>
        <v>5. Semester</v>
      </c>
      <c r="I104" s="6" t="str">
        <f>VLOOKUP($B104,'Module 2025'!$A:$BA,19,FALSE)</f>
        <v>5. Sem/7. Sem</v>
      </c>
      <c r="J104" s="6">
        <f>VLOOKUP($B104,'Module 2025'!$A:$BG,59,FALSE)</f>
        <v>0</v>
      </c>
      <c r="K104" s="157" t="str">
        <f>VLOOKUP($B104,'Module 2025'!$A:$BA,20,FALSE)</f>
        <v/>
      </c>
      <c r="L104" s="157" t="str">
        <f>VLOOKUP($B104,'Module 2025'!$A:$BA,21,FALSE)</f>
        <v/>
      </c>
      <c r="M104" s="157">
        <f>VLOOKUP($B104,'Module 2025'!$A:$BA,22,FALSE)</f>
        <v>0</v>
      </c>
      <c r="N104" s="157">
        <f>VLOOKUP($B104,'Module 2025'!$A:$BA,23,FALSE)</f>
        <v>0</v>
      </c>
      <c r="O104" s="157">
        <f>VLOOKUP($B104,'Module 2025'!$A:$BA,24,FALSE)</f>
        <v>5</v>
      </c>
      <c r="P104" s="157" t="str">
        <f>VLOOKUP($B104,'Module 2025'!$A:$BA,25,FALSE)</f>
        <v>5;7</v>
      </c>
      <c r="Q104" s="157" t="str">
        <f>VLOOKUP($B104,'Module 2025'!$A:$BA,26,FALSE)</f>
        <v/>
      </c>
      <c r="R104" s="157" t="str">
        <f>VLOOKUP($B104,'Module 2025'!$A:$BA,27,FALSE)</f>
        <v/>
      </c>
      <c r="S104" s="157" t="str">
        <f>VLOOKUP($B104,'Module 2025'!$A:$BA,28,FALSE)</f>
        <v/>
      </c>
      <c r="T104" s="157" t="str">
        <f>VLOOKUP($B104,'Module 2025'!$A:$BA,29,FALSE)</f>
        <v/>
      </c>
      <c r="U104" s="157" t="str">
        <f>VLOOKUP($B104,'Module 2025'!$A:$BA,30,FALSE)</f>
        <v/>
      </c>
      <c r="V104" s="157" t="str">
        <f>VLOOKUP($B104,'Module 2025'!$A:$BA,31,FALSE)</f>
        <v/>
      </c>
      <c r="W104" s="157" t="str">
        <f>VLOOKUP($B104,'Module 2025'!$A:$BA,32,FALSE)</f>
        <v/>
      </c>
      <c r="X104" s="157" t="str">
        <f>VLOOKUP($B104,'Module 2025'!$A:$BA,33,FALSE)</f>
        <v/>
      </c>
      <c r="Y104" s="157" t="str">
        <f>VLOOKUP($B104,'Module 2025'!$A:$BA,34,FALSE)</f>
        <v/>
      </c>
      <c r="Z104" s="157" t="str">
        <f>VLOOKUP($B104,'Module 2025'!$A:$BA,35,FALSE)</f>
        <v/>
      </c>
      <c r="AA104" s="157" t="str">
        <f>VLOOKUP($B104,'Module 2025'!$A:$BA,36,FALSE)</f>
        <v/>
      </c>
      <c r="AB104" s="157" t="str">
        <f>VLOOKUP($B104,'Module 2025'!$A:$BA,37,FALSE)</f>
        <v/>
      </c>
      <c r="AC104" s="157" t="str">
        <f>VLOOKUP(B104,'Module 2025'!A:BC,55,FALSE)</f>
        <v>Ja</v>
      </c>
      <c r="AD104" s="157">
        <f>VLOOKUP(B104,'Module 2025'!A:BD,56,FALSE)</f>
        <v>0</v>
      </c>
      <c r="AE104" s="157">
        <f>VLOOKUP(B104,'Module 2025'!A:AX,50,FALSE)</f>
        <v>0</v>
      </c>
      <c r="AF104" s="157">
        <f>VLOOKUP(B104,'Module 2025'!A:F,6,FALSE)</f>
        <v>0</v>
      </c>
      <c r="AG104" s="157">
        <f>VLOOKUP(B104,'Module 2025'!A:H,7,FALSE)</f>
        <v>0</v>
      </c>
      <c r="AH104" s="157" t="str">
        <f>VLOOKUP(B104,'Module 2025'!A:H,8,FALSE)</f>
        <v>ET</v>
      </c>
      <c r="AI104" s="157" t="str">
        <f>VLOOKUP(B104,'Module 2025'!A:BR,70,FALSE)</f>
        <v>x</v>
      </c>
    </row>
    <row r="105" spans="1:35">
      <c r="A105" s="117" t="str">
        <f>VLOOKUP($B105,'Module 2025'!$A:$BQ,69,FALSE)</f>
        <v>Lenhart Peter Marcus</v>
      </c>
      <c r="B105" s="66" t="s">
        <v>2856</v>
      </c>
      <c r="C105" s="6" t="str">
        <f>VLOOKUP($B105,'Module 2025'!$A:$BA,12,FALSE)</f>
        <v>Human Factors Engineering</v>
      </c>
      <c r="D105" s="6" t="str">
        <f>VLOOKUP($B105,'Module 2025'!$A:$BA,38,FALSE)</f>
        <v>ZAV</v>
      </c>
      <c r="E105" s="117" t="str">
        <f>VLOOKUP($B105,'Module 2025'!$A:$BQ,39,FALSE)</f>
        <v>lehh</v>
      </c>
      <c r="F105" s="6" t="str">
        <f>VLOOKUP(D105,Konstruktion!A:B,2,FALSE)</f>
        <v>MEA</v>
      </c>
      <c r="G105" s="6" t="str">
        <f>VLOOKUP($B105,'Module 2025'!$A:$BA,17,FALSE)</f>
        <v>AV6-OE</v>
      </c>
      <c r="H105" s="6" t="str">
        <f>VLOOKUP($B105,'Module 2025'!$A:$BA,18,FALSE)</f>
        <v>5. Semester</v>
      </c>
      <c r="I105" s="6" t="str">
        <f>VLOOKUP($B105,'Module 2025'!$A:$BA,19,FALSE)</f>
        <v>7. Semester</v>
      </c>
      <c r="J105" s="6">
        <f>VLOOKUP($B105,'Module 2025'!$A:$BG,59,FALSE)</f>
        <v>0</v>
      </c>
      <c r="K105" s="157">
        <f>VLOOKUP($B105,'Module 2025'!$A:$BA,20,FALSE)</f>
        <v>5</v>
      </c>
      <c r="L105" s="157">
        <f>VLOOKUP($B105,'Module 2025'!$A:$BA,21,FALSE)</f>
        <v>7</v>
      </c>
      <c r="M105" s="157">
        <f>VLOOKUP($B105,'Module 2025'!$A:$BA,22,FALSE)</f>
        <v>0</v>
      </c>
      <c r="N105" s="157">
        <f>VLOOKUP($B105,'Module 2025'!$A:$BA,23,FALSE)</f>
        <v>0</v>
      </c>
      <c r="O105" s="157" t="str">
        <f>VLOOKUP($B105,'Module 2025'!$A:$BA,24,FALSE)</f>
        <v/>
      </c>
      <c r="P105" s="157" t="str">
        <f>VLOOKUP($B105,'Module 2025'!$A:$BA,25,FALSE)</f>
        <v/>
      </c>
      <c r="Q105" s="157" t="str">
        <f>VLOOKUP($B105,'Module 2025'!$A:$BA,26,FALSE)</f>
        <v/>
      </c>
      <c r="R105" s="157" t="str">
        <f>VLOOKUP($B105,'Module 2025'!$A:$BA,27,FALSE)</f>
        <v/>
      </c>
      <c r="S105" s="157" t="str">
        <f>VLOOKUP($B105,'Module 2025'!$A:$BA,28,FALSE)</f>
        <v/>
      </c>
      <c r="T105" s="157" t="str">
        <f>VLOOKUP($B105,'Module 2025'!$A:$BA,29,FALSE)</f>
        <v/>
      </c>
      <c r="U105" s="157" t="str">
        <f>VLOOKUP($B105,'Module 2025'!$A:$BA,30,FALSE)</f>
        <v/>
      </c>
      <c r="V105" s="157" t="str">
        <f>VLOOKUP($B105,'Module 2025'!$A:$BA,31,FALSE)</f>
        <v/>
      </c>
      <c r="W105" s="157" t="str">
        <f>VLOOKUP($B105,'Module 2025'!$A:$BA,32,FALSE)</f>
        <v/>
      </c>
      <c r="X105" s="157" t="str">
        <f>VLOOKUP($B105,'Module 2025'!$A:$BA,33,FALSE)</f>
        <v/>
      </c>
      <c r="Y105" s="157" t="str">
        <f>VLOOKUP($B105,'Module 2025'!$A:$BA,34,FALSE)</f>
        <v/>
      </c>
      <c r="Z105" s="157" t="str">
        <f>VLOOKUP($B105,'Module 2025'!$A:$BA,35,FALSE)</f>
        <v/>
      </c>
      <c r="AA105" s="157" t="str">
        <f>VLOOKUP($B105,'Module 2025'!$A:$BA,36,FALSE)</f>
        <v/>
      </c>
      <c r="AB105" s="157" t="str">
        <f>VLOOKUP($B105,'Module 2025'!$A:$BA,37,FALSE)</f>
        <v/>
      </c>
      <c r="AC105" s="157" t="str">
        <f>VLOOKUP(B105,'Module 2025'!A:BC,55,FALSE)</f>
        <v>Ja</v>
      </c>
      <c r="AD105" s="157">
        <f>VLOOKUP(B105,'Module 2025'!A:BD,56,FALSE)</f>
        <v>0</v>
      </c>
      <c r="AE105" s="157">
        <f>VLOOKUP(B105,'Module 2025'!A:AX,50,FALSE)</f>
        <v>0</v>
      </c>
      <c r="AF105" s="157">
        <f>VLOOKUP(B105,'Module 2025'!A:F,6,FALSE)</f>
        <v>0</v>
      </c>
      <c r="AG105" s="157" t="str">
        <f>VLOOKUP(B105,'Module 2025'!A:H,7,FALSE)</f>
        <v>AV-OE</v>
      </c>
      <c r="AH105" s="157">
        <f>VLOOKUP(B105,'Module 2025'!A:H,8,FALSE)</f>
        <v>0</v>
      </c>
      <c r="AI105" s="157">
        <f>VLOOKUP(B105,'Module 2025'!A:BR,70,FALSE)</f>
        <v>0</v>
      </c>
    </row>
    <row r="106" spans="1:35">
      <c r="A106" s="117" t="str">
        <f>VLOOKUP($B106,'Module 2025'!$A:$BQ,69,FALSE)</f>
        <v>Lenhart Peter Marcus</v>
      </c>
      <c r="B106" s="66" t="s">
        <v>4028</v>
      </c>
      <c r="C106" s="6" t="str">
        <f>VLOOKUP($B106,'Module 2025'!$A:$BA,12,FALSE)</f>
        <v>Unmanned Aviation</v>
      </c>
      <c r="D106" s="6" t="str">
        <f>VLOOKUP($B106,'Module 2025'!$A:$BA,38,FALSE)</f>
        <v>ZAV</v>
      </c>
      <c r="E106" s="117" t="str">
        <f>VLOOKUP($B106,'Module 2025'!$A:$BQ,39,FALSE)</f>
        <v>lehh</v>
      </c>
      <c r="F106" s="6" t="str">
        <f>VLOOKUP(D106,Konstruktion!A:B,2,FALSE)</f>
        <v>MEA</v>
      </c>
      <c r="G106" s="6" t="str">
        <f>VLOOKUP($B106,'Module 2025'!$A:$BA,17,FALSE)</f>
        <v>AV5</v>
      </c>
      <c r="H106" s="6" t="str">
        <f>VLOOKUP($B106,'Module 2025'!$A:$BA,18,FALSE)</f>
        <v>6. Semester</v>
      </c>
      <c r="I106" s="6" t="str">
        <f>VLOOKUP($B106,'Module 2025'!$A:$BA,19,FALSE)</f>
        <v>6. Semester</v>
      </c>
      <c r="J106" s="6">
        <f>VLOOKUP($B106,'Module 2025'!$A:$BG,59,FALSE)</f>
        <v>0</v>
      </c>
      <c r="K106" s="157">
        <f>VLOOKUP($B106,'Module 2025'!$A:$BA,20,FALSE)</f>
        <v>6</v>
      </c>
      <c r="L106" s="157">
        <f>VLOOKUP($B106,'Module 2025'!$A:$BA,21,FALSE)</f>
        <v>6</v>
      </c>
      <c r="M106" s="157">
        <f>VLOOKUP($B106,'Module 2025'!$A:$BA,22,FALSE)</f>
        <v>0</v>
      </c>
      <c r="N106" s="157">
        <f>VLOOKUP($B106,'Module 2025'!$A:$BA,23,FALSE)</f>
        <v>0</v>
      </c>
      <c r="O106" s="157" t="str">
        <f>VLOOKUP($B106,'Module 2025'!$A:$BA,24,FALSE)</f>
        <v/>
      </c>
      <c r="P106" s="157" t="str">
        <f>VLOOKUP($B106,'Module 2025'!$A:$BA,25,FALSE)</f>
        <v/>
      </c>
      <c r="Q106" s="157" t="str">
        <f>VLOOKUP($B106,'Module 2025'!$A:$BA,26,FALSE)</f>
        <v/>
      </c>
      <c r="R106" s="157" t="str">
        <f>VLOOKUP($B106,'Module 2025'!$A:$BA,27,FALSE)</f>
        <v/>
      </c>
      <c r="S106" s="157" t="str">
        <f>VLOOKUP($B106,'Module 2025'!$A:$BA,28,FALSE)</f>
        <v/>
      </c>
      <c r="T106" s="157" t="str">
        <f>VLOOKUP($B106,'Module 2025'!$A:$BA,29,FALSE)</f>
        <v/>
      </c>
      <c r="U106" s="157" t="str">
        <f>VLOOKUP($B106,'Module 2025'!$A:$BA,30,FALSE)</f>
        <v/>
      </c>
      <c r="V106" s="157" t="str">
        <f>VLOOKUP($B106,'Module 2025'!$A:$BA,31,FALSE)</f>
        <v/>
      </c>
      <c r="W106" s="157" t="str">
        <f>VLOOKUP($B106,'Module 2025'!$A:$BA,32,FALSE)</f>
        <v/>
      </c>
      <c r="X106" s="157" t="str">
        <f>VLOOKUP($B106,'Module 2025'!$A:$BA,33,FALSE)</f>
        <v/>
      </c>
      <c r="Y106" s="157" t="str">
        <f>VLOOKUP($B106,'Module 2025'!$A:$BA,34,FALSE)</f>
        <v/>
      </c>
      <c r="Z106" s="157" t="str">
        <f>VLOOKUP($B106,'Module 2025'!$A:$BA,35,FALSE)</f>
        <v/>
      </c>
      <c r="AA106" s="157" t="str">
        <f>VLOOKUP($B106,'Module 2025'!$A:$BA,36,FALSE)</f>
        <v/>
      </c>
      <c r="AB106" s="157" t="str">
        <f>VLOOKUP($B106,'Module 2025'!$A:$BA,37,FALSE)</f>
        <v/>
      </c>
      <c r="AC106" s="157" t="str">
        <f>VLOOKUP(B106,'Module 2025'!A:BC,55,FALSE)</f>
        <v>Ja</v>
      </c>
      <c r="AD106" s="157">
        <f>VLOOKUP(B106,'Module 2025'!A:BD,56,FALSE)</f>
        <v>0</v>
      </c>
      <c r="AE106" s="157" t="str">
        <f>VLOOKUP(B106,'Module 2025'!A:AX,50,FALSE)</f>
        <v>x</v>
      </c>
      <c r="AF106" s="157">
        <f>VLOOKUP(B106,'Module 2025'!A:F,6,FALSE)</f>
        <v>0</v>
      </c>
      <c r="AG106" s="157">
        <f>VLOOKUP(B106,'Module 2025'!A:H,7,FALSE)</f>
        <v>0</v>
      </c>
      <c r="AH106" s="157" t="str">
        <f>VLOOKUP(B106,'Module 2025'!A:H,8,FALSE)</f>
        <v>AV</v>
      </c>
      <c r="AI106" s="157" t="str">
        <f>VLOOKUP(B106,'Module 2025'!A:BR,70,FALSE)</f>
        <v>x</v>
      </c>
    </row>
    <row r="107" spans="1:35">
      <c r="A107" s="117" t="str">
        <f>VLOOKUP($B107,'Module 2025'!$A:$BQ,69,FALSE)</f>
        <v>Loeliger Teddy</v>
      </c>
      <c r="B107" s="66" t="s">
        <v>3540</v>
      </c>
      <c r="C107" s="6" t="str">
        <f>VLOOKUP($B107,'Module 2025'!$A:$BA,12,FALSE)</f>
        <v>Advanced Electronics</v>
      </c>
      <c r="D107" s="6" t="str">
        <f>VLOOKUP($B107,'Module 2025'!$A:$BA,38,FALSE)</f>
        <v>ISC</v>
      </c>
      <c r="E107" s="117" t="str">
        <f>VLOOKUP($B107,'Module 2025'!$A:$BQ,39,FALSE)</f>
        <v>loel</v>
      </c>
      <c r="F107" s="6" t="str">
        <f>VLOOKUP(D107,Konstruktion!A:B,2,FALSE)</f>
        <v>IEM</v>
      </c>
      <c r="G107" s="6" t="str">
        <f>VLOOKUP($B107,'Module 2025'!$A:$BA,17,FALSE)</f>
        <v>ET5</v>
      </c>
      <c r="H107" s="6" t="str">
        <f>VLOOKUP($B107,'Module 2025'!$A:$BA,18,FALSE)</f>
        <v>6. Semester</v>
      </c>
      <c r="I107" s="6" t="str">
        <f>VLOOKUP($B107,'Module 2025'!$A:$BA,19,FALSE)</f>
        <v>6.Sem/8. Sem</v>
      </c>
      <c r="J107" s="6">
        <f>VLOOKUP($B107,'Module 2025'!$A:$BG,59,FALSE)</f>
        <v>0</v>
      </c>
      <c r="K107" s="157" t="str">
        <f>VLOOKUP($B107,'Module 2025'!$A:$BA,20,FALSE)</f>
        <v/>
      </c>
      <c r="L107" s="157" t="str">
        <f>VLOOKUP($B107,'Module 2025'!$A:$BA,21,FALSE)</f>
        <v/>
      </c>
      <c r="M107" s="157">
        <f>VLOOKUP($B107,'Module 2025'!$A:$BA,22,FALSE)</f>
        <v>0</v>
      </c>
      <c r="N107" s="157">
        <f>VLOOKUP($B107,'Module 2025'!$A:$BA,23,FALSE)</f>
        <v>0</v>
      </c>
      <c r="O107" s="157">
        <f>VLOOKUP($B107,'Module 2025'!$A:$BA,24,FALSE)</f>
        <v>6</v>
      </c>
      <c r="P107" s="157" t="str">
        <f>VLOOKUP($B107,'Module 2025'!$A:$BA,25,FALSE)</f>
        <v>6;8</v>
      </c>
      <c r="Q107" s="157" t="str">
        <f>VLOOKUP($B107,'Module 2025'!$A:$BA,26,FALSE)</f>
        <v/>
      </c>
      <c r="R107" s="157" t="str">
        <f>VLOOKUP($B107,'Module 2025'!$A:$BA,27,FALSE)</f>
        <v/>
      </c>
      <c r="S107" s="157" t="str">
        <f>VLOOKUP($B107,'Module 2025'!$A:$BA,28,FALSE)</f>
        <v/>
      </c>
      <c r="T107" s="157" t="str">
        <f>VLOOKUP($B107,'Module 2025'!$A:$BA,29,FALSE)</f>
        <v/>
      </c>
      <c r="U107" s="157" t="str">
        <f>VLOOKUP($B107,'Module 2025'!$A:$BA,30,FALSE)</f>
        <v/>
      </c>
      <c r="V107" s="157" t="str">
        <f>VLOOKUP($B107,'Module 2025'!$A:$BA,31,FALSE)</f>
        <v/>
      </c>
      <c r="W107" s="157" t="str">
        <f>VLOOKUP($B107,'Module 2025'!$A:$BA,32,FALSE)</f>
        <v/>
      </c>
      <c r="X107" s="157" t="str">
        <f>VLOOKUP($B107,'Module 2025'!$A:$BA,33,FALSE)</f>
        <v/>
      </c>
      <c r="Y107" s="157" t="str">
        <f>VLOOKUP($B107,'Module 2025'!$A:$BA,34,FALSE)</f>
        <v/>
      </c>
      <c r="Z107" s="157" t="str">
        <f>VLOOKUP($B107,'Module 2025'!$A:$BA,35,FALSE)</f>
        <v/>
      </c>
      <c r="AA107" s="157" t="str">
        <f>VLOOKUP($B107,'Module 2025'!$A:$BA,36,FALSE)</f>
        <v/>
      </c>
      <c r="AB107" s="157" t="str">
        <f>VLOOKUP($B107,'Module 2025'!$A:$BA,37,FALSE)</f>
        <v/>
      </c>
      <c r="AC107" s="157" t="str">
        <f>VLOOKUP(B107,'Module 2025'!A:BC,55,FALSE)</f>
        <v>Ja</v>
      </c>
      <c r="AD107" s="157">
        <f>VLOOKUP(B107,'Module 2025'!A:BD,56,FALSE)</f>
        <v>0</v>
      </c>
      <c r="AE107" s="157">
        <f>VLOOKUP(B107,'Module 2025'!A:AX,50,FALSE)</f>
        <v>0</v>
      </c>
      <c r="AF107" s="157">
        <f>VLOOKUP(B107,'Module 2025'!A:F,6,FALSE)</f>
        <v>0</v>
      </c>
      <c r="AG107" s="157">
        <f>VLOOKUP(B107,'Module 2025'!A:H,7,FALSE)</f>
        <v>0</v>
      </c>
      <c r="AH107" s="157" t="str">
        <f>VLOOKUP(B107,'Module 2025'!A:H,8,FALSE)</f>
        <v>ET</v>
      </c>
      <c r="AI107" s="157" t="str">
        <f>VLOOKUP(B107,'Module 2025'!A:BR,70,FALSE)</f>
        <v>x</v>
      </c>
    </row>
    <row r="108" spans="1:35">
      <c r="A108" s="117" t="str">
        <f>VLOOKUP($B108,'Module 2025'!$A:$BQ,69,FALSE)</f>
        <v>Loeser Martin</v>
      </c>
      <c r="B108" s="66" t="s">
        <v>3668</v>
      </c>
      <c r="C108" s="6" t="str">
        <f>VLOOKUP($B108,'Module 2025'!$A:$BA,12,FALSE)</f>
        <v>Digital Image Processing 2</v>
      </c>
      <c r="D108" s="6" t="str">
        <f>VLOOKUP($B108,'Module 2025'!$A:$BA,38,FALSE)</f>
        <v>ISC</v>
      </c>
      <c r="E108" s="117" t="str">
        <f>VLOOKUP($B108,'Module 2025'!$A:$BQ,39,FALSE)</f>
        <v>loma</v>
      </c>
      <c r="F108" s="6" t="str">
        <f>VLOOKUP(D108,Konstruktion!A:B,2,FALSE)</f>
        <v>IEM</v>
      </c>
      <c r="G108" s="6" t="str">
        <f>VLOOKUP($B108,'Module 2025'!$A:$BA,17,FALSE)</f>
        <v>ET5,IT6,ST5</v>
      </c>
      <c r="H108" s="6" t="str">
        <f>VLOOKUP($B108,'Module 2025'!$A:$BA,18,FALSE)</f>
        <v>6. Semester</v>
      </c>
      <c r="I108" s="6" t="str">
        <f>VLOOKUP($B108,'Module 2025'!$A:$BA,19,FALSE)</f>
        <v>8. Semester</v>
      </c>
      <c r="J108" s="6">
        <f>VLOOKUP($B108,'Module 2025'!$A:$BG,59,FALSE)</f>
        <v>0</v>
      </c>
      <c r="K108" s="157">
        <f>VLOOKUP($B108,'Module 2025'!$A:$BA,20,FALSE)</f>
        <v>0</v>
      </c>
      <c r="L108" s="157">
        <f>VLOOKUP($B108,'Module 2025'!$A:$BA,21,FALSE)</f>
        <v>0</v>
      </c>
      <c r="M108" s="157">
        <f>VLOOKUP($B108,'Module 2025'!$A:$BA,22,FALSE)</f>
        <v>0</v>
      </c>
      <c r="N108" s="157">
        <f>VLOOKUP($B108,'Module 2025'!$A:$BA,23,FALSE)</f>
        <v>0</v>
      </c>
      <c r="O108" s="157">
        <f>VLOOKUP($B108,'Module 2025'!$A:$BA,24,FALSE)</f>
        <v>6</v>
      </c>
      <c r="P108" s="157">
        <f>VLOOKUP($B108,'Module 2025'!$A:$BA,25,FALSE)</f>
        <v>8</v>
      </c>
      <c r="Q108" s="157">
        <f>VLOOKUP($B108,'Module 2025'!$A:$BA,26,FALSE)</f>
        <v>0</v>
      </c>
      <c r="R108" s="157">
        <f>VLOOKUP($B108,'Module 2025'!$A:$BA,27,FALSE)</f>
        <v>0</v>
      </c>
      <c r="S108" s="157">
        <f>VLOOKUP($B108,'Module 2025'!$A:$BA,28,FALSE)</f>
        <v>6</v>
      </c>
      <c r="T108" s="157">
        <f>VLOOKUP($B108,'Module 2025'!$A:$BA,29,FALSE)</f>
        <v>8</v>
      </c>
      <c r="U108" s="157">
        <f>VLOOKUP($B108,'Module 2025'!$A:$BA,30,FALSE)</f>
        <v>0</v>
      </c>
      <c r="V108" s="157">
        <f>VLOOKUP($B108,'Module 2025'!$A:$BA,31,FALSE)</f>
        <v>0</v>
      </c>
      <c r="W108" s="157">
        <f>VLOOKUP($B108,'Module 2025'!$A:$BA,32,FALSE)</f>
        <v>6</v>
      </c>
      <c r="X108" s="157">
        <f>VLOOKUP($B108,'Module 2025'!$A:$BA,33,FALSE)</f>
        <v>8</v>
      </c>
      <c r="Y108" s="157">
        <f>VLOOKUP($B108,'Module 2025'!$A:$BA,34,FALSE)</f>
        <v>0</v>
      </c>
      <c r="Z108" s="157">
        <f>VLOOKUP($B108,'Module 2025'!$A:$BA,35,FALSE)</f>
        <v>0</v>
      </c>
      <c r="AA108" s="157">
        <f>VLOOKUP($B108,'Module 2025'!$A:$BA,36,FALSE)</f>
        <v>0</v>
      </c>
      <c r="AB108" s="157">
        <f>VLOOKUP($B108,'Module 2025'!$A:$BA,37,FALSE)</f>
        <v>0</v>
      </c>
      <c r="AC108" s="157" t="str">
        <f>VLOOKUP(B108,'Module 2025'!A:BC,55,FALSE)</f>
        <v>Nein</v>
      </c>
      <c r="AD108" s="157">
        <f>VLOOKUP(B108,'Module 2025'!A:BD,56,FALSE)</f>
        <v>0</v>
      </c>
      <c r="AE108" s="157" t="str">
        <f>VLOOKUP(B108,'Module 2025'!A:AX,50,FALSE)</f>
        <v>x</v>
      </c>
      <c r="AF108" s="157">
        <f>VLOOKUP(B108,'Module 2025'!A:F,6,FALSE)</f>
        <v>0</v>
      </c>
      <c r="AG108" s="157">
        <f>VLOOKUP(B108,'Module 2025'!A:H,7,FALSE)</f>
        <v>0</v>
      </c>
      <c r="AH108" s="157" t="str">
        <f>VLOOKUP(B108,'Module 2025'!A:H,8,FALSE)</f>
        <v>ET,IT,ST</v>
      </c>
      <c r="AI108" s="157">
        <f>VLOOKUP(B108,'Module 2025'!A:BR,70,FALSE)</f>
        <v>0</v>
      </c>
    </row>
    <row r="109" spans="1:35">
      <c r="A109" s="117" t="str">
        <f>VLOOKUP($B109,'Module 2025'!$A:$BQ,69,FALSE)</f>
        <v>Manfriani Leonardo</v>
      </c>
      <c r="B109" s="66" t="s">
        <v>3520</v>
      </c>
      <c r="C109" s="6" t="str">
        <f>VLOOKUP($B109,'Module 2025'!$A:$BA,12,FALSE)</f>
        <v>Aircraft Systems - Flight Propulsion</v>
      </c>
      <c r="D109" s="6" t="str">
        <f>VLOOKUP($B109,'Module 2025'!$A:$BA,38,FALSE)</f>
        <v>ZAV</v>
      </c>
      <c r="E109" s="117" t="str">
        <f>VLOOKUP($B109,'Module 2025'!$A:$BQ,39,FALSE)</f>
        <v>mani</v>
      </c>
      <c r="F109" s="6" t="str">
        <f>VLOOKUP(D109,Konstruktion!A:B,2,FALSE)</f>
        <v>MEA</v>
      </c>
      <c r="G109" s="6" t="str">
        <f>VLOOKUP($B109,'Module 2025'!$A:$BA,17,FALSE)</f>
        <v>AV6-TE</v>
      </c>
      <c r="H109" s="6" t="str">
        <f>VLOOKUP($B109,'Module 2025'!$A:$BA,18,FALSE)</f>
        <v>6. Semester</v>
      </c>
      <c r="I109" s="6" t="str">
        <f>VLOOKUP($B109,'Module 2025'!$A:$BA,19,FALSE)</f>
        <v>8. Semester</v>
      </c>
      <c r="J109" s="6">
        <f>VLOOKUP($B109,'Module 2025'!$A:$BG,59,FALSE)</f>
        <v>0</v>
      </c>
      <c r="K109" s="157">
        <f>VLOOKUP($B109,'Module 2025'!$A:$BA,20,FALSE)</f>
        <v>6</v>
      </c>
      <c r="L109" s="157">
        <f>VLOOKUP($B109,'Module 2025'!$A:$BA,21,FALSE)</f>
        <v>8</v>
      </c>
      <c r="M109" s="157">
        <f>VLOOKUP($B109,'Module 2025'!$A:$BA,22,FALSE)</f>
        <v>0</v>
      </c>
      <c r="N109" s="157">
        <f>VLOOKUP($B109,'Module 2025'!$A:$BA,23,FALSE)</f>
        <v>0</v>
      </c>
      <c r="O109" s="157" t="str">
        <f>VLOOKUP($B109,'Module 2025'!$A:$BA,24,FALSE)</f>
        <v/>
      </c>
      <c r="P109" s="157" t="str">
        <f>VLOOKUP($B109,'Module 2025'!$A:$BA,25,FALSE)</f>
        <v/>
      </c>
      <c r="Q109" s="157" t="str">
        <f>VLOOKUP($B109,'Module 2025'!$A:$BA,26,FALSE)</f>
        <v/>
      </c>
      <c r="R109" s="157" t="str">
        <f>VLOOKUP($B109,'Module 2025'!$A:$BA,27,FALSE)</f>
        <v/>
      </c>
      <c r="S109" s="157" t="str">
        <f>VLOOKUP($B109,'Module 2025'!$A:$BA,28,FALSE)</f>
        <v/>
      </c>
      <c r="T109" s="157" t="str">
        <f>VLOOKUP($B109,'Module 2025'!$A:$BA,29,FALSE)</f>
        <v/>
      </c>
      <c r="U109" s="157" t="str">
        <f>VLOOKUP($B109,'Module 2025'!$A:$BA,30,FALSE)</f>
        <v/>
      </c>
      <c r="V109" s="157" t="str">
        <f>VLOOKUP($B109,'Module 2025'!$A:$BA,31,FALSE)</f>
        <v/>
      </c>
      <c r="W109" s="157" t="str">
        <f>VLOOKUP($B109,'Module 2025'!$A:$BA,32,FALSE)</f>
        <v/>
      </c>
      <c r="X109" s="157" t="str">
        <f>VLOOKUP($B109,'Module 2025'!$A:$BA,33,FALSE)</f>
        <v/>
      </c>
      <c r="Y109" s="157" t="str">
        <f>VLOOKUP($B109,'Module 2025'!$A:$BA,34,FALSE)</f>
        <v/>
      </c>
      <c r="Z109" s="157" t="str">
        <f>VLOOKUP($B109,'Module 2025'!$A:$BA,35,FALSE)</f>
        <v/>
      </c>
      <c r="AA109" s="157" t="str">
        <f>VLOOKUP($B109,'Module 2025'!$A:$BA,36,FALSE)</f>
        <v/>
      </c>
      <c r="AB109" s="157" t="str">
        <f>VLOOKUP($B109,'Module 2025'!$A:$BA,37,FALSE)</f>
        <v/>
      </c>
      <c r="AC109" s="157" t="str">
        <f>VLOOKUP(B109,'Module 2025'!A:BC,55,FALSE)</f>
        <v>Ja</v>
      </c>
      <c r="AD109" s="157">
        <f>VLOOKUP(B109,'Module 2025'!A:BD,56,FALSE)</f>
        <v>0</v>
      </c>
      <c r="AE109" s="157" t="str">
        <f>VLOOKUP(B109,'Module 2025'!A:AX,50,FALSE)</f>
        <v>x</v>
      </c>
      <c r="AF109" s="157">
        <f>VLOOKUP(B109,'Module 2025'!A:F,6,FALSE)</f>
        <v>0</v>
      </c>
      <c r="AG109" s="157" t="str">
        <f>VLOOKUP(B109,'Module 2025'!A:H,7,FALSE)</f>
        <v>AV-TE</v>
      </c>
      <c r="AH109" s="157">
        <f>VLOOKUP(B109,'Module 2025'!A:H,8,FALSE)</f>
        <v>0</v>
      </c>
      <c r="AI109" s="157">
        <f>VLOOKUP(B109,'Module 2025'!A:BR,70,FALSE)</f>
        <v>0</v>
      </c>
    </row>
    <row r="110" spans="1:35">
      <c r="A110" s="117" t="str">
        <f>VLOOKUP($B110,'Module 2025'!$A:$BQ,69,FALSE)</f>
        <v>Manfriani Leonardo</v>
      </c>
      <c r="B110" s="66" t="s">
        <v>2840</v>
      </c>
      <c r="C110" s="6" t="str">
        <f>VLOOKUP($B110,'Module 2025'!$A:$BA,12,FALSE)</f>
        <v>Flight Test Laboratory</v>
      </c>
      <c r="D110" s="6" t="str">
        <f>VLOOKUP($B110,'Module 2025'!$A:$BA,38,FALSE)</f>
        <v>ZAV</v>
      </c>
      <c r="E110" s="117" t="str">
        <f>VLOOKUP($B110,'Module 2025'!$A:$BQ,39,FALSE)</f>
        <v>mani</v>
      </c>
      <c r="F110" s="6" t="str">
        <f>VLOOKUP(D110,Konstruktion!A:B,2,FALSE)</f>
        <v>MEA</v>
      </c>
      <c r="G110" s="6" t="str">
        <f>VLOOKUP($B110,'Module 2025'!$A:$BA,17,FALSE)</f>
        <v>AV5</v>
      </c>
      <c r="H110" s="6" t="str">
        <f>VLOOKUP($B110,'Module 2025'!$A:$BA,18,FALSE)</f>
        <v>5. Semester</v>
      </c>
      <c r="I110" s="6" t="str">
        <f>VLOOKUP($B110,'Module 2025'!$A:$BA,19,FALSE)</f>
        <v>5. Semester</v>
      </c>
      <c r="J110" s="6" t="str">
        <f>VLOOKUP($B110,'Module 2025'!$A:$BG,59,FALSE)</f>
        <v>???</v>
      </c>
      <c r="K110" s="157">
        <f>VLOOKUP($B110,'Module 2025'!$A:$BA,20,FALSE)</f>
        <v>5</v>
      </c>
      <c r="L110" s="157">
        <f>VLOOKUP($B110,'Module 2025'!$A:$BA,21,FALSE)</f>
        <v>5</v>
      </c>
      <c r="M110" s="157">
        <f>VLOOKUP($B110,'Module 2025'!$A:$BA,22,FALSE)</f>
        <v>0</v>
      </c>
      <c r="N110" s="157">
        <f>VLOOKUP($B110,'Module 2025'!$A:$BA,23,FALSE)</f>
        <v>0</v>
      </c>
      <c r="O110" s="157" t="str">
        <f>VLOOKUP($B110,'Module 2025'!$A:$BA,24,FALSE)</f>
        <v/>
      </c>
      <c r="P110" s="157" t="str">
        <f>VLOOKUP($B110,'Module 2025'!$A:$BA,25,FALSE)</f>
        <v/>
      </c>
      <c r="Q110" s="157" t="str">
        <f>VLOOKUP($B110,'Module 2025'!$A:$BA,26,FALSE)</f>
        <v/>
      </c>
      <c r="R110" s="157" t="str">
        <f>VLOOKUP($B110,'Module 2025'!$A:$BA,27,FALSE)</f>
        <v/>
      </c>
      <c r="S110" s="157" t="str">
        <f>VLOOKUP($B110,'Module 2025'!$A:$BA,28,FALSE)</f>
        <v/>
      </c>
      <c r="T110" s="157" t="str">
        <f>VLOOKUP($B110,'Module 2025'!$A:$BA,29,FALSE)</f>
        <v/>
      </c>
      <c r="U110" s="157" t="str">
        <f>VLOOKUP($B110,'Module 2025'!$A:$BA,30,FALSE)</f>
        <v/>
      </c>
      <c r="V110" s="157" t="str">
        <f>VLOOKUP($B110,'Module 2025'!$A:$BA,31,FALSE)</f>
        <v/>
      </c>
      <c r="W110" s="157" t="str">
        <f>VLOOKUP($B110,'Module 2025'!$A:$BA,32,FALSE)</f>
        <v/>
      </c>
      <c r="X110" s="157" t="str">
        <f>VLOOKUP($B110,'Module 2025'!$A:$BA,33,FALSE)</f>
        <v/>
      </c>
      <c r="Y110" s="157" t="str">
        <f>VLOOKUP($B110,'Module 2025'!$A:$BA,34,FALSE)</f>
        <v/>
      </c>
      <c r="Z110" s="157" t="str">
        <f>VLOOKUP($B110,'Module 2025'!$A:$BA,35,FALSE)</f>
        <v/>
      </c>
      <c r="AA110" s="157" t="str">
        <f>VLOOKUP($B110,'Module 2025'!$A:$BA,36,FALSE)</f>
        <v/>
      </c>
      <c r="AB110" s="157" t="str">
        <f>VLOOKUP($B110,'Module 2025'!$A:$BA,37,FALSE)</f>
        <v/>
      </c>
      <c r="AC110" s="157" t="str">
        <f>VLOOKUP(B110,'Module 2025'!A:BC,55,FALSE)</f>
        <v>Ja</v>
      </c>
      <c r="AD110" s="157">
        <f>VLOOKUP(B110,'Module 2025'!A:BD,56,FALSE)</f>
        <v>0</v>
      </c>
      <c r="AE110" s="157" t="str">
        <f>VLOOKUP(B110,'Module 2025'!A:AX,50,FALSE)</f>
        <v>x</v>
      </c>
      <c r="AF110" s="157">
        <f>VLOOKUP(B110,'Module 2025'!A:F,6,FALSE)</f>
        <v>0</v>
      </c>
      <c r="AG110" s="157">
        <f>VLOOKUP(B110,'Module 2025'!A:H,7,FALSE)</f>
        <v>0</v>
      </c>
      <c r="AH110" s="157" t="str">
        <f>VLOOKUP(B110,'Module 2025'!A:H,8,FALSE)</f>
        <v>AV</v>
      </c>
      <c r="AI110" s="157" t="str">
        <f>VLOOKUP(B110,'Module 2025'!A:BR,70,FALSE)</f>
        <v>x</v>
      </c>
    </row>
    <row r="111" spans="1:35">
      <c r="A111" s="117" t="str">
        <f>VLOOKUP($B111,'Module 2025'!$A:$BQ,69,FALSE)</f>
        <v>Manfriani Leonardo</v>
      </c>
      <c r="B111" s="66" t="s">
        <v>3032</v>
      </c>
      <c r="C111" s="6" t="str">
        <f>VLOOKUP($B111,'Module 2025'!$A:$BA,12,FALSE)</f>
        <v>Numerical and Experimental Aerodynamics</v>
      </c>
      <c r="D111" s="6" t="str">
        <f>VLOOKUP($B111,'Module 2025'!$A:$BA,38,FALSE)</f>
        <v>ZAV</v>
      </c>
      <c r="E111" s="117" t="str">
        <f>VLOOKUP($B111,'Module 2025'!$A:$BQ,39,FALSE)</f>
        <v>mani</v>
      </c>
      <c r="F111" s="6" t="str">
        <f>VLOOKUP(D111,Konstruktion!A:B,2,FALSE)</f>
        <v>MEA</v>
      </c>
      <c r="G111" s="6" t="str">
        <f>VLOOKUP($B111,'Module 2025'!$A:$BA,17,FALSE)</f>
        <v>AV5,MT7</v>
      </c>
      <c r="H111" s="6" t="str">
        <f>VLOOKUP($B111,'Module 2025'!$A:$BA,18,FALSE)</f>
        <v>5. Semester</v>
      </c>
      <c r="I111" s="6" t="str">
        <f>VLOOKUP($B111,'Module 2025'!$A:$BA,19,FALSE)</f>
        <v>5.Sem/MT 7.Sem</v>
      </c>
      <c r="J111" s="6">
        <f>VLOOKUP($B111,'Module 2025'!$A:$BG,59,FALSE)</f>
        <v>0</v>
      </c>
      <c r="K111" s="157">
        <f>VLOOKUP($B111,'Module 2025'!$A:$BA,20,FALSE)</f>
        <v>5</v>
      </c>
      <c r="L111" s="157">
        <f>VLOOKUP($B111,'Module 2025'!$A:$BA,21,FALSE)</f>
        <v>5</v>
      </c>
      <c r="M111" s="157">
        <f>VLOOKUP($B111,'Module 2025'!$A:$BA,22,FALSE)</f>
        <v>0</v>
      </c>
      <c r="N111" s="157">
        <f>VLOOKUP($B111,'Module 2025'!$A:$BA,23,FALSE)</f>
        <v>0</v>
      </c>
      <c r="O111" s="157" t="str">
        <f>VLOOKUP($B111,'Module 2025'!$A:$BA,24,FALSE)</f>
        <v/>
      </c>
      <c r="P111" s="157" t="str">
        <f>VLOOKUP($B111,'Module 2025'!$A:$BA,25,FALSE)</f>
        <v/>
      </c>
      <c r="Q111" s="157" t="str">
        <f>VLOOKUP($B111,'Module 2025'!$A:$BA,26,FALSE)</f>
        <v/>
      </c>
      <c r="R111" s="157" t="str">
        <f>VLOOKUP($B111,'Module 2025'!$A:$BA,27,FALSE)</f>
        <v/>
      </c>
      <c r="S111" s="157" t="str">
        <f>VLOOKUP($B111,'Module 2025'!$A:$BA,28,FALSE)</f>
        <v/>
      </c>
      <c r="T111" s="157" t="str">
        <f>VLOOKUP($B111,'Module 2025'!$A:$BA,29,FALSE)</f>
        <v/>
      </c>
      <c r="U111" s="157">
        <f>VLOOKUP($B111,'Module 2025'!$A:$BA,30,FALSE)</f>
        <v>5</v>
      </c>
      <c r="V111" s="157">
        <f>VLOOKUP($B111,'Module 2025'!$A:$BA,31,FALSE)</f>
        <v>7</v>
      </c>
      <c r="W111" s="157" t="str">
        <f>VLOOKUP($B111,'Module 2025'!$A:$BA,32,FALSE)</f>
        <v/>
      </c>
      <c r="X111" s="157" t="str">
        <f>VLOOKUP($B111,'Module 2025'!$A:$BA,33,FALSE)</f>
        <v/>
      </c>
      <c r="Y111" s="157" t="str">
        <f>VLOOKUP($B111,'Module 2025'!$A:$BA,34,FALSE)</f>
        <v/>
      </c>
      <c r="Z111" s="157" t="str">
        <f>VLOOKUP($B111,'Module 2025'!$A:$BA,35,FALSE)</f>
        <v/>
      </c>
      <c r="AA111" s="157" t="str">
        <f>VLOOKUP($B111,'Module 2025'!$A:$BA,36,FALSE)</f>
        <v/>
      </c>
      <c r="AB111" s="157" t="str">
        <f>VLOOKUP($B111,'Module 2025'!$A:$BA,37,FALSE)</f>
        <v/>
      </c>
      <c r="AC111" s="157" t="str">
        <f>VLOOKUP(B111,'Module 2025'!A:BC,55,FALSE)</f>
        <v>Ja</v>
      </c>
      <c r="AD111" s="157">
        <f>VLOOKUP(B111,'Module 2025'!A:BD,56,FALSE)</f>
        <v>0</v>
      </c>
      <c r="AE111" s="157" t="str">
        <f>VLOOKUP(B111,'Module 2025'!A:AX,50,FALSE)</f>
        <v>x</v>
      </c>
      <c r="AF111" s="157">
        <f>VLOOKUP(B111,'Module 2025'!A:F,6,FALSE)</f>
        <v>0</v>
      </c>
      <c r="AG111" s="157">
        <f>VLOOKUP(B111,'Module 2025'!A:H,7,FALSE)</f>
        <v>0</v>
      </c>
      <c r="AH111" s="157" t="str">
        <f>VLOOKUP(B111,'Module 2025'!A:H,8,FALSE)</f>
        <v>AV, MT</v>
      </c>
      <c r="AI111" s="157" t="str">
        <f>VLOOKUP(B111,'Module 2025'!A:BR,70,FALSE)</f>
        <v>x</v>
      </c>
    </row>
    <row r="112" spans="1:35">
      <c r="A112" s="117" t="str">
        <f>VLOOKUP($B112,'Module 2025'!$A:$BQ,69,FALSE)</f>
        <v>Marti Christof</v>
      </c>
      <c r="B112" s="66" t="s">
        <v>3634</v>
      </c>
      <c r="C112" s="6" t="str">
        <f>VLOOKUP($B112,'Module 2025'!$A:$BA,12,FALSE)</f>
        <v>Cloud Computing 2</v>
      </c>
      <c r="D112" s="6" t="str">
        <f>VLOOKUP($B112,'Module 2025'!$A:$BA,38,FALSE)</f>
        <v>InIT</v>
      </c>
      <c r="E112" s="117" t="str">
        <f>VLOOKUP($B112,'Module 2025'!$A:$BQ,39,FALSE)</f>
        <v>mach</v>
      </c>
      <c r="F112" s="6" t="str">
        <f>VLOOKUP(D112,Konstruktion!A:B,2,FALSE)</f>
        <v>IEM</v>
      </c>
      <c r="G112" s="6" t="str">
        <f>VLOOKUP($B112,'Module 2025'!$A:$BA,17,FALSE)</f>
        <v>IT6</v>
      </c>
      <c r="H112" s="6" t="str">
        <f>VLOOKUP($B112,'Module 2025'!$A:$BA,18,FALSE)</f>
        <v>6. Semester</v>
      </c>
      <c r="I112" s="6" t="str">
        <f>VLOOKUP($B112,'Module 2025'!$A:$BA,19,FALSE)</f>
        <v>6. Sem/8. Sem</v>
      </c>
      <c r="J112" s="6">
        <f>VLOOKUP($B112,'Module 2025'!$A:$BG,59,FALSE)</f>
        <v>0</v>
      </c>
      <c r="K112" s="157" t="str">
        <f>VLOOKUP($B112,'Module 2025'!$A:$BA,20,FALSE)</f>
        <v/>
      </c>
      <c r="L112" s="157" t="str">
        <f>VLOOKUP($B112,'Module 2025'!$A:$BA,21,FALSE)</f>
        <v/>
      </c>
      <c r="M112" s="157">
        <f>VLOOKUP($B112,'Module 2025'!$A:$BA,22,FALSE)</f>
        <v>0</v>
      </c>
      <c r="N112" s="157">
        <f>VLOOKUP($B112,'Module 2025'!$A:$BA,23,FALSE)</f>
        <v>0</v>
      </c>
      <c r="O112" s="157" t="str">
        <f>VLOOKUP($B112,'Module 2025'!$A:$BA,24,FALSE)</f>
        <v/>
      </c>
      <c r="P112" s="157" t="str">
        <f>VLOOKUP($B112,'Module 2025'!$A:$BA,25,FALSE)</f>
        <v/>
      </c>
      <c r="Q112" s="157" t="str">
        <f>VLOOKUP($B112,'Module 2025'!$A:$BA,26,FALSE)</f>
        <v/>
      </c>
      <c r="R112" s="157" t="str">
        <f>VLOOKUP($B112,'Module 2025'!$A:$BA,27,FALSE)</f>
        <v/>
      </c>
      <c r="S112" s="157">
        <f>VLOOKUP($B112,'Module 2025'!$A:$BA,28,FALSE)</f>
        <v>6</v>
      </c>
      <c r="T112" s="157" t="str">
        <f>VLOOKUP($B112,'Module 2025'!$A:$BA,29,FALSE)</f>
        <v>6;8</v>
      </c>
      <c r="U112" s="157" t="str">
        <f>VLOOKUP($B112,'Module 2025'!$A:$BA,30,FALSE)</f>
        <v/>
      </c>
      <c r="V112" s="157" t="str">
        <f>VLOOKUP($B112,'Module 2025'!$A:$BA,31,FALSE)</f>
        <v/>
      </c>
      <c r="W112" s="157" t="str">
        <f>VLOOKUP($B112,'Module 2025'!$A:$BA,32,FALSE)</f>
        <v/>
      </c>
      <c r="X112" s="157" t="str">
        <f>VLOOKUP($B112,'Module 2025'!$A:$BA,33,FALSE)</f>
        <v/>
      </c>
      <c r="Y112" s="157" t="str">
        <f>VLOOKUP($B112,'Module 2025'!$A:$BA,34,FALSE)</f>
        <v/>
      </c>
      <c r="Z112" s="157" t="str">
        <f>VLOOKUP($B112,'Module 2025'!$A:$BA,35,FALSE)</f>
        <v/>
      </c>
      <c r="AA112" s="157" t="str">
        <f>VLOOKUP($B112,'Module 2025'!$A:$BA,36,FALSE)</f>
        <v/>
      </c>
      <c r="AB112" s="157" t="str">
        <f>VLOOKUP($B112,'Module 2025'!$A:$BA,37,FALSE)</f>
        <v/>
      </c>
      <c r="AC112" s="157" t="str">
        <f>VLOOKUP(B112,'Module 2025'!A:BC,55,FALSE)</f>
        <v>Ja</v>
      </c>
      <c r="AD112" s="157" t="str">
        <f>VLOOKUP(B112,'Module 2025'!A:BD,56,FALSE)</f>
        <v>WIN+ZH</v>
      </c>
      <c r="AE112" s="157" t="str">
        <f>VLOOKUP(B112,'Module 2025'!A:AX,50,FALSE)</f>
        <v>x</v>
      </c>
      <c r="AF112" s="157">
        <f>VLOOKUP(B112,'Module 2025'!A:F,6,FALSE)</f>
        <v>0</v>
      </c>
      <c r="AG112" s="157">
        <f>VLOOKUP(B112,'Module 2025'!A:H,7,FALSE)</f>
        <v>0</v>
      </c>
      <c r="AH112" s="157" t="str">
        <f>VLOOKUP(B112,'Module 2025'!A:H,8,FALSE)</f>
        <v>IT</v>
      </c>
      <c r="AI112" s="157" t="str">
        <f>VLOOKUP(B112,'Module 2025'!A:BR,70,FALSE)</f>
        <v>x</v>
      </c>
    </row>
    <row r="113" spans="1:35">
      <c r="A113" s="117" t="str">
        <f>VLOOKUP($B113,'Module 2025'!$A:$BQ,69,FALSE)</f>
        <v>Marti Markus</v>
      </c>
      <c r="B113" s="66" t="s">
        <v>2762</v>
      </c>
      <c r="C113" s="6" t="str">
        <f>VLOOKUP($B113,'Module 2025'!$A:$BA,12,FALSE)</f>
        <v>Databases</v>
      </c>
      <c r="D113" s="6" t="str">
        <f>VLOOKUP($B113,'Module 2025'!$A:$BA,38,FALSE)</f>
        <v>INIT</v>
      </c>
      <c r="E113" s="117" t="str">
        <f>VLOOKUP($B113,'Module 2025'!$A:$BQ,39,FALSE)</f>
        <v>marr</v>
      </c>
      <c r="F113" s="6" t="str">
        <f>VLOOKUP(D113,Konstruktion!A:B,2,FALSE)</f>
        <v>IEM</v>
      </c>
      <c r="G113" s="6" t="str">
        <f>VLOOKUP($B113,'Module 2025'!$A:$BA,17,FALSE)</f>
        <v>WI5</v>
      </c>
      <c r="H113" s="6" t="str">
        <f>VLOOKUP($B113,'Module 2025'!$A:$BA,18,FALSE)</f>
        <v>5. Semester</v>
      </c>
      <c r="I113" s="6" t="str">
        <f>VLOOKUP($B113,'Module 2025'!$A:$BA,19,FALSE)</f>
        <v>5. Semester</v>
      </c>
      <c r="J113" s="6">
        <f>VLOOKUP($B113,'Module 2025'!$A:$BG,59,FALSE)</f>
        <v>0</v>
      </c>
      <c r="K113" s="157" t="str">
        <f>VLOOKUP($B113,'Module 2025'!$A:$BA,20,FALSE)</f>
        <v/>
      </c>
      <c r="L113" s="157" t="str">
        <f>VLOOKUP($B113,'Module 2025'!$A:$BA,21,FALSE)</f>
        <v/>
      </c>
      <c r="M113" s="157">
        <f>VLOOKUP($B113,'Module 2025'!$A:$BA,22,FALSE)</f>
        <v>0</v>
      </c>
      <c r="N113" s="157">
        <f>VLOOKUP($B113,'Module 2025'!$A:$BA,23,FALSE)</f>
        <v>0</v>
      </c>
      <c r="O113" s="157" t="str">
        <f>VLOOKUP($B113,'Module 2025'!$A:$BA,24,FALSE)</f>
        <v/>
      </c>
      <c r="P113" s="157" t="str">
        <f>VLOOKUP($B113,'Module 2025'!$A:$BA,25,FALSE)</f>
        <v/>
      </c>
      <c r="Q113" s="157" t="str">
        <f>VLOOKUP($B113,'Module 2025'!$A:$BA,26,FALSE)</f>
        <v/>
      </c>
      <c r="R113" s="157" t="str">
        <f>VLOOKUP($B113,'Module 2025'!$A:$BA,27,FALSE)</f>
        <v/>
      </c>
      <c r="S113" s="157" t="str">
        <f>VLOOKUP($B113,'Module 2025'!$A:$BA,28,FALSE)</f>
        <v/>
      </c>
      <c r="T113" s="157" t="str">
        <f>VLOOKUP($B113,'Module 2025'!$A:$BA,29,FALSE)</f>
        <v/>
      </c>
      <c r="U113" s="157" t="str">
        <f>VLOOKUP($B113,'Module 2025'!$A:$BA,30,FALSE)</f>
        <v/>
      </c>
      <c r="V113" s="157" t="str">
        <f>VLOOKUP($B113,'Module 2025'!$A:$BA,31,FALSE)</f>
        <v/>
      </c>
      <c r="W113" s="157" t="str">
        <f>VLOOKUP($B113,'Module 2025'!$A:$BA,32,FALSE)</f>
        <v/>
      </c>
      <c r="X113" s="157" t="str">
        <f>VLOOKUP($B113,'Module 2025'!$A:$BA,33,FALSE)</f>
        <v/>
      </c>
      <c r="Y113" s="157" t="str">
        <f>VLOOKUP($B113,'Module 2025'!$A:$BA,34,FALSE)</f>
        <v/>
      </c>
      <c r="Z113" s="157" t="str">
        <f>VLOOKUP($B113,'Module 2025'!$A:$BA,35,FALSE)</f>
        <v/>
      </c>
      <c r="AA113" s="157">
        <f>VLOOKUP($B113,'Module 2025'!$A:$BA,36,FALSE)</f>
        <v>5</v>
      </c>
      <c r="AB113" s="157">
        <f>VLOOKUP($B113,'Module 2025'!$A:$BA,37,FALSE)</f>
        <v>5</v>
      </c>
      <c r="AC113" s="157" t="str">
        <f>VLOOKUP(B113,'Module 2025'!A:BC,55,FALSE)</f>
        <v>Ja</v>
      </c>
      <c r="AD113" s="157">
        <f>VLOOKUP(B113,'Module 2025'!A:BD,56,FALSE)</f>
        <v>0</v>
      </c>
      <c r="AE113" s="157" t="str">
        <f>VLOOKUP(B113,'Module 2025'!A:AX,50,FALSE)</f>
        <v>x</v>
      </c>
      <c r="AF113" s="157">
        <f>VLOOKUP(B113,'Module 2025'!A:F,6,FALSE)</f>
        <v>0</v>
      </c>
      <c r="AG113" s="157" t="str">
        <f>VLOOKUP(B113,'Module 2025'!A:H,7,FALSE)</f>
        <v>WI-DSE/IE/WM</v>
      </c>
      <c r="AH113" s="157">
        <f>VLOOKUP(B113,'Module 2025'!A:H,8,FALSE)</f>
        <v>0</v>
      </c>
      <c r="AI113" s="157">
        <f>VLOOKUP(B113,'Module 2025'!A:BR,70,FALSE)</f>
        <v>0</v>
      </c>
    </row>
    <row r="114" spans="1:35">
      <c r="A114" s="117" t="str">
        <f>VLOOKUP($B114,'Module 2025'!$A:$BQ,69,FALSE)</f>
        <v>Matic Igor</v>
      </c>
      <c r="B114" s="120" t="s">
        <v>4087</v>
      </c>
      <c r="C114" s="6" t="str">
        <f>VLOOKUP($B114,'Module 2025'!$A:$BA,12,FALSE)</f>
        <v>English for Academic Purposes</v>
      </c>
      <c r="D114" s="6" t="str">
        <f>VLOOKUP($B114,'Module 2025'!$A:$BA,38,FALSE)</f>
        <v>ILC</v>
      </c>
      <c r="E114" s="117" t="str">
        <f>VLOOKUP($B114,'Module 2025'!$A:$BQ,39,FALSE)</f>
        <v>matg</v>
      </c>
      <c r="F114" s="6" t="str">
        <f>VLOOKUP(D114,Konstruktion!A:B,2,FALSE)</f>
        <v>Abt. Lehre</v>
      </c>
      <c r="G114" s="6" t="str">
        <f>VLOOKUP($B114,'Module 2025'!$A:$BA,17,FALSE)</f>
        <v>AV5,DS5,ET5,EU5,IT5,MT5,ST5,VS5,WI6</v>
      </c>
      <c r="H114" s="6" t="str">
        <f>VLOOKUP($B114,'Module 2025'!$A:$BA,18,FALSE)</f>
        <v>6. Semester</v>
      </c>
      <c r="I114" s="6" t="str">
        <f>VLOOKUP($B114,'Module 2025'!$A:$BA,19,FALSE)</f>
        <v>6. Semester</v>
      </c>
      <c r="J114" s="6">
        <f>VLOOKUP($B114,'Module 2025'!$A:$BG,59,FALSE)</f>
        <v>0</v>
      </c>
      <c r="K114" s="157">
        <f>VLOOKUP($B114,'Module 2025'!$A:$BA,20,FALSE)</f>
        <v>6</v>
      </c>
      <c r="L114" s="157">
        <f>VLOOKUP($B114,'Module 2025'!$A:$BA,21,FALSE)</f>
        <v>6</v>
      </c>
      <c r="M114" s="157">
        <f>VLOOKUP($B114,'Module 2025'!$A:$BA,22,FALSE)</f>
        <v>6</v>
      </c>
      <c r="N114" s="157">
        <f>VLOOKUP($B114,'Module 2025'!$A:$BA,23,FALSE)</f>
        <v>6</v>
      </c>
      <c r="O114" s="157">
        <f>VLOOKUP($B114,'Module 2025'!$A:$BA,24,FALSE)</f>
        <v>6</v>
      </c>
      <c r="P114" s="157">
        <f>VLOOKUP($B114,'Module 2025'!$A:$BA,25,FALSE)</f>
        <v>6</v>
      </c>
      <c r="Q114" s="157">
        <f>VLOOKUP($B114,'Module 2025'!$A:$BA,26,FALSE)</f>
        <v>6</v>
      </c>
      <c r="R114" s="157">
        <f>VLOOKUP($B114,'Module 2025'!$A:$BA,27,FALSE)</f>
        <v>6</v>
      </c>
      <c r="S114" s="157">
        <f>VLOOKUP($B114,'Module 2025'!$A:$BA,28,FALSE)</f>
        <v>6</v>
      </c>
      <c r="T114" s="157">
        <f>VLOOKUP($B114,'Module 2025'!$A:$BA,29,FALSE)</f>
        <v>6</v>
      </c>
      <c r="U114" s="157">
        <f>VLOOKUP($B114,'Module 2025'!$A:$BA,30,FALSE)</f>
        <v>6</v>
      </c>
      <c r="V114" s="157">
        <f>VLOOKUP($B114,'Module 2025'!$A:$BA,31,FALSE)</f>
        <v>6</v>
      </c>
      <c r="W114" s="157">
        <f>VLOOKUP($B114,'Module 2025'!$A:$BA,32,FALSE)</f>
        <v>6</v>
      </c>
      <c r="X114" s="157">
        <f>VLOOKUP($B114,'Module 2025'!$A:$BA,33,FALSE)</f>
        <v>6</v>
      </c>
      <c r="Y114" s="157">
        <f>VLOOKUP($B114,'Module 2025'!$A:$BA,34,FALSE)</f>
        <v>6</v>
      </c>
      <c r="Z114" s="157">
        <f>VLOOKUP($B114,'Module 2025'!$A:$BA,35,FALSE)</f>
        <v>6</v>
      </c>
      <c r="AA114" s="157">
        <f>VLOOKUP($B114,'Module 2025'!$A:$BA,36,FALSE)</f>
        <v>6</v>
      </c>
      <c r="AB114" s="157">
        <f>VLOOKUP($B114,'Module 2025'!$A:$BA,37,FALSE)</f>
        <v>6</v>
      </c>
      <c r="AC114" s="157" t="str">
        <f>VLOOKUP(B114,'Module 2025'!A:BC,55,FALSE)</f>
        <v>Ja</v>
      </c>
      <c r="AD114" s="157">
        <f>VLOOKUP(B114,'Module 2025'!A:BD,56,FALSE)</f>
        <v>0</v>
      </c>
      <c r="AE114" s="157" t="str">
        <f>VLOOKUP(B114,'Module 2025'!A:AX,50,FALSE)</f>
        <v>-</v>
      </c>
      <c r="AF114" s="157">
        <f>VLOOKUP(B114,'Module 2025'!A:F,6,FALSE)</f>
        <v>0</v>
      </c>
      <c r="AG114" s="157">
        <f>VLOOKUP(B114,'Module 2025'!A:H,7,FALSE)</f>
        <v>0</v>
      </c>
      <c r="AH114" s="157" t="str">
        <f>VLOOKUP(B114,'Module 2025'!A:H,8,FALSE)</f>
        <v>AV,DS,ET,EU,MT,IT,ST,VS,WI</v>
      </c>
      <c r="AI114" s="157" t="str">
        <f>VLOOKUP(B114,'Module 2025'!A:BR,70,FALSE)</f>
        <v>x</v>
      </c>
    </row>
    <row r="115" spans="1:35">
      <c r="A115" s="117" t="str">
        <f>VLOOKUP($B115,'Module 2025'!$A:$BQ,69,FALSE)</f>
        <v>Meier Daniel Matthias</v>
      </c>
      <c r="B115" s="66" t="s">
        <v>2551</v>
      </c>
      <c r="C115" s="6" t="str">
        <f>VLOOKUP($B115,'Module 2025'!$A:$BA,12,FALSE)</f>
        <v>Abgas- und Abwasserbehandlung</v>
      </c>
      <c r="D115" s="6" t="str">
        <f>VLOOKUP($B115,'Module 2025'!$A:$BA,38,FALSE)</f>
        <v>IMPE</v>
      </c>
      <c r="E115" s="117" t="str">
        <f>VLOOKUP($B115,'Module 2025'!$A:$BQ,39,FALSE)</f>
        <v>meid</v>
      </c>
      <c r="F115" s="6" t="str">
        <f>VLOOKUP(D115,Konstruktion!A:B,2,FALSE)</f>
        <v>MEA</v>
      </c>
      <c r="G115" s="6" t="str">
        <f>VLOOKUP($B115,'Module 2025'!$A:$BA,17,FALSE)</f>
        <v>EU5-THET,EU6-ELEE/NTEC</v>
      </c>
      <c r="H115" s="6" t="str">
        <f>VLOOKUP($B115,'Module 2025'!$A:$BA,18,FALSE)</f>
        <v>5. Semester</v>
      </c>
      <c r="I115" s="6" t="str">
        <f>VLOOKUP($B115,'Module 2025'!$A:$BA,19,FALSE)</f>
        <v>5. Semester/7. Semester</v>
      </c>
      <c r="J115" s="6">
        <f>VLOOKUP($B115,'Module 2025'!$A:$BG,59,FALSE)</f>
        <v>0</v>
      </c>
      <c r="K115" s="157" t="str">
        <f>VLOOKUP($B115,'Module 2025'!$A:$BA,20,FALSE)</f>
        <v/>
      </c>
      <c r="L115" s="157" t="str">
        <f>VLOOKUP($B115,'Module 2025'!$A:$BA,21,FALSE)</f>
        <v/>
      </c>
      <c r="M115" s="157">
        <f>VLOOKUP($B115,'Module 2025'!$A:$BA,22,FALSE)</f>
        <v>0</v>
      </c>
      <c r="N115" s="157">
        <f>VLOOKUP($B115,'Module 2025'!$A:$BA,23,FALSE)</f>
        <v>0</v>
      </c>
      <c r="O115" s="157" t="str">
        <f>VLOOKUP($B115,'Module 2025'!$A:$BA,24,FALSE)</f>
        <v/>
      </c>
      <c r="P115" s="157" t="str">
        <f>VLOOKUP($B115,'Module 2025'!$A:$BA,25,FALSE)</f>
        <v/>
      </c>
      <c r="Q115" s="157">
        <f>VLOOKUP($B115,'Module 2025'!$A:$BA,26,FALSE)</f>
        <v>5</v>
      </c>
      <c r="R115" s="157" t="str">
        <f>VLOOKUP($B115,'Module 2025'!$A:$BA,27,FALSE)</f>
        <v>5;7</v>
      </c>
      <c r="S115" s="157" t="str">
        <f>VLOOKUP($B115,'Module 2025'!$A:$BA,28,FALSE)</f>
        <v/>
      </c>
      <c r="T115" s="157" t="str">
        <f>VLOOKUP($B115,'Module 2025'!$A:$BA,29,FALSE)</f>
        <v/>
      </c>
      <c r="U115" s="157" t="str">
        <f>VLOOKUP($B115,'Module 2025'!$A:$BA,30,FALSE)</f>
        <v/>
      </c>
      <c r="V115" s="157" t="str">
        <f>VLOOKUP($B115,'Module 2025'!$A:$BA,31,FALSE)</f>
        <v/>
      </c>
      <c r="W115" s="157" t="str">
        <f>VLOOKUP($B115,'Module 2025'!$A:$BA,32,FALSE)</f>
        <v/>
      </c>
      <c r="X115" s="157" t="str">
        <f>VLOOKUP($B115,'Module 2025'!$A:$BA,33,FALSE)</f>
        <v/>
      </c>
      <c r="Y115" s="157" t="str">
        <f>VLOOKUP($B115,'Module 2025'!$A:$BA,34,FALSE)</f>
        <v/>
      </c>
      <c r="Z115" s="157" t="str">
        <f>VLOOKUP($B115,'Module 2025'!$A:$BA,35,FALSE)</f>
        <v/>
      </c>
      <c r="AA115" s="157" t="str">
        <f>VLOOKUP($B115,'Module 2025'!$A:$BA,36,FALSE)</f>
        <v/>
      </c>
      <c r="AB115" s="157" t="str">
        <f>VLOOKUP($B115,'Module 2025'!$A:$BA,37,FALSE)</f>
        <v/>
      </c>
      <c r="AC115" s="157" t="str">
        <f>VLOOKUP(B115,'Module 2025'!A:BC,55,FALSE)</f>
        <v>Ja</v>
      </c>
      <c r="AD115" s="157">
        <f>VLOOKUP(B115,'Module 2025'!A:BD,56,FALSE)</f>
        <v>0</v>
      </c>
      <c r="AE115" s="157">
        <f>VLOOKUP(B115,'Module 2025'!A:AX,50,FALSE)</f>
        <v>0</v>
      </c>
      <c r="AF115" s="157">
        <f>VLOOKUP(B115,'Module 2025'!A:F,6,FALSE)</f>
        <v>0</v>
      </c>
      <c r="AG115" s="157" t="str">
        <f>VLOOKUP(B115,'Module 2025'!A:H,7,FALSE)</f>
        <v>EU-THET</v>
      </c>
      <c r="AH115" s="157" t="str">
        <f>VLOOKUP(B115,'Module 2025'!A:H,8,FALSE)</f>
        <v>EU-ELEE/NTEC</v>
      </c>
      <c r="AI115" s="157" t="str">
        <f>VLOOKUP(B115,'Module 2025'!A:BR,70,FALSE)</f>
        <v>x</v>
      </c>
    </row>
    <row r="116" spans="1:35">
      <c r="A116" s="117" t="str">
        <f>VLOOKUP($B116,'Module 2025'!$A:$BQ,69,FALSE)</f>
        <v>Meier Daniel Matthias</v>
      </c>
      <c r="B116" s="66" t="s">
        <v>4040</v>
      </c>
      <c r="C116" s="6" t="str">
        <f>VLOOKUP($B116,'Module 2025'!$A:$BA,12,FALSE)</f>
        <v>Verfahrenstechnik 2</v>
      </c>
      <c r="D116" s="6" t="str">
        <f>VLOOKUP($B116,'Module 2025'!$A:$BA,38,FALSE)</f>
        <v>IMPE</v>
      </c>
      <c r="E116" s="117" t="str">
        <f>VLOOKUP($B116,'Module 2025'!$A:$BQ,39,FALSE)</f>
        <v>meid</v>
      </c>
      <c r="F116" s="6" t="str">
        <f>VLOOKUP(D116,Konstruktion!A:B,2,FALSE)</f>
        <v>MEA</v>
      </c>
      <c r="G116" s="6" t="str">
        <f>VLOOKUP($B116,'Module 2025'!$A:$BA,17,FALSE)</f>
        <v>MT6</v>
      </c>
      <c r="H116" s="6" t="str">
        <f>VLOOKUP($B116,'Module 2025'!$A:$BA,18,FALSE)</f>
        <v>6. Semester</v>
      </c>
      <c r="I116" s="6" t="str">
        <f>VLOOKUP($B116,'Module 2025'!$A:$BA,19,FALSE)</f>
        <v>8. Semester</v>
      </c>
      <c r="J116" s="6">
        <f>VLOOKUP($B116,'Module 2025'!$A:$BG,59,FALSE)</f>
        <v>0</v>
      </c>
      <c r="K116" s="157" t="str">
        <f>VLOOKUP($B116,'Module 2025'!$A:$BA,20,FALSE)</f>
        <v/>
      </c>
      <c r="L116" s="157" t="str">
        <f>VLOOKUP($B116,'Module 2025'!$A:$BA,21,FALSE)</f>
        <v/>
      </c>
      <c r="M116" s="157">
        <f>VLOOKUP($B116,'Module 2025'!$A:$BA,22,FALSE)</f>
        <v>0</v>
      </c>
      <c r="N116" s="157">
        <f>VLOOKUP($B116,'Module 2025'!$A:$BA,23,FALSE)</f>
        <v>0</v>
      </c>
      <c r="O116" s="157" t="str">
        <f>VLOOKUP($B116,'Module 2025'!$A:$BA,24,FALSE)</f>
        <v/>
      </c>
      <c r="P116" s="157" t="str">
        <f>VLOOKUP($B116,'Module 2025'!$A:$BA,25,FALSE)</f>
        <v/>
      </c>
      <c r="Q116" s="157" t="str">
        <f>VLOOKUP($B116,'Module 2025'!$A:$BA,26,FALSE)</f>
        <v/>
      </c>
      <c r="R116" s="157" t="str">
        <f>VLOOKUP($B116,'Module 2025'!$A:$BA,27,FALSE)</f>
        <v/>
      </c>
      <c r="S116" s="157" t="str">
        <f>VLOOKUP($B116,'Module 2025'!$A:$BA,28,FALSE)</f>
        <v/>
      </c>
      <c r="T116" s="157" t="str">
        <f>VLOOKUP($B116,'Module 2025'!$A:$BA,29,FALSE)</f>
        <v/>
      </c>
      <c r="U116" s="157">
        <f>VLOOKUP($B116,'Module 2025'!$A:$BA,30,FALSE)</f>
        <v>6</v>
      </c>
      <c r="V116" s="157">
        <f>VLOOKUP($B116,'Module 2025'!$A:$BA,31,FALSE)</f>
        <v>8</v>
      </c>
      <c r="W116" s="157" t="str">
        <f>VLOOKUP($B116,'Module 2025'!$A:$BA,32,FALSE)</f>
        <v/>
      </c>
      <c r="X116" s="157" t="str">
        <f>VLOOKUP($B116,'Module 2025'!$A:$BA,33,FALSE)</f>
        <v/>
      </c>
      <c r="Y116" s="157" t="str">
        <f>VLOOKUP($B116,'Module 2025'!$A:$BA,34,FALSE)</f>
        <v/>
      </c>
      <c r="Z116" s="157" t="str">
        <f>VLOOKUP($B116,'Module 2025'!$A:$BA,35,FALSE)</f>
        <v/>
      </c>
      <c r="AA116" s="157" t="str">
        <f>VLOOKUP($B116,'Module 2025'!$A:$BA,36,FALSE)</f>
        <v/>
      </c>
      <c r="AB116" s="157" t="str">
        <f>VLOOKUP($B116,'Module 2025'!$A:$BA,37,FALSE)</f>
        <v/>
      </c>
      <c r="AC116" s="157" t="str">
        <f>VLOOKUP(B116,'Module 2025'!A:BC,55,FALSE)</f>
        <v>Ja</v>
      </c>
      <c r="AD116" s="157">
        <f>VLOOKUP(B116,'Module 2025'!A:BD,56,FALSE)</f>
        <v>0</v>
      </c>
      <c r="AE116" s="157">
        <f>VLOOKUP(B116,'Module 2025'!A:AX,50,FALSE)</f>
        <v>0</v>
      </c>
      <c r="AF116" s="157">
        <f>VLOOKUP(B116,'Module 2025'!A:F,6,FALSE)</f>
        <v>0</v>
      </c>
      <c r="AG116" s="157" t="str">
        <f>VLOOKUP(B116,'Module 2025'!A:H,7,FALSE)</f>
        <v>MT-SP</v>
      </c>
      <c r="AH116" s="157">
        <f>VLOOKUP(B116,'Module 2025'!A:H,8,FALSE)</f>
        <v>0</v>
      </c>
      <c r="AI116" s="157" t="str">
        <f>VLOOKUP(B116,'Module 2025'!A:BR,70,FALSE)</f>
        <v>x</v>
      </c>
    </row>
    <row r="117" spans="1:35">
      <c r="A117" s="117" t="str">
        <f>VLOOKUP($B117,'Module 2025'!$A:$BQ,69,FALSE)</f>
        <v>Meierhofer Jürg</v>
      </c>
      <c r="B117" s="66" t="s">
        <v>3115</v>
      </c>
      <c r="C117" s="6" t="str">
        <f>VLOOKUP($B117,'Module 2025'!$A:$BA,12,FALSE)</f>
        <v>Service Engineering Basics</v>
      </c>
      <c r="D117" s="6" t="str">
        <f>VLOOKUP($B117,'Module 2025'!$A:$BA,38,FALSE)</f>
        <v>IDP</v>
      </c>
      <c r="E117" s="117" t="str">
        <f>VLOOKUP($B117,'Module 2025'!$A:$BQ,39,FALSE)</f>
        <v>meeo</v>
      </c>
      <c r="F117" s="6" t="str">
        <f>VLOOKUP(D117,Konstruktion!A:B,2,FALSE)</f>
        <v>MPS</v>
      </c>
      <c r="G117" s="6" t="str">
        <f>VLOOKUP($B117,'Module 2025'!$A:$BA,17,FALSE)</f>
        <v>WI5-DSE</v>
      </c>
      <c r="H117" s="6" t="str">
        <f>VLOOKUP($B117,'Module 2025'!$A:$BA,18,FALSE)</f>
        <v>5. Semester</v>
      </c>
      <c r="I117" s="6" t="str">
        <f>VLOOKUP($B117,'Module 2025'!$A:$BA,19,FALSE)</f>
        <v>7. Semester</v>
      </c>
      <c r="J117" s="6">
        <f>VLOOKUP($B117,'Module 2025'!$A:$BG,59,FALSE)</f>
        <v>0</v>
      </c>
      <c r="K117" s="157" t="str">
        <f>VLOOKUP($B117,'Module 2025'!$A:$BA,20,FALSE)</f>
        <v/>
      </c>
      <c r="L117" s="157" t="str">
        <f>VLOOKUP($B117,'Module 2025'!$A:$BA,21,FALSE)</f>
        <v/>
      </c>
      <c r="M117" s="157">
        <f>VLOOKUP($B117,'Module 2025'!$A:$BA,22,FALSE)</f>
        <v>0</v>
      </c>
      <c r="N117" s="157">
        <f>VLOOKUP($B117,'Module 2025'!$A:$BA,23,FALSE)</f>
        <v>0</v>
      </c>
      <c r="O117" s="157" t="str">
        <f>VLOOKUP($B117,'Module 2025'!$A:$BA,24,FALSE)</f>
        <v/>
      </c>
      <c r="P117" s="157" t="str">
        <f>VLOOKUP($B117,'Module 2025'!$A:$BA,25,FALSE)</f>
        <v/>
      </c>
      <c r="Q117" s="157" t="str">
        <f>VLOOKUP($B117,'Module 2025'!$A:$BA,26,FALSE)</f>
        <v/>
      </c>
      <c r="R117" s="157" t="str">
        <f>VLOOKUP($B117,'Module 2025'!$A:$BA,27,FALSE)</f>
        <v/>
      </c>
      <c r="S117" s="157" t="str">
        <f>VLOOKUP($B117,'Module 2025'!$A:$BA,28,FALSE)</f>
        <v/>
      </c>
      <c r="T117" s="157" t="str">
        <f>VLOOKUP($B117,'Module 2025'!$A:$BA,29,FALSE)</f>
        <v/>
      </c>
      <c r="U117" s="157" t="str">
        <f>VLOOKUP($B117,'Module 2025'!$A:$BA,30,FALSE)</f>
        <v/>
      </c>
      <c r="V117" s="157" t="str">
        <f>VLOOKUP($B117,'Module 2025'!$A:$BA,31,FALSE)</f>
        <v/>
      </c>
      <c r="W117" s="157" t="str">
        <f>VLOOKUP($B117,'Module 2025'!$A:$BA,32,FALSE)</f>
        <v/>
      </c>
      <c r="X117" s="157" t="str">
        <f>VLOOKUP($B117,'Module 2025'!$A:$BA,33,FALSE)</f>
        <v/>
      </c>
      <c r="Y117" s="157" t="str">
        <f>VLOOKUP($B117,'Module 2025'!$A:$BA,34,FALSE)</f>
        <v/>
      </c>
      <c r="Z117" s="157" t="str">
        <f>VLOOKUP($B117,'Module 2025'!$A:$BA,35,FALSE)</f>
        <v/>
      </c>
      <c r="AA117" s="157">
        <f>VLOOKUP($B117,'Module 2025'!$A:$BA,36,FALSE)</f>
        <v>5</v>
      </c>
      <c r="AB117" s="157">
        <f>VLOOKUP($B117,'Module 2025'!$A:$BA,37,FALSE)</f>
        <v>7</v>
      </c>
      <c r="AC117" s="157" t="str">
        <f>VLOOKUP(B117,'Module 2025'!A:BC,55,FALSE)</f>
        <v>Ja</v>
      </c>
      <c r="AD117" s="157">
        <f>VLOOKUP(B117,'Module 2025'!A:BD,56,FALSE)</f>
        <v>0</v>
      </c>
      <c r="AE117" s="157" t="str">
        <f>VLOOKUP(B117,'Module 2025'!A:AX,50,FALSE)</f>
        <v>x</v>
      </c>
      <c r="AF117" s="157">
        <f>VLOOKUP(B117,'Module 2025'!A:F,6,FALSE)</f>
        <v>0</v>
      </c>
      <c r="AG117" s="157" t="str">
        <f>VLOOKUP(B117,'Module 2025'!A:H,7,FALSE)</f>
        <v>WI-DSE</v>
      </c>
      <c r="AH117" s="157">
        <f>VLOOKUP(B117,'Module 2025'!A:H,8,FALSE)</f>
        <v>0</v>
      </c>
      <c r="AI117" s="157">
        <f>VLOOKUP(B117,'Module 2025'!A:BR,70,FALSE)</f>
        <v>0</v>
      </c>
    </row>
    <row r="118" spans="1:35">
      <c r="A118" s="117" t="str">
        <f>VLOOKUP($B118,'Module 2025'!$A:$BQ,69,FALSE)</f>
        <v>Meierhofer Jürg</v>
      </c>
      <c r="B118" s="66" t="s">
        <v>3951</v>
      </c>
      <c r="C118" s="6" t="str">
        <f>VLOOKUP($B118,'Module 2025'!$A:$BA,12,FALSE)</f>
        <v>Service Engineering Labor</v>
      </c>
      <c r="D118" s="6" t="str">
        <f>VLOOKUP($B118,'Module 2025'!$A:$BA,38,FALSE)</f>
        <v>IDP</v>
      </c>
      <c r="E118" s="117" t="str">
        <f>VLOOKUP($B118,'Module 2025'!$A:$BQ,39,FALSE)</f>
        <v>meeo</v>
      </c>
      <c r="F118" s="6" t="str">
        <f>VLOOKUP(D118,Konstruktion!A:B,2,FALSE)</f>
        <v>MPS</v>
      </c>
      <c r="G118" s="6" t="str">
        <f>VLOOKUP($B118,'Module 2025'!$A:$BA,17,FALSE)</f>
        <v>WI5-DSE</v>
      </c>
      <c r="H118" s="6" t="str">
        <f>VLOOKUP($B118,'Module 2025'!$A:$BA,18,FALSE)</f>
        <v>6. Semester</v>
      </c>
      <c r="I118" s="6" t="str">
        <f>VLOOKUP($B118,'Module 2025'!$A:$BA,19,FALSE)</f>
        <v>8. Semester</v>
      </c>
      <c r="J118" s="6">
        <f>VLOOKUP($B118,'Module 2025'!$A:$BG,59,FALSE)</f>
        <v>0</v>
      </c>
      <c r="K118" s="157" t="str">
        <f>VLOOKUP($B118,'Module 2025'!$A:$BA,20,FALSE)</f>
        <v/>
      </c>
      <c r="L118" s="157" t="str">
        <f>VLOOKUP($B118,'Module 2025'!$A:$BA,21,FALSE)</f>
        <v/>
      </c>
      <c r="M118" s="157">
        <f>VLOOKUP($B118,'Module 2025'!$A:$BA,22,FALSE)</f>
        <v>0</v>
      </c>
      <c r="N118" s="157">
        <f>VLOOKUP($B118,'Module 2025'!$A:$BA,23,FALSE)</f>
        <v>0</v>
      </c>
      <c r="O118" s="157" t="str">
        <f>VLOOKUP($B118,'Module 2025'!$A:$BA,24,FALSE)</f>
        <v/>
      </c>
      <c r="P118" s="157" t="str">
        <f>VLOOKUP($B118,'Module 2025'!$A:$BA,25,FALSE)</f>
        <v/>
      </c>
      <c r="Q118" s="157" t="str">
        <f>VLOOKUP($B118,'Module 2025'!$A:$BA,26,FALSE)</f>
        <v/>
      </c>
      <c r="R118" s="157" t="str">
        <f>VLOOKUP($B118,'Module 2025'!$A:$BA,27,FALSE)</f>
        <v/>
      </c>
      <c r="S118" s="157" t="str">
        <f>VLOOKUP($B118,'Module 2025'!$A:$BA,28,FALSE)</f>
        <v/>
      </c>
      <c r="T118" s="157" t="str">
        <f>VLOOKUP($B118,'Module 2025'!$A:$BA,29,FALSE)</f>
        <v/>
      </c>
      <c r="U118" s="157" t="str">
        <f>VLOOKUP($B118,'Module 2025'!$A:$BA,30,FALSE)</f>
        <v/>
      </c>
      <c r="V118" s="157" t="str">
        <f>VLOOKUP($B118,'Module 2025'!$A:$BA,31,FALSE)</f>
        <v/>
      </c>
      <c r="W118" s="157" t="str">
        <f>VLOOKUP($B118,'Module 2025'!$A:$BA,32,FALSE)</f>
        <v/>
      </c>
      <c r="X118" s="157" t="str">
        <f>VLOOKUP($B118,'Module 2025'!$A:$BA,33,FALSE)</f>
        <v/>
      </c>
      <c r="Y118" s="157" t="str">
        <f>VLOOKUP($B118,'Module 2025'!$A:$BA,34,FALSE)</f>
        <v/>
      </c>
      <c r="Z118" s="157" t="str">
        <f>VLOOKUP($B118,'Module 2025'!$A:$BA,35,FALSE)</f>
        <v/>
      </c>
      <c r="AA118" s="157">
        <f>VLOOKUP($B118,'Module 2025'!$A:$BA,36,FALSE)</f>
        <v>6</v>
      </c>
      <c r="AB118" s="157">
        <f>VLOOKUP($B118,'Module 2025'!$A:$BA,37,FALSE)</f>
        <v>8</v>
      </c>
      <c r="AC118" s="157" t="str">
        <f>VLOOKUP(B118,'Module 2025'!A:BC,55,FALSE)</f>
        <v>Ja</v>
      </c>
      <c r="AD118" s="157">
        <f>VLOOKUP(B118,'Module 2025'!A:BD,56,FALSE)</f>
        <v>0</v>
      </c>
      <c r="AE118" s="157">
        <f>VLOOKUP(B118,'Module 2025'!A:AX,50,FALSE)</f>
        <v>0</v>
      </c>
      <c r="AF118" s="157">
        <f>VLOOKUP(B118,'Module 2025'!A:F,6,FALSE)</f>
        <v>0</v>
      </c>
      <c r="AG118" s="157" t="str">
        <f>VLOOKUP(B118,'Module 2025'!A:H,7,FALSE)</f>
        <v>WI-DSE</v>
      </c>
      <c r="AH118" s="157">
        <f>VLOOKUP(B118,'Module 2025'!A:H,8,FALSE)</f>
        <v>0</v>
      </c>
      <c r="AI118" s="157">
        <f>VLOOKUP(B118,'Module 2025'!A:BR,70,FALSE)</f>
        <v>0</v>
      </c>
    </row>
    <row r="119" spans="1:35">
      <c r="A119" s="117" t="str">
        <f>VLOOKUP($B119,'Module 2025'!$A:$BQ,69,FALSE)</f>
        <v>Meierhofer Jürg</v>
      </c>
      <c r="B119" s="66" t="s">
        <v>2134</v>
      </c>
      <c r="C119" s="6" t="str">
        <f>VLOOKUP($B119,'Module 2025'!$A:$BA,12,FALSE)</f>
        <v>Service Operations Management</v>
      </c>
      <c r="D119" s="6" t="str">
        <f>VLOOKUP($B119,'Module 2025'!$A:$BA,38,FALSE)</f>
        <v>IDP</v>
      </c>
      <c r="E119" s="117" t="str">
        <f>VLOOKUP($B119,'Module 2025'!$A:$BQ,39,FALSE)</f>
        <v>meeo</v>
      </c>
      <c r="F119" s="6" t="str">
        <f>VLOOKUP(D119,Konstruktion!A:B,2,FALSE)</f>
        <v>MPS</v>
      </c>
      <c r="G119" s="6" t="str">
        <f>VLOOKUP($B119,'Module 2025'!$A:$BA,17,FALSE)</f>
        <v>WI4-DSE/IE</v>
      </c>
      <c r="H119" s="6" t="str">
        <f>VLOOKUP($B119,'Module 2025'!$A:$BA,18,FALSE)</f>
        <v>4. Semester</v>
      </c>
      <c r="I119" s="6" t="str">
        <f>VLOOKUP($B119,'Module 2025'!$A:$BA,19,FALSE)</f>
        <v>6. Semester</v>
      </c>
      <c r="J119" s="6">
        <f>VLOOKUP($B119,'Module 2025'!$A:$BG,59,FALSE)</f>
        <v>0</v>
      </c>
      <c r="K119" s="157" t="str">
        <f>VLOOKUP($B119,'Module 2025'!$A:$BA,20,FALSE)</f>
        <v/>
      </c>
      <c r="L119" s="157" t="str">
        <f>VLOOKUP($B119,'Module 2025'!$A:$BA,21,FALSE)</f>
        <v/>
      </c>
      <c r="M119" s="157">
        <f>VLOOKUP($B119,'Module 2025'!$A:$BA,22,FALSE)</f>
        <v>0</v>
      </c>
      <c r="N119" s="157">
        <f>VLOOKUP($B119,'Module 2025'!$A:$BA,23,FALSE)</f>
        <v>0</v>
      </c>
      <c r="O119" s="157" t="str">
        <f>VLOOKUP($B119,'Module 2025'!$A:$BA,24,FALSE)</f>
        <v/>
      </c>
      <c r="P119" s="157" t="str">
        <f>VLOOKUP($B119,'Module 2025'!$A:$BA,25,FALSE)</f>
        <v/>
      </c>
      <c r="Q119" s="157" t="str">
        <f>VLOOKUP($B119,'Module 2025'!$A:$BA,26,FALSE)</f>
        <v/>
      </c>
      <c r="R119" s="157" t="str">
        <f>VLOOKUP($B119,'Module 2025'!$A:$BA,27,FALSE)</f>
        <v/>
      </c>
      <c r="S119" s="157" t="str">
        <f>VLOOKUP($B119,'Module 2025'!$A:$BA,28,FALSE)</f>
        <v/>
      </c>
      <c r="T119" s="157" t="str">
        <f>VLOOKUP($B119,'Module 2025'!$A:$BA,29,FALSE)</f>
        <v/>
      </c>
      <c r="U119" s="157" t="str">
        <f>VLOOKUP($B119,'Module 2025'!$A:$BA,30,FALSE)</f>
        <v/>
      </c>
      <c r="V119" s="157" t="str">
        <f>VLOOKUP($B119,'Module 2025'!$A:$BA,31,FALSE)</f>
        <v/>
      </c>
      <c r="W119" s="157" t="str">
        <f>VLOOKUP($B119,'Module 2025'!$A:$BA,32,FALSE)</f>
        <v/>
      </c>
      <c r="X119" s="157" t="str">
        <f>VLOOKUP($B119,'Module 2025'!$A:$BA,33,FALSE)</f>
        <v/>
      </c>
      <c r="Y119" s="157" t="str">
        <f>VLOOKUP($B119,'Module 2025'!$A:$BA,34,FALSE)</f>
        <v/>
      </c>
      <c r="Z119" s="157" t="str">
        <f>VLOOKUP($B119,'Module 2025'!$A:$BA,35,FALSE)</f>
        <v/>
      </c>
      <c r="AA119" s="157">
        <f>VLOOKUP($B119,'Module 2025'!$A:$BA,36,FALSE)</f>
        <v>4</v>
      </c>
      <c r="AB119" s="157">
        <f>VLOOKUP($B119,'Module 2025'!$A:$BA,37,FALSE)</f>
        <v>6</v>
      </c>
      <c r="AC119" s="157" t="str">
        <f>VLOOKUP(B119,'Module 2025'!A:BC,55,FALSE)</f>
        <v>Ja</v>
      </c>
      <c r="AD119" s="157">
        <f>VLOOKUP(B119,'Module 2025'!A:BD,56,FALSE)</f>
        <v>0</v>
      </c>
      <c r="AE119" s="157">
        <f>VLOOKUP(B119,'Module 2025'!A:AX,50,FALSE)</f>
        <v>0</v>
      </c>
      <c r="AF119" s="157">
        <f>VLOOKUP(B119,'Module 2025'!A:F,6,FALSE)</f>
        <v>0</v>
      </c>
      <c r="AG119" s="157" t="str">
        <f>VLOOKUP(B119,'Module 2025'!A:H,7,FALSE)</f>
        <v>WI-DSE/IE</v>
      </c>
      <c r="AH119" s="157">
        <f>VLOOKUP(B119,'Module 2025'!A:H,8,FALSE)</f>
        <v>0</v>
      </c>
      <c r="AI119" s="157">
        <f>VLOOKUP(B119,'Module 2025'!A:BR,70,FALSE)</f>
        <v>0</v>
      </c>
    </row>
    <row r="120" spans="1:35">
      <c r="A120" s="117" t="str">
        <f>VLOOKUP($B120,'Module 2025'!$A:$BQ,69,FALSE)</f>
        <v>Meli Marcel</v>
      </c>
      <c r="B120" s="66" t="s">
        <v>3750</v>
      </c>
      <c r="C120" s="6" t="str">
        <f>VLOOKUP($B120,'Module 2025'!$A:$BA,12,FALSE)</f>
        <v>Internet of Things 2</v>
      </c>
      <c r="D120" s="6" t="str">
        <f>VLOOKUP($B120,'Module 2025'!$A:$BA,38,FALSE)</f>
        <v>InES</v>
      </c>
      <c r="E120" s="117" t="str">
        <f>VLOOKUP($B120,'Module 2025'!$A:$BQ,39,FALSE)</f>
        <v>mema</v>
      </c>
      <c r="F120" s="6" t="str">
        <f>VLOOKUP(D120,Konstruktion!A:B,2,FALSE)</f>
        <v>IEM</v>
      </c>
      <c r="G120" s="6" t="str">
        <f>VLOOKUP($B120,'Module 2025'!$A:$BA,17,FALSE)</f>
        <v>ET5,IT6</v>
      </c>
      <c r="H120" s="6" t="str">
        <f>VLOOKUP($B120,'Module 2025'!$A:$BA,18,FALSE)</f>
        <v>6. Semester</v>
      </c>
      <c r="I120" s="6" t="str">
        <f>VLOOKUP($B120,'Module 2025'!$A:$BA,19,FALSE)</f>
        <v>6. Sem/8. Sem</v>
      </c>
      <c r="J120" s="6">
        <f>VLOOKUP($B120,'Module 2025'!$A:$BG,59,FALSE)</f>
        <v>0</v>
      </c>
      <c r="K120" s="157" t="str">
        <f>VLOOKUP($B120,'Module 2025'!$A:$BA,20,FALSE)</f>
        <v/>
      </c>
      <c r="L120" s="157" t="str">
        <f>VLOOKUP($B120,'Module 2025'!$A:$BA,21,FALSE)</f>
        <v/>
      </c>
      <c r="M120" s="157">
        <f>VLOOKUP($B120,'Module 2025'!$A:$BA,22,FALSE)</f>
        <v>0</v>
      </c>
      <c r="N120" s="157">
        <f>VLOOKUP($B120,'Module 2025'!$A:$BA,23,FALSE)</f>
        <v>0</v>
      </c>
      <c r="O120" s="157">
        <f>VLOOKUP($B120,'Module 2025'!$A:$BA,24,FALSE)</f>
        <v>6</v>
      </c>
      <c r="P120" s="157" t="str">
        <f>VLOOKUP($B120,'Module 2025'!$A:$BA,25,FALSE)</f>
        <v>6;8</v>
      </c>
      <c r="Q120" s="157" t="str">
        <f>VLOOKUP($B120,'Module 2025'!$A:$BA,26,FALSE)</f>
        <v/>
      </c>
      <c r="R120" s="157" t="str">
        <f>VLOOKUP($B120,'Module 2025'!$A:$BA,27,FALSE)</f>
        <v/>
      </c>
      <c r="S120" s="157">
        <f>VLOOKUP($B120,'Module 2025'!$A:$BA,28,FALSE)</f>
        <v>6</v>
      </c>
      <c r="T120" s="157" t="str">
        <f>VLOOKUP($B120,'Module 2025'!$A:$BA,29,FALSE)</f>
        <v>6;8</v>
      </c>
      <c r="U120" s="157" t="str">
        <f>VLOOKUP($B120,'Module 2025'!$A:$BA,30,FALSE)</f>
        <v/>
      </c>
      <c r="V120" s="157" t="str">
        <f>VLOOKUP($B120,'Module 2025'!$A:$BA,31,FALSE)</f>
        <v/>
      </c>
      <c r="W120" s="157" t="str">
        <f>VLOOKUP($B120,'Module 2025'!$A:$BA,32,FALSE)</f>
        <v/>
      </c>
      <c r="X120" s="157" t="str">
        <f>VLOOKUP($B120,'Module 2025'!$A:$BA,33,FALSE)</f>
        <v/>
      </c>
      <c r="Y120" s="157" t="str">
        <f>VLOOKUP($B120,'Module 2025'!$A:$BA,34,FALSE)</f>
        <v/>
      </c>
      <c r="Z120" s="157" t="str">
        <f>VLOOKUP($B120,'Module 2025'!$A:$BA,35,FALSE)</f>
        <v/>
      </c>
      <c r="AA120" s="157" t="str">
        <f>VLOOKUP($B120,'Module 2025'!$A:$BA,36,FALSE)</f>
        <v/>
      </c>
      <c r="AB120" s="157" t="str">
        <f>VLOOKUP($B120,'Module 2025'!$A:$BA,37,FALSE)</f>
        <v/>
      </c>
      <c r="AC120" s="157" t="str">
        <f>VLOOKUP(B120,'Module 2025'!A:BC,55,FALSE)</f>
        <v>Ja</v>
      </c>
      <c r="AD120" s="157" t="str">
        <f>VLOOKUP(B120,'Module 2025'!A:BD,56,FALSE)</f>
        <v>WIN</v>
      </c>
      <c r="AE120" s="157" t="str">
        <f>VLOOKUP(B120,'Module 2025'!A:AX,50,FALSE)</f>
        <v>x</v>
      </c>
      <c r="AF120" s="157">
        <f>VLOOKUP(B120,'Module 2025'!A:F,6,FALSE)</f>
        <v>0</v>
      </c>
      <c r="AG120" s="157">
        <f>VLOOKUP(B120,'Module 2025'!A:H,7,FALSE)</f>
        <v>0</v>
      </c>
      <c r="AH120" s="157" t="str">
        <f>VLOOKUP(B120,'Module 2025'!A:H,8,FALSE)</f>
        <v>ET,IT</v>
      </c>
      <c r="AI120" s="157" t="str">
        <f>VLOOKUP(B120,'Module 2025'!A:BR,70,FALSE)</f>
        <v>x</v>
      </c>
    </row>
    <row r="121" spans="1:35">
      <c r="A121" s="117" t="str">
        <f>VLOOKUP($B121,'Module 2025'!$A:$BQ,69,FALSE)</f>
        <v>Müller Udo</v>
      </c>
      <c r="B121" s="66" t="s">
        <v>2462</v>
      </c>
      <c r="C121" s="6" t="str">
        <f>VLOOKUP($B121,'Module 2025'!$A:$BA,12,FALSE)</f>
        <v>International Management - Asia</v>
      </c>
      <c r="D121" s="6" t="str">
        <f>VLOOKUP($B121,'Module 2025'!$A:$BA,38,FALSE)</f>
        <v>IDP</v>
      </c>
      <c r="E121" s="117" t="str">
        <f>VLOOKUP($B121,'Module 2025'!$A:$BQ,39,FALSE)</f>
        <v>muud</v>
      </c>
      <c r="F121" s="6" t="str">
        <f>VLOOKUP(D121,Konstruktion!A:B,2,FALSE)</f>
        <v>MPS</v>
      </c>
      <c r="G121" s="6" t="str">
        <f>VLOOKUP($B121,'Module 2025'!$A:$BA,17,FALSE)</f>
        <v>DS6,EU6,MT7,VS6,WI6</v>
      </c>
      <c r="H121" s="6" t="str">
        <f>VLOOKUP($B121,'Module 2025'!$A:$BA,18,FALSE)</f>
        <v>5. Semester</v>
      </c>
      <c r="I121" s="6" t="str">
        <f>VLOOKUP($B121,'Module 2025'!$A:$BA,19,FALSE)</f>
        <v>7. Semester</v>
      </c>
      <c r="J121" s="6" t="str">
        <f>VLOOKUP($B121,'Module 2025'!$A:$BG,59,FALSE)</f>
        <v>KW27/28</v>
      </c>
      <c r="K121" s="157">
        <f>VLOOKUP($B121,'Module 2025'!$A:$BA,20,FALSE)</f>
        <v>0</v>
      </c>
      <c r="L121" s="157">
        <f>VLOOKUP($B121,'Module 2025'!$A:$BA,21,FALSE)</f>
        <v>0</v>
      </c>
      <c r="M121" s="157">
        <f>VLOOKUP($B121,'Module 2025'!$A:$BA,22,FALSE)</f>
        <v>5</v>
      </c>
      <c r="N121" s="157">
        <f>VLOOKUP($B121,'Module 2025'!$A:$BA,23,FALSE)</f>
        <v>7</v>
      </c>
      <c r="O121" s="157">
        <f>VLOOKUP($B121,'Module 2025'!$A:$BA,24,FALSE)</f>
        <v>0</v>
      </c>
      <c r="P121" s="157">
        <f>VLOOKUP($B121,'Module 2025'!$A:$BA,25,FALSE)</f>
        <v>0</v>
      </c>
      <c r="Q121" s="157">
        <f>VLOOKUP($B121,'Module 2025'!$A:$BA,26,FALSE)</f>
        <v>5</v>
      </c>
      <c r="R121" s="157">
        <f>VLOOKUP($B121,'Module 2025'!$A:$BA,27,FALSE)</f>
        <v>7</v>
      </c>
      <c r="S121" s="157">
        <f>VLOOKUP($B121,'Module 2025'!$A:$BA,28,FALSE)</f>
        <v>0</v>
      </c>
      <c r="T121" s="157">
        <f>VLOOKUP($B121,'Module 2025'!$A:$BA,29,FALSE)</f>
        <v>0</v>
      </c>
      <c r="U121" s="157">
        <f>VLOOKUP($B121,'Module 2025'!$A:$BA,30,FALSE)</f>
        <v>5</v>
      </c>
      <c r="V121" s="157">
        <f>VLOOKUP($B121,'Module 2025'!$A:$BA,31,FALSE)</f>
        <v>7</v>
      </c>
      <c r="W121" s="157">
        <f>VLOOKUP($B121,'Module 2025'!$A:$BA,32,FALSE)</f>
        <v>0</v>
      </c>
      <c r="X121" s="157">
        <f>VLOOKUP($B121,'Module 2025'!$A:$BA,33,FALSE)</f>
        <v>0</v>
      </c>
      <c r="Y121" s="157">
        <f>VLOOKUP($B121,'Module 2025'!$A:$BA,34,FALSE)</f>
        <v>5</v>
      </c>
      <c r="Z121" s="157">
        <f>VLOOKUP($B121,'Module 2025'!$A:$BA,35,FALSE)</f>
        <v>7</v>
      </c>
      <c r="AA121" s="157">
        <f>VLOOKUP($B121,'Module 2025'!$A:$BA,36,FALSE)</f>
        <v>5</v>
      </c>
      <c r="AB121" s="157">
        <f>VLOOKUP($B121,'Module 2025'!$A:$BA,37,FALSE)</f>
        <v>7</v>
      </c>
      <c r="AC121" s="157" t="str">
        <f>VLOOKUP(B121,'Module 2025'!A:BC,55,FALSE)</f>
        <v>Ja</v>
      </c>
      <c r="AD121" s="157">
        <f>VLOOKUP(B121,'Module 2025'!A:BD,56,FALSE)</f>
        <v>0</v>
      </c>
      <c r="AE121" s="157" t="str">
        <f>VLOOKUP(B121,'Module 2025'!A:AX,50,FALSE)</f>
        <v>x</v>
      </c>
      <c r="AF121" s="157">
        <f>VLOOKUP(B121,'Module 2025'!A:F,6,FALSE)</f>
        <v>0</v>
      </c>
      <c r="AG121" s="157">
        <f>VLOOKUP(B121,'Module 2025'!A:H,7,FALSE)</f>
        <v>0</v>
      </c>
      <c r="AH121" s="157" t="str">
        <f>VLOOKUP(B121,'Module 2025'!A:H,8,FALSE)</f>
        <v>DS,EU,MT,VS,WI</v>
      </c>
      <c r="AI121" s="157" t="str">
        <f>VLOOKUP(B121,'Module 2025'!A:BR,70,FALSE)</f>
        <v>x</v>
      </c>
    </row>
    <row r="122" spans="1:35">
      <c r="A122" s="117" t="str">
        <f>VLOOKUP($B122,'Module 2025'!$A:$BQ,69,FALSE)</f>
        <v>Musiolik Jörg</v>
      </c>
      <c r="B122" s="66" t="s">
        <v>2422</v>
      </c>
      <c r="C122" s="6" t="str">
        <f>VLOOKUP($B122,'Module 2025'!$A:$BA,12,FALSE)</f>
        <v>Technologien und Systeme der Elektromobilität</v>
      </c>
      <c r="D122" s="6" t="str">
        <f>VLOOKUP($B122,'Module 2025'!$A:$BA,38,FALSE)</f>
        <v>INE</v>
      </c>
      <c r="E122" s="117" t="str">
        <f>VLOOKUP($B122,'Module 2025'!$A:$BQ,39,FALSE)</f>
        <v>musi</v>
      </c>
      <c r="F122" s="6" t="str">
        <f>VLOOKUP(D122,Konstruktion!A:B,2,FALSE)</f>
        <v>MPS</v>
      </c>
      <c r="G122" s="6" t="str">
        <f>VLOOKUP($B122,'Module 2025'!$A:$BA,17,FALSE)</f>
        <v>AV6,DS6,EU6,IT6,MT7,VS6,WI6</v>
      </c>
      <c r="H122" s="6" t="str">
        <f>VLOOKUP($B122,'Module 2025'!$A:$BA,18,FALSE)</f>
        <v>5. Semester</v>
      </c>
      <c r="I122" s="6" t="str">
        <f>VLOOKUP($B122,'Module 2025'!$A:$BA,19,FALSE)</f>
        <v>7. Semester</v>
      </c>
      <c r="J122" s="6">
        <f>VLOOKUP($B122,'Module 2025'!$A:$BG,59,FALSE)</f>
        <v>0</v>
      </c>
      <c r="K122" s="157">
        <f>VLOOKUP($B122,'Module 2025'!$A:$BA,20,FALSE)</f>
        <v>5</v>
      </c>
      <c r="L122" s="157">
        <f>VLOOKUP($B122,'Module 2025'!$A:$BA,21,FALSE)</f>
        <v>7</v>
      </c>
      <c r="M122" s="157">
        <f>VLOOKUP($B122,'Module 2025'!$A:$BA,22,FALSE)</f>
        <v>5</v>
      </c>
      <c r="N122" s="157">
        <f>VLOOKUP($B122,'Module 2025'!$A:$BA,23,FALSE)</f>
        <v>7</v>
      </c>
      <c r="O122" s="157">
        <f>VLOOKUP($B122,'Module 2025'!$A:$BA,24,FALSE)</f>
        <v>0</v>
      </c>
      <c r="P122" s="157">
        <f>VLOOKUP($B122,'Module 2025'!$A:$BA,25,FALSE)</f>
        <v>0</v>
      </c>
      <c r="Q122" s="157">
        <f>VLOOKUP($B122,'Module 2025'!$A:$BA,26,FALSE)</f>
        <v>5</v>
      </c>
      <c r="R122" s="157">
        <f>VLOOKUP($B122,'Module 2025'!$A:$BA,27,FALSE)</f>
        <v>7</v>
      </c>
      <c r="S122" s="157">
        <f>VLOOKUP($B122,'Module 2025'!$A:$BA,28,FALSE)</f>
        <v>5</v>
      </c>
      <c r="T122" s="157">
        <f>VLOOKUP($B122,'Module 2025'!$A:$BA,29,FALSE)</f>
        <v>7</v>
      </c>
      <c r="U122" s="157">
        <f>VLOOKUP($B122,'Module 2025'!$A:$BA,30,FALSE)</f>
        <v>5</v>
      </c>
      <c r="V122" s="157">
        <f>VLOOKUP($B122,'Module 2025'!$A:$BA,31,FALSE)</f>
        <v>7</v>
      </c>
      <c r="W122" s="157">
        <f>VLOOKUP($B122,'Module 2025'!$A:$BA,32,FALSE)</f>
        <v>0</v>
      </c>
      <c r="X122" s="157">
        <f>VLOOKUP($B122,'Module 2025'!$A:$BA,33,FALSE)</f>
        <v>0</v>
      </c>
      <c r="Y122" s="157">
        <f>VLOOKUP($B122,'Module 2025'!$A:$BA,34,FALSE)</f>
        <v>5</v>
      </c>
      <c r="Z122" s="157">
        <f>VLOOKUP($B122,'Module 2025'!$A:$BA,35,FALSE)</f>
        <v>7</v>
      </c>
      <c r="AA122" s="157">
        <f>VLOOKUP($B122,'Module 2025'!$A:$BA,36,FALSE)</f>
        <v>5</v>
      </c>
      <c r="AB122" s="157">
        <f>VLOOKUP($B122,'Module 2025'!$A:$BA,37,FALSE)</f>
        <v>7</v>
      </c>
      <c r="AC122" s="157" t="str">
        <f>VLOOKUP(B122,'Module 2025'!A:BC,55,FALSE)</f>
        <v>Ja</v>
      </c>
      <c r="AD122" s="157">
        <f>VLOOKUP(B122,'Module 2025'!A:BD,56,FALSE)</f>
        <v>0</v>
      </c>
      <c r="AE122" s="157">
        <f>VLOOKUP(B122,'Module 2025'!A:AX,50,FALSE)</f>
        <v>0</v>
      </c>
      <c r="AF122" s="157">
        <f>VLOOKUP(B122,'Module 2025'!A:F,6,FALSE)</f>
        <v>0</v>
      </c>
      <c r="AG122" s="157">
        <f>VLOOKUP(B122,'Module 2025'!A:H,7,FALSE)</f>
        <v>0</v>
      </c>
      <c r="AH122" s="157" t="str">
        <f>VLOOKUP(B122,'Module 2025'!A:H,8,FALSE)</f>
        <v>AV,DS,EU,IT,MT,VS,WI</v>
      </c>
      <c r="AI122" s="157" t="str">
        <f>VLOOKUP(B122,'Module 2025'!A:BR,70,FALSE)</f>
        <v>x</v>
      </c>
    </row>
    <row r="123" spans="1:35">
      <c r="A123" s="117" t="str">
        <f>VLOOKUP($B123,'Module 2025'!$A:$BQ,69,FALSE)</f>
        <v>Musiolik Jörg</v>
      </c>
      <c r="B123" s="120" t="s">
        <v>3228</v>
      </c>
      <c r="C123" s="6" t="str">
        <f>VLOOKUP($B123,'Module 2025'!$A:$BA,12,FALSE)</f>
        <v>Bionics</v>
      </c>
      <c r="D123" s="6" t="str">
        <f>VLOOKUP($B123,'Module 2025'!$A:$BA,38,FALSE)</f>
        <v>INE</v>
      </c>
      <c r="E123" s="117" t="str">
        <f>VLOOKUP($B123,'Module 2025'!$A:$BQ,39,FALSE)</f>
        <v>musi</v>
      </c>
      <c r="F123" s="6" t="str">
        <f>VLOOKUP(D123,Konstruktion!A:B,2,FALSE)</f>
        <v>MPS</v>
      </c>
      <c r="G123" s="6" t="str">
        <f>VLOOKUP($B123,'Module 2025'!$A:$BA,17,FALSE)</f>
        <v>AV5,DS5,ET5,EU5,IT5,MT5,ST5,VS5,WI6</v>
      </c>
      <c r="H123" s="6" t="str">
        <f>VLOOKUP($B123,'Module 2025'!$A:$BA,18,FALSE)</f>
        <v>5. Semester</v>
      </c>
      <c r="I123" s="6" t="str">
        <f>VLOOKUP($B123,'Module 2025'!$A:$BA,19,FALSE)</f>
        <v>5.und 7.Sem/5.Sem(AV,MT)</v>
      </c>
      <c r="J123" s="6">
        <f>VLOOKUP($B123,'Module 2025'!$A:$BG,59,FALSE)</f>
        <v>0</v>
      </c>
      <c r="K123" s="157">
        <f>VLOOKUP($B123,'Module 2025'!$A:$BA,20,FALSE)</f>
        <v>5</v>
      </c>
      <c r="L123" s="157">
        <f>VLOOKUP($B123,'Module 2025'!$A:$BA,21,FALSE)</f>
        <v>5</v>
      </c>
      <c r="M123" s="157">
        <f>VLOOKUP($B123,'Module 2025'!$A:$BA,22,FALSE)</f>
        <v>5</v>
      </c>
      <c r="N123" s="157" t="str">
        <f>VLOOKUP($B123,'Module 2025'!$A:$BA,23,FALSE)</f>
        <v>5;7</v>
      </c>
      <c r="O123" s="157">
        <f>VLOOKUP($B123,'Module 2025'!$A:$BA,24,FALSE)</f>
        <v>5</v>
      </c>
      <c r="P123" s="157" t="str">
        <f>VLOOKUP($B123,'Module 2025'!$A:$BA,25,FALSE)</f>
        <v>5;7</v>
      </c>
      <c r="Q123" s="157">
        <f>VLOOKUP($B123,'Module 2025'!$A:$BA,26,FALSE)</f>
        <v>5</v>
      </c>
      <c r="R123" s="157" t="str">
        <f>VLOOKUP($B123,'Module 2025'!$A:$BA,27,FALSE)</f>
        <v>5;7</v>
      </c>
      <c r="S123" s="157">
        <f>VLOOKUP($B123,'Module 2025'!$A:$BA,28,FALSE)</f>
        <v>5</v>
      </c>
      <c r="T123" s="157" t="str">
        <f>VLOOKUP($B123,'Module 2025'!$A:$BA,29,FALSE)</f>
        <v>5;7</v>
      </c>
      <c r="U123" s="157">
        <f>VLOOKUP($B123,'Module 2025'!$A:$BA,30,FALSE)</f>
        <v>5</v>
      </c>
      <c r="V123" s="157">
        <f>VLOOKUP($B123,'Module 2025'!$A:$BA,31,FALSE)</f>
        <v>5</v>
      </c>
      <c r="W123" s="157">
        <f>VLOOKUP($B123,'Module 2025'!$A:$BA,32,FALSE)</f>
        <v>5</v>
      </c>
      <c r="X123" s="157" t="str">
        <f>VLOOKUP($B123,'Module 2025'!$A:$BA,33,FALSE)</f>
        <v>5;7</v>
      </c>
      <c r="Y123" s="157">
        <f>VLOOKUP($B123,'Module 2025'!$A:$BA,34,FALSE)</f>
        <v>5</v>
      </c>
      <c r="Z123" s="157" t="str">
        <f>VLOOKUP($B123,'Module 2025'!$A:$BA,35,FALSE)</f>
        <v>5;7</v>
      </c>
      <c r="AA123" s="157">
        <f>VLOOKUP($B123,'Module 2025'!$A:$BA,36,FALSE)</f>
        <v>5</v>
      </c>
      <c r="AB123" s="157" t="str">
        <f>VLOOKUP($B123,'Module 2025'!$A:$BA,37,FALSE)</f>
        <v>5;7</v>
      </c>
      <c r="AC123" s="157" t="str">
        <f>VLOOKUP(B123,'Module 2025'!A:BC,55,FALSE)</f>
        <v>Ja</v>
      </c>
      <c r="AD123" s="157">
        <f>VLOOKUP(B123,'Module 2025'!A:BD,56,FALSE)</f>
        <v>0</v>
      </c>
      <c r="AE123" s="157" t="str">
        <f>VLOOKUP(B123,'Module 2025'!A:AX,50,FALSE)</f>
        <v>-</v>
      </c>
      <c r="AF123" s="157">
        <f>VLOOKUP(B123,'Module 2025'!A:F,6,FALSE)</f>
        <v>0</v>
      </c>
      <c r="AG123" s="157">
        <f>VLOOKUP(B123,'Module 2025'!A:H,7,FALSE)</f>
        <v>0</v>
      </c>
      <c r="AH123" s="157" t="str">
        <f>VLOOKUP(B123,'Module 2025'!A:H,8,FALSE)</f>
        <v>AV,DS,ET,EU,MT,IT,ST,VS,WI</v>
      </c>
      <c r="AI123" s="157" t="str">
        <f>VLOOKUP(B123,'Module 2025'!A:BR,70,FALSE)</f>
        <v>x</v>
      </c>
    </row>
    <row r="124" spans="1:35">
      <c r="A124" s="117" t="str">
        <f>VLOOKUP($B124,'Module 2025'!$A:$BQ,69,FALSE)</f>
        <v>Neuhaus Stephan</v>
      </c>
      <c r="B124" s="66" t="s">
        <v>2443</v>
      </c>
      <c r="C124" s="6" t="str">
        <f>VLOOKUP($B124,'Module 2025'!$A:$BA,12,FALSE)</f>
        <v>Introduction to Computer and Communication Security</v>
      </c>
      <c r="D124" s="6" t="str">
        <f>VLOOKUP($B124,'Module 2025'!$A:$BA,38,FALSE)</f>
        <v>InIT</v>
      </c>
      <c r="E124" s="117" t="str">
        <f>VLOOKUP($B124,'Module 2025'!$A:$BQ,39,FALSE)</f>
        <v>neut</v>
      </c>
      <c r="F124" s="6" t="str">
        <f>VLOOKUP(D124,Konstruktion!A:B,2,FALSE)</f>
        <v>IEM</v>
      </c>
      <c r="G124" s="6" t="str">
        <f>VLOOKUP($B124,'Module 2025'!$A:$BA,17,FALSE)</f>
        <v>DS6,ET5,EU6,MT7,ST5,WI6</v>
      </c>
      <c r="H124" s="6" t="str">
        <f>VLOOKUP($B124,'Module 2025'!$A:$BA,18,FALSE)</f>
        <v>5. Semester</v>
      </c>
      <c r="I124" s="6" t="str">
        <f>VLOOKUP($B124,'Module 2025'!$A:$BA,19,FALSE)</f>
        <v>7. Semester</v>
      </c>
      <c r="J124" s="6">
        <f>VLOOKUP($B124,'Module 2025'!$A:$BG,59,FALSE)</f>
        <v>0</v>
      </c>
      <c r="K124" s="157">
        <f>VLOOKUP($B124,'Module 2025'!$A:$BA,20,FALSE)</f>
        <v>0</v>
      </c>
      <c r="L124" s="157">
        <f>VLOOKUP($B124,'Module 2025'!$A:$BA,21,FALSE)</f>
        <v>0</v>
      </c>
      <c r="M124" s="157">
        <f>VLOOKUP($B124,'Module 2025'!$A:$BA,22,FALSE)</f>
        <v>5</v>
      </c>
      <c r="N124" s="157">
        <f>VLOOKUP($B124,'Module 2025'!$A:$BA,23,FALSE)</f>
        <v>7</v>
      </c>
      <c r="O124" s="157">
        <f>VLOOKUP($B124,'Module 2025'!$A:$BA,24,FALSE)</f>
        <v>5</v>
      </c>
      <c r="P124" s="157">
        <f>VLOOKUP($B124,'Module 2025'!$A:$BA,25,FALSE)</f>
        <v>7</v>
      </c>
      <c r="Q124" s="157">
        <f>VLOOKUP($B124,'Module 2025'!$A:$BA,26,FALSE)</f>
        <v>5</v>
      </c>
      <c r="R124" s="157">
        <f>VLOOKUP($B124,'Module 2025'!$A:$BA,27,FALSE)</f>
        <v>7</v>
      </c>
      <c r="S124" s="157">
        <f>VLOOKUP($B124,'Module 2025'!$A:$BA,28,FALSE)</f>
        <v>0</v>
      </c>
      <c r="T124" s="157">
        <f>VLOOKUP($B124,'Module 2025'!$A:$BA,29,FALSE)</f>
        <v>0</v>
      </c>
      <c r="U124" s="157">
        <f>VLOOKUP($B124,'Module 2025'!$A:$BA,30,FALSE)</f>
        <v>5</v>
      </c>
      <c r="V124" s="157">
        <f>VLOOKUP($B124,'Module 2025'!$A:$BA,31,FALSE)</f>
        <v>7</v>
      </c>
      <c r="W124" s="157">
        <f>VLOOKUP($B124,'Module 2025'!$A:$BA,32,FALSE)</f>
        <v>5</v>
      </c>
      <c r="X124" s="157">
        <f>VLOOKUP($B124,'Module 2025'!$A:$BA,33,FALSE)</f>
        <v>7</v>
      </c>
      <c r="Y124" s="157">
        <f>VLOOKUP($B124,'Module 2025'!$A:$BA,34,FALSE)</f>
        <v>0</v>
      </c>
      <c r="Z124" s="157">
        <f>VLOOKUP($B124,'Module 2025'!$A:$BA,35,FALSE)</f>
        <v>0</v>
      </c>
      <c r="AA124" s="157">
        <f>VLOOKUP($B124,'Module 2025'!$A:$BA,36,FALSE)</f>
        <v>5</v>
      </c>
      <c r="AB124" s="157">
        <f>VLOOKUP($B124,'Module 2025'!$A:$BA,37,FALSE)</f>
        <v>7</v>
      </c>
      <c r="AC124" s="157" t="str">
        <f>VLOOKUP(B124,'Module 2025'!A:BC,55,FALSE)</f>
        <v>Ja</v>
      </c>
      <c r="AD124" s="157">
        <f>VLOOKUP(B124,'Module 2025'!A:BD,56,FALSE)</f>
        <v>0</v>
      </c>
      <c r="AE124" s="157" t="str">
        <f>VLOOKUP(B124,'Module 2025'!A:AX,50,FALSE)</f>
        <v>x</v>
      </c>
      <c r="AF124" s="157">
        <f>VLOOKUP(B124,'Module 2025'!A:F,6,FALSE)</f>
        <v>0</v>
      </c>
      <c r="AG124" s="157">
        <f>VLOOKUP(B124,'Module 2025'!A:H,7,FALSE)</f>
        <v>0</v>
      </c>
      <c r="AH124" s="157" t="str">
        <f>VLOOKUP(B124,'Module 2025'!A:H,8,FALSE)</f>
        <v>DS,ET,EU,MT,ST,WI</v>
      </c>
      <c r="AI124" s="157" t="str">
        <f>VLOOKUP(B124,'Module 2025'!A:BR,70,FALSE)</f>
        <v>x</v>
      </c>
    </row>
    <row r="125" spans="1:35">
      <c r="A125" s="117" t="str">
        <f>VLOOKUP($B125,'Module 2025'!$A:$BQ,69,FALSE)</f>
        <v>Nussbaumer Hartmut</v>
      </c>
      <c r="B125" s="66" t="s">
        <v>3886</v>
      </c>
      <c r="C125" s="6" t="str">
        <f>VLOOKUP($B125,'Module 2025'!$A:$BA,12,FALSE)</f>
        <v>Photovoltaiktechnologie und Speicherproduktion</v>
      </c>
      <c r="D125" s="6" t="str">
        <f>VLOOKUP($B125,'Module 2025'!$A:$BA,38,FALSE)</f>
        <v>IEFE</v>
      </c>
      <c r="E125" s="117" t="str">
        <f>VLOOKUP($B125,'Module 2025'!$A:$BQ,39,FALSE)</f>
        <v>nusu</v>
      </c>
      <c r="F125" s="6" t="str">
        <f>VLOOKUP(D125,Konstruktion!A:B,2,FALSE)</f>
        <v>MEA</v>
      </c>
      <c r="G125" s="6" t="str">
        <f>VLOOKUP($B125,'Module 2025'!$A:$BA,17,FALSE)</f>
        <v>EU5-ELEE,EU6-THET/NTEC</v>
      </c>
      <c r="H125" s="6" t="str">
        <f>VLOOKUP($B125,'Module 2025'!$A:$BA,18,FALSE)</f>
        <v>6. Semester</v>
      </c>
      <c r="I125" s="6" t="str">
        <f>VLOOKUP($B125,'Module 2025'!$A:$BA,19,FALSE)</f>
        <v>6. Semester/8. Semester</v>
      </c>
      <c r="J125" s="6">
        <f>VLOOKUP($B125,'Module 2025'!$A:$BG,59,FALSE)</f>
        <v>0</v>
      </c>
      <c r="K125" s="157" t="str">
        <f>VLOOKUP($B125,'Module 2025'!$A:$BA,20,FALSE)</f>
        <v/>
      </c>
      <c r="L125" s="157" t="str">
        <f>VLOOKUP($B125,'Module 2025'!$A:$BA,21,FALSE)</f>
        <v/>
      </c>
      <c r="M125" s="157">
        <f>VLOOKUP($B125,'Module 2025'!$A:$BA,22,FALSE)</f>
        <v>0</v>
      </c>
      <c r="N125" s="157">
        <f>VLOOKUP($B125,'Module 2025'!$A:$BA,23,FALSE)</f>
        <v>0</v>
      </c>
      <c r="O125" s="157" t="str">
        <f>VLOOKUP($B125,'Module 2025'!$A:$BA,24,FALSE)</f>
        <v/>
      </c>
      <c r="P125" s="157" t="str">
        <f>VLOOKUP($B125,'Module 2025'!$A:$BA,25,FALSE)</f>
        <v/>
      </c>
      <c r="Q125" s="157">
        <f>VLOOKUP($B125,'Module 2025'!$A:$BA,26,FALSE)</f>
        <v>6</v>
      </c>
      <c r="R125" s="157" t="str">
        <f>VLOOKUP($B125,'Module 2025'!$A:$BA,27,FALSE)</f>
        <v>6;8</v>
      </c>
      <c r="S125" s="157" t="str">
        <f>VLOOKUP($B125,'Module 2025'!$A:$BA,28,FALSE)</f>
        <v/>
      </c>
      <c r="T125" s="157" t="str">
        <f>VLOOKUP($B125,'Module 2025'!$A:$BA,29,FALSE)</f>
        <v/>
      </c>
      <c r="U125" s="157" t="str">
        <f>VLOOKUP($B125,'Module 2025'!$A:$BA,30,FALSE)</f>
        <v/>
      </c>
      <c r="V125" s="157" t="str">
        <f>VLOOKUP($B125,'Module 2025'!$A:$BA,31,FALSE)</f>
        <v/>
      </c>
      <c r="W125" s="157" t="str">
        <f>VLOOKUP($B125,'Module 2025'!$A:$BA,32,FALSE)</f>
        <v/>
      </c>
      <c r="X125" s="157" t="str">
        <f>VLOOKUP($B125,'Module 2025'!$A:$BA,33,FALSE)</f>
        <v/>
      </c>
      <c r="Y125" s="157" t="str">
        <f>VLOOKUP($B125,'Module 2025'!$A:$BA,34,FALSE)</f>
        <v/>
      </c>
      <c r="Z125" s="157" t="str">
        <f>VLOOKUP($B125,'Module 2025'!$A:$BA,35,FALSE)</f>
        <v/>
      </c>
      <c r="AA125" s="157" t="str">
        <f>VLOOKUP($B125,'Module 2025'!$A:$BA,36,FALSE)</f>
        <v/>
      </c>
      <c r="AB125" s="157" t="str">
        <f>VLOOKUP($B125,'Module 2025'!$A:$BA,37,FALSE)</f>
        <v/>
      </c>
      <c r="AC125" s="157" t="str">
        <f>VLOOKUP(B125,'Module 2025'!A:BC,55,FALSE)</f>
        <v>Ja</v>
      </c>
      <c r="AD125" s="157">
        <f>VLOOKUP(B125,'Module 2025'!A:BD,56,FALSE)</f>
        <v>0</v>
      </c>
      <c r="AE125" s="157">
        <f>VLOOKUP(B125,'Module 2025'!A:AX,50,FALSE)</f>
        <v>0</v>
      </c>
      <c r="AF125" s="157">
        <f>VLOOKUP(B125,'Module 2025'!A:F,6,FALSE)</f>
        <v>0</v>
      </c>
      <c r="AG125" s="157" t="str">
        <f>VLOOKUP(B125,'Module 2025'!A:H,7,FALSE)</f>
        <v>EU-ELEE</v>
      </c>
      <c r="AH125" s="157" t="str">
        <f>VLOOKUP(B125,'Module 2025'!A:H,8,FALSE)</f>
        <v>EU-THET/NTEC</v>
      </c>
      <c r="AI125" s="157" t="str">
        <f>VLOOKUP(B125,'Module 2025'!A:BR,70,FALSE)</f>
        <v>x</v>
      </c>
    </row>
    <row r="126" spans="1:35">
      <c r="A126" s="117" t="str">
        <f>VLOOKUP($B126,'Module 2025'!$A:$BQ,69,FALSE)</f>
        <v>Osterrieder Jörg</v>
      </c>
      <c r="B126" s="66" t="s">
        <v>3681</v>
      </c>
      <c r="C126" s="6" t="str">
        <f>VLOOKUP($B126,'Module 2025'!$A:$BA,12,FALSE)</f>
        <v>Empirische Modellierung von Finanzmärkten und Finanzprodukten</v>
      </c>
      <c r="D126" s="6" t="str">
        <f>VLOOKUP($B126,'Module 2025'!$A:$BA,38,FALSE)</f>
        <v>IDP</v>
      </c>
      <c r="E126" s="117" t="str">
        <f>VLOOKUP($B126,'Module 2025'!$A:$BQ,39,FALSE)</f>
        <v>oste</v>
      </c>
      <c r="F126" s="6" t="str">
        <f>VLOOKUP(D126,Konstruktion!A:B,2,FALSE)</f>
        <v>MPS</v>
      </c>
      <c r="G126" s="6" t="str">
        <f>VLOOKUP($B126,'Module 2025'!$A:$BA,17,FALSE)</f>
        <v>WI5-WM</v>
      </c>
      <c r="H126" s="6" t="str">
        <f>VLOOKUP($B126,'Module 2025'!$A:$BA,18,FALSE)</f>
        <v>6. Semester</v>
      </c>
      <c r="I126" s="6" t="str">
        <f>VLOOKUP($B126,'Module 2025'!$A:$BA,19,FALSE)</f>
        <v>8. Semester</v>
      </c>
      <c r="J126" s="6">
        <f>VLOOKUP($B126,'Module 2025'!$A:$BG,59,FALSE)</f>
        <v>0</v>
      </c>
      <c r="K126" s="157" t="str">
        <f>VLOOKUP($B126,'Module 2025'!$A:$BA,20,FALSE)</f>
        <v/>
      </c>
      <c r="L126" s="157" t="str">
        <f>VLOOKUP($B126,'Module 2025'!$A:$BA,21,FALSE)</f>
        <v/>
      </c>
      <c r="M126" s="157">
        <f>VLOOKUP($B126,'Module 2025'!$A:$BA,22,FALSE)</f>
        <v>0</v>
      </c>
      <c r="N126" s="157">
        <f>VLOOKUP($B126,'Module 2025'!$A:$BA,23,FALSE)</f>
        <v>0</v>
      </c>
      <c r="O126" s="157" t="str">
        <f>VLOOKUP($B126,'Module 2025'!$A:$BA,24,FALSE)</f>
        <v/>
      </c>
      <c r="P126" s="157" t="str">
        <f>VLOOKUP($B126,'Module 2025'!$A:$BA,25,FALSE)</f>
        <v/>
      </c>
      <c r="Q126" s="157" t="str">
        <f>VLOOKUP($B126,'Module 2025'!$A:$BA,26,FALSE)</f>
        <v/>
      </c>
      <c r="R126" s="157" t="str">
        <f>VLOOKUP($B126,'Module 2025'!$A:$BA,27,FALSE)</f>
        <v/>
      </c>
      <c r="S126" s="157" t="str">
        <f>VLOOKUP($B126,'Module 2025'!$A:$BA,28,FALSE)</f>
        <v/>
      </c>
      <c r="T126" s="157" t="str">
        <f>VLOOKUP($B126,'Module 2025'!$A:$BA,29,FALSE)</f>
        <v/>
      </c>
      <c r="U126" s="157" t="str">
        <f>VLOOKUP($B126,'Module 2025'!$A:$BA,30,FALSE)</f>
        <v/>
      </c>
      <c r="V126" s="157" t="str">
        <f>VLOOKUP($B126,'Module 2025'!$A:$BA,31,FALSE)</f>
        <v/>
      </c>
      <c r="W126" s="157" t="str">
        <f>VLOOKUP($B126,'Module 2025'!$A:$BA,32,FALSE)</f>
        <v/>
      </c>
      <c r="X126" s="157" t="str">
        <f>VLOOKUP($B126,'Module 2025'!$A:$BA,33,FALSE)</f>
        <v/>
      </c>
      <c r="Y126" s="157" t="str">
        <f>VLOOKUP($B126,'Module 2025'!$A:$BA,34,FALSE)</f>
        <v/>
      </c>
      <c r="Z126" s="157" t="str">
        <f>VLOOKUP($B126,'Module 2025'!$A:$BA,35,FALSE)</f>
        <v/>
      </c>
      <c r="AA126" s="157">
        <f>VLOOKUP($B126,'Module 2025'!$A:$BA,36,FALSE)</f>
        <v>6</v>
      </c>
      <c r="AB126" s="157">
        <f>VLOOKUP($B126,'Module 2025'!$A:$BA,37,FALSE)</f>
        <v>8</v>
      </c>
      <c r="AC126" s="157" t="str">
        <f>VLOOKUP(B126,'Module 2025'!A:BC,55,FALSE)</f>
        <v>Ja</v>
      </c>
      <c r="AD126" s="157">
        <f>VLOOKUP(B126,'Module 2025'!A:BD,56,FALSE)</f>
        <v>0</v>
      </c>
      <c r="AE126" s="157">
        <f>VLOOKUP(B126,'Module 2025'!A:AX,50,FALSE)</f>
        <v>0</v>
      </c>
      <c r="AF126" s="157">
        <f>VLOOKUP(B126,'Module 2025'!A:F,6,FALSE)</f>
        <v>0</v>
      </c>
      <c r="AG126" s="157" t="str">
        <f>VLOOKUP(B126,'Module 2025'!A:H,7,FALSE)</f>
        <v>WI-WM</v>
      </c>
      <c r="AH126" s="157">
        <f>VLOOKUP(B126,'Module 2025'!A:H,8,FALSE)</f>
        <v>0</v>
      </c>
      <c r="AI126" s="157">
        <f>VLOOKUP(B126,'Module 2025'!A:BR,70,FALSE)</f>
        <v>0</v>
      </c>
    </row>
    <row r="127" spans="1:35">
      <c r="A127" s="117" t="str">
        <f>VLOOKUP($B127,'Module 2025'!$A:$BQ,69,FALSE)</f>
        <v>Ostertag Martin</v>
      </c>
      <c r="B127" s="66" t="s">
        <v>2752</v>
      </c>
      <c r="C127" s="6" t="str">
        <f>VLOOKUP($B127,'Module 2025'!$A:$BA,12,FALSE)</f>
        <v>Communication Networks and Services 1</v>
      </c>
      <c r="D127" s="6" t="str">
        <f>VLOOKUP($B127,'Module 2025'!$A:$BA,38,FALSE)</f>
        <v>InES</v>
      </c>
      <c r="E127" s="117" t="str">
        <f>VLOOKUP($B127,'Module 2025'!$A:$BQ,39,FALSE)</f>
        <v>ostt</v>
      </c>
      <c r="F127" s="6" t="str">
        <f>VLOOKUP(D127,Konstruktion!A:B,2,FALSE)</f>
        <v>IEM</v>
      </c>
      <c r="G127" s="6" t="str">
        <f>VLOOKUP($B127,'Module 2025'!$A:$BA,17,FALSE)</f>
        <v>ET5,IT6</v>
      </c>
      <c r="H127" s="6" t="str">
        <f>VLOOKUP($B127,'Module 2025'!$A:$BA,18,FALSE)</f>
        <v>5. Semester</v>
      </c>
      <c r="I127" s="6" t="str">
        <f>VLOOKUP($B127,'Module 2025'!$A:$BA,19,FALSE)</f>
        <v>5. Sem/7. Sem</v>
      </c>
      <c r="J127" s="6">
        <f>VLOOKUP($B127,'Module 2025'!$A:$BG,59,FALSE)</f>
        <v>0</v>
      </c>
      <c r="K127" s="157" t="str">
        <f>VLOOKUP($B127,'Module 2025'!$A:$BA,20,FALSE)</f>
        <v/>
      </c>
      <c r="L127" s="157" t="str">
        <f>VLOOKUP($B127,'Module 2025'!$A:$BA,21,FALSE)</f>
        <v/>
      </c>
      <c r="M127" s="157">
        <f>VLOOKUP($B127,'Module 2025'!$A:$BA,22,FALSE)</f>
        <v>0</v>
      </c>
      <c r="N127" s="157">
        <f>VLOOKUP($B127,'Module 2025'!$A:$BA,23,FALSE)</f>
        <v>0</v>
      </c>
      <c r="O127" s="157">
        <f>VLOOKUP($B127,'Module 2025'!$A:$BA,24,FALSE)</f>
        <v>5</v>
      </c>
      <c r="P127" s="157" t="str">
        <f>VLOOKUP($B127,'Module 2025'!$A:$BA,25,FALSE)</f>
        <v>5;7</v>
      </c>
      <c r="Q127" s="157" t="str">
        <f>VLOOKUP($B127,'Module 2025'!$A:$BA,26,FALSE)</f>
        <v/>
      </c>
      <c r="R127" s="157" t="str">
        <f>VLOOKUP($B127,'Module 2025'!$A:$BA,27,FALSE)</f>
        <v/>
      </c>
      <c r="S127" s="157">
        <f>VLOOKUP($B127,'Module 2025'!$A:$BA,28,FALSE)</f>
        <v>5</v>
      </c>
      <c r="T127" s="157" t="str">
        <f>VLOOKUP($B127,'Module 2025'!$A:$BA,29,FALSE)</f>
        <v>5;7</v>
      </c>
      <c r="U127" s="157" t="str">
        <f>VLOOKUP($B127,'Module 2025'!$A:$BA,30,FALSE)</f>
        <v/>
      </c>
      <c r="V127" s="157" t="str">
        <f>VLOOKUP($B127,'Module 2025'!$A:$BA,31,FALSE)</f>
        <v/>
      </c>
      <c r="W127" s="157" t="str">
        <f>VLOOKUP($B127,'Module 2025'!$A:$BA,32,FALSE)</f>
        <v/>
      </c>
      <c r="X127" s="157" t="str">
        <f>VLOOKUP($B127,'Module 2025'!$A:$BA,33,FALSE)</f>
        <v/>
      </c>
      <c r="Y127" s="157" t="str">
        <f>VLOOKUP($B127,'Module 2025'!$A:$BA,34,FALSE)</f>
        <v/>
      </c>
      <c r="Z127" s="157" t="str">
        <f>VLOOKUP($B127,'Module 2025'!$A:$BA,35,FALSE)</f>
        <v/>
      </c>
      <c r="AA127" s="157" t="str">
        <f>VLOOKUP($B127,'Module 2025'!$A:$BA,36,FALSE)</f>
        <v/>
      </c>
      <c r="AB127" s="157" t="str">
        <f>VLOOKUP($B127,'Module 2025'!$A:$BA,37,FALSE)</f>
        <v/>
      </c>
      <c r="AC127" s="157" t="str">
        <f>VLOOKUP(B127,'Module 2025'!A:BC,55,FALSE)</f>
        <v>Ja</v>
      </c>
      <c r="AD127" s="157" t="str">
        <f>VLOOKUP(B127,'Module 2025'!A:BD,56,FALSE)</f>
        <v>WIN</v>
      </c>
      <c r="AE127" s="157" t="str">
        <f>VLOOKUP(B127,'Module 2025'!A:AX,50,FALSE)</f>
        <v>x</v>
      </c>
      <c r="AF127" s="157">
        <f>VLOOKUP(B127,'Module 2025'!A:F,6,FALSE)</f>
        <v>0</v>
      </c>
      <c r="AG127" s="157">
        <f>VLOOKUP(B127,'Module 2025'!A:H,7,FALSE)</f>
        <v>0</v>
      </c>
      <c r="AH127" s="157" t="str">
        <f>VLOOKUP(B127,'Module 2025'!A:H,8,FALSE)</f>
        <v>ET,IT</v>
      </c>
      <c r="AI127" s="157" t="str">
        <f>VLOOKUP(B127,'Module 2025'!A:BR,70,FALSE)</f>
        <v>x</v>
      </c>
    </row>
    <row r="128" spans="1:35">
      <c r="A128" s="117" t="str">
        <f>VLOOKUP($B128,'Module 2025'!$A:$BQ,69,FALSE)</f>
        <v>Ostertag Martin</v>
      </c>
      <c r="B128" s="66" t="s">
        <v>3654</v>
      </c>
      <c r="C128" s="6" t="str">
        <f>VLOOKUP($B128,'Module 2025'!$A:$BA,12,FALSE)</f>
        <v>Communication Networks and Services 2</v>
      </c>
      <c r="D128" s="6" t="str">
        <f>VLOOKUP($B128,'Module 2025'!$A:$BA,38,FALSE)</f>
        <v>InES</v>
      </c>
      <c r="E128" s="117" t="str">
        <f>VLOOKUP($B128,'Module 2025'!$A:$BQ,39,FALSE)</f>
        <v>ostt</v>
      </c>
      <c r="F128" s="6" t="str">
        <f>VLOOKUP(D128,Konstruktion!A:B,2,FALSE)</f>
        <v>IEM</v>
      </c>
      <c r="G128" s="6" t="str">
        <f>VLOOKUP($B128,'Module 2025'!$A:$BA,17,FALSE)</f>
        <v>ET5,IT6</v>
      </c>
      <c r="H128" s="6" t="str">
        <f>VLOOKUP($B128,'Module 2025'!$A:$BA,18,FALSE)</f>
        <v>6. Semester</v>
      </c>
      <c r="I128" s="6" t="str">
        <f>VLOOKUP($B128,'Module 2025'!$A:$BA,19,FALSE)</f>
        <v>6. Sem/8. Sem</v>
      </c>
      <c r="J128" s="6">
        <f>VLOOKUP($B128,'Module 2025'!$A:$BG,59,FALSE)</f>
        <v>0</v>
      </c>
      <c r="K128" s="157" t="str">
        <f>VLOOKUP($B128,'Module 2025'!$A:$BA,20,FALSE)</f>
        <v/>
      </c>
      <c r="L128" s="157" t="str">
        <f>VLOOKUP($B128,'Module 2025'!$A:$BA,21,FALSE)</f>
        <v/>
      </c>
      <c r="M128" s="157">
        <f>VLOOKUP($B128,'Module 2025'!$A:$BA,22,FALSE)</f>
        <v>0</v>
      </c>
      <c r="N128" s="157">
        <f>VLOOKUP($B128,'Module 2025'!$A:$BA,23,FALSE)</f>
        <v>0</v>
      </c>
      <c r="O128" s="157">
        <f>VLOOKUP($B128,'Module 2025'!$A:$BA,24,FALSE)</f>
        <v>6</v>
      </c>
      <c r="P128" s="157" t="str">
        <f>VLOOKUP($B128,'Module 2025'!$A:$BA,25,FALSE)</f>
        <v>6;8</v>
      </c>
      <c r="Q128" s="157" t="str">
        <f>VLOOKUP($B128,'Module 2025'!$A:$BA,26,FALSE)</f>
        <v/>
      </c>
      <c r="R128" s="157" t="str">
        <f>VLOOKUP($B128,'Module 2025'!$A:$BA,27,FALSE)</f>
        <v/>
      </c>
      <c r="S128" s="157">
        <f>VLOOKUP($B128,'Module 2025'!$A:$BA,28,FALSE)</f>
        <v>6</v>
      </c>
      <c r="T128" s="157" t="str">
        <f>VLOOKUP($B128,'Module 2025'!$A:$BA,29,FALSE)</f>
        <v>6;8</v>
      </c>
      <c r="U128" s="157" t="str">
        <f>VLOOKUP($B128,'Module 2025'!$A:$BA,30,FALSE)</f>
        <v/>
      </c>
      <c r="V128" s="157" t="str">
        <f>VLOOKUP($B128,'Module 2025'!$A:$BA,31,FALSE)</f>
        <v/>
      </c>
      <c r="W128" s="157" t="str">
        <f>VLOOKUP($B128,'Module 2025'!$A:$BA,32,FALSE)</f>
        <v/>
      </c>
      <c r="X128" s="157" t="str">
        <f>VLOOKUP($B128,'Module 2025'!$A:$BA,33,FALSE)</f>
        <v/>
      </c>
      <c r="Y128" s="157" t="str">
        <f>VLOOKUP($B128,'Module 2025'!$A:$BA,34,FALSE)</f>
        <v/>
      </c>
      <c r="Z128" s="157" t="str">
        <f>VLOOKUP($B128,'Module 2025'!$A:$BA,35,FALSE)</f>
        <v/>
      </c>
      <c r="AA128" s="157" t="str">
        <f>VLOOKUP($B128,'Module 2025'!$A:$BA,36,FALSE)</f>
        <v/>
      </c>
      <c r="AB128" s="157" t="str">
        <f>VLOOKUP($B128,'Module 2025'!$A:$BA,37,FALSE)</f>
        <v/>
      </c>
      <c r="AC128" s="157" t="str">
        <f>VLOOKUP(B128,'Module 2025'!A:BC,55,FALSE)</f>
        <v>Ja</v>
      </c>
      <c r="AD128" s="157" t="str">
        <f>VLOOKUP(B128,'Module 2025'!A:BD,56,FALSE)</f>
        <v>WIN</v>
      </c>
      <c r="AE128" s="157" t="str">
        <f>VLOOKUP(B128,'Module 2025'!A:AX,50,FALSE)</f>
        <v>x</v>
      </c>
      <c r="AF128" s="157">
        <f>VLOOKUP(B128,'Module 2025'!A:F,6,FALSE)</f>
        <v>0</v>
      </c>
      <c r="AG128" s="157">
        <f>VLOOKUP(B128,'Module 2025'!A:H,7,FALSE)</f>
        <v>0</v>
      </c>
      <c r="AH128" s="157" t="str">
        <f>VLOOKUP(B128,'Module 2025'!A:H,8,FALSE)</f>
        <v>ET,IT</v>
      </c>
      <c r="AI128" s="157" t="str">
        <f>VLOOKUP(B128,'Module 2025'!A:BR,70,FALSE)</f>
        <v>x</v>
      </c>
    </row>
    <row r="129" spans="1:35">
      <c r="A129" s="117" t="str">
        <f>VLOOKUP($B129,'Module 2025'!$A:$BQ,69,FALSE)</f>
        <v>Peikert Gregor</v>
      </c>
      <c r="B129" s="66" t="s">
        <v>3528</v>
      </c>
      <c r="C129" s="6" t="str">
        <f>VLOOKUP($B129,'Module 2025'!$A:$BA,12,FALSE)</f>
        <v>Aircraft Systems – Structural Testing and Repairs</v>
      </c>
      <c r="D129" s="6" t="str">
        <f>VLOOKUP($B129,'Module 2025'!$A:$BA,38,FALSE)</f>
        <v>IMPE</v>
      </c>
      <c r="E129" s="117" t="str">
        <f>VLOOKUP($B129,'Module 2025'!$A:$BQ,39,FALSE)</f>
        <v>peik</v>
      </c>
      <c r="F129" s="6" t="str">
        <f>VLOOKUP(D129,Konstruktion!A:B,2,FALSE)</f>
        <v>MEA</v>
      </c>
      <c r="G129" s="6" t="str">
        <f>VLOOKUP($B129,'Module 2025'!$A:$BA,17,FALSE)</f>
        <v>AV6-TE</v>
      </c>
      <c r="H129" s="6" t="str">
        <f>VLOOKUP($B129,'Module 2025'!$A:$BA,18,FALSE)</f>
        <v>6. Semester</v>
      </c>
      <c r="I129" s="6" t="str">
        <f>VLOOKUP($B129,'Module 2025'!$A:$BA,19,FALSE)</f>
        <v>8. Semester</v>
      </c>
      <c r="J129" s="6">
        <f>VLOOKUP($B129,'Module 2025'!$A:$BG,59,FALSE)</f>
        <v>0</v>
      </c>
      <c r="K129" s="157">
        <f>VLOOKUP($B129,'Module 2025'!$A:$BA,20,FALSE)</f>
        <v>6</v>
      </c>
      <c r="L129" s="157">
        <f>VLOOKUP($B129,'Module 2025'!$A:$BA,21,FALSE)</f>
        <v>8</v>
      </c>
      <c r="M129" s="157">
        <f>VLOOKUP($B129,'Module 2025'!$A:$BA,22,FALSE)</f>
        <v>0</v>
      </c>
      <c r="N129" s="157">
        <f>VLOOKUP($B129,'Module 2025'!$A:$BA,23,FALSE)</f>
        <v>0</v>
      </c>
      <c r="O129" s="157">
        <f>VLOOKUP($B129,'Module 2025'!$A:$BA,24,FALSE)</f>
        <v>0</v>
      </c>
      <c r="P129" s="157">
        <f>VLOOKUP($B129,'Module 2025'!$A:$BA,25,FALSE)</f>
        <v>0</v>
      </c>
      <c r="Q129" s="157">
        <f>VLOOKUP($B129,'Module 2025'!$A:$BA,26,FALSE)</f>
        <v>0</v>
      </c>
      <c r="R129" s="157">
        <f>VLOOKUP($B129,'Module 2025'!$A:$BA,27,FALSE)</f>
        <v>0</v>
      </c>
      <c r="S129" s="157">
        <f>VLOOKUP($B129,'Module 2025'!$A:$BA,28,FALSE)</f>
        <v>0</v>
      </c>
      <c r="T129" s="157">
        <f>VLOOKUP($B129,'Module 2025'!$A:$BA,29,FALSE)</f>
        <v>0</v>
      </c>
      <c r="U129" s="157">
        <f>VLOOKUP($B129,'Module 2025'!$A:$BA,30,FALSE)</f>
        <v>0</v>
      </c>
      <c r="V129" s="157">
        <f>VLOOKUP($B129,'Module 2025'!$A:$BA,31,FALSE)</f>
        <v>0</v>
      </c>
      <c r="W129" s="157">
        <f>VLOOKUP($B129,'Module 2025'!$A:$BA,32,FALSE)</f>
        <v>0</v>
      </c>
      <c r="X129" s="157">
        <f>VLOOKUP($B129,'Module 2025'!$A:$BA,33,FALSE)</f>
        <v>0</v>
      </c>
      <c r="Y129" s="157">
        <f>VLOOKUP($B129,'Module 2025'!$A:$BA,34,FALSE)</f>
        <v>0</v>
      </c>
      <c r="Z129" s="157">
        <f>VLOOKUP($B129,'Module 2025'!$A:$BA,35,FALSE)</f>
        <v>0</v>
      </c>
      <c r="AA129" s="157">
        <f>VLOOKUP($B129,'Module 2025'!$A:$BA,36,FALSE)</f>
        <v>0</v>
      </c>
      <c r="AB129" s="157">
        <f>VLOOKUP($B129,'Module 2025'!$A:$BA,37,FALSE)</f>
        <v>0</v>
      </c>
      <c r="AC129" s="157" t="str">
        <f>VLOOKUP(B129,'Module 2025'!A:BC,55,FALSE)</f>
        <v>Ja</v>
      </c>
      <c r="AD129" s="157">
        <f>VLOOKUP(B129,'Module 2025'!A:BD,56,FALSE)</f>
        <v>0</v>
      </c>
      <c r="AE129" s="157">
        <f>VLOOKUP(B129,'Module 2025'!A:AX,50,FALSE)</f>
        <v>0</v>
      </c>
      <c r="AF129" s="157">
        <f>VLOOKUP(B129,'Module 2025'!A:F,6,FALSE)</f>
        <v>0</v>
      </c>
      <c r="AG129" s="157" t="str">
        <f>VLOOKUP(B129,'Module 2025'!A:H,7,FALSE)</f>
        <v>AV-TE</v>
      </c>
      <c r="AH129" s="157">
        <f>VLOOKUP(B129,'Module 2025'!A:H,8,FALSE)</f>
        <v>0</v>
      </c>
      <c r="AI129" s="157">
        <f>VLOOKUP(B129,'Module 2025'!A:BR,70,FALSE)</f>
        <v>0</v>
      </c>
    </row>
    <row r="130" spans="1:35">
      <c r="A130" s="117" t="str">
        <f>VLOOKUP($B130,'Module 2025'!$A:$BQ,69,FALSE)</f>
        <v>Pfrommer Ralf</v>
      </c>
      <c r="B130" s="66" t="s">
        <v>2577</v>
      </c>
      <c r="C130" s="6" t="str">
        <f>VLOOKUP($B130,'Module 2025'!$A:$BA,12,FALSE)</f>
        <v>Advanced Mechanics</v>
      </c>
      <c r="D130" s="6" t="str">
        <f>VLOOKUP($B130,'Module 2025'!$A:$BA,38,FALSE)</f>
        <v>IMES</v>
      </c>
      <c r="E130" s="117" t="str">
        <f>VLOOKUP($B130,'Module 2025'!$A:$BQ,39,FALSE)</f>
        <v>pfro</v>
      </c>
      <c r="F130" s="6" t="str">
        <f>VLOOKUP(D130,Konstruktion!A:B,2,FALSE)</f>
        <v>MEA</v>
      </c>
      <c r="G130" s="6" t="str">
        <f>VLOOKUP($B130,'Module 2025'!$A:$BA,17,FALSE)</f>
        <v>AV6-TE</v>
      </c>
      <c r="H130" s="6" t="str">
        <f>VLOOKUP($B130,'Module 2025'!$A:$BA,18,FALSE)</f>
        <v>5. Semester</v>
      </c>
      <c r="I130" s="6" t="str">
        <f>VLOOKUP($B130,'Module 2025'!$A:$BA,19,FALSE)</f>
        <v>7. Semester</v>
      </c>
      <c r="J130" s="6">
        <f>VLOOKUP($B130,'Module 2025'!$A:$BG,59,FALSE)</f>
        <v>0</v>
      </c>
      <c r="K130" s="157">
        <f>VLOOKUP($B130,'Module 2025'!$A:$BA,20,FALSE)</f>
        <v>5</v>
      </c>
      <c r="L130" s="157">
        <f>VLOOKUP($B130,'Module 2025'!$A:$BA,21,FALSE)</f>
        <v>7</v>
      </c>
      <c r="M130" s="157">
        <f>VLOOKUP($B130,'Module 2025'!$A:$BA,22,FALSE)</f>
        <v>0</v>
      </c>
      <c r="N130" s="157">
        <f>VLOOKUP($B130,'Module 2025'!$A:$BA,23,FALSE)</f>
        <v>0</v>
      </c>
      <c r="O130" s="157" t="str">
        <f>VLOOKUP($B130,'Module 2025'!$A:$BA,24,FALSE)</f>
        <v/>
      </c>
      <c r="P130" s="157" t="str">
        <f>VLOOKUP($B130,'Module 2025'!$A:$BA,25,FALSE)</f>
        <v/>
      </c>
      <c r="Q130" s="157" t="str">
        <f>VLOOKUP($B130,'Module 2025'!$A:$BA,26,FALSE)</f>
        <v/>
      </c>
      <c r="R130" s="157" t="str">
        <f>VLOOKUP($B130,'Module 2025'!$A:$BA,27,FALSE)</f>
        <v/>
      </c>
      <c r="S130" s="157" t="str">
        <f>VLOOKUP($B130,'Module 2025'!$A:$BA,28,FALSE)</f>
        <v/>
      </c>
      <c r="T130" s="157" t="str">
        <f>VLOOKUP($B130,'Module 2025'!$A:$BA,29,FALSE)</f>
        <v/>
      </c>
      <c r="U130" s="157" t="str">
        <f>VLOOKUP($B130,'Module 2025'!$A:$BA,30,FALSE)</f>
        <v/>
      </c>
      <c r="V130" s="157" t="str">
        <f>VLOOKUP($B130,'Module 2025'!$A:$BA,31,FALSE)</f>
        <v/>
      </c>
      <c r="W130" s="157" t="str">
        <f>VLOOKUP($B130,'Module 2025'!$A:$BA,32,FALSE)</f>
        <v/>
      </c>
      <c r="X130" s="157" t="str">
        <f>VLOOKUP($B130,'Module 2025'!$A:$BA,33,FALSE)</f>
        <v/>
      </c>
      <c r="Y130" s="157" t="str">
        <f>VLOOKUP($B130,'Module 2025'!$A:$BA,34,FALSE)</f>
        <v/>
      </c>
      <c r="Z130" s="157" t="str">
        <f>VLOOKUP($B130,'Module 2025'!$A:$BA,35,FALSE)</f>
        <v/>
      </c>
      <c r="AA130" s="157" t="str">
        <f>VLOOKUP($B130,'Module 2025'!$A:$BA,36,FALSE)</f>
        <v/>
      </c>
      <c r="AB130" s="157" t="str">
        <f>VLOOKUP($B130,'Module 2025'!$A:$BA,37,FALSE)</f>
        <v/>
      </c>
      <c r="AC130" s="157" t="str">
        <f>VLOOKUP(B130,'Module 2025'!A:BC,55,FALSE)</f>
        <v>Ja</v>
      </c>
      <c r="AD130" s="157">
        <f>VLOOKUP(B130,'Module 2025'!A:BD,56,FALSE)</f>
        <v>0</v>
      </c>
      <c r="AE130" s="157" t="str">
        <f>VLOOKUP(B130,'Module 2025'!A:AX,50,FALSE)</f>
        <v>x</v>
      </c>
      <c r="AF130" s="157">
        <f>VLOOKUP(B130,'Module 2025'!A:F,6,FALSE)</f>
        <v>0</v>
      </c>
      <c r="AG130" s="157" t="str">
        <f>VLOOKUP(B130,'Module 2025'!A:H,7,FALSE)</f>
        <v>AV-TE</v>
      </c>
      <c r="AH130" s="157">
        <f>VLOOKUP(B130,'Module 2025'!A:H,8,FALSE)</f>
        <v>0</v>
      </c>
      <c r="AI130" s="157">
        <f>VLOOKUP(B130,'Module 2025'!A:BR,70,FALSE)</f>
        <v>0</v>
      </c>
    </row>
    <row r="131" spans="1:35">
      <c r="A131" s="117" t="str">
        <f>VLOOKUP($B131,'Module 2025'!$A:$BQ,69,FALSE)</f>
        <v>Pfrommer Ralf</v>
      </c>
      <c r="B131" s="66" t="s">
        <v>2742</v>
      </c>
      <c r="C131" s="6" t="str">
        <f>VLOOKUP($B131,'Module 2025'!$A:$BA,12,FALSE)</f>
        <v>Computational Light Weight Design 1</v>
      </c>
      <c r="D131" s="6" t="str">
        <f>VLOOKUP($B131,'Module 2025'!$A:$BA,38,FALSE)</f>
        <v>IMES</v>
      </c>
      <c r="E131" s="117" t="str">
        <f>VLOOKUP($B131,'Module 2025'!$A:$BQ,39,FALSE)</f>
        <v>pfro</v>
      </c>
      <c r="F131" s="6" t="str">
        <f>VLOOKUP(D131,Konstruktion!A:B,2,FALSE)</f>
        <v>MEA</v>
      </c>
      <c r="G131" s="6" t="str">
        <f>VLOOKUP($B131,'Module 2025'!$A:$BA,17,FALSE)</f>
        <v>MT6</v>
      </c>
      <c r="H131" s="6" t="str">
        <f>VLOOKUP($B131,'Module 2025'!$A:$BA,18,FALSE)</f>
        <v>5. Semester</v>
      </c>
      <c r="I131" s="6" t="str">
        <f>VLOOKUP($B131,'Module 2025'!$A:$BA,19,FALSE)</f>
        <v>7. Semester</v>
      </c>
      <c r="J131" s="6">
        <f>VLOOKUP($B131,'Module 2025'!$A:$BG,59,FALSE)</f>
        <v>0</v>
      </c>
      <c r="K131" s="157" t="str">
        <f>VLOOKUP($B131,'Module 2025'!$A:$BA,20,FALSE)</f>
        <v/>
      </c>
      <c r="L131" s="157" t="str">
        <f>VLOOKUP($B131,'Module 2025'!$A:$BA,21,FALSE)</f>
        <v/>
      </c>
      <c r="M131" s="157">
        <f>VLOOKUP($B131,'Module 2025'!$A:$BA,22,FALSE)</f>
        <v>0</v>
      </c>
      <c r="N131" s="157">
        <f>VLOOKUP($B131,'Module 2025'!$A:$BA,23,FALSE)</f>
        <v>0</v>
      </c>
      <c r="O131" s="157" t="str">
        <f>VLOOKUP($B131,'Module 2025'!$A:$BA,24,FALSE)</f>
        <v/>
      </c>
      <c r="P131" s="157" t="str">
        <f>VLOOKUP($B131,'Module 2025'!$A:$BA,25,FALSE)</f>
        <v/>
      </c>
      <c r="Q131" s="157" t="str">
        <f>VLOOKUP($B131,'Module 2025'!$A:$BA,26,FALSE)</f>
        <v/>
      </c>
      <c r="R131" s="157" t="str">
        <f>VLOOKUP($B131,'Module 2025'!$A:$BA,27,FALSE)</f>
        <v/>
      </c>
      <c r="S131" s="157" t="str">
        <f>VLOOKUP($B131,'Module 2025'!$A:$BA,28,FALSE)</f>
        <v/>
      </c>
      <c r="T131" s="157" t="str">
        <f>VLOOKUP($B131,'Module 2025'!$A:$BA,29,FALSE)</f>
        <v/>
      </c>
      <c r="U131" s="157">
        <f>VLOOKUP($B131,'Module 2025'!$A:$BA,30,FALSE)</f>
        <v>5</v>
      </c>
      <c r="V131" s="157">
        <f>VLOOKUP($B131,'Module 2025'!$A:$BA,31,FALSE)</f>
        <v>7</v>
      </c>
      <c r="W131" s="157" t="str">
        <f>VLOOKUP($B131,'Module 2025'!$A:$BA,32,FALSE)</f>
        <v/>
      </c>
      <c r="X131" s="157" t="str">
        <f>VLOOKUP($B131,'Module 2025'!$A:$BA,33,FALSE)</f>
        <v/>
      </c>
      <c r="Y131" s="157" t="str">
        <f>VLOOKUP($B131,'Module 2025'!$A:$BA,34,FALSE)</f>
        <v/>
      </c>
      <c r="Z131" s="157" t="str">
        <f>VLOOKUP($B131,'Module 2025'!$A:$BA,35,FALSE)</f>
        <v/>
      </c>
      <c r="AA131" s="157" t="str">
        <f>VLOOKUP($B131,'Module 2025'!$A:$BA,36,FALSE)</f>
        <v/>
      </c>
      <c r="AB131" s="157" t="str">
        <f>VLOOKUP($B131,'Module 2025'!$A:$BA,37,FALSE)</f>
        <v/>
      </c>
      <c r="AC131" s="157" t="str">
        <f>VLOOKUP(B131,'Module 2025'!A:BC,55,FALSE)</f>
        <v>Ja</v>
      </c>
      <c r="AD131" s="157">
        <f>VLOOKUP(B131,'Module 2025'!A:BD,56,FALSE)</f>
        <v>0</v>
      </c>
      <c r="AE131" s="157">
        <f>VLOOKUP(B131,'Module 2025'!A:AX,50,FALSE)</f>
        <v>0</v>
      </c>
      <c r="AF131" s="157">
        <f>VLOOKUP(B131,'Module 2025'!A:F,6,FALSE)</f>
        <v>0</v>
      </c>
      <c r="AG131" s="157" t="str">
        <f>VLOOKUP(B131,'Module 2025'!A:H,7,FALSE)</f>
        <v>MT-SP</v>
      </c>
      <c r="AH131" s="157">
        <f>VLOOKUP(B131,'Module 2025'!A:H,8,FALSE)</f>
        <v>0</v>
      </c>
      <c r="AI131" s="157" t="str">
        <f>VLOOKUP(B131,'Module 2025'!A:BR,70,FALSE)</f>
        <v>x</v>
      </c>
    </row>
    <row r="132" spans="1:35">
      <c r="A132" s="117" t="str">
        <f>VLOOKUP($B132,'Module 2025'!$A:$BQ,69,FALSE)</f>
        <v>Pfrommer Ralf</v>
      </c>
      <c r="B132" s="66" t="s">
        <v>3647</v>
      </c>
      <c r="C132" s="6" t="str">
        <f>VLOOKUP($B132,'Module 2025'!$A:$BA,12,FALSE)</f>
        <v>Computational Light Weight Design 2</v>
      </c>
      <c r="D132" s="6" t="str">
        <f>VLOOKUP($B132,'Module 2025'!$A:$BA,38,FALSE)</f>
        <v>IMES</v>
      </c>
      <c r="E132" s="117" t="str">
        <f>VLOOKUP($B132,'Module 2025'!$A:$BQ,39,FALSE)</f>
        <v>pfro</v>
      </c>
      <c r="F132" s="6" t="str">
        <f>VLOOKUP(D132,Konstruktion!A:B,2,FALSE)</f>
        <v>MEA</v>
      </c>
      <c r="G132" s="6" t="str">
        <f>VLOOKUP($B132,'Module 2025'!$A:$BA,17,FALSE)</f>
        <v>MT6</v>
      </c>
      <c r="H132" s="6" t="str">
        <f>VLOOKUP($B132,'Module 2025'!$A:$BA,18,FALSE)</f>
        <v>6. Semester</v>
      </c>
      <c r="I132" s="6" t="str">
        <f>VLOOKUP($B132,'Module 2025'!$A:$BA,19,FALSE)</f>
        <v>8. Semester</v>
      </c>
      <c r="J132" s="6">
        <f>VLOOKUP($B132,'Module 2025'!$A:$BG,59,FALSE)</f>
        <v>0</v>
      </c>
      <c r="K132" s="157" t="str">
        <f>VLOOKUP($B132,'Module 2025'!$A:$BA,20,FALSE)</f>
        <v/>
      </c>
      <c r="L132" s="157" t="str">
        <f>VLOOKUP($B132,'Module 2025'!$A:$BA,21,FALSE)</f>
        <v/>
      </c>
      <c r="M132" s="157">
        <f>VLOOKUP($B132,'Module 2025'!$A:$BA,22,FALSE)</f>
        <v>0</v>
      </c>
      <c r="N132" s="157">
        <f>VLOOKUP($B132,'Module 2025'!$A:$BA,23,FALSE)</f>
        <v>0</v>
      </c>
      <c r="O132" s="157" t="str">
        <f>VLOOKUP($B132,'Module 2025'!$A:$BA,24,FALSE)</f>
        <v/>
      </c>
      <c r="P132" s="157" t="str">
        <f>VLOOKUP($B132,'Module 2025'!$A:$BA,25,FALSE)</f>
        <v/>
      </c>
      <c r="Q132" s="157" t="str">
        <f>VLOOKUP($B132,'Module 2025'!$A:$BA,26,FALSE)</f>
        <v/>
      </c>
      <c r="R132" s="157" t="str">
        <f>VLOOKUP($B132,'Module 2025'!$A:$BA,27,FALSE)</f>
        <v/>
      </c>
      <c r="S132" s="157" t="str">
        <f>VLOOKUP($B132,'Module 2025'!$A:$BA,28,FALSE)</f>
        <v/>
      </c>
      <c r="T132" s="157" t="str">
        <f>VLOOKUP($B132,'Module 2025'!$A:$BA,29,FALSE)</f>
        <v/>
      </c>
      <c r="U132" s="157">
        <f>VLOOKUP($B132,'Module 2025'!$A:$BA,30,FALSE)</f>
        <v>6</v>
      </c>
      <c r="V132" s="157">
        <f>VLOOKUP($B132,'Module 2025'!$A:$BA,31,FALSE)</f>
        <v>8</v>
      </c>
      <c r="W132" s="157" t="str">
        <f>VLOOKUP($B132,'Module 2025'!$A:$BA,32,FALSE)</f>
        <v/>
      </c>
      <c r="X132" s="157" t="str">
        <f>VLOOKUP($B132,'Module 2025'!$A:$BA,33,FALSE)</f>
        <v/>
      </c>
      <c r="Y132" s="157" t="str">
        <f>VLOOKUP($B132,'Module 2025'!$A:$BA,34,FALSE)</f>
        <v/>
      </c>
      <c r="Z132" s="157" t="str">
        <f>VLOOKUP($B132,'Module 2025'!$A:$BA,35,FALSE)</f>
        <v/>
      </c>
      <c r="AA132" s="157" t="str">
        <f>VLOOKUP($B132,'Module 2025'!$A:$BA,36,FALSE)</f>
        <v/>
      </c>
      <c r="AB132" s="157" t="str">
        <f>VLOOKUP($B132,'Module 2025'!$A:$BA,37,FALSE)</f>
        <v/>
      </c>
      <c r="AC132" s="157" t="str">
        <f>VLOOKUP(B132,'Module 2025'!A:BC,55,FALSE)</f>
        <v>Ja</v>
      </c>
      <c r="AD132" s="157">
        <f>VLOOKUP(B132,'Module 2025'!A:BD,56,FALSE)</f>
        <v>0</v>
      </c>
      <c r="AE132" s="157">
        <f>VLOOKUP(B132,'Module 2025'!A:AX,50,FALSE)</f>
        <v>0</v>
      </c>
      <c r="AF132" s="157">
        <f>VLOOKUP(B132,'Module 2025'!A:F,6,FALSE)</f>
        <v>0</v>
      </c>
      <c r="AG132" s="157" t="str">
        <f>VLOOKUP(B132,'Module 2025'!A:H,7,FALSE)</f>
        <v>MT-SP</v>
      </c>
      <c r="AH132" s="157">
        <f>VLOOKUP(B132,'Module 2025'!A:H,8,FALSE)</f>
        <v>0</v>
      </c>
      <c r="AI132" s="157" t="str">
        <f>VLOOKUP(B132,'Module 2025'!A:BR,70,FALSE)</f>
        <v>x</v>
      </c>
    </row>
    <row r="133" spans="1:35">
      <c r="A133" s="117" t="str">
        <f>VLOOKUP($B133,'Module 2025'!$A:$BQ,69,FALSE)</f>
        <v>Pfrommer Ralf</v>
      </c>
      <c r="B133" s="66" t="s">
        <v>3133</v>
      </c>
      <c r="C133" s="6" t="str">
        <f>VLOOKUP($B133,'Module 2025'!$A:$BA,12,FALSE)</f>
        <v>Schienenfahrzeugtechnik</v>
      </c>
      <c r="D133" s="6" t="str">
        <f>VLOOKUP($B133,'Module 2025'!$A:$BA,38,FALSE)</f>
        <v>IMES</v>
      </c>
      <c r="E133" s="117" t="str">
        <f>VLOOKUP($B133,'Module 2025'!$A:$BQ,39,FALSE)</f>
        <v>pfro</v>
      </c>
      <c r="F133" s="6" t="str">
        <f>VLOOKUP(D133,Konstruktion!A:B,2,FALSE)</f>
        <v>MEA</v>
      </c>
      <c r="G133" s="6" t="str">
        <f>VLOOKUP($B133,'Module 2025'!$A:$BA,17,FALSE)</f>
        <v>MT7</v>
      </c>
      <c r="H133" s="6" t="str">
        <f>VLOOKUP($B133,'Module 2025'!$A:$BA,18,FALSE)</f>
        <v>5. Semester</v>
      </c>
      <c r="I133" s="6" t="str">
        <f>VLOOKUP($B133,'Module 2025'!$A:$BA,19,FALSE)</f>
        <v>7. Semester</v>
      </c>
      <c r="J133" s="6">
        <f>VLOOKUP($B133,'Module 2025'!$A:$BG,59,FALSE)</f>
        <v>0</v>
      </c>
      <c r="K133" s="157" t="str">
        <f>VLOOKUP($B133,'Module 2025'!$A:$BA,20,FALSE)</f>
        <v/>
      </c>
      <c r="L133" s="157" t="str">
        <f>VLOOKUP($B133,'Module 2025'!$A:$BA,21,FALSE)</f>
        <v/>
      </c>
      <c r="M133" s="157">
        <f>VLOOKUP($B133,'Module 2025'!$A:$BA,22,FALSE)</f>
        <v>0</v>
      </c>
      <c r="N133" s="157">
        <f>VLOOKUP($B133,'Module 2025'!$A:$BA,23,FALSE)</f>
        <v>0</v>
      </c>
      <c r="O133" s="157" t="str">
        <f>VLOOKUP($B133,'Module 2025'!$A:$BA,24,FALSE)</f>
        <v/>
      </c>
      <c r="P133" s="157" t="str">
        <f>VLOOKUP($B133,'Module 2025'!$A:$BA,25,FALSE)</f>
        <v/>
      </c>
      <c r="Q133" s="157" t="str">
        <f>VLOOKUP($B133,'Module 2025'!$A:$BA,26,FALSE)</f>
        <v/>
      </c>
      <c r="R133" s="157" t="str">
        <f>VLOOKUP($B133,'Module 2025'!$A:$BA,27,FALSE)</f>
        <v/>
      </c>
      <c r="S133" s="157" t="str">
        <f>VLOOKUP($B133,'Module 2025'!$A:$BA,28,FALSE)</f>
        <v/>
      </c>
      <c r="T133" s="157" t="str">
        <f>VLOOKUP($B133,'Module 2025'!$A:$BA,29,FALSE)</f>
        <v/>
      </c>
      <c r="U133" s="157">
        <f>VLOOKUP($B133,'Module 2025'!$A:$BA,30,FALSE)</f>
        <v>5</v>
      </c>
      <c r="V133" s="157">
        <f>VLOOKUP($B133,'Module 2025'!$A:$BA,31,FALSE)</f>
        <v>7</v>
      </c>
      <c r="W133" s="157" t="str">
        <f>VLOOKUP($B133,'Module 2025'!$A:$BA,32,FALSE)</f>
        <v/>
      </c>
      <c r="X133" s="157" t="str">
        <f>VLOOKUP($B133,'Module 2025'!$A:$BA,33,FALSE)</f>
        <v/>
      </c>
      <c r="Y133" s="157" t="str">
        <f>VLOOKUP($B133,'Module 2025'!$A:$BA,34,FALSE)</f>
        <v/>
      </c>
      <c r="Z133" s="157" t="str">
        <f>VLOOKUP($B133,'Module 2025'!$A:$BA,35,FALSE)</f>
        <v/>
      </c>
      <c r="AA133" s="157" t="str">
        <f>VLOOKUP($B133,'Module 2025'!$A:$BA,36,FALSE)</f>
        <v/>
      </c>
      <c r="AB133" s="157" t="str">
        <f>VLOOKUP($B133,'Module 2025'!$A:$BA,37,FALSE)</f>
        <v/>
      </c>
      <c r="AC133" s="157" t="str">
        <f>VLOOKUP(B133,'Module 2025'!A:BC,55,FALSE)</f>
        <v>Ja</v>
      </c>
      <c r="AD133" s="157">
        <f>VLOOKUP(B133,'Module 2025'!A:BD,56,FALSE)</f>
        <v>0</v>
      </c>
      <c r="AE133" s="157">
        <f>VLOOKUP(B133,'Module 2025'!A:AX,50,FALSE)</f>
        <v>0</v>
      </c>
      <c r="AF133" s="157">
        <f>VLOOKUP(B133,'Module 2025'!A:F,6,FALSE)</f>
        <v>0</v>
      </c>
      <c r="AG133" s="157">
        <f>VLOOKUP(B133,'Module 2025'!A:H,7,FALSE)</f>
        <v>0</v>
      </c>
      <c r="AH133" s="157" t="str">
        <f>VLOOKUP(B133,'Module 2025'!A:H,8,FALSE)</f>
        <v>MT</v>
      </c>
      <c r="AI133" s="157" t="str">
        <f>VLOOKUP(B133,'Module 2025'!A:BR,70,FALSE)</f>
        <v>x</v>
      </c>
    </row>
    <row r="134" spans="1:35">
      <c r="A134" s="117" t="str">
        <f>VLOOKUP($B134,'Module 2025'!$A:$BQ,69,FALSE)</f>
        <v>Putzi-Plesko Hanna</v>
      </c>
      <c r="B134" s="66" t="s">
        <v>3959</v>
      </c>
      <c r="C134" s="6" t="str">
        <f>VLOOKUP($B134,'Module 2025'!$A:$BA,12,FALSE)</f>
        <v>Sensorik</v>
      </c>
      <c r="D134" s="6" t="str">
        <f>VLOOKUP($B134,'Module 2025'!$A:$BA,38,FALSE)</f>
        <v>IMS</v>
      </c>
      <c r="E134" s="117" t="str">
        <f>VLOOKUP($B134,'Module 2025'!$A:$BQ,39,FALSE)</f>
        <v>putz</v>
      </c>
      <c r="F134" s="6" t="str">
        <f>VLOOKUP(D134,Konstruktion!A:B,2,FALSE)</f>
        <v>IEM</v>
      </c>
      <c r="G134" s="6" t="str">
        <f>VLOOKUP($B134,'Module 2025'!$A:$BA,17,FALSE)</f>
        <v>ET5,MT7,ST5</v>
      </c>
      <c r="H134" s="6" t="str">
        <f>VLOOKUP($B134,'Module 2025'!$A:$BA,18,FALSE)</f>
        <v>6. Semester</v>
      </c>
      <c r="I134" s="6" t="str">
        <f>VLOOKUP($B134,'Module 2025'!$A:$BA,19,FALSE)</f>
        <v>6. Sem(ET)/8. Sem</v>
      </c>
      <c r="J134" s="6">
        <f>VLOOKUP($B134,'Module 2025'!$A:$BG,59,FALSE)</f>
        <v>0</v>
      </c>
      <c r="K134" s="157">
        <f>VLOOKUP($B134,'Module 2025'!$A:$BA,20,FALSE)</f>
        <v>0</v>
      </c>
      <c r="L134" s="157">
        <f>VLOOKUP($B134,'Module 2025'!$A:$BA,21,FALSE)</f>
        <v>0</v>
      </c>
      <c r="M134" s="157">
        <f>VLOOKUP($B134,'Module 2025'!$A:$BA,22,FALSE)</f>
        <v>0</v>
      </c>
      <c r="N134" s="157">
        <f>VLOOKUP($B134,'Module 2025'!$A:$BA,23,FALSE)</f>
        <v>0</v>
      </c>
      <c r="O134" s="157">
        <f>VLOOKUP($B134,'Module 2025'!$A:$BA,24,FALSE)</f>
        <v>6</v>
      </c>
      <c r="P134" s="157" t="str">
        <f>VLOOKUP($B134,'Module 2025'!$A:$BA,25,FALSE)</f>
        <v>6;8</v>
      </c>
      <c r="Q134" s="157">
        <f>VLOOKUP($B134,'Module 2025'!$A:$BA,26,FALSE)</f>
        <v>0</v>
      </c>
      <c r="R134" s="157">
        <f>VLOOKUP($B134,'Module 2025'!$A:$BA,27,FALSE)</f>
        <v>0</v>
      </c>
      <c r="S134" s="157">
        <f>VLOOKUP($B134,'Module 2025'!$A:$BA,28,FALSE)</f>
        <v>0</v>
      </c>
      <c r="T134" s="157">
        <f>VLOOKUP($B134,'Module 2025'!$A:$BA,29,FALSE)</f>
        <v>0</v>
      </c>
      <c r="U134" s="157">
        <f>VLOOKUP($B134,'Module 2025'!$A:$BA,30,FALSE)</f>
        <v>6</v>
      </c>
      <c r="V134" s="157">
        <f>VLOOKUP($B134,'Module 2025'!$A:$BA,31,FALSE)</f>
        <v>8</v>
      </c>
      <c r="W134" s="157">
        <f>VLOOKUP($B134,'Module 2025'!$A:$BA,32,FALSE)</f>
        <v>6</v>
      </c>
      <c r="X134" s="157">
        <f>VLOOKUP($B134,'Module 2025'!$A:$BA,33,FALSE)</f>
        <v>8</v>
      </c>
      <c r="Y134" s="157">
        <f>VLOOKUP($B134,'Module 2025'!$A:$BA,34,FALSE)</f>
        <v>0</v>
      </c>
      <c r="Z134" s="157">
        <f>VLOOKUP($B134,'Module 2025'!$A:$BA,35,FALSE)</f>
        <v>0</v>
      </c>
      <c r="AA134" s="157">
        <f>VLOOKUP($B134,'Module 2025'!$A:$BA,36,FALSE)</f>
        <v>0</v>
      </c>
      <c r="AB134" s="157">
        <f>VLOOKUP($B134,'Module 2025'!$A:$BA,37,FALSE)</f>
        <v>0</v>
      </c>
      <c r="AC134" s="157" t="str">
        <f>VLOOKUP(B134,'Module 2025'!A:BC,55,FALSE)</f>
        <v>Ja</v>
      </c>
      <c r="AD134" s="157">
        <f>VLOOKUP(B134,'Module 2025'!A:BD,56,FALSE)</f>
        <v>0</v>
      </c>
      <c r="AE134" s="157" t="str">
        <f>VLOOKUP(B134,'Module 2025'!A:AX,50,FALSE)</f>
        <v>x</v>
      </c>
      <c r="AF134" s="157">
        <f>VLOOKUP(B134,'Module 2025'!A:F,6,FALSE)</f>
        <v>0</v>
      </c>
      <c r="AG134" s="157">
        <f>VLOOKUP(B134,'Module 2025'!A:H,7,FALSE)</f>
        <v>0</v>
      </c>
      <c r="AH134" s="157" t="str">
        <f>VLOOKUP(B134,'Module 2025'!A:H,8,FALSE)</f>
        <v>ET,MT,ST</v>
      </c>
      <c r="AI134" s="157" t="str">
        <f>VLOOKUP(B134,'Module 2025'!A:BR,70,FALSE)</f>
        <v>x</v>
      </c>
    </row>
    <row r="135" spans="1:35">
      <c r="A135" s="117" t="str">
        <f>VLOOKUP($B135,'Module 2025'!$A:$BQ,69,FALSE)</f>
        <v>Rege Karl</v>
      </c>
      <c r="B135" s="66" t="s">
        <v>2784</v>
      </c>
      <c r="C135" s="6" t="str">
        <f>VLOOKUP($B135,'Module 2025'!$A:$BA,12,FALSE)</f>
        <v>DotNet Technologie und Frameworks 1</v>
      </c>
      <c r="D135" s="6" t="str">
        <f>VLOOKUP($B135,'Module 2025'!$A:$BA,38,FALSE)</f>
        <v>InIT</v>
      </c>
      <c r="E135" s="117" t="str">
        <f>VLOOKUP($B135,'Module 2025'!$A:$BQ,39,FALSE)</f>
        <v>rege</v>
      </c>
      <c r="F135" s="6" t="str">
        <f>VLOOKUP(D135,Konstruktion!A:B,2,FALSE)</f>
        <v>IEM</v>
      </c>
      <c r="G135" s="6" t="str">
        <f>VLOOKUP($B135,'Module 2025'!$A:$BA,17,FALSE)</f>
        <v>IT6</v>
      </c>
      <c r="H135" s="6" t="str">
        <f>VLOOKUP($B135,'Module 2025'!$A:$BA,18,FALSE)</f>
        <v>5. Semester</v>
      </c>
      <c r="I135" s="6" t="str">
        <f>VLOOKUP($B135,'Module 2025'!$A:$BA,19,FALSE)</f>
        <v>5. Sem/7. Sem</v>
      </c>
      <c r="J135" s="6">
        <f>VLOOKUP($B135,'Module 2025'!$A:$BG,59,FALSE)</f>
        <v>0</v>
      </c>
      <c r="K135" s="157" t="str">
        <f>VLOOKUP($B135,'Module 2025'!$A:$BA,20,FALSE)</f>
        <v/>
      </c>
      <c r="L135" s="157" t="str">
        <f>VLOOKUP($B135,'Module 2025'!$A:$BA,21,FALSE)</f>
        <v/>
      </c>
      <c r="M135" s="157">
        <f>VLOOKUP($B135,'Module 2025'!$A:$BA,22,FALSE)</f>
        <v>0</v>
      </c>
      <c r="N135" s="157">
        <f>VLOOKUP($B135,'Module 2025'!$A:$BA,23,FALSE)</f>
        <v>0</v>
      </c>
      <c r="O135" s="157" t="str">
        <f>VLOOKUP($B135,'Module 2025'!$A:$BA,24,FALSE)</f>
        <v/>
      </c>
      <c r="P135" s="157" t="str">
        <f>VLOOKUP($B135,'Module 2025'!$A:$BA,25,FALSE)</f>
        <v/>
      </c>
      <c r="Q135" s="157" t="str">
        <f>VLOOKUP($B135,'Module 2025'!$A:$BA,26,FALSE)</f>
        <v/>
      </c>
      <c r="R135" s="157" t="str">
        <f>VLOOKUP($B135,'Module 2025'!$A:$BA,27,FALSE)</f>
        <v/>
      </c>
      <c r="S135" s="157">
        <f>VLOOKUP($B135,'Module 2025'!$A:$BA,28,FALSE)</f>
        <v>5</v>
      </c>
      <c r="T135" s="157" t="str">
        <f>VLOOKUP($B135,'Module 2025'!$A:$BA,29,FALSE)</f>
        <v>5;7</v>
      </c>
      <c r="U135" s="157" t="str">
        <f>VLOOKUP($B135,'Module 2025'!$A:$BA,30,FALSE)</f>
        <v/>
      </c>
      <c r="V135" s="157" t="str">
        <f>VLOOKUP($B135,'Module 2025'!$A:$BA,31,FALSE)</f>
        <v/>
      </c>
      <c r="W135" s="157" t="str">
        <f>VLOOKUP($B135,'Module 2025'!$A:$BA,32,FALSE)</f>
        <v/>
      </c>
      <c r="X135" s="157" t="str">
        <f>VLOOKUP($B135,'Module 2025'!$A:$BA,33,FALSE)</f>
        <v/>
      </c>
      <c r="Y135" s="157" t="str">
        <f>VLOOKUP($B135,'Module 2025'!$A:$BA,34,FALSE)</f>
        <v/>
      </c>
      <c r="Z135" s="157" t="str">
        <f>VLOOKUP($B135,'Module 2025'!$A:$BA,35,FALSE)</f>
        <v/>
      </c>
      <c r="AA135" s="157" t="str">
        <f>VLOOKUP($B135,'Module 2025'!$A:$BA,36,FALSE)</f>
        <v/>
      </c>
      <c r="AB135" s="157" t="str">
        <f>VLOOKUP($B135,'Module 2025'!$A:$BA,37,FALSE)</f>
        <v/>
      </c>
      <c r="AC135" s="157" t="str">
        <f>VLOOKUP(B135,'Module 2025'!A:BC,55,FALSE)</f>
        <v>Ja</v>
      </c>
      <c r="AD135" s="157" t="str">
        <f>VLOOKUP(B135,'Module 2025'!A:BD,56,FALSE)</f>
        <v>WIN</v>
      </c>
      <c r="AE135" s="157">
        <f>VLOOKUP(B135,'Module 2025'!A:AX,50,FALSE)</f>
        <v>0</v>
      </c>
      <c r="AF135" s="157">
        <f>VLOOKUP(B135,'Module 2025'!A:F,6,FALSE)</f>
        <v>0</v>
      </c>
      <c r="AG135" s="157">
        <f>VLOOKUP(B135,'Module 2025'!A:H,7,FALSE)</f>
        <v>0</v>
      </c>
      <c r="AH135" s="157" t="str">
        <f>VLOOKUP(B135,'Module 2025'!A:H,8,FALSE)</f>
        <v>IT</v>
      </c>
      <c r="AI135" s="157" t="str">
        <f>VLOOKUP(B135,'Module 2025'!A:BR,70,FALSE)</f>
        <v>x</v>
      </c>
    </row>
    <row r="136" spans="1:35">
      <c r="A136" s="117" t="str">
        <f>VLOOKUP($B136,'Module 2025'!$A:$BQ,69,FALSE)</f>
        <v>Regli Christoph</v>
      </c>
      <c r="B136" s="66" t="s">
        <v>2657</v>
      </c>
      <c r="C136" s="6" t="str">
        <f>VLOOKUP($B136,'Module 2025'!$A:$BA,12,FALSE)</f>
        <v>ATP Preparation 1</v>
      </c>
      <c r="D136" s="6" t="str">
        <f>VLOOKUP($B136,'Module 2025'!$A:$BA,38,FALSE)</f>
        <v>MEA</v>
      </c>
      <c r="E136" s="117" t="str">
        <f>VLOOKUP($B136,'Module 2025'!$A:$BQ,39,FALSE)</f>
        <v>regl</v>
      </c>
      <c r="F136" s="6" t="str">
        <f>VLOOKUP(D136,Konstruktion!A:B,2,FALSE)</f>
        <v>MEA</v>
      </c>
      <c r="G136" s="6" t="str">
        <f>VLOOKUP($B136,'Module 2025'!$A:$BA,17,FALSE)</f>
        <v>AV6-ATP</v>
      </c>
      <c r="H136" s="6" t="str">
        <f>VLOOKUP($B136,'Module 2025'!$A:$BA,18,FALSE)</f>
        <v>5. Semester</v>
      </c>
      <c r="I136" s="6" t="str">
        <f>VLOOKUP($B136,'Module 2025'!$A:$BA,19,FALSE)</f>
        <v>7. Semester</v>
      </c>
      <c r="J136" s="6">
        <f>VLOOKUP($B136,'Module 2025'!$A:$BG,59,FALSE)</f>
        <v>0</v>
      </c>
      <c r="K136" s="157">
        <f>VLOOKUP($B136,'Module 2025'!$A:$BA,20,FALSE)</f>
        <v>5</v>
      </c>
      <c r="L136" s="157">
        <f>VLOOKUP($B136,'Module 2025'!$A:$BA,21,FALSE)</f>
        <v>7</v>
      </c>
      <c r="M136" s="157">
        <f>VLOOKUP($B136,'Module 2025'!$A:$BA,22,FALSE)</f>
        <v>0</v>
      </c>
      <c r="N136" s="157">
        <f>VLOOKUP($B136,'Module 2025'!$A:$BA,23,FALSE)</f>
        <v>0</v>
      </c>
      <c r="O136" s="157" t="str">
        <f>VLOOKUP($B136,'Module 2025'!$A:$BA,24,FALSE)</f>
        <v/>
      </c>
      <c r="P136" s="157" t="str">
        <f>VLOOKUP($B136,'Module 2025'!$A:$BA,25,FALSE)</f>
        <v/>
      </c>
      <c r="Q136" s="157" t="str">
        <f>VLOOKUP($B136,'Module 2025'!$A:$BA,26,FALSE)</f>
        <v/>
      </c>
      <c r="R136" s="157" t="str">
        <f>VLOOKUP($B136,'Module 2025'!$A:$BA,27,FALSE)</f>
        <v/>
      </c>
      <c r="S136" s="157" t="str">
        <f>VLOOKUP($B136,'Module 2025'!$A:$BA,28,FALSE)</f>
        <v/>
      </c>
      <c r="T136" s="157" t="str">
        <f>VLOOKUP($B136,'Module 2025'!$A:$BA,29,FALSE)</f>
        <v/>
      </c>
      <c r="U136" s="157" t="str">
        <f>VLOOKUP($B136,'Module 2025'!$A:$BA,30,FALSE)</f>
        <v/>
      </c>
      <c r="V136" s="157" t="str">
        <f>VLOOKUP($B136,'Module 2025'!$A:$BA,31,FALSE)</f>
        <v/>
      </c>
      <c r="W136" s="157" t="str">
        <f>VLOOKUP($B136,'Module 2025'!$A:$BA,32,FALSE)</f>
        <v/>
      </c>
      <c r="X136" s="157" t="str">
        <f>VLOOKUP($B136,'Module 2025'!$A:$BA,33,FALSE)</f>
        <v/>
      </c>
      <c r="Y136" s="157" t="str">
        <f>VLOOKUP($B136,'Module 2025'!$A:$BA,34,FALSE)</f>
        <v/>
      </c>
      <c r="Z136" s="157" t="str">
        <f>VLOOKUP($B136,'Module 2025'!$A:$BA,35,FALSE)</f>
        <v/>
      </c>
      <c r="AA136" s="157" t="str">
        <f>VLOOKUP($B136,'Module 2025'!$A:$BA,36,FALSE)</f>
        <v/>
      </c>
      <c r="AB136" s="157" t="str">
        <f>VLOOKUP($B136,'Module 2025'!$A:$BA,37,FALSE)</f>
        <v/>
      </c>
      <c r="AC136" s="157" t="str">
        <f>VLOOKUP(B136,'Module 2025'!A:BC,55,FALSE)</f>
        <v>Ja</v>
      </c>
      <c r="AD136" s="157">
        <f>VLOOKUP(B136,'Module 2025'!A:BD,56,FALSE)</f>
        <v>0</v>
      </c>
      <c r="AE136" s="157" t="str">
        <f>VLOOKUP(B136,'Module 2025'!A:AX,50,FALSE)</f>
        <v>-</v>
      </c>
      <c r="AF136" s="157">
        <f>VLOOKUP(B136,'Module 2025'!A:F,6,FALSE)</f>
        <v>0</v>
      </c>
      <c r="AG136" s="157" t="str">
        <f>VLOOKUP(B136,'Module 2025'!A:H,7,FALSE)</f>
        <v>AV-ATP</v>
      </c>
      <c r="AH136" s="157">
        <f>VLOOKUP(B136,'Module 2025'!A:H,8,FALSE)</f>
        <v>0</v>
      </c>
      <c r="AI136" s="157">
        <f>VLOOKUP(B136,'Module 2025'!A:BR,70,FALSE)</f>
        <v>0</v>
      </c>
    </row>
    <row r="137" spans="1:35">
      <c r="A137" s="117" t="str">
        <f>VLOOKUP($B137,'Module 2025'!$A:$BQ,69,FALSE)</f>
        <v>Regli Christoph</v>
      </c>
      <c r="B137" s="66" t="s">
        <v>2668</v>
      </c>
      <c r="C137" s="6" t="str">
        <f>VLOOKUP($B137,'Module 2025'!$A:$BA,12,FALSE)</f>
        <v>ATP Preparation 2</v>
      </c>
      <c r="D137" s="6" t="str">
        <f>VLOOKUP($B137,'Module 2025'!$A:$BA,38,FALSE)</f>
        <v>MEA</v>
      </c>
      <c r="E137" s="117" t="str">
        <f>VLOOKUP($B137,'Module 2025'!$A:$BQ,39,FALSE)</f>
        <v>regl</v>
      </c>
      <c r="F137" s="6" t="str">
        <f>VLOOKUP(D137,Konstruktion!A:B,2,FALSE)</f>
        <v>MEA</v>
      </c>
      <c r="G137" s="6" t="str">
        <f>VLOOKUP($B137,'Module 2025'!$A:$BA,17,FALSE)</f>
        <v>AV6-ATP</v>
      </c>
      <c r="H137" s="6" t="str">
        <f>VLOOKUP($B137,'Module 2025'!$A:$BA,18,FALSE)</f>
        <v>5. Semester</v>
      </c>
      <c r="I137" s="6" t="str">
        <f>VLOOKUP($B137,'Module 2025'!$A:$BA,19,FALSE)</f>
        <v>7. Semester</v>
      </c>
      <c r="J137" s="6">
        <f>VLOOKUP($B137,'Module 2025'!$A:$BG,59,FALSE)</f>
        <v>0</v>
      </c>
      <c r="K137" s="157">
        <f>VLOOKUP($B137,'Module 2025'!$A:$BA,20,FALSE)</f>
        <v>5</v>
      </c>
      <c r="L137" s="157">
        <f>VLOOKUP($B137,'Module 2025'!$A:$BA,21,FALSE)</f>
        <v>7</v>
      </c>
      <c r="M137" s="157">
        <f>VLOOKUP($B137,'Module 2025'!$A:$BA,22,FALSE)</f>
        <v>0</v>
      </c>
      <c r="N137" s="157">
        <f>VLOOKUP($B137,'Module 2025'!$A:$BA,23,FALSE)</f>
        <v>0</v>
      </c>
      <c r="O137" s="157" t="str">
        <f>VLOOKUP($B137,'Module 2025'!$A:$BA,24,FALSE)</f>
        <v/>
      </c>
      <c r="P137" s="157" t="str">
        <f>VLOOKUP($B137,'Module 2025'!$A:$BA,25,FALSE)</f>
        <v/>
      </c>
      <c r="Q137" s="157" t="str">
        <f>VLOOKUP($B137,'Module 2025'!$A:$BA,26,FALSE)</f>
        <v/>
      </c>
      <c r="R137" s="157" t="str">
        <f>VLOOKUP($B137,'Module 2025'!$A:$BA,27,FALSE)</f>
        <v/>
      </c>
      <c r="S137" s="157" t="str">
        <f>VLOOKUP($B137,'Module 2025'!$A:$BA,28,FALSE)</f>
        <v/>
      </c>
      <c r="T137" s="157" t="str">
        <f>VLOOKUP($B137,'Module 2025'!$A:$BA,29,FALSE)</f>
        <v/>
      </c>
      <c r="U137" s="157" t="str">
        <f>VLOOKUP($B137,'Module 2025'!$A:$BA,30,FALSE)</f>
        <v/>
      </c>
      <c r="V137" s="157" t="str">
        <f>VLOOKUP($B137,'Module 2025'!$A:$BA,31,FALSE)</f>
        <v/>
      </c>
      <c r="W137" s="157" t="str">
        <f>VLOOKUP($B137,'Module 2025'!$A:$BA,32,FALSE)</f>
        <v/>
      </c>
      <c r="X137" s="157" t="str">
        <f>VLOOKUP($B137,'Module 2025'!$A:$BA,33,FALSE)</f>
        <v/>
      </c>
      <c r="Y137" s="157" t="str">
        <f>VLOOKUP($B137,'Module 2025'!$A:$BA,34,FALSE)</f>
        <v/>
      </c>
      <c r="Z137" s="157" t="str">
        <f>VLOOKUP($B137,'Module 2025'!$A:$BA,35,FALSE)</f>
        <v/>
      </c>
      <c r="AA137" s="157" t="str">
        <f>VLOOKUP($B137,'Module 2025'!$A:$BA,36,FALSE)</f>
        <v/>
      </c>
      <c r="AB137" s="157" t="str">
        <f>VLOOKUP($B137,'Module 2025'!$A:$BA,37,FALSE)</f>
        <v/>
      </c>
      <c r="AC137" s="157" t="str">
        <f>VLOOKUP(B137,'Module 2025'!A:BC,55,FALSE)</f>
        <v>Ja</v>
      </c>
      <c r="AD137" s="157">
        <f>VLOOKUP(B137,'Module 2025'!A:BD,56,FALSE)</f>
        <v>0</v>
      </c>
      <c r="AE137" s="157" t="str">
        <f>VLOOKUP(B137,'Module 2025'!A:AX,50,FALSE)</f>
        <v>-</v>
      </c>
      <c r="AF137" s="157">
        <f>VLOOKUP(B137,'Module 2025'!A:F,6,FALSE)</f>
        <v>0</v>
      </c>
      <c r="AG137" s="157" t="str">
        <f>VLOOKUP(B137,'Module 2025'!A:H,7,FALSE)</f>
        <v>AV-ATP</v>
      </c>
      <c r="AH137" s="157">
        <f>VLOOKUP(B137,'Module 2025'!A:H,8,FALSE)</f>
        <v>0</v>
      </c>
      <c r="AI137" s="157">
        <f>VLOOKUP(B137,'Module 2025'!A:BR,70,FALSE)</f>
        <v>0</v>
      </c>
    </row>
    <row r="138" spans="1:35">
      <c r="A138" s="117" t="str">
        <f>VLOOKUP($B138,'Module 2025'!$A:$BQ,69,FALSE)</f>
        <v>Regli Christoph</v>
      </c>
      <c r="B138" s="66" t="s">
        <v>3568</v>
      </c>
      <c r="C138" s="6" t="str">
        <f>VLOOKUP($B138,'Module 2025'!$A:$BA,12,FALSE)</f>
        <v>ATP Preparation 3</v>
      </c>
      <c r="D138" s="6" t="str">
        <f>VLOOKUP($B138,'Module 2025'!$A:$BA,38,FALSE)</f>
        <v>MEA</v>
      </c>
      <c r="E138" s="117" t="str">
        <f>VLOOKUP($B138,'Module 2025'!$A:$BQ,39,FALSE)</f>
        <v>regl</v>
      </c>
      <c r="F138" s="6" t="str">
        <f>VLOOKUP(D138,Konstruktion!A:B,2,FALSE)</f>
        <v>MEA</v>
      </c>
      <c r="G138" s="6" t="str">
        <f>VLOOKUP($B138,'Module 2025'!$A:$BA,17,FALSE)</f>
        <v>AV6-ATP</v>
      </c>
      <c r="H138" s="6" t="str">
        <f>VLOOKUP($B138,'Module 2025'!$A:$BA,18,FALSE)</f>
        <v>6. Semester</v>
      </c>
      <c r="I138" s="6" t="str">
        <f>VLOOKUP($B138,'Module 2025'!$A:$BA,19,FALSE)</f>
        <v>8. Semester</v>
      </c>
      <c r="J138" s="6">
        <f>VLOOKUP($B138,'Module 2025'!$A:$BG,59,FALSE)</f>
        <v>0</v>
      </c>
      <c r="K138" s="157">
        <f>VLOOKUP($B138,'Module 2025'!$A:$BA,20,FALSE)</f>
        <v>6</v>
      </c>
      <c r="L138" s="157">
        <f>VLOOKUP($B138,'Module 2025'!$A:$BA,21,FALSE)</f>
        <v>8</v>
      </c>
      <c r="M138" s="157">
        <f>VLOOKUP($B138,'Module 2025'!$A:$BA,22,FALSE)</f>
        <v>0</v>
      </c>
      <c r="N138" s="157">
        <f>VLOOKUP($B138,'Module 2025'!$A:$BA,23,FALSE)</f>
        <v>0</v>
      </c>
      <c r="O138" s="157" t="str">
        <f>VLOOKUP($B138,'Module 2025'!$A:$BA,24,FALSE)</f>
        <v/>
      </c>
      <c r="P138" s="157" t="str">
        <f>VLOOKUP($B138,'Module 2025'!$A:$BA,25,FALSE)</f>
        <v/>
      </c>
      <c r="Q138" s="157" t="str">
        <f>VLOOKUP($B138,'Module 2025'!$A:$BA,26,FALSE)</f>
        <v/>
      </c>
      <c r="R138" s="157" t="str">
        <f>VLOOKUP($B138,'Module 2025'!$A:$BA,27,FALSE)</f>
        <v/>
      </c>
      <c r="S138" s="157" t="str">
        <f>VLOOKUP($B138,'Module 2025'!$A:$BA,28,FALSE)</f>
        <v/>
      </c>
      <c r="T138" s="157" t="str">
        <f>VLOOKUP($B138,'Module 2025'!$A:$BA,29,FALSE)</f>
        <v/>
      </c>
      <c r="U138" s="157" t="str">
        <f>VLOOKUP($B138,'Module 2025'!$A:$BA,30,FALSE)</f>
        <v/>
      </c>
      <c r="V138" s="157" t="str">
        <f>VLOOKUP($B138,'Module 2025'!$A:$BA,31,FALSE)</f>
        <v/>
      </c>
      <c r="W138" s="157" t="str">
        <f>VLOOKUP($B138,'Module 2025'!$A:$BA,32,FALSE)</f>
        <v/>
      </c>
      <c r="X138" s="157" t="str">
        <f>VLOOKUP($B138,'Module 2025'!$A:$BA,33,FALSE)</f>
        <v/>
      </c>
      <c r="Y138" s="157" t="str">
        <f>VLOOKUP($B138,'Module 2025'!$A:$BA,34,FALSE)</f>
        <v/>
      </c>
      <c r="Z138" s="157" t="str">
        <f>VLOOKUP($B138,'Module 2025'!$A:$BA,35,FALSE)</f>
        <v/>
      </c>
      <c r="AA138" s="157" t="str">
        <f>VLOOKUP($B138,'Module 2025'!$A:$BA,36,FALSE)</f>
        <v/>
      </c>
      <c r="AB138" s="157" t="str">
        <f>VLOOKUP($B138,'Module 2025'!$A:$BA,37,FALSE)</f>
        <v/>
      </c>
      <c r="AC138" s="157" t="str">
        <f>VLOOKUP(B138,'Module 2025'!A:BC,55,FALSE)</f>
        <v>Ja</v>
      </c>
      <c r="AD138" s="157">
        <f>VLOOKUP(B138,'Module 2025'!A:BD,56,FALSE)</f>
        <v>0</v>
      </c>
      <c r="AE138" s="157" t="str">
        <f>VLOOKUP(B138,'Module 2025'!A:AX,50,FALSE)</f>
        <v>-</v>
      </c>
      <c r="AF138" s="157">
        <f>VLOOKUP(B138,'Module 2025'!A:F,6,FALSE)</f>
        <v>0</v>
      </c>
      <c r="AG138" s="157" t="str">
        <f>VLOOKUP(B138,'Module 2025'!A:H,7,FALSE)</f>
        <v>AV-ATP</v>
      </c>
      <c r="AH138" s="157">
        <f>VLOOKUP(B138,'Module 2025'!A:H,8,FALSE)</f>
        <v>0</v>
      </c>
      <c r="AI138" s="157">
        <f>VLOOKUP(B138,'Module 2025'!A:BR,70,FALSE)</f>
        <v>0</v>
      </c>
    </row>
    <row r="139" spans="1:35">
      <c r="A139" s="117" t="str">
        <f>VLOOKUP($B139,'Module 2025'!$A:$BQ,69,FALSE)</f>
        <v>Regli Christoph</v>
      </c>
      <c r="B139" s="66" t="s">
        <v>3575</v>
      </c>
      <c r="C139" s="6" t="str">
        <f>VLOOKUP($B139,'Module 2025'!$A:$BA,12,FALSE)</f>
        <v>ATP Preparation 4</v>
      </c>
      <c r="D139" s="6" t="str">
        <f>VLOOKUP($B139,'Module 2025'!$A:$BA,38,FALSE)</f>
        <v>MEA</v>
      </c>
      <c r="E139" s="117" t="str">
        <f>VLOOKUP($B139,'Module 2025'!$A:$BQ,39,FALSE)</f>
        <v>regl</v>
      </c>
      <c r="F139" s="6" t="str">
        <f>VLOOKUP(D139,Konstruktion!A:B,2,FALSE)</f>
        <v>MEA</v>
      </c>
      <c r="G139" s="6" t="str">
        <f>VLOOKUP($B139,'Module 2025'!$A:$BA,17,FALSE)</f>
        <v>AV6-ATP</v>
      </c>
      <c r="H139" s="6" t="str">
        <f>VLOOKUP($B139,'Module 2025'!$A:$BA,18,FALSE)</f>
        <v>6. Semester</v>
      </c>
      <c r="I139" s="6" t="str">
        <f>VLOOKUP($B139,'Module 2025'!$A:$BA,19,FALSE)</f>
        <v>8. Semester</v>
      </c>
      <c r="J139" s="6">
        <f>VLOOKUP($B139,'Module 2025'!$A:$BG,59,FALSE)</f>
        <v>0</v>
      </c>
      <c r="K139" s="157">
        <f>VLOOKUP($B139,'Module 2025'!$A:$BA,20,FALSE)</f>
        <v>6</v>
      </c>
      <c r="L139" s="157">
        <f>VLOOKUP($B139,'Module 2025'!$A:$BA,21,FALSE)</f>
        <v>8</v>
      </c>
      <c r="M139" s="157">
        <f>VLOOKUP($B139,'Module 2025'!$A:$BA,22,FALSE)</f>
        <v>0</v>
      </c>
      <c r="N139" s="157">
        <f>VLOOKUP($B139,'Module 2025'!$A:$BA,23,FALSE)</f>
        <v>0</v>
      </c>
      <c r="O139" s="157" t="str">
        <f>VLOOKUP($B139,'Module 2025'!$A:$BA,24,FALSE)</f>
        <v/>
      </c>
      <c r="P139" s="157" t="str">
        <f>VLOOKUP($B139,'Module 2025'!$A:$BA,25,FALSE)</f>
        <v/>
      </c>
      <c r="Q139" s="157" t="str">
        <f>VLOOKUP($B139,'Module 2025'!$A:$BA,26,FALSE)</f>
        <v/>
      </c>
      <c r="R139" s="157" t="str">
        <f>VLOOKUP($B139,'Module 2025'!$A:$BA,27,FALSE)</f>
        <v/>
      </c>
      <c r="S139" s="157" t="str">
        <f>VLOOKUP($B139,'Module 2025'!$A:$BA,28,FALSE)</f>
        <v/>
      </c>
      <c r="T139" s="157" t="str">
        <f>VLOOKUP($B139,'Module 2025'!$A:$BA,29,FALSE)</f>
        <v/>
      </c>
      <c r="U139" s="157" t="str">
        <f>VLOOKUP($B139,'Module 2025'!$A:$BA,30,FALSE)</f>
        <v/>
      </c>
      <c r="V139" s="157" t="str">
        <f>VLOOKUP($B139,'Module 2025'!$A:$BA,31,FALSE)</f>
        <v/>
      </c>
      <c r="W139" s="157" t="str">
        <f>VLOOKUP($B139,'Module 2025'!$A:$BA,32,FALSE)</f>
        <v/>
      </c>
      <c r="X139" s="157" t="str">
        <f>VLOOKUP($B139,'Module 2025'!$A:$BA,33,FALSE)</f>
        <v/>
      </c>
      <c r="Y139" s="157" t="str">
        <f>VLOOKUP($B139,'Module 2025'!$A:$BA,34,FALSE)</f>
        <v/>
      </c>
      <c r="Z139" s="157" t="str">
        <f>VLOOKUP($B139,'Module 2025'!$A:$BA,35,FALSE)</f>
        <v/>
      </c>
      <c r="AA139" s="157" t="str">
        <f>VLOOKUP($B139,'Module 2025'!$A:$BA,36,FALSE)</f>
        <v/>
      </c>
      <c r="AB139" s="157" t="str">
        <f>VLOOKUP($B139,'Module 2025'!$A:$BA,37,FALSE)</f>
        <v/>
      </c>
      <c r="AC139" s="157" t="str">
        <f>VLOOKUP(B139,'Module 2025'!A:BC,55,FALSE)</f>
        <v>Ja</v>
      </c>
      <c r="AD139" s="157">
        <f>VLOOKUP(B139,'Module 2025'!A:BD,56,FALSE)</f>
        <v>0</v>
      </c>
      <c r="AE139" s="157" t="str">
        <f>VLOOKUP(B139,'Module 2025'!A:AX,50,FALSE)</f>
        <v>-</v>
      </c>
      <c r="AF139" s="157">
        <f>VLOOKUP(B139,'Module 2025'!A:F,6,FALSE)</f>
        <v>0</v>
      </c>
      <c r="AG139" s="157" t="str">
        <f>VLOOKUP(B139,'Module 2025'!A:H,7,FALSE)</f>
        <v>AV-ATP</v>
      </c>
      <c r="AH139" s="157">
        <f>VLOOKUP(B139,'Module 2025'!A:H,8,FALSE)</f>
        <v>0</v>
      </c>
      <c r="AI139" s="157">
        <f>VLOOKUP(B139,'Module 2025'!A:BR,70,FALSE)</f>
        <v>0</v>
      </c>
    </row>
    <row r="140" spans="1:35">
      <c r="A140" s="117" t="str">
        <f>VLOOKUP($B140,'Module 2025'!$A:$BQ,69,FALSE)</f>
        <v>Regli Christoph</v>
      </c>
      <c r="B140" s="66" t="s">
        <v>3582</v>
      </c>
      <c r="C140" s="6" t="str">
        <f>VLOOKUP($B140,'Module 2025'!$A:$BA,12,FALSE)</f>
        <v>ATP Preparation 5</v>
      </c>
      <c r="D140" s="6" t="str">
        <f>VLOOKUP($B140,'Module 2025'!$A:$BA,38,FALSE)</f>
        <v>MEA</v>
      </c>
      <c r="E140" s="117" t="str">
        <f>VLOOKUP($B140,'Module 2025'!$A:$BQ,39,FALSE)</f>
        <v>regl</v>
      </c>
      <c r="F140" s="6" t="str">
        <f>VLOOKUP(D140,Konstruktion!A:B,2,FALSE)</f>
        <v>MEA</v>
      </c>
      <c r="G140" s="6" t="str">
        <f>VLOOKUP($B140,'Module 2025'!$A:$BA,17,FALSE)</f>
        <v>AV6-ATP</v>
      </c>
      <c r="H140" s="6" t="str">
        <f>VLOOKUP($B140,'Module 2025'!$A:$BA,18,FALSE)</f>
        <v>6. Semester</v>
      </c>
      <c r="I140" s="6" t="str">
        <f>VLOOKUP($B140,'Module 2025'!$A:$BA,19,FALSE)</f>
        <v>8. Semester</v>
      </c>
      <c r="J140" s="6">
        <f>VLOOKUP($B140,'Module 2025'!$A:$BG,59,FALSE)</f>
        <v>0</v>
      </c>
      <c r="K140" s="157">
        <f>VLOOKUP($B140,'Module 2025'!$A:$BA,20,FALSE)</f>
        <v>6</v>
      </c>
      <c r="L140" s="157">
        <f>VLOOKUP($B140,'Module 2025'!$A:$BA,21,FALSE)</f>
        <v>8</v>
      </c>
      <c r="M140" s="157">
        <f>VLOOKUP($B140,'Module 2025'!$A:$BA,22,FALSE)</f>
        <v>0</v>
      </c>
      <c r="N140" s="157">
        <f>VLOOKUP($B140,'Module 2025'!$A:$BA,23,FALSE)</f>
        <v>0</v>
      </c>
      <c r="O140" s="157" t="str">
        <f>VLOOKUP($B140,'Module 2025'!$A:$BA,24,FALSE)</f>
        <v/>
      </c>
      <c r="P140" s="157" t="str">
        <f>VLOOKUP($B140,'Module 2025'!$A:$BA,25,FALSE)</f>
        <v/>
      </c>
      <c r="Q140" s="157" t="str">
        <f>VLOOKUP($B140,'Module 2025'!$A:$BA,26,FALSE)</f>
        <v/>
      </c>
      <c r="R140" s="157" t="str">
        <f>VLOOKUP($B140,'Module 2025'!$A:$BA,27,FALSE)</f>
        <v/>
      </c>
      <c r="S140" s="157" t="str">
        <f>VLOOKUP($B140,'Module 2025'!$A:$BA,28,FALSE)</f>
        <v/>
      </c>
      <c r="T140" s="157" t="str">
        <f>VLOOKUP($B140,'Module 2025'!$A:$BA,29,FALSE)</f>
        <v/>
      </c>
      <c r="U140" s="157" t="str">
        <f>VLOOKUP($B140,'Module 2025'!$A:$BA,30,FALSE)</f>
        <v/>
      </c>
      <c r="V140" s="157" t="str">
        <f>VLOOKUP($B140,'Module 2025'!$A:$BA,31,FALSE)</f>
        <v/>
      </c>
      <c r="W140" s="157" t="str">
        <f>VLOOKUP($B140,'Module 2025'!$A:$BA,32,FALSE)</f>
        <v/>
      </c>
      <c r="X140" s="157" t="str">
        <f>VLOOKUP($B140,'Module 2025'!$A:$BA,33,FALSE)</f>
        <v/>
      </c>
      <c r="Y140" s="157" t="str">
        <f>VLOOKUP($B140,'Module 2025'!$A:$BA,34,FALSE)</f>
        <v/>
      </c>
      <c r="Z140" s="157" t="str">
        <f>VLOOKUP($B140,'Module 2025'!$A:$BA,35,FALSE)</f>
        <v/>
      </c>
      <c r="AA140" s="157" t="str">
        <f>VLOOKUP($B140,'Module 2025'!$A:$BA,36,FALSE)</f>
        <v/>
      </c>
      <c r="AB140" s="157" t="str">
        <f>VLOOKUP($B140,'Module 2025'!$A:$BA,37,FALSE)</f>
        <v/>
      </c>
      <c r="AC140" s="157" t="str">
        <f>VLOOKUP(B140,'Module 2025'!A:BC,55,FALSE)</f>
        <v>Ja</v>
      </c>
      <c r="AD140" s="157">
        <f>VLOOKUP(B140,'Module 2025'!A:BD,56,FALSE)</f>
        <v>0</v>
      </c>
      <c r="AE140" s="157" t="str">
        <f>VLOOKUP(B140,'Module 2025'!A:AX,50,FALSE)</f>
        <v>-</v>
      </c>
      <c r="AF140" s="157">
        <f>VLOOKUP(B140,'Module 2025'!A:F,6,FALSE)</f>
        <v>0</v>
      </c>
      <c r="AG140" s="157" t="str">
        <f>VLOOKUP(B140,'Module 2025'!A:H,7,FALSE)</f>
        <v>AV-ATP</v>
      </c>
      <c r="AH140" s="157">
        <f>VLOOKUP(B140,'Module 2025'!A:H,8,FALSE)</f>
        <v>0</v>
      </c>
      <c r="AI140" s="157">
        <f>VLOOKUP(B140,'Module 2025'!A:BR,70,FALSE)</f>
        <v>0</v>
      </c>
    </row>
    <row r="141" spans="1:35">
      <c r="A141" s="117" t="str">
        <f>VLOOKUP($B141,'Module 2025'!$A:$BQ,69,FALSE)</f>
        <v>Reif Monika Ulrike</v>
      </c>
      <c r="B141" s="66" t="s">
        <v>2530</v>
      </c>
      <c r="C141" s="6" t="str">
        <f>VLOOKUP($B141,'Module 2025'!$A:$BA,12,FALSE)</f>
        <v>Safety and Systems Engineering</v>
      </c>
      <c r="D141" s="6" t="str">
        <f>VLOOKUP($B141,'Module 2025'!$A:$BA,38,FALSE)</f>
        <v>IAMP</v>
      </c>
      <c r="E141" s="117" t="str">
        <f>VLOOKUP($B141,'Module 2025'!$A:$BQ,39,FALSE)</f>
        <v>reif</v>
      </c>
      <c r="F141" s="6" t="str">
        <f>VLOOKUP(D141,Konstruktion!A:B,2,FALSE)</f>
        <v>MPS</v>
      </c>
      <c r="G141" s="6" t="str">
        <f>VLOOKUP($B141,'Module 2025'!$A:$BA,17,FALSE)</f>
        <v>DS6,ET5,EU6,IT6,MT7,ST5,WI6</v>
      </c>
      <c r="H141" s="6" t="str">
        <f>VLOOKUP($B141,'Module 2025'!$A:$BA,18,FALSE)</f>
        <v>5. Semester</v>
      </c>
      <c r="I141" s="6" t="str">
        <f>VLOOKUP($B141,'Module 2025'!$A:$BA,19,FALSE)</f>
        <v>7. Semester</v>
      </c>
      <c r="J141" s="6">
        <f>VLOOKUP($B141,'Module 2025'!$A:$BG,59,FALSE)</f>
        <v>0</v>
      </c>
      <c r="K141" s="157">
        <f>VLOOKUP($B141,'Module 2025'!$A:$BA,20,FALSE)</f>
        <v>0</v>
      </c>
      <c r="L141" s="157">
        <f>VLOOKUP($B141,'Module 2025'!$A:$BA,21,FALSE)</f>
        <v>0</v>
      </c>
      <c r="M141" s="157">
        <f>VLOOKUP($B141,'Module 2025'!$A:$BA,22,FALSE)</f>
        <v>5</v>
      </c>
      <c r="N141" s="157">
        <f>VLOOKUP($B141,'Module 2025'!$A:$BA,23,FALSE)</f>
        <v>7</v>
      </c>
      <c r="O141" s="157">
        <f>VLOOKUP($B141,'Module 2025'!$A:$BA,24,FALSE)</f>
        <v>5</v>
      </c>
      <c r="P141" s="157">
        <f>VLOOKUP($B141,'Module 2025'!$A:$BA,25,FALSE)</f>
        <v>7</v>
      </c>
      <c r="Q141" s="157">
        <f>VLOOKUP($B141,'Module 2025'!$A:$BA,26,FALSE)</f>
        <v>5</v>
      </c>
      <c r="R141" s="157">
        <f>VLOOKUP($B141,'Module 2025'!$A:$BA,27,FALSE)</f>
        <v>7</v>
      </c>
      <c r="S141" s="157">
        <f>VLOOKUP($B141,'Module 2025'!$A:$BA,28,FALSE)</f>
        <v>5</v>
      </c>
      <c r="T141" s="157">
        <f>VLOOKUP($B141,'Module 2025'!$A:$BA,29,FALSE)</f>
        <v>7</v>
      </c>
      <c r="U141" s="157">
        <f>VLOOKUP($B141,'Module 2025'!$A:$BA,30,FALSE)</f>
        <v>5</v>
      </c>
      <c r="V141" s="157">
        <f>VLOOKUP($B141,'Module 2025'!$A:$BA,31,FALSE)</f>
        <v>7</v>
      </c>
      <c r="W141" s="157">
        <f>VLOOKUP($B141,'Module 2025'!$A:$BA,32,FALSE)</f>
        <v>5</v>
      </c>
      <c r="X141" s="157">
        <f>VLOOKUP($B141,'Module 2025'!$A:$BA,33,FALSE)</f>
        <v>7</v>
      </c>
      <c r="Y141" s="157">
        <f>VLOOKUP($B141,'Module 2025'!$A:$BA,34,FALSE)</f>
        <v>0</v>
      </c>
      <c r="Z141" s="157">
        <f>VLOOKUP($B141,'Module 2025'!$A:$BA,35,FALSE)</f>
        <v>0</v>
      </c>
      <c r="AA141" s="157">
        <f>VLOOKUP($B141,'Module 2025'!$A:$BA,36,FALSE)</f>
        <v>5</v>
      </c>
      <c r="AB141" s="157">
        <f>VLOOKUP($B141,'Module 2025'!$A:$BA,37,FALSE)</f>
        <v>7</v>
      </c>
      <c r="AC141" s="157" t="str">
        <f>VLOOKUP(B141,'Module 2025'!A:BC,55,FALSE)</f>
        <v>Ja</v>
      </c>
      <c r="AD141" s="157">
        <f>VLOOKUP(B141,'Module 2025'!A:BD,56,FALSE)</f>
        <v>0</v>
      </c>
      <c r="AE141" s="157" t="str">
        <f>VLOOKUP(B141,'Module 2025'!A:AX,50,FALSE)</f>
        <v>x</v>
      </c>
      <c r="AF141" s="157">
        <f>VLOOKUP(B141,'Module 2025'!A:F,6,FALSE)</f>
        <v>0</v>
      </c>
      <c r="AG141" s="157">
        <f>VLOOKUP(B141,'Module 2025'!A:H,7,FALSE)</f>
        <v>0</v>
      </c>
      <c r="AH141" s="157" t="str">
        <f>VLOOKUP(B141,'Module 2025'!A:H,8,FALSE)</f>
        <v>DS,ET,EU,IT,MT,ST,WI</v>
      </c>
      <c r="AI141" s="157" t="str">
        <f>VLOOKUP(B141,'Module 2025'!A:BR,70,FALSE)</f>
        <v>x</v>
      </c>
    </row>
    <row r="142" spans="1:35">
      <c r="A142" s="117" t="str">
        <f>VLOOKUP($B142,'Module 2025'!$A:$BQ,69,FALSE)</f>
        <v>Rennhard Marc</v>
      </c>
      <c r="B142" s="66" t="s">
        <v>3169</v>
      </c>
      <c r="C142" s="6" t="str">
        <f>VLOOKUP($B142,'Module 2025'!$A:$BA,12,FALSE)</f>
        <v>Software and System Security 1</v>
      </c>
      <c r="D142" s="6" t="str">
        <f>VLOOKUP($B142,'Module 2025'!$A:$BA,38,FALSE)</f>
        <v>InIT</v>
      </c>
      <c r="E142" s="117" t="str">
        <f>VLOOKUP($B142,'Module 2025'!$A:$BQ,39,FALSE)</f>
        <v>rema</v>
      </c>
      <c r="F142" s="6" t="str">
        <f>VLOOKUP(D142,Konstruktion!A:B,2,FALSE)</f>
        <v>IEM</v>
      </c>
      <c r="G142" s="6" t="str">
        <f>VLOOKUP($B142,'Module 2025'!$A:$BA,17,FALSE)</f>
        <v>IT6</v>
      </c>
      <c r="H142" s="6" t="str">
        <f>VLOOKUP($B142,'Module 2025'!$A:$BA,18,FALSE)</f>
        <v>5. Semester</v>
      </c>
      <c r="I142" s="6" t="str">
        <f>VLOOKUP($B142,'Module 2025'!$A:$BA,19,FALSE)</f>
        <v>5. Sem/7. Sem</v>
      </c>
      <c r="J142" s="6">
        <f>VLOOKUP($B142,'Module 2025'!$A:$BG,59,FALSE)</f>
        <v>0</v>
      </c>
      <c r="K142" s="157" t="str">
        <f>VLOOKUP($B142,'Module 2025'!$A:$BA,20,FALSE)</f>
        <v/>
      </c>
      <c r="L142" s="157" t="str">
        <f>VLOOKUP($B142,'Module 2025'!$A:$BA,21,FALSE)</f>
        <v/>
      </c>
      <c r="M142" s="157">
        <f>VLOOKUP($B142,'Module 2025'!$A:$BA,22,FALSE)</f>
        <v>0</v>
      </c>
      <c r="N142" s="157">
        <f>VLOOKUP($B142,'Module 2025'!$A:$BA,23,FALSE)</f>
        <v>0</v>
      </c>
      <c r="O142" s="157" t="str">
        <f>VLOOKUP($B142,'Module 2025'!$A:$BA,24,FALSE)</f>
        <v/>
      </c>
      <c r="P142" s="157" t="str">
        <f>VLOOKUP($B142,'Module 2025'!$A:$BA,25,FALSE)</f>
        <v/>
      </c>
      <c r="Q142" s="157" t="str">
        <f>VLOOKUP($B142,'Module 2025'!$A:$BA,26,FALSE)</f>
        <v/>
      </c>
      <c r="R142" s="157" t="str">
        <f>VLOOKUP($B142,'Module 2025'!$A:$BA,27,FALSE)</f>
        <v/>
      </c>
      <c r="S142" s="157">
        <f>VLOOKUP($B142,'Module 2025'!$A:$BA,28,FALSE)</f>
        <v>5</v>
      </c>
      <c r="T142" s="157" t="str">
        <f>VLOOKUP($B142,'Module 2025'!$A:$BA,29,FALSE)</f>
        <v>5;7</v>
      </c>
      <c r="U142" s="157" t="str">
        <f>VLOOKUP($B142,'Module 2025'!$A:$BA,30,FALSE)</f>
        <v/>
      </c>
      <c r="V142" s="157" t="str">
        <f>VLOOKUP($B142,'Module 2025'!$A:$BA,31,FALSE)</f>
        <v/>
      </c>
      <c r="W142" s="157" t="str">
        <f>VLOOKUP($B142,'Module 2025'!$A:$BA,32,FALSE)</f>
        <v/>
      </c>
      <c r="X142" s="157" t="str">
        <f>VLOOKUP($B142,'Module 2025'!$A:$BA,33,FALSE)</f>
        <v/>
      </c>
      <c r="Y142" s="157" t="str">
        <f>VLOOKUP($B142,'Module 2025'!$A:$BA,34,FALSE)</f>
        <v/>
      </c>
      <c r="Z142" s="157" t="str">
        <f>VLOOKUP($B142,'Module 2025'!$A:$BA,35,FALSE)</f>
        <v/>
      </c>
      <c r="AA142" s="157" t="str">
        <f>VLOOKUP($B142,'Module 2025'!$A:$BA,36,FALSE)</f>
        <v/>
      </c>
      <c r="AB142" s="157" t="str">
        <f>VLOOKUP($B142,'Module 2025'!$A:$BA,37,FALSE)</f>
        <v/>
      </c>
      <c r="AC142" s="157" t="str">
        <f>VLOOKUP(B142,'Module 2025'!A:BC,55,FALSE)</f>
        <v>Ja</v>
      </c>
      <c r="AD142" s="157" t="str">
        <f>VLOOKUP(B142,'Module 2025'!A:BD,56,FALSE)</f>
        <v>WIN+ZH</v>
      </c>
      <c r="AE142" s="157" t="str">
        <f>VLOOKUP(B142,'Module 2025'!A:AX,50,FALSE)</f>
        <v>x</v>
      </c>
      <c r="AF142" s="157">
        <f>VLOOKUP(B142,'Module 2025'!A:F,6,FALSE)</f>
        <v>0</v>
      </c>
      <c r="AG142" s="157">
        <f>VLOOKUP(B142,'Module 2025'!A:H,7,FALSE)</f>
        <v>0</v>
      </c>
      <c r="AH142" s="157" t="str">
        <f>VLOOKUP(B142,'Module 2025'!A:H,8,FALSE)</f>
        <v>IT</v>
      </c>
      <c r="AI142" s="157" t="str">
        <f>VLOOKUP(B142,'Module 2025'!A:BR,70,FALSE)</f>
        <v>x</v>
      </c>
    </row>
    <row r="143" spans="1:35">
      <c r="A143" s="117" t="str">
        <f>VLOOKUP($B143,'Module 2025'!$A:$BQ,69,FALSE)</f>
        <v>Renold Manuel</v>
      </c>
      <c r="B143" s="66" t="s">
        <v>4020</v>
      </c>
      <c r="C143" s="6" t="str">
        <f>VLOOKUP($B143,'Module 2025'!$A:$BA,12,FALSE)</f>
        <v>Traffic Systems Operations</v>
      </c>
      <c r="D143" s="6" t="str">
        <f>VLOOKUP($B143,'Module 2025'!$A:$BA,38,FALSE)</f>
        <v>IDP</v>
      </c>
      <c r="E143" s="117" t="str">
        <f>VLOOKUP($B143,'Module 2025'!$A:$BQ,39,FALSE)</f>
        <v>reno</v>
      </c>
      <c r="F143" s="6" t="str">
        <f>VLOOKUP(D143,Konstruktion!A:B,2,FALSE)</f>
        <v>MPS</v>
      </c>
      <c r="G143" s="6" t="str">
        <f>VLOOKUP($B143,'Module 2025'!$A:$BA,17,FALSE)</f>
        <v>AV6-OE</v>
      </c>
      <c r="H143" s="6" t="str">
        <f>VLOOKUP($B143,'Module 2025'!$A:$BA,18,FALSE)</f>
        <v>6. Semester</v>
      </c>
      <c r="I143" s="6" t="str">
        <f>VLOOKUP($B143,'Module 2025'!$A:$BA,19,FALSE)</f>
        <v>8. Semester</v>
      </c>
      <c r="J143" s="6">
        <f>VLOOKUP($B143,'Module 2025'!$A:$BG,59,FALSE)</f>
        <v>0</v>
      </c>
      <c r="K143" s="157">
        <f>VLOOKUP($B143,'Module 2025'!$A:$BA,20,FALSE)</f>
        <v>6</v>
      </c>
      <c r="L143" s="157">
        <f>VLOOKUP($B143,'Module 2025'!$A:$BA,21,FALSE)</f>
        <v>8</v>
      </c>
      <c r="M143" s="157">
        <f>VLOOKUP($B143,'Module 2025'!$A:$BA,22,FALSE)</f>
        <v>0</v>
      </c>
      <c r="N143" s="157">
        <f>VLOOKUP($B143,'Module 2025'!$A:$BA,23,FALSE)</f>
        <v>0</v>
      </c>
      <c r="O143" s="157" t="str">
        <f>VLOOKUP($B143,'Module 2025'!$A:$BA,24,FALSE)</f>
        <v/>
      </c>
      <c r="P143" s="157" t="str">
        <f>VLOOKUP($B143,'Module 2025'!$A:$BA,25,FALSE)</f>
        <v/>
      </c>
      <c r="Q143" s="157" t="str">
        <f>VLOOKUP($B143,'Module 2025'!$A:$BA,26,FALSE)</f>
        <v/>
      </c>
      <c r="R143" s="157" t="str">
        <f>VLOOKUP($B143,'Module 2025'!$A:$BA,27,FALSE)</f>
        <v/>
      </c>
      <c r="S143" s="157" t="str">
        <f>VLOOKUP($B143,'Module 2025'!$A:$BA,28,FALSE)</f>
        <v/>
      </c>
      <c r="T143" s="157" t="str">
        <f>VLOOKUP($B143,'Module 2025'!$A:$BA,29,FALSE)</f>
        <v/>
      </c>
      <c r="U143" s="157" t="str">
        <f>VLOOKUP($B143,'Module 2025'!$A:$BA,30,FALSE)</f>
        <v/>
      </c>
      <c r="V143" s="157" t="str">
        <f>VLOOKUP($B143,'Module 2025'!$A:$BA,31,FALSE)</f>
        <v/>
      </c>
      <c r="W143" s="157" t="str">
        <f>VLOOKUP($B143,'Module 2025'!$A:$BA,32,FALSE)</f>
        <v/>
      </c>
      <c r="X143" s="157" t="str">
        <f>VLOOKUP($B143,'Module 2025'!$A:$BA,33,FALSE)</f>
        <v/>
      </c>
      <c r="Y143" s="157" t="str">
        <f>VLOOKUP($B143,'Module 2025'!$A:$BA,34,FALSE)</f>
        <v/>
      </c>
      <c r="Z143" s="157" t="str">
        <f>VLOOKUP($B143,'Module 2025'!$A:$BA,35,FALSE)</f>
        <v/>
      </c>
      <c r="AA143" s="157" t="str">
        <f>VLOOKUP($B143,'Module 2025'!$A:$BA,36,FALSE)</f>
        <v/>
      </c>
      <c r="AB143" s="157" t="str">
        <f>VLOOKUP($B143,'Module 2025'!$A:$BA,37,FALSE)</f>
        <v/>
      </c>
      <c r="AC143" s="157" t="str">
        <f>VLOOKUP(B143,'Module 2025'!A:BC,55,FALSE)</f>
        <v>Ja</v>
      </c>
      <c r="AD143" s="157">
        <f>VLOOKUP(B143,'Module 2025'!A:BD,56,FALSE)</f>
        <v>0</v>
      </c>
      <c r="AE143" s="157">
        <f>VLOOKUP(B143,'Module 2025'!A:AX,50,FALSE)</f>
        <v>0</v>
      </c>
      <c r="AF143" s="157">
        <f>VLOOKUP(B143,'Module 2025'!A:F,6,FALSE)</f>
        <v>0</v>
      </c>
      <c r="AG143" s="157" t="str">
        <f>VLOOKUP(B143,'Module 2025'!A:H,7,FALSE)</f>
        <v>AV-OE</v>
      </c>
      <c r="AH143" s="157">
        <f>VLOOKUP(B143,'Module 2025'!A:H,8,FALSE)</f>
        <v>0</v>
      </c>
      <c r="AI143" s="157">
        <f>VLOOKUP(B143,'Module 2025'!A:BR,70,FALSE)</f>
        <v>0</v>
      </c>
    </row>
    <row r="144" spans="1:35">
      <c r="A144" s="117" t="str">
        <f>VLOOKUP($B144,'Module 2025'!$A:$BQ,69,FALSE)</f>
        <v>Righi Marcello</v>
      </c>
      <c r="B144" s="66" t="s">
        <v>3722</v>
      </c>
      <c r="C144" s="6" t="str">
        <f>VLOOKUP($B144,'Module 2025'!$A:$BA,12,FALSE)</f>
        <v>Introduction to Rotary Wing Aircraft</v>
      </c>
      <c r="D144" s="6" t="str">
        <f>VLOOKUP($B144,'Module 2025'!$A:$BA,38,FALSE)</f>
        <v>IMES</v>
      </c>
      <c r="E144" s="117" t="str">
        <f>VLOOKUP($B144,'Module 2025'!$A:$BQ,39,FALSE)</f>
        <v>rigm</v>
      </c>
      <c r="F144" s="6" t="str">
        <f>VLOOKUP(D144,Konstruktion!A:B,2,FALSE)</f>
        <v>MEA</v>
      </c>
      <c r="G144" s="6" t="str">
        <f>VLOOKUP($B144,'Module 2025'!$A:$BA,17,FALSE)</f>
        <v>AV5,MT7,ST5</v>
      </c>
      <c r="H144" s="6" t="str">
        <f>VLOOKUP($B144,'Module 2025'!$A:$BA,18,FALSE)</f>
        <v>6. Semester</v>
      </c>
      <c r="I144" s="6" t="str">
        <f>VLOOKUP($B144,'Module 2025'!$A:$BA,19,FALSE)</f>
        <v>6.Sem(AV)/8.Sem(MT,ST)</v>
      </c>
      <c r="J144" s="6">
        <f>VLOOKUP($B144,'Module 2025'!$A:$BG,59,FALSE)</f>
        <v>0</v>
      </c>
      <c r="K144" s="157">
        <f>VLOOKUP($B144,'Module 2025'!$A:$BA,20,FALSE)</f>
        <v>6</v>
      </c>
      <c r="L144" s="157">
        <f>VLOOKUP($B144,'Module 2025'!$A:$BA,21,FALSE)</f>
        <v>6</v>
      </c>
      <c r="M144" s="157">
        <f>VLOOKUP($B144,'Module 2025'!$A:$BA,22,FALSE)</f>
        <v>0</v>
      </c>
      <c r="N144" s="157">
        <f>VLOOKUP($B144,'Module 2025'!$A:$BA,23,FALSE)</f>
        <v>0</v>
      </c>
      <c r="O144" s="157" t="str">
        <f>VLOOKUP($B144,'Module 2025'!$A:$BA,24,FALSE)</f>
        <v/>
      </c>
      <c r="P144" s="157" t="str">
        <f>VLOOKUP($B144,'Module 2025'!$A:$BA,25,FALSE)</f>
        <v/>
      </c>
      <c r="Q144" s="157" t="str">
        <f>VLOOKUP($B144,'Module 2025'!$A:$BA,26,FALSE)</f>
        <v/>
      </c>
      <c r="R144" s="157" t="str">
        <f>VLOOKUP($B144,'Module 2025'!$A:$BA,27,FALSE)</f>
        <v/>
      </c>
      <c r="S144" s="157" t="str">
        <f>VLOOKUP($B144,'Module 2025'!$A:$BA,28,FALSE)</f>
        <v/>
      </c>
      <c r="T144" s="157" t="str">
        <f>VLOOKUP($B144,'Module 2025'!$A:$BA,29,FALSE)</f>
        <v/>
      </c>
      <c r="U144" s="157">
        <f>VLOOKUP($B144,'Module 2025'!$A:$BA,30,FALSE)</f>
        <v>6</v>
      </c>
      <c r="V144" s="157">
        <f>VLOOKUP($B144,'Module 2025'!$A:$BA,31,FALSE)</f>
        <v>8</v>
      </c>
      <c r="W144" s="157">
        <f>VLOOKUP($B144,'Module 2025'!$A:$BA,32,FALSE)</f>
        <v>6</v>
      </c>
      <c r="X144" s="157">
        <f>VLOOKUP($B144,'Module 2025'!$A:$BA,33,FALSE)</f>
        <v>8</v>
      </c>
      <c r="Y144" s="157" t="str">
        <f>VLOOKUP($B144,'Module 2025'!$A:$BA,34,FALSE)</f>
        <v/>
      </c>
      <c r="Z144" s="157" t="str">
        <f>VLOOKUP($B144,'Module 2025'!$A:$BA,35,FALSE)</f>
        <v/>
      </c>
      <c r="AA144" s="157" t="str">
        <f>VLOOKUP($B144,'Module 2025'!$A:$BA,36,FALSE)</f>
        <v/>
      </c>
      <c r="AB144" s="157" t="str">
        <f>VLOOKUP($B144,'Module 2025'!$A:$BA,37,FALSE)</f>
        <v/>
      </c>
      <c r="AC144" s="157" t="str">
        <f>VLOOKUP(B144,'Module 2025'!A:BC,55,FALSE)</f>
        <v>Ja</v>
      </c>
      <c r="AD144" s="157">
        <f>VLOOKUP(B144,'Module 2025'!A:BD,56,FALSE)</f>
        <v>0</v>
      </c>
      <c r="AE144" s="157" t="str">
        <f>VLOOKUP(B144,'Module 2025'!A:AX,50,FALSE)</f>
        <v>x</v>
      </c>
      <c r="AF144" s="157">
        <f>VLOOKUP(B144,'Module 2025'!A:F,6,FALSE)</f>
        <v>0</v>
      </c>
      <c r="AG144" s="157">
        <f>VLOOKUP(B144,'Module 2025'!A:H,7,FALSE)</f>
        <v>0</v>
      </c>
      <c r="AH144" s="157" t="str">
        <f>VLOOKUP(B144,'Module 2025'!A:H,8,FALSE)</f>
        <v>AV,MT,ST</v>
      </c>
      <c r="AI144" s="157" t="str">
        <f>VLOOKUP(B144,'Module 2025'!A:BR,70,FALSE)</f>
        <v>x</v>
      </c>
    </row>
    <row r="145" spans="1:35">
      <c r="A145" s="117" t="str">
        <f>VLOOKUP($B145,'Module 2025'!$A:$BQ,69,FALSE)</f>
        <v>Rosenthal Matthias</v>
      </c>
      <c r="B145" s="66" t="s">
        <v>3802</v>
      </c>
      <c r="C145" s="6" t="str">
        <f>VLOOKUP($B145,'Module 2025'!$A:$BA,12,FALSE)</f>
        <v>Microcomputer Systems 2</v>
      </c>
      <c r="D145" s="6" t="str">
        <f>VLOOKUP($B145,'Module 2025'!$A:$BA,38,FALSE)</f>
        <v>InES</v>
      </c>
      <c r="E145" s="117" t="str">
        <f>VLOOKUP($B145,'Module 2025'!$A:$BQ,39,FALSE)</f>
        <v>rosn</v>
      </c>
      <c r="F145" s="6" t="str">
        <f>VLOOKUP(D145,Konstruktion!A:B,2,FALSE)</f>
        <v>IEM</v>
      </c>
      <c r="G145" s="6" t="str">
        <f>VLOOKUP($B145,'Module 2025'!$A:$BA,17,FALSE)</f>
        <v>ET5,IT6,ST5</v>
      </c>
      <c r="H145" s="6" t="str">
        <f>VLOOKUP($B145,'Module 2025'!$A:$BA,18,FALSE)</f>
        <v>6. Semester</v>
      </c>
      <c r="I145" s="6" t="str">
        <f>VLOOKUP($B145,'Module 2025'!$A:$BA,19,FALSE)</f>
        <v>6. Sem(ET;IT)8. Sem</v>
      </c>
      <c r="J145" s="6">
        <f>VLOOKUP($B145,'Module 2025'!$A:$BG,59,FALSE)</f>
        <v>0</v>
      </c>
      <c r="K145" s="157" t="str">
        <f>VLOOKUP($B145,'Module 2025'!$A:$BA,20,FALSE)</f>
        <v/>
      </c>
      <c r="L145" s="157" t="str">
        <f>VLOOKUP($B145,'Module 2025'!$A:$BA,21,FALSE)</f>
        <v/>
      </c>
      <c r="M145" s="157">
        <f>VLOOKUP($B145,'Module 2025'!$A:$BA,22,FALSE)</f>
        <v>0</v>
      </c>
      <c r="N145" s="157">
        <f>VLOOKUP($B145,'Module 2025'!$A:$BA,23,FALSE)</f>
        <v>0</v>
      </c>
      <c r="O145" s="157">
        <f>VLOOKUP($B145,'Module 2025'!$A:$BA,24,FALSE)</f>
        <v>6</v>
      </c>
      <c r="P145" s="157" t="str">
        <f>VLOOKUP($B145,'Module 2025'!$A:$BA,25,FALSE)</f>
        <v>6;8</v>
      </c>
      <c r="Q145" s="157" t="str">
        <f>VLOOKUP($B145,'Module 2025'!$A:$BA,26,FALSE)</f>
        <v/>
      </c>
      <c r="R145" s="157" t="str">
        <f>VLOOKUP($B145,'Module 2025'!$A:$BA,27,FALSE)</f>
        <v/>
      </c>
      <c r="S145" s="157">
        <f>VLOOKUP($B145,'Module 2025'!$A:$BA,28,FALSE)</f>
        <v>6</v>
      </c>
      <c r="T145" s="157" t="str">
        <f>VLOOKUP($B145,'Module 2025'!$A:$BA,29,FALSE)</f>
        <v>6;8</v>
      </c>
      <c r="U145" s="157" t="str">
        <f>VLOOKUP($B145,'Module 2025'!$A:$BA,30,FALSE)</f>
        <v/>
      </c>
      <c r="V145" s="157" t="str">
        <f>VLOOKUP($B145,'Module 2025'!$A:$BA,31,FALSE)</f>
        <v/>
      </c>
      <c r="W145" s="157">
        <f>VLOOKUP($B145,'Module 2025'!$A:$BA,32,FALSE)</f>
        <v>6</v>
      </c>
      <c r="X145" s="157">
        <f>VLOOKUP($B145,'Module 2025'!$A:$BA,33,FALSE)</f>
        <v>8</v>
      </c>
      <c r="Y145" s="157" t="str">
        <f>VLOOKUP($B145,'Module 2025'!$A:$BA,34,FALSE)</f>
        <v/>
      </c>
      <c r="Z145" s="157" t="str">
        <f>VLOOKUP($B145,'Module 2025'!$A:$BA,35,FALSE)</f>
        <v/>
      </c>
      <c r="AA145" s="157" t="str">
        <f>VLOOKUP($B145,'Module 2025'!$A:$BA,36,FALSE)</f>
        <v/>
      </c>
      <c r="AB145" s="157" t="str">
        <f>VLOOKUP($B145,'Module 2025'!$A:$BA,37,FALSE)</f>
        <v/>
      </c>
      <c r="AC145" s="157" t="str">
        <f>VLOOKUP(B145,'Module 2025'!A:BC,55,FALSE)</f>
        <v>Ja</v>
      </c>
      <c r="AD145" s="157" t="str">
        <f>VLOOKUP(B145,'Module 2025'!A:BD,56,FALSE)</f>
        <v>WIN</v>
      </c>
      <c r="AE145" s="157">
        <f>VLOOKUP(B145,'Module 2025'!A:AX,50,FALSE)</f>
        <v>0</v>
      </c>
      <c r="AF145" s="157">
        <f>VLOOKUP(B145,'Module 2025'!A:F,6,FALSE)</f>
        <v>0</v>
      </c>
      <c r="AG145" s="157">
        <f>VLOOKUP(B145,'Module 2025'!A:H,7,FALSE)</f>
        <v>0</v>
      </c>
      <c r="AH145" s="157" t="str">
        <f>VLOOKUP(B145,'Module 2025'!A:H,8,FALSE)</f>
        <v>ET,IT,ST</v>
      </c>
      <c r="AI145" s="157" t="str">
        <f>VLOOKUP(B145,'Module 2025'!A:BR,70,FALSE)</f>
        <v>x</v>
      </c>
    </row>
    <row r="146" spans="1:35">
      <c r="A146" s="117" t="str">
        <f>VLOOKUP($B146,'Module 2025'!$A:$BQ,69,FALSE)</f>
        <v>Ruckstuhl Andreas</v>
      </c>
      <c r="B146" s="66" t="s">
        <v>2614</v>
      </c>
      <c r="C146" s="6" t="str">
        <f>VLOOKUP($B146,'Module 2025'!$A:$BA,12,FALSE)</f>
        <v>Advanced Regression Modelling</v>
      </c>
      <c r="D146" s="6" t="str">
        <f>VLOOKUP($B146,'Module 2025'!$A:$BA,38,FALSE)</f>
        <v>IDP</v>
      </c>
      <c r="E146" s="117" t="str">
        <f>VLOOKUP($B146,'Module 2025'!$A:$BQ,39,FALSE)</f>
        <v>rkst</v>
      </c>
      <c r="F146" s="6" t="str">
        <f>VLOOKUP(D146,Konstruktion!A:B,2,FALSE)</f>
        <v>MPS</v>
      </c>
      <c r="G146" s="6" t="str">
        <f>VLOOKUP($B146,'Module 2025'!$A:$BA,17,FALSE)</f>
        <v>WI5-DSE/WM</v>
      </c>
      <c r="H146" s="6" t="str">
        <f>VLOOKUP($B146,'Module 2025'!$A:$BA,18,FALSE)</f>
        <v>5. Semester</v>
      </c>
      <c r="I146" s="6" t="str">
        <f>VLOOKUP($B146,'Module 2025'!$A:$BA,19,FALSE)</f>
        <v>7. Semester</v>
      </c>
      <c r="J146" s="6">
        <f>VLOOKUP($B146,'Module 2025'!$A:$BG,59,FALSE)</f>
        <v>0</v>
      </c>
      <c r="K146" s="157" t="str">
        <f>VLOOKUP($B146,'Module 2025'!$A:$BA,20,FALSE)</f>
        <v/>
      </c>
      <c r="L146" s="157" t="str">
        <f>VLOOKUP($B146,'Module 2025'!$A:$BA,21,FALSE)</f>
        <v/>
      </c>
      <c r="M146" s="157">
        <f>VLOOKUP($B146,'Module 2025'!$A:$BA,22,FALSE)</f>
        <v>0</v>
      </c>
      <c r="N146" s="157">
        <f>VLOOKUP($B146,'Module 2025'!$A:$BA,23,FALSE)</f>
        <v>0</v>
      </c>
      <c r="O146" s="157" t="str">
        <f>VLOOKUP($B146,'Module 2025'!$A:$BA,24,FALSE)</f>
        <v/>
      </c>
      <c r="P146" s="157" t="str">
        <f>VLOOKUP($B146,'Module 2025'!$A:$BA,25,FALSE)</f>
        <v/>
      </c>
      <c r="Q146" s="157" t="str">
        <f>VLOOKUP($B146,'Module 2025'!$A:$BA,26,FALSE)</f>
        <v/>
      </c>
      <c r="R146" s="157" t="str">
        <f>VLOOKUP($B146,'Module 2025'!$A:$BA,27,FALSE)</f>
        <v/>
      </c>
      <c r="S146" s="157" t="str">
        <f>VLOOKUP($B146,'Module 2025'!$A:$BA,28,FALSE)</f>
        <v/>
      </c>
      <c r="T146" s="157" t="str">
        <f>VLOOKUP($B146,'Module 2025'!$A:$BA,29,FALSE)</f>
        <v/>
      </c>
      <c r="U146" s="157" t="str">
        <f>VLOOKUP($B146,'Module 2025'!$A:$BA,30,FALSE)</f>
        <v/>
      </c>
      <c r="V146" s="157" t="str">
        <f>VLOOKUP($B146,'Module 2025'!$A:$BA,31,FALSE)</f>
        <v/>
      </c>
      <c r="W146" s="157" t="str">
        <f>VLOOKUP($B146,'Module 2025'!$A:$BA,32,FALSE)</f>
        <v/>
      </c>
      <c r="X146" s="157" t="str">
        <f>VLOOKUP($B146,'Module 2025'!$A:$BA,33,FALSE)</f>
        <v/>
      </c>
      <c r="Y146" s="157" t="str">
        <f>VLOOKUP($B146,'Module 2025'!$A:$BA,34,FALSE)</f>
        <v/>
      </c>
      <c r="Z146" s="157" t="str">
        <f>VLOOKUP($B146,'Module 2025'!$A:$BA,35,FALSE)</f>
        <v/>
      </c>
      <c r="AA146" s="157">
        <f>VLOOKUP($B146,'Module 2025'!$A:$BA,36,FALSE)</f>
        <v>5</v>
      </c>
      <c r="AB146" s="157">
        <f>VLOOKUP($B146,'Module 2025'!$A:$BA,37,FALSE)</f>
        <v>7</v>
      </c>
      <c r="AC146" s="157" t="str">
        <f>VLOOKUP(B146,'Module 2025'!A:BC,55,FALSE)</f>
        <v>Ja</v>
      </c>
      <c r="AD146" s="157">
        <f>VLOOKUP(B146,'Module 2025'!A:BD,56,FALSE)</f>
        <v>0</v>
      </c>
      <c r="AE146" s="157">
        <f>VLOOKUP(B146,'Module 2025'!A:AX,50,FALSE)</f>
        <v>0</v>
      </c>
      <c r="AF146" s="157">
        <f>VLOOKUP(B146,'Module 2025'!A:F,6,FALSE)</f>
        <v>0</v>
      </c>
      <c r="AG146" s="157" t="str">
        <f>VLOOKUP(B146,'Module 2025'!A:H,7,FALSE)</f>
        <v>WI-DSE/WM</v>
      </c>
      <c r="AH146" s="157">
        <f>VLOOKUP(B146,'Module 2025'!A:H,8,FALSE)</f>
        <v>0</v>
      </c>
      <c r="AI146" s="157">
        <f>VLOOKUP(B146,'Module 2025'!A:BR,70,FALSE)</f>
        <v>0</v>
      </c>
    </row>
    <row r="147" spans="1:35">
      <c r="A147" s="117" t="str">
        <f>VLOOKUP($B147,'Module 2025'!$A:$BQ,69,FALSE)</f>
        <v>Ruckstuhl Andreas</v>
      </c>
      <c r="B147" s="66" t="s">
        <v>2624</v>
      </c>
      <c r="C147" s="6" t="str">
        <f>VLOOKUP($B147,'Module 2025'!$A:$BA,12,FALSE)</f>
        <v>Advanced Regression Modelling</v>
      </c>
      <c r="D147" s="6" t="str">
        <f>VLOOKUP($B147,'Module 2025'!$A:$BA,38,FALSE)</f>
        <v>IDP</v>
      </c>
      <c r="E147" s="117" t="str">
        <f>VLOOKUP($B147,'Module 2025'!$A:$BQ,39,FALSE)</f>
        <v>rkst</v>
      </c>
      <c r="F147" s="6" t="str">
        <f>VLOOKUP(D147,Konstruktion!A:B,2,FALSE)</f>
        <v>MPS</v>
      </c>
      <c r="G147" s="6" t="str">
        <f>VLOOKUP($B147,'Module 2025'!$A:$BA,17,FALSE)</f>
        <v>WI5-DSE/WM</v>
      </c>
      <c r="H147" s="6" t="str">
        <f>VLOOKUP($B147,'Module 2025'!$A:$BA,18,FALSE)</f>
        <v>5. Semester</v>
      </c>
      <c r="I147" s="6" t="str">
        <f>VLOOKUP($B147,'Module 2025'!$A:$BA,19,FALSE)</f>
        <v>7. Semester</v>
      </c>
      <c r="J147" s="6">
        <f>VLOOKUP($B147,'Module 2025'!$A:$BG,59,FALSE)</f>
        <v>0</v>
      </c>
      <c r="K147" s="157" t="str">
        <f>VLOOKUP($B147,'Module 2025'!$A:$BA,20,FALSE)</f>
        <v/>
      </c>
      <c r="L147" s="157" t="str">
        <f>VLOOKUP($B147,'Module 2025'!$A:$BA,21,FALSE)</f>
        <v/>
      </c>
      <c r="M147" s="157">
        <f>VLOOKUP($B147,'Module 2025'!$A:$BA,22,FALSE)</f>
        <v>0</v>
      </c>
      <c r="N147" s="157">
        <f>VLOOKUP($B147,'Module 2025'!$A:$BA,23,FALSE)</f>
        <v>0</v>
      </c>
      <c r="O147" s="157" t="str">
        <f>VLOOKUP($B147,'Module 2025'!$A:$BA,24,FALSE)</f>
        <v/>
      </c>
      <c r="P147" s="157" t="str">
        <f>VLOOKUP($B147,'Module 2025'!$A:$BA,25,FALSE)</f>
        <v/>
      </c>
      <c r="Q147" s="157" t="str">
        <f>VLOOKUP($B147,'Module 2025'!$A:$BA,26,FALSE)</f>
        <v/>
      </c>
      <c r="R147" s="157" t="str">
        <f>VLOOKUP($B147,'Module 2025'!$A:$BA,27,FALSE)</f>
        <v/>
      </c>
      <c r="S147" s="157" t="str">
        <f>VLOOKUP($B147,'Module 2025'!$A:$BA,28,FALSE)</f>
        <v/>
      </c>
      <c r="T147" s="157" t="str">
        <f>VLOOKUP($B147,'Module 2025'!$A:$BA,29,FALSE)</f>
        <v/>
      </c>
      <c r="U147" s="157" t="str">
        <f>VLOOKUP($B147,'Module 2025'!$A:$BA,30,FALSE)</f>
        <v/>
      </c>
      <c r="V147" s="157" t="str">
        <f>VLOOKUP($B147,'Module 2025'!$A:$BA,31,FALSE)</f>
        <v/>
      </c>
      <c r="W147" s="157" t="str">
        <f>VLOOKUP($B147,'Module 2025'!$A:$BA,32,FALSE)</f>
        <v/>
      </c>
      <c r="X147" s="157" t="str">
        <f>VLOOKUP($B147,'Module 2025'!$A:$BA,33,FALSE)</f>
        <v/>
      </c>
      <c r="Y147" s="157" t="str">
        <f>VLOOKUP($B147,'Module 2025'!$A:$BA,34,FALSE)</f>
        <v/>
      </c>
      <c r="Z147" s="157" t="str">
        <f>VLOOKUP($B147,'Module 2025'!$A:$BA,35,FALSE)</f>
        <v/>
      </c>
      <c r="AA147" s="157">
        <f>VLOOKUP($B147,'Module 2025'!$A:$BA,36,FALSE)</f>
        <v>5</v>
      </c>
      <c r="AB147" s="157">
        <f>VLOOKUP($B147,'Module 2025'!$A:$BA,37,FALSE)</f>
        <v>7</v>
      </c>
      <c r="AC147" s="157" t="str">
        <f>VLOOKUP(B147,'Module 2025'!A:BC,55,FALSE)</f>
        <v>Ja</v>
      </c>
      <c r="AD147" s="157">
        <f>VLOOKUP(B147,'Module 2025'!A:BD,56,FALSE)</f>
        <v>0</v>
      </c>
      <c r="AE147" s="157" t="str">
        <f>VLOOKUP(B147,'Module 2025'!A:AX,50,FALSE)</f>
        <v>x</v>
      </c>
      <c r="AF147" s="157">
        <f>VLOOKUP(B147,'Module 2025'!A:F,6,FALSE)</f>
        <v>0</v>
      </c>
      <c r="AG147" s="157" t="str">
        <f>VLOOKUP(B147,'Module 2025'!A:H,7,FALSE)</f>
        <v>WI-DSE/WM</v>
      </c>
      <c r="AH147" s="157">
        <f>VLOOKUP(B147,'Module 2025'!A:H,8,FALSE)</f>
        <v>0</v>
      </c>
      <c r="AI147" s="157">
        <f>VLOOKUP(B147,'Module 2025'!A:BR,70,FALSE)</f>
        <v>0</v>
      </c>
    </row>
    <row r="148" spans="1:35">
      <c r="A148" s="117" t="str">
        <f>VLOOKUP($B148,'Module 2025'!$A:$BQ,69,FALSE)</f>
        <v>Ruckstuhl Andreas</v>
      </c>
      <c r="B148" s="66" t="s">
        <v>3853</v>
      </c>
      <c r="C148" s="6" t="str">
        <f>VLOOKUP($B148,'Module 2025'!$A:$BA,12,FALSE)</f>
        <v>Methoden des quantitativen Marketings</v>
      </c>
      <c r="D148" s="6" t="str">
        <f>VLOOKUP($B148,'Module 2025'!$A:$BA,38,FALSE)</f>
        <v>IDP</v>
      </c>
      <c r="E148" s="117" t="str">
        <f>VLOOKUP($B148,'Module 2025'!$A:$BQ,39,FALSE)</f>
        <v>rkst</v>
      </c>
      <c r="F148" s="6" t="str">
        <f>VLOOKUP(D148,Konstruktion!A:B,2,FALSE)</f>
        <v>MPS</v>
      </c>
      <c r="G148" s="6" t="str">
        <f>VLOOKUP($B148,'Module 2025'!$A:$BA,17,FALSE)</f>
        <v>WI5-DSE</v>
      </c>
      <c r="H148" s="6" t="str">
        <f>VLOOKUP($B148,'Module 2025'!$A:$BA,18,FALSE)</f>
        <v>6. Semester</v>
      </c>
      <c r="I148" s="6" t="str">
        <f>VLOOKUP($B148,'Module 2025'!$A:$BA,19,FALSE)</f>
        <v>8. Semester</v>
      </c>
      <c r="J148" s="6">
        <f>VLOOKUP($B148,'Module 2025'!$A:$BG,59,FALSE)</f>
        <v>0</v>
      </c>
      <c r="K148" s="157" t="str">
        <f>VLOOKUP($B148,'Module 2025'!$A:$BA,20,FALSE)</f>
        <v/>
      </c>
      <c r="L148" s="157" t="str">
        <f>VLOOKUP($B148,'Module 2025'!$A:$BA,21,FALSE)</f>
        <v/>
      </c>
      <c r="M148" s="157">
        <f>VLOOKUP($B148,'Module 2025'!$A:$BA,22,FALSE)</f>
        <v>0</v>
      </c>
      <c r="N148" s="157">
        <f>VLOOKUP($B148,'Module 2025'!$A:$BA,23,FALSE)</f>
        <v>0</v>
      </c>
      <c r="O148" s="157" t="str">
        <f>VLOOKUP($B148,'Module 2025'!$A:$BA,24,FALSE)</f>
        <v/>
      </c>
      <c r="P148" s="157" t="str">
        <f>VLOOKUP($B148,'Module 2025'!$A:$BA,25,FALSE)</f>
        <v/>
      </c>
      <c r="Q148" s="157" t="str">
        <f>VLOOKUP($B148,'Module 2025'!$A:$BA,26,FALSE)</f>
        <v/>
      </c>
      <c r="R148" s="157" t="str">
        <f>VLOOKUP($B148,'Module 2025'!$A:$BA,27,FALSE)</f>
        <v/>
      </c>
      <c r="S148" s="157" t="str">
        <f>VLOOKUP($B148,'Module 2025'!$A:$BA,28,FALSE)</f>
        <v/>
      </c>
      <c r="T148" s="157" t="str">
        <f>VLOOKUP($B148,'Module 2025'!$A:$BA,29,FALSE)</f>
        <v/>
      </c>
      <c r="U148" s="157" t="str">
        <f>VLOOKUP($B148,'Module 2025'!$A:$BA,30,FALSE)</f>
        <v/>
      </c>
      <c r="V148" s="157" t="str">
        <f>VLOOKUP($B148,'Module 2025'!$A:$BA,31,FALSE)</f>
        <v/>
      </c>
      <c r="W148" s="157" t="str">
        <f>VLOOKUP($B148,'Module 2025'!$A:$BA,32,FALSE)</f>
        <v/>
      </c>
      <c r="X148" s="157" t="str">
        <f>VLOOKUP($B148,'Module 2025'!$A:$BA,33,FALSE)</f>
        <v/>
      </c>
      <c r="Y148" s="157" t="str">
        <f>VLOOKUP($B148,'Module 2025'!$A:$BA,34,FALSE)</f>
        <v/>
      </c>
      <c r="Z148" s="157" t="str">
        <f>VLOOKUP($B148,'Module 2025'!$A:$BA,35,FALSE)</f>
        <v/>
      </c>
      <c r="AA148" s="157">
        <f>VLOOKUP($B148,'Module 2025'!$A:$BA,36,FALSE)</f>
        <v>6</v>
      </c>
      <c r="AB148" s="157">
        <f>VLOOKUP($B148,'Module 2025'!$A:$BA,37,FALSE)</f>
        <v>8</v>
      </c>
      <c r="AC148" s="157" t="str">
        <f>VLOOKUP(B148,'Module 2025'!A:BC,55,FALSE)</f>
        <v>Ja</v>
      </c>
      <c r="AD148" s="157">
        <f>VLOOKUP(B148,'Module 2025'!A:BD,56,FALSE)</f>
        <v>0</v>
      </c>
      <c r="AE148" s="157">
        <f>VLOOKUP(B148,'Module 2025'!A:AX,50,FALSE)</f>
        <v>0</v>
      </c>
      <c r="AF148" s="157">
        <f>VLOOKUP(B148,'Module 2025'!A:F,6,FALSE)</f>
        <v>0</v>
      </c>
      <c r="AG148" s="157" t="str">
        <f>VLOOKUP(B148,'Module 2025'!A:H,7,FALSE)</f>
        <v>WI-DSE</v>
      </c>
      <c r="AH148" s="157">
        <f>VLOOKUP(B148,'Module 2025'!A:H,8,FALSE)</f>
        <v>0</v>
      </c>
      <c r="AI148" s="157">
        <f>VLOOKUP(B148,'Module 2025'!A:BR,70,FALSE)</f>
        <v>0</v>
      </c>
    </row>
    <row r="149" spans="1:35">
      <c r="A149" s="117" t="str">
        <f>VLOOKUP($B149,'Module 2025'!$A:$BQ,69,FALSE)</f>
        <v>Rupf Marcel</v>
      </c>
      <c r="B149" s="66" t="s">
        <v>2792</v>
      </c>
      <c r="C149" s="6" t="str">
        <f>VLOOKUP($B149,'Module 2025'!$A:$BA,12,FALSE)</f>
        <v>Digitale Signalverarbeitung 2</v>
      </c>
      <c r="D149" s="6" t="str">
        <f>VLOOKUP($B149,'Module 2025'!$A:$BA,38,FALSE)</f>
        <v>ISC</v>
      </c>
      <c r="E149" s="117" t="str">
        <f>VLOOKUP($B149,'Module 2025'!$A:$BQ,39,FALSE)</f>
        <v>rumc</v>
      </c>
      <c r="F149" s="6" t="str">
        <f>VLOOKUP(D149,Konstruktion!A:B,2,FALSE)</f>
        <v>IEM</v>
      </c>
      <c r="G149" s="6" t="str">
        <f>VLOOKUP($B149,'Module 2025'!$A:$BA,17,FALSE)</f>
        <v>ET5</v>
      </c>
      <c r="H149" s="6" t="str">
        <f>VLOOKUP($B149,'Module 2025'!$A:$BA,18,FALSE)</f>
        <v>5. Semester</v>
      </c>
      <c r="I149" s="6" t="str">
        <f>VLOOKUP($B149,'Module 2025'!$A:$BA,19,FALSE)</f>
        <v>7. Semester</v>
      </c>
      <c r="J149" s="6">
        <f>VLOOKUP($B149,'Module 2025'!$A:$BG,59,FALSE)</f>
        <v>0</v>
      </c>
      <c r="K149" s="157" t="str">
        <f>VLOOKUP($B149,'Module 2025'!$A:$BA,20,FALSE)</f>
        <v/>
      </c>
      <c r="L149" s="157" t="str">
        <f>VLOOKUP($B149,'Module 2025'!$A:$BA,21,FALSE)</f>
        <v/>
      </c>
      <c r="M149" s="157">
        <f>VLOOKUP($B149,'Module 2025'!$A:$BA,22,FALSE)</f>
        <v>0</v>
      </c>
      <c r="N149" s="157">
        <f>VLOOKUP($B149,'Module 2025'!$A:$BA,23,FALSE)</f>
        <v>0</v>
      </c>
      <c r="O149" s="157">
        <f>VLOOKUP($B149,'Module 2025'!$A:$BA,24,FALSE)</f>
        <v>5</v>
      </c>
      <c r="P149" s="157">
        <f>VLOOKUP($B149,'Module 2025'!$A:$BA,25,FALSE)</f>
        <v>7</v>
      </c>
      <c r="Q149" s="157" t="str">
        <f>VLOOKUP($B149,'Module 2025'!$A:$BA,26,FALSE)</f>
        <v/>
      </c>
      <c r="R149" s="157" t="str">
        <f>VLOOKUP($B149,'Module 2025'!$A:$BA,27,FALSE)</f>
        <v/>
      </c>
      <c r="S149" s="157" t="str">
        <f>VLOOKUP($B149,'Module 2025'!$A:$BA,28,FALSE)</f>
        <v/>
      </c>
      <c r="T149" s="157" t="str">
        <f>VLOOKUP($B149,'Module 2025'!$A:$BA,29,FALSE)</f>
        <v/>
      </c>
      <c r="U149" s="157" t="str">
        <f>VLOOKUP($B149,'Module 2025'!$A:$BA,30,FALSE)</f>
        <v/>
      </c>
      <c r="V149" s="157" t="str">
        <f>VLOOKUP($B149,'Module 2025'!$A:$BA,31,FALSE)</f>
        <v/>
      </c>
      <c r="W149" s="157" t="str">
        <f>VLOOKUP($B149,'Module 2025'!$A:$BA,32,FALSE)</f>
        <v/>
      </c>
      <c r="X149" s="157" t="str">
        <f>VLOOKUP($B149,'Module 2025'!$A:$BA,33,FALSE)</f>
        <v/>
      </c>
      <c r="Y149" s="157" t="str">
        <f>VLOOKUP($B149,'Module 2025'!$A:$BA,34,FALSE)</f>
        <v/>
      </c>
      <c r="Z149" s="157" t="str">
        <f>VLOOKUP($B149,'Module 2025'!$A:$BA,35,FALSE)</f>
        <v/>
      </c>
      <c r="AA149" s="157" t="str">
        <f>VLOOKUP($B149,'Module 2025'!$A:$BA,36,FALSE)</f>
        <v/>
      </c>
      <c r="AB149" s="157" t="str">
        <f>VLOOKUP($B149,'Module 2025'!$A:$BA,37,FALSE)</f>
        <v/>
      </c>
      <c r="AC149" s="157" t="str">
        <f>VLOOKUP(B149,'Module 2025'!A:BC,55,FALSE)</f>
        <v>Ja</v>
      </c>
      <c r="AD149" s="157">
        <f>VLOOKUP(B149,'Module 2025'!A:BD,56,FALSE)</f>
        <v>0</v>
      </c>
      <c r="AE149" s="157">
        <f>VLOOKUP(B149,'Module 2025'!A:AX,50,FALSE)</f>
        <v>0</v>
      </c>
      <c r="AF149" s="157">
        <f>VLOOKUP(B149,'Module 2025'!A:F,6,FALSE)</f>
        <v>0</v>
      </c>
      <c r="AG149" s="157">
        <f>VLOOKUP(B149,'Module 2025'!A:H,7,FALSE)</f>
        <v>0</v>
      </c>
      <c r="AH149" s="157" t="str">
        <f>VLOOKUP(B149,'Module 2025'!A:H,8,FALSE)</f>
        <v>ET</v>
      </c>
      <c r="AI149" s="157" t="str">
        <f>VLOOKUP(B149,'Module 2025'!A:BR,70,FALSE)</f>
        <v>x</v>
      </c>
    </row>
    <row r="150" spans="1:35">
      <c r="A150" s="117" t="str">
        <f>VLOOKUP($B150,'Module 2025'!$A:$BQ,69,FALSE)</f>
        <v>Rüst Andreas</v>
      </c>
      <c r="B150" s="66" t="s">
        <v>2512</v>
      </c>
      <c r="C150" s="6" t="str">
        <f>VLOOKUP($B150,'Module 2025'!$A:$BA,12,FALSE)</f>
        <v>Principles and Applications of the IoT</v>
      </c>
      <c r="D150" s="6" t="str">
        <f>VLOOKUP($B150,'Module 2025'!$A:$BA,38,FALSE)</f>
        <v>InES</v>
      </c>
      <c r="E150" s="117" t="str">
        <f>VLOOKUP($B150,'Module 2025'!$A:$BQ,39,FALSE)</f>
        <v>ruan,ostt</v>
      </c>
      <c r="F150" s="6" t="str">
        <f>VLOOKUP(D150,Konstruktion!A:B,2,FALSE)</f>
        <v>IEM</v>
      </c>
      <c r="G150" s="6" t="str">
        <f>VLOOKUP($B150,'Module 2025'!$A:$BA,17,FALSE)</f>
        <v>AV6,DS6,ET5,EU6,MT7,ST5,VS6,WI6</v>
      </c>
      <c r="H150" s="6" t="str">
        <f>VLOOKUP($B150,'Module 2025'!$A:$BA,18,FALSE)</f>
        <v>5. Semester</v>
      </c>
      <c r="I150" s="6" t="str">
        <f>VLOOKUP($B150,'Module 2025'!$A:$BA,19,FALSE)</f>
        <v>7. Semester</v>
      </c>
      <c r="J150" s="6">
        <f>VLOOKUP($B150,'Module 2025'!$A:$BG,59,FALSE)</f>
        <v>0</v>
      </c>
      <c r="K150" s="157">
        <f>VLOOKUP($B150,'Module 2025'!$A:$BA,20,FALSE)</f>
        <v>5</v>
      </c>
      <c r="L150" s="157">
        <f>VLOOKUP($B150,'Module 2025'!$A:$BA,21,FALSE)</f>
        <v>7</v>
      </c>
      <c r="M150" s="157">
        <f>VLOOKUP($B150,'Module 2025'!$A:$BA,22,FALSE)</f>
        <v>5</v>
      </c>
      <c r="N150" s="157">
        <f>VLOOKUP($B150,'Module 2025'!$A:$BA,23,FALSE)</f>
        <v>7</v>
      </c>
      <c r="O150" s="157">
        <f>VLOOKUP($B150,'Module 2025'!$A:$BA,24,FALSE)</f>
        <v>5</v>
      </c>
      <c r="P150" s="157">
        <f>VLOOKUP($B150,'Module 2025'!$A:$BA,25,FALSE)</f>
        <v>7</v>
      </c>
      <c r="Q150" s="157">
        <f>VLOOKUP($B150,'Module 2025'!$A:$BA,26,FALSE)</f>
        <v>5</v>
      </c>
      <c r="R150" s="157">
        <f>VLOOKUP($B150,'Module 2025'!$A:$BA,27,FALSE)</f>
        <v>7</v>
      </c>
      <c r="S150" s="157">
        <f>VLOOKUP($B150,'Module 2025'!$A:$BA,28,FALSE)</f>
        <v>0</v>
      </c>
      <c r="T150" s="157">
        <f>VLOOKUP($B150,'Module 2025'!$A:$BA,29,FALSE)</f>
        <v>0</v>
      </c>
      <c r="U150" s="157">
        <f>VLOOKUP($B150,'Module 2025'!$A:$BA,30,FALSE)</f>
        <v>5</v>
      </c>
      <c r="V150" s="157">
        <f>VLOOKUP($B150,'Module 2025'!$A:$BA,31,FALSE)</f>
        <v>7</v>
      </c>
      <c r="W150" s="157">
        <f>VLOOKUP($B150,'Module 2025'!$A:$BA,32,FALSE)</f>
        <v>5</v>
      </c>
      <c r="X150" s="157">
        <f>VLOOKUP($B150,'Module 2025'!$A:$BA,33,FALSE)</f>
        <v>7</v>
      </c>
      <c r="Y150" s="157">
        <f>VLOOKUP($B150,'Module 2025'!$A:$BA,34,FALSE)</f>
        <v>5</v>
      </c>
      <c r="Z150" s="157">
        <f>VLOOKUP($B150,'Module 2025'!$A:$BA,35,FALSE)</f>
        <v>7</v>
      </c>
      <c r="AA150" s="157">
        <f>VLOOKUP($B150,'Module 2025'!$A:$BA,36,FALSE)</f>
        <v>5</v>
      </c>
      <c r="AB150" s="157">
        <f>VLOOKUP($B150,'Module 2025'!$A:$BA,37,FALSE)</f>
        <v>7</v>
      </c>
      <c r="AC150" s="157" t="str">
        <f>VLOOKUP(B150,'Module 2025'!A:BC,55,FALSE)</f>
        <v>Ja</v>
      </c>
      <c r="AD150" s="157">
        <f>VLOOKUP(B150,'Module 2025'!A:BD,56,FALSE)</f>
        <v>0</v>
      </c>
      <c r="AE150" s="157" t="str">
        <f>VLOOKUP(B150,'Module 2025'!A:AX,50,FALSE)</f>
        <v>x</v>
      </c>
      <c r="AF150" s="157">
        <f>VLOOKUP(B150,'Module 2025'!A:F,6,FALSE)</f>
        <v>0</v>
      </c>
      <c r="AG150" s="157">
        <f>VLOOKUP(B150,'Module 2025'!A:H,7,FALSE)</f>
        <v>0</v>
      </c>
      <c r="AH150" s="157" t="str">
        <f>VLOOKUP(B150,'Module 2025'!A:H,8,FALSE)</f>
        <v>AV,DS,ET,EU,MT,ST,VS,WI</v>
      </c>
      <c r="AI150" s="157" t="str">
        <f>VLOOKUP(B150,'Module 2025'!A:BR,70,FALSE)</f>
        <v>x</v>
      </c>
    </row>
    <row r="151" spans="1:35">
      <c r="A151" s="117" t="str">
        <f>VLOOKUP($B151,'Module 2025'!$A:$BQ,69,FALSE)</f>
        <v>Rüst Andreas</v>
      </c>
      <c r="B151" s="66" t="s">
        <v>2973</v>
      </c>
      <c r="C151" s="6" t="str">
        <f>VLOOKUP($B151,'Module 2025'!$A:$BA,12,FALSE)</f>
        <v xml:space="preserve">Microcomputer Systems 1  </v>
      </c>
      <c r="D151" s="6" t="str">
        <f>VLOOKUP($B151,'Module 2025'!$A:$BA,38,FALSE)</f>
        <v>InES</v>
      </c>
      <c r="E151" s="117" t="str">
        <f>VLOOKUP($B151,'Module 2025'!$A:$BQ,39,FALSE)</f>
        <v>ruan</v>
      </c>
      <c r="F151" s="6" t="str">
        <f>VLOOKUP(D151,Konstruktion!A:B,2,FALSE)</f>
        <v>IEM</v>
      </c>
      <c r="G151" s="6" t="str">
        <f>VLOOKUP($B151,'Module 2025'!$A:$BA,17,FALSE)</f>
        <v>ET5,IT6,ST5</v>
      </c>
      <c r="H151" s="6" t="str">
        <f>VLOOKUP($B151,'Module 2025'!$A:$BA,18,FALSE)</f>
        <v>5. Semester</v>
      </c>
      <c r="I151" s="6" t="str">
        <f>VLOOKUP($B151,'Module 2025'!$A:$BA,19,FALSE)</f>
        <v>5. Sem(ET;IT)/7. Sem</v>
      </c>
      <c r="J151" s="6">
        <f>VLOOKUP($B151,'Module 2025'!$A:$BG,59,FALSE)</f>
        <v>0</v>
      </c>
      <c r="K151" s="157" t="str">
        <f>VLOOKUP($B151,'Module 2025'!$A:$BA,20,FALSE)</f>
        <v/>
      </c>
      <c r="L151" s="157" t="str">
        <f>VLOOKUP($B151,'Module 2025'!$A:$BA,21,FALSE)</f>
        <v/>
      </c>
      <c r="M151" s="157">
        <f>VLOOKUP($B151,'Module 2025'!$A:$BA,22,FALSE)</f>
        <v>0</v>
      </c>
      <c r="N151" s="157">
        <f>VLOOKUP($B151,'Module 2025'!$A:$BA,23,FALSE)</f>
        <v>0</v>
      </c>
      <c r="O151" s="157">
        <f>VLOOKUP($B151,'Module 2025'!$A:$BA,24,FALSE)</f>
        <v>5</v>
      </c>
      <c r="P151" s="157" t="str">
        <f>VLOOKUP($B151,'Module 2025'!$A:$BA,25,FALSE)</f>
        <v>5;7</v>
      </c>
      <c r="Q151" s="157" t="str">
        <f>VLOOKUP($B151,'Module 2025'!$A:$BA,26,FALSE)</f>
        <v/>
      </c>
      <c r="R151" s="157" t="str">
        <f>VLOOKUP($B151,'Module 2025'!$A:$BA,27,FALSE)</f>
        <v/>
      </c>
      <c r="S151" s="157">
        <f>VLOOKUP($B151,'Module 2025'!$A:$BA,28,FALSE)</f>
        <v>5</v>
      </c>
      <c r="T151" s="157" t="str">
        <f>VLOOKUP($B151,'Module 2025'!$A:$BA,29,FALSE)</f>
        <v>5;7</v>
      </c>
      <c r="U151" s="157" t="str">
        <f>VLOOKUP($B151,'Module 2025'!$A:$BA,30,FALSE)</f>
        <v/>
      </c>
      <c r="V151" s="157" t="str">
        <f>VLOOKUP($B151,'Module 2025'!$A:$BA,31,FALSE)</f>
        <v/>
      </c>
      <c r="W151" s="157">
        <f>VLOOKUP($B151,'Module 2025'!$A:$BA,32,FALSE)</f>
        <v>5</v>
      </c>
      <c r="X151" s="157">
        <f>VLOOKUP($B151,'Module 2025'!$A:$BA,33,FALSE)</f>
        <v>7</v>
      </c>
      <c r="Y151" s="157" t="str">
        <f>VLOOKUP($B151,'Module 2025'!$A:$BA,34,FALSE)</f>
        <v/>
      </c>
      <c r="Z151" s="157" t="str">
        <f>VLOOKUP($B151,'Module 2025'!$A:$BA,35,FALSE)</f>
        <v/>
      </c>
      <c r="AA151" s="157" t="str">
        <f>VLOOKUP($B151,'Module 2025'!$A:$BA,36,FALSE)</f>
        <v/>
      </c>
      <c r="AB151" s="157" t="str">
        <f>VLOOKUP($B151,'Module 2025'!$A:$BA,37,FALSE)</f>
        <v/>
      </c>
      <c r="AC151" s="157" t="str">
        <f>VLOOKUP(B151,'Module 2025'!A:BC,55,FALSE)</f>
        <v>Ja</v>
      </c>
      <c r="AD151" s="157" t="str">
        <f>VLOOKUP(B151,'Module 2025'!A:BD,56,FALSE)</f>
        <v>WIN</v>
      </c>
      <c r="AE151" s="157">
        <f>VLOOKUP(B151,'Module 2025'!A:AX,50,FALSE)</f>
        <v>0</v>
      </c>
      <c r="AF151" s="157">
        <f>VLOOKUP(B151,'Module 2025'!A:F,6,FALSE)</f>
        <v>0</v>
      </c>
      <c r="AG151" s="157">
        <f>VLOOKUP(B151,'Module 2025'!A:H,7,FALSE)</f>
        <v>0</v>
      </c>
      <c r="AH151" s="157" t="str">
        <f>VLOOKUP(B151,'Module 2025'!A:H,8,FALSE)</f>
        <v>ET,IT,ST</v>
      </c>
      <c r="AI151" s="157" t="str">
        <f>VLOOKUP(B151,'Module 2025'!A:BR,70,FALSE)</f>
        <v>x</v>
      </c>
    </row>
    <row r="152" spans="1:35">
      <c r="A152" s="117" t="str">
        <f>VLOOKUP($B152,'Module 2025'!$A:$BQ,69,FALSE)</f>
        <v>Sarperi Luciano</v>
      </c>
      <c r="B152" s="66" t="s">
        <v>4063</v>
      </c>
      <c r="C152" s="6" t="str">
        <f>VLOOKUP($B152,'Module 2025'!$A:$BA,12,FALSE)</f>
        <v>Wireless Communication 2</v>
      </c>
      <c r="D152" s="6" t="str">
        <f>VLOOKUP($B152,'Module 2025'!$A:$BA,38,FALSE)</f>
        <v>ISC</v>
      </c>
      <c r="E152" s="117" t="str">
        <f>VLOOKUP($B152,'Module 2025'!$A:$BQ,39,FALSE)</f>
        <v>sarp</v>
      </c>
      <c r="F152" s="6" t="str">
        <f>VLOOKUP(D152,Konstruktion!A:B,2,FALSE)</f>
        <v>IEM</v>
      </c>
      <c r="G152" s="6" t="str">
        <f>VLOOKUP($B152,'Module 2025'!$A:$BA,17,FALSE)</f>
        <v>ET5</v>
      </c>
      <c r="H152" s="6" t="str">
        <f>VLOOKUP($B152,'Module 2025'!$A:$BA,18,FALSE)</f>
        <v>6. Semester</v>
      </c>
      <c r="I152" s="6" t="str">
        <f>VLOOKUP($B152,'Module 2025'!$A:$BA,19,FALSE)</f>
        <v>6. Sem/8. Sem</v>
      </c>
      <c r="J152" s="6">
        <f>VLOOKUP($B152,'Module 2025'!$A:$BG,59,FALSE)</f>
        <v>0</v>
      </c>
      <c r="K152" s="157" t="str">
        <f>VLOOKUP($B152,'Module 2025'!$A:$BA,20,FALSE)</f>
        <v/>
      </c>
      <c r="L152" s="157" t="str">
        <f>VLOOKUP($B152,'Module 2025'!$A:$BA,21,FALSE)</f>
        <v/>
      </c>
      <c r="M152" s="157">
        <f>VLOOKUP($B152,'Module 2025'!$A:$BA,22,FALSE)</f>
        <v>0</v>
      </c>
      <c r="N152" s="157">
        <f>VLOOKUP($B152,'Module 2025'!$A:$BA,23,FALSE)</f>
        <v>0</v>
      </c>
      <c r="O152" s="157">
        <f>VLOOKUP($B152,'Module 2025'!$A:$BA,24,FALSE)</f>
        <v>6</v>
      </c>
      <c r="P152" s="157" t="str">
        <f>VLOOKUP($B152,'Module 2025'!$A:$BA,25,FALSE)</f>
        <v>6;8</v>
      </c>
      <c r="Q152" s="157" t="str">
        <f>VLOOKUP($B152,'Module 2025'!$A:$BA,26,FALSE)</f>
        <v/>
      </c>
      <c r="R152" s="157" t="str">
        <f>VLOOKUP($B152,'Module 2025'!$A:$BA,27,FALSE)</f>
        <v/>
      </c>
      <c r="S152" s="157" t="str">
        <f>VLOOKUP($B152,'Module 2025'!$A:$BA,28,FALSE)</f>
        <v/>
      </c>
      <c r="T152" s="157" t="str">
        <f>VLOOKUP($B152,'Module 2025'!$A:$BA,29,FALSE)</f>
        <v/>
      </c>
      <c r="U152" s="157" t="str">
        <f>VLOOKUP($B152,'Module 2025'!$A:$BA,30,FALSE)</f>
        <v/>
      </c>
      <c r="V152" s="157" t="str">
        <f>VLOOKUP($B152,'Module 2025'!$A:$BA,31,FALSE)</f>
        <v/>
      </c>
      <c r="W152" s="157" t="str">
        <f>VLOOKUP($B152,'Module 2025'!$A:$BA,32,FALSE)</f>
        <v/>
      </c>
      <c r="X152" s="157" t="str">
        <f>VLOOKUP($B152,'Module 2025'!$A:$BA,33,FALSE)</f>
        <v/>
      </c>
      <c r="Y152" s="157" t="str">
        <f>VLOOKUP($B152,'Module 2025'!$A:$BA,34,FALSE)</f>
        <v/>
      </c>
      <c r="Z152" s="157" t="str">
        <f>VLOOKUP($B152,'Module 2025'!$A:$BA,35,FALSE)</f>
        <v/>
      </c>
      <c r="AA152" s="157" t="str">
        <f>VLOOKUP($B152,'Module 2025'!$A:$BA,36,FALSE)</f>
        <v/>
      </c>
      <c r="AB152" s="157" t="str">
        <f>VLOOKUP($B152,'Module 2025'!$A:$BA,37,FALSE)</f>
        <v/>
      </c>
      <c r="AC152" s="157" t="str">
        <f>VLOOKUP(B152,'Module 2025'!A:BC,55,FALSE)</f>
        <v>Ja</v>
      </c>
      <c r="AD152" s="157">
        <f>VLOOKUP(B152,'Module 2025'!A:BD,56,FALSE)</f>
        <v>0</v>
      </c>
      <c r="AE152" s="157">
        <f>VLOOKUP(B152,'Module 2025'!A:AX,50,FALSE)</f>
        <v>0</v>
      </c>
      <c r="AF152" s="157">
        <f>VLOOKUP(B152,'Module 2025'!A:F,6,FALSE)</f>
        <v>0</v>
      </c>
      <c r="AG152" s="157">
        <f>VLOOKUP(B152,'Module 2025'!A:H,7,FALSE)</f>
        <v>0</v>
      </c>
      <c r="AH152" s="157" t="str">
        <f>VLOOKUP(B152,'Module 2025'!A:H,8,FALSE)</f>
        <v>ET</v>
      </c>
      <c r="AI152" s="157" t="str">
        <f>VLOOKUP(B152,'Module 2025'!A:BR,70,FALSE)</f>
        <v>x</v>
      </c>
    </row>
    <row r="153" spans="1:35">
      <c r="A153" s="117" t="str">
        <f>VLOOKUP($B153,'Module 2025'!$A:$BQ,69,FALSE)</f>
        <v>Sauter-Servaes Thomas</v>
      </c>
      <c r="B153" s="120" t="s">
        <v>3360</v>
      </c>
      <c r="C153" s="6" t="str">
        <f>VLOOKUP($B153,'Module 2025'!$A:$BA,12,FALSE)</f>
        <v>Technikfolgenabschätzung autonomer Fahrzeuge</v>
      </c>
      <c r="D153" s="6" t="str">
        <f>VLOOKUP($B153,'Module 2025'!$A:$BA,38,FALSE)</f>
        <v>INE</v>
      </c>
      <c r="E153" s="117" t="str">
        <f>VLOOKUP($B153,'Module 2025'!$A:$BQ,39,FALSE)</f>
        <v>saut</v>
      </c>
      <c r="F153" s="6" t="str">
        <f>VLOOKUP(D153,Konstruktion!A:B,2,FALSE)</f>
        <v>MPS</v>
      </c>
      <c r="G153" s="6" t="str">
        <f>VLOOKUP($B153,'Module 2025'!$A:$BA,17,FALSE)</f>
        <v>AV5,DS5,ET5,EU5,IT5,MT5,ST5,VS5,WI6</v>
      </c>
      <c r="H153" s="6" t="str">
        <f>VLOOKUP($B153,'Module 2025'!$A:$BA,18,FALSE)</f>
        <v>5. Semester</v>
      </c>
      <c r="I153" s="6" t="str">
        <f>VLOOKUP($B153,'Module 2025'!$A:$BA,19,FALSE)</f>
        <v>5.und 7.Sem/5.Sem(AV,MT)</v>
      </c>
      <c r="J153" s="6" t="str">
        <f>VLOOKUP($B153,'Module 2025'!$A:$BG,59,FALSE)</f>
        <v>KW27;KW37</v>
      </c>
      <c r="K153" s="157">
        <f>VLOOKUP($B153,'Module 2025'!$A:$BA,20,FALSE)</f>
        <v>5</v>
      </c>
      <c r="L153" s="157">
        <f>VLOOKUP($B153,'Module 2025'!$A:$BA,21,FALSE)</f>
        <v>5</v>
      </c>
      <c r="M153" s="157">
        <f>VLOOKUP($B153,'Module 2025'!$A:$BA,22,FALSE)</f>
        <v>5</v>
      </c>
      <c r="N153" s="157" t="str">
        <f>VLOOKUP($B153,'Module 2025'!$A:$BA,23,FALSE)</f>
        <v>5;7</v>
      </c>
      <c r="O153" s="157">
        <f>VLOOKUP($B153,'Module 2025'!$A:$BA,24,FALSE)</f>
        <v>5</v>
      </c>
      <c r="P153" s="157" t="str">
        <f>VLOOKUP($B153,'Module 2025'!$A:$BA,25,FALSE)</f>
        <v>5;7</v>
      </c>
      <c r="Q153" s="157">
        <f>VLOOKUP($B153,'Module 2025'!$A:$BA,26,FALSE)</f>
        <v>5</v>
      </c>
      <c r="R153" s="157" t="str">
        <f>VLOOKUP($B153,'Module 2025'!$A:$BA,27,FALSE)</f>
        <v>5;7</v>
      </c>
      <c r="S153" s="157">
        <f>VLOOKUP($B153,'Module 2025'!$A:$BA,28,FALSE)</f>
        <v>5</v>
      </c>
      <c r="T153" s="157" t="str">
        <f>VLOOKUP($B153,'Module 2025'!$A:$BA,29,FALSE)</f>
        <v>5;7</v>
      </c>
      <c r="U153" s="157">
        <f>VLOOKUP($B153,'Module 2025'!$A:$BA,30,FALSE)</f>
        <v>5</v>
      </c>
      <c r="V153" s="157">
        <f>VLOOKUP($B153,'Module 2025'!$A:$BA,31,FALSE)</f>
        <v>5</v>
      </c>
      <c r="W153" s="157">
        <f>VLOOKUP($B153,'Module 2025'!$A:$BA,32,FALSE)</f>
        <v>5</v>
      </c>
      <c r="X153" s="157" t="str">
        <f>VLOOKUP($B153,'Module 2025'!$A:$BA,33,FALSE)</f>
        <v>5;7</v>
      </c>
      <c r="Y153" s="157">
        <f>VLOOKUP($B153,'Module 2025'!$A:$BA,34,FALSE)</f>
        <v>5</v>
      </c>
      <c r="Z153" s="157" t="str">
        <f>VLOOKUP($B153,'Module 2025'!$A:$BA,35,FALSE)</f>
        <v>5;7</v>
      </c>
      <c r="AA153" s="157">
        <f>VLOOKUP($B153,'Module 2025'!$A:$BA,36,FALSE)</f>
        <v>5</v>
      </c>
      <c r="AB153" s="157" t="str">
        <f>VLOOKUP($B153,'Module 2025'!$A:$BA,37,FALSE)</f>
        <v>5;7</v>
      </c>
      <c r="AC153" s="157" t="str">
        <f>VLOOKUP(B153,'Module 2025'!A:BC,55,FALSE)</f>
        <v>Ja</v>
      </c>
      <c r="AD153" s="157">
        <f>VLOOKUP(B153,'Module 2025'!A:BD,56,FALSE)</f>
        <v>0</v>
      </c>
      <c r="AE153" s="157">
        <f>VLOOKUP(B153,'Module 2025'!A:AX,50,FALSE)</f>
        <v>0</v>
      </c>
      <c r="AF153" s="157">
        <f>VLOOKUP(B153,'Module 2025'!A:F,6,FALSE)</f>
        <v>0</v>
      </c>
      <c r="AG153" s="157">
        <f>VLOOKUP(B153,'Module 2025'!A:H,7,FALSE)</f>
        <v>0</v>
      </c>
      <c r="AH153" s="157" t="str">
        <f>VLOOKUP(B153,'Module 2025'!A:H,8,FALSE)</f>
        <v>AV,DS,ET,EU,MT,IT,ST,VS,WI</v>
      </c>
      <c r="AI153" s="157" t="str">
        <f>VLOOKUP(B153,'Module 2025'!A:BR,70,FALSE)</f>
        <v>x</v>
      </c>
    </row>
    <row r="154" spans="1:35">
      <c r="A154" s="117" t="str">
        <f>VLOOKUP($B154,'Module 2025'!$A:$BQ,69,FALSE)</f>
        <v>Scaramuzza Maurizio</v>
      </c>
      <c r="B154" s="66" t="s">
        <v>3977</v>
      </c>
      <c r="C154" s="6" t="str">
        <f>VLOOKUP($B154,'Module 2025'!$A:$BA,12,FALSE)</f>
        <v>Space Systems</v>
      </c>
      <c r="D154" s="6" t="str">
        <f>VLOOKUP($B154,'Module 2025'!$A:$BA,38,FALSE)</f>
        <v>ZAV</v>
      </c>
      <c r="E154" s="117" t="str">
        <f>VLOOKUP($B154,'Module 2025'!$A:$BQ,39,FALSE)</f>
        <v>xsaz</v>
      </c>
      <c r="F154" s="6" t="str">
        <f>VLOOKUP(D154,Konstruktion!A:B,2,FALSE)</f>
        <v>MEA</v>
      </c>
      <c r="G154" s="6" t="str">
        <f>VLOOKUP($B154,'Module 2025'!$A:$BA,17,FALSE)</f>
        <v>AV5</v>
      </c>
      <c r="H154" s="6" t="str">
        <f>VLOOKUP($B154,'Module 2025'!$A:$BA,18,FALSE)</f>
        <v>6. Semester</v>
      </c>
      <c r="I154" s="6" t="str">
        <f>VLOOKUP($B154,'Module 2025'!$A:$BA,19,FALSE)</f>
        <v>6. Semester</v>
      </c>
      <c r="J154" s="6">
        <f>VLOOKUP($B154,'Module 2025'!$A:$BG,59,FALSE)</f>
        <v>0</v>
      </c>
      <c r="K154" s="157">
        <f>VLOOKUP($B154,'Module 2025'!$A:$BA,20,FALSE)</f>
        <v>6</v>
      </c>
      <c r="L154" s="157">
        <f>VLOOKUP($B154,'Module 2025'!$A:$BA,21,FALSE)</f>
        <v>6</v>
      </c>
      <c r="M154" s="157">
        <f>VLOOKUP($B154,'Module 2025'!$A:$BA,22,FALSE)</f>
        <v>0</v>
      </c>
      <c r="N154" s="157">
        <f>VLOOKUP($B154,'Module 2025'!$A:$BA,23,FALSE)</f>
        <v>0</v>
      </c>
      <c r="O154" s="157" t="str">
        <f>VLOOKUP($B154,'Module 2025'!$A:$BA,24,FALSE)</f>
        <v/>
      </c>
      <c r="P154" s="157" t="str">
        <f>VLOOKUP($B154,'Module 2025'!$A:$BA,25,FALSE)</f>
        <v/>
      </c>
      <c r="Q154" s="157" t="str">
        <f>VLOOKUP($B154,'Module 2025'!$A:$BA,26,FALSE)</f>
        <v/>
      </c>
      <c r="R154" s="157" t="str">
        <f>VLOOKUP($B154,'Module 2025'!$A:$BA,27,FALSE)</f>
        <v/>
      </c>
      <c r="S154" s="157" t="str">
        <f>VLOOKUP($B154,'Module 2025'!$A:$BA,28,FALSE)</f>
        <v/>
      </c>
      <c r="T154" s="157" t="str">
        <f>VLOOKUP($B154,'Module 2025'!$A:$BA,29,FALSE)</f>
        <v/>
      </c>
      <c r="U154" s="157" t="str">
        <f>VLOOKUP($B154,'Module 2025'!$A:$BA,30,FALSE)</f>
        <v/>
      </c>
      <c r="V154" s="157" t="str">
        <f>VLOOKUP($B154,'Module 2025'!$A:$BA,31,FALSE)</f>
        <v/>
      </c>
      <c r="W154" s="157" t="str">
        <f>VLOOKUP($B154,'Module 2025'!$A:$BA,32,FALSE)</f>
        <v/>
      </c>
      <c r="X154" s="157" t="str">
        <f>VLOOKUP($B154,'Module 2025'!$A:$BA,33,FALSE)</f>
        <v/>
      </c>
      <c r="Y154" s="157" t="str">
        <f>VLOOKUP($B154,'Module 2025'!$A:$BA,34,FALSE)</f>
        <v/>
      </c>
      <c r="Z154" s="157" t="str">
        <f>VLOOKUP($B154,'Module 2025'!$A:$BA,35,FALSE)</f>
        <v/>
      </c>
      <c r="AA154" s="157" t="str">
        <f>VLOOKUP($B154,'Module 2025'!$A:$BA,36,FALSE)</f>
        <v/>
      </c>
      <c r="AB154" s="157" t="str">
        <f>VLOOKUP($B154,'Module 2025'!$A:$BA,37,FALSE)</f>
        <v/>
      </c>
      <c r="AC154" s="157" t="str">
        <f>VLOOKUP(B154,'Module 2025'!A:BC,55,FALSE)</f>
        <v>Ja</v>
      </c>
      <c r="AD154" s="157">
        <f>VLOOKUP(B154,'Module 2025'!A:BD,56,FALSE)</f>
        <v>0</v>
      </c>
      <c r="AE154" s="157">
        <f>VLOOKUP(B154,'Module 2025'!A:AX,50,FALSE)</f>
        <v>0</v>
      </c>
      <c r="AF154" s="157">
        <f>VLOOKUP(B154,'Module 2025'!A:F,6,FALSE)</f>
        <v>0</v>
      </c>
      <c r="AG154" s="157">
        <f>VLOOKUP(B154,'Module 2025'!A:H,7,FALSE)</f>
        <v>0</v>
      </c>
      <c r="AH154" s="157" t="str">
        <f>VLOOKUP(B154,'Module 2025'!A:H,8,FALSE)</f>
        <v>AV</v>
      </c>
      <c r="AI154" s="157" t="str">
        <f>VLOOKUP(B154,'Module 2025'!A:BR,70,FALSE)</f>
        <v>x</v>
      </c>
    </row>
    <row r="155" spans="1:35">
      <c r="A155" s="117" t="str">
        <f>VLOOKUP($B155,'Module 2025'!$A:$BQ,69,FALSE)</f>
        <v>Scheidegger Stephan</v>
      </c>
      <c r="B155" s="66" t="s">
        <v>2698</v>
      </c>
      <c r="C155" s="6" t="str">
        <f>VLOOKUP($B155,'Module 2025'!$A:$BA,12,FALSE)</f>
        <v>Biomedizinische Systeme 1</v>
      </c>
      <c r="D155" s="6" t="str">
        <f>VLOOKUP($B155,'Module 2025'!$A:$BA,38,FALSE)</f>
        <v>IAMP / ICP</v>
      </c>
      <c r="E155" s="117" t="str">
        <f>VLOOKUP($B155,'Module 2025'!$A:$BQ,39,FALSE)</f>
        <v>scst</v>
      </c>
      <c r="F155" s="6" t="str">
        <f>VLOOKUP(D155,Konstruktion!A:B,2,FALSE)</f>
        <v>MPS</v>
      </c>
      <c r="G155" s="6" t="str">
        <f>VLOOKUP($B155,'Module 2025'!$A:$BA,17,FALSE)</f>
        <v>ST5</v>
      </c>
      <c r="H155" s="6" t="str">
        <f>VLOOKUP($B155,'Module 2025'!$A:$BA,18,FALSE)</f>
        <v>5. Semester</v>
      </c>
      <c r="I155" s="6" t="str">
        <f>VLOOKUP($B155,'Module 2025'!$A:$BA,19,FALSE)</f>
        <v>5. Semester</v>
      </c>
      <c r="J155" s="6">
        <f>VLOOKUP($B155,'Module 2025'!$A:$BG,59,FALSE)</f>
        <v>0</v>
      </c>
      <c r="K155" s="157" t="str">
        <f>VLOOKUP($B155,'Module 2025'!$A:$BA,20,FALSE)</f>
        <v/>
      </c>
      <c r="L155" s="157" t="str">
        <f>VLOOKUP($B155,'Module 2025'!$A:$BA,21,FALSE)</f>
        <v/>
      </c>
      <c r="M155" s="157">
        <f>VLOOKUP($B155,'Module 2025'!$A:$BA,22,FALSE)</f>
        <v>0</v>
      </c>
      <c r="N155" s="157">
        <f>VLOOKUP($B155,'Module 2025'!$A:$BA,23,FALSE)</f>
        <v>0</v>
      </c>
      <c r="O155" s="157" t="str">
        <f>VLOOKUP($B155,'Module 2025'!$A:$BA,24,FALSE)</f>
        <v/>
      </c>
      <c r="P155" s="157" t="str">
        <f>VLOOKUP($B155,'Module 2025'!$A:$BA,25,FALSE)</f>
        <v/>
      </c>
      <c r="Q155" s="157" t="str">
        <f>VLOOKUP($B155,'Module 2025'!$A:$BA,26,FALSE)</f>
        <v/>
      </c>
      <c r="R155" s="157" t="str">
        <f>VLOOKUP($B155,'Module 2025'!$A:$BA,27,FALSE)</f>
        <v/>
      </c>
      <c r="S155" s="157" t="str">
        <f>VLOOKUP($B155,'Module 2025'!$A:$BA,28,FALSE)</f>
        <v/>
      </c>
      <c r="T155" s="157" t="str">
        <f>VLOOKUP($B155,'Module 2025'!$A:$BA,29,FALSE)</f>
        <v/>
      </c>
      <c r="U155" s="157" t="str">
        <f>VLOOKUP($B155,'Module 2025'!$A:$BA,30,FALSE)</f>
        <v/>
      </c>
      <c r="V155" s="157" t="str">
        <f>VLOOKUP($B155,'Module 2025'!$A:$BA,31,FALSE)</f>
        <v/>
      </c>
      <c r="W155" s="157">
        <f>VLOOKUP($B155,'Module 2025'!$A:$BA,32,FALSE)</f>
        <v>5</v>
      </c>
      <c r="X155" s="157">
        <f>VLOOKUP($B155,'Module 2025'!$A:$BA,33,FALSE)</f>
        <v>5</v>
      </c>
      <c r="Y155" s="157" t="str">
        <f>VLOOKUP($B155,'Module 2025'!$A:$BA,34,FALSE)</f>
        <v/>
      </c>
      <c r="Z155" s="157" t="str">
        <f>VLOOKUP($B155,'Module 2025'!$A:$BA,35,FALSE)</f>
        <v/>
      </c>
      <c r="AA155" s="157" t="str">
        <f>VLOOKUP($B155,'Module 2025'!$A:$BA,36,FALSE)</f>
        <v/>
      </c>
      <c r="AB155" s="157" t="str">
        <f>VLOOKUP($B155,'Module 2025'!$A:$BA,37,FALSE)</f>
        <v/>
      </c>
      <c r="AC155" s="157" t="str">
        <f>VLOOKUP(B155,'Module 2025'!A:BC,55,FALSE)</f>
        <v>Ja</v>
      </c>
      <c r="AD155" s="157">
        <f>VLOOKUP(B155,'Module 2025'!A:BD,56,FALSE)</f>
        <v>0</v>
      </c>
      <c r="AE155" s="157">
        <f>VLOOKUP(B155,'Module 2025'!A:AX,50,FALSE)</f>
        <v>0</v>
      </c>
      <c r="AF155" s="157">
        <f>VLOOKUP(B155,'Module 2025'!A:F,6,FALSE)</f>
        <v>0</v>
      </c>
      <c r="AG155" s="157" t="str">
        <f>VLOOKUP(B155,'Module 2025'!A:H,7,FALSE)</f>
        <v>ST-MED</v>
      </c>
      <c r="AH155" s="157" t="str">
        <f>VLOOKUP(B155,'Module 2025'!A:H,8,FALSE)</f>
        <v>ST-ROM</v>
      </c>
      <c r="AI155" s="157" t="str">
        <f>VLOOKUP(B155,'Module 2025'!A:BR,70,FALSE)</f>
        <v>x</v>
      </c>
    </row>
    <row r="156" spans="1:35">
      <c r="A156" s="117" t="str">
        <f>VLOOKUP($B156,'Module 2025'!$A:$BQ,69,FALSE)</f>
        <v>Scheidegger Stephan</v>
      </c>
      <c r="B156" s="66" t="s">
        <v>3615</v>
      </c>
      <c r="C156" s="6" t="str">
        <f>VLOOKUP($B156,'Module 2025'!$A:$BA,12,FALSE)</f>
        <v>Biomedizinische Systeme 2</v>
      </c>
      <c r="D156" s="6" t="str">
        <f>VLOOKUP($B156,'Module 2025'!$A:$BA,38,FALSE)</f>
        <v>IAMP / ICP</v>
      </c>
      <c r="E156" s="117" t="str">
        <f>VLOOKUP($B156,'Module 2025'!$A:$BQ,39,FALSE)</f>
        <v>scst</v>
      </c>
      <c r="F156" s="6" t="str">
        <f>VLOOKUP(D156,Konstruktion!A:B,2,FALSE)</f>
        <v>MPS</v>
      </c>
      <c r="G156" s="6" t="str">
        <f>VLOOKUP($B156,'Module 2025'!$A:$BA,17,FALSE)</f>
        <v>ST5</v>
      </c>
      <c r="H156" s="6" t="str">
        <f>VLOOKUP($B156,'Module 2025'!$A:$BA,18,FALSE)</f>
        <v>6. Semester</v>
      </c>
      <c r="I156" s="6" t="str">
        <f>VLOOKUP($B156,'Module 2025'!$A:$BA,19,FALSE)</f>
        <v>6. Semester</v>
      </c>
      <c r="J156" s="6">
        <f>VLOOKUP($B156,'Module 2025'!$A:$BG,59,FALSE)</f>
        <v>0</v>
      </c>
      <c r="K156" s="157" t="str">
        <f>VLOOKUP($B156,'Module 2025'!$A:$BA,20,FALSE)</f>
        <v/>
      </c>
      <c r="L156" s="157" t="str">
        <f>VLOOKUP($B156,'Module 2025'!$A:$BA,21,FALSE)</f>
        <v/>
      </c>
      <c r="M156" s="157">
        <f>VLOOKUP($B156,'Module 2025'!$A:$BA,22,FALSE)</f>
        <v>0</v>
      </c>
      <c r="N156" s="157">
        <f>VLOOKUP($B156,'Module 2025'!$A:$BA,23,FALSE)</f>
        <v>0</v>
      </c>
      <c r="O156" s="157" t="str">
        <f>VLOOKUP($B156,'Module 2025'!$A:$BA,24,FALSE)</f>
        <v/>
      </c>
      <c r="P156" s="157" t="str">
        <f>VLOOKUP($B156,'Module 2025'!$A:$BA,25,FALSE)</f>
        <v/>
      </c>
      <c r="Q156" s="157" t="str">
        <f>VLOOKUP($B156,'Module 2025'!$A:$BA,26,FALSE)</f>
        <v/>
      </c>
      <c r="R156" s="157" t="str">
        <f>VLOOKUP($B156,'Module 2025'!$A:$BA,27,FALSE)</f>
        <v/>
      </c>
      <c r="S156" s="157" t="str">
        <f>VLOOKUP($B156,'Module 2025'!$A:$BA,28,FALSE)</f>
        <v/>
      </c>
      <c r="T156" s="157" t="str">
        <f>VLOOKUP($B156,'Module 2025'!$A:$BA,29,FALSE)</f>
        <v/>
      </c>
      <c r="U156" s="157" t="str">
        <f>VLOOKUP($B156,'Module 2025'!$A:$BA,30,FALSE)</f>
        <v/>
      </c>
      <c r="V156" s="157" t="str">
        <f>VLOOKUP($B156,'Module 2025'!$A:$BA,31,FALSE)</f>
        <v/>
      </c>
      <c r="W156" s="157">
        <f>VLOOKUP($B156,'Module 2025'!$A:$BA,32,FALSE)</f>
        <v>6</v>
      </c>
      <c r="X156" s="157">
        <f>VLOOKUP($B156,'Module 2025'!$A:$BA,33,FALSE)</f>
        <v>6</v>
      </c>
      <c r="Y156" s="157" t="str">
        <f>VLOOKUP($B156,'Module 2025'!$A:$BA,34,FALSE)</f>
        <v/>
      </c>
      <c r="Z156" s="157" t="str">
        <f>VLOOKUP($B156,'Module 2025'!$A:$BA,35,FALSE)</f>
        <v/>
      </c>
      <c r="AA156" s="157" t="str">
        <f>VLOOKUP($B156,'Module 2025'!$A:$BA,36,FALSE)</f>
        <v/>
      </c>
      <c r="AB156" s="157" t="str">
        <f>VLOOKUP($B156,'Module 2025'!$A:$BA,37,FALSE)</f>
        <v/>
      </c>
      <c r="AC156" s="157" t="str">
        <f>VLOOKUP(B156,'Module 2025'!A:BC,55,FALSE)</f>
        <v>Ja</v>
      </c>
      <c r="AD156" s="157">
        <f>VLOOKUP(B156,'Module 2025'!A:BD,56,FALSE)</f>
        <v>0</v>
      </c>
      <c r="AE156" s="157">
        <f>VLOOKUP(B156,'Module 2025'!A:AX,50,FALSE)</f>
        <v>0</v>
      </c>
      <c r="AF156" s="157">
        <f>VLOOKUP(B156,'Module 2025'!A:F,6,FALSE)</f>
        <v>0</v>
      </c>
      <c r="AG156" s="157" t="str">
        <f>VLOOKUP(B156,'Module 2025'!A:H,7,FALSE)</f>
        <v>ST-MED</v>
      </c>
      <c r="AH156" s="157" t="str">
        <f>VLOOKUP(B156,'Module 2025'!A:H,8,FALSE)</f>
        <v>ST-ROM</v>
      </c>
      <c r="AI156" s="157" t="str">
        <f>VLOOKUP(B156,'Module 2025'!A:BR,70,FALSE)</f>
        <v>x</v>
      </c>
    </row>
    <row r="157" spans="1:35">
      <c r="A157" s="117" t="str">
        <f>VLOOKUP($B157,'Module 2025'!$A:$BQ,69,FALSE)</f>
        <v>Scheidegger Stephan</v>
      </c>
      <c r="B157" s="66" t="s">
        <v>2989</v>
      </c>
      <c r="C157" s="6" t="str">
        <f>VLOOKUP($B157,'Module 2025'!$A:$BA,12,FALSE)</f>
        <v>Medizintechnik 1</v>
      </c>
      <c r="D157" s="6" t="str">
        <f>VLOOKUP($B157,'Module 2025'!$A:$BA,38,FALSE)</f>
        <v>IAMP</v>
      </c>
      <c r="E157" s="117" t="str">
        <f>VLOOKUP($B157,'Module 2025'!$A:$BQ,39,FALSE)</f>
        <v>scst</v>
      </c>
      <c r="F157" s="6" t="str">
        <f>VLOOKUP(D157,Konstruktion!A:B,2,FALSE)</f>
        <v>MPS</v>
      </c>
      <c r="G157" s="6" t="str">
        <f>VLOOKUP($B157,'Module 2025'!$A:$BA,17,FALSE)</f>
        <v>ET5,MT7,ST5</v>
      </c>
      <c r="H157" s="6" t="str">
        <f>VLOOKUP($B157,'Module 2025'!$A:$BA,18,FALSE)</f>
        <v>5. Semester</v>
      </c>
      <c r="I157" s="6" t="str">
        <f>VLOOKUP($B157,'Module 2025'!$A:$BA,19,FALSE)</f>
        <v>7. Semester</v>
      </c>
      <c r="J157" s="6">
        <f>VLOOKUP($B157,'Module 2025'!$A:$BG,59,FALSE)</f>
        <v>0</v>
      </c>
      <c r="K157" s="157" t="str">
        <f>VLOOKUP($B157,'Module 2025'!$A:$BA,20,FALSE)</f>
        <v/>
      </c>
      <c r="L157" s="157" t="str">
        <f>VLOOKUP($B157,'Module 2025'!$A:$BA,21,FALSE)</f>
        <v/>
      </c>
      <c r="M157" s="157">
        <f>VLOOKUP($B157,'Module 2025'!$A:$BA,22,FALSE)</f>
        <v>0</v>
      </c>
      <c r="N157" s="157">
        <f>VLOOKUP($B157,'Module 2025'!$A:$BA,23,FALSE)</f>
        <v>0</v>
      </c>
      <c r="O157" s="157">
        <f>VLOOKUP($B157,'Module 2025'!$A:$BA,24,FALSE)</f>
        <v>5</v>
      </c>
      <c r="P157" s="157">
        <f>VLOOKUP($B157,'Module 2025'!$A:$BA,25,FALSE)</f>
        <v>7</v>
      </c>
      <c r="Q157" s="157" t="str">
        <f>VLOOKUP($B157,'Module 2025'!$A:$BA,26,FALSE)</f>
        <v/>
      </c>
      <c r="R157" s="157" t="str">
        <f>VLOOKUP($B157,'Module 2025'!$A:$BA,27,FALSE)</f>
        <v/>
      </c>
      <c r="S157" s="157" t="str">
        <f>VLOOKUP($B157,'Module 2025'!$A:$BA,28,FALSE)</f>
        <v/>
      </c>
      <c r="T157" s="157" t="str">
        <f>VLOOKUP($B157,'Module 2025'!$A:$BA,29,FALSE)</f>
        <v/>
      </c>
      <c r="U157" s="157">
        <f>VLOOKUP($B157,'Module 2025'!$A:$BA,30,FALSE)</f>
        <v>5</v>
      </c>
      <c r="V157" s="157">
        <f>VLOOKUP($B157,'Module 2025'!$A:$BA,31,FALSE)</f>
        <v>7</v>
      </c>
      <c r="W157" s="157">
        <f>VLOOKUP($B157,'Module 2025'!$A:$BA,32,FALSE)</f>
        <v>5</v>
      </c>
      <c r="X157" s="157">
        <f>VLOOKUP($B157,'Module 2025'!$A:$BA,33,FALSE)</f>
        <v>7</v>
      </c>
      <c r="Y157" s="157" t="str">
        <f>VLOOKUP($B157,'Module 2025'!$A:$BA,34,FALSE)</f>
        <v/>
      </c>
      <c r="Z157" s="157" t="str">
        <f>VLOOKUP($B157,'Module 2025'!$A:$BA,35,FALSE)</f>
        <v/>
      </c>
      <c r="AA157" s="157" t="str">
        <f>VLOOKUP($B157,'Module 2025'!$A:$BA,36,FALSE)</f>
        <v/>
      </c>
      <c r="AB157" s="157" t="str">
        <f>VLOOKUP($B157,'Module 2025'!$A:$BA,37,FALSE)</f>
        <v/>
      </c>
      <c r="AC157" s="157" t="str">
        <f>VLOOKUP(B157,'Module 2025'!A:BC,55,FALSE)</f>
        <v>Ja</v>
      </c>
      <c r="AD157" s="157">
        <f>VLOOKUP(B157,'Module 2025'!A:BD,56,FALSE)</f>
        <v>0</v>
      </c>
      <c r="AE157" s="157">
        <f>VLOOKUP(B157,'Module 2025'!A:AX,50,FALSE)</f>
        <v>0</v>
      </c>
      <c r="AF157" s="157">
        <f>VLOOKUP(B157,'Module 2025'!A:F,6,FALSE)</f>
        <v>0</v>
      </c>
      <c r="AG157" s="157" t="str">
        <f>VLOOKUP(B157,'Module 2025'!A:H,7,FALSE)</f>
        <v>ST-MED</v>
      </c>
      <c r="AH157" s="157" t="str">
        <f>VLOOKUP(B157,'Module 2025'!A:H,8,FALSE)</f>
        <v>ET,ST-ROM</v>
      </c>
      <c r="AI157" s="157" t="str">
        <f>VLOOKUP(B157,'Module 2025'!A:BR,70,FALSE)</f>
        <v>x</v>
      </c>
    </row>
    <row r="158" spans="1:35">
      <c r="A158" s="117" t="str">
        <f>VLOOKUP($B158,'Module 2025'!$A:$BQ,69,FALSE)</f>
        <v>Scheier Johannes</v>
      </c>
      <c r="B158" s="66" t="s">
        <v>2811</v>
      </c>
      <c r="C158" s="6" t="str">
        <f>VLOOKUP($B158,'Module 2025'!$A:$BA,12,FALSE)</f>
        <v>Embedded Software Engineering</v>
      </c>
      <c r="D158" s="6" t="str">
        <f>VLOOKUP($B158,'Module 2025'!$A:$BA,38,FALSE)</f>
        <v>InES</v>
      </c>
      <c r="E158" s="117" t="str">
        <f>VLOOKUP($B158,'Module 2025'!$A:$BQ,39,FALSE)</f>
        <v>scia</v>
      </c>
      <c r="F158" s="6" t="str">
        <f>VLOOKUP(D158,Konstruktion!A:B,2,FALSE)</f>
        <v>IEM</v>
      </c>
      <c r="G158" s="6" t="str">
        <f>VLOOKUP($B158,'Module 2025'!$A:$BA,17,FALSE)</f>
        <v>ET5,IT6,ST5</v>
      </c>
      <c r="H158" s="6" t="str">
        <f>VLOOKUP($B158,'Module 2025'!$A:$BA,18,FALSE)</f>
        <v>5. Semester</v>
      </c>
      <c r="I158" s="6" t="str">
        <f>VLOOKUP($B158,'Module 2025'!$A:$BA,19,FALSE)</f>
        <v>5. Sem(ET;IT)/7. Sem</v>
      </c>
      <c r="J158" s="6">
        <f>VLOOKUP($B158,'Module 2025'!$A:$BG,59,FALSE)</f>
        <v>0</v>
      </c>
      <c r="K158" s="157" t="str">
        <f>VLOOKUP($B158,'Module 2025'!$A:$BA,20,FALSE)</f>
        <v/>
      </c>
      <c r="L158" s="157" t="str">
        <f>VLOOKUP($B158,'Module 2025'!$A:$BA,21,FALSE)</f>
        <v/>
      </c>
      <c r="M158" s="157">
        <f>VLOOKUP($B158,'Module 2025'!$A:$BA,22,FALSE)</f>
        <v>0</v>
      </c>
      <c r="N158" s="157">
        <f>VLOOKUP($B158,'Module 2025'!$A:$BA,23,FALSE)</f>
        <v>0</v>
      </c>
      <c r="O158" s="157">
        <f>VLOOKUP($B158,'Module 2025'!$A:$BA,24,FALSE)</f>
        <v>5</v>
      </c>
      <c r="P158" s="157" t="str">
        <f>VLOOKUP($B158,'Module 2025'!$A:$BA,25,FALSE)</f>
        <v>5;7</v>
      </c>
      <c r="Q158" s="157" t="str">
        <f>VLOOKUP($B158,'Module 2025'!$A:$BA,26,FALSE)</f>
        <v/>
      </c>
      <c r="R158" s="157" t="str">
        <f>VLOOKUP($B158,'Module 2025'!$A:$BA,27,FALSE)</f>
        <v/>
      </c>
      <c r="S158" s="157">
        <f>VLOOKUP($B158,'Module 2025'!$A:$BA,28,FALSE)</f>
        <v>5</v>
      </c>
      <c r="T158" s="157" t="str">
        <f>VLOOKUP($B158,'Module 2025'!$A:$BA,29,FALSE)</f>
        <v>5;7</v>
      </c>
      <c r="U158" s="157" t="str">
        <f>VLOOKUP($B158,'Module 2025'!$A:$BA,30,FALSE)</f>
        <v/>
      </c>
      <c r="V158" s="157" t="str">
        <f>VLOOKUP($B158,'Module 2025'!$A:$BA,31,FALSE)</f>
        <v/>
      </c>
      <c r="W158" s="157">
        <f>VLOOKUP($B158,'Module 2025'!$A:$BA,32,FALSE)</f>
        <v>5</v>
      </c>
      <c r="X158" s="157">
        <f>VLOOKUP($B158,'Module 2025'!$A:$BA,33,FALSE)</f>
        <v>7</v>
      </c>
      <c r="Y158" s="157" t="str">
        <f>VLOOKUP($B158,'Module 2025'!$A:$BA,34,FALSE)</f>
        <v/>
      </c>
      <c r="Z158" s="157" t="str">
        <f>VLOOKUP($B158,'Module 2025'!$A:$BA,35,FALSE)</f>
        <v/>
      </c>
      <c r="AA158" s="157" t="str">
        <f>VLOOKUP($B158,'Module 2025'!$A:$BA,36,FALSE)</f>
        <v/>
      </c>
      <c r="AB158" s="157" t="str">
        <f>VLOOKUP($B158,'Module 2025'!$A:$BA,37,FALSE)</f>
        <v/>
      </c>
      <c r="AC158" s="157" t="str">
        <f>VLOOKUP(B158,'Module 2025'!A:BC,55,FALSE)</f>
        <v>Ja</v>
      </c>
      <c r="AD158" s="157" t="str">
        <f>VLOOKUP(B158,'Module 2025'!A:BD,56,FALSE)</f>
        <v>WIN</v>
      </c>
      <c r="AE158" s="157">
        <f>VLOOKUP(B158,'Module 2025'!A:AX,50,FALSE)</f>
        <v>0</v>
      </c>
      <c r="AF158" s="157">
        <f>VLOOKUP(B158,'Module 2025'!A:F,6,FALSE)</f>
        <v>0</v>
      </c>
      <c r="AG158" s="157">
        <f>VLOOKUP(B158,'Module 2025'!A:H,7,FALSE)</f>
        <v>0</v>
      </c>
      <c r="AH158" s="157" t="str">
        <f>VLOOKUP(B158,'Module 2025'!A:H,8,FALSE)</f>
        <v>ET,IT,ST</v>
      </c>
      <c r="AI158" s="157" t="str">
        <f>VLOOKUP(B158,'Module 2025'!A:BR,70,FALSE)</f>
        <v>x</v>
      </c>
    </row>
    <row r="159" spans="1:35">
      <c r="A159" s="117" t="str">
        <f>VLOOKUP($B159,'Module 2025'!$A:$BQ,69,FALSE)</f>
        <v>Scheitlin Hans</v>
      </c>
      <c r="B159" s="66" t="s">
        <v>2676</v>
      </c>
      <c r="C159" s="6" t="str">
        <f>VLOOKUP($B159,'Module 2025'!$A:$BA,12,FALSE)</f>
        <v>Automation 1</v>
      </c>
      <c r="D159" s="6" t="str">
        <f>VLOOKUP($B159,'Module 2025'!$A:$BA,38,FALSE)</f>
        <v>IMS</v>
      </c>
      <c r="E159" s="117" t="str">
        <f>VLOOKUP($B159,'Module 2025'!$A:$BQ,39,FALSE)</f>
        <v>seil,aesc</v>
      </c>
      <c r="F159" s="6" t="str">
        <f>VLOOKUP(D159,Konstruktion!A:B,2,FALSE)</f>
        <v>IEM</v>
      </c>
      <c r="G159" s="6" t="str">
        <f>VLOOKUP($B159,'Module 2025'!$A:$BA,17,FALSE)</f>
        <v>ET5,ST5</v>
      </c>
      <c r="H159" s="6" t="str">
        <f>VLOOKUP($B159,'Module 2025'!$A:$BA,18,FALSE)</f>
        <v>5. Semester</v>
      </c>
      <c r="I159" s="6" t="str">
        <f>VLOOKUP($B159,'Module 2025'!$A:$BA,19,FALSE)</f>
        <v>5. Sem(ET)/7. Sem</v>
      </c>
      <c r="J159" s="6">
        <f>VLOOKUP($B159,'Module 2025'!$A:$BG,59,FALSE)</f>
        <v>0</v>
      </c>
      <c r="K159" s="157" t="str">
        <f>VLOOKUP($B159,'Module 2025'!$A:$BA,20,FALSE)</f>
        <v/>
      </c>
      <c r="L159" s="157" t="str">
        <f>VLOOKUP($B159,'Module 2025'!$A:$BA,21,FALSE)</f>
        <v/>
      </c>
      <c r="M159" s="157">
        <f>VLOOKUP($B159,'Module 2025'!$A:$BA,22,FALSE)</f>
        <v>0</v>
      </c>
      <c r="N159" s="157">
        <f>VLOOKUP($B159,'Module 2025'!$A:$BA,23,FALSE)</f>
        <v>0</v>
      </c>
      <c r="O159" s="157">
        <f>VLOOKUP($B159,'Module 2025'!$A:$BA,24,FALSE)</f>
        <v>5</v>
      </c>
      <c r="P159" s="157" t="str">
        <f>VLOOKUP($B159,'Module 2025'!$A:$BA,25,FALSE)</f>
        <v>5;7</v>
      </c>
      <c r="Q159" s="157" t="str">
        <f>VLOOKUP($B159,'Module 2025'!$A:$BA,26,FALSE)</f>
        <v/>
      </c>
      <c r="R159" s="157" t="str">
        <f>VLOOKUP($B159,'Module 2025'!$A:$BA,27,FALSE)</f>
        <v/>
      </c>
      <c r="S159" s="157" t="str">
        <f>VLOOKUP($B159,'Module 2025'!$A:$BA,28,FALSE)</f>
        <v/>
      </c>
      <c r="T159" s="157" t="str">
        <f>VLOOKUP($B159,'Module 2025'!$A:$BA,29,FALSE)</f>
        <v/>
      </c>
      <c r="U159" s="157" t="str">
        <f>VLOOKUP($B159,'Module 2025'!$A:$BA,30,FALSE)</f>
        <v/>
      </c>
      <c r="V159" s="157" t="str">
        <f>VLOOKUP($B159,'Module 2025'!$A:$BA,31,FALSE)</f>
        <v/>
      </c>
      <c r="W159" s="157">
        <f>VLOOKUP($B159,'Module 2025'!$A:$BA,32,FALSE)</f>
        <v>5</v>
      </c>
      <c r="X159" s="157">
        <f>VLOOKUP($B159,'Module 2025'!$A:$BA,33,FALSE)</f>
        <v>7</v>
      </c>
      <c r="Y159" s="157" t="str">
        <f>VLOOKUP($B159,'Module 2025'!$A:$BA,34,FALSE)</f>
        <v/>
      </c>
      <c r="Z159" s="157" t="str">
        <f>VLOOKUP($B159,'Module 2025'!$A:$BA,35,FALSE)</f>
        <v/>
      </c>
      <c r="AA159" s="157" t="str">
        <f>VLOOKUP($B159,'Module 2025'!$A:$BA,36,FALSE)</f>
        <v/>
      </c>
      <c r="AB159" s="157" t="str">
        <f>VLOOKUP($B159,'Module 2025'!$A:$BA,37,FALSE)</f>
        <v/>
      </c>
      <c r="AC159" s="157" t="str">
        <f>VLOOKUP(B159,'Module 2025'!A:BC,55,FALSE)</f>
        <v>Ja</v>
      </c>
      <c r="AD159" s="157">
        <f>VLOOKUP(B159,'Module 2025'!A:BD,56,FALSE)</f>
        <v>0</v>
      </c>
      <c r="AE159" s="157" t="str">
        <f>VLOOKUP(B159,'Module 2025'!A:AX,50,FALSE)</f>
        <v>x</v>
      </c>
      <c r="AF159" s="157">
        <f>VLOOKUP(B159,'Module 2025'!A:F,6,FALSE)</f>
        <v>0</v>
      </c>
      <c r="AG159" s="157">
        <f>VLOOKUP(B159,'Module 2025'!A:H,7,FALSE)</f>
        <v>0</v>
      </c>
      <c r="AH159" s="157" t="str">
        <f>VLOOKUP(B159,'Module 2025'!A:H,8,FALSE)</f>
        <v>ET,ST</v>
      </c>
      <c r="AI159" s="157" t="str">
        <f>VLOOKUP(B159,'Module 2025'!A:BR,70,FALSE)</f>
        <v>x</v>
      </c>
    </row>
    <row r="160" spans="1:35">
      <c r="A160" s="117" t="str">
        <f>VLOOKUP($B160,'Module 2025'!$A:$BQ,69,FALSE)</f>
        <v>Scheitlin Hans</v>
      </c>
      <c r="B160" s="66" t="s">
        <v>3590</v>
      </c>
      <c r="C160" s="6" t="str">
        <f>VLOOKUP($B160,'Module 2025'!$A:$BA,12,FALSE)</f>
        <v>Automation 2</v>
      </c>
      <c r="D160" s="6" t="str">
        <f>VLOOKUP($B160,'Module 2025'!$A:$BA,38,FALSE)</f>
        <v>IMS</v>
      </c>
      <c r="E160" s="117" t="str">
        <f>VLOOKUP($B160,'Module 2025'!$A:$BQ,39,FALSE)</f>
        <v>seil,aesc</v>
      </c>
      <c r="F160" s="6" t="str">
        <f>VLOOKUP(D160,Konstruktion!A:B,2,FALSE)</f>
        <v>IEM</v>
      </c>
      <c r="G160" s="6" t="str">
        <f>VLOOKUP($B160,'Module 2025'!$A:$BA,17,FALSE)</f>
        <v>ET5,ST5</v>
      </c>
      <c r="H160" s="6" t="str">
        <f>VLOOKUP($B160,'Module 2025'!$A:$BA,18,FALSE)</f>
        <v>6. Semester</v>
      </c>
      <c r="I160" s="6" t="str">
        <f>VLOOKUP($B160,'Module 2025'!$A:$BA,19,FALSE)</f>
        <v>6. Sem(ET)/8. Sem</v>
      </c>
      <c r="J160" s="6">
        <f>VLOOKUP($B160,'Module 2025'!$A:$BG,59,FALSE)</f>
        <v>0</v>
      </c>
      <c r="K160" s="157" t="str">
        <f>VLOOKUP($B160,'Module 2025'!$A:$BA,20,FALSE)</f>
        <v/>
      </c>
      <c r="L160" s="157" t="str">
        <f>VLOOKUP($B160,'Module 2025'!$A:$BA,21,FALSE)</f>
        <v/>
      </c>
      <c r="M160" s="157">
        <f>VLOOKUP($B160,'Module 2025'!$A:$BA,22,FALSE)</f>
        <v>0</v>
      </c>
      <c r="N160" s="157">
        <f>VLOOKUP($B160,'Module 2025'!$A:$BA,23,FALSE)</f>
        <v>0</v>
      </c>
      <c r="O160" s="157">
        <f>VLOOKUP($B160,'Module 2025'!$A:$BA,24,FALSE)</f>
        <v>6</v>
      </c>
      <c r="P160" s="157" t="str">
        <f>VLOOKUP($B160,'Module 2025'!$A:$BA,25,FALSE)</f>
        <v>6;8</v>
      </c>
      <c r="Q160" s="157" t="str">
        <f>VLOOKUP($B160,'Module 2025'!$A:$BA,26,FALSE)</f>
        <v/>
      </c>
      <c r="R160" s="157" t="str">
        <f>VLOOKUP($B160,'Module 2025'!$A:$BA,27,FALSE)</f>
        <v/>
      </c>
      <c r="S160" s="157" t="str">
        <f>VLOOKUP($B160,'Module 2025'!$A:$BA,28,FALSE)</f>
        <v/>
      </c>
      <c r="T160" s="157" t="str">
        <f>VLOOKUP($B160,'Module 2025'!$A:$BA,29,FALSE)</f>
        <v/>
      </c>
      <c r="U160" s="157" t="str">
        <f>VLOOKUP($B160,'Module 2025'!$A:$BA,30,FALSE)</f>
        <v/>
      </c>
      <c r="V160" s="157" t="str">
        <f>VLOOKUP($B160,'Module 2025'!$A:$BA,31,FALSE)</f>
        <v/>
      </c>
      <c r="W160" s="157">
        <f>VLOOKUP($B160,'Module 2025'!$A:$BA,32,FALSE)</f>
        <v>6</v>
      </c>
      <c r="X160" s="157">
        <f>VLOOKUP($B160,'Module 2025'!$A:$BA,33,FALSE)</f>
        <v>8</v>
      </c>
      <c r="Y160" s="157" t="str">
        <f>VLOOKUP($B160,'Module 2025'!$A:$BA,34,FALSE)</f>
        <v/>
      </c>
      <c r="Z160" s="157" t="str">
        <f>VLOOKUP($B160,'Module 2025'!$A:$BA,35,FALSE)</f>
        <v/>
      </c>
      <c r="AA160" s="157" t="str">
        <f>VLOOKUP($B160,'Module 2025'!$A:$BA,36,FALSE)</f>
        <v/>
      </c>
      <c r="AB160" s="157" t="str">
        <f>VLOOKUP($B160,'Module 2025'!$A:$BA,37,FALSE)</f>
        <v/>
      </c>
      <c r="AC160" s="157" t="str">
        <f>VLOOKUP(B160,'Module 2025'!A:BC,55,FALSE)</f>
        <v>Ja</v>
      </c>
      <c r="AD160" s="157">
        <f>VLOOKUP(B160,'Module 2025'!A:BD,56,FALSE)</f>
        <v>0</v>
      </c>
      <c r="AE160" s="157" t="str">
        <f>VLOOKUP(B160,'Module 2025'!A:AX,50,FALSE)</f>
        <v>x</v>
      </c>
      <c r="AF160" s="157">
        <f>VLOOKUP(B160,'Module 2025'!A:F,6,FALSE)</f>
        <v>0</v>
      </c>
      <c r="AG160" s="157">
        <f>VLOOKUP(B160,'Module 2025'!A:H,7,FALSE)</f>
        <v>0</v>
      </c>
      <c r="AH160" s="157" t="str">
        <f>VLOOKUP(B160,'Module 2025'!A:H,8,FALSE)</f>
        <v>ET,ST</v>
      </c>
      <c r="AI160" s="157" t="str">
        <f>VLOOKUP(B160,'Module 2025'!A:BR,70,FALSE)</f>
        <v>x</v>
      </c>
    </row>
    <row r="161" spans="1:35">
      <c r="A161" s="117" t="str">
        <f>VLOOKUP($B161,'Module 2025'!$A:$BQ,69,FALSE)</f>
        <v>Scherrer Maike</v>
      </c>
      <c r="B161" s="66" t="s">
        <v>2939</v>
      </c>
      <c r="C161" s="6" t="str">
        <f>VLOOKUP($B161,'Module 2025'!$A:$BA,12,FALSE)</f>
        <v>Logistik und Supply Chain Management</v>
      </c>
      <c r="D161" s="6" t="str">
        <f>VLOOKUP($B161,'Module 2025'!$A:$BA,38,FALSE)</f>
        <v>INE</v>
      </c>
      <c r="E161" s="117" t="str">
        <f>VLOOKUP($B161,'Module 2025'!$A:$BQ,39,FALSE)</f>
        <v>scek</v>
      </c>
      <c r="F161" s="6" t="str">
        <f>VLOOKUP(D161,Konstruktion!A:B,2,FALSE)</f>
        <v>MPS</v>
      </c>
      <c r="G161" s="6" t="str">
        <f>VLOOKUP($B161,'Module 2025'!$A:$BA,17,FALSE)</f>
        <v>VS6,WI5-IE</v>
      </c>
      <c r="H161" s="6" t="str">
        <f>VLOOKUP($B161,'Module 2025'!$A:$BA,18,FALSE)</f>
        <v>5. Semester</v>
      </c>
      <c r="I161" s="6" t="str">
        <f>VLOOKUP($B161,'Module 2025'!$A:$BA,19,FALSE)</f>
        <v>5. Semster(VS)/7. Semester</v>
      </c>
      <c r="J161" s="6">
        <f>VLOOKUP($B161,'Module 2025'!$A:$BG,59,FALSE)</f>
        <v>0</v>
      </c>
      <c r="K161" s="157" t="str">
        <f>VLOOKUP($B161,'Module 2025'!$A:$BA,20,FALSE)</f>
        <v/>
      </c>
      <c r="L161" s="157" t="str">
        <f>VLOOKUP($B161,'Module 2025'!$A:$BA,21,FALSE)</f>
        <v/>
      </c>
      <c r="M161" s="157">
        <f>VLOOKUP($B161,'Module 2025'!$A:$BA,22,FALSE)</f>
        <v>0</v>
      </c>
      <c r="N161" s="157">
        <f>VLOOKUP($B161,'Module 2025'!$A:$BA,23,FALSE)</f>
        <v>0</v>
      </c>
      <c r="O161" s="157" t="str">
        <f>VLOOKUP($B161,'Module 2025'!$A:$BA,24,FALSE)</f>
        <v/>
      </c>
      <c r="P161" s="157" t="str">
        <f>VLOOKUP($B161,'Module 2025'!$A:$BA,25,FALSE)</f>
        <v/>
      </c>
      <c r="Q161" s="157" t="str">
        <f>VLOOKUP($B161,'Module 2025'!$A:$BA,26,FALSE)</f>
        <v/>
      </c>
      <c r="R161" s="157" t="str">
        <f>VLOOKUP($B161,'Module 2025'!$A:$BA,27,FALSE)</f>
        <v/>
      </c>
      <c r="S161" s="157" t="str">
        <f>VLOOKUP($B161,'Module 2025'!$A:$BA,28,FALSE)</f>
        <v/>
      </c>
      <c r="T161" s="157" t="str">
        <f>VLOOKUP($B161,'Module 2025'!$A:$BA,29,FALSE)</f>
        <v/>
      </c>
      <c r="U161" s="157" t="str">
        <f>VLOOKUP($B161,'Module 2025'!$A:$BA,30,FALSE)</f>
        <v/>
      </c>
      <c r="V161" s="157" t="str">
        <f>VLOOKUP($B161,'Module 2025'!$A:$BA,31,FALSE)</f>
        <v/>
      </c>
      <c r="W161" s="157" t="str">
        <f>VLOOKUP($B161,'Module 2025'!$A:$BA,32,FALSE)</f>
        <v/>
      </c>
      <c r="X161" s="157" t="str">
        <f>VLOOKUP($B161,'Module 2025'!$A:$BA,33,FALSE)</f>
        <v/>
      </c>
      <c r="Y161" s="157">
        <f>VLOOKUP($B161,'Module 2025'!$A:$BA,34,FALSE)</f>
        <v>5</v>
      </c>
      <c r="Z161" s="157" t="str">
        <f>VLOOKUP($B161,'Module 2025'!$A:$BA,35,FALSE)</f>
        <v>5;7</v>
      </c>
      <c r="AA161" s="157">
        <f>VLOOKUP($B161,'Module 2025'!$A:$BA,36,FALSE)</f>
        <v>5</v>
      </c>
      <c r="AB161" s="157">
        <f>VLOOKUP($B161,'Module 2025'!$A:$BA,37,FALSE)</f>
        <v>7</v>
      </c>
      <c r="AC161" s="157" t="str">
        <f>VLOOKUP(B161,'Module 2025'!A:BC,55,FALSE)</f>
        <v>Ja</v>
      </c>
      <c r="AD161" s="157">
        <f>VLOOKUP(B161,'Module 2025'!A:BD,56,FALSE)</f>
        <v>0</v>
      </c>
      <c r="AE161" s="157">
        <f>VLOOKUP(B161,'Module 2025'!A:AX,50,FALSE)</f>
        <v>0</v>
      </c>
      <c r="AF161" s="157">
        <f>VLOOKUP(B161,'Module 2025'!A:F,6,FALSE)</f>
        <v>0</v>
      </c>
      <c r="AG161" s="157" t="str">
        <f>VLOOKUP(B161,'Module 2025'!A:H,7,FALSE)</f>
        <v>WI-IE</v>
      </c>
      <c r="AH161" s="157" t="str">
        <f>VLOOKUP(B161,'Module 2025'!A:H,8,FALSE)</f>
        <v>VS</v>
      </c>
      <c r="AI161" s="157" t="str">
        <f>VLOOKUP(B161,'Module 2025'!A:BR,70,FALSE)</f>
        <v>x</v>
      </c>
    </row>
    <row r="162" spans="1:35">
      <c r="A162" s="117" t="str">
        <f>VLOOKUP($B162,'Module 2025'!$A:$BQ,69,FALSE)</f>
        <v>Scherrer Maike</v>
      </c>
      <c r="B162" s="66" t="s">
        <v>3794</v>
      </c>
      <c r="C162" s="6" t="str">
        <f>VLOOKUP($B162,'Module 2025'!$A:$BA,12,FALSE)</f>
        <v>Logistik und Supply Chain Management 2</v>
      </c>
      <c r="D162" s="6" t="str">
        <f>VLOOKUP($B162,'Module 2025'!$A:$BA,38,FALSE)</f>
        <v>INE</v>
      </c>
      <c r="E162" s="117" t="str">
        <f>VLOOKUP($B162,'Module 2025'!$A:$BQ,39,FALSE)</f>
        <v>scek</v>
      </c>
      <c r="F162" s="6" t="str">
        <f>VLOOKUP(D162,Konstruktion!A:B,2,FALSE)</f>
        <v>MPS</v>
      </c>
      <c r="G162" s="6" t="str">
        <f>VLOOKUP($B162,'Module 2025'!$A:$BA,17,FALSE)</f>
        <v>VS6</v>
      </c>
      <c r="H162" s="6" t="str">
        <f>VLOOKUP($B162,'Module 2025'!$A:$BA,18,FALSE)</f>
        <v>6. Semester</v>
      </c>
      <c r="I162" s="6" t="str">
        <f>VLOOKUP($B162,'Module 2025'!$A:$BA,19,FALSE)</f>
        <v>6. Semester/8. Semester</v>
      </c>
      <c r="J162" s="6">
        <f>VLOOKUP($B162,'Module 2025'!$A:$BG,59,FALSE)</f>
        <v>0</v>
      </c>
      <c r="K162" s="157" t="str">
        <f>VLOOKUP($B162,'Module 2025'!$A:$BA,20,FALSE)</f>
        <v/>
      </c>
      <c r="L162" s="157" t="str">
        <f>VLOOKUP($B162,'Module 2025'!$A:$BA,21,FALSE)</f>
        <v/>
      </c>
      <c r="M162" s="157">
        <f>VLOOKUP($B162,'Module 2025'!$A:$BA,22,FALSE)</f>
        <v>0</v>
      </c>
      <c r="N162" s="157">
        <f>VLOOKUP($B162,'Module 2025'!$A:$BA,23,FALSE)</f>
        <v>0</v>
      </c>
      <c r="O162" s="157" t="str">
        <f>VLOOKUP($B162,'Module 2025'!$A:$BA,24,FALSE)</f>
        <v/>
      </c>
      <c r="P162" s="157" t="str">
        <f>VLOOKUP($B162,'Module 2025'!$A:$BA,25,FALSE)</f>
        <v/>
      </c>
      <c r="Q162" s="157" t="str">
        <f>VLOOKUP($B162,'Module 2025'!$A:$BA,26,FALSE)</f>
        <v/>
      </c>
      <c r="R162" s="157" t="str">
        <f>VLOOKUP($B162,'Module 2025'!$A:$BA,27,FALSE)</f>
        <v/>
      </c>
      <c r="S162" s="157" t="str">
        <f>VLOOKUP($B162,'Module 2025'!$A:$BA,28,FALSE)</f>
        <v/>
      </c>
      <c r="T162" s="157" t="str">
        <f>VLOOKUP($B162,'Module 2025'!$A:$BA,29,FALSE)</f>
        <v/>
      </c>
      <c r="U162" s="157" t="str">
        <f>VLOOKUP($B162,'Module 2025'!$A:$BA,30,FALSE)</f>
        <v/>
      </c>
      <c r="V162" s="157" t="str">
        <f>VLOOKUP($B162,'Module 2025'!$A:$BA,31,FALSE)</f>
        <v/>
      </c>
      <c r="W162" s="157" t="str">
        <f>VLOOKUP($B162,'Module 2025'!$A:$BA,32,FALSE)</f>
        <v/>
      </c>
      <c r="X162" s="157" t="str">
        <f>VLOOKUP($B162,'Module 2025'!$A:$BA,33,FALSE)</f>
        <v/>
      </c>
      <c r="Y162" s="157">
        <f>VLOOKUP($B162,'Module 2025'!$A:$BA,34,FALSE)</f>
        <v>6</v>
      </c>
      <c r="Z162" s="157" t="str">
        <f>VLOOKUP($B162,'Module 2025'!$A:$BA,35,FALSE)</f>
        <v>6;8</v>
      </c>
      <c r="AA162" s="157" t="str">
        <f>VLOOKUP($B162,'Module 2025'!$A:$BA,36,FALSE)</f>
        <v/>
      </c>
      <c r="AB162" s="157" t="str">
        <f>VLOOKUP($B162,'Module 2025'!$A:$BA,37,FALSE)</f>
        <v/>
      </c>
      <c r="AC162" s="157" t="str">
        <f>VLOOKUP(B162,'Module 2025'!A:BC,55,FALSE)</f>
        <v>Ja</v>
      </c>
      <c r="AD162" s="157">
        <f>VLOOKUP(B162,'Module 2025'!A:BD,56,FALSE)</f>
        <v>0</v>
      </c>
      <c r="AE162" s="157">
        <f>VLOOKUP(B162,'Module 2025'!A:AX,50,FALSE)</f>
        <v>0</v>
      </c>
      <c r="AF162" s="157">
        <f>VLOOKUP(B162,'Module 2025'!A:F,6,FALSE)</f>
        <v>0</v>
      </c>
      <c r="AG162" s="157">
        <f>VLOOKUP(B162,'Module 2025'!A:H,7,FALSE)</f>
        <v>0</v>
      </c>
      <c r="AH162" s="157" t="str">
        <f>VLOOKUP(B162,'Module 2025'!A:H,8,FALSE)</f>
        <v>VS</v>
      </c>
      <c r="AI162" s="157" t="str">
        <f>VLOOKUP(B162,'Module 2025'!A:BR,70,FALSE)</f>
        <v>x</v>
      </c>
    </row>
    <row r="163" spans="1:35">
      <c r="A163" s="117" t="str">
        <f>VLOOKUP($B163,'Module 2025'!$A:$BQ,69,FALSE)</f>
        <v>Scherrer Maike</v>
      </c>
      <c r="B163" s="120" t="s">
        <v>4120</v>
      </c>
      <c r="C163" s="6" t="str">
        <f>VLOOKUP($B163,'Module 2025'!$A:$BA,12,FALSE)</f>
        <v>Schlüsselkompetenz Wissenschaftliches Arbeiten</v>
      </c>
      <c r="D163" s="6" t="str">
        <f>VLOOKUP($B163,'Module 2025'!$A:$BA,38,FALSE)</f>
        <v>INE</v>
      </c>
      <c r="E163" s="117" t="str">
        <f>VLOOKUP($B163,'Module 2025'!$A:$BQ,39,FALSE)</f>
        <v>scek</v>
      </c>
      <c r="F163" s="6" t="str">
        <f>VLOOKUP(D163,Konstruktion!A:B,2,FALSE)</f>
        <v>MPS</v>
      </c>
      <c r="G163" s="6" t="str">
        <f>VLOOKUP($B163,'Module 2025'!$A:$BA,17,FALSE)</f>
        <v>AV5,DS5,ET5,EU5,IT5,MT5,ST5,VS5,WI6</v>
      </c>
      <c r="H163" s="6" t="str">
        <f>VLOOKUP($B163,'Module 2025'!$A:$BA,18,FALSE)</f>
        <v>6. Semester</v>
      </c>
      <c r="I163" s="6" t="str">
        <f>VLOOKUP($B163,'Module 2025'!$A:$BA,19,FALSE)</f>
        <v>6. Semester</v>
      </c>
      <c r="J163" s="6">
        <f>VLOOKUP($B163,'Module 2025'!$A:$BG,59,FALSE)</f>
        <v>0</v>
      </c>
      <c r="K163" s="157">
        <f>VLOOKUP($B163,'Module 2025'!$A:$BA,20,FALSE)</f>
        <v>6</v>
      </c>
      <c r="L163" s="157">
        <f>VLOOKUP($B163,'Module 2025'!$A:$BA,21,FALSE)</f>
        <v>6</v>
      </c>
      <c r="M163" s="157">
        <f>VLOOKUP($B163,'Module 2025'!$A:$BA,22,FALSE)</f>
        <v>6</v>
      </c>
      <c r="N163" s="157">
        <f>VLOOKUP($B163,'Module 2025'!$A:$BA,23,FALSE)</f>
        <v>6</v>
      </c>
      <c r="O163" s="157">
        <f>VLOOKUP($B163,'Module 2025'!$A:$BA,24,FALSE)</f>
        <v>6</v>
      </c>
      <c r="P163" s="157">
        <f>VLOOKUP($B163,'Module 2025'!$A:$BA,25,FALSE)</f>
        <v>6</v>
      </c>
      <c r="Q163" s="157">
        <f>VLOOKUP($B163,'Module 2025'!$A:$BA,26,FALSE)</f>
        <v>6</v>
      </c>
      <c r="R163" s="157">
        <f>VLOOKUP($B163,'Module 2025'!$A:$BA,27,FALSE)</f>
        <v>6</v>
      </c>
      <c r="S163" s="157">
        <f>VLOOKUP($B163,'Module 2025'!$A:$BA,28,FALSE)</f>
        <v>6</v>
      </c>
      <c r="T163" s="157">
        <f>VLOOKUP($B163,'Module 2025'!$A:$BA,29,FALSE)</f>
        <v>6</v>
      </c>
      <c r="U163" s="157">
        <f>VLOOKUP($B163,'Module 2025'!$A:$BA,30,FALSE)</f>
        <v>6</v>
      </c>
      <c r="V163" s="157">
        <f>VLOOKUP($B163,'Module 2025'!$A:$BA,31,FALSE)</f>
        <v>6</v>
      </c>
      <c r="W163" s="157">
        <f>VLOOKUP($B163,'Module 2025'!$A:$BA,32,FALSE)</f>
        <v>6</v>
      </c>
      <c r="X163" s="157">
        <f>VLOOKUP($B163,'Module 2025'!$A:$BA,33,FALSE)</f>
        <v>6</v>
      </c>
      <c r="Y163" s="157">
        <f>VLOOKUP($B163,'Module 2025'!$A:$BA,34,FALSE)</f>
        <v>6</v>
      </c>
      <c r="Z163" s="157">
        <f>VLOOKUP($B163,'Module 2025'!$A:$BA,35,FALSE)</f>
        <v>6</v>
      </c>
      <c r="AA163" s="157">
        <f>VLOOKUP($B163,'Module 2025'!$A:$BA,36,FALSE)</f>
        <v>6</v>
      </c>
      <c r="AB163" s="157">
        <f>VLOOKUP($B163,'Module 2025'!$A:$BA,37,FALSE)</f>
        <v>6</v>
      </c>
      <c r="AC163" s="157" t="str">
        <f>VLOOKUP(B163,'Module 2025'!A:BC,55,FALSE)</f>
        <v>Ja</v>
      </c>
      <c r="AD163" s="157">
        <f>VLOOKUP(B163,'Module 2025'!A:BD,56,FALSE)</f>
        <v>0</v>
      </c>
      <c r="AE163" s="157">
        <f>VLOOKUP(B163,'Module 2025'!A:AX,50,FALSE)</f>
        <v>0</v>
      </c>
      <c r="AF163" s="157">
        <f>VLOOKUP(B163,'Module 2025'!A:F,6,FALSE)</f>
        <v>0</v>
      </c>
      <c r="AG163" s="157">
        <f>VLOOKUP(B163,'Module 2025'!A:H,7,FALSE)</f>
        <v>0</v>
      </c>
      <c r="AH163" s="157" t="str">
        <f>VLOOKUP(B163,'Module 2025'!A:H,8,FALSE)</f>
        <v>AV,DS,ET,EU,MT,IT,ST,VS,WI</v>
      </c>
      <c r="AI163" s="157" t="str">
        <f>VLOOKUP(B163,'Module 2025'!A:BR,70,FALSE)</f>
        <v>x</v>
      </c>
    </row>
    <row r="164" spans="1:35">
      <c r="A164" s="117" t="str">
        <f>VLOOKUP($B164,'Module 2025'!$A:$BQ,69,FALSE)</f>
        <v>Schmid Daniel</v>
      </c>
      <c r="B164" s="66" t="s">
        <v>3124</v>
      </c>
      <c r="C164" s="6" t="str">
        <f>VLOOKUP($B164,'Module 2025'!$A:$BA,12,FALSE)</f>
        <v>Smart Factory</v>
      </c>
      <c r="D164" s="6" t="str">
        <f>VLOOKUP($B164,'Module 2025'!$A:$BA,38,FALSE)</f>
        <v>ZPP</v>
      </c>
      <c r="E164" s="117" t="str">
        <f>VLOOKUP($B164,'Module 2025'!$A:$BQ,39,FALSE)</f>
        <v>scdd</v>
      </c>
      <c r="F164" s="6" t="str">
        <f>VLOOKUP(D164,Konstruktion!A:B,2,FALSE)</f>
        <v>MEA</v>
      </c>
      <c r="G164" s="6" t="str">
        <f>VLOOKUP($B164,'Module 2025'!$A:$BA,17,FALSE)</f>
        <v>WI5-IE</v>
      </c>
      <c r="H164" s="6" t="str">
        <f>VLOOKUP($B164,'Module 2025'!$A:$BA,18,FALSE)</f>
        <v>5. Semester</v>
      </c>
      <c r="I164" s="6" t="str">
        <f>VLOOKUP($B164,'Module 2025'!$A:$BA,19,FALSE)</f>
        <v>7. Semester</v>
      </c>
      <c r="J164" s="6">
        <f>VLOOKUP($B164,'Module 2025'!$A:$BG,59,FALSE)</f>
        <v>0</v>
      </c>
      <c r="K164" s="157" t="str">
        <f>VLOOKUP($B164,'Module 2025'!$A:$BA,20,FALSE)</f>
        <v/>
      </c>
      <c r="L164" s="157" t="str">
        <f>VLOOKUP($B164,'Module 2025'!$A:$BA,21,FALSE)</f>
        <v/>
      </c>
      <c r="M164" s="157">
        <f>VLOOKUP($B164,'Module 2025'!$A:$BA,22,FALSE)</f>
        <v>0</v>
      </c>
      <c r="N164" s="157">
        <f>VLOOKUP($B164,'Module 2025'!$A:$BA,23,FALSE)</f>
        <v>0</v>
      </c>
      <c r="O164" s="157" t="str">
        <f>VLOOKUP($B164,'Module 2025'!$A:$BA,24,FALSE)</f>
        <v/>
      </c>
      <c r="P164" s="157" t="str">
        <f>VLOOKUP($B164,'Module 2025'!$A:$BA,25,FALSE)</f>
        <v/>
      </c>
      <c r="Q164" s="157" t="str">
        <f>VLOOKUP($B164,'Module 2025'!$A:$BA,26,FALSE)</f>
        <v/>
      </c>
      <c r="R164" s="157" t="str">
        <f>VLOOKUP($B164,'Module 2025'!$A:$BA,27,FALSE)</f>
        <v/>
      </c>
      <c r="S164" s="157" t="str">
        <f>VLOOKUP($B164,'Module 2025'!$A:$BA,28,FALSE)</f>
        <v/>
      </c>
      <c r="T164" s="157" t="str">
        <f>VLOOKUP($B164,'Module 2025'!$A:$BA,29,FALSE)</f>
        <v/>
      </c>
      <c r="U164" s="157" t="str">
        <f>VLOOKUP($B164,'Module 2025'!$A:$BA,30,FALSE)</f>
        <v/>
      </c>
      <c r="V164" s="157" t="str">
        <f>VLOOKUP($B164,'Module 2025'!$A:$BA,31,FALSE)</f>
        <v/>
      </c>
      <c r="W164" s="157" t="str">
        <f>VLOOKUP($B164,'Module 2025'!$A:$BA,32,FALSE)</f>
        <v/>
      </c>
      <c r="X164" s="157" t="str">
        <f>VLOOKUP($B164,'Module 2025'!$A:$BA,33,FALSE)</f>
        <v/>
      </c>
      <c r="Y164" s="157" t="str">
        <f>VLOOKUP($B164,'Module 2025'!$A:$BA,34,FALSE)</f>
        <v/>
      </c>
      <c r="Z164" s="157" t="str">
        <f>VLOOKUP($B164,'Module 2025'!$A:$BA,35,FALSE)</f>
        <v/>
      </c>
      <c r="AA164" s="157">
        <f>VLOOKUP($B164,'Module 2025'!$A:$BA,36,FALSE)</f>
        <v>5</v>
      </c>
      <c r="AB164" s="157">
        <f>VLOOKUP($B164,'Module 2025'!$A:$BA,37,FALSE)</f>
        <v>7</v>
      </c>
      <c r="AC164" s="157" t="str">
        <f>VLOOKUP(B164,'Module 2025'!A:BC,55,FALSE)</f>
        <v>Ja</v>
      </c>
      <c r="AD164" s="157">
        <f>VLOOKUP(B164,'Module 2025'!A:BD,56,FALSE)</f>
        <v>0</v>
      </c>
      <c r="AE164" s="157">
        <f>VLOOKUP(B164,'Module 2025'!A:AX,50,FALSE)</f>
        <v>0</v>
      </c>
      <c r="AF164" s="157">
        <f>VLOOKUP(B164,'Module 2025'!A:F,6,FALSE)</f>
        <v>0</v>
      </c>
      <c r="AG164" s="157" t="str">
        <f>VLOOKUP(B164,'Module 2025'!A:H,7,FALSE)</f>
        <v>WI-IE</v>
      </c>
      <c r="AH164" s="157">
        <f>VLOOKUP(B164,'Module 2025'!A:H,8,FALSE)</f>
        <v>0</v>
      </c>
      <c r="AI164" s="157">
        <f>VLOOKUP(B164,'Module 2025'!A:BR,70,FALSE)</f>
        <v>0</v>
      </c>
    </row>
    <row r="165" spans="1:35">
      <c r="A165" s="117" t="str">
        <f>VLOOKUP($B165,'Module 2025'!$A:$BQ,69,FALSE)</f>
        <v>Spielberger Jürgen</v>
      </c>
      <c r="B165" s="66" t="s">
        <v>2520</v>
      </c>
      <c r="C165" s="6" t="str">
        <f>VLOOKUP($B165,'Module 2025'!$A:$BA,12,FALSE)</f>
        <v>Rapid Software Prototyping for Engineering Science</v>
      </c>
      <c r="D165" s="6" t="str">
        <f>VLOOKUP($B165,'Module 2025'!$A:$BA,38,FALSE)</f>
        <v>InIT</v>
      </c>
      <c r="E165" s="117" t="str">
        <f>VLOOKUP($B165,'Module 2025'!$A:$BQ,39,FALSE)</f>
        <v>spij,ruiz</v>
      </c>
      <c r="F165" s="6" t="str">
        <f>VLOOKUP(D165,Konstruktion!A:B,2,FALSE)</f>
        <v>IEM</v>
      </c>
      <c r="G165" s="6" t="str">
        <f>VLOOKUP($B165,'Module 2025'!$A:$BA,17,FALSE)</f>
        <v>DS6,ET5,EU6,IT6,MT7,ST5,VS6,WI6</v>
      </c>
      <c r="H165" s="6" t="str">
        <f>VLOOKUP($B165,'Module 2025'!$A:$BA,18,FALSE)</f>
        <v>5. Semester</v>
      </c>
      <c r="I165" s="6" t="str">
        <f>VLOOKUP($B165,'Module 2025'!$A:$BA,19,FALSE)</f>
        <v>7. Semester</v>
      </c>
      <c r="J165" s="6">
        <f>VLOOKUP($B165,'Module 2025'!$A:$BG,59,FALSE)</f>
        <v>0</v>
      </c>
      <c r="K165" s="157">
        <f>VLOOKUP($B165,'Module 2025'!$A:$BA,20,FALSE)</f>
        <v>0</v>
      </c>
      <c r="L165" s="157">
        <f>VLOOKUP($B165,'Module 2025'!$A:$BA,21,FALSE)</f>
        <v>0</v>
      </c>
      <c r="M165" s="157">
        <f>VLOOKUP($B165,'Module 2025'!$A:$BA,22,FALSE)</f>
        <v>5</v>
      </c>
      <c r="N165" s="157">
        <f>VLOOKUP($B165,'Module 2025'!$A:$BA,23,FALSE)</f>
        <v>7</v>
      </c>
      <c r="O165" s="157">
        <f>VLOOKUP($B165,'Module 2025'!$A:$BA,24,FALSE)</f>
        <v>5</v>
      </c>
      <c r="P165" s="157">
        <f>VLOOKUP($B165,'Module 2025'!$A:$BA,25,FALSE)</f>
        <v>7</v>
      </c>
      <c r="Q165" s="157">
        <f>VLOOKUP($B165,'Module 2025'!$A:$BA,26,FALSE)</f>
        <v>5</v>
      </c>
      <c r="R165" s="157">
        <f>VLOOKUP($B165,'Module 2025'!$A:$BA,27,FALSE)</f>
        <v>7</v>
      </c>
      <c r="S165" s="157">
        <f>VLOOKUP($B165,'Module 2025'!$A:$BA,28,FALSE)</f>
        <v>5</v>
      </c>
      <c r="T165" s="157">
        <f>VLOOKUP($B165,'Module 2025'!$A:$BA,29,FALSE)</f>
        <v>7</v>
      </c>
      <c r="U165" s="157">
        <f>VLOOKUP($B165,'Module 2025'!$A:$BA,30,FALSE)</f>
        <v>5</v>
      </c>
      <c r="V165" s="157">
        <f>VLOOKUP($B165,'Module 2025'!$A:$BA,31,FALSE)</f>
        <v>7</v>
      </c>
      <c r="W165" s="157">
        <f>VLOOKUP($B165,'Module 2025'!$A:$BA,32,FALSE)</f>
        <v>5</v>
      </c>
      <c r="X165" s="157">
        <f>VLOOKUP($B165,'Module 2025'!$A:$BA,33,FALSE)</f>
        <v>7</v>
      </c>
      <c r="Y165" s="157">
        <f>VLOOKUP($B165,'Module 2025'!$A:$BA,34,FALSE)</f>
        <v>5</v>
      </c>
      <c r="Z165" s="157">
        <f>VLOOKUP($B165,'Module 2025'!$A:$BA,35,FALSE)</f>
        <v>7</v>
      </c>
      <c r="AA165" s="157">
        <f>VLOOKUP($B165,'Module 2025'!$A:$BA,36,FALSE)</f>
        <v>5</v>
      </c>
      <c r="AB165" s="157">
        <f>VLOOKUP($B165,'Module 2025'!$A:$BA,37,FALSE)</f>
        <v>7</v>
      </c>
      <c r="AC165" s="157" t="str">
        <f>VLOOKUP(B165,'Module 2025'!A:BC,55,FALSE)</f>
        <v>Ja</v>
      </c>
      <c r="AD165" s="157">
        <f>VLOOKUP(B165,'Module 2025'!A:BD,56,FALSE)</f>
        <v>0</v>
      </c>
      <c r="AE165" s="157" t="str">
        <f>VLOOKUP(B165,'Module 2025'!A:AX,50,FALSE)</f>
        <v>x</v>
      </c>
      <c r="AF165" s="157">
        <f>VLOOKUP(B165,'Module 2025'!A:F,6,FALSE)</f>
        <v>0</v>
      </c>
      <c r="AG165" s="157">
        <f>VLOOKUP(B165,'Module 2025'!A:H,7,FALSE)</f>
        <v>0</v>
      </c>
      <c r="AH165" s="157" t="str">
        <f>VLOOKUP(B165,'Module 2025'!A:H,8,FALSE)</f>
        <v>DS,ET,EU,IT,MT,ST,VS,WI</v>
      </c>
      <c r="AI165" s="157" t="str">
        <f>VLOOKUP(B165,'Module 2025'!A:BR,70,FALSE)</f>
        <v>x</v>
      </c>
    </row>
    <row r="166" spans="1:35">
      <c r="A166" s="117" t="str">
        <f>VLOOKUP($B166,'Module 2025'!$A:$BQ,69,FALSE)</f>
        <v>Spielberger Jürgen</v>
      </c>
      <c r="B166" s="66" t="s">
        <v>3674</v>
      </c>
      <c r="C166" s="6" t="str">
        <f>VLOOKUP($B166,'Module 2025'!$A:$BA,12,FALSE)</f>
        <v>DotNet Technologie und Frameworks 2</v>
      </c>
      <c r="D166" s="6" t="str">
        <f>VLOOKUP($B166,'Module 2025'!$A:$BA,38,FALSE)</f>
        <v>InIT</v>
      </c>
      <c r="E166" s="117" t="str">
        <f>VLOOKUP($B166,'Module 2025'!$A:$BQ,39,FALSE)</f>
        <v>spij</v>
      </c>
      <c r="F166" s="6" t="str">
        <f>VLOOKUP(D166,Konstruktion!A:B,2,FALSE)</f>
        <v>IEM</v>
      </c>
      <c r="G166" s="6" t="str">
        <f>VLOOKUP($B166,'Module 2025'!$A:$BA,17,FALSE)</f>
        <v>IT6</v>
      </c>
      <c r="H166" s="6" t="str">
        <f>VLOOKUP($B166,'Module 2025'!$A:$BA,18,FALSE)</f>
        <v>6. Semester</v>
      </c>
      <c r="I166" s="6" t="str">
        <f>VLOOKUP($B166,'Module 2025'!$A:$BA,19,FALSE)</f>
        <v>6. Sem/8. Sem</v>
      </c>
      <c r="J166" s="6">
        <f>VLOOKUP($B166,'Module 2025'!$A:$BG,59,FALSE)</f>
        <v>0</v>
      </c>
      <c r="K166" s="157" t="str">
        <f>VLOOKUP($B166,'Module 2025'!$A:$BA,20,FALSE)</f>
        <v/>
      </c>
      <c r="L166" s="157" t="str">
        <f>VLOOKUP($B166,'Module 2025'!$A:$BA,21,FALSE)</f>
        <v/>
      </c>
      <c r="M166" s="157">
        <f>VLOOKUP($B166,'Module 2025'!$A:$BA,22,FALSE)</f>
        <v>0</v>
      </c>
      <c r="N166" s="157">
        <f>VLOOKUP($B166,'Module 2025'!$A:$BA,23,FALSE)</f>
        <v>0</v>
      </c>
      <c r="O166" s="157" t="str">
        <f>VLOOKUP($B166,'Module 2025'!$A:$BA,24,FALSE)</f>
        <v/>
      </c>
      <c r="P166" s="157" t="str">
        <f>VLOOKUP($B166,'Module 2025'!$A:$BA,25,FALSE)</f>
        <v/>
      </c>
      <c r="Q166" s="157" t="str">
        <f>VLOOKUP($B166,'Module 2025'!$A:$BA,26,FALSE)</f>
        <v/>
      </c>
      <c r="R166" s="157" t="str">
        <f>VLOOKUP($B166,'Module 2025'!$A:$BA,27,FALSE)</f>
        <v/>
      </c>
      <c r="S166" s="157">
        <f>VLOOKUP($B166,'Module 2025'!$A:$BA,28,FALSE)</f>
        <v>6</v>
      </c>
      <c r="T166" s="157" t="str">
        <f>VLOOKUP($B166,'Module 2025'!$A:$BA,29,FALSE)</f>
        <v>6;8</v>
      </c>
      <c r="U166" s="157" t="str">
        <f>VLOOKUP($B166,'Module 2025'!$A:$BA,30,FALSE)</f>
        <v/>
      </c>
      <c r="V166" s="157" t="str">
        <f>VLOOKUP($B166,'Module 2025'!$A:$BA,31,FALSE)</f>
        <v/>
      </c>
      <c r="W166" s="157" t="str">
        <f>VLOOKUP($B166,'Module 2025'!$A:$BA,32,FALSE)</f>
        <v/>
      </c>
      <c r="X166" s="157" t="str">
        <f>VLOOKUP($B166,'Module 2025'!$A:$BA,33,FALSE)</f>
        <v/>
      </c>
      <c r="Y166" s="157" t="str">
        <f>VLOOKUP($B166,'Module 2025'!$A:$BA,34,FALSE)</f>
        <v/>
      </c>
      <c r="Z166" s="157" t="str">
        <f>VLOOKUP($B166,'Module 2025'!$A:$BA,35,FALSE)</f>
        <v/>
      </c>
      <c r="AA166" s="157" t="str">
        <f>VLOOKUP($B166,'Module 2025'!$A:$BA,36,FALSE)</f>
        <v/>
      </c>
      <c r="AB166" s="157" t="str">
        <f>VLOOKUP($B166,'Module 2025'!$A:$BA,37,FALSE)</f>
        <v/>
      </c>
      <c r="AC166" s="157" t="str">
        <f>VLOOKUP(B166,'Module 2025'!A:BC,55,FALSE)</f>
        <v>Ja</v>
      </c>
      <c r="AD166" s="157" t="str">
        <f>VLOOKUP(B166,'Module 2025'!A:BD,56,FALSE)</f>
        <v>WIN</v>
      </c>
      <c r="AE166" s="157">
        <f>VLOOKUP(B166,'Module 2025'!A:AX,50,FALSE)</f>
        <v>0</v>
      </c>
      <c r="AF166" s="157">
        <f>VLOOKUP(B166,'Module 2025'!A:F,6,FALSE)</f>
        <v>0</v>
      </c>
      <c r="AG166" s="157">
        <f>VLOOKUP(B166,'Module 2025'!A:H,7,FALSE)</f>
        <v>0</v>
      </c>
      <c r="AH166" s="157" t="str">
        <f>VLOOKUP(B166,'Module 2025'!A:H,8,FALSE)</f>
        <v>IT</v>
      </c>
      <c r="AI166" s="157" t="str">
        <f>VLOOKUP(B166,'Module 2025'!A:BR,70,FALSE)</f>
        <v>x</v>
      </c>
    </row>
    <row r="167" spans="1:35">
      <c r="A167" s="117" t="str">
        <f>VLOOKUP($B167,'Module 2025'!$A:$BQ,69,FALSE)</f>
        <v>Spiess Harry</v>
      </c>
      <c r="B167" s="120" t="s">
        <v>3244</v>
      </c>
      <c r="C167" s="6" t="str">
        <f>VLOOKUP($B167,'Module 2025'!$A:$BA,12,FALSE)</f>
        <v>Exkursion Energie Schweiz-Ausland</v>
      </c>
      <c r="D167" s="6" t="str">
        <f>VLOOKUP($B167,'Module 2025'!$A:$BA,38,FALSE)</f>
        <v>INE</v>
      </c>
      <c r="E167" s="117" t="str">
        <f>VLOOKUP($B167,'Module 2025'!$A:$BQ,39,FALSE)</f>
        <v>spha</v>
      </c>
      <c r="F167" s="6" t="str">
        <f>VLOOKUP(D167,Konstruktion!A:B,2,FALSE)</f>
        <v>MPS</v>
      </c>
      <c r="G167" s="6" t="str">
        <f>VLOOKUP($B167,'Module 2025'!$A:$BA,17,FALSE)</f>
        <v>AV5,DS5,ET5,EU5,IT5,MT5,ST5,VS5,WI6</v>
      </c>
      <c r="H167" s="6" t="str">
        <f>VLOOKUP($B167,'Module 2025'!$A:$BA,18,FALSE)</f>
        <v>5. Semester</v>
      </c>
      <c r="I167" s="6" t="str">
        <f>VLOOKUP($B167,'Module 2025'!$A:$BA,19,FALSE)</f>
        <v>5.und 7.Sem/5.Sem(AV,MT)</v>
      </c>
      <c r="J167" s="6" t="str">
        <f>VLOOKUP($B167,'Module 2025'!$A:$BG,59,FALSE)</f>
        <v>KW27</v>
      </c>
      <c r="K167" s="157">
        <f>VLOOKUP($B167,'Module 2025'!$A:$BA,20,FALSE)</f>
        <v>5</v>
      </c>
      <c r="L167" s="157">
        <f>VLOOKUP($B167,'Module 2025'!$A:$BA,21,FALSE)</f>
        <v>5</v>
      </c>
      <c r="M167" s="157">
        <f>VLOOKUP($B167,'Module 2025'!$A:$BA,22,FALSE)</f>
        <v>5</v>
      </c>
      <c r="N167" s="157" t="str">
        <f>VLOOKUP($B167,'Module 2025'!$A:$BA,23,FALSE)</f>
        <v>5;7</v>
      </c>
      <c r="O167" s="157">
        <f>VLOOKUP($B167,'Module 2025'!$A:$BA,24,FALSE)</f>
        <v>5</v>
      </c>
      <c r="P167" s="157" t="str">
        <f>VLOOKUP($B167,'Module 2025'!$A:$BA,25,FALSE)</f>
        <v>5;7</v>
      </c>
      <c r="Q167" s="157">
        <f>VLOOKUP($B167,'Module 2025'!$A:$BA,26,FALSE)</f>
        <v>5</v>
      </c>
      <c r="R167" s="157" t="str">
        <f>VLOOKUP($B167,'Module 2025'!$A:$BA,27,FALSE)</f>
        <v>5;7</v>
      </c>
      <c r="S167" s="157">
        <f>VLOOKUP($B167,'Module 2025'!$A:$BA,28,FALSE)</f>
        <v>5</v>
      </c>
      <c r="T167" s="157" t="str">
        <f>VLOOKUP($B167,'Module 2025'!$A:$BA,29,FALSE)</f>
        <v>5;7</v>
      </c>
      <c r="U167" s="157">
        <f>VLOOKUP($B167,'Module 2025'!$A:$BA,30,FALSE)</f>
        <v>5</v>
      </c>
      <c r="V167" s="157">
        <f>VLOOKUP($B167,'Module 2025'!$A:$BA,31,FALSE)</f>
        <v>5</v>
      </c>
      <c r="W167" s="157">
        <f>VLOOKUP($B167,'Module 2025'!$A:$BA,32,FALSE)</f>
        <v>5</v>
      </c>
      <c r="X167" s="157" t="str">
        <f>VLOOKUP($B167,'Module 2025'!$A:$BA,33,FALSE)</f>
        <v>5;7</v>
      </c>
      <c r="Y167" s="157">
        <f>VLOOKUP($B167,'Module 2025'!$A:$BA,34,FALSE)</f>
        <v>5</v>
      </c>
      <c r="Z167" s="157" t="str">
        <f>VLOOKUP($B167,'Module 2025'!$A:$BA,35,FALSE)</f>
        <v>5;7</v>
      </c>
      <c r="AA167" s="157">
        <f>VLOOKUP($B167,'Module 2025'!$A:$BA,36,FALSE)</f>
        <v>5</v>
      </c>
      <c r="AB167" s="157" t="str">
        <f>VLOOKUP($B167,'Module 2025'!$A:$BA,37,FALSE)</f>
        <v>5;7</v>
      </c>
      <c r="AC167" s="157" t="str">
        <f>VLOOKUP(B167,'Module 2025'!A:BC,55,FALSE)</f>
        <v>Ja</v>
      </c>
      <c r="AD167" s="157">
        <f>VLOOKUP(B167,'Module 2025'!A:BD,56,FALSE)</f>
        <v>0</v>
      </c>
      <c r="AE167" s="157">
        <f>VLOOKUP(B167,'Module 2025'!A:AX,50,FALSE)</f>
        <v>0</v>
      </c>
      <c r="AF167" s="157">
        <f>VLOOKUP(B167,'Module 2025'!A:F,6,FALSE)</f>
        <v>0</v>
      </c>
      <c r="AG167" s="157">
        <f>VLOOKUP(B167,'Module 2025'!A:H,7,FALSE)</f>
        <v>0</v>
      </c>
      <c r="AH167" s="157" t="str">
        <f>VLOOKUP(B167,'Module 2025'!A:H,8,FALSE)</f>
        <v>AV,DS,ET,EU,MT,IT,ST,VS,WI</v>
      </c>
      <c r="AI167" s="157" t="str">
        <f>VLOOKUP(B167,'Module 2025'!A:BR,70,FALSE)</f>
        <v>x</v>
      </c>
    </row>
    <row r="168" spans="1:35">
      <c r="A168" s="117" t="str">
        <f>VLOOKUP($B168,'Module 2025'!$A:$BQ,69,FALSE)</f>
        <v>Spiess Harry</v>
      </c>
      <c r="B168" s="120" t="s">
        <v>3286</v>
      </c>
      <c r="C168" s="6" t="str">
        <f>VLOOKUP($B168,'Module 2025'!$A:$BA,12,FALSE)</f>
        <v>Nachhaltige Treibstoffe</v>
      </c>
      <c r="D168" s="6" t="str">
        <f>VLOOKUP($B168,'Module 2025'!$A:$BA,38,FALSE)</f>
        <v>INE</v>
      </c>
      <c r="E168" s="117" t="str">
        <f>VLOOKUP($B168,'Module 2025'!$A:$BQ,39,FALSE)</f>
        <v>spha</v>
      </c>
      <c r="F168" s="6" t="str">
        <f>VLOOKUP(D168,Konstruktion!A:B,2,FALSE)</f>
        <v>MPS</v>
      </c>
      <c r="G168" s="6" t="str">
        <f>VLOOKUP($B168,'Module 2025'!$A:$BA,17,FALSE)</f>
        <v>AV5,DS5,ET5,EU5,IT5,MT5,ST5,VS5,WI6</v>
      </c>
      <c r="H168" s="6" t="str">
        <f>VLOOKUP($B168,'Module 2025'!$A:$BA,18,FALSE)</f>
        <v>5. und 6. Semester</v>
      </c>
      <c r="I168" s="6" t="str">
        <f>VLOOKUP($B168,'Module 2025'!$A:$BA,19,FALSE)</f>
        <v>5./6./7.Sem;5./6.Sem(AV,MT)</v>
      </c>
      <c r="J168" s="6" t="str">
        <f>VLOOKUP($B168,'Module 2025'!$A:$BG,59,FALSE)</f>
        <v>KW5;KW36/37</v>
      </c>
      <c r="K168" s="157" t="str">
        <f>VLOOKUP($B168,'Module 2025'!$A:$BA,20,FALSE)</f>
        <v>5;6</v>
      </c>
      <c r="L168" s="157" t="str">
        <f>VLOOKUP($B168,'Module 2025'!$A:$BA,21,FALSE)</f>
        <v>5;6</v>
      </c>
      <c r="M168" s="157" t="str">
        <f>VLOOKUP($B168,'Module 2025'!$A:$BA,22,FALSE)</f>
        <v>5;6</v>
      </c>
      <c r="N168" s="157" t="str">
        <f>VLOOKUP($B168,'Module 2025'!$A:$BA,23,FALSE)</f>
        <v>5;6;7</v>
      </c>
      <c r="O168" s="157" t="str">
        <f>VLOOKUP($B168,'Module 2025'!$A:$BA,24,FALSE)</f>
        <v>5;6</v>
      </c>
      <c r="P168" s="157" t="str">
        <f>VLOOKUP($B168,'Module 2025'!$A:$BA,25,FALSE)</f>
        <v>5;6;7</v>
      </c>
      <c r="Q168" s="157" t="str">
        <f>VLOOKUP($B168,'Module 2025'!$A:$BA,26,FALSE)</f>
        <v>5;6</v>
      </c>
      <c r="R168" s="157" t="str">
        <f>VLOOKUP($B168,'Module 2025'!$A:$BA,27,FALSE)</f>
        <v>5;6;7</v>
      </c>
      <c r="S168" s="157" t="str">
        <f>VLOOKUP($B168,'Module 2025'!$A:$BA,28,FALSE)</f>
        <v>5;6</v>
      </c>
      <c r="T168" s="157" t="str">
        <f>VLOOKUP($B168,'Module 2025'!$A:$BA,29,FALSE)</f>
        <v>5;6;7</v>
      </c>
      <c r="U168" s="157" t="str">
        <f>VLOOKUP($B168,'Module 2025'!$A:$BA,30,FALSE)</f>
        <v>5;6</v>
      </c>
      <c r="V168" s="157" t="str">
        <f>VLOOKUP($B168,'Module 2025'!$A:$BA,31,FALSE)</f>
        <v>5;6</v>
      </c>
      <c r="W168" s="157" t="str">
        <f>VLOOKUP($B168,'Module 2025'!$A:$BA,32,FALSE)</f>
        <v>5;6</v>
      </c>
      <c r="X168" s="157" t="str">
        <f>VLOOKUP($B168,'Module 2025'!$A:$BA,33,FALSE)</f>
        <v>5;6;7</v>
      </c>
      <c r="Y168" s="157" t="str">
        <f>VLOOKUP($B168,'Module 2025'!$A:$BA,34,FALSE)</f>
        <v>5;6</v>
      </c>
      <c r="Z168" s="157" t="str">
        <f>VLOOKUP($B168,'Module 2025'!$A:$BA,35,FALSE)</f>
        <v>5;6;7</v>
      </c>
      <c r="AA168" s="157" t="str">
        <f>VLOOKUP($B168,'Module 2025'!$A:$BA,36,FALSE)</f>
        <v>5;6</v>
      </c>
      <c r="AB168" s="157" t="str">
        <f>VLOOKUP($B168,'Module 2025'!$A:$BA,37,FALSE)</f>
        <v>5;6;7</v>
      </c>
      <c r="AC168" s="157" t="str">
        <f>VLOOKUP(B168,'Module 2025'!A:BC,55,FALSE)</f>
        <v>Ja</v>
      </c>
      <c r="AD168" s="157">
        <f>VLOOKUP(B168,'Module 2025'!A:BD,56,FALSE)</f>
        <v>0</v>
      </c>
      <c r="AE168" s="157">
        <f>VLOOKUP(B168,'Module 2025'!A:AX,50,FALSE)</f>
        <v>0</v>
      </c>
      <c r="AF168" s="157">
        <f>VLOOKUP(B168,'Module 2025'!A:F,6,FALSE)</f>
        <v>0</v>
      </c>
      <c r="AG168" s="157">
        <f>VLOOKUP(B168,'Module 2025'!A:H,7,FALSE)</f>
        <v>0</v>
      </c>
      <c r="AH168" s="157" t="str">
        <f>VLOOKUP(B168,'Module 2025'!A:H,8,FALSE)</f>
        <v>AV,DS,ET,EU,MT,IT,ST,VS,WI</v>
      </c>
      <c r="AI168" s="157" t="str">
        <f>VLOOKUP(B168,'Module 2025'!A:BR,70,FALSE)</f>
        <v>x</v>
      </c>
    </row>
    <row r="169" spans="1:35">
      <c r="A169" s="117" t="str">
        <f>VLOOKUP($B169,'Module 2025'!$A:$BQ,69,FALSE)</f>
        <v>Spiess Harry</v>
      </c>
      <c r="B169" s="120" t="s">
        <v>3367</v>
      </c>
      <c r="C169" s="6" t="str">
        <f>VLOOKUP($B169,'Module 2025'!$A:$BA,12,FALSE)</f>
        <v>Technologie für Entwicklungsländer</v>
      </c>
      <c r="D169" s="6" t="str">
        <f>VLOOKUP($B169,'Module 2025'!$A:$BA,38,FALSE)</f>
        <v>INE</v>
      </c>
      <c r="E169" s="117" t="str">
        <f>VLOOKUP($B169,'Module 2025'!$A:$BQ,39,FALSE)</f>
        <v>spha</v>
      </c>
      <c r="F169" s="6" t="str">
        <f>VLOOKUP(D169,Konstruktion!A:B,2,FALSE)</f>
        <v>MPS</v>
      </c>
      <c r="G169" s="6" t="str">
        <f>VLOOKUP($B169,'Module 2025'!$A:$BA,17,FALSE)</f>
        <v>AV5,DS5,ET5,EU5,IT5,MT5,ST5,VS5,WI6</v>
      </c>
      <c r="H169" s="6" t="str">
        <f>VLOOKUP($B169,'Module 2025'!$A:$BA,18,FALSE)</f>
        <v>5. Semester</v>
      </c>
      <c r="I169" s="6" t="str">
        <f>VLOOKUP($B169,'Module 2025'!$A:$BA,19,FALSE)</f>
        <v>5.und 7.Sem/5.Sem(AV,MT)</v>
      </c>
      <c r="J169" s="6">
        <f>VLOOKUP($B169,'Module 2025'!$A:$BG,59,FALSE)</f>
        <v>0</v>
      </c>
      <c r="K169" s="157">
        <f>VLOOKUP($B169,'Module 2025'!$A:$BA,20,FALSE)</f>
        <v>5</v>
      </c>
      <c r="L169" s="157">
        <f>VLOOKUP($B169,'Module 2025'!$A:$BA,21,FALSE)</f>
        <v>5</v>
      </c>
      <c r="M169" s="157">
        <f>VLOOKUP($B169,'Module 2025'!$A:$BA,22,FALSE)</f>
        <v>5</v>
      </c>
      <c r="N169" s="157" t="str">
        <f>VLOOKUP($B169,'Module 2025'!$A:$BA,23,FALSE)</f>
        <v>5;7</v>
      </c>
      <c r="O169" s="157">
        <f>VLOOKUP($B169,'Module 2025'!$A:$BA,24,FALSE)</f>
        <v>5</v>
      </c>
      <c r="P169" s="157" t="str">
        <f>VLOOKUP($B169,'Module 2025'!$A:$BA,25,FALSE)</f>
        <v>5;7</v>
      </c>
      <c r="Q169" s="157">
        <f>VLOOKUP($B169,'Module 2025'!$A:$BA,26,FALSE)</f>
        <v>5</v>
      </c>
      <c r="R169" s="157" t="str">
        <f>VLOOKUP($B169,'Module 2025'!$A:$BA,27,FALSE)</f>
        <v>5;7</v>
      </c>
      <c r="S169" s="157">
        <f>VLOOKUP($B169,'Module 2025'!$A:$BA,28,FALSE)</f>
        <v>5</v>
      </c>
      <c r="T169" s="157" t="str">
        <f>VLOOKUP($B169,'Module 2025'!$A:$BA,29,FALSE)</f>
        <v>5;7</v>
      </c>
      <c r="U169" s="157">
        <f>VLOOKUP($B169,'Module 2025'!$A:$BA,30,FALSE)</f>
        <v>5</v>
      </c>
      <c r="V169" s="157">
        <f>VLOOKUP($B169,'Module 2025'!$A:$BA,31,FALSE)</f>
        <v>5</v>
      </c>
      <c r="W169" s="157">
        <f>VLOOKUP($B169,'Module 2025'!$A:$BA,32,FALSE)</f>
        <v>5</v>
      </c>
      <c r="X169" s="157" t="str">
        <f>VLOOKUP($B169,'Module 2025'!$A:$BA,33,FALSE)</f>
        <v>5;7</v>
      </c>
      <c r="Y169" s="157">
        <f>VLOOKUP($B169,'Module 2025'!$A:$BA,34,FALSE)</f>
        <v>5</v>
      </c>
      <c r="Z169" s="157" t="str">
        <f>VLOOKUP($B169,'Module 2025'!$A:$BA,35,FALSE)</f>
        <v>5;7</v>
      </c>
      <c r="AA169" s="157">
        <f>VLOOKUP($B169,'Module 2025'!$A:$BA,36,FALSE)</f>
        <v>5</v>
      </c>
      <c r="AB169" s="157" t="str">
        <f>VLOOKUP($B169,'Module 2025'!$A:$BA,37,FALSE)</f>
        <v>5;7</v>
      </c>
      <c r="AC169" s="157" t="str">
        <f>VLOOKUP(B169,'Module 2025'!A:BC,55,FALSE)</f>
        <v>Ja</v>
      </c>
      <c r="AD169" s="157">
        <f>VLOOKUP(B169,'Module 2025'!A:BD,56,FALSE)</f>
        <v>0</v>
      </c>
      <c r="AE169" s="157">
        <f>VLOOKUP(B169,'Module 2025'!A:AX,50,FALSE)</f>
        <v>0</v>
      </c>
      <c r="AF169" s="157">
        <f>VLOOKUP(B169,'Module 2025'!A:F,6,FALSE)</f>
        <v>0</v>
      </c>
      <c r="AG169" s="157">
        <f>VLOOKUP(B169,'Module 2025'!A:H,7,FALSE)</f>
        <v>0</v>
      </c>
      <c r="AH169" s="157" t="str">
        <f>VLOOKUP(B169,'Module 2025'!A:H,8,FALSE)</f>
        <v>AV,DS,ET,EU,MT,IT,ST,VS,WI</v>
      </c>
      <c r="AI169" s="157" t="str">
        <f>VLOOKUP(B169,'Module 2025'!A:BR,70,FALSE)</f>
        <v>x</v>
      </c>
    </row>
    <row r="170" spans="1:35">
      <c r="A170" s="117" t="str">
        <f>VLOOKUP($B170,'Module 2025'!$A:$BQ,69,FALSE)</f>
        <v>Spiess Harry</v>
      </c>
      <c r="B170" s="120" t="s">
        <v>4134</v>
      </c>
      <c r="C170" s="6" t="str">
        <f>VLOOKUP($B170,'Module 2025'!$A:$BA,12,FALSE)</f>
        <v>Zukunft Rohstoffe</v>
      </c>
      <c r="D170" s="6" t="str">
        <f>VLOOKUP($B170,'Module 2025'!$A:$BA,38,FALSE)</f>
        <v>INE</v>
      </c>
      <c r="E170" s="117" t="str">
        <f>VLOOKUP($B170,'Module 2025'!$A:$BQ,39,FALSE)</f>
        <v>spha</v>
      </c>
      <c r="F170" s="6" t="str">
        <f>VLOOKUP(D170,Konstruktion!A:B,2,FALSE)</f>
        <v>MPS</v>
      </c>
      <c r="G170" s="6" t="str">
        <f>VLOOKUP($B170,'Module 2025'!$A:$BA,17,FALSE)</f>
        <v>AV5,DS5,ET5,EU5,IT5,MT5,ST5,VS5,WI6</v>
      </c>
      <c r="H170" s="6" t="str">
        <f>VLOOKUP($B170,'Module 2025'!$A:$BA,18,FALSE)</f>
        <v>6. Semester</v>
      </c>
      <c r="I170" s="6" t="str">
        <f>VLOOKUP($B170,'Module 2025'!$A:$BA,19,FALSE)</f>
        <v>6. Semester</v>
      </c>
      <c r="J170" s="6">
        <f>VLOOKUP($B170,'Module 2025'!$A:$BG,59,FALSE)</f>
        <v>0</v>
      </c>
      <c r="K170" s="157">
        <f>VLOOKUP($B170,'Module 2025'!$A:$BA,20,FALSE)</f>
        <v>6</v>
      </c>
      <c r="L170" s="157">
        <f>VLOOKUP($B170,'Module 2025'!$A:$BA,21,FALSE)</f>
        <v>6</v>
      </c>
      <c r="M170" s="157">
        <f>VLOOKUP($B170,'Module 2025'!$A:$BA,22,FALSE)</f>
        <v>6</v>
      </c>
      <c r="N170" s="157">
        <f>VLOOKUP($B170,'Module 2025'!$A:$BA,23,FALSE)</f>
        <v>6</v>
      </c>
      <c r="O170" s="157">
        <f>VLOOKUP($B170,'Module 2025'!$A:$BA,24,FALSE)</f>
        <v>6</v>
      </c>
      <c r="P170" s="157">
        <f>VLOOKUP($B170,'Module 2025'!$A:$BA,25,FALSE)</f>
        <v>6</v>
      </c>
      <c r="Q170" s="157">
        <f>VLOOKUP($B170,'Module 2025'!$A:$BA,26,FALSE)</f>
        <v>6</v>
      </c>
      <c r="R170" s="157">
        <f>VLOOKUP($B170,'Module 2025'!$A:$BA,27,FALSE)</f>
        <v>6</v>
      </c>
      <c r="S170" s="157">
        <f>VLOOKUP($B170,'Module 2025'!$A:$BA,28,FALSE)</f>
        <v>6</v>
      </c>
      <c r="T170" s="157">
        <f>VLOOKUP($B170,'Module 2025'!$A:$BA,29,FALSE)</f>
        <v>6</v>
      </c>
      <c r="U170" s="157">
        <f>VLOOKUP($B170,'Module 2025'!$A:$BA,30,FALSE)</f>
        <v>6</v>
      </c>
      <c r="V170" s="157">
        <f>VLOOKUP($B170,'Module 2025'!$A:$BA,31,FALSE)</f>
        <v>6</v>
      </c>
      <c r="W170" s="157">
        <f>VLOOKUP($B170,'Module 2025'!$A:$BA,32,FALSE)</f>
        <v>6</v>
      </c>
      <c r="X170" s="157">
        <f>VLOOKUP($B170,'Module 2025'!$A:$BA,33,FALSE)</f>
        <v>6</v>
      </c>
      <c r="Y170" s="157">
        <f>VLOOKUP($B170,'Module 2025'!$A:$BA,34,FALSE)</f>
        <v>6</v>
      </c>
      <c r="Z170" s="157">
        <f>VLOOKUP($B170,'Module 2025'!$A:$BA,35,FALSE)</f>
        <v>6</v>
      </c>
      <c r="AA170" s="157">
        <f>VLOOKUP($B170,'Module 2025'!$A:$BA,36,FALSE)</f>
        <v>6</v>
      </c>
      <c r="AB170" s="157">
        <f>VLOOKUP($B170,'Module 2025'!$A:$BA,37,FALSE)</f>
        <v>6</v>
      </c>
      <c r="AC170" s="157" t="str">
        <f>VLOOKUP(B170,'Module 2025'!A:BC,55,FALSE)</f>
        <v>Ja</v>
      </c>
      <c r="AD170" s="157">
        <f>VLOOKUP(B170,'Module 2025'!A:BD,56,FALSE)</f>
        <v>0</v>
      </c>
      <c r="AE170" s="157">
        <f>VLOOKUP(B170,'Module 2025'!A:AX,50,FALSE)</f>
        <v>0</v>
      </c>
      <c r="AF170" s="157">
        <f>VLOOKUP(B170,'Module 2025'!A:F,6,FALSE)</f>
        <v>0</v>
      </c>
      <c r="AG170" s="157">
        <f>VLOOKUP(B170,'Module 2025'!A:H,7,FALSE)</f>
        <v>0</v>
      </c>
      <c r="AH170" s="157" t="str">
        <f>VLOOKUP(B170,'Module 2025'!A:H,8,FALSE)</f>
        <v>AV,DS,ET,EU,MT,IT,ST,VS,WI</v>
      </c>
      <c r="AI170" s="157" t="str">
        <f>VLOOKUP(B170,'Module 2025'!A:BR,70,FALSE)</f>
        <v>x</v>
      </c>
    </row>
    <row r="171" spans="1:35">
      <c r="A171" s="117" t="str">
        <f>VLOOKUP($B171,'Module 2025'!$A:$BQ,69,FALSE)</f>
        <v>Spillner Josef</v>
      </c>
      <c r="B171" s="66" t="s">
        <v>3096</v>
      </c>
      <c r="C171" s="6" t="str">
        <f>VLOOKUP($B171,'Module 2025'!$A:$BA,12,FALSE)</f>
        <v>Serverless and Cloud Application Development</v>
      </c>
      <c r="D171" s="6" t="str">
        <f>VLOOKUP($B171,'Module 2025'!$A:$BA,38,FALSE)</f>
        <v>InIT</v>
      </c>
      <c r="E171" s="117" t="str">
        <f>VLOOKUP($B171,'Module 2025'!$A:$BQ,39,FALSE)</f>
        <v>spio</v>
      </c>
      <c r="F171" s="6" t="str">
        <f>VLOOKUP(D171,Konstruktion!A:B,2,FALSE)</f>
        <v>IEM</v>
      </c>
      <c r="G171" s="6" t="str">
        <f>VLOOKUP($B171,'Module 2025'!$A:$BA,17,FALSE)</f>
        <v>IT6</v>
      </c>
      <c r="H171" s="6" t="str">
        <f>VLOOKUP($B171,'Module 2025'!$A:$BA,18,FALSE)</f>
        <v>5. Semester</v>
      </c>
      <c r="I171" s="6" t="str">
        <f>VLOOKUP($B171,'Module 2025'!$A:$BA,19,FALSE)</f>
        <v>5. Sem/7. Sem</v>
      </c>
      <c r="J171" s="6">
        <f>VLOOKUP($B171,'Module 2025'!$A:$BG,59,FALSE)</f>
        <v>0</v>
      </c>
      <c r="K171" s="157">
        <f>VLOOKUP($B171,'Module 2025'!$A:$BA,20,FALSE)</f>
        <v>0</v>
      </c>
      <c r="L171" s="157">
        <f>VLOOKUP($B171,'Module 2025'!$A:$BA,21,FALSE)</f>
        <v>0</v>
      </c>
      <c r="M171" s="157">
        <f>VLOOKUP($B171,'Module 2025'!$A:$BA,22,FALSE)</f>
        <v>0</v>
      </c>
      <c r="N171" s="157">
        <f>VLOOKUP($B171,'Module 2025'!$A:$BA,23,FALSE)</f>
        <v>0</v>
      </c>
      <c r="O171" s="157">
        <f>VLOOKUP($B171,'Module 2025'!$A:$BA,24,FALSE)</f>
        <v>0</v>
      </c>
      <c r="P171" s="157">
        <f>VLOOKUP($B171,'Module 2025'!$A:$BA,25,FALSE)</f>
        <v>0</v>
      </c>
      <c r="Q171" s="157">
        <f>VLOOKUP($B171,'Module 2025'!$A:$BA,26,FALSE)</f>
        <v>0</v>
      </c>
      <c r="R171" s="157">
        <f>VLOOKUP($B171,'Module 2025'!$A:$BA,27,FALSE)</f>
        <v>0</v>
      </c>
      <c r="S171" s="157">
        <f>VLOOKUP($B171,'Module 2025'!$A:$BA,28,FALSE)</f>
        <v>5</v>
      </c>
      <c r="T171" s="157" t="str">
        <f>VLOOKUP($B171,'Module 2025'!$A:$BA,29,FALSE)</f>
        <v>5;7</v>
      </c>
      <c r="U171" s="157">
        <f>VLOOKUP($B171,'Module 2025'!$A:$BA,30,FALSE)</f>
        <v>0</v>
      </c>
      <c r="V171" s="157">
        <f>VLOOKUP($B171,'Module 2025'!$A:$BA,31,FALSE)</f>
        <v>0</v>
      </c>
      <c r="W171" s="157">
        <f>VLOOKUP($B171,'Module 2025'!$A:$BA,32,FALSE)</f>
        <v>0</v>
      </c>
      <c r="X171" s="157">
        <f>VLOOKUP($B171,'Module 2025'!$A:$BA,33,FALSE)</f>
        <v>0</v>
      </c>
      <c r="Y171" s="157">
        <f>VLOOKUP($B171,'Module 2025'!$A:$BA,34,FALSE)</f>
        <v>0</v>
      </c>
      <c r="Z171" s="157">
        <f>VLOOKUP($B171,'Module 2025'!$A:$BA,35,FALSE)</f>
        <v>0</v>
      </c>
      <c r="AA171" s="157">
        <f>VLOOKUP($B171,'Module 2025'!$A:$BA,36,FALSE)</f>
        <v>0</v>
      </c>
      <c r="AB171" s="157">
        <f>VLOOKUP($B171,'Module 2025'!$A:$BA,37,FALSE)</f>
        <v>0</v>
      </c>
      <c r="AC171" s="157" t="str">
        <f>VLOOKUP(B171,'Module 2025'!A:BC,55,FALSE)</f>
        <v>Ja</v>
      </c>
      <c r="AD171" s="157" t="str">
        <f>VLOOKUP(B171,'Module 2025'!A:BD,56,FALSE)</f>
        <v>ZH</v>
      </c>
      <c r="AE171" s="157" t="str">
        <f>VLOOKUP(B171,'Module 2025'!A:AX,50,FALSE)</f>
        <v>x</v>
      </c>
      <c r="AF171" s="157">
        <f>VLOOKUP(B171,'Module 2025'!A:F,6,FALSE)</f>
        <v>0</v>
      </c>
      <c r="AG171" s="157">
        <f>VLOOKUP(B171,'Module 2025'!A:H,7,FALSE)</f>
        <v>0</v>
      </c>
      <c r="AH171" s="157" t="str">
        <f>VLOOKUP(B171,'Module 2025'!A:H,8,FALSE)</f>
        <v>IT</v>
      </c>
      <c r="AI171" s="157" t="str">
        <f>VLOOKUP(B171,'Module 2025'!A:BR,70,FALSE)</f>
        <v>x</v>
      </c>
    </row>
    <row r="172" spans="1:35">
      <c r="A172" s="117" t="str">
        <f>VLOOKUP($B172,'Module 2025'!$A:$BQ,69,FALSE)</f>
        <v>Stadelmann Thilo</v>
      </c>
      <c r="B172" s="66" t="s">
        <v>2896</v>
      </c>
      <c r="C172" s="6" t="str">
        <f>VLOOKUP($B172,'Module 2025'!$A:$BA,12,FALSE)</f>
        <v>Artificial Intelligence 1</v>
      </c>
      <c r="D172" s="6" t="str">
        <f>VLOOKUP($B172,'Module 2025'!$A:$BA,38,FALSE)</f>
        <v>InIT</v>
      </c>
      <c r="E172" s="117" t="str">
        <f>VLOOKUP($B172,'Module 2025'!$A:$BQ,39,FALSE)</f>
        <v>stdm</v>
      </c>
      <c r="F172" s="6" t="str">
        <f>VLOOKUP(D172,Konstruktion!A:B,2,FALSE)</f>
        <v>IEM</v>
      </c>
      <c r="G172" s="6" t="str">
        <f>VLOOKUP($B172,'Module 2025'!$A:$BA,17,FALSE)</f>
        <v>IT6</v>
      </c>
      <c r="H172" s="6" t="str">
        <f>VLOOKUP($B172,'Module 2025'!$A:$BA,18,FALSE)</f>
        <v>5. Semester</v>
      </c>
      <c r="I172" s="6" t="str">
        <f>VLOOKUP($B172,'Module 2025'!$A:$BA,19,FALSE)</f>
        <v>5. Sem/7. Sem</v>
      </c>
      <c r="J172" s="6">
        <f>VLOOKUP($B172,'Module 2025'!$A:$BG,59,FALSE)</f>
        <v>0</v>
      </c>
      <c r="K172" s="157" t="str">
        <f>VLOOKUP($B172,'Module 2025'!$A:$BA,20,FALSE)</f>
        <v/>
      </c>
      <c r="L172" s="157" t="str">
        <f>VLOOKUP($B172,'Module 2025'!$A:$BA,21,FALSE)</f>
        <v/>
      </c>
      <c r="M172" s="157">
        <f>VLOOKUP($B172,'Module 2025'!$A:$BA,22,FALSE)</f>
        <v>0</v>
      </c>
      <c r="N172" s="157">
        <f>VLOOKUP($B172,'Module 2025'!$A:$BA,23,FALSE)</f>
        <v>0</v>
      </c>
      <c r="O172" s="157" t="str">
        <f>VLOOKUP($B172,'Module 2025'!$A:$BA,24,FALSE)</f>
        <v/>
      </c>
      <c r="P172" s="157" t="str">
        <f>VLOOKUP($B172,'Module 2025'!$A:$BA,25,FALSE)</f>
        <v/>
      </c>
      <c r="Q172" s="157" t="str">
        <f>VLOOKUP($B172,'Module 2025'!$A:$BA,26,FALSE)</f>
        <v/>
      </c>
      <c r="R172" s="157" t="str">
        <f>VLOOKUP($B172,'Module 2025'!$A:$BA,27,FALSE)</f>
        <v/>
      </c>
      <c r="S172" s="157">
        <f>VLOOKUP($B172,'Module 2025'!$A:$BA,28,FALSE)</f>
        <v>5</v>
      </c>
      <c r="T172" s="157" t="str">
        <f>VLOOKUP($B172,'Module 2025'!$A:$BA,29,FALSE)</f>
        <v>5;7</v>
      </c>
      <c r="U172" s="157" t="str">
        <f>VLOOKUP($B172,'Module 2025'!$A:$BA,30,FALSE)</f>
        <v/>
      </c>
      <c r="V172" s="157" t="str">
        <f>VLOOKUP($B172,'Module 2025'!$A:$BA,31,FALSE)</f>
        <v/>
      </c>
      <c r="W172" s="157" t="str">
        <f>VLOOKUP($B172,'Module 2025'!$A:$BA,32,FALSE)</f>
        <v/>
      </c>
      <c r="X172" s="157" t="str">
        <f>VLOOKUP($B172,'Module 2025'!$A:$BA,33,FALSE)</f>
        <v/>
      </c>
      <c r="Y172" s="157" t="str">
        <f>VLOOKUP($B172,'Module 2025'!$A:$BA,34,FALSE)</f>
        <v/>
      </c>
      <c r="Z172" s="157" t="str">
        <f>VLOOKUP($B172,'Module 2025'!$A:$BA,35,FALSE)</f>
        <v/>
      </c>
      <c r="AA172" s="157" t="str">
        <f>VLOOKUP($B172,'Module 2025'!$A:$BA,36,FALSE)</f>
        <v/>
      </c>
      <c r="AB172" s="157" t="str">
        <f>VLOOKUP($B172,'Module 2025'!$A:$BA,37,FALSE)</f>
        <v/>
      </c>
      <c r="AC172" s="157" t="str">
        <f>VLOOKUP(B172,'Module 2025'!A:BC,55,FALSE)</f>
        <v>Ja</v>
      </c>
      <c r="AD172" s="157" t="str">
        <f>VLOOKUP(B172,'Module 2025'!A:BD,56,FALSE)</f>
        <v>WIN+ZH</v>
      </c>
      <c r="AE172" s="157" t="str">
        <f>VLOOKUP(B172,'Module 2025'!A:AX,50,FALSE)</f>
        <v>x</v>
      </c>
      <c r="AF172" s="157">
        <f>VLOOKUP(B172,'Module 2025'!A:F,6,FALSE)</f>
        <v>0</v>
      </c>
      <c r="AG172" s="157">
        <f>VLOOKUP(B172,'Module 2025'!A:H,7,FALSE)</f>
        <v>0</v>
      </c>
      <c r="AH172" s="157" t="str">
        <f>VLOOKUP(B172,'Module 2025'!A:H,8,FALSE)</f>
        <v>IT</v>
      </c>
      <c r="AI172" s="157" t="str">
        <f>VLOOKUP(B172,'Module 2025'!A:BR,70,FALSE)</f>
        <v>x</v>
      </c>
    </row>
    <row r="173" spans="1:35">
      <c r="A173" s="117" t="str">
        <f>VLOOKUP($B173,'Module 2025'!$A:$BQ,69,FALSE)</f>
        <v>Stadelmann Thilo</v>
      </c>
      <c r="B173" s="66" t="s">
        <v>3766</v>
      </c>
      <c r="C173" s="6" t="str">
        <f>VLOOKUP($B173,'Module 2025'!$A:$BA,12,FALSE)</f>
        <v>Artificial Intelligence 2</v>
      </c>
      <c r="D173" s="6" t="str">
        <f>VLOOKUP($B173,'Module 2025'!$A:$BA,38,FALSE)</f>
        <v>InIT</v>
      </c>
      <c r="E173" s="117" t="str">
        <f>VLOOKUP($B173,'Module 2025'!$A:$BQ,39,FALSE)</f>
        <v>stdm</v>
      </c>
      <c r="F173" s="6" t="str">
        <f>VLOOKUP(D173,Konstruktion!A:B,2,FALSE)</f>
        <v>IEM</v>
      </c>
      <c r="G173" s="6" t="str">
        <f>VLOOKUP($B173,'Module 2025'!$A:$BA,17,FALSE)</f>
        <v>IT6</v>
      </c>
      <c r="H173" s="6" t="str">
        <f>VLOOKUP($B173,'Module 2025'!$A:$BA,18,FALSE)</f>
        <v>6. Semester</v>
      </c>
      <c r="I173" s="6" t="str">
        <f>VLOOKUP($B173,'Module 2025'!$A:$BA,19,FALSE)</f>
        <v>6. Sem/8. Sem</v>
      </c>
      <c r="J173" s="6">
        <f>VLOOKUP($B173,'Module 2025'!$A:$BG,59,FALSE)</f>
        <v>0</v>
      </c>
      <c r="K173" s="157" t="str">
        <f>VLOOKUP($B173,'Module 2025'!$A:$BA,20,FALSE)</f>
        <v/>
      </c>
      <c r="L173" s="157" t="str">
        <f>VLOOKUP($B173,'Module 2025'!$A:$BA,21,FALSE)</f>
        <v/>
      </c>
      <c r="M173" s="157">
        <f>VLOOKUP($B173,'Module 2025'!$A:$BA,22,FALSE)</f>
        <v>0</v>
      </c>
      <c r="N173" s="157">
        <f>VLOOKUP($B173,'Module 2025'!$A:$BA,23,FALSE)</f>
        <v>0</v>
      </c>
      <c r="O173" s="157" t="str">
        <f>VLOOKUP($B173,'Module 2025'!$A:$BA,24,FALSE)</f>
        <v/>
      </c>
      <c r="P173" s="157" t="str">
        <f>VLOOKUP($B173,'Module 2025'!$A:$BA,25,FALSE)</f>
        <v/>
      </c>
      <c r="Q173" s="157" t="str">
        <f>VLOOKUP($B173,'Module 2025'!$A:$BA,26,FALSE)</f>
        <v/>
      </c>
      <c r="R173" s="157" t="str">
        <f>VLOOKUP($B173,'Module 2025'!$A:$BA,27,FALSE)</f>
        <v/>
      </c>
      <c r="S173" s="157">
        <f>VLOOKUP($B173,'Module 2025'!$A:$BA,28,FALSE)</f>
        <v>6</v>
      </c>
      <c r="T173" s="157" t="str">
        <f>VLOOKUP($B173,'Module 2025'!$A:$BA,29,FALSE)</f>
        <v>6;8</v>
      </c>
      <c r="U173" s="157" t="str">
        <f>VLOOKUP($B173,'Module 2025'!$A:$BA,30,FALSE)</f>
        <v/>
      </c>
      <c r="V173" s="157" t="str">
        <f>VLOOKUP($B173,'Module 2025'!$A:$BA,31,FALSE)</f>
        <v/>
      </c>
      <c r="W173" s="157" t="str">
        <f>VLOOKUP($B173,'Module 2025'!$A:$BA,32,FALSE)</f>
        <v/>
      </c>
      <c r="X173" s="157" t="str">
        <f>VLOOKUP($B173,'Module 2025'!$A:$BA,33,FALSE)</f>
        <v/>
      </c>
      <c r="Y173" s="157" t="str">
        <f>VLOOKUP($B173,'Module 2025'!$A:$BA,34,FALSE)</f>
        <v/>
      </c>
      <c r="Z173" s="157" t="str">
        <f>VLOOKUP($B173,'Module 2025'!$A:$BA,35,FALSE)</f>
        <v/>
      </c>
      <c r="AA173" s="157" t="str">
        <f>VLOOKUP($B173,'Module 2025'!$A:$BA,36,FALSE)</f>
        <v/>
      </c>
      <c r="AB173" s="157" t="str">
        <f>VLOOKUP($B173,'Module 2025'!$A:$BA,37,FALSE)</f>
        <v/>
      </c>
      <c r="AC173" s="157" t="str">
        <f>VLOOKUP(B173,'Module 2025'!A:BC,55,FALSE)</f>
        <v>Nein</v>
      </c>
      <c r="AD173" s="157">
        <f>VLOOKUP(B173,'Module 2025'!A:BD,56,FALSE)</f>
        <v>0</v>
      </c>
      <c r="AE173" s="157" t="str">
        <f>VLOOKUP(B173,'Module 2025'!A:AX,50,FALSE)</f>
        <v>x</v>
      </c>
      <c r="AF173" s="157">
        <f>VLOOKUP(B173,'Module 2025'!A:F,6,FALSE)</f>
        <v>0</v>
      </c>
      <c r="AG173" s="157">
        <f>VLOOKUP(B173,'Module 2025'!A:H,7,FALSE)</f>
        <v>0</v>
      </c>
      <c r="AH173" s="157" t="str">
        <f>VLOOKUP(B173,'Module 2025'!A:H,8,FALSE)</f>
        <v>IT</v>
      </c>
      <c r="AI173" s="157">
        <f>VLOOKUP(B173,'Module 2025'!A:BR,70,FALSE)</f>
        <v>0</v>
      </c>
    </row>
    <row r="174" spans="1:35">
      <c r="A174" s="117" t="str">
        <f>VLOOKUP($B174,'Module 2025'!$A:$BQ,69,FALSE)</f>
        <v>Stamm Christoph Georg</v>
      </c>
      <c r="B174" s="66" t="s">
        <v>2596</v>
      </c>
      <c r="C174" s="6" t="str">
        <f>VLOOKUP($B174,'Module 2025'!$A:$BA,12,FALSE)</f>
        <v>Angewandte Optik / Photonics</v>
      </c>
      <c r="D174" s="6" t="str">
        <f>VLOOKUP($B174,'Module 2025'!$A:$BA,38,FALSE)</f>
        <v>IAMP</v>
      </c>
      <c r="E174" s="117" t="str">
        <f>VLOOKUP($B174,'Module 2025'!$A:$BQ,39,FALSE)</f>
        <v>stac</v>
      </c>
      <c r="F174" s="6" t="str">
        <f>VLOOKUP(D174,Konstruktion!A:B,2,FALSE)</f>
        <v>MPS</v>
      </c>
      <c r="G174" s="6" t="str">
        <f>VLOOKUP($B174,'Module 2025'!$A:$BA,17,FALSE)</f>
        <v>ST5</v>
      </c>
      <c r="H174" s="6" t="str">
        <f>VLOOKUP($B174,'Module 2025'!$A:$BA,18,FALSE)</f>
        <v>5. Semester</v>
      </c>
      <c r="I174" s="6" t="str">
        <f>VLOOKUP($B174,'Module 2025'!$A:$BA,19,FALSE)</f>
        <v>7. Semester</v>
      </c>
      <c r="J174" s="6">
        <f>VLOOKUP($B174,'Module 2025'!$A:$BG,59,FALSE)</f>
        <v>0</v>
      </c>
      <c r="K174" s="157">
        <f>VLOOKUP($B174,'Module 2025'!$A:$BA,20,FALSE)</f>
        <v>0</v>
      </c>
      <c r="L174" s="157">
        <f>VLOOKUP($B174,'Module 2025'!$A:$BA,21,FALSE)</f>
        <v>0</v>
      </c>
      <c r="M174" s="157">
        <f>VLOOKUP($B174,'Module 2025'!$A:$BA,22,FALSE)</f>
        <v>0</v>
      </c>
      <c r="N174" s="157">
        <f>VLOOKUP($B174,'Module 2025'!$A:$BA,23,FALSE)</f>
        <v>0</v>
      </c>
      <c r="O174" s="157">
        <f>VLOOKUP($B174,'Module 2025'!$A:$BA,24,FALSE)</f>
        <v>0</v>
      </c>
      <c r="P174" s="157">
        <f>VLOOKUP($B174,'Module 2025'!$A:$BA,25,FALSE)</f>
        <v>0</v>
      </c>
      <c r="Q174" s="157">
        <f>VLOOKUP($B174,'Module 2025'!$A:$BA,26,FALSE)</f>
        <v>0</v>
      </c>
      <c r="R174" s="157">
        <f>VLOOKUP($B174,'Module 2025'!$A:$BA,27,FALSE)</f>
        <v>0</v>
      </c>
      <c r="S174" s="157">
        <f>VLOOKUP($B174,'Module 2025'!$A:$BA,28,FALSE)</f>
        <v>0</v>
      </c>
      <c r="T174" s="157">
        <f>VLOOKUP($B174,'Module 2025'!$A:$BA,29,FALSE)</f>
        <v>0</v>
      </c>
      <c r="U174" s="157">
        <f>VLOOKUP($B174,'Module 2025'!$A:$BA,30,FALSE)</f>
        <v>0</v>
      </c>
      <c r="V174" s="157">
        <f>VLOOKUP($B174,'Module 2025'!$A:$BA,31,FALSE)</f>
        <v>0</v>
      </c>
      <c r="W174" s="157">
        <f>VLOOKUP($B174,'Module 2025'!$A:$BA,32,FALSE)</f>
        <v>5</v>
      </c>
      <c r="X174" s="157">
        <f>VLOOKUP($B174,'Module 2025'!$A:$BA,33,FALSE)</f>
        <v>7</v>
      </c>
      <c r="Y174" s="157">
        <f>VLOOKUP($B174,'Module 2025'!$A:$BA,34,FALSE)</f>
        <v>0</v>
      </c>
      <c r="Z174" s="157">
        <f>VLOOKUP($B174,'Module 2025'!$A:$BA,35,FALSE)</f>
        <v>0</v>
      </c>
      <c r="AA174" s="157">
        <f>VLOOKUP($B174,'Module 2025'!$A:$BA,36,FALSE)</f>
        <v>0</v>
      </c>
      <c r="AB174" s="157">
        <f>VLOOKUP($B174,'Module 2025'!$A:$BA,37,FALSE)</f>
        <v>0</v>
      </c>
      <c r="AC174" s="157" t="str">
        <f>VLOOKUP(B174,'Module 2025'!A:BC,55,FALSE)</f>
        <v>Ja</v>
      </c>
      <c r="AD174" s="157">
        <f>VLOOKUP(B174,'Module 2025'!A:BD,56,FALSE)</f>
        <v>0</v>
      </c>
      <c r="AE174" s="157">
        <f>VLOOKUP(B174,'Module 2025'!A:AX,50,FALSE)</f>
        <v>0</v>
      </c>
      <c r="AF174" s="157">
        <f>VLOOKUP(B174,'Module 2025'!A:F,6,FALSE)</f>
        <v>0</v>
      </c>
      <c r="AG174" s="157">
        <f>VLOOKUP(B174,'Module 2025'!A:H,7,FALSE)</f>
        <v>0</v>
      </c>
      <c r="AH174" s="157" t="str">
        <f>VLOOKUP(B174,'Module 2025'!A:H,8,FALSE)</f>
        <v>ST</v>
      </c>
      <c r="AI174" s="157" t="str">
        <f>VLOOKUP(B174,'Module 2025'!A:BR,70,FALSE)</f>
        <v>x</v>
      </c>
    </row>
    <row r="175" spans="1:35">
      <c r="A175" s="117" t="str">
        <f>VLOOKUP($B175,'Module 2025'!$A:$BQ,69,FALSE)</f>
        <v>Stingelin Simon Iwan</v>
      </c>
      <c r="B175" s="66" t="s">
        <v>2433</v>
      </c>
      <c r="C175" s="6" t="str">
        <f>VLOOKUP($B175,'Module 2025'!$A:$BA,12,FALSE)</f>
        <v>Höhere Analysis und Numerik</v>
      </c>
      <c r="D175" s="6" t="str">
        <f>VLOOKUP($B175,'Module 2025'!$A:$BA,38,FALSE)</f>
        <v>IAMP</v>
      </c>
      <c r="E175" s="117" t="str">
        <f>VLOOKUP($B175,'Module 2025'!$A:$BQ,39,FALSE)</f>
        <v>stiw</v>
      </c>
      <c r="F175" s="6" t="str">
        <f>VLOOKUP(D175,Konstruktion!A:B,2,FALSE)</f>
        <v>MPS</v>
      </c>
      <c r="G175" s="6" t="str">
        <f>VLOOKUP($B175,'Module 2025'!$A:$BA,17,FALSE)</f>
        <v>AV6,DS6,ET5,EU6,IT6,MT7,ST5,VS6,WI6</v>
      </c>
      <c r="H175" s="6" t="str">
        <f>VLOOKUP($B175,'Module 2025'!$A:$BA,18,FALSE)</f>
        <v>5. Semester</v>
      </c>
      <c r="I175" s="6" t="str">
        <f>VLOOKUP($B175,'Module 2025'!$A:$BA,19,FALSE)</f>
        <v>7. Semester</v>
      </c>
      <c r="J175" s="6">
        <f>VLOOKUP($B175,'Module 2025'!$A:$BG,59,FALSE)</f>
        <v>0</v>
      </c>
      <c r="K175" s="157">
        <f>VLOOKUP($B175,'Module 2025'!$A:$BA,20,FALSE)</f>
        <v>5</v>
      </c>
      <c r="L175" s="157">
        <f>VLOOKUP($B175,'Module 2025'!$A:$BA,21,FALSE)</f>
        <v>7</v>
      </c>
      <c r="M175" s="157">
        <f>VLOOKUP($B175,'Module 2025'!$A:$BA,22,FALSE)</f>
        <v>5</v>
      </c>
      <c r="N175" s="157">
        <f>VLOOKUP($B175,'Module 2025'!$A:$BA,23,FALSE)</f>
        <v>7</v>
      </c>
      <c r="O175" s="157">
        <f>VLOOKUP($B175,'Module 2025'!$A:$BA,24,FALSE)</f>
        <v>5</v>
      </c>
      <c r="P175" s="157">
        <f>VLOOKUP($B175,'Module 2025'!$A:$BA,25,FALSE)</f>
        <v>7</v>
      </c>
      <c r="Q175" s="157">
        <f>VLOOKUP($B175,'Module 2025'!$A:$BA,26,FALSE)</f>
        <v>5</v>
      </c>
      <c r="R175" s="157">
        <f>VLOOKUP($B175,'Module 2025'!$A:$BA,27,FALSE)</f>
        <v>7</v>
      </c>
      <c r="S175" s="157">
        <f>VLOOKUP($B175,'Module 2025'!$A:$BA,28,FALSE)</f>
        <v>5</v>
      </c>
      <c r="T175" s="157">
        <f>VLOOKUP($B175,'Module 2025'!$A:$BA,29,FALSE)</f>
        <v>7</v>
      </c>
      <c r="U175" s="157">
        <f>VLOOKUP($B175,'Module 2025'!$A:$BA,30,FALSE)</f>
        <v>5</v>
      </c>
      <c r="V175" s="157">
        <f>VLOOKUP($B175,'Module 2025'!$A:$BA,31,FALSE)</f>
        <v>7</v>
      </c>
      <c r="W175" s="157">
        <f>VLOOKUP($B175,'Module 2025'!$A:$BA,32,FALSE)</f>
        <v>5</v>
      </c>
      <c r="X175" s="157">
        <f>VLOOKUP($B175,'Module 2025'!$A:$BA,33,FALSE)</f>
        <v>7</v>
      </c>
      <c r="Y175" s="157">
        <f>VLOOKUP($B175,'Module 2025'!$A:$BA,34,FALSE)</f>
        <v>5</v>
      </c>
      <c r="Z175" s="157">
        <f>VLOOKUP($B175,'Module 2025'!$A:$BA,35,FALSE)</f>
        <v>7</v>
      </c>
      <c r="AA175" s="157">
        <f>VLOOKUP($B175,'Module 2025'!$A:$BA,36,FALSE)</f>
        <v>5</v>
      </c>
      <c r="AB175" s="157">
        <f>VLOOKUP($B175,'Module 2025'!$A:$BA,37,FALSE)</f>
        <v>7</v>
      </c>
      <c r="AC175" s="157" t="str">
        <f>VLOOKUP(B175,'Module 2025'!A:BC,55,FALSE)</f>
        <v>Ja</v>
      </c>
      <c r="AD175" s="157" t="str">
        <f>VLOOKUP(B175,'Module 2025'!A:BD,56,FALSE)</f>
        <v>WIN</v>
      </c>
      <c r="AE175" s="157">
        <f>VLOOKUP(B175,'Module 2025'!A:AX,50,FALSE)</f>
        <v>0</v>
      </c>
      <c r="AF175" s="157">
        <f>VLOOKUP(B175,'Module 2025'!A:F,6,FALSE)</f>
        <v>0</v>
      </c>
      <c r="AG175" s="157">
        <f>VLOOKUP(B175,'Module 2025'!A:H,7,FALSE)</f>
        <v>0</v>
      </c>
      <c r="AH175" s="157" t="str">
        <f>VLOOKUP(B175,'Module 2025'!A:H,8,FALSE)</f>
        <v>AV,DS,ET,EU,IT,MT,ST,VS,WI</v>
      </c>
      <c r="AI175" s="157" t="str">
        <f>VLOOKUP(B175,'Module 2025'!A:BR,70,FALSE)</f>
        <v>x</v>
      </c>
    </row>
    <row r="176" spans="1:35">
      <c r="A176" s="117" t="str">
        <f>VLOOKUP($B176,'Module 2025'!$A:$BQ,69,FALSE)</f>
        <v>Stockinger Kurt</v>
      </c>
      <c r="B176" s="66" t="s">
        <v>3732</v>
      </c>
      <c r="C176" s="6" t="str">
        <f>VLOOKUP($B176,'Module 2025'!$A:$BA,12,FALSE)</f>
        <v>Information Engineering 2</v>
      </c>
      <c r="D176" s="6" t="str">
        <f>VLOOKUP($B176,'Module 2025'!$A:$BA,38,FALSE)</f>
        <v>INIT</v>
      </c>
      <c r="E176" s="117" t="str">
        <f>VLOOKUP($B176,'Module 2025'!$A:$BQ,39,FALSE)</f>
        <v>stog</v>
      </c>
      <c r="F176" s="6" t="str">
        <f>VLOOKUP(D176,Konstruktion!A:B,2,FALSE)</f>
        <v>IEM</v>
      </c>
      <c r="G176" s="6" t="str">
        <f>VLOOKUP($B176,'Module 2025'!$A:$BA,17,FALSE)</f>
        <v>IT6,WI5</v>
      </c>
      <c r="H176" s="6" t="str">
        <f>VLOOKUP($B176,'Module 2025'!$A:$BA,18,FALSE)</f>
        <v>6. Semester</v>
      </c>
      <c r="I176" s="6" t="str">
        <f>VLOOKUP($B176,'Module 2025'!$A:$BA,19,FALSE)</f>
        <v>6. Sem/8. Sem(IT)</v>
      </c>
      <c r="J176" s="6">
        <f>VLOOKUP($B176,'Module 2025'!$A:$BG,59,FALSE)</f>
        <v>0</v>
      </c>
      <c r="K176" s="157" t="str">
        <f>VLOOKUP($B176,'Module 2025'!$A:$BA,20,FALSE)</f>
        <v/>
      </c>
      <c r="L176" s="157" t="str">
        <f>VLOOKUP($B176,'Module 2025'!$A:$BA,21,FALSE)</f>
        <v/>
      </c>
      <c r="M176" s="157">
        <f>VLOOKUP($B176,'Module 2025'!$A:$BA,22,FALSE)</f>
        <v>0</v>
      </c>
      <c r="N176" s="157">
        <f>VLOOKUP($B176,'Module 2025'!$A:$BA,23,FALSE)</f>
        <v>0</v>
      </c>
      <c r="O176" s="157" t="str">
        <f>VLOOKUP($B176,'Module 2025'!$A:$BA,24,FALSE)</f>
        <v/>
      </c>
      <c r="P176" s="157" t="str">
        <f>VLOOKUP($B176,'Module 2025'!$A:$BA,25,FALSE)</f>
        <v/>
      </c>
      <c r="Q176" s="157" t="str">
        <f>VLOOKUP($B176,'Module 2025'!$A:$BA,26,FALSE)</f>
        <v/>
      </c>
      <c r="R176" s="157" t="str">
        <f>VLOOKUP($B176,'Module 2025'!$A:$BA,27,FALSE)</f>
        <v/>
      </c>
      <c r="S176" s="157">
        <f>VLOOKUP($B176,'Module 2025'!$A:$BA,28,FALSE)</f>
        <v>6</v>
      </c>
      <c r="T176" s="157" t="str">
        <f>VLOOKUP($B176,'Module 2025'!$A:$BA,29,FALSE)</f>
        <v>6;8</v>
      </c>
      <c r="U176" s="157" t="str">
        <f>VLOOKUP($B176,'Module 2025'!$A:$BA,30,FALSE)</f>
        <v/>
      </c>
      <c r="V176" s="157" t="str">
        <f>VLOOKUP($B176,'Module 2025'!$A:$BA,31,FALSE)</f>
        <v/>
      </c>
      <c r="W176" s="157" t="str">
        <f>VLOOKUP($B176,'Module 2025'!$A:$BA,32,FALSE)</f>
        <v/>
      </c>
      <c r="X176" s="157" t="str">
        <f>VLOOKUP($B176,'Module 2025'!$A:$BA,33,FALSE)</f>
        <v/>
      </c>
      <c r="Y176" s="157" t="str">
        <f>VLOOKUP($B176,'Module 2025'!$A:$BA,34,FALSE)</f>
        <v/>
      </c>
      <c r="Z176" s="157" t="str">
        <f>VLOOKUP($B176,'Module 2025'!$A:$BA,35,FALSE)</f>
        <v/>
      </c>
      <c r="AA176" s="157">
        <f>VLOOKUP($B176,'Module 2025'!$A:$BA,36,FALSE)</f>
        <v>6</v>
      </c>
      <c r="AB176" s="157">
        <f>VLOOKUP($B176,'Module 2025'!$A:$BA,37,FALSE)</f>
        <v>6</v>
      </c>
      <c r="AC176" s="157" t="str">
        <f>VLOOKUP(B176,'Module 2025'!A:BC,55,FALSE)</f>
        <v>Ja</v>
      </c>
      <c r="AD176" s="157" t="str">
        <f>VLOOKUP(B176,'Module 2025'!A:BD,56,FALSE)</f>
        <v>WIN+ZH</v>
      </c>
      <c r="AE176" s="157">
        <f>VLOOKUP(B176,'Module 2025'!A:AX,50,FALSE)</f>
        <v>0</v>
      </c>
      <c r="AF176" s="157">
        <f>VLOOKUP(B176,'Module 2025'!A:F,6,FALSE)</f>
        <v>0</v>
      </c>
      <c r="AG176" s="157" t="str">
        <f>VLOOKUP(B176,'Module 2025'!A:H,7,FALSE)</f>
        <v>WI-DSE/IE/WM</v>
      </c>
      <c r="AH176" s="157" t="str">
        <f>VLOOKUP(B176,'Module 2025'!A:H,8,FALSE)</f>
        <v>IT</v>
      </c>
      <c r="AI176" s="157" t="str">
        <f>VLOOKUP(B176,'Module 2025'!A:BR,70,FALSE)</f>
        <v>x</v>
      </c>
    </row>
    <row r="177" spans="1:35">
      <c r="A177" s="117" t="str">
        <f>VLOOKUP($B177,'Module 2025'!$A:$BQ,69,FALSE)</f>
        <v>Stormer Henrik</v>
      </c>
      <c r="B177" s="66" t="s">
        <v>3009</v>
      </c>
      <c r="C177" s="6" t="str">
        <f>VLOOKUP($B177,'Module 2025'!$A:$BA,12,FALSE)</f>
        <v>Mobile Applications 1</v>
      </c>
      <c r="D177" s="6" t="str">
        <f>VLOOKUP($B177,'Module 2025'!$A:$BA,38,FALSE)</f>
        <v>InIT</v>
      </c>
      <c r="E177" s="117" t="str">
        <f>VLOOKUP($B177,'Module 2025'!$A:$BQ,39,FALSE)</f>
        <v>stme</v>
      </c>
      <c r="F177" s="6" t="str">
        <f>VLOOKUP(D177,Konstruktion!A:B,2,FALSE)</f>
        <v>IEM</v>
      </c>
      <c r="G177" s="6" t="str">
        <f>VLOOKUP($B177,'Module 2025'!$A:$BA,17,FALSE)</f>
        <v>IT6</v>
      </c>
      <c r="H177" s="6" t="str">
        <f>VLOOKUP($B177,'Module 2025'!$A:$BA,18,FALSE)</f>
        <v>5. Semester</v>
      </c>
      <c r="I177" s="6" t="str">
        <f>VLOOKUP($B177,'Module 2025'!$A:$BA,19,FALSE)</f>
        <v>5. Sem/7. Sem</v>
      </c>
      <c r="J177" s="6">
        <f>VLOOKUP($B177,'Module 2025'!$A:$BG,59,FALSE)</f>
        <v>0</v>
      </c>
      <c r="K177" s="157" t="str">
        <f>VLOOKUP($B177,'Module 2025'!$A:$BA,20,FALSE)</f>
        <v/>
      </c>
      <c r="L177" s="157" t="str">
        <f>VLOOKUP($B177,'Module 2025'!$A:$BA,21,FALSE)</f>
        <v/>
      </c>
      <c r="M177" s="157">
        <f>VLOOKUP($B177,'Module 2025'!$A:$BA,22,FALSE)</f>
        <v>0</v>
      </c>
      <c r="N177" s="157">
        <f>VLOOKUP($B177,'Module 2025'!$A:$BA,23,FALSE)</f>
        <v>0</v>
      </c>
      <c r="O177" s="157" t="str">
        <f>VLOOKUP($B177,'Module 2025'!$A:$BA,24,FALSE)</f>
        <v/>
      </c>
      <c r="P177" s="157" t="str">
        <f>VLOOKUP($B177,'Module 2025'!$A:$BA,25,FALSE)</f>
        <v/>
      </c>
      <c r="Q177" s="157" t="str">
        <f>VLOOKUP($B177,'Module 2025'!$A:$BA,26,FALSE)</f>
        <v/>
      </c>
      <c r="R177" s="157" t="str">
        <f>VLOOKUP($B177,'Module 2025'!$A:$BA,27,FALSE)</f>
        <v/>
      </c>
      <c r="S177" s="157">
        <f>VLOOKUP($B177,'Module 2025'!$A:$BA,28,FALSE)</f>
        <v>5</v>
      </c>
      <c r="T177" s="157" t="str">
        <f>VLOOKUP($B177,'Module 2025'!$A:$BA,29,FALSE)</f>
        <v>5;7</v>
      </c>
      <c r="U177" s="157" t="str">
        <f>VLOOKUP($B177,'Module 2025'!$A:$BA,30,FALSE)</f>
        <v/>
      </c>
      <c r="V177" s="157" t="str">
        <f>VLOOKUP($B177,'Module 2025'!$A:$BA,31,FALSE)</f>
        <v/>
      </c>
      <c r="W177" s="157" t="str">
        <f>VLOOKUP($B177,'Module 2025'!$A:$BA,32,FALSE)</f>
        <v/>
      </c>
      <c r="X177" s="157" t="str">
        <f>VLOOKUP($B177,'Module 2025'!$A:$BA,33,FALSE)</f>
        <v/>
      </c>
      <c r="Y177" s="157" t="str">
        <f>VLOOKUP($B177,'Module 2025'!$A:$BA,34,FALSE)</f>
        <v/>
      </c>
      <c r="Z177" s="157" t="str">
        <f>VLOOKUP($B177,'Module 2025'!$A:$BA,35,FALSE)</f>
        <v/>
      </c>
      <c r="AA177" s="157" t="str">
        <f>VLOOKUP($B177,'Module 2025'!$A:$BA,36,FALSE)</f>
        <v/>
      </c>
      <c r="AB177" s="157" t="str">
        <f>VLOOKUP($B177,'Module 2025'!$A:$BA,37,FALSE)</f>
        <v/>
      </c>
      <c r="AC177" s="157" t="str">
        <f>VLOOKUP(B177,'Module 2025'!A:BC,55,FALSE)</f>
        <v>Ja</v>
      </c>
      <c r="AD177" s="157" t="str">
        <f>VLOOKUP(B177,'Module 2025'!A:BD,56,FALSE)</f>
        <v>WIN+ZH</v>
      </c>
      <c r="AE177" s="157">
        <f>VLOOKUP(B177,'Module 2025'!A:AX,50,FALSE)</f>
        <v>0</v>
      </c>
      <c r="AF177" s="157">
        <f>VLOOKUP(B177,'Module 2025'!A:F,6,FALSE)</f>
        <v>0</v>
      </c>
      <c r="AG177" s="157">
        <f>VLOOKUP(B177,'Module 2025'!A:H,7,FALSE)</f>
        <v>0</v>
      </c>
      <c r="AH177" s="157" t="str">
        <f>VLOOKUP(B177,'Module 2025'!A:H,8,FALSE)</f>
        <v>IT</v>
      </c>
      <c r="AI177" s="157" t="str">
        <f>VLOOKUP(B177,'Module 2025'!A:BR,70,FALSE)</f>
        <v>x</v>
      </c>
    </row>
    <row r="178" spans="1:35">
      <c r="A178" s="117" t="str">
        <f>VLOOKUP($B178,'Module 2025'!$A:$BQ,69,FALSE)</f>
        <v>Stormer Henrik</v>
      </c>
      <c r="B178" s="66" t="s">
        <v>3832</v>
      </c>
      <c r="C178" s="6" t="str">
        <f>VLOOKUP($B178,'Module 2025'!$A:$BA,12,FALSE)</f>
        <v>Mobile Applications 2</v>
      </c>
      <c r="D178" s="6" t="str">
        <f>VLOOKUP($B178,'Module 2025'!$A:$BA,38,FALSE)</f>
        <v>InIT</v>
      </c>
      <c r="E178" s="117" t="str">
        <f>VLOOKUP($B178,'Module 2025'!$A:$BQ,39,FALSE)</f>
        <v>stme</v>
      </c>
      <c r="F178" s="6" t="str">
        <f>VLOOKUP(D178,Konstruktion!A:B,2,FALSE)</f>
        <v>IEM</v>
      </c>
      <c r="G178" s="6" t="str">
        <f>VLOOKUP($B178,'Module 2025'!$A:$BA,17,FALSE)</f>
        <v>IT6</v>
      </c>
      <c r="H178" s="6" t="str">
        <f>VLOOKUP($B178,'Module 2025'!$A:$BA,18,FALSE)</f>
        <v>6. Semester</v>
      </c>
      <c r="I178" s="6" t="str">
        <f>VLOOKUP($B178,'Module 2025'!$A:$BA,19,FALSE)</f>
        <v>6. Sem/8. Sem</v>
      </c>
      <c r="J178" s="6">
        <f>VLOOKUP($B178,'Module 2025'!$A:$BG,59,FALSE)</f>
        <v>0</v>
      </c>
      <c r="K178" s="157" t="str">
        <f>VLOOKUP($B178,'Module 2025'!$A:$BA,20,FALSE)</f>
        <v/>
      </c>
      <c r="L178" s="157" t="str">
        <f>VLOOKUP($B178,'Module 2025'!$A:$BA,21,FALSE)</f>
        <v/>
      </c>
      <c r="M178" s="157">
        <f>VLOOKUP($B178,'Module 2025'!$A:$BA,22,FALSE)</f>
        <v>0</v>
      </c>
      <c r="N178" s="157">
        <f>VLOOKUP($B178,'Module 2025'!$A:$BA,23,FALSE)</f>
        <v>0</v>
      </c>
      <c r="O178" s="157" t="str">
        <f>VLOOKUP($B178,'Module 2025'!$A:$BA,24,FALSE)</f>
        <v/>
      </c>
      <c r="P178" s="157" t="str">
        <f>VLOOKUP($B178,'Module 2025'!$A:$BA,25,FALSE)</f>
        <v/>
      </c>
      <c r="Q178" s="157" t="str">
        <f>VLOOKUP($B178,'Module 2025'!$A:$BA,26,FALSE)</f>
        <v/>
      </c>
      <c r="R178" s="157" t="str">
        <f>VLOOKUP($B178,'Module 2025'!$A:$BA,27,FALSE)</f>
        <v/>
      </c>
      <c r="S178" s="157">
        <f>VLOOKUP($B178,'Module 2025'!$A:$BA,28,FALSE)</f>
        <v>6</v>
      </c>
      <c r="T178" s="157" t="str">
        <f>VLOOKUP($B178,'Module 2025'!$A:$BA,29,FALSE)</f>
        <v>6;8</v>
      </c>
      <c r="U178" s="157" t="str">
        <f>VLOOKUP($B178,'Module 2025'!$A:$BA,30,FALSE)</f>
        <v/>
      </c>
      <c r="V178" s="157" t="str">
        <f>VLOOKUP($B178,'Module 2025'!$A:$BA,31,FALSE)</f>
        <v/>
      </c>
      <c r="W178" s="157" t="str">
        <f>VLOOKUP($B178,'Module 2025'!$A:$BA,32,FALSE)</f>
        <v/>
      </c>
      <c r="X178" s="157" t="str">
        <f>VLOOKUP($B178,'Module 2025'!$A:$BA,33,FALSE)</f>
        <v/>
      </c>
      <c r="Y178" s="157" t="str">
        <f>VLOOKUP($B178,'Module 2025'!$A:$BA,34,FALSE)</f>
        <v/>
      </c>
      <c r="Z178" s="157" t="str">
        <f>VLOOKUP($B178,'Module 2025'!$A:$BA,35,FALSE)</f>
        <v/>
      </c>
      <c r="AA178" s="157" t="str">
        <f>VLOOKUP($B178,'Module 2025'!$A:$BA,36,FALSE)</f>
        <v/>
      </c>
      <c r="AB178" s="157" t="str">
        <f>VLOOKUP($B178,'Module 2025'!$A:$BA,37,FALSE)</f>
        <v/>
      </c>
      <c r="AC178" s="157" t="str">
        <f>VLOOKUP(B178,'Module 2025'!A:BC,55,FALSE)</f>
        <v>Ja</v>
      </c>
      <c r="AD178" s="157" t="str">
        <f>VLOOKUP(B178,'Module 2025'!A:BD,56,FALSE)</f>
        <v>WIN+ZH</v>
      </c>
      <c r="AE178" s="157">
        <f>VLOOKUP(B178,'Module 2025'!A:AX,50,FALSE)</f>
        <v>0</v>
      </c>
      <c r="AF178" s="157">
        <f>VLOOKUP(B178,'Module 2025'!A:F,6,FALSE)</f>
        <v>0</v>
      </c>
      <c r="AG178" s="157">
        <f>VLOOKUP(B178,'Module 2025'!A:H,7,FALSE)</f>
        <v>0</v>
      </c>
      <c r="AH178" s="157" t="str">
        <f>VLOOKUP(B178,'Module 2025'!A:H,8,FALSE)</f>
        <v>IT</v>
      </c>
      <c r="AI178" s="157" t="str">
        <f>VLOOKUP(B178,'Module 2025'!A:BR,70,FALSE)</f>
        <v>x</v>
      </c>
    </row>
    <row r="179" spans="1:35">
      <c r="A179" s="117" t="str">
        <f>VLOOKUP($B179,'Module 2025'!$A:$BQ,69,FALSE)</f>
        <v>Tellenbach Bernhard</v>
      </c>
      <c r="B179" s="66" t="s">
        <v>3997</v>
      </c>
      <c r="C179" s="6" t="str">
        <f>VLOOKUP($B179,'Module 2025'!$A:$BA,12,FALSE)</f>
        <v>Software and System Security 2</v>
      </c>
      <c r="D179" s="6" t="str">
        <f>VLOOKUP($B179,'Module 2025'!$A:$BA,38,FALSE)</f>
        <v>InIT</v>
      </c>
      <c r="E179" s="117" t="str">
        <f>VLOOKUP($B179,'Module 2025'!$A:$BQ,39,FALSE)</f>
        <v>tebe</v>
      </c>
      <c r="F179" s="6" t="str">
        <f>VLOOKUP(D179,Konstruktion!A:B,2,FALSE)</f>
        <v>IEM</v>
      </c>
      <c r="G179" s="6" t="str">
        <f>VLOOKUP($B179,'Module 2025'!$A:$BA,17,FALSE)</f>
        <v>IT6</v>
      </c>
      <c r="H179" s="6" t="str">
        <f>VLOOKUP($B179,'Module 2025'!$A:$BA,18,FALSE)</f>
        <v>6. Semester</v>
      </c>
      <c r="I179" s="6" t="str">
        <f>VLOOKUP($B179,'Module 2025'!$A:$BA,19,FALSE)</f>
        <v>6. Sem/8. Sem</v>
      </c>
      <c r="J179" s="6">
        <f>VLOOKUP($B179,'Module 2025'!$A:$BG,59,FALSE)</f>
        <v>0</v>
      </c>
      <c r="K179" s="157" t="str">
        <f>VLOOKUP($B179,'Module 2025'!$A:$BA,20,FALSE)</f>
        <v/>
      </c>
      <c r="L179" s="157" t="str">
        <f>VLOOKUP($B179,'Module 2025'!$A:$BA,21,FALSE)</f>
        <v/>
      </c>
      <c r="M179" s="157">
        <f>VLOOKUP($B179,'Module 2025'!$A:$BA,22,FALSE)</f>
        <v>0</v>
      </c>
      <c r="N179" s="157">
        <f>VLOOKUP($B179,'Module 2025'!$A:$BA,23,FALSE)</f>
        <v>0</v>
      </c>
      <c r="O179" s="157" t="str">
        <f>VLOOKUP($B179,'Module 2025'!$A:$BA,24,FALSE)</f>
        <v/>
      </c>
      <c r="P179" s="157" t="str">
        <f>VLOOKUP($B179,'Module 2025'!$A:$BA,25,FALSE)</f>
        <v/>
      </c>
      <c r="Q179" s="157" t="str">
        <f>VLOOKUP($B179,'Module 2025'!$A:$BA,26,FALSE)</f>
        <v/>
      </c>
      <c r="R179" s="157" t="str">
        <f>VLOOKUP($B179,'Module 2025'!$A:$BA,27,FALSE)</f>
        <v/>
      </c>
      <c r="S179" s="157">
        <f>VLOOKUP($B179,'Module 2025'!$A:$BA,28,FALSE)</f>
        <v>6</v>
      </c>
      <c r="T179" s="157" t="str">
        <f>VLOOKUP($B179,'Module 2025'!$A:$BA,29,FALSE)</f>
        <v>6;8</v>
      </c>
      <c r="U179" s="157" t="str">
        <f>VLOOKUP($B179,'Module 2025'!$A:$BA,30,FALSE)</f>
        <v/>
      </c>
      <c r="V179" s="157" t="str">
        <f>VLOOKUP($B179,'Module 2025'!$A:$BA,31,FALSE)</f>
        <v/>
      </c>
      <c r="W179" s="157" t="str">
        <f>VLOOKUP($B179,'Module 2025'!$A:$BA,32,FALSE)</f>
        <v/>
      </c>
      <c r="X179" s="157" t="str">
        <f>VLOOKUP($B179,'Module 2025'!$A:$BA,33,FALSE)</f>
        <v/>
      </c>
      <c r="Y179" s="157" t="str">
        <f>VLOOKUP($B179,'Module 2025'!$A:$BA,34,FALSE)</f>
        <v/>
      </c>
      <c r="Z179" s="157" t="str">
        <f>VLOOKUP($B179,'Module 2025'!$A:$BA,35,FALSE)</f>
        <v/>
      </c>
      <c r="AA179" s="157" t="str">
        <f>VLOOKUP($B179,'Module 2025'!$A:$BA,36,FALSE)</f>
        <v/>
      </c>
      <c r="AB179" s="157" t="str">
        <f>VLOOKUP($B179,'Module 2025'!$A:$BA,37,FALSE)</f>
        <v/>
      </c>
      <c r="AC179" s="157" t="str">
        <f>VLOOKUP(B179,'Module 2025'!A:BC,55,FALSE)</f>
        <v>Ja</v>
      </c>
      <c r="AD179" s="157" t="str">
        <f>VLOOKUP(B179,'Module 2025'!A:BD,56,FALSE)</f>
        <v>WIN+ZH</v>
      </c>
      <c r="AE179" s="157" t="str">
        <f>VLOOKUP(B179,'Module 2025'!A:AX,50,FALSE)</f>
        <v>x</v>
      </c>
      <c r="AF179" s="157">
        <f>VLOOKUP(B179,'Module 2025'!A:F,6,FALSE)</f>
        <v>0</v>
      </c>
      <c r="AG179" s="157">
        <f>VLOOKUP(B179,'Module 2025'!A:H,7,FALSE)</f>
        <v>0</v>
      </c>
      <c r="AH179" s="157" t="str">
        <f>VLOOKUP(B179,'Module 2025'!A:H,8,FALSE)</f>
        <v>IT</v>
      </c>
      <c r="AI179" s="157" t="str">
        <f>VLOOKUP(B179,'Module 2025'!A:BR,70,FALSE)</f>
        <v>x</v>
      </c>
    </row>
    <row r="180" spans="1:35">
      <c r="A180" s="117" t="str">
        <f>VLOOKUP($B180,'Module 2025'!$A:$BQ,69,FALSE)</f>
        <v>Templ Matthias</v>
      </c>
      <c r="B180" s="66" t="s">
        <v>3942</v>
      </c>
      <c r="C180" s="6" t="str">
        <f>VLOOKUP($B180,'Module 2025'!$A:$BA,12,FALSE)</f>
        <v>Survey Design und Analyse</v>
      </c>
      <c r="D180" s="6" t="str">
        <f>VLOOKUP($B180,'Module 2025'!$A:$BA,38,FALSE)</f>
        <v>IDP</v>
      </c>
      <c r="E180" s="117" t="str">
        <f>VLOOKUP($B180,'Module 2025'!$A:$BQ,39,FALSE)</f>
        <v>teml</v>
      </c>
      <c r="F180" s="6" t="str">
        <f>VLOOKUP(D180,Konstruktion!A:B,2,FALSE)</f>
        <v>MPS</v>
      </c>
      <c r="G180" s="6" t="str">
        <f>VLOOKUP($B180,'Module 2025'!$A:$BA,17,FALSE)</f>
        <v>WI5-WM</v>
      </c>
      <c r="H180" s="6" t="str">
        <f>VLOOKUP($B180,'Module 2025'!$A:$BA,18,FALSE)</f>
        <v>6. Semester</v>
      </c>
      <c r="I180" s="6" t="str">
        <f>VLOOKUP($B180,'Module 2025'!$A:$BA,19,FALSE)</f>
        <v>8. Semester</v>
      </c>
      <c r="J180" s="6">
        <f>VLOOKUP($B180,'Module 2025'!$A:$BG,59,FALSE)</f>
        <v>0</v>
      </c>
      <c r="K180" s="157" t="str">
        <f>VLOOKUP($B180,'Module 2025'!$A:$BA,20,FALSE)</f>
        <v/>
      </c>
      <c r="L180" s="157" t="str">
        <f>VLOOKUP($B180,'Module 2025'!$A:$BA,21,FALSE)</f>
        <v/>
      </c>
      <c r="M180" s="157">
        <f>VLOOKUP($B180,'Module 2025'!$A:$BA,22,FALSE)</f>
        <v>0</v>
      </c>
      <c r="N180" s="157">
        <f>VLOOKUP($B180,'Module 2025'!$A:$BA,23,FALSE)</f>
        <v>0</v>
      </c>
      <c r="O180" s="157" t="str">
        <f>VLOOKUP($B180,'Module 2025'!$A:$BA,24,FALSE)</f>
        <v/>
      </c>
      <c r="P180" s="157" t="str">
        <f>VLOOKUP($B180,'Module 2025'!$A:$BA,25,FALSE)</f>
        <v/>
      </c>
      <c r="Q180" s="157" t="str">
        <f>VLOOKUP($B180,'Module 2025'!$A:$BA,26,FALSE)</f>
        <v/>
      </c>
      <c r="R180" s="157" t="str">
        <f>VLOOKUP($B180,'Module 2025'!$A:$BA,27,FALSE)</f>
        <v/>
      </c>
      <c r="S180" s="157" t="str">
        <f>VLOOKUP($B180,'Module 2025'!$A:$BA,28,FALSE)</f>
        <v/>
      </c>
      <c r="T180" s="157" t="str">
        <f>VLOOKUP($B180,'Module 2025'!$A:$BA,29,FALSE)</f>
        <v/>
      </c>
      <c r="U180" s="157" t="str">
        <f>VLOOKUP($B180,'Module 2025'!$A:$BA,30,FALSE)</f>
        <v/>
      </c>
      <c r="V180" s="157" t="str">
        <f>VLOOKUP($B180,'Module 2025'!$A:$BA,31,FALSE)</f>
        <v/>
      </c>
      <c r="W180" s="157" t="str">
        <f>VLOOKUP($B180,'Module 2025'!$A:$BA,32,FALSE)</f>
        <v/>
      </c>
      <c r="X180" s="157" t="str">
        <f>VLOOKUP($B180,'Module 2025'!$A:$BA,33,FALSE)</f>
        <v/>
      </c>
      <c r="Y180" s="157" t="str">
        <f>VLOOKUP($B180,'Module 2025'!$A:$BA,34,FALSE)</f>
        <v/>
      </c>
      <c r="Z180" s="157" t="str">
        <f>VLOOKUP($B180,'Module 2025'!$A:$BA,35,FALSE)</f>
        <v/>
      </c>
      <c r="AA180" s="157">
        <f>VLOOKUP($B180,'Module 2025'!$A:$BA,36,FALSE)</f>
        <v>6</v>
      </c>
      <c r="AB180" s="157">
        <f>VLOOKUP($B180,'Module 2025'!$A:$BA,37,FALSE)</f>
        <v>8</v>
      </c>
      <c r="AC180" s="157" t="str">
        <f>VLOOKUP(B180,'Module 2025'!A:BC,55,FALSE)</f>
        <v>Ja</v>
      </c>
      <c r="AD180" s="157">
        <f>VLOOKUP(B180,'Module 2025'!A:BD,56,FALSE)</f>
        <v>0</v>
      </c>
      <c r="AE180" s="157">
        <f>VLOOKUP(B180,'Module 2025'!A:AX,50,FALSE)</f>
        <v>0</v>
      </c>
      <c r="AF180" s="157">
        <f>VLOOKUP(B180,'Module 2025'!A:F,6,FALSE)</f>
        <v>0</v>
      </c>
      <c r="AG180" s="157" t="str">
        <f>VLOOKUP(B180,'Module 2025'!A:H,7,FALSE)</f>
        <v>WI-WM</v>
      </c>
      <c r="AH180" s="157">
        <f>VLOOKUP(B180,'Module 2025'!A:H,8,FALSE)</f>
        <v>0</v>
      </c>
      <c r="AI180" s="157">
        <f>VLOOKUP(B180,'Module 2025'!A:BR,70,FALSE)</f>
        <v>0</v>
      </c>
    </row>
    <row r="181" spans="1:35">
      <c r="A181" s="117" t="str">
        <f>VLOOKUP($B181,'Module 2025'!$A:$BQ,69,FALSE)</f>
        <v>Tillenkamp Frank</v>
      </c>
      <c r="B181" s="66" t="s">
        <v>2911</v>
      </c>
      <c r="C181" s="6" t="str">
        <f>VLOOKUP($B181,'Module 2025'!$A:$BA,12,FALSE)</f>
        <v xml:space="preserve">Kältemaschinen und Wärmepumpen </v>
      </c>
      <c r="D181" s="6" t="str">
        <f>VLOOKUP($B181,'Module 2025'!$A:$BA,38,FALSE)</f>
        <v>IEFE</v>
      </c>
      <c r="E181" s="117" t="str">
        <f>VLOOKUP($B181,'Module 2025'!$A:$BQ,39,FALSE)</f>
        <v>till</v>
      </c>
      <c r="F181" s="6" t="str">
        <f>VLOOKUP(D181,Konstruktion!A:B,2,FALSE)</f>
        <v>MEA</v>
      </c>
      <c r="G181" s="6" t="str">
        <f>VLOOKUP($B181,'Module 2025'!$A:$BA,17,FALSE)</f>
        <v>EU5-THET,EU6-NTEC/ELEE,MT6</v>
      </c>
      <c r="H181" s="6" t="str">
        <f>VLOOKUP($B181,'Module 2025'!$A:$BA,18,FALSE)</f>
        <v>5. Semester</v>
      </c>
      <c r="I181" s="6" t="str">
        <f>VLOOKUP($B181,'Module 2025'!$A:$BA,19,FALSE)</f>
        <v>5. Semester(EU)/7. Semester</v>
      </c>
      <c r="J181" s="6">
        <f>VLOOKUP($B181,'Module 2025'!$A:$BG,59,FALSE)</f>
        <v>0</v>
      </c>
      <c r="K181" s="157" t="str">
        <f>VLOOKUP($B181,'Module 2025'!$A:$BA,20,FALSE)</f>
        <v/>
      </c>
      <c r="L181" s="157" t="str">
        <f>VLOOKUP($B181,'Module 2025'!$A:$BA,21,FALSE)</f>
        <v/>
      </c>
      <c r="M181" s="157">
        <f>VLOOKUP($B181,'Module 2025'!$A:$BA,22,FALSE)</f>
        <v>0</v>
      </c>
      <c r="N181" s="157">
        <f>VLOOKUP($B181,'Module 2025'!$A:$BA,23,FALSE)</f>
        <v>0</v>
      </c>
      <c r="O181" s="157" t="str">
        <f>VLOOKUP($B181,'Module 2025'!$A:$BA,24,FALSE)</f>
        <v/>
      </c>
      <c r="P181" s="157" t="str">
        <f>VLOOKUP($B181,'Module 2025'!$A:$BA,25,FALSE)</f>
        <v/>
      </c>
      <c r="Q181" s="157">
        <f>VLOOKUP($B181,'Module 2025'!$A:$BA,26,FALSE)</f>
        <v>5</v>
      </c>
      <c r="R181" s="157" t="str">
        <f>VLOOKUP($B181,'Module 2025'!$A:$BA,27,FALSE)</f>
        <v>5;7</v>
      </c>
      <c r="S181" s="157" t="str">
        <f>VLOOKUP($B181,'Module 2025'!$A:$BA,28,FALSE)</f>
        <v/>
      </c>
      <c r="T181" s="157" t="str">
        <f>VLOOKUP($B181,'Module 2025'!$A:$BA,29,FALSE)</f>
        <v/>
      </c>
      <c r="U181" s="157">
        <f>VLOOKUP($B181,'Module 2025'!$A:$BA,30,FALSE)</f>
        <v>5</v>
      </c>
      <c r="V181" s="157">
        <f>VLOOKUP($B181,'Module 2025'!$A:$BA,31,FALSE)</f>
        <v>7</v>
      </c>
      <c r="W181" s="157" t="str">
        <f>VLOOKUP($B181,'Module 2025'!$A:$BA,32,FALSE)</f>
        <v/>
      </c>
      <c r="X181" s="157" t="str">
        <f>VLOOKUP($B181,'Module 2025'!$A:$BA,33,FALSE)</f>
        <v/>
      </c>
      <c r="Y181" s="157" t="str">
        <f>VLOOKUP($B181,'Module 2025'!$A:$BA,34,FALSE)</f>
        <v/>
      </c>
      <c r="Z181" s="157" t="str">
        <f>VLOOKUP($B181,'Module 2025'!$A:$BA,35,FALSE)</f>
        <v/>
      </c>
      <c r="AA181" s="157" t="str">
        <f>VLOOKUP($B181,'Module 2025'!$A:$BA,36,FALSE)</f>
        <v/>
      </c>
      <c r="AB181" s="157" t="str">
        <f>VLOOKUP($B181,'Module 2025'!$A:$BA,37,FALSE)</f>
        <v/>
      </c>
      <c r="AC181" s="157" t="str">
        <f>VLOOKUP(B181,'Module 2025'!A:BC,55,FALSE)</f>
        <v>Ja</v>
      </c>
      <c r="AD181" s="157">
        <f>VLOOKUP(B181,'Module 2025'!A:BD,56,FALSE)</f>
        <v>0</v>
      </c>
      <c r="AE181" s="157">
        <f>VLOOKUP(B181,'Module 2025'!A:AX,50,FALSE)</f>
        <v>0</v>
      </c>
      <c r="AF181" s="157">
        <f>VLOOKUP(B181,'Module 2025'!A:F,6,FALSE)</f>
        <v>0</v>
      </c>
      <c r="AG181" s="157" t="str">
        <f>VLOOKUP(B181,'Module 2025'!A:H,7,FALSE)</f>
        <v>EU-THET,MT-SP</v>
      </c>
      <c r="AH181" s="157" t="str">
        <f>VLOOKUP(B181,'Module 2025'!A:H,8,FALSE)</f>
        <v>EU-ELEE/NTEC</v>
      </c>
      <c r="AI181" s="157" t="str">
        <f>VLOOKUP(B181,'Module 2025'!A:BR,70,FALSE)</f>
        <v>x</v>
      </c>
    </row>
    <row r="182" spans="1:35">
      <c r="A182" s="117" t="str">
        <f>VLOOKUP($B182,'Module 2025'!$A:$BQ,69,FALSE)</f>
        <v>Tillenkamp Frank</v>
      </c>
      <c r="B182" s="66" t="s">
        <v>4004</v>
      </c>
      <c r="C182" s="6" t="str">
        <f>VLOOKUP($B182,'Module 2025'!$A:$BA,12,FALSE)</f>
        <v>Systems and Automation Technology 2</v>
      </c>
      <c r="D182" s="6" t="str">
        <f>VLOOKUP($B182,'Module 2025'!$A:$BA,38,FALSE)</f>
        <v>IEFE</v>
      </c>
      <c r="E182" s="117" t="str">
        <f>VLOOKUP($B182,'Module 2025'!$A:$BQ,39,FALSE)</f>
        <v>till</v>
      </c>
      <c r="F182" s="6" t="str">
        <f>VLOOKUP(D182,Konstruktion!A:B,2,FALSE)</f>
        <v>MEA</v>
      </c>
      <c r="G182" s="6" t="str">
        <f>VLOOKUP($B182,'Module 2025'!$A:$BA,17,FALSE)</f>
        <v>MT6</v>
      </c>
      <c r="H182" s="6" t="str">
        <f>VLOOKUP($B182,'Module 2025'!$A:$BA,18,FALSE)</f>
        <v>6. Semester</v>
      </c>
      <c r="I182" s="6" t="str">
        <f>VLOOKUP($B182,'Module 2025'!$A:$BA,19,FALSE)</f>
        <v>8. Semester</v>
      </c>
      <c r="J182" s="6">
        <f>VLOOKUP($B182,'Module 2025'!$A:$BG,59,FALSE)</f>
        <v>0</v>
      </c>
      <c r="K182" s="157" t="str">
        <f>VLOOKUP($B182,'Module 2025'!$A:$BA,20,FALSE)</f>
        <v/>
      </c>
      <c r="L182" s="157" t="str">
        <f>VLOOKUP($B182,'Module 2025'!$A:$BA,21,FALSE)</f>
        <v/>
      </c>
      <c r="M182" s="157">
        <f>VLOOKUP($B182,'Module 2025'!$A:$BA,22,FALSE)</f>
        <v>0</v>
      </c>
      <c r="N182" s="157">
        <f>VLOOKUP($B182,'Module 2025'!$A:$BA,23,FALSE)</f>
        <v>0</v>
      </c>
      <c r="O182" s="157" t="str">
        <f>VLOOKUP($B182,'Module 2025'!$A:$BA,24,FALSE)</f>
        <v/>
      </c>
      <c r="P182" s="157" t="str">
        <f>VLOOKUP($B182,'Module 2025'!$A:$BA,25,FALSE)</f>
        <v/>
      </c>
      <c r="Q182" s="157" t="str">
        <f>VLOOKUP($B182,'Module 2025'!$A:$BA,26,FALSE)</f>
        <v/>
      </c>
      <c r="R182" s="157" t="str">
        <f>VLOOKUP($B182,'Module 2025'!$A:$BA,27,FALSE)</f>
        <v/>
      </c>
      <c r="S182" s="157" t="str">
        <f>VLOOKUP($B182,'Module 2025'!$A:$BA,28,FALSE)</f>
        <v/>
      </c>
      <c r="T182" s="157" t="str">
        <f>VLOOKUP($B182,'Module 2025'!$A:$BA,29,FALSE)</f>
        <v/>
      </c>
      <c r="U182" s="157">
        <f>VLOOKUP($B182,'Module 2025'!$A:$BA,30,FALSE)</f>
        <v>6</v>
      </c>
      <c r="V182" s="157">
        <f>VLOOKUP($B182,'Module 2025'!$A:$BA,31,FALSE)</f>
        <v>8</v>
      </c>
      <c r="W182" s="157" t="str">
        <f>VLOOKUP($B182,'Module 2025'!$A:$BA,32,FALSE)</f>
        <v/>
      </c>
      <c r="X182" s="157" t="str">
        <f>VLOOKUP($B182,'Module 2025'!$A:$BA,33,FALSE)</f>
        <v/>
      </c>
      <c r="Y182" s="157" t="str">
        <f>VLOOKUP($B182,'Module 2025'!$A:$BA,34,FALSE)</f>
        <v/>
      </c>
      <c r="Z182" s="157" t="str">
        <f>VLOOKUP($B182,'Module 2025'!$A:$BA,35,FALSE)</f>
        <v/>
      </c>
      <c r="AA182" s="157" t="str">
        <f>VLOOKUP($B182,'Module 2025'!$A:$BA,36,FALSE)</f>
        <v/>
      </c>
      <c r="AB182" s="157" t="str">
        <f>VLOOKUP($B182,'Module 2025'!$A:$BA,37,FALSE)</f>
        <v/>
      </c>
      <c r="AC182" s="157" t="str">
        <f>VLOOKUP(B182,'Module 2025'!A:BC,55,FALSE)</f>
        <v>Ja</v>
      </c>
      <c r="AD182" s="157">
        <f>VLOOKUP(B182,'Module 2025'!A:BD,56,FALSE)</f>
        <v>0</v>
      </c>
      <c r="AE182" s="157" t="str">
        <f>VLOOKUP(B182,'Module 2025'!A:AX,50,FALSE)</f>
        <v>x</v>
      </c>
      <c r="AF182" s="157">
        <f>VLOOKUP(B182,'Module 2025'!A:F,6,FALSE)</f>
        <v>0</v>
      </c>
      <c r="AG182" s="157" t="str">
        <f>VLOOKUP(B182,'Module 2025'!A:H,7,FALSE)</f>
        <v>MT-SP</v>
      </c>
      <c r="AH182" s="157">
        <f>VLOOKUP(B182,'Module 2025'!A:H,8,FALSE)</f>
        <v>0</v>
      </c>
      <c r="AI182" s="157" t="str">
        <f>VLOOKUP(B182,'Module 2025'!A:BR,70,FALSE)</f>
        <v>x</v>
      </c>
    </row>
    <row r="183" spans="1:35">
      <c r="A183" s="117" t="str">
        <f>VLOOKUP($B183,'Module 2025'!$A:$BQ,69,FALSE)</f>
        <v>Toffetti Carughi Giovanni</v>
      </c>
      <c r="B183" s="66" t="s">
        <v>3902</v>
      </c>
      <c r="C183" s="6" t="str">
        <f>VLOOKUP($B183,'Module 2025'!$A:$BA,12,FALSE)</f>
        <v>Robotics Application Programming</v>
      </c>
      <c r="D183" s="6" t="str">
        <f>VLOOKUP($B183,'Module 2025'!$A:$BA,38,FALSE)</f>
        <v>InIT</v>
      </c>
      <c r="E183" s="117" t="str">
        <f>VLOOKUP($B183,'Module 2025'!$A:$BQ,39,FALSE)</f>
        <v>toff</v>
      </c>
      <c r="F183" s="6" t="str">
        <f>VLOOKUP(D183,Konstruktion!A:B,2,FALSE)</f>
        <v>IEM</v>
      </c>
      <c r="G183" s="6" t="str">
        <f>VLOOKUP($B183,'Module 2025'!$A:$BA,17,FALSE)</f>
        <v>IT6</v>
      </c>
      <c r="H183" s="6" t="str">
        <f>VLOOKUP($B183,'Module 2025'!$A:$BA,18,FALSE)</f>
        <v>6. Semester</v>
      </c>
      <c r="I183" s="6" t="str">
        <f>VLOOKUP($B183,'Module 2025'!$A:$BA,19,FALSE)</f>
        <v>6. Sem/8. Sem</v>
      </c>
      <c r="J183" s="6">
        <f>VLOOKUP($B183,'Module 2025'!$A:$BG,59,FALSE)</f>
        <v>0</v>
      </c>
      <c r="K183" s="157">
        <f>VLOOKUP($B183,'Module 2025'!$A:$BA,20,FALSE)</f>
        <v>0</v>
      </c>
      <c r="L183" s="157">
        <f>VLOOKUP($B183,'Module 2025'!$A:$BA,21,FALSE)</f>
        <v>0</v>
      </c>
      <c r="M183" s="157">
        <f>VLOOKUP($B183,'Module 2025'!$A:$BA,22,FALSE)</f>
        <v>0</v>
      </c>
      <c r="N183" s="157">
        <f>VLOOKUP($B183,'Module 2025'!$A:$BA,23,FALSE)</f>
        <v>0</v>
      </c>
      <c r="O183" s="157">
        <f>VLOOKUP($B183,'Module 2025'!$A:$BA,24,FALSE)</f>
        <v>0</v>
      </c>
      <c r="P183" s="157">
        <f>VLOOKUP($B183,'Module 2025'!$A:$BA,25,FALSE)</f>
        <v>0</v>
      </c>
      <c r="Q183" s="157">
        <f>VLOOKUP($B183,'Module 2025'!$A:$BA,26,FALSE)</f>
        <v>0</v>
      </c>
      <c r="R183" s="157">
        <f>VLOOKUP($B183,'Module 2025'!$A:$BA,27,FALSE)</f>
        <v>0</v>
      </c>
      <c r="S183" s="157">
        <f>VLOOKUP($B183,'Module 2025'!$A:$BA,28,FALSE)</f>
        <v>6</v>
      </c>
      <c r="T183" s="157" t="str">
        <f>VLOOKUP($B183,'Module 2025'!$A:$BA,29,FALSE)</f>
        <v>6;8</v>
      </c>
      <c r="U183" s="157">
        <f>VLOOKUP($B183,'Module 2025'!$A:$BA,30,FALSE)</f>
        <v>0</v>
      </c>
      <c r="V183" s="157">
        <f>VLOOKUP($B183,'Module 2025'!$A:$BA,31,FALSE)</f>
        <v>0</v>
      </c>
      <c r="W183" s="157">
        <f>VLOOKUP($B183,'Module 2025'!$A:$BA,32,FALSE)</f>
        <v>0</v>
      </c>
      <c r="X183" s="157">
        <f>VLOOKUP($B183,'Module 2025'!$A:$BA,33,FALSE)</f>
        <v>0</v>
      </c>
      <c r="Y183" s="157">
        <f>VLOOKUP($B183,'Module 2025'!$A:$BA,34,FALSE)</f>
        <v>0</v>
      </c>
      <c r="Z183" s="157">
        <f>VLOOKUP($B183,'Module 2025'!$A:$BA,35,FALSE)</f>
        <v>0</v>
      </c>
      <c r="AA183" s="157">
        <f>VLOOKUP($B183,'Module 2025'!$A:$BA,36,FALSE)</f>
        <v>0</v>
      </c>
      <c r="AB183" s="157">
        <f>VLOOKUP($B183,'Module 2025'!$A:$BA,37,FALSE)</f>
        <v>0</v>
      </c>
      <c r="AC183" s="157" t="str">
        <f>VLOOKUP(B183,'Module 2025'!A:BC,55,FALSE)</f>
        <v>Ja</v>
      </c>
      <c r="AD183" s="157" t="str">
        <f>VLOOKUP(B183,'Module 2025'!A:BD,56,FALSE)</f>
        <v>WIN</v>
      </c>
      <c r="AE183" s="157" t="str">
        <f>VLOOKUP(B183,'Module 2025'!A:AX,50,FALSE)</f>
        <v>x</v>
      </c>
      <c r="AF183" s="157">
        <f>VLOOKUP(B183,'Module 2025'!A:F,6,FALSE)</f>
        <v>0</v>
      </c>
      <c r="AG183" s="157">
        <f>VLOOKUP(B183,'Module 2025'!A:H,7,FALSE)</f>
        <v>0</v>
      </c>
      <c r="AH183" s="157" t="str">
        <f>VLOOKUP(B183,'Module 2025'!A:H,8,FALSE)</f>
        <v>IT</v>
      </c>
      <c r="AI183" s="157" t="str">
        <f>VLOOKUP(B183,'Module 2025'!A:BR,70,FALSE)</f>
        <v>x</v>
      </c>
    </row>
    <row r="184" spans="1:35">
      <c r="A184" s="117" t="str">
        <f>VLOOKUP($B184,'Module 2025'!$A:$BQ,69,FALSE)</f>
        <v>Ulli-Beer Silvia</v>
      </c>
      <c r="B184" s="66" t="s">
        <v>2540</v>
      </c>
      <c r="C184" s="6" t="str">
        <f>VLOOKUP($B184,'Module 2025'!$A:$BA,12,FALSE)</f>
        <v>Viable Start-ups</v>
      </c>
      <c r="D184" s="6" t="str">
        <f>VLOOKUP($B184,'Module 2025'!$A:$BA,38,FALSE)</f>
        <v>INE</v>
      </c>
      <c r="E184" s="117" t="str">
        <f>VLOOKUP($B184,'Module 2025'!$A:$BQ,39,FALSE)</f>
        <v>ullb,ebea</v>
      </c>
      <c r="F184" s="6" t="str">
        <f>VLOOKUP(D184,Konstruktion!A:B,2,FALSE)</f>
        <v>MPS</v>
      </c>
      <c r="G184" s="6" t="str">
        <f>VLOOKUP($B184,'Module 2025'!$A:$BA,17,FALSE)</f>
        <v>AV6,DS6,EU6,IT6,MT7,WI6</v>
      </c>
      <c r="H184" s="6" t="str">
        <f>VLOOKUP($B184,'Module 2025'!$A:$BA,18,FALSE)</f>
        <v>5. Semester</v>
      </c>
      <c r="I184" s="6" t="str">
        <f>VLOOKUP($B184,'Module 2025'!$A:$BA,19,FALSE)</f>
        <v>7. Semester</v>
      </c>
      <c r="J184" s="6">
        <f>VLOOKUP($B184,'Module 2025'!$A:$BG,59,FALSE)</f>
        <v>0</v>
      </c>
      <c r="K184" s="157">
        <f>VLOOKUP($B184,'Module 2025'!$A:$BA,20,FALSE)</f>
        <v>5</v>
      </c>
      <c r="L184" s="157">
        <f>VLOOKUP($B184,'Module 2025'!$A:$BA,21,FALSE)</f>
        <v>7</v>
      </c>
      <c r="M184" s="157">
        <f>VLOOKUP($B184,'Module 2025'!$A:$BA,22,FALSE)</f>
        <v>5</v>
      </c>
      <c r="N184" s="157">
        <f>VLOOKUP($B184,'Module 2025'!$A:$BA,23,FALSE)</f>
        <v>7</v>
      </c>
      <c r="O184" s="157">
        <f>VLOOKUP($B184,'Module 2025'!$A:$BA,24,FALSE)</f>
        <v>0</v>
      </c>
      <c r="P184" s="157">
        <f>VLOOKUP($B184,'Module 2025'!$A:$BA,25,FALSE)</f>
        <v>0</v>
      </c>
      <c r="Q184" s="157">
        <f>VLOOKUP($B184,'Module 2025'!$A:$BA,26,FALSE)</f>
        <v>5</v>
      </c>
      <c r="R184" s="157">
        <f>VLOOKUP($B184,'Module 2025'!$A:$BA,27,FALSE)</f>
        <v>7</v>
      </c>
      <c r="S184" s="157">
        <f>VLOOKUP($B184,'Module 2025'!$A:$BA,28,FALSE)</f>
        <v>5</v>
      </c>
      <c r="T184" s="157">
        <f>VLOOKUP($B184,'Module 2025'!$A:$BA,29,FALSE)</f>
        <v>7</v>
      </c>
      <c r="U184" s="157">
        <f>VLOOKUP($B184,'Module 2025'!$A:$BA,30,FALSE)</f>
        <v>5</v>
      </c>
      <c r="V184" s="157">
        <f>VLOOKUP($B184,'Module 2025'!$A:$BA,31,FALSE)</f>
        <v>7</v>
      </c>
      <c r="W184" s="157">
        <f>VLOOKUP($B184,'Module 2025'!$A:$BA,32,FALSE)</f>
        <v>0</v>
      </c>
      <c r="X184" s="157">
        <f>VLOOKUP($B184,'Module 2025'!$A:$BA,33,FALSE)</f>
        <v>0</v>
      </c>
      <c r="Y184" s="157">
        <f>VLOOKUP($B184,'Module 2025'!$A:$BA,34,FALSE)</f>
        <v>0</v>
      </c>
      <c r="Z184" s="157">
        <f>VLOOKUP($B184,'Module 2025'!$A:$BA,35,FALSE)</f>
        <v>0</v>
      </c>
      <c r="AA184" s="157">
        <f>VLOOKUP($B184,'Module 2025'!$A:$BA,36,FALSE)</f>
        <v>5</v>
      </c>
      <c r="AB184" s="157">
        <f>VLOOKUP($B184,'Module 2025'!$A:$BA,37,FALSE)</f>
        <v>7</v>
      </c>
      <c r="AC184" s="157" t="str">
        <f>VLOOKUP(B184,'Module 2025'!A:BC,55,FALSE)</f>
        <v>Ja</v>
      </c>
      <c r="AD184" s="157" t="str">
        <f>VLOOKUP(B184,'Module 2025'!A:BD,56,FALSE)</f>
        <v>WIN</v>
      </c>
      <c r="AE184" s="157">
        <f>VLOOKUP(B184,'Module 2025'!A:AX,50,FALSE)</f>
        <v>0</v>
      </c>
      <c r="AF184" s="157">
        <f>VLOOKUP(B184,'Module 2025'!A:F,6,FALSE)</f>
        <v>0</v>
      </c>
      <c r="AG184" s="157">
        <f>VLOOKUP(B184,'Module 2025'!A:H,7,FALSE)</f>
        <v>0</v>
      </c>
      <c r="AH184" s="157" t="str">
        <f>VLOOKUP(B184,'Module 2025'!A:H,8,FALSE)</f>
        <v>AV,DS,EU,IT,MT,WI</v>
      </c>
      <c r="AI184" s="157" t="str">
        <f>VLOOKUP(B184,'Module 2025'!A:BR,70,FALSE)</f>
        <v>x</v>
      </c>
    </row>
    <row r="185" spans="1:35">
      <c r="A185" s="117" t="str">
        <f>VLOOKUP($B185,'Module 2025'!$A:$BQ,69,FALSE)</f>
        <v>Ulli-Beer Silvia</v>
      </c>
      <c r="B185" s="66" t="s">
        <v>2710</v>
      </c>
      <c r="C185" s="6" t="str">
        <f>VLOOKUP($B185,'Module 2025'!$A:$BA,12,FALSE)</f>
        <v>Business Dynamics</v>
      </c>
      <c r="D185" s="6" t="str">
        <f>VLOOKUP($B185,'Module 2025'!$A:$BA,38,FALSE)</f>
        <v>INE</v>
      </c>
      <c r="E185" s="117" t="str">
        <f>VLOOKUP($B185,'Module 2025'!$A:$BQ,39,FALSE)</f>
        <v>ullb</v>
      </c>
      <c r="F185" s="6" t="str">
        <f>VLOOKUP(D185,Konstruktion!A:B,2,FALSE)</f>
        <v>MPS</v>
      </c>
      <c r="G185" s="6" t="str">
        <f>VLOOKUP($B185,'Module 2025'!$A:$BA,17,FALSE)</f>
        <v>EU5-NTEC,EU6-ELEE/THEE</v>
      </c>
      <c r="H185" s="6" t="str">
        <f>VLOOKUP($B185,'Module 2025'!$A:$BA,18,FALSE)</f>
        <v>5. Semester</v>
      </c>
      <c r="I185" s="6" t="str">
        <f>VLOOKUP($B185,'Module 2025'!$A:$BA,19,FALSE)</f>
        <v>5. Semester/7. Semester</v>
      </c>
      <c r="J185" s="6">
        <f>VLOOKUP($B185,'Module 2025'!$A:$BG,59,FALSE)</f>
        <v>0</v>
      </c>
      <c r="K185" s="157" t="str">
        <f>VLOOKUP($B185,'Module 2025'!$A:$BA,20,FALSE)</f>
        <v/>
      </c>
      <c r="L185" s="157" t="str">
        <f>VLOOKUP($B185,'Module 2025'!$A:$BA,21,FALSE)</f>
        <v/>
      </c>
      <c r="M185" s="157">
        <f>VLOOKUP($B185,'Module 2025'!$A:$BA,22,FALSE)</f>
        <v>0</v>
      </c>
      <c r="N185" s="157">
        <f>VLOOKUP($B185,'Module 2025'!$A:$BA,23,FALSE)</f>
        <v>0</v>
      </c>
      <c r="O185" s="157" t="str">
        <f>VLOOKUP($B185,'Module 2025'!$A:$BA,24,FALSE)</f>
        <v/>
      </c>
      <c r="P185" s="157" t="str">
        <f>VLOOKUP($B185,'Module 2025'!$A:$BA,25,FALSE)</f>
        <v/>
      </c>
      <c r="Q185" s="157">
        <f>VLOOKUP($B185,'Module 2025'!$A:$BA,26,FALSE)</f>
        <v>5</v>
      </c>
      <c r="R185" s="157" t="str">
        <f>VLOOKUP($B185,'Module 2025'!$A:$BA,27,FALSE)</f>
        <v>5;7</v>
      </c>
      <c r="S185" s="157" t="str">
        <f>VLOOKUP($B185,'Module 2025'!$A:$BA,28,FALSE)</f>
        <v/>
      </c>
      <c r="T185" s="157" t="str">
        <f>VLOOKUP($B185,'Module 2025'!$A:$BA,29,FALSE)</f>
        <v/>
      </c>
      <c r="U185" s="157" t="str">
        <f>VLOOKUP($B185,'Module 2025'!$A:$BA,30,FALSE)</f>
        <v/>
      </c>
      <c r="V185" s="157" t="str">
        <f>VLOOKUP($B185,'Module 2025'!$A:$BA,31,FALSE)</f>
        <v/>
      </c>
      <c r="W185" s="157" t="str">
        <f>VLOOKUP($B185,'Module 2025'!$A:$BA,32,FALSE)</f>
        <v/>
      </c>
      <c r="X185" s="157" t="str">
        <f>VLOOKUP($B185,'Module 2025'!$A:$BA,33,FALSE)</f>
        <v/>
      </c>
      <c r="Y185" s="157" t="str">
        <f>VLOOKUP($B185,'Module 2025'!$A:$BA,34,FALSE)</f>
        <v/>
      </c>
      <c r="Z185" s="157" t="str">
        <f>VLOOKUP($B185,'Module 2025'!$A:$BA,35,FALSE)</f>
        <v/>
      </c>
      <c r="AA185" s="157" t="str">
        <f>VLOOKUP($B185,'Module 2025'!$A:$BA,36,FALSE)</f>
        <v/>
      </c>
      <c r="AB185" s="157" t="str">
        <f>VLOOKUP($B185,'Module 2025'!$A:$BA,37,FALSE)</f>
        <v/>
      </c>
      <c r="AC185" s="157" t="str">
        <f>VLOOKUP(B185,'Module 2025'!A:BC,55,FALSE)</f>
        <v>Ja</v>
      </c>
      <c r="AD185" s="157">
        <f>VLOOKUP(B185,'Module 2025'!A:BD,56,FALSE)</f>
        <v>0</v>
      </c>
      <c r="AE185" s="157">
        <f>VLOOKUP(B185,'Module 2025'!A:AX,50,FALSE)</f>
        <v>0</v>
      </c>
      <c r="AF185" s="157">
        <f>VLOOKUP(B185,'Module 2025'!A:F,6,FALSE)</f>
        <v>0</v>
      </c>
      <c r="AG185" s="157" t="str">
        <f>VLOOKUP(B185,'Module 2025'!A:H,7,FALSE)</f>
        <v>EU-NTEC</v>
      </c>
      <c r="AH185" s="157" t="str">
        <f>VLOOKUP(B185,'Module 2025'!A:H,8,FALSE)</f>
        <v>EU-ELEE/THET</v>
      </c>
      <c r="AI185" s="157" t="str">
        <f>VLOOKUP(B185,'Module 2025'!A:BR,70,FALSE)</f>
        <v>x</v>
      </c>
    </row>
    <row r="186" spans="1:35">
      <c r="A186" s="117" t="str">
        <f>VLOOKUP($B186,'Module 2025'!$A:$BQ,69,FALSE)</f>
        <v>Ulli-Beer Silvia</v>
      </c>
      <c r="B186" s="66" t="s">
        <v>3624</v>
      </c>
      <c r="C186" s="6" t="str">
        <f>VLOOKUP($B186,'Module 2025'!$A:$BA,12,FALSE)</f>
        <v>Geschäftsmodelle in Energie- und Umwelttechnik</v>
      </c>
      <c r="D186" s="6" t="str">
        <f>VLOOKUP($B186,'Module 2025'!$A:$BA,38,FALSE)</f>
        <v>INE</v>
      </c>
      <c r="E186" s="117" t="str">
        <f>VLOOKUP($B186,'Module 2025'!$A:$BQ,39,FALSE)</f>
        <v>ullb</v>
      </c>
      <c r="F186" s="6" t="str">
        <f>VLOOKUP(D186,Konstruktion!A:B,2,FALSE)</f>
        <v>MPS</v>
      </c>
      <c r="G186" s="6" t="str">
        <f>VLOOKUP($B186,'Module 2025'!$A:$BA,17,FALSE)</f>
        <v>EU5-NTEC,EU6-ELEE/THEE</v>
      </c>
      <c r="H186" s="6" t="str">
        <f>VLOOKUP($B186,'Module 2025'!$A:$BA,18,FALSE)</f>
        <v>6. Semester</v>
      </c>
      <c r="I186" s="6" t="str">
        <f>VLOOKUP($B186,'Module 2025'!$A:$BA,19,FALSE)</f>
        <v>6. Semester/8. Semester</v>
      </c>
      <c r="J186" s="6">
        <f>VLOOKUP($B186,'Module 2025'!$A:$BG,59,FALSE)</f>
        <v>0</v>
      </c>
      <c r="K186" s="157" t="str">
        <f>VLOOKUP($B186,'Module 2025'!$A:$BA,20,FALSE)</f>
        <v/>
      </c>
      <c r="L186" s="157" t="str">
        <f>VLOOKUP($B186,'Module 2025'!$A:$BA,21,FALSE)</f>
        <v/>
      </c>
      <c r="M186" s="157">
        <f>VLOOKUP($B186,'Module 2025'!$A:$BA,22,FALSE)</f>
        <v>0</v>
      </c>
      <c r="N186" s="157">
        <f>VLOOKUP($B186,'Module 2025'!$A:$BA,23,FALSE)</f>
        <v>0</v>
      </c>
      <c r="O186" s="157" t="str">
        <f>VLOOKUP($B186,'Module 2025'!$A:$BA,24,FALSE)</f>
        <v/>
      </c>
      <c r="P186" s="157" t="str">
        <f>VLOOKUP($B186,'Module 2025'!$A:$BA,25,FALSE)</f>
        <v/>
      </c>
      <c r="Q186" s="157">
        <f>VLOOKUP($B186,'Module 2025'!$A:$BA,26,FALSE)</f>
        <v>6</v>
      </c>
      <c r="R186" s="157" t="str">
        <f>VLOOKUP($B186,'Module 2025'!$A:$BA,27,FALSE)</f>
        <v>6;8</v>
      </c>
      <c r="S186" s="157" t="str">
        <f>VLOOKUP($B186,'Module 2025'!$A:$BA,28,FALSE)</f>
        <v/>
      </c>
      <c r="T186" s="157" t="str">
        <f>VLOOKUP($B186,'Module 2025'!$A:$BA,29,FALSE)</f>
        <v/>
      </c>
      <c r="U186" s="157" t="str">
        <f>VLOOKUP($B186,'Module 2025'!$A:$BA,30,FALSE)</f>
        <v/>
      </c>
      <c r="V186" s="157" t="str">
        <f>VLOOKUP($B186,'Module 2025'!$A:$BA,31,FALSE)</f>
        <v/>
      </c>
      <c r="W186" s="157" t="str">
        <f>VLOOKUP($B186,'Module 2025'!$A:$BA,32,FALSE)</f>
        <v/>
      </c>
      <c r="X186" s="157" t="str">
        <f>VLOOKUP($B186,'Module 2025'!$A:$BA,33,FALSE)</f>
        <v/>
      </c>
      <c r="Y186" s="157" t="str">
        <f>VLOOKUP($B186,'Module 2025'!$A:$BA,34,FALSE)</f>
        <v/>
      </c>
      <c r="Z186" s="157" t="str">
        <f>VLOOKUP($B186,'Module 2025'!$A:$BA,35,FALSE)</f>
        <v/>
      </c>
      <c r="AA186" s="157" t="str">
        <f>VLOOKUP($B186,'Module 2025'!$A:$BA,36,FALSE)</f>
        <v/>
      </c>
      <c r="AB186" s="157" t="str">
        <f>VLOOKUP($B186,'Module 2025'!$A:$BA,37,FALSE)</f>
        <v/>
      </c>
      <c r="AC186" s="157" t="str">
        <f>VLOOKUP(B186,'Module 2025'!A:BC,55,FALSE)</f>
        <v>Ja</v>
      </c>
      <c r="AD186" s="157">
        <f>VLOOKUP(B186,'Module 2025'!A:BD,56,FALSE)</f>
        <v>0</v>
      </c>
      <c r="AE186" s="157">
        <f>VLOOKUP(B186,'Module 2025'!A:AX,50,FALSE)</f>
        <v>0</v>
      </c>
      <c r="AF186" s="157">
        <f>VLOOKUP(B186,'Module 2025'!A:F,6,FALSE)</f>
        <v>0</v>
      </c>
      <c r="AG186" s="157" t="str">
        <f>VLOOKUP(B186,'Module 2025'!A:H,7,FALSE)</f>
        <v>EU-NTEC</v>
      </c>
      <c r="AH186" s="157" t="str">
        <f>VLOOKUP(B186,'Module 2025'!A:H,8,FALSE)</f>
        <v>EU-ELEE/THET</v>
      </c>
      <c r="AI186" s="157" t="str">
        <f>VLOOKUP(B186,'Module 2025'!A:BR,70,FALSE)</f>
        <v>x</v>
      </c>
    </row>
    <row r="187" spans="1:35">
      <c r="A187" s="117" t="str">
        <f>VLOOKUP($B187,'Module 2025'!$A:$BQ,69,FALSE)</f>
        <v>Ulli-Beer Silvia</v>
      </c>
      <c r="B187" s="120" t="s">
        <v>3261</v>
      </c>
      <c r="C187" s="6" t="str">
        <f>VLOOKUP($B187,'Module 2025'!$A:$BA,12,FALSE)</f>
        <v>Innovations- und Technologiemanagement</v>
      </c>
      <c r="D187" s="6" t="str">
        <f>VLOOKUP($B187,'Module 2025'!$A:$BA,38,FALSE)</f>
        <v>INE</v>
      </c>
      <c r="E187" s="117" t="str">
        <f>VLOOKUP($B187,'Module 2025'!$A:$BQ,39,FALSE)</f>
        <v>ullb</v>
      </c>
      <c r="F187" s="6" t="str">
        <f>VLOOKUP(D187,Konstruktion!A:B,2,FALSE)</f>
        <v>MPS</v>
      </c>
      <c r="G187" s="6" t="str">
        <f>VLOOKUP($B187,'Module 2025'!$A:$BA,17,FALSE)</f>
        <v>AV5,DS5,ET5,EU5,MT5,ST5,VS5,WI6</v>
      </c>
      <c r="H187" s="6" t="str">
        <f>VLOOKUP($B187,'Module 2025'!$A:$BA,18,FALSE)</f>
        <v>5. Semester</v>
      </c>
      <c r="I187" s="6" t="str">
        <f>VLOOKUP($B187,'Module 2025'!$A:$BA,19,FALSE)</f>
        <v>5.und 7.Sem/5.Sem(AV,MT)</v>
      </c>
      <c r="J187" s="6">
        <f>VLOOKUP($B187,'Module 2025'!$A:$BG,59,FALSE)</f>
        <v>0</v>
      </c>
      <c r="K187" s="157">
        <f>VLOOKUP($B187,'Module 2025'!$A:$BA,20,FALSE)</f>
        <v>5</v>
      </c>
      <c r="L187" s="157">
        <f>VLOOKUP($B187,'Module 2025'!$A:$BA,21,FALSE)</f>
        <v>5</v>
      </c>
      <c r="M187" s="157">
        <f>VLOOKUP($B187,'Module 2025'!$A:$BA,22,FALSE)</f>
        <v>5</v>
      </c>
      <c r="N187" s="157" t="str">
        <f>VLOOKUP($B187,'Module 2025'!$A:$BA,23,FALSE)</f>
        <v>5;7</v>
      </c>
      <c r="O187" s="157">
        <f>VLOOKUP($B187,'Module 2025'!$A:$BA,24,FALSE)</f>
        <v>5</v>
      </c>
      <c r="P187" s="157" t="str">
        <f>VLOOKUP($B187,'Module 2025'!$A:$BA,25,FALSE)</f>
        <v>5;7</v>
      </c>
      <c r="Q187" s="157">
        <f>VLOOKUP($B187,'Module 2025'!$A:$BA,26,FALSE)</f>
        <v>5</v>
      </c>
      <c r="R187" s="157" t="str">
        <f>VLOOKUP($B187,'Module 2025'!$A:$BA,27,FALSE)</f>
        <v>5;7</v>
      </c>
      <c r="S187" s="157">
        <f>VLOOKUP($B187,'Module 2025'!$A:$BA,28,FALSE)</f>
        <v>0</v>
      </c>
      <c r="T187" s="157">
        <f>VLOOKUP($B187,'Module 2025'!$A:$BA,29,FALSE)</f>
        <v>0</v>
      </c>
      <c r="U187" s="157">
        <f>VLOOKUP($B187,'Module 2025'!$A:$BA,30,FALSE)</f>
        <v>5</v>
      </c>
      <c r="V187" s="157">
        <f>VLOOKUP($B187,'Module 2025'!$A:$BA,31,FALSE)</f>
        <v>5</v>
      </c>
      <c r="W187" s="157">
        <f>VLOOKUP($B187,'Module 2025'!$A:$BA,32,FALSE)</f>
        <v>5</v>
      </c>
      <c r="X187" s="157" t="str">
        <f>VLOOKUP($B187,'Module 2025'!$A:$BA,33,FALSE)</f>
        <v>5;7</v>
      </c>
      <c r="Y187" s="157">
        <f>VLOOKUP($B187,'Module 2025'!$A:$BA,34,FALSE)</f>
        <v>5</v>
      </c>
      <c r="Z187" s="157" t="str">
        <f>VLOOKUP($B187,'Module 2025'!$A:$BA,35,FALSE)</f>
        <v>5;7</v>
      </c>
      <c r="AA187" s="157">
        <f>VLOOKUP($B187,'Module 2025'!$A:$BA,36,FALSE)</f>
        <v>5</v>
      </c>
      <c r="AB187" s="157" t="str">
        <f>VLOOKUP($B187,'Module 2025'!$A:$BA,37,FALSE)</f>
        <v>5;7</v>
      </c>
      <c r="AC187" s="157" t="str">
        <f>VLOOKUP(B187,'Module 2025'!A:BC,55,FALSE)</f>
        <v>Ja</v>
      </c>
      <c r="AD187" s="157">
        <f>VLOOKUP(B187,'Module 2025'!A:BD,56,FALSE)</f>
        <v>0</v>
      </c>
      <c r="AE187" s="157">
        <f>VLOOKUP(B187,'Module 2025'!A:AX,50,FALSE)</f>
        <v>0</v>
      </c>
      <c r="AF187" s="157">
        <f>VLOOKUP(B187,'Module 2025'!A:F,6,FALSE)</f>
        <v>0</v>
      </c>
      <c r="AG187" s="157">
        <f>VLOOKUP(B187,'Module 2025'!A:H,7,FALSE)</f>
        <v>0</v>
      </c>
      <c r="AH187" s="157" t="str">
        <f>VLOOKUP(B187,'Module 2025'!A:H,8,FALSE)</f>
        <v>AV,DS,ET,EU,MT,IT,ST,VS,WI</v>
      </c>
      <c r="AI187" s="157" t="str">
        <f>VLOOKUP(B187,'Module 2025'!A:BR,70,FALSE)</f>
        <v>x</v>
      </c>
    </row>
    <row r="188" spans="1:35">
      <c r="A188" s="117" t="str">
        <f>VLOOKUP($B188,'Module 2025'!$A:$BQ,69,FALSE)</f>
        <v>Ulli-Beer Silvia</v>
      </c>
      <c r="B188" s="120" t="s">
        <v>3276</v>
      </c>
      <c r="C188" s="6" t="str">
        <f>VLOOKUP($B188,'Module 2025'!$A:$BA,12,FALSE)</f>
        <v>Klimapolitik und technologische Innovationen</v>
      </c>
      <c r="D188" s="6" t="str">
        <f>VLOOKUP($B188,'Module 2025'!$A:$BA,38,FALSE)</f>
        <v>INE</v>
      </c>
      <c r="E188" s="117" t="str">
        <f>VLOOKUP($B188,'Module 2025'!$A:$BQ,39,FALSE)</f>
        <v>ullb</v>
      </c>
      <c r="F188" s="6" t="str">
        <f>VLOOKUP(D188,Konstruktion!A:B,2,FALSE)</f>
        <v>MPS</v>
      </c>
      <c r="G188" s="6" t="str">
        <f>VLOOKUP($B188,'Module 2025'!$A:$BA,17,FALSE)</f>
        <v>AV5,DS5,ET5,MT5,ST5,VS5,WI6</v>
      </c>
      <c r="H188" s="6" t="str">
        <f>VLOOKUP($B188,'Module 2025'!$A:$BA,18,FALSE)</f>
        <v>5. Semester</v>
      </c>
      <c r="I188" s="6" t="str">
        <f>VLOOKUP($B188,'Module 2025'!$A:$BA,19,FALSE)</f>
        <v>5.und 7.Sem/5.Sem(AV,MT)</v>
      </c>
      <c r="J188" s="6" t="str">
        <f>VLOOKUP($B188,'Module 2025'!$A:$BG,59,FALSE)</f>
        <v>KW27;KW37</v>
      </c>
      <c r="K188" s="157">
        <f>VLOOKUP($B188,'Module 2025'!$A:$BA,20,FALSE)</f>
        <v>5</v>
      </c>
      <c r="L188" s="157">
        <f>VLOOKUP($B188,'Module 2025'!$A:$BA,21,FALSE)</f>
        <v>5</v>
      </c>
      <c r="M188" s="157">
        <f>VLOOKUP($B188,'Module 2025'!$A:$BA,22,FALSE)</f>
        <v>5</v>
      </c>
      <c r="N188" s="157" t="str">
        <f>VLOOKUP($B188,'Module 2025'!$A:$BA,23,FALSE)</f>
        <v>5;7</v>
      </c>
      <c r="O188" s="157">
        <f>VLOOKUP($B188,'Module 2025'!$A:$BA,24,FALSE)</f>
        <v>5</v>
      </c>
      <c r="P188" s="157" t="str">
        <f>VLOOKUP($B188,'Module 2025'!$A:$BA,25,FALSE)</f>
        <v>5;7</v>
      </c>
      <c r="Q188" s="157">
        <f>VLOOKUP($B188,'Module 2025'!$A:$BA,26,FALSE)</f>
        <v>0</v>
      </c>
      <c r="R188" s="157">
        <f>VLOOKUP($B188,'Module 2025'!$A:$BA,27,FALSE)</f>
        <v>0</v>
      </c>
      <c r="S188" s="157">
        <f>VLOOKUP($B188,'Module 2025'!$A:$BA,28,FALSE)</f>
        <v>0</v>
      </c>
      <c r="T188" s="157">
        <f>VLOOKUP($B188,'Module 2025'!$A:$BA,29,FALSE)</f>
        <v>0</v>
      </c>
      <c r="U188" s="157">
        <f>VLOOKUP($B188,'Module 2025'!$A:$BA,30,FALSE)</f>
        <v>5</v>
      </c>
      <c r="V188" s="157">
        <f>VLOOKUP($B188,'Module 2025'!$A:$BA,31,FALSE)</f>
        <v>5</v>
      </c>
      <c r="W188" s="157">
        <f>VLOOKUP($B188,'Module 2025'!$A:$BA,32,FALSE)</f>
        <v>5</v>
      </c>
      <c r="X188" s="157" t="str">
        <f>VLOOKUP($B188,'Module 2025'!$A:$BA,33,FALSE)</f>
        <v>5;7</v>
      </c>
      <c r="Y188" s="157">
        <f>VLOOKUP($B188,'Module 2025'!$A:$BA,34,FALSE)</f>
        <v>5</v>
      </c>
      <c r="Z188" s="157" t="str">
        <f>VLOOKUP($B188,'Module 2025'!$A:$BA,35,FALSE)</f>
        <v>5;7</v>
      </c>
      <c r="AA188" s="157">
        <f>VLOOKUP($B188,'Module 2025'!$A:$BA,36,FALSE)</f>
        <v>5</v>
      </c>
      <c r="AB188" s="157" t="str">
        <f>VLOOKUP($B188,'Module 2025'!$A:$BA,37,FALSE)</f>
        <v>5;7</v>
      </c>
      <c r="AC188" s="157" t="str">
        <f>VLOOKUP(B188,'Module 2025'!A:BC,55,FALSE)</f>
        <v>Ja</v>
      </c>
      <c r="AD188" s="157">
        <f>VLOOKUP(B188,'Module 2025'!A:BD,56,FALSE)</f>
        <v>0</v>
      </c>
      <c r="AE188" s="157">
        <f>VLOOKUP(B188,'Module 2025'!A:AX,50,FALSE)</f>
        <v>0</v>
      </c>
      <c r="AF188" s="157">
        <f>VLOOKUP(B188,'Module 2025'!A:F,6,FALSE)</f>
        <v>0</v>
      </c>
      <c r="AG188" s="157">
        <f>VLOOKUP(B188,'Module 2025'!A:H,7,FALSE)</f>
        <v>0</v>
      </c>
      <c r="AH188" s="157" t="str">
        <f>VLOOKUP(B188,'Module 2025'!A:H,8,FALSE)</f>
        <v>AV,DS,ET,EU,MT,IT,ST,VS,WI</v>
      </c>
      <c r="AI188" s="157" t="str">
        <f>VLOOKUP(B188,'Module 2025'!A:BR,70,FALSE)</f>
        <v>x</v>
      </c>
    </row>
    <row r="189" spans="1:35">
      <c r="A189" s="117" t="str">
        <f>VLOOKUP($B189,'Module 2025'!$A:$BQ,69,FALSE)</f>
        <v>Weber Sutter Markus</v>
      </c>
      <c r="B189" s="66" t="s">
        <v>2965</v>
      </c>
      <c r="C189" s="6" t="str">
        <f>VLOOKUP($B189,'Module 2025'!$A:$BA,12,FALSE)</f>
        <v>Modellbildung und Simulation</v>
      </c>
      <c r="D189" s="6" t="str">
        <f>VLOOKUP($B189,'Module 2025'!$A:$BA,38,FALSE)</f>
        <v>IEFE</v>
      </c>
      <c r="E189" s="117" t="str">
        <f>VLOOKUP($B189,'Module 2025'!$A:$BQ,39,FALSE)</f>
        <v>webm</v>
      </c>
      <c r="F189" s="6" t="str">
        <f>VLOOKUP(D189,Konstruktion!A:B,2,FALSE)</f>
        <v>MEA</v>
      </c>
      <c r="G189" s="6" t="str">
        <f>VLOOKUP($B189,'Module 2025'!$A:$BA,17,FALSE)</f>
        <v>MT7</v>
      </c>
      <c r="H189" s="6" t="str">
        <f>VLOOKUP($B189,'Module 2025'!$A:$BA,18,FALSE)</f>
        <v>5. Semester</v>
      </c>
      <c r="I189" s="6" t="str">
        <f>VLOOKUP($B189,'Module 2025'!$A:$BA,19,FALSE)</f>
        <v>7. Semester</v>
      </c>
      <c r="J189" s="6">
        <f>VLOOKUP($B189,'Module 2025'!$A:$BG,59,FALSE)</f>
        <v>0</v>
      </c>
      <c r="K189" s="157" t="str">
        <f>VLOOKUP($B189,'Module 2025'!$A:$BA,20,FALSE)</f>
        <v/>
      </c>
      <c r="L189" s="157" t="str">
        <f>VLOOKUP($B189,'Module 2025'!$A:$BA,21,FALSE)</f>
        <v/>
      </c>
      <c r="M189" s="157">
        <f>VLOOKUP($B189,'Module 2025'!$A:$BA,22,FALSE)</f>
        <v>0</v>
      </c>
      <c r="N189" s="157">
        <f>VLOOKUP($B189,'Module 2025'!$A:$BA,23,FALSE)</f>
        <v>0</v>
      </c>
      <c r="O189" s="157" t="str">
        <f>VLOOKUP($B189,'Module 2025'!$A:$BA,24,FALSE)</f>
        <v/>
      </c>
      <c r="P189" s="157" t="str">
        <f>VLOOKUP($B189,'Module 2025'!$A:$BA,25,FALSE)</f>
        <v/>
      </c>
      <c r="Q189" s="157" t="str">
        <f>VLOOKUP($B189,'Module 2025'!$A:$BA,26,FALSE)</f>
        <v/>
      </c>
      <c r="R189" s="157" t="str">
        <f>VLOOKUP($B189,'Module 2025'!$A:$BA,27,FALSE)</f>
        <v/>
      </c>
      <c r="S189" s="157" t="str">
        <f>VLOOKUP($B189,'Module 2025'!$A:$BA,28,FALSE)</f>
        <v/>
      </c>
      <c r="T189" s="157" t="str">
        <f>VLOOKUP($B189,'Module 2025'!$A:$BA,29,FALSE)</f>
        <v/>
      </c>
      <c r="U189" s="157">
        <f>VLOOKUP($B189,'Module 2025'!$A:$BA,30,FALSE)</f>
        <v>5</v>
      </c>
      <c r="V189" s="157">
        <f>VLOOKUP($B189,'Module 2025'!$A:$BA,31,FALSE)</f>
        <v>7</v>
      </c>
      <c r="W189" s="157" t="str">
        <f>VLOOKUP($B189,'Module 2025'!$A:$BA,32,FALSE)</f>
        <v/>
      </c>
      <c r="X189" s="157" t="str">
        <f>VLOOKUP($B189,'Module 2025'!$A:$BA,33,FALSE)</f>
        <v/>
      </c>
      <c r="Y189" s="157" t="str">
        <f>VLOOKUP($B189,'Module 2025'!$A:$BA,34,FALSE)</f>
        <v/>
      </c>
      <c r="Z189" s="157" t="str">
        <f>VLOOKUP($B189,'Module 2025'!$A:$BA,35,FALSE)</f>
        <v/>
      </c>
      <c r="AA189" s="157" t="str">
        <f>VLOOKUP($B189,'Module 2025'!$A:$BA,36,FALSE)</f>
        <v/>
      </c>
      <c r="AB189" s="157" t="str">
        <f>VLOOKUP($B189,'Module 2025'!$A:$BA,37,FALSE)</f>
        <v/>
      </c>
      <c r="AC189" s="157" t="str">
        <f>VLOOKUP(B189,'Module 2025'!A:BC,55,FALSE)</f>
        <v>Ja</v>
      </c>
      <c r="AD189" s="157">
        <f>VLOOKUP(B189,'Module 2025'!A:BD,56,FALSE)</f>
        <v>0</v>
      </c>
      <c r="AE189" s="157">
        <f>VLOOKUP(B189,'Module 2025'!A:AX,50,FALSE)</f>
        <v>0</v>
      </c>
      <c r="AF189" s="157">
        <f>VLOOKUP(B189,'Module 2025'!A:F,6,FALSE)</f>
        <v>0</v>
      </c>
      <c r="AG189" s="157">
        <f>VLOOKUP(B189,'Module 2025'!A:H,7,FALSE)</f>
        <v>0</v>
      </c>
      <c r="AH189" s="157" t="str">
        <f>VLOOKUP(B189,'Module 2025'!A:H,8,FALSE)</f>
        <v>MT</v>
      </c>
      <c r="AI189" s="157" t="str">
        <f>VLOOKUP(B189,'Module 2025'!A:BR,70,FALSE)</f>
        <v>x</v>
      </c>
    </row>
    <row r="190" spans="1:35">
      <c r="A190" s="117" t="str">
        <f>VLOOKUP($B190,'Module 2025'!$A:$BQ,69,FALSE)</f>
        <v>Weber Sutter Markus</v>
      </c>
      <c r="B190" s="66" t="s">
        <v>3202</v>
      </c>
      <c r="C190" s="6" t="str">
        <f>VLOOKUP($B190,'Module 2025'!$A:$BA,12,FALSE)</f>
        <v>Verfahrenstechnik 1</v>
      </c>
      <c r="D190" s="6" t="str">
        <f>VLOOKUP($B190,'Module 2025'!$A:$BA,38,FALSE)</f>
        <v>IEFE</v>
      </c>
      <c r="E190" s="117" t="str">
        <f>VLOOKUP($B190,'Module 2025'!$A:$BQ,39,FALSE)</f>
        <v>webm</v>
      </c>
      <c r="F190" s="6" t="str">
        <f>VLOOKUP(D190,Konstruktion!A:B,2,FALSE)</f>
        <v>MEA</v>
      </c>
      <c r="G190" s="6" t="str">
        <f>VLOOKUP($B190,'Module 2025'!$A:$BA,17,FALSE)</f>
        <v>MT6</v>
      </c>
      <c r="H190" s="6" t="str">
        <f>VLOOKUP($B190,'Module 2025'!$A:$BA,18,FALSE)</f>
        <v>5. Semester</v>
      </c>
      <c r="I190" s="6" t="str">
        <f>VLOOKUP($B190,'Module 2025'!$A:$BA,19,FALSE)</f>
        <v>7. Semester</v>
      </c>
      <c r="J190" s="6">
        <f>VLOOKUP($B190,'Module 2025'!$A:$BG,59,FALSE)</f>
        <v>0</v>
      </c>
      <c r="K190" s="157" t="str">
        <f>VLOOKUP($B190,'Module 2025'!$A:$BA,20,FALSE)</f>
        <v/>
      </c>
      <c r="L190" s="157" t="str">
        <f>VLOOKUP($B190,'Module 2025'!$A:$BA,21,FALSE)</f>
        <v/>
      </c>
      <c r="M190" s="157">
        <f>VLOOKUP($B190,'Module 2025'!$A:$BA,22,FALSE)</f>
        <v>0</v>
      </c>
      <c r="N190" s="157">
        <f>VLOOKUP($B190,'Module 2025'!$A:$BA,23,FALSE)</f>
        <v>0</v>
      </c>
      <c r="O190" s="157" t="str">
        <f>VLOOKUP($B190,'Module 2025'!$A:$BA,24,FALSE)</f>
        <v/>
      </c>
      <c r="P190" s="157" t="str">
        <f>VLOOKUP($B190,'Module 2025'!$A:$BA,25,FALSE)</f>
        <v/>
      </c>
      <c r="Q190" s="157" t="str">
        <f>VLOOKUP($B190,'Module 2025'!$A:$BA,26,FALSE)</f>
        <v/>
      </c>
      <c r="R190" s="157" t="str">
        <f>VLOOKUP($B190,'Module 2025'!$A:$BA,27,FALSE)</f>
        <v/>
      </c>
      <c r="S190" s="157" t="str">
        <f>VLOOKUP($B190,'Module 2025'!$A:$BA,28,FALSE)</f>
        <v/>
      </c>
      <c r="T190" s="157" t="str">
        <f>VLOOKUP($B190,'Module 2025'!$A:$BA,29,FALSE)</f>
        <v/>
      </c>
      <c r="U190" s="157">
        <f>VLOOKUP($B190,'Module 2025'!$A:$BA,30,FALSE)</f>
        <v>5</v>
      </c>
      <c r="V190" s="157">
        <f>VLOOKUP($B190,'Module 2025'!$A:$BA,31,FALSE)</f>
        <v>7</v>
      </c>
      <c r="W190" s="157" t="str">
        <f>VLOOKUP($B190,'Module 2025'!$A:$BA,32,FALSE)</f>
        <v/>
      </c>
      <c r="X190" s="157" t="str">
        <f>VLOOKUP($B190,'Module 2025'!$A:$BA,33,FALSE)</f>
        <v/>
      </c>
      <c r="Y190" s="157" t="str">
        <f>VLOOKUP($B190,'Module 2025'!$A:$BA,34,FALSE)</f>
        <v/>
      </c>
      <c r="Z190" s="157" t="str">
        <f>VLOOKUP($B190,'Module 2025'!$A:$BA,35,FALSE)</f>
        <v/>
      </c>
      <c r="AA190" s="157" t="str">
        <f>VLOOKUP($B190,'Module 2025'!$A:$BA,36,FALSE)</f>
        <v/>
      </c>
      <c r="AB190" s="157" t="str">
        <f>VLOOKUP($B190,'Module 2025'!$A:$BA,37,FALSE)</f>
        <v/>
      </c>
      <c r="AC190" s="157" t="str">
        <f>VLOOKUP(B190,'Module 2025'!A:BC,55,FALSE)</f>
        <v>Ja</v>
      </c>
      <c r="AD190" s="157">
        <f>VLOOKUP(B190,'Module 2025'!A:BD,56,FALSE)</f>
        <v>0</v>
      </c>
      <c r="AE190" s="157">
        <f>VLOOKUP(B190,'Module 2025'!A:AX,50,FALSE)</f>
        <v>0</v>
      </c>
      <c r="AF190" s="157">
        <f>VLOOKUP(B190,'Module 2025'!A:F,6,FALSE)</f>
        <v>0</v>
      </c>
      <c r="AG190" s="157" t="str">
        <f>VLOOKUP(B190,'Module 2025'!A:H,7,FALSE)</f>
        <v>MT-SP</v>
      </c>
      <c r="AH190" s="157">
        <f>VLOOKUP(B190,'Module 2025'!A:H,8,FALSE)</f>
        <v>0</v>
      </c>
      <c r="AI190" s="157" t="str">
        <f>VLOOKUP(B190,'Module 2025'!A:BR,70,FALSE)</f>
        <v>x</v>
      </c>
    </row>
    <row r="191" spans="1:35">
      <c r="A191" s="117" t="str">
        <f>VLOOKUP($B191,'Module 2025'!$A:$BQ,69,FALSE)</f>
        <v>Weinmann Thomas Oskar</v>
      </c>
      <c r="B191" s="66" t="s">
        <v>2474</v>
      </c>
      <c r="C191" s="6" t="str">
        <f>VLOOKUP($B191,'Module 2025'!$A:$BA,12,FALSE)</f>
        <v>Konzepte des Maschinellen Lernens</v>
      </c>
      <c r="D191" s="6" t="str">
        <f>VLOOKUP($B191,'Module 2025'!$A:$BA,38,FALSE)</f>
        <v>IAMP</v>
      </c>
      <c r="E191" s="117" t="str">
        <f>VLOOKUP($B191,'Module 2025'!$A:$BQ,39,FALSE)</f>
        <v>weto</v>
      </c>
      <c r="F191" s="6" t="str">
        <f>VLOOKUP(D191,Konstruktion!A:B,2,FALSE)</f>
        <v>MPS</v>
      </c>
      <c r="G191" s="6" t="str">
        <f>VLOOKUP($B191,'Module 2025'!$A:$BA,17,FALSE)</f>
        <v>AV6,DS6,ET5,EU6,MT7,ST5,VS6,WI6</v>
      </c>
      <c r="H191" s="6" t="str">
        <f>VLOOKUP($B191,'Module 2025'!$A:$BA,18,FALSE)</f>
        <v>5. Semester</v>
      </c>
      <c r="I191" s="6" t="str">
        <f>VLOOKUP($B191,'Module 2025'!$A:$BA,19,FALSE)</f>
        <v>7. Semester</v>
      </c>
      <c r="J191" s="6">
        <f>VLOOKUP($B191,'Module 2025'!$A:$BG,59,FALSE)</f>
        <v>0</v>
      </c>
      <c r="K191" s="157">
        <f>VLOOKUP($B191,'Module 2025'!$A:$BA,20,FALSE)</f>
        <v>5</v>
      </c>
      <c r="L191" s="157">
        <f>VLOOKUP($B191,'Module 2025'!$A:$BA,21,FALSE)</f>
        <v>7</v>
      </c>
      <c r="M191" s="157">
        <f>VLOOKUP($B191,'Module 2025'!$A:$BA,22,FALSE)</f>
        <v>5</v>
      </c>
      <c r="N191" s="157">
        <f>VLOOKUP($B191,'Module 2025'!$A:$BA,23,FALSE)</f>
        <v>7</v>
      </c>
      <c r="O191" s="157">
        <f>VLOOKUP($B191,'Module 2025'!$A:$BA,24,FALSE)</f>
        <v>5</v>
      </c>
      <c r="P191" s="157">
        <f>VLOOKUP($B191,'Module 2025'!$A:$BA,25,FALSE)</f>
        <v>7</v>
      </c>
      <c r="Q191" s="157">
        <f>VLOOKUP($B191,'Module 2025'!$A:$BA,26,FALSE)</f>
        <v>5</v>
      </c>
      <c r="R191" s="157">
        <f>VLOOKUP($B191,'Module 2025'!$A:$BA,27,FALSE)</f>
        <v>7</v>
      </c>
      <c r="S191" s="157">
        <f>VLOOKUP($B191,'Module 2025'!$A:$BA,28,FALSE)</f>
        <v>0</v>
      </c>
      <c r="T191" s="157">
        <f>VLOOKUP($B191,'Module 2025'!$A:$BA,29,FALSE)</f>
        <v>0</v>
      </c>
      <c r="U191" s="157">
        <f>VLOOKUP($B191,'Module 2025'!$A:$BA,30,FALSE)</f>
        <v>5</v>
      </c>
      <c r="V191" s="157">
        <f>VLOOKUP($B191,'Module 2025'!$A:$BA,31,FALSE)</f>
        <v>7</v>
      </c>
      <c r="W191" s="157">
        <f>VLOOKUP($B191,'Module 2025'!$A:$BA,32,FALSE)</f>
        <v>5</v>
      </c>
      <c r="X191" s="157">
        <f>VLOOKUP($B191,'Module 2025'!$A:$BA,33,FALSE)</f>
        <v>7</v>
      </c>
      <c r="Y191" s="157">
        <f>VLOOKUP($B191,'Module 2025'!$A:$BA,34,FALSE)</f>
        <v>5</v>
      </c>
      <c r="Z191" s="157">
        <f>VLOOKUP($B191,'Module 2025'!$A:$BA,35,FALSE)</f>
        <v>7</v>
      </c>
      <c r="AA191" s="157">
        <f>VLOOKUP($B191,'Module 2025'!$A:$BA,36,FALSE)</f>
        <v>5</v>
      </c>
      <c r="AB191" s="157">
        <f>VLOOKUP($B191,'Module 2025'!$A:$BA,37,FALSE)</f>
        <v>7</v>
      </c>
      <c r="AC191" s="157" t="str">
        <f>VLOOKUP(B191,'Module 2025'!A:BC,55,FALSE)</f>
        <v>Ja</v>
      </c>
      <c r="AD191" s="157">
        <f>VLOOKUP(B191,'Module 2025'!A:BD,56,FALSE)</f>
        <v>0</v>
      </c>
      <c r="AE191" s="157">
        <f>VLOOKUP(B191,'Module 2025'!A:AX,50,FALSE)</f>
        <v>0</v>
      </c>
      <c r="AF191" s="157">
        <f>VLOOKUP(B191,'Module 2025'!A:F,6,FALSE)</f>
        <v>0</v>
      </c>
      <c r="AG191" s="157">
        <f>VLOOKUP(B191,'Module 2025'!A:H,7,FALSE)</f>
        <v>0</v>
      </c>
      <c r="AH191" s="157" t="str">
        <f>VLOOKUP(B191,'Module 2025'!A:H,8,FALSE)</f>
        <v>AV,DS,ET,EU,MT,ST,VS,WI</v>
      </c>
      <c r="AI191" s="157" t="str">
        <f>VLOOKUP(B191,'Module 2025'!A:BR,70,FALSE)</f>
        <v>x</v>
      </c>
    </row>
    <row r="192" spans="1:35">
      <c r="A192" s="117" t="str">
        <f>VLOOKUP($B192,'Module 2025'!$A:$BQ,69,FALSE)</f>
        <v>Weisenhorn Martin</v>
      </c>
      <c r="B192" s="66" t="s">
        <v>2773</v>
      </c>
      <c r="C192" s="6" t="str">
        <f>VLOOKUP($B192,'Module 2025'!$A:$BA,12,FALSE)</f>
        <v>Digital Image Processing 1</v>
      </c>
      <c r="D192" s="6" t="str">
        <f>VLOOKUP($B192,'Module 2025'!$A:$BA,38,FALSE)</f>
        <v>ISC</v>
      </c>
      <c r="E192" s="117" t="str">
        <f>VLOOKUP($B192,'Module 2025'!$A:$BQ,39,FALSE)</f>
        <v>weie</v>
      </c>
      <c r="F192" s="6" t="str">
        <f>VLOOKUP(D192,Konstruktion!A:B,2,FALSE)</f>
        <v>IEM</v>
      </c>
      <c r="G192" s="6" t="str">
        <f>VLOOKUP($B192,'Module 2025'!$A:$BA,17,FALSE)</f>
        <v>ET5,IT6,ST5</v>
      </c>
      <c r="H192" s="6" t="str">
        <f>VLOOKUP($B192,'Module 2025'!$A:$BA,18,FALSE)</f>
        <v>5. Semester</v>
      </c>
      <c r="I192" s="6" t="str">
        <f>VLOOKUP($B192,'Module 2025'!$A:$BA,19,FALSE)</f>
        <v>5. Sem(ET;IT)/7. Sem</v>
      </c>
      <c r="J192" s="6">
        <f>VLOOKUP($B192,'Module 2025'!$A:$BG,59,FALSE)</f>
        <v>0</v>
      </c>
      <c r="K192" s="157" t="str">
        <f>VLOOKUP($B192,'Module 2025'!$A:$BA,20,FALSE)</f>
        <v/>
      </c>
      <c r="L192" s="157" t="str">
        <f>VLOOKUP($B192,'Module 2025'!$A:$BA,21,FALSE)</f>
        <v/>
      </c>
      <c r="M192" s="157">
        <f>VLOOKUP($B192,'Module 2025'!$A:$BA,22,FALSE)</f>
        <v>0</v>
      </c>
      <c r="N192" s="157">
        <f>VLOOKUP($B192,'Module 2025'!$A:$BA,23,FALSE)</f>
        <v>0</v>
      </c>
      <c r="O192" s="157">
        <f>VLOOKUP($B192,'Module 2025'!$A:$BA,24,FALSE)</f>
        <v>5</v>
      </c>
      <c r="P192" s="157" t="str">
        <f>VLOOKUP($B192,'Module 2025'!$A:$BA,25,FALSE)</f>
        <v>5;7</v>
      </c>
      <c r="Q192" s="157" t="str">
        <f>VLOOKUP($B192,'Module 2025'!$A:$BA,26,FALSE)</f>
        <v/>
      </c>
      <c r="R192" s="157" t="str">
        <f>VLOOKUP($B192,'Module 2025'!$A:$BA,27,FALSE)</f>
        <v/>
      </c>
      <c r="S192" s="157">
        <f>VLOOKUP($B192,'Module 2025'!$A:$BA,28,FALSE)</f>
        <v>5</v>
      </c>
      <c r="T192" s="157" t="str">
        <f>VLOOKUP($B192,'Module 2025'!$A:$BA,29,FALSE)</f>
        <v>5;7</v>
      </c>
      <c r="U192" s="157" t="str">
        <f>VLOOKUP($B192,'Module 2025'!$A:$BA,30,FALSE)</f>
        <v/>
      </c>
      <c r="V192" s="157" t="str">
        <f>VLOOKUP($B192,'Module 2025'!$A:$BA,31,FALSE)</f>
        <v/>
      </c>
      <c r="W192" s="157">
        <f>VLOOKUP($B192,'Module 2025'!$A:$BA,32,FALSE)</f>
        <v>5</v>
      </c>
      <c r="X192" s="157">
        <f>VLOOKUP($B192,'Module 2025'!$A:$BA,33,FALSE)</f>
        <v>7</v>
      </c>
      <c r="Y192" s="157" t="str">
        <f>VLOOKUP($B192,'Module 2025'!$A:$BA,34,FALSE)</f>
        <v/>
      </c>
      <c r="Z192" s="157" t="str">
        <f>VLOOKUP($B192,'Module 2025'!$A:$BA,35,FALSE)</f>
        <v/>
      </c>
      <c r="AA192" s="157" t="str">
        <f>VLOOKUP($B192,'Module 2025'!$A:$BA,36,FALSE)</f>
        <v/>
      </c>
      <c r="AB192" s="157" t="str">
        <f>VLOOKUP($B192,'Module 2025'!$A:$BA,37,FALSE)</f>
        <v/>
      </c>
      <c r="AC192" s="157" t="str">
        <f>VLOOKUP(B192,'Module 2025'!A:BC,55,FALSE)</f>
        <v>Ja</v>
      </c>
      <c r="AD192" s="157" t="str">
        <f>VLOOKUP(B192,'Module 2025'!A:BD,56,FALSE)</f>
        <v>WIN</v>
      </c>
      <c r="AE192" s="157" t="str">
        <f>VLOOKUP(B192,'Module 2025'!A:AX,50,FALSE)</f>
        <v>x</v>
      </c>
      <c r="AF192" s="157">
        <f>VLOOKUP(B192,'Module 2025'!A:F,6,FALSE)</f>
        <v>0</v>
      </c>
      <c r="AG192" s="157">
        <f>VLOOKUP(B192,'Module 2025'!A:H,7,FALSE)</f>
        <v>0</v>
      </c>
      <c r="AH192" s="157" t="str">
        <f>VLOOKUP(B192,'Module 2025'!A:H,8,FALSE)</f>
        <v>ET,ST,IT</v>
      </c>
      <c r="AI192" s="157" t="str">
        <f>VLOOKUP(B192,'Module 2025'!A:BR,70,FALSE)</f>
        <v>x</v>
      </c>
    </row>
    <row r="193" spans="1:35">
      <c r="A193" s="117" t="str">
        <f>VLOOKUP($B193,'Module 2025'!$A:$BQ,69,FALSE)</f>
        <v>Wildi Marc</v>
      </c>
      <c r="B193" s="66" t="s">
        <v>2604</v>
      </c>
      <c r="C193" s="6" t="str">
        <f>VLOOKUP($B193,'Module 2025'!$A:$BA,12,FALSE)</f>
        <v>Adaptive Modelle</v>
      </c>
      <c r="D193" s="6" t="str">
        <f>VLOOKUP($B193,'Module 2025'!$A:$BA,38,FALSE)</f>
        <v>IDP</v>
      </c>
      <c r="E193" s="117" t="str">
        <f>VLOOKUP($B193,'Module 2025'!$A:$BQ,39,FALSE)</f>
        <v>wlmr</v>
      </c>
      <c r="F193" s="6" t="str">
        <f>VLOOKUP(D193,Konstruktion!A:B,2,FALSE)</f>
        <v>MPS</v>
      </c>
      <c r="G193" s="6" t="str">
        <f>VLOOKUP($B193,'Module 2025'!$A:$BA,17,FALSE)</f>
        <v>WI5-WM</v>
      </c>
      <c r="H193" s="6" t="str">
        <f>VLOOKUP($B193,'Module 2025'!$A:$BA,18,FALSE)</f>
        <v>5. Semester</v>
      </c>
      <c r="I193" s="6" t="str">
        <f>VLOOKUP($B193,'Module 2025'!$A:$BA,19,FALSE)</f>
        <v>7. Semester</v>
      </c>
      <c r="J193" s="6">
        <f>VLOOKUP($B193,'Module 2025'!$A:$BG,59,FALSE)</f>
        <v>0</v>
      </c>
      <c r="K193" s="157" t="str">
        <f>VLOOKUP($B193,'Module 2025'!$A:$BA,20,FALSE)</f>
        <v/>
      </c>
      <c r="L193" s="157" t="str">
        <f>VLOOKUP($B193,'Module 2025'!$A:$BA,21,FALSE)</f>
        <v/>
      </c>
      <c r="M193" s="157">
        <f>VLOOKUP($B193,'Module 2025'!$A:$BA,22,FALSE)</f>
        <v>0</v>
      </c>
      <c r="N193" s="157">
        <f>VLOOKUP($B193,'Module 2025'!$A:$BA,23,FALSE)</f>
        <v>0</v>
      </c>
      <c r="O193" s="157" t="str">
        <f>VLOOKUP($B193,'Module 2025'!$A:$BA,24,FALSE)</f>
        <v/>
      </c>
      <c r="P193" s="157" t="str">
        <f>VLOOKUP($B193,'Module 2025'!$A:$BA,25,FALSE)</f>
        <v/>
      </c>
      <c r="Q193" s="157" t="str">
        <f>VLOOKUP($B193,'Module 2025'!$A:$BA,26,FALSE)</f>
        <v/>
      </c>
      <c r="R193" s="157" t="str">
        <f>VLOOKUP($B193,'Module 2025'!$A:$BA,27,FALSE)</f>
        <v/>
      </c>
      <c r="S193" s="157" t="str">
        <f>VLOOKUP($B193,'Module 2025'!$A:$BA,28,FALSE)</f>
        <v/>
      </c>
      <c r="T193" s="157" t="str">
        <f>VLOOKUP($B193,'Module 2025'!$A:$BA,29,FALSE)</f>
        <v/>
      </c>
      <c r="U193" s="157" t="str">
        <f>VLOOKUP($B193,'Module 2025'!$A:$BA,30,FALSE)</f>
        <v/>
      </c>
      <c r="V193" s="157" t="str">
        <f>VLOOKUP($B193,'Module 2025'!$A:$BA,31,FALSE)</f>
        <v/>
      </c>
      <c r="W193" s="157" t="str">
        <f>VLOOKUP($B193,'Module 2025'!$A:$BA,32,FALSE)</f>
        <v/>
      </c>
      <c r="X193" s="157" t="str">
        <f>VLOOKUP($B193,'Module 2025'!$A:$BA,33,FALSE)</f>
        <v/>
      </c>
      <c r="Y193" s="157" t="str">
        <f>VLOOKUP($B193,'Module 2025'!$A:$BA,34,FALSE)</f>
        <v/>
      </c>
      <c r="Z193" s="157" t="str">
        <f>VLOOKUP($B193,'Module 2025'!$A:$BA,35,FALSE)</f>
        <v/>
      </c>
      <c r="AA193" s="157">
        <f>VLOOKUP($B193,'Module 2025'!$A:$BA,36,FALSE)</f>
        <v>5</v>
      </c>
      <c r="AB193" s="157">
        <f>VLOOKUP($B193,'Module 2025'!$A:$BA,37,FALSE)</f>
        <v>7</v>
      </c>
      <c r="AC193" s="157" t="str">
        <f>VLOOKUP(B193,'Module 2025'!A:BC,55,FALSE)</f>
        <v>Ja</v>
      </c>
      <c r="AD193" s="157">
        <f>VLOOKUP(B193,'Module 2025'!A:BD,56,FALSE)</f>
        <v>0</v>
      </c>
      <c r="AE193" s="157">
        <f>VLOOKUP(B193,'Module 2025'!A:AX,50,FALSE)</f>
        <v>0</v>
      </c>
      <c r="AF193" s="157">
        <f>VLOOKUP(B193,'Module 2025'!A:F,6,FALSE)</f>
        <v>0</v>
      </c>
      <c r="AG193" s="157" t="str">
        <f>VLOOKUP(B193,'Module 2025'!A:H,7,FALSE)</f>
        <v>WI-WM</v>
      </c>
      <c r="AH193" s="157">
        <f>VLOOKUP(B193,'Module 2025'!A:H,8,FALSE)</f>
        <v>0</v>
      </c>
      <c r="AI193" s="157">
        <f>VLOOKUP(B193,'Module 2025'!A:BR,70,FALSE)</f>
        <v>0</v>
      </c>
    </row>
    <row r="194" spans="1:35">
      <c r="A194" s="117" t="str">
        <f>VLOOKUP($B194,'Module 2025'!$A:$BQ,69,FALSE)</f>
        <v>Wildi Marc</v>
      </c>
      <c r="B194" s="66" t="s">
        <v>2143</v>
      </c>
      <c r="C194" s="6" t="str">
        <f>VLOOKUP($B194,'Module 2025'!$A:$BA,12,FALSE)</f>
        <v>Time Series</v>
      </c>
      <c r="D194" s="6" t="str">
        <f>VLOOKUP($B194,'Module 2025'!$A:$BA,38,FALSE)</f>
        <v>IDP</v>
      </c>
      <c r="E194" s="117" t="str">
        <f>VLOOKUP($B194,'Module 2025'!$A:$BQ,39,FALSE)</f>
        <v>wlmr</v>
      </c>
      <c r="F194" s="6" t="str">
        <f>VLOOKUP(D194,Konstruktion!A:B,2,FALSE)</f>
        <v>MPS</v>
      </c>
      <c r="G194" s="6" t="str">
        <f>VLOOKUP($B194,'Module 2025'!$A:$BA,17,FALSE)</f>
        <v>WI4-WM</v>
      </c>
      <c r="H194" s="6" t="str">
        <f>VLOOKUP($B194,'Module 2025'!$A:$BA,18,FALSE)</f>
        <v>4. Semester</v>
      </c>
      <c r="I194" s="6" t="str">
        <f>VLOOKUP($B194,'Module 2025'!$A:$BA,19,FALSE)</f>
        <v>6. Semester</v>
      </c>
      <c r="J194" s="6">
        <f>VLOOKUP($B194,'Module 2025'!$A:$BG,59,FALSE)</f>
        <v>0</v>
      </c>
      <c r="K194" s="157" t="str">
        <f>VLOOKUP($B194,'Module 2025'!$A:$BA,20,FALSE)</f>
        <v/>
      </c>
      <c r="L194" s="157" t="str">
        <f>VLOOKUP($B194,'Module 2025'!$A:$BA,21,FALSE)</f>
        <v/>
      </c>
      <c r="M194" s="157">
        <f>VLOOKUP($B194,'Module 2025'!$A:$BA,22,FALSE)</f>
        <v>0</v>
      </c>
      <c r="N194" s="157">
        <f>VLOOKUP($B194,'Module 2025'!$A:$BA,23,FALSE)</f>
        <v>0</v>
      </c>
      <c r="O194" s="157" t="str">
        <f>VLOOKUP($B194,'Module 2025'!$A:$BA,24,FALSE)</f>
        <v/>
      </c>
      <c r="P194" s="157" t="str">
        <f>VLOOKUP($B194,'Module 2025'!$A:$BA,25,FALSE)</f>
        <v/>
      </c>
      <c r="Q194" s="157" t="str">
        <f>VLOOKUP($B194,'Module 2025'!$A:$BA,26,FALSE)</f>
        <v/>
      </c>
      <c r="R194" s="157" t="str">
        <f>VLOOKUP($B194,'Module 2025'!$A:$BA,27,FALSE)</f>
        <v/>
      </c>
      <c r="S194" s="157" t="str">
        <f>VLOOKUP($B194,'Module 2025'!$A:$BA,28,FALSE)</f>
        <v/>
      </c>
      <c r="T194" s="157" t="str">
        <f>VLOOKUP($B194,'Module 2025'!$A:$BA,29,FALSE)</f>
        <v/>
      </c>
      <c r="U194" s="157" t="str">
        <f>VLOOKUP($B194,'Module 2025'!$A:$BA,30,FALSE)</f>
        <v/>
      </c>
      <c r="V194" s="157" t="str">
        <f>VLOOKUP($B194,'Module 2025'!$A:$BA,31,FALSE)</f>
        <v/>
      </c>
      <c r="W194" s="157" t="str">
        <f>VLOOKUP($B194,'Module 2025'!$A:$BA,32,FALSE)</f>
        <v/>
      </c>
      <c r="X194" s="157" t="str">
        <f>VLOOKUP($B194,'Module 2025'!$A:$BA,33,FALSE)</f>
        <v/>
      </c>
      <c r="Y194" s="157" t="str">
        <f>VLOOKUP($B194,'Module 2025'!$A:$BA,34,FALSE)</f>
        <v/>
      </c>
      <c r="Z194" s="157" t="str">
        <f>VLOOKUP($B194,'Module 2025'!$A:$BA,35,FALSE)</f>
        <v/>
      </c>
      <c r="AA194" s="157">
        <f>VLOOKUP($B194,'Module 2025'!$A:$BA,36,FALSE)</f>
        <v>4</v>
      </c>
      <c r="AB194" s="157">
        <f>VLOOKUP($B194,'Module 2025'!$A:$BA,37,FALSE)</f>
        <v>6</v>
      </c>
      <c r="AC194" s="157" t="str">
        <f>VLOOKUP(B194,'Module 2025'!A:BC,55,FALSE)</f>
        <v>Ja</v>
      </c>
      <c r="AD194" s="157">
        <f>VLOOKUP(B194,'Module 2025'!A:BD,56,FALSE)</f>
        <v>0</v>
      </c>
      <c r="AE194" s="157">
        <f>VLOOKUP(B194,'Module 2025'!A:AX,50,FALSE)</f>
        <v>0</v>
      </c>
      <c r="AF194" s="157">
        <f>VLOOKUP(B194,'Module 2025'!A:F,6,FALSE)</f>
        <v>0</v>
      </c>
      <c r="AG194" s="157" t="str">
        <f>VLOOKUP(B194,'Module 2025'!A:H,7,FALSE)</f>
        <v>WI-WM</v>
      </c>
      <c r="AH194" s="157">
        <f>VLOOKUP(B194,'Module 2025'!A:H,8,FALSE)</f>
        <v>0</v>
      </c>
      <c r="AI194" s="157">
        <f>VLOOKUP(B194,'Module 2025'!A:BR,70,FALSE)</f>
        <v>0</v>
      </c>
    </row>
    <row r="195" spans="1:35">
      <c r="A195" s="117" t="str">
        <f>VLOOKUP($B195,'Module 2025'!$A:$BQ,69,FALSE)</f>
        <v>Winkler Martin</v>
      </c>
      <c r="B195" s="66" t="s">
        <v>3758</v>
      </c>
      <c r="C195" s="6" t="str">
        <f>VLOOKUP($B195,'Module 2025'!$A:$BA,12,FALSE)</f>
        <v>Innovative Werkstoffe und Oberflächen 2</v>
      </c>
      <c r="D195" s="6" t="str">
        <f>VLOOKUP($B195,'Module 2025'!$A:$BA,38,FALSE)</f>
        <v>IMPE</v>
      </c>
      <c r="E195" s="117" t="str">
        <f>VLOOKUP($B195,'Module 2025'!$A:$BQ,39,FALSE)</f>
        <v>winl</v>
      </c>
      <c r="F195" s="6" t="str">
        <f>VLOOKUP(D195,Konstruktion!A:B,2,FALSE)</f>
        <v>MEA</v>
      </c>
      <c r="G195" s="6" t="str">
        <f>VLOOKUP($B195,'Module 2025'!$A:$BA,17,FALSE)</f>
        <v>MT6</v>
      </c>
      <c r="H195" s="6" t="str">
        <f>VLOOKUP($B195,'Module 2025'!$A:$BA,18,FALSE)</f>
        <v>6. Semester</v>
      </c>
      <c r="I195" s="6" t="str">
        <f>VLOOKUP($B195,'Module 2025'!$A:$BA,19,FALSE)</f>
        <v>8. Semester</v>
      </c>
      <c r="J195" s="6">
        <f>VLOOKUP($B195,'Module 2025'!$A:$BG,59,FALSE)</f>
        <v>0</v>
      </c>
      <c r="K195" s="157" t="str">
        <f>VLOOKUP($B195,'Module 2025'!$A:$BA,20,FALSE)</f>
        <v/>
      </c>
      <c r="L195" s="157" t="str">
        <f>VLOOKUP($B195,'Module 2025'!$A:$BA,21,FALSE)</f>
        <v/>
      </c>
      <c r="M195" s="157">
        <f>VLOOKUP($B195,'Module 2025'!$A:$BA,22,FALSE)</f>
        <v>0</v>
      </c>
      <c r="N195" s="157">
        <f>VLOOKUP($B195,'Module 2025'!$A:$BA,23,FALSE)</f>
        <v>0</v>
      </c>
      <c r="O195" s="157" t="str">
        <f>VLOOKUP($B195,'Module 2025'!$A:$BA,24,FALSE)</f>
        <v/>
      </c>
      <c r="P195" s="157" t="str">
        <f>VLOOKUP($B195,'Module 2025'!$A:$BA,25,FALSE)</f>
        <v/>
      </c>
      <c r="Q195" s="157" t="str">
        <f>VLOOKUP($B195,'Module 2025'!$A:$BA,26,FALSE)</f>
        <v/>
      </c>
      <c r="R195" s="157" t="str">
        <f>VLOOKUP($B195,'Module 2025'!$A:$BA,27,FALSE)</f>
        <v/>
      </c>
      <c r="S195" s="157" t="str">
        <f>VLOOKUP($B195,'Module 2025'!$A:$BA,28,FALSE)</f>
        <v/>
      </c>
      <c r="T195" s="157" t="str">
        <f>VLOOKUP($B195,'Module 2025'!$A:$BA,29,FALSE)</f>
        <v/>
      </c>
      <c r="U195" s="157">
        <f>VLOOKUP($B195,'Module 2025'!$A:$BA,30,FALSE)</f>
        <v>6</v>
      </c>
      <c r="V195" s="157">
        <f>VLOOKUP($B195,'Module 2025'!$A:$BA,31,FALSE)</f>
        <v>8</v>
      </c>
      <c r="W195" s="157" t="str">
        <f>VLOOKUP($B195,'Module 2025'!$A:$BA,32,FALSE)</f>
        <v/>
      </c>
      <c r="X195" s="157" t="str">
        <f>VLOOKUP($B195,'Module 2025'!$A:$BA,33,FALSE)</f>
        <v/>
      </c>
      <c r="Y195" s="157" t="str">
        <f>VLOOKUP($B195,'Module 2025'!$A:$BA,34,FALSE)</f>
        <v/>
      </c>
      <c r="Z195" s="157" t="str">
        <f>VLOOKUP($B195,'Module 2025'!$A:$BA,35,FALSE)</f>
        <v/>
      </c>
      <c r="AA195" s="157" t="str">
        <f>VLOOKUP($B195,'Module 2025'!$A:$BA,36,FALSE)</f>
        <v/>
      </c>
      <c r="AB195" s="157" t="str">
        <f>VLOOKUP($B195,'Module 2025'!$A:$BA,37,FALSE)</f>
        <v/>
      </c>
      <c r="AC195" s="157" t="str">
        <f>VLOOKUP(B195,'Module 2025'!A:BC,55,FALSE)</f>
        <v>Ja</v>
      </c>
      <c r="AD195" s="157">
        <f>VLOOKUP(B195,'Module 2025'!A:BD,56,FALSE)</f>
        <v>0</v>
      </c>
      <c r="AE195" s="157">
        <f>VLOOKUP(B195,'Module 2025'!A:AX,50,FALSE)</f>
        <v>0</v>
      </c>
      <c r="AF195" s="157">
        <f>VLOOKUP(B195,'Module 2025'!A:F,6,FALSE)</f>
        <v>0</v>
      </c>
      <c r="AG195" s="157" t="str">
        <f>VLOOKUP(B195,'Module 2025'!A:H,7,FALSE)</f>
        <v>MT-SP</v>
      </c>
      <c r="AH195" s="157">
        <f>VLOOKUP(B195,'Module 2025'!A:H,8,FALSE)</f>
        <v>0</v>
      </c>
      <c r="AI195" s="157" t="str">
        <f>VLOOKUP(B195,'Module 2025'!A:BR,70,FALSE)</f>
        <v>x</v>
      </c>
    </row>
    <row r="196" spans="1:35">
      <c r="A196" s="117" t="str">
        <f>VLOOKUP($B196,'Module 2025'!$A:$BQ,69,FALSE)</f>
        <v>Wittmer Andreas</v>
      </c>
      <c r="B196" s="66" t="s">
        <v>3597</v>
      </c>
      <c r="C196" s="6" t="str">
        <f>VLOOKUP($B196,'Module 2025'!$A:$BA,12,FALSE)</f>
        <v>Aviation Management</v>
      </c>
      <c r="D196" s="6" t="str">
        <f>VLOOKUP($B196,'Module 2025'!$A:$BA,38,FALSE)</f>
        <v>ZAV</v>
      </c>
      <c r="E196" s="117" t="str">
        <f>VLOOKUP($B196,'Module 2025'!$A:$BQ,39,FALSE)</f>
        <v>xwtm,regl</v>
      </c>
      <c r="F196" s="6" t="str">
        <f>VLOOKUP(D196,Konstruktion!A:B,2,FALSE)</f>
        <v>MEA</v>
      </c>
      <c r="G196" s="6" t="str">
        <f>VLOOKUP($B196,'Module 2025'!$A:$BA,17,FALSE)</f>
        <v>AV6-OE</v>
      </c>
      <c r="H196" s="6" t="str">
        <f>VLOOKUP($B196,'Module 2025'!$A:$BA,18,FALSE)</f>
        <v>6. Semester</v>
      </c>
      <c r="I196" s="6" t="str">
        <f>VLOOKUP($B196,'Module 2025'!$A:$BA,19,FALSE)</f>
        <v>8. Semester</v>
      </c>
      <c r="J196" s="6">
        <f>VLOOKUP($B196,'Module 2025'!$A:$BG,59,FALSE)</f>
        <v>0</v>
      </c>
      <c r="K196" s="157">
        <f>VLOOKUP($B196,'Module 2025'!$A:$BA,20,FALSE)</f>
        <v>6</v>
      </c>
      <c r="L196" s="157">
        <f>VLOOKUP($B196,'Module 2025'!$A:$BA,21,FALSE)</f>
        <v>8</v>
      </c>
      <c r="M196" s="157">
        <f>VLOOKUP($B196,'Module 2025'!$A:$BA,22,FALSE)</f>
        <v>0</v>
      </c>
      <c r="N196" s="157">
        <f>VLOOKUP($B196,'Module 2025'!$A:$BA,23,FALSE)</f>
        <v>0</v>
      </c>
      <c r="O196" s="157" t="str">
        <f>VLOOKUP($B196,'Module 2025'!$A:$BA,24,FALSE)</f>
        <v/>
      </c>
      <c r="P196" s="157" t="str">
        <f>VLOOKUP($B196,'Module 2025'!$A:$BA,25,FALSE)</f>
        <v/>
      </c>
      <c r="Q196" s="157" t="str">
        <f>VLOOKUP($B196,'Module 2025'!$A:$BA,26,FALSE)</f>
        <v/>
      </c>
      <c r="R196" s="157" t="str">
        <f>VLOOKUP($B196,'Module 2025'!$A:$BA,27,FALSE)</f>
        <v/>
      </c>
      <c r="S196" s="157" t="str">
        <f>VLOOKUP($B196,'Module 2025'!$A:$BA,28,FALSE)</f>
        <v/>
      </c>
      <c r="T196" s="157" t="str">
        <f>VLOOKUP($B196,'Module 2025'!$A:$BA,29,FALSE)</f>
        <v/>
      </c>
      <c r="U196" s="157" t="str">
        <f>VLOOKUP($B196,'Module 2025'!$A:$BA,30,FALSE)</f>
        <v/>
      </c>
      <c r="V196" s="157" t="str">
        <f>VLOOKUP($B196,'Module 2025'!$A:$BA,31,FALSE)</f>
        <v/>
      </c>
      <c r="W196" s="157" t="str">
        <f>VLOOKUP($B196,'Module 2025'!$A:$BA,32,FALSE)</f>
        <v/>
      </c>
      <c r="X196" s="157" t="str">
        <f>VLOOKUP($B196,'Module 2025'!$A:$BA,33,FALSE)</f>
        <v/>
      </c>
      <c r="Y196" s="157" t="str">
        <f>VLOOKUP($B196,'Module 2025'!$A:$BA,34,FALSE)</f>
        <v/>
      </c>
      <c r="Z196" s="157" t="str">
        <f>VLOOKUP($B196,'Module 2025'!$A:$BA,35,FALSE)</f>
        <v/>
      </c>
      <c r="AA196" s="157" t="str">
        <f>VLOOKUP($B196,'Module 2025'!$A:$BA,36,FALSE)</f>
        <v/>
      </c>
      <c r="AB196" s="157" t="str">
        <f>VLOOKUP($B196,'Module 2025'!$A:$BA,37,FALSE)</f>
        <v/>
      </c>
      <c r="AC196" s="157" t="str">
        <f>VLOOKUP(B196,'Module 2025'!A:BC,55,FALSE)</f>
        <v>Ja</v>
      </c>
      <c r="AD196" s="157">
        <f>VLOOKUP(B196,'Module 2025'!A:BD,56,FALSE)</f>
        <v>0</v>
      </c>
      <c r="AE196" s="157" t="str">
        <f>VLOOKUP(B196,'Module 2025'!A:AX,50,FALSE)</f>
        <v>x</v>
      </c>
      <c r="AF196" s="157">
        <f>VLOOKUP(B196,'Module 2025'!A:F,6,FALSE)</f>
        <v>0</v>
      </c>
      <c r="AG196" s="157" t="str">
        <f>VLOOKUP(B196,'Module 2025'!A:H,7,FALSE)</f>
        <v>AV-OE</v>
      </c>
      <c r="AH196" s="157">
        <f>VLOOKUP(B196,'Module 2025'!A:H,8,FALSE)</f>
        <v>0</v>
      </c>
      <c r="AI196" s="157">
        <f>VLOOKUP(B196,'Module 2025'!A:BR,70,FALSE)</f>
        <v>0</v>
      </c>
    </row>
    <row r="197" spans="1:35">
      <c r="A197" s="117" t="str">
        <f>VLOOKUP($B197,'Module 2025'!$A:$BQ,69,FALSE)</f>
        <v>Wüst Reimond Matthias</v>
      </c>
      <c r="B197" s="66" t="s">
        <v>3785</v>
      </c>
      <c r="C197" s="6" t="str">
        <f>VLOOKUP($B197,'Module 2025'!$A:$BA,12,FALSE)</f>
        <v>Leittechnik und Kundeninformation</v>
      </c>
      <c r="D197" s="6" t="str">
        <f>VLOOKUP($B197,'Module 2025'!$A:$BA,38,FALSE)</f>
        <v>IDP</v>
      </c>
      <c r="E197" s="117" t="str">
        <f>VLOOKUP($B197,'Module 2025'!$A:$BQ,39,FALSE)</f>
        <v>wura</v>
      </c>
      <c r="F197" s="6" t="str">
        <f>VLOOKUP(D197,Konstruktion!A:B,2,FALSE)</f>
        <v>MPS</v>
      </c>
      <c r="G197" s="6" t="str">
        <f>VLOOKUP($B197,'Module 2025'!$A:$BA,17,FALSE)</f>
        <v>VS6</v>
      </c>
      <c r="H197" s="6" t="str">
        <f>VLOOKUP($B197,'Module 2025'!$A:$BA,18,FALSE)</f>
        <v>6. Semester</v>
      </c>
      <c r="I197" s="6" t="str">
        <f>VLOOKUP($B197,'Module 2025'!$A:$BA,19,FALSE)</f>
        <v>6. Semester/8. Semester</v>
      </c>
      <c r="J197" s="6">
        <f>VLOOKUP($B197,'Module 2025'!$A:$BG,59,FALSE)</f>
        <v>0</v>
      </c>
      <c r="K197" s="157" t="str">
        <f>VLOOKUP($B197,'Module 2025'!$A:$BA,20,FALSE)</f>
        <v/>
      </c>
      <c r="L197" s="157" t="str">
        <f>VLOOKUP($B197,'Module 2025'!$A:$BA,21,FALSE)</f>
        <v/>
      </c>
      <c r="M197" s="157">
        <f>VLOOKUP($B197,'Module 2025'!$A:$BA,22,FALSE)</f>
        <v>0</v>
      </c>
      <c r="N197" s="157">
        <f>VLOOKUP($B197,'Module 2025'!$A:$BA,23,FALSE)</f>
        <v>0</v>
      </c>
      <c r="O197" s="157" t="str">
        <f>VLOOKUP($B197,'Module 2025'!$A:$BA,24,FALSE)</f>
        <v/>
      </c>
      <c r="P197" s="157" t="str">
        <f>VLOOKUP($B197,'Module 2025'!$A:$BA,25,FALSE)</f>
        <v/>
      </c>
      <c r="Q197" s="157" t="str">
        <f>VLOOKUP($B197,'Module 2025'!$A:$BA,26,FALSE)</f>
        <v/>
      </c>
      <c r="R197" s="157" t="str">
        <f>VLOOKUP($B197,'Module 2025'!$A:$BA,27,FALSE)</f>
        <v/>
      </c>
      <c r="S197" s="157" t="str">
        <f>VLOOKUP($B197,'Module 2025'!$A:$BA,28,FALSE)</f>
        <v/>
      </c>
      <c r="T197" s="157" t="str">
        <f>VLOOKUP($B197,'Module 2025'!$A:$BA,29,FALSE)</f>
        <v/>
      </c>
      <c r="U197" s="157" t="str">
        <f>VLOOKUP($B197,'Module 2025'!$A:$BA,30,FALSE)</f>
        <v/>
      </c>
      <c r="V197" s="157" t="str">
        <f>VLOOKUP($B197,'Module 2025'!$A:$BA,31,FALSE)</f>
        <v/>
      </c>
      <c r="W197" s="157" t="str">
        <f>VLOOKUP($B197,'Module 2025'!$A:$BA,32,FALSE)</f>
        <v/>
      </c>
      <c r="X197" s="157" t="str">
        <f>VLOOKUP($B197,'Module 2025'!$A:$BA,33,FALSE)</f>
        <v/>
      </c>
      <c r="Y197" s="157">
        <f>VLOOKUP($B197,'Module 2025'!$A:$BA,34,FALSE)</f>
        <v>6</v>
      </c>
      <c r="Z197" s="157" t="str">
        <f>VLOOKUP($B197,'Module 2025'!$A:$BA,35,FALSE)</f>
        <v>6;8</v>
      </c>
      <c r="AA197" s="157" t="str">
        <f>VLOOKUP($B197,'Module 2025'!$A:$BA,36,FALSE)</f>
        <v/>
      </c>
      <c r="AB197" s="157" t="str">
        <f>VLOOKUP($B197,'Module 2025'!$A:$BA,37,FALSE)</f>
        <v/>
      </c>
      <c r="AC197" s="157" t="str">
        <f>VLOOKUP(B197,'Module 2025'!A:BC,55,FALSE)</f>
        <v>Ja</v>
      </c>
      <c r="AD197" s="157">
        <f>VLOOKUP(B197,'Module 2025'!A:BD,56,FALSE)</f>
        <v>0</v>
      </c>
      <c r="AE197" s="157">
        <f>VLOOKUP(B197,'Module 2025'!A:AX,50,FALSE)</f>
        <v>0</v>
      </c>
      <c r="AF197" s="157">
        <f>VLOOKUP(B197,'Module 2025'!A:F,6,FALSE)</f>
        <v>0</v>
      </c>
      <c r="AG197" s="157">
        <f>VLOOKUP(B197,'Module 2025'!A:H,7,FALSE)</f>
        <v>0</v>
      </c>
      <c r="AH197" s="157" t="str">
        <f>VLOOKUP(B197,'Module 2025'!A:H,8,FALSE)</f>
        <v>VS</v>
      </c>
      <c r="AI197" s="157" t="str">
        <f>VLOOKUP(B197,'Module 2025'!A:BR,70,FALSE)</f>
        <v>x</v>
      </c>
    </row>
    <row r="198" spans="1:35">
      <c r="A198" s="117" t="str">
        <f>VLOOKUP($B198,'Module 2025'!$A:$BQ,69,FALSE)</f>
        <v>Wüst Reimond Matthias</v>
      </c>
      <c r="B198" s="66" t="s">
        <v>3015</v>
      </c>
      <c r="C198" s="6" t="str">
        <f>VLOOKUP($B198,'Module 2025'!$A:$BA,12,FALSE)</f>
        <v>Modellierung und Simulation 1</v>
      </c>
      <c r="D198" s="6" t="str">
        <f>VLOOKUP($B198,'Module 2025'!$A:$BA,38,FALSE)</f>
        <v>IDP</v>
      </c>
      <c r="E198" s="117" t="str">
        <f>VLOOKUP($B198,'Module 2025'!$A:$BQ,39,FALSE)</f>
        <v>wura</v>
      </c>
      <c r="F198" s="6" t="str">
        <f>VLOOKUP(D198,Konstruktion!A:B,2,FALSE)</f>
        <v>MPS</v>
      </c>
      <c r="G198" s="6" t="str">
        <f>VLOOKUP($B198,'Module 2025'!$A:$BA,17,FALSE)</f>
        <v>VS6</v>
      </c>
      <c r="H198" s="6" t="str">
        <f>VLOOKUP($B198,'Module 2025'!$A:$BA,18,FALSE)</f>
        <v>5. Semester</v>
      </c>
      <c r="I198" s="6" t="str">
        <f>VLOOKUP($B198,'Module 2025'!$A:$BA,19,FALSE)</f>
        <v>5. Semster/7. Semester</v>
      </c>
      <c r="J198" s="6">
        <f>VLOOKUP($B198,'Module 2025'!$A:$BG,59,FALSE)</f>
        <v>0</v>
      </c>
      <c r="K198" s="157" t="str">
        <f>VLOOKUP($B198,'Module 2025'!$A:$BA,20,FALSE)</f>
        <v/>
      </c>
      <c r="L198" s="157" t="str">
        <f>VLOOKUP($B198,'Module 2025'!$A:$BA,21,FALSE)</f>
        <v/>
      </c>
      <c r="M198" s="157">
        <f>VLOOKUP($B198,'Module 2025'!$A:$BA,22,FALSE)</f>
        <v>0</v>
      </c>
      <c r="N198" s="157">
        <f>VLOOKUP($B198,'Module 2025'!$A:$BA,23,FALSE)</f>
        <v>0</v>
      </c>
      <c r="O198" s="157" t="str">
        <f>VLOOKUP($B198,'Module 2025'!$A:$BA,24,FALSE)</f>
        <v/>
      </c>
      <c r="P198" s="157" t="str">
        <f>VLOOKUP($B198,'Module 2025'!$A:$BA,25,FALSE)</f>
        <v/>
      </c>
      <c r="Q198" s="157" t="str">
        <f>VLOOKUP($B198,'Module 2025'!$A:$BA,26,FALSE)</f>
        <v/>
      </c>
      <c r="R198" s="157" t="str">
        <f>VLOOKUP($B198,'Module 2025'!$A:$BA,27,FALSE)</f>
        <v/>
      </c>
      <c r="S198" s="157" t="str">
        <f>VLOOKUP($B198,'Module 2025'!$A:$BA,28,FALSE)</f>
        <v/>
      </c>
      <c r="T198" s="157" t="str">
        <f>VLOOKUP($B198,'Module 2025'!$A:$BA,29,FALSE)</f>
        <v/>
      </c>
      <c r="U198" s="157" t="str">
        <f>VLOOKUP($B198,'Module 2025'!$A:$BA,30,FALSE)</f>
        <v/>
      </c>
      <c r="V198" s="157" t="str">
        <f>VLOOKUP($B198,'Module 2025'!$A:$BA,31,FALSE)</f>
        <v/>
      </c>
      <c r="W198" s="157" t="str">
        <f>VLOOKUP($B198,'Module 2025'!$A:$BA,32,FALSE)</f>
        <v/>
      </c>
      <c r="X198" s="157" t="str">
        <f>VLOOKUP($B198,'Module 2025'!$A:$BA,33,FALSE)</f>
        <v/>
      </c>
      <c r="Y198" s="157">
        <f>VLOOKUP($B198,'Module 2025'!$A:$BA,34,FALSE)</f>
        <v>5</v>
      </c>
      <c r="Z198" s="157" t="str">
        <f>VLOOKUP($B198,'Module 2025'!$A:$BA,35,FALSE)</f>
        <v>5;7</v>
      </c>
      <c r="AA198" s="157" t="str">
        <f>VLOOKUP($B198,'Module 2025'!$A:$BA,36,FALSE)</f>
        <v/>
      </c>
      <c r="AB198" s="157" t="str">
        <f>VLOOKUP($B198,'Module 2025'!$A:$BA,37,FALSE)</f>
        <v/>
      </c>
      <c r="AC198" s="157" t="str">
        <f>VLOOKUP(B198,'Module 2025'!A:BC,55,FALSE)</f>
        <v>Ja</v>
      </c>
      <c r="AD198" s="157">
        <f>VLOOKUP(B198,'Module 2025'!A:BD,56,FALSE)</f>
        <v>0</v>
      </c>
      <c r="AE198" s="157">
        <f>VLOOKUP(B198,'Module 2025'!A:AX,50,FALSE)</f>
        <v>0</v>
      </c>
      <c r="AF198" s="157">
        <f>VLOOKUP(B198,'Module 2025'!A:F,6,FALSE)</f>
        <v>0</v>
      </c>
      <c r="AG198" s="157">
        <f>VLOOKUP(B198,'Module 2025'!A:H,7,FALSE)</f>
        <v>0</v>
      </c>
      <c r="AH198" s="157" t="str">
        <f>VLOOKUP(B198,'Module 2025'!A:H,8,FALSE)</f>
        <v>VS</v>
      </c>
      <c r="AI198" s="157" t="str">
        <f>VLOOKUP(B198,'Module 2025'!A:BR,70,FALSE)</f>
        <v>x</v>
      </c>
    </row>
    <row r="199" spans="1:35">
      <c r="A199" s="117" t="str">
        <f>VLOOKUP($B199,'Module 2025'!$A:$BQ,69,FALSE)</f>
        <v>Wüst Reimond Matthias</v>
      </c>
      <c r="B199" s="66" t="s">
        <v>3838</v>
      </c>
      <c r="C199" s="6" t="str">
        <f>VLOOKUP($B199,'Module 2025'!$A:$BA,12,FALSE)</f>
        <v>Modellierung und Simulation 2</v>
      </c>
      <c r="D199" s="6" t="str">
        <f>VLOOKUP($B199,'Module 2025'!$A:$BA,38,FALSE)</f>
        <v>IDP</v>
      </c>
      <c r="E199" s="117" t="str">
        <f>VLOOKUP($B199,'Module 2025'!$A:$BQ,39,FALSE)</f>
        <v>wura</v>
      </c>
      <c r="F199" s="6" t="str">
        <f>VLOOKUP(D199,Konstruktion!A:B,2,FALSE)</f>
        <v>MPS</v>
      </c>
      <c r="G199" s="6" t="str">
        <f>VLOOKUP($B199,'Module 2025'!$A:$BA,17,FALSE)</f>
        <v>VS6</v>
      </c>
      <c r="H199" s="6" t="str">
        <f>VLOOKUP($B199,'Module 2025'!$A:$BA,18,FALSE)</f>
        <v>6. Semester</v>
      </c>
      <c r="I199" s="6" t="str">
        <f>VLOOKUP($B199,'Module 2025'!$A:$BA,19,FALSE)</f>
        <v>6. Semester/8. Semester</v>
      </c>
      <c r="J199" s="6">
        <f>VLOOKUP($B199,'Module 2025'!$A:$BG,59,FALSE)</f>
        <v>0</v>
      </c>
      <c r="K199" s="157" t="str">
        <f>VLOOKUP($B199,'Module 2025'!$A:$BA,20,FALSE)</f>
        <v/>
      </c>
      <c r="L199" s="157" t="str">
        <f>VLOOKUP($B199,'Module 2025'!$A:$BA,21,FALSE)</f>
        <v/>
      </c>
      <c r="M199" s="157">
        <f>VLOOKUP($B199,'Module 2025'!$A:$BA,22,FALSE)</f>
        <v>0</v>
      </c>
      <c r="N199" s="157">
        <f>VLOOKUP($B199,'Module 2025'!$A:$BA,23,FALSE)</f>
        <v>0</v>
      </c>
      <c r="O199" s="157" t="str">
        <f>VLOOKUP($B199,'Module 2025'!$A:$BA,24,FALSE)</f>
        <v/>
      </c>
      <c r="P199" s="157" t="str">
        <f>VLOOKUP($B199,'Module 2025'!$A:$BA,25,FALSE)</f>
        <v/>
      </c>
      <c r="Q199" s="157" t="str">
        <f>VLOOKUP($B199,'Module 2025'!$A:$BA,26,FALSE)</f>
        <v/>
      </c>
      <c r="R199" s="157" t="str">
        <f>VLOOKUP($B199,'Module 2025'!$A:$BA,27,FALSE)</f>
        <v/>
      </c>
      <c r="S199" s="157" t="str">
        <f>VLOOKUP($B199,'Module 2025'!$A:$BA,28,FALSE)</f>
        <v/>
      </c>
      <c r="T199" s="157" t="str">
        <f>VLOOKUP($B199,'Module 2025'!$A:$BA,29,FALSE)</f>
        <v/>
      </c>
      <c r="U199" s="157" t="str">
        <f>VLOOKUP($B199,'Module 2025'!$A:$BA,30,FALSE)</f>
        <v/>
      </c>
      <c r="V199" s="157" t="str">
        <f>VLOOKUP($B199,'Module 2025'!$A:$BA,31,FALSE)</f>
        <v/>
      </c>
      <c r="W199" s="157" t="str">
        <f>VLOOKUP($B199,'Module 2025'!$A:$BA,32,FALSE)</f>
        <v/>
      </c>
      <c r="X199" s="157" t="str">
        <f>VLOOKUP($B199,'Module 2025'!$A:$BA,33,FALSE)</f>
        <v/>
      </c>
      <c r="Y199" s="157">
        <f>VLOOKUP($B199,'Module 2025'!$A:$BA,34,FALSE)</f>
        <v>6</v>
      </c>
      <c r="Z199" s="157" t="str">
        <f>VLOOKUP($B199,'Module 2025'!$A:$BA,35,FALSE)</f>
        <v>6;8</v>
      </c>
      <c r="AA199" s="157" t="str">
        <f>VLOOKUP($B199,'Module 2025'!$A:$BA,36,FALSE)</f>
        <v/>
      </c>
      <c r="AB199" s="157" t="str">
        <f>VLOOKUP($B199,'Module 2025'!$A:$BA,37,FALSE)</f>
        <v/>
      </c>
      <c r="AC199" s="157" t="str">
        <f>VLOOKUP(B199,'Module 2025'!A:BC,55,FALSE)</f>
        <v>Ja</v>
      </c>
      <c r="AD199" s="157">
        <f>VLOOKUP(B199,'Module 2025'!A:BD,56,FALSE)</f>
        <v>0</v>
      </c>
      <c r="AE199" s="157">
        <f>VLOOKUP(B199,'Module 2025'!A:AX,50,FALSE)</f>
        <v>0</v>
      </c>
      <c r="AF199" s="157">
        <f>VLOOKUP(B199,'Module 2025'!A:F,6,FALSE)</f>
        <v>0</v>
      </c>
      <c r="AG199" s="157">
        <f>VLOOKUP(B199,'Module 2025'!A:H,7,FALSE)</f>
        <v>0</v>
      </c>
      <c r="AH199" s="157" t="str">
        <f>VLOOKUP(B199,'Module 2025'!A:H,8,FALSE)</f>
        <v>VS</v>
      </c>
      <c r="AI199" s="157" t="str">
        <f>VLOOKUP(B199,'Module 2025'!A:BR,70,FALSE)</f>
        <v>x</v>
      </c>
    </row>
    <row r="200" spans="1:35">
      <c r="A200" s="117" t="str">
        <f>VLOOKUP($B200,'Module 2025'!$A:$BQ,69,FALSE)</f>
        <v>Wüst Reimond Matthias</v>
      </c>
      <c r="B200" s="66" t="s">
        <v>3023</v>
      </c>
      <c r="C200" s="6" t="str">
        <f>VLOOKUP($B200,'Module 2025'!$A:$BA,12,FALSE)</f>
        <v>Netzentwicklung</v>
      </c>
      <c r="D200" s="6" t="str">
        <f>VLOOKUP($B200,'Module 2025'!$A:$BA,38,FALSE)</f>
        <v>IDP</v>
      </c>
      <c r="E200" s="117" t="str">
        <f>VLOOKUP($B200,'Module 2025'!$A:$BQ,39,FALSE)</f>
        <v>wura</v>
      </c>
      <c r="F200" s="6" t="str">
        <f>VLOOKUP(D200,Konstruktion!A:B,2,FALSE)</f>
        <v>MPS</v>
      </c>
      <c r="G200" s="6" t="str">
        <f>VLOOKUP($B200,'Module 2025'!$A:$BA,17,FALSE)</f>
        <v>VS6</v>
      </c>
      <c r="H200" s="6" t="str">
        <f>VLOOKUP($B200,'Module 2025'!$A:$BA,18,FALSE)</f>
        <v>5. Semester</v>
      </c>
      <c r="I200" s="6" t="str">
        <f>VLOOKUP($B200,'Module 2025'!$A:$BA,19,FALSE)</f>
        <v>5. Semster/7. Semester</v>
      </c>
      <c r="J200" s="6">
        <f>VLOOKUP($B200,'Module 2025'!$A:$BG,59,FALSE)</f>
        <v>0</v>
      </c>
      <c r="K200" s="157" t="str">
        <f>VLOOKUP($B200,'Module 2025'!$A:$BA,20,FALSE)</f>
        <v/>
      </c>
      <c r="L200" s="157" t="str">
        <f>VLOOKUP($B200,'Module 2025'!$A:$BA,21,FALSE)</f>
        <v/>
      </c>
      <c r="M200" s="157">
        <f>VLOOKUP($B200,'Module 2025'!$A:$BA,22,FALSE)</f>
        <v>0</v>
      </c>
      <c r="N200" s="157">
        <f>VLOOKUP($B200,'Module 2025'!$A:$BA,23,FALSE)</f>
        <v>0</v>
      </c>
      <c r="O200" s="157" t="str">
        <f>VLOOKUP($B200,'Module 2025'!$A:$BA,24,FALSE)</f>
        <v/>
      </c>
      <c r="P200" s="157" t="str">
        <f>VLOOKUP($B200,'Module 2025'!$A:$BA,25,FALSE)</f>
        <v/>
      </c>
      <c r="Q200" s="157" t="str">
        <f>VLOOKUP($B200,'Module 2025'!$A:$BA,26,FALSE)</f>
        <v/>
      </c>
      <c r="R200" s="157" t="str">
        <f>VLOOKUP($B200,'Module 2025'!$A:$BA,27,FALSE)</f>
        <v/>
      </c>
      <c r="S200" s="157" t="str">
        <f>VLOOKUP($B200,'Module 2025'!$A:$BA,28,FALSE)</f>
        <v/>
      </c>
      <c r="T200" s="157" t="str">
        <f>VLOOKUP($B200,'Module 2025'!$A:$BA,29,FALSE)</f>
        <v/>
      </c>
      <c r="U200" s="157" t="str">
        <f>VLOOKUP($B200,'Module 2025'!$A:$BA,30,FALSE)</f>
        <v/>
      </c>
      <c r="V200" s="157" t="str">
        <f>VLOOKUP($B200,'Module 2025'!$A:$BA,31,FALSE)</f>
        <v/>
      </c>
      <c r="W200" s="157" t="str">
        <f>VLOOKUP($B200,'Module 2025'!$A:$BA,32,FALSE)</f>
        <v/>
      </c>
      <c r="X200" s="157" t="str">
        <f>VLOOKUP($B200,'Module 2025'!$A:$BA,33,FALSE)</f>
        <v/>
      </c>
      <c r="Y200" s="157">
        <f>VLOOKUP($B200,'Module 2025'!$A:$BA,34,FALSE)</f>
        <v>5</v>
      </c>
      <c r="Z200" s="157" t="str">
        <f>VLOOKUP($B200,'Module 2025'!$A:$BA,35,FALSE)</f>
        <v>5;7</v>
      </c>
      <c r="AA200" s="157" t="str">
        <f>VLOOKUP($B200,'Module 2025'!$A:$BA,36,FALSE)</f>
        <v/>
      </c>
      <c r="AB200" s="157" t="str">
        <f>VLOOKUP($B200,'Module 2025'!$A:$BA,37,FALSE)</f>
        <v/>
      </c>
      <c r="AC200" s="157" t="str">
        <f>VLOOKUP(B200,'Module 2025'!A:BC,55,FALSE)</f>
        <v>Ja</v>
      </c>
      <c r="AD200" s="157">
        <f>VLOOKUP(B200,'Module 2025'!A:BD,56,FALSE)</f>
        <v>0</v>
      </c>
      <c r="AE200" s="157">
        <f>VLOOKUP(B200,'Module 2025'!A:AX,50,FALSE)</f>
        <v>0</v>
      </c>
      <c r="AF200" s="157">
        <f>VLOOKUP(B200,'Module 2025'!A:F,6,FALSE)</f>
        <v>0</v>
      </c>
      <c r="AG200" s="157">
        <f>VLOOKUP(B200,'Module 2025'!A:H,7,FALSE)</f>
        <v>0</v>
      </c>
      <c r="AH200" s="157" t="str">
        <f>VLOOKUP(B200,'Module 2025'!A:H,8,FALSE)</f>
        <v>VS</v>
      </c>
      <c r="AI200" s="157" t="str">
        <f>VLOOKUP(B200,'Module 2025'!A:BR,70,FALSE)</f>
        <v>x</v>
      </c>
    </row>
    <row r="201" spans="1:35">
      <c r="A201" s="117" t="str">
        <f>VLOOKUP($B201,'Module 2025'!$A:$BQ,69,FALSE)</f>
        <v>Wyrsch Sigisbert</v>
      </c>
      <c r="B201" s="66" t="s">
        <v>2256</v>
      </c>
      <c r="C201" s="6" t="str">
        <f>VLOOKUP($B201,'Module 2025'!$A:$BA,12,FALSE)</f>
        <v>Digitale Signalverarbeitung 1</v>
      </c>
      <c r="D201" s="6" t="str">
        <f>VLOOKUP($B201,'Module 2025'!$A:$BA,38,FALSE)</f>
        <v>ISC</v>
      </c>
      <c r="E201" s="117" t="str">
        <f>VLOOKUP($B201,'Module 2025'!$A:$BQ,39,FALSE)</f>
        <v>wyrs</v>
      </c>
      <c r="F201" s="6" t="str">
        <f>VLOOKUP(D201,Konstruktion!A:B,2,FALSE)</f>
        <v>IEM</v>
      </c>
      <c r="G201" s="6" t="str">
        <f>VLOOKUP($B201,'Module 2025'!$A:$BA,17,FALSE)</f>
        <v>ET4,IT6,ST5</v>
      </c>
      <c r="H201" s="6" t="str">
        <f>VLOOKUP($B201,'Module 2025'!$A:$BA,18,FALSE)</f>
        <v>4. Semester (ET) / 6. Semester (IT/ST)</v>
      </c>
      <c r="I201" s="6" t="str">
        <f>VLOOKUP($B201,'Module 2025'!$A:$BA,19,FALSE)</f>
        <v>6. Sem(ET;IT)/8. Sem</v>
      </c>
      <c r="J201" s="6">
        <f>VLOOKUP($B201,'Module 2025'!$A:$BG,59,FALSE)</f>
        <v>0</v>
      </c>
      <c r="K201" s="157" t="str">
        <f>VLOOKUP($B201,'Module 2025'!$A:$BA,20,FALSE)</f>
        <v/>
      </c>
      <c r="L201" s="157" t="str">
        <f>VLOOKUP($B201,'Module 2025'!$A:$BA,21,FALSE)</f>
        <v/>
      </c>
      <c r="M201" s="157">
        <f>VLOOKUP($B201,'Module 2025'!$A:$BA,22,FALSE)</f>
        <v>0</v>
      </c>
      <c r="N201" s="157">
        <f>VLOOKUP($B201,'Module 2025'!$A:$BA,23,FALSE)</f>
        <v>0</v>
      </c>
      <c r="O201" s="157">
        <f>VLOOKUP($B201,'Module 2025'!$A:$BA,24,FALSE)</f>
        <v>4</v>
      </c>
      <c r="P201" s="157" t="str">
        <f>VLOOKUP($B201,'Module 2025'!$A:$BA,25,FALSE)</f>
        <v>6;8</v>
      </c>
      <c r="Q201" s="157" t="str">
        <f>VLOOKUP($B201,'Module 2025'!$A:$BA,26,FALSE)</f>
        <v/>
      </c>
      <c r="R201" s="157" t="str">
        <f>VLOOKUP($B201,'Module 2025'!$A:$BA,27,FALSE)</f>
        <v/>
      </c>
      <c r="S201" s="157">
        <f>VLOOKUP($B201,'Module 2025'!$A:$BA,28,FALSE)</f>
        <v>6</v>
      </c>
      <c r="T201" s="157" t="str">
        <f>VLOOKUP($B201,'Module 2025'!$A:$BA,29,FALSE)</f>
        <v>6;8</v>
      </c>
      <c r="U201" s="157" t="str">
        <f>VLOOKUP($B201,'Module 2025'!$A:$BA,30,FALSE)</f>
        <v/>
      </c>
      <c r="V201" s="157" t="str">
        <f>VLOOKUP($B201,'Module 2025'!$A:$BA,31,FALSE)</f>
        <v/>
      </c>
      <c r="W201" s="157">
        <f>VLOOKUP($B201,'Module 2025'!$A:$BA,32,FALSE)</f>
        <v>6</v>
      </c>
      <c r="X201" s="157">
        <f>VLOOKUP($B201,'Module 2025'!$A:$BA,33,FALSE)</f>
        <v>8</v>
      </c>
      <c r="Y201" s="157" t="str">
        <f>VLOOKUP($B201,'Module 2025'!$A:$BA,34,FALSE)</f>
        <v/>
      </c>
      <c r="Z201" s="157" t="str">
        <f>VLOOKUP($B201,'Module 2025'!$A:$BA,35,FALSE)</f>
        <v/>
      </c>
      <c r="AA201" s="157" t="str">
        <f>VLOOKUP($B201,'Module 2025'!$A:$BA,36,FALSE)</f>
        <v/>
      </c>
      <c r="AB201" s="157" t="str">
        <f>VLOOKUP($B201,'Module 2025'!$A:$BA,37,FALSE)</f>
        <v/>
      </c>
      <c r="AC201" s="157" t="str">
        <f>VLOOKUP(B201,'Module 2025'!A:BC,55,FALSE)</f>
        <v>Ja</v>
      </c>
      <c r="AD201" s="157" t="str">
        <f>VLOOKUP(B201,'Module 2025'!A:BD,56,FALSE)</f>
        <v>WIN</v>
      </c>
      <c r="AE201" s="157">
        <f>VLOOKUP(B201,'Module 2025'!A:AX,50,FALSE)</f>
        <v>0</v>
      </c>
      <c r="AF201" s="157" t="str">
        <f>VLOOKUP(B201,'Module 2025'!A:F,6,FALSE)</f>
        <v>ET</v>
      </c>
      <c r="AG201" s="157">
        <f>VLOOKUP(B201,'Module 2025'!A:H,7,FALSE)</f>
        <v>0</v>
      </c>
      <c r="AH201" s="157" t="str">
        <f>VLOOKUP(B201,'Module 2025'!A:H,8,FALSE)</f>
        <v>IT,ST</v>
      </c>
      <c r="AI201" s="157" t="str">
        <f>VLOOKUP(B201,'Module 2025'!A:BR,70,FALSE)</f>
        <v>x</v>
      </c>
    </row>
    <row r="202" spans="1:35">
      <c r="A202" s="117" t="str">
        <f>VLOOKUP($B202,'Module 2025'!$A:$BQ,69,FALSE)</f>
        <v>Zipper Christian</v>
      </c>
      <c r="B202" s="120" t="s">
        <v>3254</v>
      </c>
      <c r="C202" s="6" t="str">
        <f>VLOOKUP($B202,'Module 2025'!$A:$BA,12,FALSE)</f>
        <v>Integrierte Managementsysteme</v>
      </c>
      <c r="D202" s="6" t="str">
        <f>VLOOKUP($B202,'Module 2025'!$A:$BA,38,FALSE)</f>
        <v>INE</v>
      </c>
      <c r="E202" s="117" t="str">
        <f>VLOOKUP($B202,'Module 2025'!$A:$BQ,39,FALSE)</f>
        <v>zipp</v>
      </c>
      <c r="F202" s="6" t="str">
        <f>VLOOKUP(D202,Konstruktion!A:B,2,FALSE)</f>
        <v>MPS</v>
      </c>
      <c r="G202" s="6" t="str">
        <f>VLOOKUP($B202,'Module 2025'!$A:$BA,17,FALSE)</f>
        <v>AV5,DS5,ET5,EU5,IT5,MT5,ST5,VS5,WI6</v>
      </c>
      <c r="H202" s="6" t="str">
        <f>VLOOKUP($B202,'Module 2025'!$A:$BA,18,FALSE)</f>
        <v>5. Semester</v>
      </c>
      <c r="I202" s="6" t="str">
        <f>VLOOKUP($B202,'Module 2025'!$A:$BA,19,FALSE)</f>
        <v>5.und 7.Sem/5.Sem(AV,MT)</v>
      </c>
      <c r="J202" s="6">
        <f>VLOOKUP($B202,'Module 2025'!$A:$BG,59,FALSE)</f>
        <v>0</v>
      </c>
      <c r="K202" s="157">
        <f>VLOOKUP($B202,'Module 2025'!$A:$BA,20,FALSE)</f>
        <v>5</v>
      </c>
      <c r="L202" s="157">
        <f>VLOOKUP($B202,'Module 2025'!$A:$BA,21,FALSE)</f>
        <v>5</v>
      </c>
      <c r="M202" s="157">
        <f>VLOOKUP($B202,'Module 2025'!$A:$BA,22,FALSE)</f>
        <v>5</v>
      </c>
      <c r="N202" s="157" t="str">
        <f>VLOOKUP($B202,'Module 2025'!$A:$BA,23,FALSE)</f>
        <v>5;7</v>
      </c>
      <c r="O202" s="157">
        <f>VLOOKUP($B202,'Module 2025'!$A:$BA,24,FALSE)</f>
        <v>5</v>
      </c>
      <c r="P202" s="157" t="str">
        <f>VLOOKUP($B202,'Module 2025'!$A:$BA,25,FALSE)</f>
        <v>5;7</v>
      </c>
      <c r="Q202" s="157">
        <f>VLOOKUP($B202,'Module 2025'!$A:$BA,26,FALSE)</f>
        <v>5</v>
      </c>
      <c r="R202" s="157" t="str">
        <f>VLOOKUP($B202,'Module 2025'!$A:$BA,27,FALSE)</f>
        <v>5;7</v>
      </c>
      <c r="S202" s="157">
        <f>VLOOKUP($B202,'Module 2025'!$A:$BA,28,FALSE)</f>
        <v>5</v>
      </c>
      <c r="T202" s="157" t="str">
        <f>VLOOKUP($B202,'Module 2025'!$A:$BA,29,FALSE)</f>
        <v>5;7</v>
      </c>
      <c r="U202" s="157">
        <f>VLOOKUP($B202,'Module 2025'!$A:$BA,30,FALSE)</f>
        <v>5</v>
      </c>
      <c r="V202" s="157">
        <f>VLOOKUP($B202,'Module 2025'!$A:$BA,31,FALSE)</f>
        <v>5</v>
      </c>
      <c r="W202" s="157">
        <f>VLOOKUP($B202,'Module 2025'!$A:$BA,32,FALSE)</f>
        <v>5</v>
      </c>
      <c r="X202" s="157" t="str">
        <f>VLOOKUP($B202,'Module 2025'!$A:$BA,33,FALSE)</f>
        <v>5;7</v>
      </c>
      <c r="Y202" s="157">
        <f>VLOOKUP($B202,'Module 2025'!$A:$BA,34,FALSE)</f>
        <v>5</v>
      </c>
      <c r="Z202" s="157" t="str">
        <f>VLOOKUP($B202,'Module 2025'!$A:$BA,35,FALSE)</f>
        <v>5;7</v>
      </c>
      <c r="AA202" s="157">
        <f>VLOOKUP($B202,'Module 2025'!$A:$BA,36,FALSE)</f>
        <v>5</v>
      </c>
      <c r="AB202" s="157" t="str">
        <f>VLOOKUP($B202,'Module 2025'!$A:$BA,37,FALSE)</f>
        <v>5;7</v>
      </c>
      <c r="AC202" s="157" t="str">
        <f>VLOOKUP(B202,'Module 2025'!A:BC,55,FALSE)</f>
        <v>Ja</v>
      </c>
      <c r="AD202" s="157">
        <f>VLOOKUP(B202,'Module 2025'!A:BD,56,FALSE)</f>
        <v>0</v>
      </c>
      <c r="AE202" s="157">
        <f>VLOOKUP(B202,'Module 2025'!A:AX,50,FALSE)</f>
        <v>0</v>
      </c>
      <c r="AF202" s="157">
        <f>VLOOKUP(B202,'Module 2025'!A:F,6,FALSE)</f>
        <v>0</v>
      </c>
      <c r="AG202" s="157">
        <f>VLOOKUP(B202,'Module 2025'!A:H,7,FALSE)</f>
        <v>0</v>
      </c>
      <c r="AH202" s="157" t="str">
        <f>VLOOKUP(B202,'Module 2025'!A:H,8,FALSE)</f>
        <v>AV,DS,ET,EU,MT,IT,ST,VS,WI</v>
      </c>
      <c r="AI202" s="157" t="str">
        <f>VLOOKUP(B202,'Module 2025'!A:BR,70,FALSE)</f>
        <v>x</v>
      </c>
    </row>
    <row r="203" spans="1:35">
      <c r="A203" s="117" t="str">
        <f>VLOOKUP($B203,'Module 2025'!$A:$BQ,69,FALSE)</f>
        <v>Zipper Christian</v>
      </c>
      <c r="B203" s="120" t="s">
        <v>3298</v>
      </c>
      <c r="C203" s="6" t="str">
        <f>VLOOKUP($B203,'Module 2025'!$A:$BA,12,FALSE)</f>
        <v>Nachhaltigkeit von Informations- und Kommunikationstechnologien</v>
      </c>
      <c r="D203" s="6" t="str">
        <f>VLOOKUP($B203,'Module 2025'!$A:$BA,38,FALSE)</f>
        <v>INE</v>
      </c>
      <c r="E203" s="117" t="str">
        <f>VLOOKUP($B203,'Module 2025'!$A:$BQ,39,FALSE)</f>
        <v>zipp</v>
      </c>
      <c r="F203" s="6" t="str">
        <f>VLOOKUP(D203,Konstruktion!A:B,2,FALSE)</f>
        <v>MPS</v>
      </c>
      <c r="G203" s="6" t="str">
        <f>VLOOKUP($B203,'Module 2025'!$A:$BA,17,FALSE)</f>
        <v>AV5,DS5,ET5,EU5,IT5,MT5,ST5,VS5,WI6</v>
      </c>
      <c r="H203" s="6" t="str">
        <f>VLOOKUP($B203,'Module 2025'!$A:$BA,18,FALSE)</f>
        <v>5. und 6. Semester</v>
      </c>
      <c r="I203" s="6" t="str">
        <f>VLOOKUP($B203,'Module 2025'!$A:$BA,19,FALSE)</f>
        <v>5./6./7.Sem;5./6.Sem(AV,MT)</v>
      </c>
      <c r="J203" s="6" t="str">
        <f>VLOOKUP($B203,'Module 2025'!$A:$BG,59,FALSE)</f>
        <v>KW5;KW27;KW37</v>
      </c>
      <c r="K203" s="157" t="str">
        <f>VLOOKUP($B203,'Module 2025'!$A:$BA,20,FALSE)</f>
        <v>5;6</v>
      </c>
      <c r="L203" s="157" t="str">
        <f>VLOOKUP($B203,'Module 2025'!$A:$BA,21,FALSE)</f>
        <v>5;6</v>
      </c>
      <c r="M203" s="157" t="str">
        <f>VLOOKUP($B203,'Module 2025'!$A:$BA,22,FALSE)</f>
        <v>5;6</v>
      </c>
      <c r="N203" s="157" t="str">
        <f>VLOOKUP($B203,'Module 2025'!$A:$BA,23,FALSE)</f>
        <v>5;6;7</v>
      </c>
      <c r="O203" s="157" t="str">
        <f>VLOOKUP($B203,'Module 2025'!$A:$BA,24,FALSE)</f>
        <v>5;6</v>
      </c>
      <c r="P203" s="157" t="str">
        <f>VLOOKUP($B203,'Module 2025'!$A:$BA,25,FALSE)</f>
        <v>5;6;7</v>
      </c>
      <c r="Q203" s="157" t="str">
        <f>VLOOKUP($B203,'Module 2025'!$A:$BA,26,FALSE)</f>
        <v>5;6</v>
      </c>
      <c r="R203" s="157" t="str">
        <f>VLOOKUP($B203,'Module 2025'!$A:$BA,27,FALSE)</f>
        <v>5;6;7</v>
      </c>
      <c r="S203" s="157" t="str">
        <f>VLOOKUP($B203,'Module 2025'!$A:$BA,28,FALSE)</f>
        <v>5;6</v>
      </c>
      <c r="T203" s="157" t="str">
        <f>VLOOKUP($B203,'Module 2025'!$A:$BA,29,FALSE)</f>
        <v>5;6;7</v>
      </c>
      <c r="U203" s="157" t="str">
        <f>VLOOKUP($B203,'Module 2025'!$A:$BA,30,FALSE)</f>
        <v>5;6</v>
      </c>
      <c r="V203" s="157" t="str">
        <f>VLOOKUP($B203,'Module 2025'!$A:$BA,31,FALSE)</f>
        <v>5;6</v>
      </c>
      <c r="W203" s="157" t="str">
        <f>VLOOKUP($B203,'Module 2025'!$A:$BA,32,FALSE)</f>
        <v>5;6</v>
      </c>
      <c r="X203" s="157" t="str">
        <f>VLOOKUP($B203,'Module 2025'!$A:$BA,33,FALSE)</f>
        <v>5;6;7</v>
      </c>
      <c r="Y203" s="157" t="str">
        <f>VLOOKUP($B203,'Module 2025'!$A:$BA,34,FALSE)</f>
        <v>5;6</v>
      </c>
      <c r="Z203" s="157" t="str">
        <f>VLOOKUP($B203,'Module 2025'!$A:$BA,35,FALSE)</f>
        <v>5;6;7</v>
      </c>
      <c r="AA203" s="157" t="str">
        <f>VLOOKUP($B203,'Module 2025'!$A:$BA,36,FALSE)</f>
        <v>5;6</v>
      </c>
      <c r="AB203" s="157" t="str">
        <f>VLOOKUP($B203,'Module 2025'!$A:$BA,37,FALSE)</f>
        <v>5;6;7</v>
      </c>
      <c r="AC203" s="157" t="str">
        <f>VLOOKUP(B203,'Module 2025'!A:BC,55,FALSE)</f>
        <v>Ja</v>
      </c>
      <c r="AD203" s="157">
        <f>VLOOKUP(B203,'Module 2025'!A:BD,56,FALSE)</f>
        <v>0</v>
      </c>
      <c r="AE203" s="157">
        <f>VLOOKUP(B203,'Module 2025'!A:AX,50,FALSE)</f>
        <v>0</v>
      </c>
      <c r="AF203" s="157">
        <f>VLOOKUP(B203,'Module 2025'!A:F,6,FALSE)</f>
        <v>0</v>
      </c>
      <c r="AG203" s="157">
        <f>VLOOKUP(B203,'Module 2025'!A:H,7,FALSE)</f>
        <v>0</v>
      </c>
      <c r="AH203" s="157" t="str">
        <f>VLOOKUP(B203,'Module 2025'!A:H,8,FALSE)</f>
        <v>AV,DS,ET,EU,MT,IT,ST,VS,WI</v>
      </c>
      <c r="AI203" s="157" t="str">
        <f>VLOOKUP(B203,'Module 2025'!A:BR,70,FALSE)</f>
        <v>x</v>
      </c>
    </row>
    <row r="204" spans="1:35">
      <c r="A204" s="117" t="str">
        <f>VLOOKUP($B204,'Module 2025'!$A:$BQ,69,FALSE)</f>
        <v>Zipper Christian</v>
      </c>
      <c r="B204" s="120" t="s">
        <v>3338</v>
      </c>
      <c r="C204" s="6" t="str">
        <f>VLOOKUP($B204,'Module 2025'!$A:$BA,12,FALSE)</f>
        <v>Risikomanagement</v>
      </c>
      <c r="D204" s="6" t="str">
        <f>VLOOKUP($B204,'Module 2025'!$A:$BA,38,FALSE)</f>
        <v>INE</v>
      </c>
      <c r="E204" s="117" t="str">
        <f>VLOOKUP($B204,'Module 2025'!$A:$BQ,39,FALSE)</f>
        <v>zipp</v>
      </c>
      <c r="F204" s="6" t="str">
        <f>VLOOKUP(D204,Konstruktion!A:B,2,FALSE)</f>
        <v>MPS</v>
      </c>
      <c r="G204" s="6" t="str">
        <f>VLOOKUP($B204,'Module 2025'!$A:$BA,17,FALSE)</f>
        <v>AV5,DS5,ET5,EU5,IT5,MT5,ST5,VS5,WI6</v>
      </c>
      <c r="H204" s="6" t="str">
        <f>VLOOKUP($B204,'Module 2025'!$A:$BA,18,FALSE)</f>
        <v>5. Semester</v>
      </c>
      <c r="I204" s="6" t="str">
        <f>VLOOKUP($B204,'Module 2025'!$A:$BA,19,FALSE)</f>
        <v>5.und 7.Sem/5.Sem(AV,MT)</v>
      </c>
      <c r="J204" s="6">
        <f>VLOOKUP($B204,'Module 2025'!$A:$BG,59,FALSE)</f>
        <v>0</v>
      </c>
      <c r="K204" s="157">
        <f>VLOOKUP($B204,'Module 2025'!$A:$BA,20,FALSE)</f>
        <v>5</v>
      </c>
      <c r="L204" s="157">
        <f>VLOOKUP($B204,'Module 2025'!$A:$BA,21,FALSE)</f>
        <v>5</v>
      </c>
      <c r="M204" s="157">
        <f>VLOOKUP($B204,'Module 2025'!$A:$BA,22,FALSE)</f>
        <v>5</v>
      </c>
      <c r="N204" s="157" t="str">
        <f>VLOOKUP($B204,'Module 2025'!$A:$BA,23,FALSE)</f>
        <v>5;7</v>
      </c>
      <c r="O204" s="157">
        <f>VLOOKUP($B204,'Module 2025'!$A:$BA,24,FALSE)</f>
        <v>5</v>
      </c>
      <c r="P204" s="157" t="str">
        <f>VLOOKUP($B204,'Module 2025'!$A:$BA,25,FALSE)</f>
        <v>5;7</v>
      </c>
      <c r="Q204" s="157">
        <f>VLOOKUP($B204,'Module 2025'!$A:$BA,26,FALSE)</f>
        <v>5</v>
      </c>
      <c r="R204" s="157" t="str">
        <f>VLOOKUP($B204,'Module 2025'!$A:$BA,27,FALSE)</f>
        <v>5;7</v>
      </c>
      <c r="S204" s="157">
        <f>VLOOKUP($B204,'Module 2025'!$A:$BA,28,FALSE)</f>
        <v>5</v>
      </c>
      <c r="T204" s="157" t="str">
        <f>VLOOKUP($B204,'Module 2025'!$A:$BA,29,FALSE)</f>
        <v>5;7</v>
      </c>
      <c r="U204" s="157">
        <f>VLOOKUP($B204,'Module 2025'!$A:$BA,30,FALSE)</f>
        <v>5</v>
      </c>
      <c r="V204" s="157">
        <f>VLOOKUP($B204,'Module 2025'!$A:$BA,31,FALSE)</f>
        <v>5</v>
      </c>
      <c r="W204" s="157">
        <f>VLOOKUP($B204,'Module 2025'!$A:$BA,32,FALSE)</f>
        <v>5</v>
      </c>
      <c r="X204" s="157" t="str">
        <f>VLOOKUP($B204,'Module 2025'!$A:$BA,33,FALSE)</f>
        <v>5;7</v>
      </c>
      <c r="Y204" s="157">
        <f>VLOOKUP($B204,'Module 2025'!$A:$BA,34,FALSE)</f>
        <v>5</v>
      </c>
      <c r="Z204" s="157" t="str">
        <f>VLOOKUP($B204,'Module 2025'!$A:$BA,35,FALSE)</f>
        <v>5;7</v>
      </c>
      <c r="AA204" s="157">
        <f>VLOOKUP($B204,'Module 2025'!$A:$BA,36,FALSE)</f>
        <v>5</v>
      </c>
      <c r="AB204" s="157" t="str">
        <f>VLOOKUP($B204,'Module 2025'!$A:$BA,37,FALSE)</f>
        <v>5;7</v>
      </c>
      <c r="AC204" s="157" t="str">
        <f>VLOOKUP(B204,'Module 2025'!A:BC,55,FALSE)</f>
        <v>Ja</v>
      </c>
      <c r="AD204" s="157">
        <f>VLOOKUP(B204,'Module 2025'!A:BD,56,FALSE)</f>
        <v>0</v>
      </c>
      <c r="AE204" s="157">
        <f>VLOOKUP(B204,'Module 2025'!A:AX,50,FALSE)</f>
        <v>0</v>
      </c>
      <c r="AF204" s="157">
        <f>VLOOKUP(B204,'Module 2025'!A:F,6,FALSE)</f>
        <v>0</v>
      </c>
      <c r="AG204" s="157">
        <f>VLOOKUP(B204,'Module 2025'!A:H,7,FALSE)</f>
        <v>0</v>
      </c>
      <c r="AH204" s="157" t="str">
        <f>VLOOKUP(B204,'Module 2025'!A:H,8,FALSE)</f>
        <v>AV,DS,ET,EU,MT,IT,ST,VS,WI</v>
      </c>
      <c r="AI204" s="157" t="str">
        <f>VLOOKUP(B204,'Module 2025'!A:BR,70,FALSE)</f>
        <v>x</v>
      </c>
    </row>
  </sheetData>
  <autoFilter ref="A1:AI205" xr:uid="{D75445E2-8338-40C0-A8A2-9BBE58CEF2E8}"/>
  <sortState xmlns:xlrd2="http://schemas.microsoft.com/office/spreadsheetml/2017/richdata2" ref="A2:AH204">
    <sortCondition ref="A2:A204"/>
  </sortState>
  <phoneticPr fontId="18" type="noConversion"/>
  <conditionalFormatting sqref="B1">
    <cfRule type="expression" dxfId="52" priority="100">
      <formula>MOD(ROW(#REF!),2)&lt;&gt;0</formula>
    </cfRule>
  </conditionalFormatting>
  <conditionalFormatting sqref="AC1 A1 D1:F1">
    <cfRule type="expression" dxfId="51" priority="99">
      <formula>MOD(ROW(#REF!),2)=0</formula>
    </cfRule>
  </conditionalFormatting>
  <conditionalFormatting sqref="F1">
    <cfRule type="expression" dxfId="50" priority="46">
      <formula>MOD(ROW(#REF!),2)=0</formula>
    </cfRule>
  </conditionalFormatting>
  <conditionalFormatting sqref="G1">
    <cfRule type="expression" dxfId="49" priority="45">
      <formula>MOD(ROW(#REF!),2)=0</formula>
    </cfRule>
  </conditionalFormatting>
  <conditionalFormatting sqref="H1">
    <cfRule type="expression" dxfId="48" priority="30">
      <formula>MOD(ROW(#REF!),2)=0</formula>
    </cfRule>
  </conditionalFormatting>
  <conditionalFormatting sqref="AF1">
    <cfRule type="expression" dxfId="47" priority="9">
      <formula>MOD(ROW(#REF!),2)=0</formula>
    </cfRule>
  </conditionalFormatting>
  <conditionalFormatting sqref="K1:AB1">
    <cfRule type="expression" dxfId="46" priority="8">
      <formula>MOD(ROW(#REF!),2)=0</formula>
    </cfRule>
  </conditionalFormatting>
  <conditionalFormatting sqref="I1">
    <cfRule type="expression" dxfId="45" priority="7">
      <formula>MOD(ROW(#REF!),2)=0</formula>
    </cfRule>
  </conditionalFormatting>
  <conditionalFormatting sqref="AG1">
    <cfRule type="expression" dxfId="44" priority="6">
      <formula>MOD(ROW(#REF!),2)=0</formula>
    </cfRule>
  </conditionalFormatting>
  <conditionalFormatting sqref="AH1">
    <cfRule type="expression" dxfId="43" priority="5">
      <formula>MOD(ROW(#REF!),2)=0</formula>
    </cfRule>
  </conditionalFormatting>
  <conditionalFormatting sqref="J1">
    <cfRule type="expression" dxfId="42" priority="4">
      <formula>MOD(ROW(#REF!),2)=0</formula>
    </cfRule>
  </conditionalFormatting>
  <conditionalFormatting sqref="AC1">
    <cfRule type="expression" dxfId="41" priority="3">
      <formula>MOD(ROW(#REF!),2)=0</formula>
    </cfRule>
  </conditionalFormatting>
  <conditionalFormatting sqref="AD1">
    <cfRule type="expression" dxfId="40" priority="2">
      <formula>MOD(ROW(#REF!),2)=0</formula>
    </cfRule>
  </conditionalFormatting>
  <conditionalFormatting sqref="AE1">
    <cfRule type="expression" dxfId="39" priority="1">
      <formula>MOD(ROW(#REF!),2)=0</formula>
    </cfRule>
  </conditionalFormatting>
  <dataValidations count="2">
    <dataValidation type="list" allowBlank="1" showInputMessage="1" showErrorMessage="1" sqref="H1" xr:uid="{00000000-0002-0000-0500-000004000000}">
      <formula1>vvv</formula1>
    </dataValidation>
    <dataValidation type="list" allowBlank="1" showInputMessage="1" showErrorMessage="1" sqref="G1" xr:uid="{00000000-0002-0000-0500-000005000000}">
      <formula1>Modulausprägung</formula1>
    </dataValidation>
  </dataValidations>
  <hyperlinks>
    <hyperlink ref="B21" r:id="rId1" xr:uid="{00000000-0004-0000-0500-000000000000}"/>
    <hyperlink ref="B71" r:id="rId2" xr:uid="{00000000-0004-0000-0500-000001000000}"/>
    <hyperlink ref="B100" r:id="rId3" xr:uid="{00000000-0004-0000-0500-000002000000}"/>
    <hyperlink ref="B29" r:id="rId4" xr:uid="{00000000-0004-0000-0500-000003000000}"/>
    <hyperlink ref="B99" r:id="rId5" xr:uid="{00000000-0004-0000-0500-000004000000}"/>
    <hyperlink ref="B119" r:id="rId6" xr:uid="{00000000-0004-0000-0500-000005000000}"/>
    <hyperlink ref="B194" r:id="rId7" xr:uid="{00000000-0004-0000-0500-000006000000}"/>
    <hyperlink ref="B115" r:id="rId8" xr:uid="{00000000-0004-0000-0500-000007000000}"/>
    <hyperlink ref="B38" r:id="rId9" xr:uid="{00000000-0004-0000-0500-000008000000}"/>
    <hyperlink ref="B130" r:id="rId10" xr:uid="{00000000-0004-0000-0500-000009000000}"/>
    <hyperlink ref="B46" r:id="rId11" xr:uid="{00000000-0004-0000-0500-00000A000000}"/>
    <hyperlink ref="B193" r:id="rId12" xr:uid="{00000000-0004-0000-0500-00000B000000}"/>
    <hyperlink ref="B146" r:id="rId13" xr:uid="{00000000-0004-0000-0500-00000C000000}"/>
    <hyperlink ref="B147" r:id="rId14" xr:uid="{00000000-0004-0000-0500-00000D000000}"/>
    <hyperlink ref="B64" r:id="rId15" xr:uid="{00000000-0004-0000-0500-00000E000000}"/>
    <hyperlink ref="B76" r:id="rId16" xr:uid="{00000000-0004-0000-0500-00000F000000}"/>
    <hyperlink ref="B8" r:id="rId17" xr:uid="{00000000-0004-0000-0500-000010000000}"/>
    <hyperlink ref="B136" r:id="rId18" xr:uid="{00000000-0004-0000-0500-000011000000}"/>
    <hyperlink ref="B137" r:id="rId19" xr:uid="{00000000-0004-0000-0500-000012000000}"/>
    <hyperlink ref="B159" r:id="rId20" xr:uid="{00000000-0004-0000-0500-000013000000}"/>
    <hyperlink ref="B15" r:id="rId21" xr:uid="{00000000-0004-0000-0500-000014000000}"/>
    <hyperlink ref="B155" r:id="rId22" xr:uid="{00000000-0004-0000-0500-000015000000}"/>
    <hyperlink ref="B185" r:id="rId23" xr:uid="{00000000-0004-0000-0500-000016000000}"/>
    <hyperlink ref="B22" r:id="rId24" xr:uid="{00000000-0004-0000-0500-000017000000}"/>
    <hyperlink ref="B13" r:id="rId25" xr:uid="{00000000-0004-0000-0500-000018000000}"/>
    <hyperlink ref="B131" r:id="rId26" xr:uid="{00000000-0004-0000-0500-000019000000}"/>
    <hyperlink ref="B127" r:id="rId27" xr:uid="{00000000-0004-0000-0500-00001A000000}"/>
    <hyperlink ref="B113" r:id="rId28" xr:uid="{00000000-0004-0000-0500-00001B000000}"/>
    <hyperlink ref="B192" r:id="rId29" xr:uid="{00000000-0004-0000-0500-00001C000000}"/>
    <hyperlink ref="B135" r:id="rId30" xr:uid="{00000000-0004-0000-0500-00001D000000}"/>
    <hyperlink ref="B149" r:id="rId31" xr:uid="{00000000-0004-0000-0500-00001E000000}"/>
    <hyperlink ref="B102" r:id="rId32" xr:uid="{00000000-0004-0000-0500-000020000000}"/>
    <hyperlink ref="B158" r:id="rId33" xr:uid="{00000000-0004-0000-0500-000022000000}"/>
    <hyperlink ref="B81" r:id="rId34" xr:uid="{00000000-0004-0000-0500-000023000000}"/>
    <hyperlink ref="B80" r:id="rId35" xr:uid="{00000000-0004-0000-0500-000024000000}"/>
    <hyperlink ref="B110" r:id="rId36" xr:uid="{00000000-0004-0000-0500-000025000000}"/>
    <hyperlink ref="B41" r:id="rId37" xr:uid="{00000000-0004-0000-0500-000026000000}"/>
    <hyperlink ref="B105" r:id="rId38" xr:uid="{00000000-0004-0000-0500-000027000000}"/>
    <hyperlink ref="B27" r:id="rId39" xr:uid="{00000000-0004-0000-0500-000028000000}"/>
    <hyperlink ref="B92" r:id="rId40" xr:uid="{00000000-0004-0000-0500-000029000000}"/>
    <hyperlink ref="B56" r:id="rId41" xr:uid="{00000000-0004-0000-0500-00002A000000}"/>
    <hyperlink ref="B25" r:id="rId42" xr:uid="{00000000-0004-0000-0500-00002C000000}"/>
    <hyperlink ref="B172" r:id="rId43" display="WV.KI1" xr:uid="{00000000-0004-0000-0500-00002D000000}"/>
    <hyperlink ref="B19" r:id="rId44" xr:uid="{00000000-0004-0000-0500-00002E000000}"/>
    <hyperlink ref="B181" r:id="rId45" xr:uid="{00000000-0004-0000-0500-00002F000000}"/>
    <hyperlink ref="B18" r:id="rId46" xr:uid="{00000000-0004-0000-0500-000030000000}"/>
    <hyperlink ref="B44" r:id="rId47" xr:uid="{00000000-0004-0000-0500-000031000000}"/>
    <hyperlink ref="B161" r:id="rId48" xr:uid="{00000000-0004-0000-0500-000032000000}"/>
    <hyperlink ref="B85" r:id="rId49" xr:uid="{00000000-0004-0000-0500-000033000000}"/>
    <hyperlink ref="B189" r:id="rId50" xr:uid="{00000000-0004-0000-0500-000034000000}"/>
    <hyperlink ref="B151" r:id="rId51" xr:uid="{00000000-0004-0000-0500-000035000000}"/>
    <hyperlink ref="B52" r:id="rId52" xr:uid="{00000000-0004-0000-0500-000036000000}"/>
    <hyperlink ref="B157" r:id="rId53" xr:uid="{00000000-0004-0000-0500-000037000000}"/>
    <hyperlink ref="B30" r:id="rId54" xr:uid="{00000000-0004-0000-0500-000038000000}"/>
    <hyperlink ref="B177" r:id="rId55" xr:uid="{00000000-0004-0000-0500-000039000000}"/>
    <hyperlink ref="B198" r:id="rId56" xr:uid="{00000000-0004-0000-0500-00003A000000}"/>
    <hyperlink ref="B200" r:id="rId57" xr:uid="{00000000-0004-0000-0500-00003C000000}"/>
    <hyperlink ref="B111" r:id="rId58" xr:uid="{00000000-0004-0000-0500-00003D000000}"/>
    <hyperlink ref="B93" r:id="rId59" xr:uid="{00000000-0004-0000-0500-00003E000000}"/>
    <hyperlink ref="B86" r:id="rId60" xr:uid="{00000000-0004-0000-0500-00003F000000}"/>
    <hyperlink ref="B35" r:id="rId61" xr:uid="{00000000-0004-0000-0500-000040000000}"/>
    <hyperlink ref="B77" r:id="rId62" xr:uid="{00000000-0004-0000-0500-000041000000}"/>
    <hyperlink ref="B40" r:id="rId63" xr:uid="{00000000-0004-0000-0500-000042000000}"/>
    <hyperlink ref="B88" r:id="rId64" xr:uid="{00000000-0004-0000-0500-000043000000}"/>
    <hyperlink ref="B10" r:id="rId65" xr:uid="{00000000-0004-0000-0500-000044000000}"/>
    <hyperlink ref="B101" r:id="rId66" xr:uid="{00000000-0004-0000-0500-000045000000}"/>
    <hyperlink ref="B79" r:id="rId67" xr:uid="{00000000-0004-0000-0500-000046000000}"/>
    <hyperlink ref="B117" r:id="rId68" xr:uid="{00000000-0004-0000-0500-000047000000}"/>
    <hyperlink ref="B164" r:id="rId69" xr:uid="{00000000-0004-0000-0500-000048000000}"/>
    <hyperlink ref="B133" r:id="rId70" xr:uid="{00000000-0004-0000-0500-000049000000}"/>
    <hyperlink ref="B82" r:id="rId71" xr:uid="{00000000-0004-0000-0500-00004A000000}"/>
    <hyperlink ref="B83" r:id="rId72" xr:uid="{00000000-0004-0000-0500-00004B000000}"/>
    <hyperlink ref="B67" r:id="rId73" xr:uid="{00000000-0004-0000-0500-00004C000000}"/>
    <hyperlink ref="B68" r:id="rId74" xr:uid="{00000000-0004-0000-0500-00004D000000}"/>
    <hyperlink ref="B142" r:id="rId75" xr:uid="{00000000-0004-0000-0500-00004E000000}"/>
    <hyperlink ref="B2" r:id="rId76" xr:uid="{00000000-0004-0000-0500-00004F000000}"/>
    <hyperlink ref="B34" r:id="rId77" xr:uid="{00000000-0004-0000-0500-000050000000}"/>
    <hyperlink ref="B5" r:id="rId78" xr:uid="{00000000-0004-0000-0500-000051000000}"/>
    <hyperlink ref="B190" r:id="rId79" xr:uid="{00000000-0004-0000-0500-000053000000}"/>
    <hyperlink ref="B49" r:id="rId80" xr:uid="{00000000-0004-0000-0500-000054000000}"/>
    <hyperlink ref="B104" r:id="rId81" xr:uid="{00000000-0004-0000-0500-000055000000}"/>
    <hyperlink ref="B109" r:id="rId82" xr:uid="{00000000-0004-0000-0500-000056000000}"/>
    <hyperlink ref="B90" r:id="rId83" xr:uid="{00000000-0004-0000-0500-000057000000}"/>
    <hyperlink ref="B107" r:id="rId84" xr:uid="{00000000-0004-0000-0500-000058000000}"/>
    <hyperlink ref="B91" r:id="rId85" xr:uid="{00000000-0004-0000-0500-000059000000}"/>
    <hyperlink ref="B33" r:id="rId86" xr:uid="{00000000-0004-0000-0500-00005A000000}"/>
    <hyperlink ref="B65" r:id="rId87" xr:uid="{00000000-0004-0000-0500-00005B000000}"/>
    <hyperlink ref="B138" r:id="rId88" xr:uid="{00000000-0004-0000-0500-00005D000000}"/>
    <hyperlink ref="B139" r:id="rId89" xr:uid="{00000000-0004-0000-0500-00005E000000}"/>
    <hyperlink ref="B140" r:id="rId90" xr:uid="{00000000-0004-0000-0500-00005F000000}"/>
    <hyperlink ref="B160" r:id="rId91" xr:uid="{00000000-0004-0000-0500-000060000000}"/>
    <hyperlink ref="B196" r:id="rId92" xr:uid="{00000000-0004-0000-0500-000061000000}"/>
    <hyperlink ref="B16" r:id="rId93" xr:uid="{00000000-0004-0000-0500-000062000000}"/>
    <hyperlink ref="B156" r:id="rId94" xr:uid="{00000000-0004-0000-0500-000063000000}"/>
    <hyperlink ref="B186" r:id="rId95" xr:uid="{00000000-0004-0000-0500-000064000000}"/>
    <hyperlink ref="B112" r:id="rId96" xr:uid="{00000000-0004-0000-0500-000065000000}"/>
    <hyperlink ref="B14" r:id="rId97" xr:uid="{00000000-0004-0000-0500-000066000000}"/>
    <hyperlink ref="B132" r:id="rId98" xr:uid="{00000000-0004-0000-0500-000067000000}"/>
    <hyperlink ref="B128" r:id="rId99" xr:uid="{00000000-0004-0000-0500-000068000000}"/>
    <hyperlink ref="B84" r:id="rId100" xr:uid="{00000000-0004-0000-0500-000069000000}"/>
    <hyperlink ref="B166" r:id="rId101" xr:uid="{00000000-0004-0000-0500-00006A000000}"/>
    <hyperlink ref="B126" r:id="rId102" xr:uid="{00000000-0004-0000-0500-00006B000000}"/>
    <hyperlink ref="B53" r:id="rId103" xr:uid="{00000000-0004-0000-0500-00006C000000}"/>
    <hyperlink ref="B39" r:id="rId104" xr:uid="{00000000-0004-0000-0500-00006D000000}"/>
    <hyperlink ref="B75" r:id="rId105" xr:uid="{00000000-0004-0000-0500-00006E000000}"/>
    <hyperlink ref="B4" r:id="rId106" xr:uid="{00000000-0004-0000-0500-00006F000000}"/>
    <hyperlink ref="B144" r:id="rId107" xr:uid="{00000000-0004-0000-0500-000070000000}"/>
    <hyperlink ref="B73" r:id="rId108" xr:uid="{00000000-0004-0000-0500-000071000000}"/>
    <hyperlink ref="B120" r:id="rId109" xr:uid="{00000000-0004-0000-0500-000072000000}"/>
    <hyperlink ref="B195" r:id="rId110" xr:uid="{00000000-0004-0000-0500-000073000000}"/>
    <hyperlink ref="B173" r:id="rId111" display="WV.KI2" xr:uid="{00000000-0004-0000-0500-000075000000}"/>
    <hyperlink ref="B45" r:id="rId112" xr:uid="{00000000-0004-0000-0500-000076000000}"/>
    <hyperlink ref="B72" r:id="rId113" xr:uid="{00000000-0004-0000-0500-000077000000}"/>
    <hyperlink ref="B197" r:id="rId114" xr:uid="{00000000-0004-0000-0500-000078000000}"/>
    <hyperlink ref="B162" r:id="rId115" xr:uid="{00000000-0004-0000-0500-000079000000}"/>
    <hyperlink ref="B145" r:id="rId116" xr:uid="{00000000-0004-0000-0500-00007A000000}"/>
    <hyperlink ref="B51" r:id="rId117" xr:uid="{00000000-0004-0000-0500-00007B000000}"/>
    <hyperlink ref="B94" r:id="rId118" xr:uid="{00000000-0004-0000-0500-00007C000000}"/>
    <hyperlink ref="B178" r:id="rId119" xr:uid="{00000000-0004-0000-0500-00007D000000}"/>
    <hyperlink ref="B199" r:id="rId120" xr:uid="{00000000-0004-0000-0500-00007E000000}"/>
    <hyperlink ref="B57" r:id="rId121" xr:uid="{00000000-0004-0000-0500-00007F000000}"/>
    <hyperlink ref="B148" r:id="rId122" xr:uid="{00000000-0004-0000-0500-000080000000}"/>
    <hyperlink ref="B98" r:id="rId123" xr:uid="{00000000-0004-0000-0500-000081000000}"/>
    <hyperlink ref="B17" r:id="rId124" xr:uid="{00000000-0004-0000-0500-000082000000}"/>
    <hyperlink ref="B125" r:id="rId125" xr:uid="{00000000-0004-0000-0500-000083000000}"/>
    <hyperlink ref="B87" r:id="rId126" xr:uid="{00000000-0004-0000-0500-000084000000}"/>
    <hyperlink ref="B31" r:id="rId127" xr:uid="{00000000-0004-0000-0500-000085000000}"/>
    <hyperlink ref="B89" r:id="rId128" xr:uid="{00000000-0004-0000-0500-000086000000}"/>
    <hyperlink ref="B11" r:id="rId129" xr:uid="{00000000-0004-0000-0500-000087000000}"/>
    <hyperlink ref="B59" r:id="rId130" xr:uid="{00000000-0004-0000-0500-000088000000}"/>
    <hyperlink ref="B180" r:id="rId131" xr:uid="{00000000-0004-0000-0500-000089000000}"/>
    <hyperlink ref="B118" r:id="rId132" xr:uid="{00000000-0004-0000-0500-00008A000000}"/>
    <hyperlink ref="B103" r:id="rId133" xr:uid="{00000000-0004-0000-0500-00008B000000}"/>
    <hyperlink ref="B154" r:id="rId134" xr:uid="{00000000-0004-0000-0500-00008C000000}"/>
    <hyperlink ref="B69" r:id="rId135" xr:uid="{00000000-0004-0000-0500-00008D000000}"/>
    <hyperlink ref="B70" r:id="rId136" xr:uid="{00000000-0004-0000-0500-00008E000000}"/>
    <hyperlink ref="B179" r:id="rId137" xr:uid="{00000000-0004-0000-0500-00008F000000}"/>
    <hyperlink ref="B182" r:id="rId138" xr:uid="{00000000-0004-0000-0500-000090000000}"/>
    <hyperlink ref="B20" r:id="rId139" xr:uid="{00000000-0004-0000-0500-000091000000}"/>
    <hyperlink ref="B143" r:id="rId140" xr:uid="{00000000-0004-0000-0500-000092000000}"/>
    <hyperlink ref="B106" r:id="rId141" xr:uid="{00000000-0004-0000-0500-000093000000}"/>
    <hyperlink ref="B6" r:id="rId142" xr:uid="{00000000-0004-0000-0500-000094000000}"/>
    <hyperlink ref="B116" r:id="rId143" xr:uid="{00000000-0004-0000-0500-000095000000}"/>
    <hyperlink ref="B50" r:id="rId144" xr:uid="{00000000-0004-0000-0500-000096000000}"/>
    <hyperlink ref="B26" r:id="rId145" xr:uid="{00000000-0004-0000-0500-000097000000}"/>
    <hyperlink ref="B152" r:id="rId146" xr:uid="{00000000-0004-0000-0500-000098000000}"/>
    <hyperlink ref="B24" r:id="rId147" xr:uid="{00000000-0004-0000-0500-000099000000}"/>
    <hyperlink ref="B201" r:id="rId148" xr:uid="{00000000-0004-0000-0500-00009A000000}"/>
    <hyperlink ref="B28" r:id="rId149" xr:uid="{00000000-0004-0000-0500-00009B000000}"/>
    <hyperlink ref="B78" r:id="rId150" xr:uid="{00000000-0004-0000-0500-00009C000000}"/>
    <hyperlink ref="B176" r:id="rId151" xr:uid="{00000000-0004-0000-0500-00009D000000}"/>
    <hyperlink ref="B174" r:id="rId152" xr:uid="{642D3E44-7101-41EE-98AC-E37630B2477E}"/>
    <hyperlink ref="B47" r:id="rId153" xr:uid="{004CFD4B-41DF-47B8-A6E5-4954840CFC01}"/>
    <hyperlink ref="B3" r:id="rId154" xr:uid="{1C647135-ACF2-4D84-8B25-ABA4B9F258AB}"/>
    <hyperlink ref="B122" r:id="rId155" xr:uid="{E99E86F6-BF7C-4B6E-8A6E-849924A6CAF5}"/>
    <hyperlink ref="B175" r:id="rId156" xr:uid="{4BC2A9D6-B756-4FBE-BB0D-E30539CD60CB}"/>
    <hyperlink ref="B124" r:id="rId157" xr:uid="{B3094744-683A-4810-91A0-3FBDB98C1712}"/>
    <hyperlink ref="B58" r:id="rId158" xr:uid="{9DF43366-06B7-424C-8ACF-9E62EAA7BE66}"/>
    <hyperlink ref="B121" r:id="rId159" xr:uid="{B809D0F4-48EC-48CE-855B-B94FEFBE6504}"/>
    <hyperlink ref="B191" r:id="rId160" xr:uid="{182F9B08-93A0-440A-834E-BA4B045DD6FC}"/>
    <hyperlink ref="B74" r:id="rId161" xr:uid="{DCEAD9F8-B9D8-4962-88E5-B3847372BBA0}"/>
    <hyperlink ref="B66" r:id="rId162" xr:uid="{0CD6188A-3F33-42CC-929D-61806661A33F}"/>
    <hyperlink ref="B32" r:id="rId163" xr:uid="{0E15C65D-7C98-4E66-AFF0-DFB860489257}"/>
    <hyperlink ref="B150" r:id="rId164" xr:uid="{BAE4F2C0-ECF6-4D88-BE5F-3925387A838F}"/>
    <hyperlink ref="B165" r:id="rId165" xr:uid="{B4BB1F9A-9ADB-491C-B4BD-3A50A990D43E}"/>
    <hyperlink ref="B141" r:id="rId166" xr:uid="{5680A87C-FC3C-4780-86A0-44985F589AF9}"/>
    <hyperlink ref="B184" r:id="rId167" xr:uid="{38619E4C-E30F-408E-A289-986761C01F30}"/>
    <hyperlink ref="B23" r:id="rId168" display="WV.MEDT" xr:uid="{4313AE98-D0DB-4C5A-BB30-BE1459AD845F}"/>
    <hyperlink ref="B123" r:id="rId169" xr:uid="{31B061B2-2A52-41CA-82D0-317743336644}"/>
    <hyperlink ref="B36" r:id="rId170" xr:uid="{08471A61-B75A-4BB6-9CC6-A4FC7ABFA675}"/>
    <hyperlink ref="B60" r:id="rId171" xr:uid="{E835CD49-0F59-47AD-AB2B-9E5953FD7082}"/>
    <hyperlink ref="B114" r:id="rId172" xr:uid="{90E7BA92-816C-440F-88CA-C80F131F3FDA}"/>
    <hyperlink ref="B167" r:id="rId173" display="WVK.EXCHA" xr:uid="{8D2D5BB7-BA4D-48CF-BA46-510D00A5D263}"/>
    <hyperlink ref="B9" r:id="rId174" xr:uid="{75A5316F-A669-4E9D-A976-5464D26A684E}"/>
    <hyperlink ref="B202" r:id="rId175" xr:uid="{EBF6FBE5-80FF-4A0A-9AED-3743E282D46B}"/>
    <hyperlink ref="B187" r:id="rId176" xr:uid="{2EB73591-7573-4EA6-9D97-7C6AE5254379}"/>
    <hyperlink ref="B54" r:id="rId177" xr:uid="{B4E93440-CA1E-4D29-A8DF-232962C3BC11}"/>
    <hyperlink ref="B61" r:id="rId178" xr:uid="{50F72259-DBED-49C1-9345-22ACFA382D17}"/>
    <hyperlink ref="B188" r:id="rId179" display="WVK.KTIN" xr:uid="{9EE34806-8CE4-4BA6-9C8B-606F6A966B0F}"/>
    <hyperlink ref="B168" r:id="rId180" display="WVK.NATRE" xr:uid="{E6BF966C-DC90-4211-AF58-5CB54477CEF1}"/>
    <hyperlink ref="B203" r:id="rId181" display="WVK.NIK" xr:uid="{5063798A-3ACB-42BF-8CC2-D49EEC8D40EE}"/>
    <hyperlink ref="B37" r:id="rId182" display="WVK.NPD" xr:uid="{2222C57A-432A-4489-8340-77FFD4385D36}"/>
    <hyperlink ref="B48" r:id="rId183" xr:uid="{640555D7-EF26-4979-818E-28F8CC97D2D2}"/>
    <hyperlink ref="B55" r:id="rId184" xr:uid="{32D60189-C303-4A42-B7AE-61F4E706515F}"/>
    <hyperlink ref="B97" r:id="rId185" xr:uid="{FB78E536-F2BE-4DCA-9A60-C6B3613F24F1}"/>
    <hyperlink ref="B204" r:id="rId186" xr:uid="{A2468483-5D92-4091-9E4C-4C731DD0BB0E}"/>
    <hyperlink ref="B42" r:id="rId187" display="WVK.SMART" xr:uid="{539BC729-F479-4646-A3AF-588DF9B27132}"/>
    <hyperlink ref="B12" r:id="rId188" xr:uid="{1AA2BA46-1C54-4B9D-A0BC-AA46795DF684}"/>
    <hyperlink ref="B7" r:id="rId189" display="WVK.SUST" xr:uid="{42CE9374-53B2-4815-8A9A-9B1F54CB1CD3}"/>
    <hyperlink ref="B163" r:id="rId190" xr:uid="{1A384631-BF0E-4F6C-9047-4AE4F2C69CCE}"/>
    <hyperlink ref="B153" r:id="rId191" xr:uid="{13F9D824-BDDC-4895-8A76-ED018F74F9D2}"/>
    <hyperlink ref="B169" r:id="rId192" xr:uid="{E9B940C7-190F-47E2-9F7C-C450A15F93F8}"/>
    <hyperlink ref="B63" r:id="rId193" xr:uid="{3AB6A439-BCA3-4F9A-8EB0-4BA95FE02A1C}"/>
    <hyperlink ref="B170" r:id="rId194" xr:uid="{F3B9DA0C-F1F7-44AC-A260-4C9DF0F611C5}"/>
    <hyperlink ref="B62" r:id="rId195" xr:uid="{01ACB60E-1411-4A43-8AE2-D640B439D37D}"/>
    <hyperlink ref="B95" r:id="rId196" xr:uid="{5D7D64CE-A0DC-4AC7-B34C-F77F081D3D60}"/>
    <hyperlink ref="B96" r:id="rId197" xr:uid="{19FD1422-134C-4A2C-B60C-77487FC832F7}"/>
    <hyperlink ref="B129" r:id="rId198" xr:uid="{C6CB45DC-D73E-461C-AD55-C979FD174D06}"/>
    <hyperlink ref="B108" r:id="rId199" xr:uid="{EC9FD4B6-013C-4DA5-A914-E7A07F2BD05E}"/>
  </hyperlinks>
  <pageMargins left="0.70866141732283472" right="0.70866141732283472" top="0.78740157480314965" bottom="0.78740157480314965" header="0.31496062992125984" footer="0.31496062992125984"/>
  <pageSetup paperSize="9" scale="59" fitToHeight="3" orientation="landscape" r:id="rId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341E1-0993-481B-A294-06475228F1B2}">
  <dimension ref="A1:J28"/>
  <sheetViews>
    <sheetView zoomScale="130" zoomScaleNormal="130" workbookViewId="0">
      <selection activeCell="K8" sqref="K8"/>
    </sheetView>
  </sheetViews>
  <sheetFormatPr defaultColWidth="27.5703125" defaultRowHeight="15"/>
  <cols>
    <col min="1" max="1" width="9" bestFit="1" customWidth="1"/>
    <col min="2" max="2" width="26.140625" customWidth="1"/>
    <col min="3" max="8" width="8.7109375" customWidth="1"/>
    <col min="9" max="10" width="3.7109375" style="164" customWidth="1"/>
  </cols>
  <sheetData>
    <row r="1" spans="1:10" ht="18.75">
      <c r="A1" s="155" t="s">
        <v>4152</v>
      </c>
    </row>
    <row r="3" spans="1:10">
      <c r="A3" s="158" t="s">
        <v>4153</v>
      </c>
      <c r="B3" s="158" t="s">
        <v>4154</v>
      </c>
      <c r="C3" s="250" t="s">
        <v>4155</v>
      </c>
      <c r="D3" s="250"/>
      <c r="E3" s="250"/>
      <c r="F3" s="251" t="s">
        <v>4156</v>
      </c>
      <c r="G3" s="251"/>
      <c r="H3" s="252"/>
      <c r="I3" s="253" t="s">
        <v>4157</v>
      </c>
      <c r="J3" s="254"/>
    </row>
    <row r="4" spans="1:10">
      <c r="A4" s="6"/>
      <c r="B4" s="6"/>
      <c r="C4" s="156" t="s">
        <v>4158</v>
      </c>
      <c r="D4" s="156" t="s">
        <v>2941</v>
      </c>
      <c r="E4" s="156" t="s">
        <v>1495</v>
      </c>
      <c r="F4" s="156" t="s">
        <v>4158</v>
      </c>
      <c r="G4" s="156" t="s">
        <v>2941</v>
      </c>
      <c r="H4" s="162" t="s">
        <v>1495</v>
      </c>
      <c r="I4" s="165" t="s">
        <v>4159</v>
      </c>
      <c r="J4" s="165" t="s">
        <v>4160</v>
      </c>
    </row>
    <row r="5" spans="1:10">
      <c r="A5" s="6" t="s">
        <v>159</v>
      </c>
      <c r="B5" s="6" t="s">
        <v>4161</v>
      </c>
      <c r="C5" s="156" t="s">
        <v>667</v>
      </c>
      <c r="D5" s="156" t="s">
        <v>667</v>
      </c>
      <c r="E5" s="156" t="s">
        <v>667</v>
      </c>
      <c r="F5" s="157"/>
      <c r="G5" s="157"/>
      <c r="H5" s="163"/>
      <c r="I5" s="165"/>
      <c r="J5" s="165" t="s">
        <v>667</v>
      </c>
    </row>
    <row r="6" spans="1:10">
      <c r="A6" s="6" t="s">
        <v>159</v>
      </c>
      <c r="B6" s="6" t="s">
        <v>4162</v>
      </c>
      <c r="C6" s="156" t="s">
        <v>667</v>
      </c>
      <c r="D6" s="156" t="s">
        <v>667</v>
      </c>
      <c r="E6" s="173"/>
      <c r="F6" s="157"/>
      <c r="G6" s="157"/>
      <c r="H6" s="163"/>
      <c r="I6" s="165" t="s">
        <v>667</v>
      </c>
      <c r="J6" s="165"/>
    </row>
    <row r="7" spans="1:10">
      <c r="A7" s="6" t="s">
        <v>159</v>
      </c>
      <c r="B7" s="6" t="s">
        <v>4163</v>
      </c>
      <c r="C7" s="156" t="s">
        <v>667</v>
      </c>
      <c r="D7" s="156" t="s">
        <v>667</v>
      </c>
      <c r="E7" s="173"/>
      <c r="F7" s="157"/>
      <c r="G7" s="157"/>
      <c r="H7" s="163"/>
      <c r="I7" s="165"/>
      <c r="J7" s="165" t="s">
        <v>667</v>
      </c>
    </row>
    <row r="8" spans="1:10">
      <c r="A8" s="6" t="s">
        <v>159</v>
      </c>
      <c r="B8" s="6" t="s">
        <v>4164</v>
      </c>
      <c r="C8" s="173"/>
      <c r="D8" s="173"/>
      <c r="E8" s="156" t="s">
        <v>667</v>
      </c>
      <c r="F8" s="157"/>
      <c r="G8" s="157"/>
      <c r="H8" s="163"/>
      <c r="I8" s="165" t="s">
        <v>667</v>
      </c>
      <c r="J8" s="165"/>
    </row>
    <row r="9" spans="1:10">
      <c r="A9" s="6" t="s">
        <v>159</v>
      </c>
      <c r="B9" s="6" t="s">
        <v>4165</v>
      </c>
      <c r="C9" s="173"/>
      <c r="D9" s="173"/>
      <c r="E9" s="156" t="s">
        <v>667</v>
      </c>
      <c r="F9" s="157"/>
      <c r="G9" s="157"/>
      <c r="H9" s="163"/>
      <c r="I9" s="165"/>
      <c r="J9" s="165" t="s">
        <v>667</v>
      </c>
    </row>
    <row r="10" spans="1:10">
      <c r="A10" s="6" t="s">
        <v>159</v>
      </c>
      <c r="B10" s="6" t="s">
        <v>4166</v>
      </c>
      <c r="C10" s="173"/>
      <c r="D10" s="156" t="s">
        <v>667</v>
      </c>
      <c r="E10" s="173"/>
      <c r="F10" s="157" t="s">
        <v>667</v>
      </c>
      <c r="G10" s="157"/>
      <c r="H10" s="163" t="s">
        <v>667</v>
      </c>
      <c r="I10" s="165" t="s">
        <v>667</v>
      </c>
      <c r="J10" s="165"/>
    </row>
    <row r="11" spans="1:10">
      <c r="A11" s="8" t="s">
        <v>159</v>
      </c>
      <c r="B11" s="6" t="s">
        <v>4167</v>
      </c>
      <c r="C11" s="173" t="s">
        <v>667</v>
      </c>
      <c r="D11" s="156"/>
      <c r="E11" s="173" t="s">
        <v>667</v>
      </c>
      <c r="F11" s="157"/>
      <c r="G11" s="157"/>
      <c r="H11" s="157"/>
      <c r="I11" s="165" t="s">
        <v>667</v>
      </c>
      <c r="J11" s="165"/>
    </row>
    <row r="12" spans="1:10">
      <c r="A12" s="8" t="s">
        <v>159</v>
      </c>
      <c r="B12" s="6" t="s">
        <v>4168</v>
      </c>
      <c r="C12" s="173"/>
      <c r="D12" s="156" t="s">
        <v>667</v>
      </c>
      <c r="E12" s="173"/>
      <c r="F12" s="157"/>
      <c r="G12" s="157"/>
      <c r="H12" s="157"/>
      <c r="I12" s="165" t="s">
        <v>667</v>
      </c>
      <c r="J12" s="165"/>
    </row>
    <row r="13" spans="1:10">
      <c r="A13" s="8" t="s">
        <v>159</v>
      </c>
      <c r="B13" s="8" t="s">
        <v>4169</v>
      </c>
      <c r="C13" s="173"/>
      <c r="D13" s="156" t="s">
        <v>667</v>
      </c>
      <c r="E13" s="173"/>
      <c r="F13" s="157"/>
      <c r="G13" s="157"/>
      <c r="H13" s="157"/>
      <c r="I13" s="165"/>
      <c r="J13" s="165" t="s">
        <v>667</v>
      </c>
    </row>
    <row r="14" spans="1:10">
      <c r="A14" s="5"/>
      <c r="B14" s="5"/>
      <c r="C14" s="174"/>
      <c r="D14" s="174"/>
      <c r="E14" s="174"/>
      <c r="F14" s="32"/>
      <c r="G14" s="32"/>
      <c r="H14" s="32"/>
      <c r="I14" s="172"/>
      <c r="J14" s="172"/>
    </row>
    <row r="15" spans="1:10">
      <c r="A15" s="116" t="s">
        <v>177</v>
      </c>
      <c r="B15" s="6" t="s">
        <v>4170</v>
      </c>
      <c r="C15" s="173"/>
      <c r="D15" s="156" t="s">
        <v>667</v>
      </c>
      <c r="E15" s="173"/>
      <c r="F15" s="157"/>
      <c r="G15" s="157"/>
      <c r="H15" s="163"/>
      <c r="I15" s="165"/>
      <c r="J15" s="165" t="s">
        <v>667</v>
      </c>
    </row>
    <row r="16" spans="1:10">
      <c r="A16" s="116" t="s">
        <v>177</v>
      </c>
      <c r="B16" s="6" t="s">
        <v>4171</v>
      </c>
      <c r="C16" s="156" t="s">
        <v>667</v>
      </c>
      <c r="D16" s="173"/>
      <c r="E16" s="156" t="s">
        <v>667</v>
      </c>
      <c r="F16" s="157"/>
      <c r="G16" s="157"/>
      <c r="H16" s="163"/>
      <c r="I16" s="165" t="s">
        <v>667</v>
      </c>
      <c r="J16" s="165"/>
    </row>
    <row r="17" spans="1:10">
      <c r="A17" s="116" t="s">
        <v>177</v>
      </c>
      <c r="B17" s="6" t="s">
        <v>4172</v>
      </c>
      <c r="C17" s="173" t="s">
        <v>667</v>
      </c>
      <c r="D17" s="173"/>
      <c r="E17" s="173"/>
      <c r="F17" s="157"/>
      <c r="G17" s="157"/>
      <c r="H17" s="163"/>
      <c r="I17" s="165" t="s">
        <v>667</v>
      </c>
      <c r="J17" s="165"/>
    </row>
    <row r="18" spans="1:10">
      <c r="A18" s="116" t="s">
        <v>177</v>
      </c>
      <c r="B18" s="6" t="s">
        <v>4173</v>
      </c>
      <c r="C18" s="173" t="s">
        <v>667</v>
      </c>
      <c r="D18" s="173" t="s">
        <v>667</v>
      </c>
      <c r="E18" s="173"/>
      <c r="F18" s="157"/>
      <c r="G18" s="157"/>
      <c r="H18" s="163"/>
      <c r="I18" s="165" t="s">
        <v>667</v>
      </c>
      <c r="J18" s="165"/>
    </row>
    <row r="19" spans="1:10">
      <c r="A19" s="116" t="s">
        <v>177</v>
      </c>
      <c r="B19" s="6" t="s">
        <v>4174</v>
      </c>
      <c r="C19" s="173" t="s">
        <v>667</v>
      </c>
      <c r="D19" s="173"/>
      <c r="E19" s="173"/>
      <c r="F19" s="157"/>
      <c r="G19" s="157"/>
      <c r="H19" s="163"/>
      <c r="I19" s="165"/>
      <c r="J19" s="165" t="s">
        <v>667</v>
      </c>
    </row>
    <row r="20" spans="1:10">
      <c r="A20" s="116" t="s">
        <v>177</v>
      </c>
      <c r="B20" s="6" t="s">
        <v>4175</v>
      </c>
      <c r="C20" s="173"/>
      <c r="D20" s="173"/>
      <c r="E20" s="173" t="s">
        <v>667</v>
      </c>
      <c r="F20" s="157"/>
      <c r="G20" s="157"/>
      <c r="H20" s="163"/>
      <c r="I20" s="165" t="s">
        <v>667</v>
      </c>
      <c r="J20" s="165"/>
    </row>
    <row r="21" spans="1:10">
      <c r="A21" s="116" t="s">
        <v>177</v>
      </c>
      <c r="B21" s="6" t="s">
        <v>4176</v>
      </c>
      <c r="C21" s="173"/>
      <c r="D21" s="173"/>
      <c r="E21" s="173" t="s">
        <v>667</v>
      </c>
      <c r="F21" s="157"/>
      <c r="G21" s="157"/>
      <c r="H21" s="163"/>
      <c r="I21" s="165"/>
      <c r="J21" s="165" t="s">
        <v>667</v>
      </c>
    </row>
    <row r="22" spans="1:10">
      <c r="A22" s="116" t="s">
        <v>177</v>
      </c>
      <c r="B22" s="6" t="s">
        <v>4177</v>
      </c>
      <c r="C22" s="173"/>
      <c r="D22" s="173"/>
      <c r="E22" s="173" t="s">
        <v>667</v>
      </c>
      <c r="F22" s="157"/>
      <c r="G22" s="157"/>
      <c r="H22" s="163"/>
      <c r="I22" s="165"/>
      <c r="J22" s="165" t="s">
        <v>667</v>
      </c>
    </row>
    <row r="23" spans="1:10">
      <c r="A23" s="116" t="s">
        <v>177</v>
      </c>
      <c r="B23" s="6" t="s">
        <v>4178</v>
      </c>
      <c r="C23" s="157"/>
      <c r="D23" s="157"/>
      <c r="E23" s="157"/>
      <c r="F23" s="157" t="s">
        <v>667</v>
      </c>
      <c r="G23" s="157" t="s">
        <v>667</v>
      </c>
      <c r="H23" s="163" t="s">
        <v>667</v>
      </c>
      <c r="I23" s="165" t="s">
        <v>667</v>
      </c>
      <c r="J23" s="165"/>
    </row>
    <row r="24" spans="1:10">
      <c r="A24" s="116" t="s">
        <v>177</v>
      </c>
      <c r="B24" s="6" t="s">
        <v>4179</v>
      </c>
      <c r="C24" s="157"/>
      <c r="D24" s="157"/>
      <c r="E24" s="157"/>
      <c r="F24" s="157" t="s">
        <v>667</v>
      </c>
      <c r="G24" s="157" t="s">
        <v>667</v>
      </c>
      <c r="H24" s="163" t="s">
        <v>667</v>
      </c>
      <c r="I24" s="165" t="s">
        <v>667</v>
      </c>
      <c r="J24" s="165"/>
    </row>
    <row r="25" spans="1:10">
      <c r="A25" s="116" t="s">
        <v>177</v>
      </c>
      <c r="B25" s="6" t="s">
        <v>4180</v>
      </c>
      <c r="C25" s="157"/>
      <c r="D25" s="157"/>
      <c r="E25" s="157"/>
      <c r="F25" s="157"/>
      <c r="G25" s="157"/>
      <c r="H25" s="163" t="s">
        <v>667</v>
      </c>
      <c r="I25" s="165" t="s">
        <v>667</v>
      </c>
      <c r="J25" s="165"/>
    </row>
    <row r="26" spans="1:10">
      <c r="A26" s="116" t="s">
        <v>177</v>
      </c>
      <c r="B26" s="6" t="s">
        <v>4181</v>
      </c>
      <c r="C26" s="157"/>
      <c r="D26" s="157"/>
      <c r="E26" s="157"/>
      <c r="F26" s="157" t="s">
        <v>667</v>
      </c>
      <c r="G26" s="157" t="s">
        <v>667</v>
      </c>
      <c r="H26" s="163"/>
      <c r="I26" s="165"/>
      <c r="J26" s="165" t="s">
        <v>667</v>
      </c>
    </row>
    <row r="28" spans="1:10">
      <c r="C28" s="3">
        <v>8</v>
      </c>
      <c r="D28" s="3">
        <v>8</v>
      </c>
      <c r="E28" s="3">
        <v>8</v>
      </c>
      <c r="F28" s="3"/>
      <c r="G28" s="3"/>
      <c r="H28" s="3"/>
    </row>
  </sheetData>
  <mergeCells count="3">
    <mergeCell ref="C3:E3"/>
    <mergeCell ref="F3:H3"/>
    <mergeCell ref="I3:J3"/>
  </mergeCells>
  <pageMargins left="0.7" right="0.7" top="0.78740157499999996" bottom="0.78740157499999996"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52"/>
  <sheetViews>
    <sheetView topLeftCell="D1" workbookViewId="0">
      <selection activeCell="K178" sqref="K178"/>
    </sheetView>
  </sheetViews>
  <sheetFormatPr defaultColWidth="11.42578125" defaultRowHeight="15"/>
  <cols>
    <col min="1" max="1" width="19.7109375" bestFit="1" customWidth="1"/>
    <col min="2" max="2" width="65.140625" bestFit="1" customWidth="1"/>
    <col min="3" max="4" width="10" bestFit="1" customWidth="1"/>
    <col min="5" max="5" width="17.7109375" customWidth="1"/>
    <col min="6" max="6" width="31.42578125" bestFit="1" customWidth="1"/>
    <col min="7" max="7" width="21.7109375" bestFit="1" customWidth="1"/>
    <col min="8" max="8" width="13.140625" bestFit="1" customWidth="1"/>
    <col min="9" max="9" width="18.7109375" bestFit="1" customWidth="1"/>
    <col min="10" max="10" width="12.140625" style="5" bestFit="1" customWidth="1"/>
    <col min="11" max="11" width="27.28515625" style="5" bestFit="1" customWidth="1"/>
  </cols>
  <sheetData>
    <row r="1" spans="1:11">
      <c r="A1" s="1" t="s">
        <v>4182</v>
      </c>
      <c r="B1" s="28" t="s">
        <v>105</v>
      </c>
      <c r="C1" s="29" t="s">
        <v>4183</v>
      </c>
      <c r="D1" s="30" t="s">
        <v>4184</v>
      </c>
      <c r="E1" s="1" t="s">
        <v>4185</v>
      </c>
      <c r="F1" s="1" t="s">
        <v>130</v>
      </c>
      <c r="H1" s="1" t="s">
        <v>4186</v>
      </c>
      <c r="I1" s="154" t="s">
        <v>4187</v>
      </c>
      <c r="J1" s="154" t="s">
        <v>128</v>
      </c>
      <c r="K1" s="154" t="s">
        <v>156</v>
      </c>
    </row>
    <row r="2" spans="1:11">
      <c r="A2" t="s">
        <v>164</v>
      </c>
      <c r="B2" s="31" t="s">
        <v>230</v>
      </c>
      <c r="C2" s="32">
        <v>2</v>
      </c>
      <c r="D2" s="33"/>
      <c r="E2" t="s">
        <v>167</v>
      </c>
      <c r="F2" t="s">
        <v>4188</v>
      </c>
      <c r="H2" t="s">
        <v>1507</v>
      </c>
      <c r="I2" t="s">
        <v>2726</v>
      </c>
      <c r="J2" s="166" t="s">
        <v>170</v>
      </c>
      <c r="K2" s="5" t="s">
        <v>4189</v>
      </c>
    </row>
    <row r="3" spans="1:11">
      <c r="A3" t="s">
        <v>661</v>
      </c>
      <c r="B3" s="31" t="s">
        <v>401</v>
      </c>
      <c r="C3" s="32"/>
      <c r="D3" s="33">
        <v>2</v>
      </c>
      <c r="E3" t="s">
        <v>662</v>
      </c>
      <c r="F3" t="s">
        <v>198</v>
      </c>
      <c r="H3" t="s">
        <v>1506</v>
      </c>
      <c r="I3" t="s">
        <v>1671</v>
      </c>
      <c r="J3" s="166" t="s">
        <v>183</v>
      </c>
      <c r="K3" s="5" t="s">
        <v>4190</v>
      </c>
    </row>
    <row r="4" spans="1:11">
      <c r="A4" t="s">
        <v>562</v>
      </c>
      <c r="B4" s="31" t="s">
        <v>1316</v>
      </c>
      <c r="C4" s="32"/>
      <c r="D4" s="33">
        <v>4</v>
      </c>
      <c r="E4" t="s">
        <v>195</v>
      </c>
      <c r="F4" t="s">
        <v>171</v>
      </c>
      <c r="G4" t="s">
        <v>4191</v>
      </c>
      <c r="I4" t="s">
        <v>2421</v>
      </c>
      <c r="J4" s="167" t="s">
        <v>197</v>
      </c>
      <c r="K4" s="5" t="s">
        <v>4192</v>
      </c>
    </row>
    <row r="5" spans="1:11">
      <c r="A5" t="s">
        <v>131</v>
      </c>
      <c r="B5" s="31" t="s">
        <v>452</v>
      </c>
      <c r="C5" s="32">
        <v>4</v>
      </c>
      <c r="D5" s="33"/>
      <c r="E5" t="s">
        <v>673</v>
      </c>
      <c r="F5" t="s">
        <v>1500</v>
      </c>
      <c r="J5" s="119" t="s">
        <v>4193</v>
      </c>
      <c r="K5" s="5" t="s">
        <v>4194</v>
      </c>
    </row>
    <row r="6" spans="1:11">
      <c r="B6" s="31" t="s">
        <v>4195</v>
      </c>
      <c r="C6" s="32">
        <v>4</v>
      </c>
      <c r="D6" s="33"/>
      <c r="E6" t="s">
        <v>1085</v>
      </c>
      <c r="F6" t="s">
        <v>339</v>
      </c>
      <c r="J6" s="119" t="s">
        <v>220</v>
      </c>
      <c r="K6" s="5" t="s">
        <v>4196</v>
      </c>
    </row>
    <row r="7" spans="1:11">
      <c r="B7" s="31" t="s">
        <v>165</v>
      </c>
      <c r="C7" s="32">
        <v>4</v>
      </c>
      <c r="D7" s="33"/>
      <c r="E7" t="s">
        <v>1692</v>
      </c>
      <c r="F7" t="s">
        <v>352</v>
      </c>
      <c r="J7" s="167" t="s">
        <v>233</v>
      </c>
      <c r="K7" s="5" t="s">
        <v>4197</v>
      </c>
    </row>
    <row r="8" spans="1:11">
      <c r="B8" s="31" t="s">
        <v>208</v>
      </c>
      <c r="C8" s="32">
        <v>2</v>
      </c>
      <c r="D8" s="33">
        <v>2</v>
      </c>
      <c r="E8" t="s">
        <v>2278</v>
      </c>
      <c r="J8" s="167" t="s">
        <v>247</v>
      </c>
      <c r="K8" s="5" t="s">
        <v>4198</v>
      </c>
    </row>
    <row r="9" spans="1:11">
      <c r="B9" s="31" t="s">
        <v>269</v>
      </c>
      <c r="C9" s="32">
        <v>2</v>
      </c>
      <c r="D9" s="33">
        <v>4</v>
      </c>
      <c r="E9" t="s">
        <v>3406</v>
      </c>
      <c r="J9" s="167" t="s">
        <v>259</v>
      </c>
      <c r="K9" s="5" t="s">
        <v>4199</v>
      </c>
    </row>
    <row r="10" spans="1:11">
      <c r="B10" s="31" t="s">
        <v>182</v>
      </c>
      <c r="C10" s="32">
        <v>2</v>
      </c>
      <c r="D10" s="33">
        <v>2</v>
      </c>
      <c r="J10" s="168" t="s">
        <v>272</v>
      </c>
      <c r="K10" s="5" t="s">
        <v>4200</v>
      </c>
    </row>
    <row r="11" spans="1:11">
      <c r="B11" s="31" t="s">
        <v>193</v>
      </c>
      <c r="C11" s="32"/>
      <c r="D11" s="33">
        <v>4</v>
      </c>
      <c r="J11" s="167" t="s">
        <v>285</v>
      </c>
      <c r="K11" s="5" t="s">
        <v>4201</v>
      </c>
    </row>
    <row r="12" spans="1:11">
      <c r="B12" s="31" t="s">
        <v>3248</v>
      </c>
      <c r="C12" s="5"/>
      <c r="D12" s="34"/>
      <c r="J12" s="168" t="s">
        <v>273</v>
      </c>
      <c r="K12" s="5" t="s">
        <v>4202</v>
      </c>
    </row>
    <row r="13" spans="1:11">
      <c r="B13" s="31" t="s">
        <v>2466</v>
      </c>
      <c r="C13" s="5"/>
      <c r="D13" s="34"/>
      <c r="J13" s="168" t="s">
        <v>307</v>
      </c>
      <c r="K13" s="5" t="s">
        <v>4203</v>
      </c>
    </row>
    <row r="14" spans="1:11">
      <c r="B14" s="31" t="s">
        <v>2277</v>
      </c>
      <c r="C14" s="5"/>
      <c r="D14" s="34"/>
      <c r="J14" s="167" t="s">
        <v>318</v>
      </c>
      <c r="K14" s="5" t="s">
        <v>4204</v>
      </c>
    </row>
    <row r="15" spans="1:11" ht="15.75" thickBot="1">
      <c r="B15" s="35" t="s">
        <v>3405</v>
      </c>
      <c r="C15" s="36"/>
      <c r="D15" s="37"/>
      <c r="J15" s="167" t="s">
        <v>338</v>
      </c>
      <c r="K15" s="5" t="s">
        <v>4205</v>
      </c>
    </row>
    <row r="16" spans="1:11">
      <c r="J16" s="167" t="s">
        <v>351</v>
      </c>
      <c r="K16" s="5" t="s">
        <v>4206</v>
      </c>
    </row>
    <row r="17" spans="2:11">
      <c r="J17" s="167" t="s">
        <v>366</v>
      </c>
      <c r="K17" s="5" t="s">
        <v>4207</v>
      </c>
    </row>
    <row r="18" spans="2:11">
      <c r="J18" s="168" t="s">
        <v>378</v>
      </c>
      <c r="K18" s="5" t="s">
        <v>4208</v>
      </c>
    </row>
    <row r="19" spans="2:11">
      <c r="B19" s="1"/>
      <c r="C19" s="3"/>
      <c r="D19" s="3"/>
      <c r="J19" s="167" t="s">
        <v>390</v>
      </c>
      <c r="K19" s="5" t="s">
        <v>4209</v>
      </c>
    </row>
    <row r="20" spans="2:11">
      <c r="B20" s="4"/>
      <c r="C20" s="3"/>
      <c r="D20" s="3"/>
      <c r="J20" s="167" t="s">
        <v>402</v>
      </c>
      <c r="K20" s="5" t="s">
        <v>4210</v>
      </c>
    </row>
    <row r="21" spans="2:11">
      <c r="B21" s="4"/>
      <c r="C21" s="3"/>
      <c r="D21" s="3"/>
      <c r="J21" s="169" t="s">
        <v>414</v>
      </c>
      <c r="K21" s="5" t="s">
        <v>4211</v>
      </c>
    </row>
    <row r="22" spans="2:11">
      <c r="B22" s="4"/>
      <c r="C22" s="3"/>
      <c r="D22" s="3"/>
      <c r="J22" s="168" t="s">
        <v>428</v>
      </c>
      <c r="K22" s="5" t="s">
        <v>4212</v>
      </c>
    </row>
    <row r="23" spans="2:11">
      <c r="C23" s="3"/>
      <c r="D23" s="3"/>
      <c r="J23" s="167" t="s">
        <v>441</v>
      </c>
      <c r="K23" s="5" t="s">
        <v>4213</v>
      </c>
    </row>
    <row r="24" spans="2:11">
      <c r="C24" s="3"/>
      <c r="D24" s="3"/>
      <c r="J24" s="168" t="s">
        <v>442</v>
      </c>
      <c r="K24" s="5" t="s">
        <v>4214</v>
      </c>
    </row>
    <row r="25" spans="2:11">
      <c r="C25" s="3"/>
      <c r="D25" s="3"/>
      <c r="J25" s="168" t="s">
        <v>471</v>
      </c>
      <c r="K25" s="5" t="s">
        <v>4215</v>
      </c>
    </row>
    <row r="26" spans="2:11">
      <c r="C26" s="3"/>
      <c r="D26" s="3"/>
      <c r="J26" s="167" t="s">
        <v>483</v>
      </c>
      <c r="K26" s="5" t="s">
        <v>4216</v>
      </c>
    </row>
    <row r="27" spans="2:11">
      <c r="C27" s="3"/>
      <c r="D27" s="3"/>
      <c r="J27" s="168" t="s">
        <v>493</v>
      </c>
      <c r="K27" s="5" t="s">
        <v>4217</v>
      </c>
    </row>
    <row r="28" spans="2:11">
      <c r="C28" s="3"/>
      <c r="D28" s="3"/>
      <c r="J28" s="168" t="s">
        <v>234</v>
      </c>
      <c r="K28" s="5" t="s">
        <v>4218</v>
      </c>
    </row>
    <row r="29" spans="2:11">
      <c r="C29" s="3"/>
      <c r="D29" s="3"/>
      <c r="J29" s="167" t="s">
        <v>538</v>
      </c>
      <c r="K29" s="5" t="s">
        <v>4219</v>
      </c>
    </row>
    <row r="30" spans="2:11">
      <c r="C30" s="3"/>
      <c r="D30" s="3"/>
      <c r="J30" s="169" t="s">
        <v>550</v>
      </c>
      <c r="K30" s="5" t="s">
        <v>4220</v>
      </c>
    </row>
    <row r="31" spans="2:11">
      <c r="C31" s="3"/>
      <c r="D31" s="3"/>
      <c r="J31" s="168" t="s">
        <v>566</v>
      </c>
      <c r="K31" s="5" t="s">
        <v>4221</v>
      </c>
    </row>
    <row r="32" spans="2:11">
      <c r="C32" s="3"/>
      <c r="D32" s="3"/>
      <c r="J32" s="167" t="s">
        <v>579</v>
      </c>
      <c r="K32" s="5" t="s">
        <v>4222</v>
      </c>
    </row>
    <row r="33" spans="3:11">
      <c r="C33" s="3"/>
      <c r="D33" s="3"/>
      <c r="J33" s="169" t="s">
        <v>591</v>
      </c>
      <c r="K33" s="5" t="s">
        <v>4223</v>
      </c>
    </row>
    <row r="34" spans="3:11">
      <c r="J34" s="167" t="s">
        <v>600</v>
      </c>
      <c r="K34" s="5" t="s">
        <v>4224</v>
      </c>
    </row>
    <row r="35" spans="3:11">
      <c r="J35" s="167" t="s">
        <v>608</v>
      </c>
      <c r="K35" s="5" t="s">
        <v>4225</v>
      </c>
    </row>
    <row r="36" spans="3:11">
      <c r="J36" s="167" t="s">
        <v>620</v>
      </c>
      <c r="K36" s="5" t="s">
        <v>4226</v>
      </c>
    </row>
    <row r="37" spans="3:11">
      <c r="J37" s="167" t="s">
        <v>641</v>
      </c>
      <c r="K37" s="5" t="s">
        <v>4227</v>
      </c>
    </row>
    <row r="38" spans="3:11">
      <c r="J38" s="167" t="s">
        <v>651</v>
      </c>
      <c r="K38" s="5" t="s">
        <v>4228</v>
      </c>
    </row>
    <row r="39" spans="3:11">
      <c r="J39" s="166" t="s">
        <v>682</v>
      </c>
      <c r="K39" s="5" t="s">
        <v>4229</v>
      </c>
    </row>
    <row r="40" spans="3:11">
      <c r="J40" s="119" t="s">
        <v>699</v>
      </c>
      <c r="K40" s="5" t="s">
        <v>4230</v>
      </c>
    </row>
    <row r="41" spans="3:11">
      <c r="J41" s="119" t="s">
        <v>713</v>
      </c>
      <c r="K41" s="5" t="s">
        <v>4231</v>
      </c>
    </row>
    <row r="42" spans="3:11">
      <c r="J42" s="167" t="s">
        <v>722</v>
      </c>
      <c r="K42" s="5" t="s">
        <v>4232</v>
      </c>
    </row>
    <row r="43" spans="3:11">
      <c r="J43" s="168" t="s">
        <v>741</v>
      </c>
      <c r="K43" s="5" t="s">
        <v>4233</v>
      </c>
    </row>
    <row r="44" spans="3:11">
      <c r="J44" s="169" t="s">
        <v>758</v>
      </c>
      <c r="K44" s="5" t="s">
        <v>4234</v>
      </c>
    </row>
    <row r="45" spans="3:11">
      <c r="J45" s="168" t="s">
        <v>769</v>
      </c>
      <c r="K45" s="5" t="s">
        <v>4235</v>
      </c>
    </row>
    <row r="46" spans="3:11">
      <c r="J46" s="167" t="s">
        <v>779</v>
      </c>
      <c r="K46" s="5" t="s">
        <v>4236</v>
      </c>
    </row>
    <row r="47" spans="3:11">
      <c r="J47" s="167" t="s">
        <v>797</v>
      </c>
      <c r="K47" s="5" t="s">
        <v>4237</v>
      </c>
    </row>
    <row r="48" spans="3:11">
      <c r="J48" s="168" t="s">
        <v>308</v>
      </c>
      <c r="K48" s="5" t="s">
        <v>4238</v>
      </c>
    </row>
    <row r="49" spans="10:11">
      <c r="J49" s="167" t="s">
        <v>818</v>
      </c>
      <c r="K49" s="5" t="s">
        <v>4239</v>
      </c>
    </row>
    <row r="50" spans="10:11">
      <c r="J50" s="167" t="s">
        <v>844</v>
      </c>
      <c r="K50" s="5" t="s">
        <v>4240</v>
      </c>
    </row>
    <row r="51" spans="10:11">
      <c r="J51" s="167" t="s">
        <v>855</v>
      </c>
      <c r="K51" s="5" t="s">
        <v>4241</v>
      </c>
    </row>
    <row r="52" spans="10:11">
      <c r="J52" s="168" t="s">
        <v>881</v>
      </c>
      <c r="K52" s="5" t="s">
        <v>4242</v>
      </c>
    </row>
    <row r="53" spans="10:11">
      <c r="J53" s="167" t="s">
        <v>907</v>
      </c>
      <c r="K53" s="5" t="s">
        <v>4243</v>
      </c>
    </row>
    <row r="54" spans="10:11">
      <c r="J54" s="168" t="s">
        <v>934</v>
      </c>
      <c r="K54" s="5" t="s">
        <v>4244</v>
      </c>
    </row>
    <row r="55" spans="10:11">
      <c r="J55" s="167" t="s">
        <v>971</v>
      </c>
      <c r="K55" s="5" t="s">
        <v>4245</v>
      </c>
    </row>
    <row r="56" spans="10:11">
      <c r="J56" s="168" t="s">
        <v>993</v>
      </c>
      <c r="K56" s="5" t="s">
        <v>4246</v>
      </c>
    </row>
    <row r="57" spans="10:11">
      <c r="J57" s="167" t="s">
        <v>1003</v>
      </c>
      <c r="K57" s="5" t="s">
        <v>4247</v>
      </c>
    </row>
    <row r="58" spans="10:11">
      <c r="J58" s="167" t="s">
        <v>1033</v>
      </c>
      <c r="K58" s="5" t="s">
        <v>4248</v>
      </c>
    </row>
    <row r="59" spans="10:11">
      <c r="J59" s="167" t="s">
        <v>1048</v>
      </c>
      <c r="K59" s="5" t="s">
        <v>4249</v>
      </c>
    </row>
    <row r="60" spans="10:11">
      <c r="J60" s="167" t="s">
        <v>1056</v>
      </c>
      <c r="K60" s="5" t="s">
        <v>4250</v>
      </c>
    </row>
    <row r="61" spans="10:11">
      <c r="J61" s="166" t="s">
        <v>1074</v>
      </c>
      <c r="K61" s="5" t="s">
        <v>4251</v>
      </c>
    </row>
    <row r="62" spans="10:11">
      <c r="J62" s="169" t="s">
        <v>1086</v>
      </c>
      <c r="K62" s="5" t="s">
        <v>4252</v>
      </c>
    </row>
    <row r="63" spans="10:11">
      <c r="J63" s="169" t="s">
        <v>1096</v>
      </c>
      <c r="K63" s="5" t="s">
        <v>4253</v>
      </c>
    </row>
    <row r="64" spans="10:11">
      <c r="J64" s="169" t="s">
        <v>1105</v>
      </c>
      <c r="K64" s="5" t="s">
        <v>4189</v>
      </c>
    </row>
    <row r="65" spans="10:11">
      <c r="J65" s="169" t="s">
        <v>1115</v>
      </c>
      <c r="K65" s="5" t="s">
        <v>4254</v>
      </c>
    </row>
    <row r="66" spans="10:11">
      <c r="J66" s="170" t="s">
        <v>1125</v>
      </c>
      <c r="K66" s="5" t="s">
        <v>4255</v>
      </c>
    </row>
    <row r="67" spans="10:11">
      <c r="J67" s="119" t="s">
        <v>1134</v>
      </c>
      <c r="K67" s="5" t="s">
        <v>4256</v>
      </c>
    </row>
    <row r="68" spans="10:11">
      <c r="J68" s="119" t="s">
        <v>1149</v>
      </c>
      <c r="K68" s="5" t="s">
        <v>4257</v>
      </c>
    </row>
    <row r="69" spans="10:11">
      <c r="J69" s="119" t="s">
        <v>1157</v>
      </c>
      <c r="K69" s="5" t="s">
        <v>4258</v>
      </c>
    </row>
    <row r="70" spans="10:11">
      <c r="J70" s="167" t="s">
        <v>1168</v>
      </c>
      <c r="K70" s="5" t="s">
        <v>4259</v>
      </c>
    </row>
    <row r="71" spans="10:11">
      <c r="J71" s="168" t="s">
        <v>1180</v>
      </c>
      <c r="K71" s="5" t="s">
        <v>4260</v>
      </c>
    </row>
    <row r="72" spans="10:11">
      <c r="J72" s="167" t="s">
        <v>1189</v>
      </c>
      <c r="K72" s="5" t="s">
        <v>4261</v>
      </c>
    </row>
    <row r="73" spans="10:11">
      <c r="J73" s="168" t="s">
        <v>1210</v>
      </c>
      <c r="K73" s="5" t="s">
        <v>4262</v>
      </c>
    </row>
    <row r="74" spans="10:11">
      <c r="J74" s="168" t="s">
        <v>1230</v>
      </c>
      <c r="K74" s="5" t="s">
        <v>4263</v>
      </c>
    </row>
    <row r="75" spans="10:11">
      <c r="J75" s="167" t="s">
        <v>1248</v>
      </c>
      <c r="K75" s="5" t="s">
        <v>4264</v>
      </c>
    </row>
    <row r="76" spans="10:11">
      <c r="J76" s="167" t="s">
        <v>1257</v>
      </c>
      <c r="K76" s="5" t="s">
        <v>4265</v>
      </c>
    </row>
    <row r="77" spans="10:11">
      <c r="J77" s="167" t="s">
        <v>1295</v>
      </c>
      <c r="K77" s="5" t="s">
        <v>4266</v>
      </c>
    </row>
    <row r="78" spans="10:11">
      <c r="J78" s="167" t="s">
        <v>1306</v>
      </c>
      <c r="K78" s="5" t="s">
        <v>4267</v>
      </c>
    </row>
    <row r="79" spans="10:11">
      <c r="J79" s="167" t="s">
        <v>1334</v>
      </c>
      <c r="K79" s="5" t="s">
        <v>4268</v>
      </c>
    </row>
    <row r="80" spans="10:11">
      <c r="J80" s="168" t="s">
        <v>1353</v>
      </c>
      <c r="K80" s="5" t="s">
        <v>4269</v>
      </c>
    </row>
    <row r="81" spans="10:11">
      <c r="J81" s="167" t="s">
        <v>1382</v>
      </c>
      <c r="K81" s="5" t="s">
        <v>4270</v>
      </c>
    </row>
    <row r="82" spans="10:11">
      <c r="J82" s="168" t="s">
        <v>1391</v>
      </c>
      <c r="K82" s="5" t="s">
        <v>4271</v>
      </c>
    </row>
    <row r="83" spans="10:11">
      <c r="J83" s="167" t="s">
        <v>1426</v>
      </c>
      <c r="K83" s="5" t="s">
        <v>4272</v>
      </c>
    </row>
    <row r="84" spans="10:11">
      <c r="J84" s="167" t="s">
        <v>1436</v>
      </c>
      <c r="K84" s="5" t="s">
        <v>4273</v>
      </c>
    </row>
    <row r="85" spans="10:11">
      <c r="J85" s="167" t="s">
        <v>472</v>
      </c>
      <c r="K85" s="5" t="s">
        <v>4274</v>
      </c>
    </row>
    <row r="86" spans="10:11">
      <c r="J86" s="167" t="s">
        <v>1474</v>
      </c>
      <c r="K86" s="5" t="s">
        <v>4275</v>
      </c>
    </row>
    <row r="87" spans="10:11">
      <c r="J87" s="167" t="s">
        <v>1483</v>
      </c>
      <c r="K87" s="5" t="s">
        <v>4276</v>
      </c>
    </row>
    <row r="88" spans="10:11">
      <c r="J88" s="168" t="s">
        <v>1514</v>
      </c>
      <c r="K88" s="5" t="s">
        <v>4277</v>
      </c>
    </row>
    <row r="89" spans="10:11">
      <c r="J89" s="168" t="s">
        <v>1526</v>
      </c>
      <c r="K89" s="5" t="s">
        <v>4278</v>
      </c>
    </row>
    <row r="90" spans="10:11">
      <c r="J90" s="168" t="s">
        <v>1581</v>
      </c>
      <c r="K90" s="5" t="s">
        <v>4279</v>
      </c>
    </row>
    <row r="91" spans="10:11">
      <c r="J91" s="168" t="s">
        <v>1591</v>
      </c>
      <c r="K91" s="5" t="s">
        <v>4280</v>
      </c>
    </row>
    <row r="92" spans="10:11">
      <c r="J92" s="168" t="s">
        <v>1612</v>
      </c>
      <c r="K92" s="5" t="s">
        <v>4281</v>
      </c>
    </row>
    <row r="93" spans="10:11">
      <c r="J93" s="167" t="s">
        <v>1620</v>
      </c>
      <c r="K93" s="5" t="s">
        <v>4282</v>
      </c>
    </row>
    <row r="94" spans="10:11">
      <c r="J94" s="167" t="s">
        <v>1629</v>
      </c>
      <c r="K94" s="5" t="s">
        <v>4283</v>
      </c>
    </row>
    <row r="95" spans="10:11">
      <c r="J95" s="167" t="s">
        <v>1637</v>
      </c>
      <c r="K95" s="5" t="s">
        <v>4284</v>
      </c>
    </row>
    <row r="96" spans="10:11">
      <c r="J96" s="168" t="s">
        <v>1665</v>
      </c>
      <c r="K96" s="5" t="s">
        <v>4285</v>
      </c>
    </row>
    <row r="97" spans="10:11">
      <c r="J97" s="169" t="s">
        <v>1693</v>
      </c>
      <c r="K97" s="5" t="s">
        <v>4286</v>
      </c>
    </row>
    <row r="98" spans="10:11">
      <c r="J98" s="119" t="s">
        <v>1726</v>
      </c>
      <c r="K98" s="5" t="s">
        <v>4287</v>
      </c>
    </row>
    <row r="99" spans="10:11">
      <c r="J99" s="119" t="s">
        <v>1747</v>
      </c>
      <c r="K99" s="5" t="s">
        <v>4288</v>
      </c>
    </row>
    <row r="100" spans="10:11">
      <c r="J100" s="168" t="s">
        <v>1756</v>
      </c>
      <c r="K100" s="5" t="s">
        <v>4289</v>
      </c>
    </row>
    <row r="101" spans="10:11">
      <c r="J101" s="167" t="s">
        <v>1764</v>
      </c>
      <c r="K101" s="5" t="s">
        <v>4290</v>
      </c>
    </row>
    <row r="102" spans="10:11">
      <c r="J102" s="167" t="s">
        <v>1783</v>
      </c>
      <c r="K102" s="5" t="s">
        <v>4291</v>
      </c>
    </row>
    <row r="103" spans="10:11">
      <c r="J103" s="167" t="s">
        <v>1811</v>
      </c>
      <c r="K103" s="5" t="s">
        <v>4292</v>
      </c>
    </row>
    <row r="104" spans="10:11">
      <c r="J104" s="167" t="s">
        <v>1820</v>
      </c>
      <c r="K104" s="5" t="s">
        <v>4293</v>
      </c>
    </row>
    <row r="105" spans="10:11">
      <c r="J105" s="168" t="s">
        <v>1830</v>
      </c>
      <c r="K105" s="5" t="s">
        <v>4294</v>
      </c>
    </row>
    <row r="106" spans="10:11">
      <c r="J106" s="168" t="s">
        <v>1841</v>
      </c>
      <c r="K106" s="5" t="s">
        <v>4295</v>
      </c>
    </row>
    <row r="107" spans="10:11">
      <c r="J107" s="167" t="s">
        <v>1859</v>
      </c>
      <c r="K107" s="5" t="s">
        <v>4296</v>
      </c>
    </row>
    <row r="108" spans="10:11">
      <c r="J108" s="167" t="s">
        <v>1894</v>
      </c>
      <c r="K108" s="5" t="s">
        <v>4297</v>
      </c>
    </row>
    <row r="109" spans="10:11">
      <c r="J109" s="167" t="s">
        <v>1951</v>
      </c>
      <c r="K109" s="5" t="s">
        <v>4298</v>
      </c>
    </row>
    <row r="110" spans="10:11">
      <c r="J110" s="167" t="s">
        <v>415</v>
      </c>
      <c r="K110" s="5" t="s">
        <v>4299</v>
      </c>
    </row>
    <row r="111" spans="10:11">
      <c r="J111" s="167" t="s">
        <v>2016</v>
      </c>
      <c r="K111" s="5" t="s">
        <v>4300</v>
      </c>
    </row>
    <row r="112" spans="10:11">
      <c r="J112" s="168" t="s">
        <v>2027</v>
      </c>
      <c r="K112" s="5" t="s">
        <v>4301</v>
      </c>
    </row>
    <row r="113" spans="10:11">
      <c r="J113" s="167" t="s">
        <v>2037</v>
      </c>
      <c r="K113" s="5" t="s">
        <v>4302</v>
      </c>
    </row>
    <row r="114" spans="10:11">
      <c r="J114" s="167" t="s">
        <v>2062</v>
      </c>
      <c r="K114" s="5" t="s">
        <v>4303</v>
      </c>
    </row>
    <row r="115" spans="10:11">
      <c r="J115" s="168" t="s">
        <v>2079</v>
      </c>
      <c r="K115" s="5" t="s">
        <v>4304</v>
      </c>
    </row>
    <row r="116" spans="10:11">
      <c r="J116" s="168" t="s">
        <v>2109</v>
      </c>
      <c r="K116" s="5" t="s">
        <v>4305</v>
      </c>
    </row>
    <row r="117" spans="10:11">
      <c r="J117" s="168" t="s">
        <v>2147</v>
      </c>
      <c r="K117" s="5" t="s">
        <v>4306</v>
      </c>
    </row>
    <row r="118" spans="10:11">
      <c r="J118" s="168" t="s">
        <v>2158</v>
      </c>
      <c r="K118" s="5" t="s">
        <v>4307</v>
      </c>
    </row>
    <row r="119" spans="10:11">
      <c r="J119" s="168" t="s">
        <v>2188</v>
      </c>
      <c r="K119" s="5" t="s">
        <v>4308</v>
      </c>
    </row>
    <row r="120" spans="10:11">
      <c r="J120" s="166" t="s">
        <v>2220</v>
      </c>
      <c r="K120" s="5" t="s">
        <v>4309</v>
      </c>
    </row>
    <row r="121" spans="10:11">
      <c r="J121" s="169" t="s">
        <v>2243</v>
      </c>
      <c r="K121" s="5" t="s">
        <v>4310</v>
      </c>
    </row>
    <row r="122" spans="10:11">
      <c r="J122" s="167" t="s">
        <v>2251</v>
      </c>
      <c r="K122" s="5" t="s">
        <v>4311</v>
      </c>
    </row>
    <row r="123" spans="10:11">
      <c r="J123" s="167" t="s">
        <v>367</v>
      </c>
      <c r="K123" s="5" t="s">
        <v>4312</v>
      </c>
    </row>
    <row r="124" spans="10:11">
      <c r="J124" s="5" t="s">
        <v>2407</v>
      </c>
      <c r="K124" s="5" t="s">
        <v>4313</v>
      </c>
    </row>
    <row r="125" spans="10:11">
      <c r="J125" s="5" t="s">
        <v>2417</v>
      </c>
      <c r="K125" s="5" t="s">
        <v>4314</v>
      </c>
    </row>
    <row r="126" spans="10:11">
      <c r="J126" s="5" t="s">
        <v>2457</v>
      </c>
      <c r="K126" s="5" t="s">
        <v>4315</v>
      </c>
    </row>
    <row r="127" spans="10:11">
      <c r="J127" s="5" t="s">
        <v>2468</v>
      </c>
      <c r="K127" s="5" t="s">
        <v>4316</v>
      </c>
    </row>
    <row r="128" spans="10:11">
      <c r="J128" s="119" t="s">
        <v>2508</v>
      </c>
      <c r="K128" s="5" t="s">
        <v>4317</v>
      </c>
    </row>
    <row r="129" spans="10:11">
      <c r="J129" s="5" t="s">
        <v>2515</v>
      </c>
      <c r="K129" s="5" t="s">
        <v>4307</v>
      </c>
    </row>
    <row r="130" spans="10:11">
      <c r="J130" s="5" t="s">
        <v>2526</v>
      </c>
      <c r="K130" s="5" t="s">
        <v>4264</v>
      </c>
    </row>
    <row r="131" spans="10:11">
      <c r="J131" s="5" t="s">
        <v>2546</v>
      </c>
      <c r="K131" s="5" t="s">
        <v>4292</v>
      </c>
    </row>
    <row r="132" spans="10:11">
      <c r="J132" s="168" t="s">
        <v>2572</v>
      </c>
      <c r="K132" s="5" t="s">
        <v>4318</v>
      </c>
    </row>
    <row r="133" spans="10:11">
      <c r="J133" s="168" t="s">
        <v>2590</v>
      </c>
      <c r="K133" s="5" t="s">
        <v>4319</v>
      </c>
    </row>
    <row r="134" spans="10:11">
      <c r="J134" s="168" t="s">
        <v>2681</v>
      </c>
      <c r="K134" s="5" t="s">
        <v>4320</v>
      </c>
    </row>
    <row r="135" spans="10:11">
      <c r="J135" s="168" t="s">
        <v>2693</v>
      </c>
      <c r="K135" s="5" t="s">
        <v>4321</v>
      </c>
    </row>
    <row r="136" spans="10:11">
      <c r="J136" s="168" t="s">
        <v>2735</v>
      </c>
      <c r="K136" s="5" t="s">
        <v>4322</v>
      </c>
    </row>
    <row r="137" spans="10:11">
      <c r="J137" s="168" t="s">
        <v>2769</v>
      </c>
      <c r="K137" s="5" t="s">
        <v>4323</v>
      </c>
    </row>
    <row r="138" spans="10:11">
      <c r="J138" s="168" t="s">
        <v>2779</v>
      </c>
      <c r="K138" s="5" t="s">
        <v>4324</v>
      </c>
    </row>
    <row r="139" spans="10:11">
      <c r="J139" s="168" t="s">
        <v>2788</v>
      </c>
      <c r="K139" s="5" t="s">
        <v>4325</v>
      </c>
    </row>
    <row r="140" spans="10:11">
      <c r="J140" s="168" t="s">
        <v>2814</v>
      </c>
      <c r="K140" s="5" t="s">
        <v>4326</v>
      </c>
    </row>
    <row r="141" spans="10:11">
      <c r="J141" s="168" t="s">
        <v>2852</v>
      </c>
      <c r="K141" s="5" t="s">
        <v>4327</v>
      </c>
    </row>
    <row r="142" spans="10:11">
      <c r="J142" s="168" t="s">
        <v>2862</v>
      </c>
      <c r="K142" s="5" t="s">
        <v>4328</v>
      </c>
    </row>
    <row r="143" spans="10:11">
      <c r="J143" s="168" t="s">
        <v>2891</v>
      </c>
      <c r="K143" s="5" t="s">
        <v>4329</v>
      </c>
    </row>
    <row r="144" spans="10:11">
      <c r="J144" s="168" t="s">
        <v>2954</v>
      </c>
      <c r="K144" s="5" t="s">
        <v>4330</v>
      </c>
    </row>
    <row r="145" spans="10:11">
      <c r="J145" s="168" t="s">
        <v>2969</v>
      </c>
      <c r="K145" s="5" t="s">
        <v>4331</v>
      </c>
    </row>
    <row r="146" spans="10:11">
      <c r="J146" s="168" t="s">
        <v>3045</v>
      </c>
      <c r="K146" s="5" t="s">
        <v>4332</v>
      </c>
    </row>
    <row r="147" spans="10:11">
      <c r="J147" s="168" t="s">
        <v>3081</v>
      </c>
      <c r="K147" s="5" t="s">
        <v>4333</v>
      </c>
    </row>
    <row r="148" spans="10:11">
      <c r="J148" s="168" t="s">
        <v>3092</v>
      </c>
      <c r="K148" s="5" t="s">
        <v>4270</v>
      </c>
    </row>
    <row r="149" spans="10:11">
      <c r="J149" s="168" t="s">
        <v>3129</v>
      </c>
      <c r="K149" s="5" t="s">
        <v>4334</v>
      </c>
    </row>
    <row r="150" spans="10:11">
      <c r="J150" s="168" t="s">
        <v>3146</v>
      </c>
      <c r="K150" s="5" t="s">
        <v>4335</v>
      </c>
    </row>
    <row r="151" spans="10:11">
      <c r="J151" s="168" t="s">
        <v>3172</v>
      </c>
      <c r="K151" s="5" t="s">
        <v>4336</v>
      </c>
    </row>
    <row r="152" spans="10:11">
      <c r="J152" s="168" t="s">
        <v>3181</v>
      </c>
      <c r="K152" s="5" t="s">
        <v>4337</v>
      </c>
    </row>
    <row r="153" spans="10:11">
      <c r="J153" s="168" t="s">
        <v>3216</v>
      </c>
      <c r="K153" s="5" t="s">
        <v>4338</v>
      </c>
    </row>
    <row r="154" spans="10:11">
      <c r="J154" s="168" t="s">
        <v>3224</v>
      </c>
      <c r="K154" s="5" t="s">
        <v>4339</v>
      </c>
    </row>
    <row r="155" spans="10:11">
      <c r="J155" s="5" t="s">
        <v>3249</v>
      </c>
      <c r="K155" s="5" t="s">
        <v>4340</v>
      </c>
    </row>
    <row r="156" spans="10:11">
      <c r="J156" s="5" t="s">
        <v>3310</v>
      </c>
      <c r="K156" s="5" t="s">
        <v>4341</v>
      </c>
    </row>
    <row r="157" spans="10:11">
      <c r="J157" s="5" t="s">
        <v>3319</v>
      </c>
      <c r="K157" s="5" t="s">
        <v>4342</v>
      </c>
    </row>
    <row r="158" spans="10:11">
      <c r="J158" s="5" t="s">
        <v>3334</v>
      </c>
      <c r="K158" s="5" t="s">
        <v>4343</v>
      </c>
    </row>
    <row r="159" spans="10:11">
      <c r="J159" s="5" t="s">
        <v>3355</v>
      </c>
      <c r="K159" s="5" t="s">
        <v>4344</v>
      </c>
    </row>
    <row r="160" spans="10:11">
      <c r="J160" s="119" t="s">
        <v>551</v>
      </c>
      <c r="K160" s="5" t="s">
        <v>4194</v>
      </c>
    </row>
    <row r="161" spans="10:11">
      <c r="J161" s="168" t="s">
        <v>3477</v>
      </c>
      <c r="K161" s="5" t="s">
        <v>4345</v>
      </c>
    </row>
    <row r="162" spans="10:11">
      <c r="J162" s="168" t="s">
        <v>3686</v>
      </c>
      <c r="K162" s="5" t="s">
        <v>4346</v>
      </c>
    </row>
    <row r="163" spans="10:11">
      <c r="J163" s="168" t="s">
        <v>3728</v>
      </c>
      <c r="K163" s="5" t="s">
        <v>4347</v>
      </c>
    </row>
    <row r="164" spans="10:11">
      <c r="J164" s="168" t="s">
        <v>3753</v>
      </c>
      <c r="K164" s="5" t="s">
        <v>4348</v>
      </c>
    </row>
    <row r="165" spans="10:11">
      <c r="J165" s="168" t="s">
        <v>3820</v>
      </c>
      <c r="K165" s="5" t="s">
        <v>4349</v>
      </c>
    </row>
    <row r="166" spans="10:11">
      <c r="J166" s="168" t="s">
        <v>3905</v>
      </c>
      <c r="K166" s="5" t="s">
        <v>4350</v>
      </c>
    </row>
    <row r="167" spans="10:11">
      <c r="J167" s="168" t="s">
        <v>3947</v>
      </c>
      <c r="K167" s="5" t="s">
        <v>4351</v>
      </c>
    </row>
    <row r="168" spans="10:11">
      <c r="J168" s="168" t="s">
        <v>3980</v>
      </c>
      <c r="K168" s="5" t="s">
        <v>4352</v>
      </c>
    </row>
    <row r="169" spans="10:11">
      <c r="J169" s="168" t="s">
        <v>4000</v>
      </c>
      <c r="K169" s="5" t="s">
        <v>4353</v>
      </c>
    </row>
    <row r="170" spans="10:11">
      <c r="J170" s="168" t="s">
        <v>4024</v>
      </c>
      <c r="K170" s="5" t="s">
        <v>4354</v>
      </c>
    </row>
    <row r="171" spans="10:11">
      <c r="J171" s="168" t="s">
        <v>4076</v>
      </c>
      <c r="K171" s="5" t="s">
        <v>4355</v>
      </c>
    </row>
    <row r="172" spans="10:11">
      <c r="J172" s="168" t="s">
        <v>2642</v>
      </c>
      <c r="K172" s="119" t="s">
        <v>4356</v>
      </c>
    </row>
    <row r="173" spans="10:11">
      <c r="J173" s="168" t="s">
        <v>3746</v>
      </c>
      <c r="K173" s="119" t="s">
        <v>4252</v>
      </c>
    </row>
    <row r="174" spans="10:11">
      <c r="J174" t="s">
        <v>2961</v>
      </c>
      <c r="K174" s="119" t="s">
        <v>4357</v>
      </c>
    </row>
    <row r="175" spans="10:11">
      <c r="J175" t="s">
        <v>3601</v>
      </c>
      <c r="K175" s="119" t="s">
        <v>4358</v>
      </c>
    </row>
    <row r="176" spans="10:11">
      <c r="J176" s="168" t="s">
        <v>2835</v>
      </c>
      <c r="K176" s="119" t="s">
        <v>4359</v>
      </c>
    </row>
    <row r="177" spans="10:11">
      <c r="J177" t="s">
        <v>211</v>
      </c>
      <c r="K177" s="119" t="s">
        <v>4360</v>
      </c>
    </row>
    <row r="178" spans="10:11">
      <c r="J178"/>
      <c r="K178"/>
    </row>
    <row r="179" spans="10:11">
      <c r="J179"/>
      <c r="K179"/>
    </row>
    <row r="180" spans="10:11">
      <c r="J180"/>
      <c r="K180"/>
    </row>
    <row r="181" spans="10:11">
      <c r="J181"/>
      <c r="K181"/>
    </row>
    <row r="182" spans="10:11">
      <c r="J182"/>
      <c r="K182"/>
    </row>
    <row r="183" spans="10:11">
      <c r="J183"/>
      <c r="K183"/>
    </row>
    <row r="184" spans="10:11">
      <c r="J184"/>
      <c r="K184"/>
    </row>
    <row r="185" spans="10:11">
      <c r="J185"/>
      <c r="K185"/>
    </row>
    <row r="186" spans="10:11">
      <c r="J186"/>
      <c r="K186"/>
    </row>
    <row r="187" spans="10:11">
      <c r="J187"/>
      <c r="K187"/>
    </row>
    <row r="188" spans="10:11">
      <c r="J188"/>
      <c r="K188"/>
    </row>
    <row r="189" spans="10:11">
      <c r="J189"/>
      <c r="K189"/>
    </row>
    <row r="190" spans="10:11">
      <c r="J190"/>
      <c r="K190"/>
    </row>
    <row r="191" spans="10:11">
      <c r="J191"/>
      <c r="K191"/>
    </row>
    <row r="192" spans="10:11">
      <c r="J192"/>
      <c r="K192"/>
    </row>
    <row r="193" spans="10:11">
      <c r="J193"/>
      <c r="K193"/>
    </row>
    <row r="194" spans="10:11">
      <c r="J194"/>
      <c r="K194"/>
    </row>
    <row r="195" spans="10:11">
      <c r="J195"/>
      <c r="K195"/>
    </row>
    <row r="196" spans="10:11">
      <c r="J196"/>
      <c r="K196"/>
    </row>
    <row r="197" spans="10:11">
      <c r="J197"/>
      <c r="K197"/>
    </row>
    <row r="198" spans="10:11">
      <c r="J198"/>
      <c r="K198"/>
    </row>
    <row r="199" spans="10:11">
      <c r="J199"/>
      <c r="K199"/>
    </row>
    <row r="200" spans="10:11">
      <c r="J200"/>
      <c r="K200"/>
    </row>
    <row r="201" spans="10:11">
      <c r="J201"/>
      <c r="K201"/>
    </row>
    <row r="202" spans="10:11">
      <c r="J202"/>
      <c r="K202"/>
    </row>
    <row r="203" spans="10:11">
      <c r="J203"/>
      <c r="K203"/>
    </row>
    <row r="204" spans="10:11">
      <c r="J204"/>
      <c r="K204"/>
    </row>
    <row r="205" spans="10:11">
      <c r="J205"/>
      <c r="K205"/>
    </row>
    <row r="206" spans="10:11">
      <c r="J206"/>
      <c r="K206"/>
    </row>
    <row r="207" spans="10:11">
      <c r="J207"/>
      <c r="K207"/>
    </row>
    <row r="208" spans="10:11">
      <c r="J208"/>
      <c r="K208"/>
    </row>
    <row r="209" spans="10:11">
      <c r="J209"/>
      <c r="K209"/>
    </row>
    <row r="210" spans="10:11">
      <c r="J210"/>
      <c r="K210"/>
    </row>
    <row r="211" spans="10:11">
      <c r="J211"/>
      <c r="K211"/>
    </row>
    <row r="212" spans="10:11">
      <c r="J212"/>
      <c r="K212"/>
    </row>
    <row r="213" spans="10:11">
      <c r="J213"/>
      <c r="K213"/>
    </row>
    <row r="214" spans="10:11">
      <c r="J214"/>
      <c r="K214"/>
    </row>
    <row r="215" spans="10:11">
      <c r="J215"/>
      <c r="K215"/>
    </row>
    <row r="216" spans="10:11">
      <c r="J216"/>
      <c r="K216"/>
    </row>
    <row r="217" spans="10:11">
      <c r="J217"/>
      <c r="K217"/>
    </row>
    <row r="218" spans="10:11">
      <c r="J218"/>
      <c r="K218"/>
    </row>
    <row r="219" spans="10:11">
      <c r="J219"/>
      <c r="K219"/>
    </row>
    <row r="220" spans="10:11">
      <c r="J220"/>
      <c r="K220"/>
    </row>
    <row r="221" spans="10:11">
      <c r="J221"/>
      <c r="K221"/>
    </row>
    <row r="222" spans="10:11">
      <c r="J222"/>
      <c r="K222"/>
    </row>
    <row r="223" spans="10:11">
      <c r="J223"/>
      <c r="K223"/>
    </row>
    <row r="224" spans="10:11">
      <c r="J224"/>
      <c r="K224"/>
    </row>
    <row r="225" spans="10:11">
      <c r="J225"/>
      <c r="K225"/>
    </row>
    <row r="226" spans="10:11">
      <c r="J226"/>
      <c r="K226"/>
    </row>
    <row r="227" spans="10:11">
      <c r="J227"/>
      <c r="K227"/>
    </row>
    <row r="228" spans="10:11">
      <c r="J228"/>
      <c r="K228"/>
    </row>
    <row r="229" spans="10:11">
      <c r="J229"/>
      <c r="K229"/>
    </row>
    <row r="230" spans="10:11">
      <c r="J230"/>
      <c r="K230"/>
    </row>
    <row r="231" spans="10:11">
      <c r="J231"/>
      <c r="K231"/>
    </row>
    <row r="232" spans="10:11">
      <c r="J232"/>
      <c r="K232"/>
    </row>
    <row r="233" spans="10:11">
      <c r="J233"/>
      <c r="K233"/>
    </row>
    <row r="234" spans="10:11">
      <c r="J234"/>
      <c r="K234"/>
    </row>
    <row r="235" spans="10:11">
      <c r="J235"/>
      <c r="K235"/>
    </row>
    <row r="236" spans="10:11">
      <c r="J236"/>
      <c r="K236"/>
    </row>
    <row r="237" spans="10:11">
      <c r="J237"/>
      <c r="K237"/>
    </row>
    <row r="238" spans="10:11">
      <c r="J238"/>
      <c r="K238"/>
    </row>
    <row r="239" spans="10:11">
      <c r="J239"/>
      <c r="K239"/>
    </row>
    <row r="240" spans="10:11">
      <c r="J240"/>
      <c r="K240"/>
    </row>
    <row r="241" spans="10:11">
      <c r="J241"/>
      <c r="K241"/>
    </row>
    <row r="242" spans="10:11">
      <c r="J242"/>
      <c r="K242"/>
    </row>
    <row r="243" spans="10:11">
      <c r="J243"/>
      <c r="K243"/>
    </row>
    <row r="244" spans="10:11">
      <c r="J244"/>
      <c r="K244"/>
    </row>
    <row r="245" spans="10:11">
      <c r="J245"/>
      <c r="K245"/>
    </row>
    <row r="246" spans="10:11">
      <c r="J246"/>
      <c r="K246"/>
    </row>
    <row r="247" spans="10:11">
      <c r="J247"/>
      <c r="K247"/>
    </row>
    <row r="248" spans="10:11">
      <c r="J248"/>
      <c r="K248"/>
    </row>
    <row r="249" spans="10:11">
      <c r="J249"/>
      <c r="K249"/>
    </row>
    <row r="250" spans="10:11">
      <c r="J250"/>
      <c r="K250"/>
    </row>
    <row r="251" spans="10:11">
      <c r="J251"/>
      <c r="K251"/>
    </row>
    <row r="252" spans="10:11">
      <c r="J252"/>
      <c r="K252"/>
    </row>
    <row r="253" spans="10:11">
      <c r="J253"/>
      <c r="K253"/>
    </row>
    <row r="254" spans="10:11">
      <c r="J254"/>
      <c r="K254"/>
    </row>
    <row r="255" spans="10:11">
      <c r="J255"/>
      <c r="K255"/>
    </row>
    <row r="256" spans="10:11">
      <c r="J256"/>
      <c r="K256"/>
    </row>
    <row r="257" spans="10:11">
      <c r="J257"/>
      <c r="K257"/>
    </row>
    <row r="258" spans="10:11">
      <c r="J258"/>
      <c r="K258"/>
    </row>
    <row r="259" spans="10:11">
      <c r="J259"/>
      <c r="K259"/>
    </row>
    <row r="260" spans="10:11">
      <c r="J260"/>
      <c r="K260"/>
    </row>
    <row r="261" spans="10:11">
      <c r="J261"/>
      <c r="K261"/>
    </row>
    <row r="262" spans="10:11">
      <c r="J262"/>
      <c r="K262"/>
    </row>
    <row r="263" spans="10:11">
      <c r="J263"/>
      <c r="K263"/>
    </row>
    <row r="264" spans="10:11">
      <c r="J264"/>
      <c r="K264"/>
    </row>
    <row r="265" spans="10:11">
      <c r="J265"/>
      <c r="K265"/>
    </row>
    <row r="266" spans="10:11">
      <c r="J266"/>
      <c r="K266"/>
    </row>
    <row r="267" spans="10:11">
      <c r="J267"/>
      <c r="K267"/>
    </row>
    <row r="268" spans="10:11">
      <c r="J268"/>
      <c r="K268"/>
    </row>
    <row r="269" spans="10:11">
      <c r="J269"/>
      <c r="K269"/>
    </row>
    <row r="270" spans="10:11">
      <c r="J270"/>
      <c r="K270"/>
    </row>
    <row r="271" spans="10:11">
      <c r="J271"/>
      <c r="K271"/>
    </row>
    <row r="272" spans="10:11">
      <c r="J272"/>
      <c r="K272"/>
    </row>
    <row r="273" spans="10:11">
      <c r="J273"/>
      <c r="K273"/>
    </row>
    <row r="274" spans="10:11">
      <c r="J274"/>
      <c r="K274"/>
    </row>
    <row r="275" spans="10:11">
      <c r="J275"/>
      <c r="K275"/>
    </row>
    <row r="276" spans="10:11">
      <c r="J276"/>
      <c r="K276"/>
    </row>
    <row r="277" spans="10:11">
      <c r="J277"/>
      <c r="K277"/>
    </row>
    <row r="278" spans="10:11">
      <c r="J278"/>
      <c r="K278"/>
    </row>
    <row r="279" spans="10:11">
      <c r="J279"/>
      <c r="K279"/>
    </row>
    <row r="280" spans="10:11">
      <c r="J280"/>
      <c r="K280"/>
    </row>
    <row r="281" spans="10:11">
      <c r="J281"/>
      <c r="K281"/>
    </row>
    <row r="282" spans="10:11">
      <c r="J282"/>
      <c r="K282"/>
    </row>
    <row r="283" spans="10:11">
      <c r="J283"/>
      <c r="K283"/>
    </row>
    <row r="284" spans="10:11">
      <c r="J284"/>
      <c r="K284"/>
    </row>
    <row r="285" spans="10:11">
      <c r="J285"/>
      <c r="K285"/>
    </row>
    <row r="286" spans="10:11">
      <c r="J286"/>
      <c r="K286"/>
    </row>
    <row r="287" spans="10:11">
      <c r="J287"/>
      <c r="K287"/>
    </row>
    <row r="288" spans="10:11">
      <c r="J288"/>
      <c r="K288"/>
    </row>
    <row r="289" spans="10:11">
      <c r="J289"/>
      <c r="K289"/>
    </row>
    <row r="290" spans="10:11">
      <c r="J290"/>
      <c r="K290"/>
    </row>
    <row r="291" spans="10:11">
      <c r="J291"/>
      <c r="K291"/>
    </row>
    <row r="292" spans="10:11">
      <c r="J292"/>
      <c r="K292"/>
    </row>
    <row r="293" spans="10:11">
      <c r="J293"/>
      <c r="K293"/>
    </row>
    <row r="294" spans="10:11">
      <c r="J294"/>
      <c r="K294"/>
    </row>
    <row r="295" spans="10:11">
      <c r="J295"/>
      <c r="K295"/>
    </row>
    <row r="296" spans="10:11">
      <c r="J296"/>
      <c r="K296"/>
    </row>
    <row r="297" spans="10:11">
      <c r="J297"/>
      <c r="K297"/>
    </row>
    <row r="298" spans="10:11">
      <c r="J298"/>
      <c r="K298"/>
    </row>
    <row r="299" spans="10:11">
      <c r="J299"/>
      <c r="K299"/>
    </row>
    <row r="300" spans="10:11">
      <c r="J300"/>
      <c r="K300"/>
    </row>
    <row r="301" spans="10:11">
      <c r="J301"/>
      <c r="K301"/>
    </row>
    <row r="302" spans="10:11">
      <c r="J302"/>
      <c r="K302"/>
    </row>
    <row r="303" spans="10:11">
      <c r="J303"/>
      <c r="K303"/>
    </row>
    <row r="304" spans="10:11">
      <c r="J304"/>
      <c r="K304"/>
    </row>
    <row r="305" spans="10:11">
      <c r="J305"/>
      <c r="K305"/>
    </row>
    <row r="306" spans="10:11">
      <c r="J306"/>
      <c r="K306"/>
    </row>
    <row r="307" spans="10:11">
      <c r="J307"/>
      <c r="K307"/>
    </row>
    <row r="308" spans="10:11">
      <c r="J308"/>
      <c r="K308"/>
    </row>
    <row r="309" spans="10:11">
      <c r="J309"/>
      <c r="K309"/>
    </row>
    <row r="310" spans="10:11">
      <c r="J310"/>
      <c r="K310"/>
    </row>
    <row r="311" spans="10:11">
      <c r="J311"/>
      <c r="K311"/>
    </row>
    <row r="312" spans="10:11">
      <c r="J312"/>
      <c r="K312"/>
    </row>
    <row r="313" spans="10:11">
      <c r="J313"/>
      <c r="K313"/>
    </row>
    <row r="314" spans="10:11">
      <c r="J314"/>
      <c r="K314"/>
    </row>
    <row r="315" spans="10:11">
      <c r="J315"/>
      <c r="K315"/>
    </row>
    <row r="316" spans="10:11">
      <c r="J316"/>
      <c r="K316"/>
    </row>
    <row r="317" spans="10:11">
      <c r="J317"/>
      <c r="K317"/>
    </row>
    <row r="318" spans="10:11">
      <c r="J318"/>
      <c r="K318"/>
    </row>
    <row r="319" spans="10:11">
      <c r="J319"/>
      <c r="K319"/>
    </row>
    <row r="320" spans="10:11">
      <c r="J320"/>
      <c r="K320"/>
    </row>
    <row r="321" spans="10:11">
      <c r="J321"/>
      <c r="K321"/>
    </row>
    <row r="322" spans="10:11">
      <c r="J322"/>
      <c r="K322"/>
    </row>
    <row r="323" spans="10:11">
      <c r="J323"/>
      <c r="K323"/>
    </row>
    <row r="324" spans="10:11">
      <c r="J324"/>
      <c r="K324"/>
    </row>
    <row r="325" spans="10:11">
      <c r="J325"/>
      <c r="K325"/>
    </row>
    <row r="326" spans="10:11">
      <c r="J326"/>
      <c r="K326"/>
    </row>
    <row r="327" spans="10:11">
      <c r="J327"/>
      <c r="K327"/>
    </row>
    <row r="328" spans="10:11">
      <c r="J328"/>
      <c r="K328"/>
    </row>
    <row r="329" spans="10:11">
      <c r="J329"/>
      <c r="K329"/>
    </row>
    <row r="330" spans="10:11">
      <c r="J330"/>
      <c r="K330"/>
    </row>
    <row r="331" spans="10:11">
      <c r="J331"/>
      <c r="K331"/>
    </row>
    <row r="332" spans="10:11">
      <c r="J332"/>
      <c r="K332"/>
    </row>
    <row r="333" spans="10:11">
      <c r="J333"/>
      <c r="K333"/>
    </row>
    <row r="334" spans="10:11">
      <c r="J334"/>
      <c r="K334"/>
    </row>
    <row r="335" spans="10:11">
      <c r="J335"/>
      <c r="K335"/>
    </row>
    <row r="336" spans="10:11">
      <c r="J336"/>
      <c r="K336"/>
    </row>
    <row r="337" spans="10:11">
      <c r="J337"/>
      <c r="K337"/>
    </row>
    <row r="338" spans="10:11">
      <c r="J338"/>
      <c r="K338"/>
    </row>
    <row r="339" spans="10:11">
      <c r="J339"/>
      <c r="K339"/>
    </row>
    <row r="340" spans="10:11">
      <c r="J340"/>
      <c r="K340"/>
    </row>
    <row r="341" spans="10:11">
      <c r="J341"/>
      <c r="K341"/>
    </row>
    <row r="342" spans="10:11">
      <c r="J342"/>
      <c r="K342"/>
    </row>
    <row r="343" spans="10:11">
      <c r="J343"/>
      <c r="K343"/>
    </row>
    <row r="344" spans="10:11">
      <c r="J344"/>
      <c r="K344"/>
    </row>
    <row r="345" spans="10:11">
      <c r="J345"/>
      <c r="K345"/>
    </row>
    <row r="346" spans="10:11">
      <c r="J346"/>
      <c r="K346"/>
    </row>
    <row r="347" spans="10:11">
      <c r="J347"/>
      <c r="K347"/>
    </row>
    <row r="348" spans="10:11">
      <c r="J348"/>
      <c r="K348"/>
    </row>
    <row r="349" spans="10:11">
      <c r="J349"/>
      <c r="K349"/>
    </row>
    <row r="350" spans="10:11">
      <c r="J350"/>
      <c r="K350"/>
    </row>
    <row r="351" spans="10:11">
      <c r="J351"/>
      <c r="K351"/>
    </row>
    <row r="352" spans="10:11">
      <c r="J352"/>
      <c r="K352"/>
    </row>
    <row r="353" spans="10:11">
      <c r="J353"/>
      <c r="K353"/>
    </row>
    <row r="354" spans="10:11">
      <c r="J354"/>
      <c r="K354"/>
    </row>
    <row r="355" spans="10:11">
      <c r="J355"/>
      <c r="K355"/>
    </row>
    <row r="356" spans="10:11">
      <c r="J356"/>
      <c r="K356"/>
    </row>
    <row r="357" spans="10:11">
      <c r="J357"/>
      <c r="K357"/>
    </row>
    <row r="358" spans="10:11">
      <c r="J358"/>
      <c r="K358"/>
    </row>
    <row r="359" spans="10:11">
      <c r="J359"/>
      <c r="K359"/>
    </row>
    <row r="360" spans="10:11">
      <c r="J360"/>
      <c r="K360"/>
    </row>
    <row r="361" spans="10:11">
      <c r="J361"/>
      <c r="K361"/>
    </row>
    <row r="362" spans="10:11">
      <c r="J362"/>
      <c r="K362"/>
    </row>
    <row r="363" spans="10:11">
      <c r="J363"/>
      <c r="K363"/>
    </row>
    <row r="364" spans="10:11">
      <c r="J364"/>
      <c r="K364"/>
    </row>
    <row r="365" spans="10:11">
      <c r="J365"/>
      <c r="K365"/>
    </row>
    <row r="366" spans="10:11">
      <c r="J366"/>
      <c r="K366"/>
    </row>
    <row r="367" spans="10:11">
      <c r="J367"/>
      <c r="K367"/>
    </row>
    <row r="368" spans="10:11">
      <c r="J368"/>
      <c r="K368"/>
    </row>
    <row r="369" spans="10:11">
      <c r="J369"/>
      <c r="K369"/>
    </row>
    <row r="370" spans="10:11">
      <c r="J370"/>
      <c r="K370"/>
    </row>
    <row r="371" spans="10:11">
      <c r="J371"/>
      <c r="K371"/>
    </row>
    <row r="372" spans="10:11">
      <c r="J372"/>
      <c r="K372"/>
    </row>
    <row r="373" spans="10:11">
      <c r="J373"/>
      <c r="K373"/>
    </row>
    <row r="374" spans="10:11">
      <c r="J374"/>
      <c r="K374"/>
    </row>
    <row r="375" spans="10:11">
      <c r="J375"/>
      <c r="K375"/>
    </row>
    <row r="376" spans="10:11">
      <c r="J376"/>
      <c r="K376"/>
    </row>
    <row r="377" spans="10:11">
      <c r="J377"/>
      <c r="K377"/>
    </row>
    <row r="378" spans="10:11">
      <c r="J378"/>
      <c r="K378"/>
    </row>
    <row r="379" spans="10:11">
      <c r="J379"/>
      <c r="K379"/>
    </row>
    <row r="380" spans="10:11">
      <c r="J380"/>
      <c r="K380"/>
    </row>
    <row r="381" spans="10:11">
      <c r="J381"/>
      <c r="K381"/>
    </row>
    <row r="382" spans="10:11">
      <c r="J382"/>
      <c r="K382"/>
    </row>
    <row r="383" spans="10:11">
      <c r="J383"/>
      <c r="K383"/>
    </row>
    <row r="384" spans="10:11">
      <c r="J384"/>
      <c r="K384"/>
    </row>
    <row r="385" spans="10:11">
      <c r="J385"/>
      <c r="K385"/>
    </row>
    <row r="386" spans="10:11">
      <c r="J386"/>
      <c r="K386"/>
    </row>
    <row r="387" spans="10:11">
      <c r="J387"/>
      <c r="K387"/>
    </row>
    <row r="388" spans="10:11">
      <c r="J388"/>
      <c r="K388"/>
    </row>
    <row r="389" spans="10:11">
      <c r="J389"/>
      <c r="K389"/>
    </row>
    <row r="390" spans="10:11">
      <c r="J390"/>
      <c r="K390"/>
    </row>
    <row r="391" spans="10:11">
      <c r="J391"/>
      <c r="K391"/>
    </row>
    <row r="392" spans="10:11">
      <c r="J392"/>
      <c r="K392"/>
    </row>
    <row r="393" spans="10:11">
      <c r="J393"/>
      <c r="K393"/>
    </row>
    <row r="394" spans="10:11">
      <c r="J394"/>
      <c r="K394"/>
    </row>
    <row r="395" spans="10:11">
      <c r="J395"/>
      <c r="K395"/>
    </row>
    <row r="396" spans="10:11">
      <c r="J396"/>
      <c r="K396"/>
    </row>
    <row r="397" spans="10:11">
      <c r="J397"/>
      <c r="K397"/>
    </row>
    <row r="398" spans="10:11">
      <c r="J398"/>
      <c r="K398"/>
    </row>
    <row r="399" spans="10:11">
      <c r="J399"/>
      <c r="K399"/>
    </row>
    <row r="400" spans="10:11">
      <c r="J400"/>
      <c r="K400"/>
    </row>
    <row r="401" spans="10:11">
      <c r="J401"/>
      <c r="K401"/>
    </row>
    <row r="402" spans="10:11">
      <c r="J402"/>
      <c r="K402"/>
    </row>
    <row r="403" spans="10:11">
      <c r="J403"/>
      <c r="K403"/>
    </row>
    <row r="404" spans="10:11">
      <c r="J404"/>
      <c r="K404"/>
    </row>
    <row r="405" spans="10:11">
      <c r="J405"/>
      <c r="K405"/>
    </row>
    <row r="406" spans="10:11">
      <c r="J406"/>
      <c r="K406"/>
    </row>
    <row r="407" spans="10:11">
      <c r="J407"/>
      <c r="K407"/>
    </row>
    <row r="408" spans="10:11">
      <c r="J408"/>
      <c r="K408"/>
    </row>
    <row r="409" spans="10:11">
      <c r="J409"/>
      <c r="K409"/>
    </row>
    <row r="410" spans="10:11">
      <c r="J410"/>
      <c r="K410"/>
    </row>
    <row r="411" spans="10:11">
      <c r="J411"/>
      <c r="K411"/>
    </row>
    <row r="412" spans="10:11">
      <c r="J412"/>
      <c r="K412"/>
    </row>
    <row r="413" spans="10:11">
      <c r="J413"/>
      <c r="K413"/>
    </row>
    <row r="414" spans="10:11">
      <c r="J414"/>
      <c r="K414"/>
    </row>
    <row r="415" spans="10:11">
      <c r="J415"/>
      <c r="K415"/>
    </row>
    <row r="416" spans="10:11">
      <c r="J416"/>
      <c r="K416"/>
    </row>
    <row r="417" spans="10:11">
      <c r="J417"/>
      <c r="K417"/>
    </row>
    <row r="418" spans="10:11">
      <c r="J418"/>
      <c r="K418"/>
    </row>
    <row r="419" spans="10:11">
      <c r="J419"/>
      <c r="K419"/>
    </row>
    <row r="420" spans="10:11">
      <c r="J420"/>
      <c r="K420"/>
    </row>
    <row r="421" spans="10:11">
      <c r="J421"/>
      <c r="K421"/>
    </row>
    <row r="422" spans="10:11">
      <c r="J422"/>
      <c r="K422"/>
    </row>
    <row r="423" spans="10:11">
      <c r="J423"/>
      <c r="K423"/>
    </row>
    <row r="424" spans="10:11">
      <c r="J424"/>
      <c r="K424"/>
    </row>
    <row r="425" spans="10:11">
      <c r="J425"/>
      <c r="K425"/>
    </row>
    <row r="426" spans="10:11">
      <c r="J426"/>
      <c r="K426"/>
    </row>
    <row r="427" spans="10:11">
      <c r="J427"/>
      <c r="K427"/>
    </row>
    <row r="428" spans="10:11">
      <c r="J428"/>
      <c r="K428"/>
    </row>
    <row r="429" spans="10:11">
      <c r="J429"/>
      <c r="K429"/>
    </row>
    <row r="430" spans="10:11">
      <c r="J430"/>
      <c r="K430"/>
    </row>
    <row r="431" spans="10:11">
      <c r="J431"/>
      <c r="K431"/>
    </row>
    <row r="432" spans="10:11">
      <c r="J432"/>
      <c r="K432"/>
    </row>
    <row r="433" spans="10:11">
      <c r="J433"/>
      <c r="K433"/>
    </row>
    <row r="434" spans="10:11">
      <c r="J434"/>
      <c r="K434"/>
    </row>
    <row r="435" spans="10:11">
      <c r="J435"/>
      <c r="K435"/>
    </row>
    <row r="436" spans="10:11">
      <c r="J436"/>
      <c r="K436"/>
    </row>
    <row r="437" spans="10:11">
      <c r="J437"/>
      <c r="K437"/>
    </row>
    <row r="438" spans="10:11">
      <c r="J438"/>
      <c r="K438"/>
    </row>
    <row r="439" spans="10:11">
      <c r="J439"/>
      <c r="K439"/>
    </row>
    <row r="440" spans="10:11">
      <c r="J440"/>
      <c r="K440"/>
    </row>
    <row r="441" spans="10:11">
      <c r="J441"/>
      <c r="K441"/>
    </row>
    <row r="442" spans="10:11">
      <c r="J442"/>
      <c r="K442"/>
    </row>
    <row r="443" spans="10:11">
      <c r="J443"/>
      <c r="K443"/>
    </row>
    <row r="444" spans="10:11">
      <c r="J444"/>
      <c r="K444"/>
    </row>
    <row r="445" spans="10:11">
      <c r="J445"/>
      <c r="K445"/>
    </row>
    <row r="446" spans="10:11">
      <c r="J446"/>
      <c r="K446"/>
    </row>
    <row r="447" spans="10:11">
      <c r="J447"/>
      <c r="K447"/>
    </row>
    <row r="448" spans="10:11">
      <c r="J448"/>
      <c r="K448"/>
    </row>
    <row r="449" spans="10:11">
      <c r="J449"/>
      <c r="K449"/>
    </row>
    <row r="450" spans="10:11">
      <c r="J450"/>
      <c r="K450"/>
    </row>
    <row r="451" spans="10:11">
      <c r="J451"/>
      <c r="K451"/>
    </row>
    <row r="452" spans="10:11">
      <c r="J452"/>
      <c r="K452"/>
    </row>
  </sheetData>
  <conditionalFormatting sqref="J68:J70 J64:J65 J89:J93 J72:J87">
    <cfRule type="expression" dxfId="38" priority="318">
      <formula>MOD(ROW(#REF!),2)&lt;&gt;0</formula>
    </cfRule>
  </conditionalFormatting>
  <conditionalFormatting sqref="J2 J161">
    <cfRule type="expression" dxfId="37" priority="317">
      <formula>MOD(ROW(#REF!),2)&lt;&gt;0</formula>
    </cfRule>
  </conditionalFormatting>
  <conditionalFormatting sqref="J162:J163 J9">
    <cfRule type="expression" dxfId="36" priority="315">
      <formula>MOD(ROW(#REF!),2)&lt;&gt;0</formula>
    </cfRule>
  </conditionalFormatting>
  <conditionalFormatting sqref="J100:J106 J130:J131 J33:J35 J94 J108:J112 J21:J30 J10:J19 J37:J60 J3:J8">
    <cfRule type="expression" dxfId="35" priority="314">
      <formula>MOD(ROW(#REF!),2)=0</formula>
    </cfRule>
  </conditionalFormatting>
  <conditionalFormatting sqref="J36">
    <cfRule type="expression" dxfId="34" priority="311">
      <formula>MOD(ROW(#REF!),2)=0</formula>
    </cfRule>
  </conditionalFormatting>
  <conditionalFormatting sqref="J140">
    <cfRule type="expression" dxfId="33" priority="308">
      <formula>MOD(ROW(#REF!),2)=0</formula>
    </cfRule>
  </conditionalFormatting>
  <conditionalFormatting sqref="J88">
    <cfRule type="expression" dxfId="32" priority="300">
      <formula>MOD(ROW(#REF!),2)&lt;&gt;0</formula>
    </cfRule>
  </conditionalFormatting>
  <conditionalFormatting sqref="J121">
    <cfRule type="expression" dxfId="31" priority="295">
      <formula>MOD(ROW(#REF!),2)=0</formula>
    </cfRule>
  </conditionalFormatting>
  <conditionalFormatting sqref="J122">
    <cfRule type="expression" dxfId="30" priority="294">
      <formula>MOD(ROW(#REF!),2)=0</formula>
    </cfRule>
  </conditionalFormatting>
  <conditionalFormatting sqref="J168 J165">
    <cfRule type="expression" dxfId="29" priority="293">
      <formula>MOD(ROW(#REF!),2)=0</formula>
    </cfRule>
  </conditionalFormatting>
  <conditionalFormatting sqref="J142">
    <cfRule type="expression" dxfId="28" priority="292">
      <formula>MOD(ROW(#REF!),2)=0</formula>
    </cfRule>
  </conditionalFormatting>
  <conditionalFormatting sqref="J141 J143:J144 J146:J154">
    <cfRule type="expression" dxfId="27" priority="291">
      <formula>MOD(ROW(#REF!),2)=0</formula>
    </cfRule>
  </conditionalFormatting>
  <conditionalFormatting sqref="J155:J156 J158">
    <cfRule type="expression" dxfId="26" priority="290">
      <formula>MOD(ROW(#REF!),2)=0</formula>
    </cfRule>
  </conditionalFormatting>
  <conditionalFormatting sqref="J159:J160">
    <cfRule type="expression" dxfId="25" priority="289">
      <formula>MOD(ROW(#REF!),2)=0</formula>
    </cfRule>
  </conditionalFormatting>
  <conditionalFormatting sqref="J170">
    <cfRule type="expression" dxfId="24" priority="287">
      <formula>MOD(ROW(#REF!),2)=0</formula>
    </cfRule>
  </conditionalFormatting>
  <conditionalFormatting sqref="J71">
    <cfRule type="expression" dxfId="23" priority="285">
      <formula>MOD(ROW(#REF!),2)&lt;&gt;0</formula>
    </cfRule>
  </conditionalFormatting>
  <conditionalFormatting sqref="J138 J132:J133">
    <cfRule type="expression" dxfId="22" priority="272">
      <formula>MOD(ROW(#REF!),2)=0</formula>
    </cfRule>
  </conditionalFormatting>
  <conditionalFormatting sqref="J169">
    <cfRule type="expression" dxfId="21" priority="283">
      <formula>MOD(ROW(#REF!),2)=0</formula>
    </cfRule>
  </conditionalFormatting>
  <conditionalFormatting sqref="J171">
    <cfRule type="expression" dxfId="20" priority="282">
      <formula>MOD(ROW(#REF!),2)=0</formula>
    </cfRule>
  </conditionalFormatting>
  <conditionalFormatting sqref="J164">
    <cfRule type="expression" dxfId="19" priority="268">
      <formula>MOD(ROW(#REF!),2)=0</formula>
    </cfRule>
  </conditionalFormatting>
  <conditionalFormatting sqref="J113:J118">
    <cfRule type="expression" dxfId="18" priority="261">
      <formula>MOD(ROW(#REF!),2)=0</formula>
    </cfRule>
  </conditionalFormatting>
  <conditionalFormatting sqref="J120">
    <cfRule type="expression" dxfId="17" priority="260">
      <formula>MOD(ROW(#REF!),2)=0</formula>
    </cfRule>
  </conditionalFormatting>
  <conditionalFormatting sqref="J119">
    <cfRule type="expression" dxfId="16" priority="259">
      <formula>MOD(ROW(#REF!),2)=0</formula>
    </cfRule>
  </conditionalFormatting>
  <conditionalFormatting sqref="J123:J129 J134">
    <cfRule type="expression" dxfId="15" priority="258">
      <formula>MOD(ROW(#REF!),2)=0</formula>
    </cfRule>
  </conditionalFormatting>
  <conditionalFormatting sqref="J135">
    <cfRule type="expression" dxfId="14" priority="252">
      <formula>MOD(ROW(#REF!),2)=0</formula>
    </cfRule>
  </conditionalFormatting>
  <conditionalFormatting sqref="J61:J63">
    <cfRule type="expression" dxfId="13" priority="250">
      <formula>MOD(ROW(#REF!),2)&lt;&gt;0</formula>
    </cfRule>
  </conditionalFormatting>
  <conditionalFormatting sqref="J145">
    <cfRule type="expression" dxfId="12" priority="249">
      <formula>MOD(ROW(#REF!),2)=0</formula>
    </cfRule>
  </conditionalFormatting>
  <conditionalFormatting sqref="J139 J136">
    <cfRule type="expression" dxfId="11" priority="247">
      <formula>MOD(ROW(#REF!),2)=0</formula>
    </cfRule>
  </conditionalFormatting>
  <conditionalFormatting sqref="J66:J67">
    <cfRule type="expression" dxfId="10" priority="184">
      <formula>MOD(ROW(#REF!),2)=0</formula>
    </cfRule>
  </conditionalFormatting>
  <conditionalFormatting sqref="J95:J97">
    <cfRule type="expression" dxfId="9" priority="183">
      <formula>MOD(ROW(#REF!),2)&lt;&gt;0</formula>
    </cfRule>
  </conditionalFormatting>
  <conditionalFormatting sqref="J166:J167">
    <cfRule type="expression" dxfId="8" priority="182">
      <formula>MOD(ROW(#REF!),2)=0</formula>
    </cfRule>
  </conditionalFormatting>
  <conditionalFormatting sqref="J31:J32">
    <cfRule type="expression" dxfId="7" priority="179">
      <formula>MOD(ROW(#REF!),2)=0</formula>
    </cfRule>
  </conditionalFormatting>
  <conditionalFormatting sqref="J157">
    <cfRule type="expression" dxfId="6" priority="169">
      <formula>MOD(ROW(#REF!),2)=0</formula>
    </cfRule>
  </conditionalFormatting>
  <conditionalFormatting sqref="J98:J99">
    <cfRule type="expression" dxfId="5" priority="150">
      <formula>MOD(ROW(#REF!),2)=0</formula>
    </cfRule>
  </conditionalFormatting>
  <conditionalFormatting sqref="J137">
    <cfRule type="expression" dxfId="4" priority="148">
      <formula>MOD(ROW(#REF!),2)=0</formula>
    </cfRule>
  </conditionalFormatting>
  <conditionalFormatting sqref="J20">
    <cfRule type="expression" dxfId="3" priority="83">
      <formula>MOD(ROW(#REF!),2)=0</formula>
    </cfRule>
  </conditionalFormatting>
  <conditionalFormatting sqref="J107">
    <cfRule type="expression" dxfId="2" priority="81">
      <formula>MOD(ROW(#REF!),2)=0</formula>
    </cfRule>
  </conditionalFormatting>
  <conditionalFormatting sqref="J172">
    <cfRule type="expression" dxfId="1" priority="2">
      <formula>MOD(ROW(#REF!),2)=0</formula>
    </cfRule>
  </conditionalFormatting>
  <conditionalFormatting sqref="J176">
    <cfRule type="expression" dxfId="0" priority="1">
      <formula>MOD(ROW(#REF!),2)=0</formula>
    </cfRule>
  </conditionalFormatting>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161"/>
  <sheetViews>
    <sheetView workbookViewId="0">
      <selection activeCell="L21" sqref="L21"/>
    </sheetView>
  </sheetViews>
  <sheetFormatPr defaultColWidth="11.42578125" defaultRowHeight="15"/>
  <cols>
    <col min="1" max="1" width="13.140625" customWidth="1"/>
    <col min="13" max="13" width="10.28515625" style="5" bestFit="1" customWidth="1"/>
  </cols>
  <sheetData>
    <row r="2" spans="1:8">
      <c r="A2" t="s">
        <v>4361</v>
      </c>
    </row>
    <row r="6" spans="1:8">
      <c r="A6" t="s">
        <v>4362</v>
      </c>
      <c r="B6" s="24" t="s">
        <v>4363</v>
      </c>
      <c r="H6" t="s">
        <v>4364</v>
      </c>
    </row>
    <row r="7" spans="1:8">
      <c r="A7" t="s">
        <v>4365</v>
      </c>
      <c r="B7" s="24" t="s">
        <v>4366</v>
      </c>
      <c r="H7" t="s">
        <v>4364</v>
      </c>
    </row>
    <row r="8" spans="1:8">
      <c r="A8" s="24" t="s">
        <v>4367</v>
      </c>
    </row>
    <row r="14" spans="1:8">
      <c r="A14" s="5" t="s">
        <v>210</v>
      </c>
      <c r="B14" t="s">
        <v>2381</v>
      </c>
    </row>
    <row r="15" spans="1:8">
      <c r="A15" s="5" t="s">
        <v>246</v>
      </c>
      <c r="B15" t="s">
        <v>2279</v>
      </c>
    </row>
    <row r="16" spans="1:8">
      <c r="A16" s="5" t="s">
        <v>169</v>
      </c>
      <c r="B16" t="s">
        <v>2279</v>
      </c>
    </row>
    <row r="17" spans="1:13">
      <c r="A17" s="5" t="s">
        <v>843</v>
      </c>
      <c r="B17" t="s">
        <v>2279</v>
      </c>
      <c r="M17"/>
    </row>
    <row r="18" spans="1:13">
      <c r="A18" s="5" t="s">
        <v>365</v>
      </c>
      <c r="B18" t="s">
        <v>2279</v>
      </c>
      <c r="M18"/>
    </row>
    <row r="19" spans="1:13">
      <c r="A19" s="5" t="s">
        <v>219</v>
      </c>
      <c r="B19" t="s">
        <v>2295</v>
      </c>
      <c r="M19"/>
    </row>
    <row r="20" spans="1:13">
      <c r="A20" s="5" t="s">
        <v>2279</v>
      </c>
      <c r="B20" t="s">
        <v>2279</v>
      </c>
      <c r="M20"/>
    </row>
    <row r="21" spans="1:13">
      <c r="A21" s="5" t="s">
        <v>427</v>
      </c>
      <c r="B21" t="s">
        <v>2295</v>
      </c>
      <c r="M21"/>
    </row>
    <row r="22" spans="1:13">
      <c r="A22" s="5" t="s">
        <v>2705</v>
      </c>
      <c r="B22" t="s">
        <v>2381</v>
      </c>
      <c r="M22"/>
    </row>
    <row r="23" spans="1:13">
      <c r="A23" s="5" t="s">
        <v>284</v>
      </c>
      <c r="B23" t="s">
        <v>2381</v>
      </c>
      <c r="M23"/>
    </row>
    <row r="24" spans="1:13">
      <c r="A24" s="5" t="s">
        <v>271</v>
      </c>
      <c r="B24" t="s">
        <v>2279</v>
      </c>
      <c r="M24"/>
    </row>
    <row r="25" spans="1:13">
      <c r="A25" s="5" t="s">
        <v>232</v>
      </c>
      <c r="B25" t="s">
        <v>2295</v>
      </c>
      <c r="M25"/>
    </row>
    <row r="26" spans="1:13">
      <c r="A26" s="5" t="s">
        <v>258</v>
      </c>
      <c r="B26" t="s">
        <v>2295</v>
      </c>
      <c r="M26"/>
    </row>
    <row r="27" spans="1:13">
      <c r="A27" s="5" t="s">
        <v>196</v>
      </c>
      <c r="B27" t="s">
        <v>2381</v>
      </c>
      <c r="M27"/>
    </row>
    <row r="28" spans="1:13">
      <c r="A28" s="5" t="s">
        <v>440</v>
      </c>
      <c r="B28" t="s">
        <v>2381</v>
      </c>
      <c r="M28"/>
    </row>
    <row r="29" spans="1:13">
      <c r="A29" s="119" t="s">
        <v>565</v>
      </c>
      <c r="B29" t="s">
        <v>4368</v>
      </c>
      <c r="M29"/>
    </row>
    <row r="30" spans="1:13">
      <c r="A30" s="119" t="s">
        <v>3377</v>
      </c>
      <c r="B30" t="s">
        <v>4368</v>
      </c>
      <c r="M30"/>
    </row>
    <row r="31" spans="1:13">
      <c r="M31"/>
    </row>
    <row r="32" spans="1:13">
      <c r="M32"/>
    </row>
    <row r="33" spans="1:13">
      <c r="M33"/>
    </row>
    <row r="34" spans="1:13">
      <c r="A34" s="66" t="str">
        <f>CONCATENATE("https://eventoweb.zhaw.ch/Evt_Pages/Brn_ModulDetailAZ.aspx?IDAnlass=",L20,"&amp;IdLanguage=1&amp;date=662249088000000000&amp;clearcache=true")</f>
        <v>https://eventoweb.zhaw.ch/Evt_Pages/Brn_ModulDetailAZ.aspx?IDAnlass=&amp;IdLanguage=1&amp;date=662249088000000000&amp;clearcache=true</v>
      </c>
      <c r="M34"/>
    </row>
    <row r="35" spans="1:13">
      <c r="M35"/>
    </row>
    <row r="36" spans="1:13">
      <c r="M36"/>
    </row>
    <row r="37" spans="1:13">
      <c r="M37"/>
    </row>
    <row r="38" spans="1:13">
      <c r="M38"/>
    </row>
    <row r="39" spans="1:13">
      <c r="M39"/>
    </row>
    <row r="40" spans="1:13">
      <c r="M40"/>
    </row>
    <row r="41" spans="1:13">
      <c r="M41"/>
    </row>
    <row r="42" spans="1:13">
      <c r="M42"/>
    </row>
    <row r="43" spans="1:13">
      <c r="M43"/>
    </row>
    <row r="44" spans="1:13">
      <c r="M44"/>
    </row>
    <row r="45" spans="1:13">
      <c r="M45"/>
    </row>
    <row r="46" spans="1:13">
      <c r="M46"/>
    </row>
    <row r="47" spans="1:13">
      <c r="M47"/>
    </row>
    <row r="48" spans="1:13">
      <c r="M48"/>
    </row>
    <row r="49" spans="13:13">
      <c r="M49"/>
    </row>
    <row r="50" spans="13:13">
      <c r="M50"/>
    </row>
    <row r="51" spans="13:13">
      <c r="M51"/>
    </row>
    <row r="52" spans="13:13">
      <c r="M52"/>
    </row>
    <row r="53" spans="13:13">
      <c r="M53"/>
    </row>
    <row r="54" spans="13:13">
      <c r="M54"/>
    </row>
    <row r="55" spans="13:13">
      <c r="M55"/>
    </row>
    <row r="56" spans="13:13">
      <c r="M56"/>
    </row>
    <row r="57" spans="13:13">
      <c r="M57"/>
    </row>
    <row r="58" spans="13:13">
      <c r="M58"/>
    </row>
    <row r="59" spans="13:13">
      <c r="M59"/>
    </row>
    <row r="60" spans="13:13">
      <c r="M60"/>
    </row>
    <row r="61" spans="13:13">
      <c r="M61"/>
    </row>
    <row r="62" spans="13:13">
      <c r="M62"/>
    </row>
    <row r="63" spans="13:13">
      <c r="M63"/>
    </row>
    <row r="64" spans="13:13">
      <c r="M64"/>
    </row>
    <row r="65" spans="13:13">
      <c r="M65"/>
    </row>
    <row r="66" spans="13:13">
      <c r="M66"/>
    </row>
    <row r="67" spans="13:13">
      <c r="M67"/>
    </row>
    <row r="68" spans="13:13">
      <c r="M68"/>
    </row>
    <row r="69" spans="13:13">
      <c r="M69"/>
    </row>
    <row r="70" spans="13:13">
      <c r="M70"/>
    </row>
    <row r="71" spans="13:13">
      <c r="M71"/>
    </row>
    <row r="72" spans="13:13">
      <c r="M72"/>
    </row>
    <row r="73" spans="13:13">
      <c r="M73"/>
    </row>
    <row r="74" spans="13:13">
      <c r="M74"/>
    </row>
    <row r="75" spans="13:13">
      <c r="M75"/>
    </row>
    <row r="76" spans="13:13">
      <c r="M76"/>
    </row>
    <row r="77" spans="13:13">
      <c r="M77"/>
    </row>
    <row r="78" spans="13:13">
      <c r="M78"/>
    </row>
    <row r="79" spans="13:13">
      <c r="M79"/>
    </row>
    <row r="80" spans="13:13">
      <c r="M80"/>
    </row>
    <row r="81" spans="13:13">
      <c r="M81"/>
    </row>
    <row r="82" spans="13:13">
      <c r="M82"/>
    </row>
    <row r="83" spans="13:13">
      <c r="M83"/>
    </row>
    <row r="84" spans="13:13">
      <c r="M84"/>
    </row>
    <row r="85" spans="13:13">
      <c r="M85"/>
    </row>
    <row r="86" spans="13:13">
      <c r="M86"/>
    </row>
    <row r="87" spans="13:13">
      <c r="M87"/>
    </row>
    <row r="88" spans="13:13">
      <c r="M88"/>
    </row>
    <row r="89" spans="13:13">
      <c r="M89"/>
    </row>
    <row r="90" spans="13:13">
      <c r="M90"/>
    </row>
    <row r="91" spans="13:13">
      <c r="M91"/>
    </row>
    <row r="92" spans="13:13">
      <c r="M92"/>
    </row>
    <row r="93" spans="13:13">
      <c r="M93"/>
    </row>
    <row r="94" spans="13:13">
      <c r="M94"/>
    </row>
    <row r="95" spans="13:13">
      <c r="M95"/>
    </row>
    <row r="96" spans="13:13">
      <c r="M96"/>
    </row>
    <row r="97" spans="13:13">
      <c r="M97"/>
    </row>
    <row r="98" spans="13:13">
      <c r="M98"/>
    </row>
    <row r="99" spans="13:13">
      <c r="M99"/>
    </row>
    <row r="100" spans="13:13">
      <c r="M100"/>
    </row>
    <row r="101" spans="13:13">
      <c r="M101"/>
    </row>
    <row r="102" spans="13:13">
      <c r="M102"/>
    </row>
    <row r="103" spans="13:13">
      <c r="M103"/>
    </row>
    <row r="104" spans="13:13">
      <c r="M104"/>
    </row>
    <row r="105" spans="13:13">
      <c r="M105"/>
    </row>
    <row r="106" spans="13:13">
      <c r="M106"/>
    </row>
    <row r="107" spans="13:13">
      <c r="M107"/>
    </row>
    <row r="108" spans="13:13">
      <c r="M108"/>
    </row>
    <row r="109" spans="13:13">
      <c r="M109"/>
    </row>
    <row r="110" spans="13:13">
      <c r="M110"/>
    </row>
    <row r="111" spans="13:13">
      <c r="M111"/>
    </row>
    <row r="112" spans="13:13">
      <c r="M112"/>
    </row>
    <row r="113" spans="13:13">
      <c r="M113"/>
    </row>
    <row r="114" spans="13:13">
      <c r="M114"/>
    </row>
    <row r="115" spans="13:13">
      <c r="M115"/>
    </row>
    <row r="116" spans="13:13">
      <c r="M116"/>
    </row>
    <row r="117" spans="13:13">
      <c r="M117"/>
    </row>
    <row r="118" spans="13:13">
      <c r="M118"/>
    </row>
    <row r="119" spans="13:13">
      <c r="M119"/>
    </row>
    <row r="120" spans="13:13">
      <c r="M120"/>
    </row>
    <row r="121" spans="13:13">
      <c r="M121"/>
    </row>
    <row r="122" spans="13:13">
      <c r="M122"/>
    </row>
    <row r="123" spans="13:13">
      <c r="M123"/>
    </row>
    <row r="124" spans="13:13">
      <c r="M124"/>
    </row>
    <row r="125" spans="13:13">
      <c r="M125"/>
    </row>
    <row r="126" spans="13:13">
      <c r="M126"/>
    </row>
    <row r="127" spans="13:13">
      <c r="M127"/>
    </row>
    <row r="128" spans="13:13">
      <c r="M128"/>
    </row>
    <row r="129" spans="13:13">
      <c r="M129"/>
    </row>
    <row r="130" spans="13:13">
      <c r="M130"/>
    </row>
    <row r="131" spans="13:13">
      <c r="M131"/>
    </row>
    <row r="132" spans="13:13">
      <c r="M132"/>
    </row>
    <row r="133" spans="13:13">
      <c r="M133"/>
    </row>
    <row r="134" spans="13:13">
      <c r="M134"/>
    </row>
    <row r="135" spans="13:13">
      <c r="M135"/>
    </row>
    <row r="136" spans="13:13">
      <c r="M136"/>
    </row>
    <row r="137" spans="13:13">
      <c r="M137"/>
    </row>
    <row r="138" spans="13:13">
      <c r="M138"/>
    </row>
    <row r="139" spans="13:13">
      <c r="M139"/>
    </row>
    <row r="140" spans="13:13">
      <c r="M140"/>
    </row>
    <row r="141" spans="13:13">
      <c r="M141"/>
    </row>
    <row r="142" spans="13:13">
      <c r="M142"/>
    </row>
    <row r="143" spans="13:13">
      <c r="M143"/>
    </row>
    <row r="144" spans="13:13">
      <c r="M144"/>
    </row>
    <row r="145" spans="13:13">
      <c r="M145"/>
    </row>
    <row r="146" spans="13:13">
      <c r="M146"/>
    </row>
    <row r="147" spans="13:13">
      <c r="M147"/>
    </row>
    <row r="148" spans="13:13">
      <c r="M148"/>
    </row>
    <row r="149" spans="13:13">
      <c r="M149"/>
    </row>
    <row r="150" spans="13:13">
      <c r="M150"/>
    </row>
    <row r="151" spans="13:13">
      <c r="M151"/>
    </row>
    <row r="152" spans="13:13">
      <c r="M152"/>
    </row>
    <row r="153" spans="13:13">
      <c r="M153"/>
    </row>
    <row r="154" spans="13:13">
      <c r="M154"/>
    </row>
    <row r="155" spans="13:13">
      <c r="M155"/>
    </row>
    <row r="156" spans="13:13">
      <c r="M156"/>
    </row>
    <row r="157" spans="13:13">
      <c r="M157"/>
    </row>
    <row r="158" spans="13:13">
      <c r="M158"/>
    </row>
    <row r="159" spans="13:13">
      <c r="M159"/>
    </row>
    <row r="160" spans="13:13">
      <c r="M160"/>
    </row>
    <row r="161" spans="13:13">
      <c r="M161"/>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6644445D4ECBD45890D72472A04FB15" ma:contentTypeVersion="2" ma:contentTypeDescription="Ein neues Dokument erstellen." ma:contentTypeScope="" ma:versionID="78cf10cff5b09e91000d09653931f27c">
  <xsd:schema xmlns:xsd="http://www.w3.org/2001/XMLSchema" xmlns:xs="http://www.w3.org/2001/XMLSchema" xmlns:p="http://schemas.microsoft.com/office/2006/metadata/properties" xmlns:ns2="eda00f07-9492-4d7c-861f-a41f6fa16a96" targetNamespace="http://schemas.microsoft.com/office/2006/metadata/properties" ma:root="true" ma:fieldsID="c973168ee3f30acc90a9957ab79cc18a" ns2:_="">
    <xsd:import namespace="eda00f07-9492-4d7c-861f-a41f6fa16a9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a00f07-9492-4d7c-861f-a41f6fa16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F9F922-38B9-46D5-8912-DA6A0F5B7569}"/>
</file>

<file path=customXml/itemProps2.xml><?xml version="1.0" encoding="utf-8"?>
<ds:datastoreItem xmlns:ds="http://schemas.openxmlformats.org/officeDocument/2006/customXml" ds:itemID="{D9F08C5D-38E6-499A-9C96-3382C64E533C}"/>
</file>

<file path=customXml/itemProps3.xml><?xml version="1.0" encoding="utf-8"?>
<ds:datastoreItem xmlns:ds="http://schemas.openxmlformats.org/officeDocument/2006/customXml" ds:itemID="{7813629E-6D48-4BF3-A41E-B1B9F6DAC5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Lubojanski Carl (lubojcar)</cp:lastModifiedBy>
  <cp:revision/>
  <dcterms:created xsi:type="dcterms:W3CDTF">2015-06-05T18:19:34Z</dcterms:created>
  <dcterms:modified xsi:type="dcterms:W3CDTF">2021-10-02T12:48:45Z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0d9bad3-6dac-4e9a-89a3-89f3b8d247b2_Enabled">
    <vt:lpwstr>true</vt:lpwstr>
  </property>
  <property fmtid="{D5CDD505-2E9C-101B-9397-08002B2CF9AE}" pid="3" name="MSIP_Label_10d9bad3-6dac-4e9a-89a3-89f3b8d247b2_SetDate">
    <vt:lpwstr>2020-11-18T19:56:06Z</vt:lpwstr>
  </property>
  <property fmtid="{D5CDD505-2E9C-101B-9397-08002B2CF9AE}" pid="4" name="MSIP_Label_10d9bad3-6dac-4e9a-89a3-89f3b8d247b2_Method">
    <vt:lpwstr>Standard</vt:lpwstr>
  </property>
  <property fmtid="{D5CDD505-2E9C-101B-9397-08002B2CF9AE}" pid="5" name="MSIP_Label_10d9bad3-6dac-4e9a-89a3-89f3b8d247b2_Name">
    <vt:lpwstr>10d9bad3-6dac-4e9a-89a3-89f3b8d247b2</vt:lpwstr>
  </property>
  <property fmtid="{D5CDD505-2E9C-101B-9397-08002B2CF9AE}" pid="6" name="MSIP_Label_10d9bad3-6dac-4e9a-89a3-89f3b8d247b2_SiteId">
    <vt:lpwstr>5d1a9f9d-201f-4a10-b983-451cf65cbc1e</vt:lpwstr>
  </property>
  <property fmtid="{D5CDD505-2E9C-101B-9397-08002B2CF9AE}" pid="7" name="MSIP_Label_10d9bad3-6dac-4e9a-89a3-89f3b8d247b2_ActionId">
    <vt:lpwstr>449d0462-4402-44d8-870c-fbbccf864537</vt:lpwstr>
  </property>
  <property fmtid="{D5CDD505-2E9C-101B-9397-08002B2CF9AE}" pid="8" name="MSIP_Label_10d9bad3-6dac-4e9a-89a3-89f3b8d247b2_ContentBits">
    <vt:lpwstr>0</vt:lpwstr>
  </property>
  <property fmtid="{D5CDD505-2E9C-101B-9397-08002B2CF9AE}" pid="9" name="ContentTypeId">
    <vt:lpwstr>0x01010096644445D4ECBD45890D72472A04FB15</vt:lpwstr>
  </property>
</Properties>
</file>