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todista\Primeiro Semestre\custo\Entregas\"/>
    </mc:Choice>
  </mc:AlternateContent>
  <bookViews>
    <workbookView xWindow="0" yWindow="0" windowWidth="20490" windowHeight="7755" activeTab="1"/>
  </bookViews>
  <sheets>
    <sheet name="Planilha de Custos" sheetId="4" r:id="rId1"/>
    <sheet name="EAP" sheetId="6" r:id="rId2"/>
    <sheet name="Sequenciamento" sheetId="1" r:id="rId3"/>
    <sheet name="Diagrama de Rede" sheetId="2" r:id="rId4"/>
    <sheet name="Cronograma" sheetId="5" r:id="rId5"/>
  </sheets>
  <definedNames>
    <definedName name="_xlnm._FilterDatabase" localSheetId="2" hidden="1">Sequenciamento!$A$11:$G$93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4" l="1"/>
  <c r="F83" i="4"/>
  <c r="F85" i="4"/>
  <c r="F86" i="4"/>
  <c r="F88" i="4"/>
  <c r="F89" i="4"/>
  <c r="F91" i="4"/>
  <c r="F92" i="4"/>
  <c r="F69" i="4"/>
  <c r="F70" i="4"/>
  <c r="F72" i="4"/>
  <c r="F73" i="4"/>
  <c r="F75" i="4"/>
  <c r="F76" i="4"/>
  <c r="F78" i="4"/>
  <c r="F79" i="4"/>
  <c r="F56" i="4"/>
  <c r="F57" i="4"/>
  <c r="F59" i="4"/>
  <c r="F60" i="4"/>
  <c r="F62" i="4"/>
  <c r="F63" i="4"/>
  <c r="F65" i="4"/>
  <c r="F66" i="4"/>
  <c r="F43" i="4"/>
  <c r="F44" i="4"/>
  <c r="F46" i="4"/>
  <c r="F47" i="4"/>
  <c r="F49" i="4"/>
  <c r="F50" i="4"/>
  <c r="F52" i="4"/>
  <c r="F53" i="4"/>
  <c r="F30" i="4"/>
  <c r="F31" i="4"/>
  <c r="F33" i="4"/>
  <c r="F34" i="4"/>
  <c r="F36" i="4"/>
  <c r="F37" i="4"/>
  <c r="F39" i="4"/>
  <c r="F40" i="4"/>
  <c r="F15" i="4"/>
  <c r="F16" i="4"/>
  <c r="F17" i="4"/>
  <c r="F18" i="4"/>
  <c r="F20" i="4"/>
  <c r="F21" i="4"/>
  <c r="F23" i="4"/>
  <c r="F24" i="4"/>
  <c r="F26" i="4"/>
  <c r="F27" i="4"/>
  <c r="B111" i="4" l="1"/>
  <c r="B105" i="4"/>
  <c r="B103" i="4"/>
  <c r="B94" i="4"/>
  <c r="B102" i="4" l="1"/>
  <c r="D25" i="4"/>
  <c r="F25" i="4" s="1"/>
  <c r="D22" i="4"/>
  <c r="F22" i="4" s="1"/>
  <c r="D19" i="4"/>
  <c r="F19" i="4" s="1"/>
  <c r="D14" i="4"/>
  <c r="F14" i="4" s="1"/>
  <c r="D38" i="4"/>
  <c r="F38" i="4" s="1"/>
  <c r="D35" i="4"/>
  <c r="F35" i="4" s="1"/>
  <c r="D32" i="4"/>
  <c r="F32" i="4" s="1"/>
  <c r="D29" i="4"/>
  <c r="F29" i="4" s="1"/>
  <c r="D51" i="4"/>
  <c r="F51" i="4" s="1"/>
  <c r="D48" i="4"/>
  <c r="F48" i="4" s="1"/>
  <c r="D45" i="4"/>
  <c r="F45" i="4" s="1"/>
  <c r="D42" i="4"/>
  <c r="F42" i="4" s="1"/>
  <c r="D13" i="4" l="1"/>
  <c r="F13" i="4" s="1"/>
  <c r="D28" i="4"/>
  <c r="F28" i="4" s="1"/>
  <c r="D41" i="4"/>
  <c r="F41" i="4" s="1"/>
  <c r="D90" i="4"/>
  <c r="F90" i="4" s="1"/>
  <c r="D87" i="4"/>
  <c r="F87" i="4" s="1"/>
  <c r="D84" i="4"/>
  <c r="F84" i="4" s="1"/>
  <c r="D81" i="4"/>
  <c r="F81" i="4" s="1"/>
  <c r="D80" i="4" l="1"/>
  <c r="F80" i="4" s="1"/>
  <c r="D77" i="4"/>
  <c r="F77" i="4" s="1"/>
  <c r="D74" i="4"/>
  <c r="F74" i="4" s="1"/>
  <c r="D71" i="4"/>
  <c r="F71" i="4" s="1"/>
  <c r="D68" i="4"/>
  <c r="F68" i="4" s="1"/>
  <c r="D67" i="4" l="1"/>
  <c r="F67" i="4" s="1"/>
  <c r="D64" i="4"/>
  <c r="F64" i="4" s="1"/>
  <c r="D61" i="4"/>
  <c r="F61" i="4" s="1"/>
  <c r="D58" i="4"/>
  <c r="F58" i="4" s="1"/>
  <c r="D55" i="4"/>
  <c r="F55" i="4" s="1"/>
  <c r="D54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D12" i="4" l="1"/>
  <c r="I12" i="4" s="1"/>
  <c r="F54" i="4"/>
  <c r="I54" i="4"/>
  <c r="G54" i="4"/>
  <c r="C93" i="1"/>
  <c r="G93" i="1" s="1"/>
  <c r="E93" i="1" s="1"/>
  <c r="F92" i="1" s="1"/>
  <c r="C92" i="1"/>
  <c r="G92" i="1" s="1"/>
  <c r="C90" i="1"/>
  <c r="G90" i="1" s="1"/>
  <c r="C89" i="1"/>
  <c r="G89" i="1" s="1"/>
  <c r="C87" i="1"/>
  <c r="G87" i="1" s="1"/>
  <c r="C86" i="1"/>
  <c r="G86" i="1" s="1"/>
  <c r="C84" i="1"/>
  <c r="G84" i="1" s="1"/>
  <c r="C83" i="1"/>
  <c r="G83" i="1" s="1"/>
  <c r="C80" i="1"/>
  <c r="G80" i="1" s="1"/>
  <c r="C79" i="1"/>
  <c r="G79" i="1" s="1"/>
  <c r="C77" i="1"/>
  <c r="G77" i="1" s="1"/>
  <c r="C76" i="1"/>
  <c r="G76" i="1" s="1"/>
  <c r="C74" i="1"/>
  <c r="G74" i="1" s="1"/>
  <c r="C73" i="1"/>
  <c r="G73" i="1" s="1"/>
  <c r="C71" i="1"/>
  <c r="G71" i="1" s="1"/>
  <c r="C70" i="1"/>
  <c r="G70" i="1" s="1"/>
  <c r="C67" i="1"/>
  <c r="G67" i="1" s="1"/>
  <c r="C66" i="1"/>
  <c r="G66" i="1" s="1"/>
  <c r="C64" i="1"/>
  <c r="G64" i="1" s="1"/>
  <c r="C63" i="1"/>
  <c r="G63" i="1" s="1"/>
  <c r="C61" i="1"/>
  <c r="G61" i="1" s="1"/>
  <c r="C60" i="1"/>
  <c r="G60" i="1" s="1"/>
  <c r="C58" i="1"/>
  <c r="G58" i="1" s="1"/>
  <c r="C57" i="1"/>
  <c r="G57" i="1" s="1"/>
  <c r="C54" i="1"/>
  <c r="G54" i="1" s="1"/>
  <c r="C53" i="1"/>
  <c r="G53" i="1" s="1"/>
  <c r="C51" i="1"/>
  <c r="G51" i="1" s="1"/>
  <c r="C50" i="1"/>
  <c r="G50" i="1" s="1"/>
  <c r="C48" i="1"/>
  <c r="G48" i="1" s="1"/>
  <c r="C47" i="1"/>
  <c r="G47" i="1" s="1"/>
  <c r="C45" i="1"/>
  <c r="G45" i="1" s="1"/>
  <c r="C44" i="1"/>
  <c r="G44" i="1" s="1"/>
  <c r="C41" i="1"/>
  <c r="G41" i="1" s="1"/>
  <c r="C40" i="1"/>
  <c r="G40" i="1" s="1"/>
  <c r="C38" i="1"/>
  <c r="G38" i="1" s="1"/>
  <c r="C37" i="1"/>
  <c r="G37" i="1" s="1"/>
  <c r="C35" i="1"/>
  <c r="G35" i="1" s="1"/>
  <c r="C34" i="1"/>
  <c r="G34" i="1" s="1"/>
  <c r="C32" i="1"/>
  <c r="G32" i="1" s="1"/>
  <c r="C31" i="1"/>
  <c r="G31" i="1" s="1"/>
  <c r="C28" i="1"/>
  <c r="G28" i="1" s="1"/>
  <c r="C27" i="1"/>
  <c r="G27" i="1" s="1"/>
  <c r="C25" i="1"/>
  <c r="G25" i="1" s="1"/>
  <c r="C24" i="1"/>
  <c r="G24" i="1" s="1"/>
  <c r="C22" i="1"/>
  <c r="G22" i="1" s="1"/>
  <c r="C21" i="1"/>
  <c r="G21" i="1" s="1"/>
  <c r="C19" i="1"/>
  <c r="G19" i="1" s="1"/>
  <c r="C18" i="1"/>
  <c r="G18" i="1" s="1"/>
  <c r="C17" i="1"/>
  <c r="G17" i="1" s="1"/>
  <c r="C16" i="1"/>
  <c r="G16" i="1" s="1"/>
  <c r="J54" i="4" l="1"/>
  <c r="H54" i="4"/>
  <c r="B118" i="4"/>
  <c r="B121" i="4" s="1"/>
  <c r="F12" i="4"/>
  <c r="G12" i="4"/>
  <c r="E92" i="1"/>
  <c r="Q43" i="2"/>
  <c r="Q39" i="2"/>
  <c r="Q35" i="2"/>
  <c r="Q31" i="2"/>
  <c r="Q27" i="2"/>
  <c r="Q23" i="2"/>
  <c r="Q19" i="2"/>
  <c r="Q15" i="2"/>
  <c r="N43" i="2"/>
  <c r="N39" i="2"/>
  <c r="N35" i="2"/>
  <c r="N31" i="2"/>
  <c r="N27" i="2"/>
  <c r="N23" i="2"/>
  <c r="N19" i="2"/>
  <c r="N15" i="2"/>
  <c r="J12" i="4" l="1"/>
  <c r="H12" i="4"/>
  <c r="K43" i="2"/>
  <c r="K39" i="2"/>
  <c r="K35" i="2"/>
  <c r="K31" i="2"/>
  <c r="K27" i="2"/>
  <c r="K23" i="2"/>
  <c r="K19" i="2"/>
  <c r="K15" i="2"/>
  <c r="H43" i="2" l="1"/>
  <c r="H39" i="2"/>
  <c r="H35" i="2"/>
  <c r="H31" i="2"/>
  <c r="H27" i="2"/>
  <c r="H23" i="2"/>
  <c r="H19" i="2"/>
  <c r="H15" i="2"/>
  <c r="E43" i="2"/>
  <c r="E39" i="2"/>
  <c r="E35" i="2" l="1"/>
  <c r="E31" i="2"/>
  <c r="E27" i="2"/>
  <c r="E23" i="2"/>
  <c r="E19" i="2"/>
  <c r="E15" i="2"/>
  <c r="B31" i="2"/>
  <c r="B35" i="2"/>
  <c r="B39" i="2"/>
  <c r="B43" i="2"/>
  <c r="B47" i="2"/>
  <c r="B27" i="2"/>
  <c r="B23" i="2"/>
  <c r="B19" i="2"/>
  <c r="B15" i="2"/>
</calcChain>
</file>

<file path=xl/sharedStrings.xml><?xml version="1.0" encoding="utf-8"?>
<sst xmlns="http://schemas.openxmlformats.org/spreadsheetml/2006/main" count="740" uniqueCount="354">
  <si>
    <t>INICIO</t>
  </si>
  <si>
    <t>TERMINO</t>
  </si>
  <si>
    <t>PLANO</t>
  </si>
  <si>
    <t>ATIVIDADE</t>
  </si>
  <si>
    <t>PDI</t>
  </si>
  <si>
    <t>PDT</t>
  </si>
  <si>
    <t>DURAÇÃO</t>
  </si>
  <si>
    <t>UDI</t>
  </si>
  <si>
    <t>UDT</t>
  </si>
  <si>
    <t>Implementação de um Site de Consulta de Sinistros via WEB</t>
  </si>
  <si>
    <t xml:space="preserve">   Gerenciamento</t>
  </si>
  <si>
    <t xml:space="preserve">      Plano de Gerenciamento do Projeto</t>
  </si>
  <si>
    <t xml:space="preserve">         EAP</t>
  </si>
  <si>
    <t xml:space="preserve">         Cronograma</t>
  </si>
  <si>
    <t xml:space="preserve">         Orçamento</t>
  </si>
  <si>
    <t xml:space="preserve">         Levantamento de Risco</t>
  </si>
  <si>
    <t xml:space="preserve">      Monitoramento e Controle</t>
  </si>
  <si>
    <t xml:space="preserve">         Reunião de Acompanhamento</t>
  </si>
  <si>
    <t xml:space="preserve">         Relatorio de Processos</t>
  </si>
  <si>
    <t xml:space="preserve">      Mapa de Comunicações</t>
  </si>
  <si>
    <t xml:space="preserve">         Levantamento das opções de comunicação</t>
  </si>
  <si>
    <t xml:space="preserve">         Desenvolvimento do Layout de comunição</t>
  </si>
  <si>
    <t xml:space="preserve">      Mapa de Aquisições</t>
  </si>
  <si>
    <t xml:space="preserve">         Levantamento de fornecedores</t>
  </si>
  <si>
    <t xml:space="preserve">         Negociação e Compra Efetiva</t>
  </si>
  <si>
    <t xml:space="preserve">   Prototipação</t>
  </si>
  <si>
    <t xml:space="preserve">      Identificar as principais telas</t>
  </si>
  <si>
    <t xml:space="preserve">         Levantamento das principais funcionalidades do site</t>
  </si>
  <si>
    <t xml:space="preserve">         documentação das principais funcionalidades do site</t>
  </si>
  <si>
    <t xml:space="preserve">      Projetar a visualização das principais telas</t>
  </si>
  <si>
    <t xml:space="preserve">         Desenhar a estrutura do site</t>
  </si>
  <si>
    <t xml:space="preserve">         Implementar as imagens dentro da estrutura do site</t>
  </si>
  <si>
    <t xml:space="preserve">      Projetar as operações das principais telas</t>
  </si>
  <si>
    <t xml:space="preserve">         Definição do que cada componente do site irá realizar</t>
  </si>
  <si>
    <t xml:space="preserve">      Projetar as propriedades de cada tela</t>
  </si>
  <si>
    <t xml:space="preserve">         Estudo dos atributos de cada funcionalidade</t>
  </si>
  <si>
    <t xml:space="preserve">         Documentação dos atributos de cada tela</t>
  </si>
  <si>
    <t xml:space="preserve">   Arquitetura</t>
  </si>
  <si>
    <t>Estrutura da Informação</t>
  </si>
  <si>
    <t xml:space="preserve">   Gráficos de toda a árvore de navegação</t>
  </si>
  <si>
    <t xml:space="preserve">   Equilíbrio entre largura e profundidade</t>
  </si>
  <si>
    <t>Recursos da Interface</t>
  </si>
  <si>
    <t xml:space="preserve">   Recursos de Bancos de Dados</t>
  </si>
  <si>
    <t xml:space="preserve">   Resursos de Programação (Recursos e tecnologia)</t>
  </si>
  <si>
    <t>Interatividade</t>
  </si>
  <si>
    <t xml:space="preserve">   Estudo de interatividade entre site x usuario</t>
  </si>
  <si>
    <t xml:space="preserve">   Elaboração do plano de interatividade</t>
  </si>
  <si>
    <t>Navegabilidade</t>
  </si>
  <si>
    <t xml:space="preserve">   Estudo da melhor forma de navegabilidade do site</t>
  </si>
  <si>
    <t xml:space="preserve">   Definição da forma de navegabilidade do site</t>
  </si>
  <si>
    <t xml:space="preserve">   Design</t>
  </si>
  <si>
    <t xml:space="preserve">      Tipografia</t>
  </si>
  <si>
    <t xml:space="preserve">         Definição das fontes mais utilizadas</t>
  </si>
  <si>
    <t xml:space="preserve">         Títulos, banners ou ícones dentro do site.</t>
  </si>
  <si>
    <t xml:space="preserve">      Redação de textos</t>
  </si>
  <si>
    <t xml:space="preserve">         Elaboração dos textos a serem disponibilizados no site</t>
  </si>
  <si>
    <t xml:space="preserve">         Revisão e edição do textos</t>
  </si>
  <si>
    <t xml:space="preserve">      Criação de Imagens</t>
  </si>
  <si>
    <t xml:space="preserve">         Estudo das imagens mais adequadas para o obejtivo do projeto</t>
  </si>
  <si>
    <t xml:space="preserve">         Criação das Imagens</t>
  </si>
  <si>
    <t xml:space="preserve">      Tecnologia</t>
  </si>
  <si>
    <t xml:space="preserve">         Estudo da tecnologia de para desenvolvimento de sites</t>
  </si>
  <si>
    <t xml:space="preserve">         Definição da tecnologia de desenvolvimento de sites</t>
  </si>
  <si>
    <t xml:space="preserve">   Implantação</t>
  </si>
  <si>
    <t xml:space="preserve">      Codificação do Site</t>
  </si>
  <si>
    <t xml:space="preserve">         Desenvolvimento do layout das telas</t>
  </si>
  <si>
    <t xml:space="preserve">         Desenvolvimento das funcionalidades do site</t>
  </si>
  <si>
    <t xml:space="preserve">      Codificação de integração</t>
  </si>
  <si>
    <t xml:space="preserve">         Desenvolvimento da Comunição com o sistema legado</t>
  </si>
  <si>
    <t xml:space="preserve">         Envio de SMS</t>
  </si>
  <si>
    <t xml:space="preserve">      Definição do servidor</t>
  </si>
  <si>
    <t xml:space="preserve">         Levantamento das necessidades de hardware</t>
  </si>
  <si>
    <t xml:space="preserve">         Levantamento das necessidades de software</t>
  </si>
  <si>
    <t xml:space="preserve">      Upload de arquivos</t>
  </si>
  <si>
    <t xml:space="preserve">         Envio das imagens para o servidor</t>
  </si>
  <si>
    <t xml:space="preserve">         Hospedagem do site no servidor</t>
  </si>
  <si>
    <t xml:space="preserve">   Encerramento</t>
  </si>
  <si>
    <t xml:space="preserve">      Lançamento do site</t>
  </si>
  <si>
    <t xml:space="preserve">         Reunião para entrega do site</t>
  </si>
  <si>
    <t xml:space="preserve">         Demostração do site pronto</t>
  </si>
  <si>
    <t xml:space="preserve">      Marketing</t>
  </si>
  <si>
    <t xml:space="preserve">         Criação do material de divulgação</t>
  </si>
  <si>
    <t xml:space="preserve">         Definição dos canais de divulgação</t>
  </si>
  <si>
    <t xml:space="preserve">      Canal de comunicação</t>
  </si>
  <si>
    <t xml:space="preserve">         Levantamento do publico alvo</t>
  </si>
  <si>
    <t xml:space="preserve">         Posicionamento da midia para atingir o publico alvo</t>
  </si>
  <si>
    <t xml:space="preserve">      Entrega do Projeto</t>
  </si>
  <si>
    <t xml:space="preserve">         Entregas aceitas</t>
  </si>
  <si>
    <t xml:space="preserve">         Documentação completa do projeto</t>
  </si>
  <si>
    <t>Cronograma</t>
  </si>
  <si>
    <t>Reunião de Acompanhamento</t>
  </si>
  <si>
    <t>Relatorio de Processos</t>
  </si>
  <si>
    <t xml:space="preserve"> Negociação e Compra Efetiva</t>
  </si>
  <si>
    <t>Levantamento das opções de comunicação</t>
  </si>
  <si>
    <t>Desenvolvimento do Layout de comunição</t>
  </si>
  <si>
    <t>Levantamento de fornecedores</t>
  </si>
  <si>
    <t>EAP</t>
  </si>
  <si>
    <t>Desenhar a estrutura do site</t>
  </si>
  <si>
    <t>Implementar as imagens dentro da estrutura do site</t>
  </si>
  <si>
    <t>Definição do que cada componente do site irá realizar</t>
  </si>
  <si>
    <t>Criação de links para as paginas conforme operação</t>
  </si>
  <si>
    <t>Estudo dos atributos de cada funcionalidade</t>
  </si>
  <si>
    <t>Documentação dos atributos de cada tela</t>
  </si>
  <si>
    <t>Gráficos de toda a árvore de navegação</t>
  </si>
  <si>
    <t>Recursos de Bancos de Dados</t>
  </si>
  <si>
    <t>Estudo de interatividade entre site x usuario</t>
  </si>
  <si>
    <t>Elaboração do plano de interatividade</t>
  </si>
  <si>
    <t>Estudo da melhor forma de navegabilidade do site</t>
  </si>
  <si>
    <t>Definição da forma de navegabilidade do site</t>
  </si>
  <si>
    <t>Definição das fontes mais utilizadas</t>
  </si>
  <si>
    <t>Revisão e edição do textos</t>
  </si>
  <si>
    <t>Criação das Imagens</t>
  </si>
  <si>
    <t>Desenvolvimento do layout das telas</t>
  </si>
  <si>
    <t>Desenvolvimento das funcionalidades do site</t>
  </si>
  <si>
    <t>Envio de SMS</t>
  </si>
  <si>
    <t>Levantamento das necessidades de hardware</t>
  </si>
  <si>
    <t>Levantamento das necessidades de software</t>
  </si>
  <si>
    <t>Envio das imagens para o servidor</t>
  </si>
  <si>
    <t>Hospedagem do site no servidor</t>
  </si>
  <si>
    <t>Reunião para entrega do site</t>
  </si>
  <si>
    <t>Demostração do site pronto</t>
  </si>
  <si>
    <t>Criação do material de divulgação</t>
  </si>
  <si>
    <t>Definição dos canais de divulgação</t>
  </si>
  <si>
    <t>Levantamento do publico alvo</t>
  </si>
  <si>
    <t>Posicionamento da midia para atingir o publico alvo</t>
  </si>
  <si>
    <t>Entregas aceitas</t>
  </si>
  <si>
    <t>Documentação completa do projeto</t>
  </si>
  <si>
    <t>Inicio</t>
  </si>
  <si>
    <t>Termino</t>
  </si>
  <si>
    <t>PDT-PDI</t>
  </si>
  <si>
    <t xml:space="preserve">         Criação de links para as paginas conforme operação</t>
  </si>
  <si>
    <t>Caminho Critico</t>
  </si>
  <si>
    <t>Nome da tarefa</t>
  </si>
  <si>
    <t>Duração</t>
  </si>
  <si>
    <t>Início</t>
  </si>
  <si>
    <t>Término</t>
  </si>
  <si>
    <t>Predecessoras</t>
  </si>
  <si>
    <t>150 dias</t>
  </si>
  <si>
    <t>Seg 03/11/14</t>
  </si>
  <si>
    <t>Sex 29/05/15</t>
  </si>
  <si>
    <t>63 dias</t>
  </si>
  <si>
    <t>Qua 28/01/15</t>
  </si>
  <si>
    <t xml:space="preserve">       Plano de Gerenciamento do Projeto</t>
  </si>
  <si>
    <t>24 dias</t>
  </si>
  <si>
    <t>Qui 04/12/14</t>
  </si>
  <si>
    <t xml:space="preserve">          EAP</t>
  </si>
  <si>
    <t>3 dias</t>
  </si>
  <si>
    <t>Qua 05/11/14</t>
  </si>
  <si>
    <t xml:space="preserve">          Cronograma</t>
  </si>
  <si>
    <t>2 dias</t>
  </si>
  <si>
    <t>Qui 06/11/14</t>
  </si>
  <si>
    <t>Sex 07/11/14</t>
  </si>
  <si>
    <t xml:space="preserve">          Orçamento</t>
  </si>
  <si>
    <t>15 dias</t>
  </si>
  <si>
    <t>Seg 10/11/14</t>
  </si>
  <si>
    <t>Sex 28/11/14</t>
  </si>
  <si>
    <t xml:space="preserve">          Levantamento de Risco</t>
  </si>
  <si>
    <t>4 dias</t>
  </si>
  <si>
    <t>Seg 01/12/14</t>
  </si>
  <si>
    <t xml:space="preserve">       Monitoramento e Controle</t>
  </si>
  <si>
    <t>Sex 05/12/14</t>
  </si>
  <si>
    <t>Seg 08/12/14</t>
  </si>
  <si>
    <t xml:space="preserve">          Reunião de Acompanhamento</t>
  </si>
  <si>
    <t>1 dia</t>
  </si>
  <si>
    <t xml:space="preserve">          Relatorio de Processos</t>
  </si>
  <si>
    <t xml:space="preserve">       Mapa de Comunicações</t>
  </si>
  <si>
    <t>Ter 09/12/14</t>
  </si>
  <si>
    <t>Qua 10/12/14</t>
  </si>
  <si>
    <t xml:space="preserve">          Levantamento das opções de comunicação</t>
  </si>
  <si>
    <t xml:space="preserve">          Desenvolvimento do Layout de comunição</t>
  </si>
  <si>
    <t xml:space="preserve">       Mapa de Aquisições</t>
  </si>
  <si>
    <t>35 dias</t>
  </si>
  <si>
    <t>Qui 11/12/14</t>
  </si>
  <si>
    <t xml:space="preserve">          Levantamento de fornecedores</t>
  </si>
  <si>
    <t>5 dias</t>
  </si>
  <si>
    <t>Qua 17/12/14</t>
  </si>
  <si>
    <t xml:space="preserve">          Negociação e Compra Efetiva</t>
  </si>
  <si>
    <t>30 dias</t>
  </si>
  <si>
    <t>Qui 18/12/14</t>
  </si>
  <si>
    <t>22 dias</t>
  </si>
  <si>
    <t>Qui 29/01/15</t>
  </si>
  <si>
    <t>Sex 27/02/15</t>
  </si>
  <si>
    <t xml:space="preserve">       Identificar as principais telas</t>
  </si>
  <si>
    <t xml:space="preserve">          Levantamento das principais funcionalidades do site</t>
  </si>
  <si>
    <t>Qua 18/02/15</t>
  </si>
  <si>
    <t xml:space="preserve">          documentação das principais funcionalidades do site</t>
  </si>
  <si>
    <t>7 dias</t>
  </si>
  <si>
    <t>Qui 19/02/15</t>
  </si>
  <si>
    <t xml:space="preserve">       Projetar a visualização das principais telas</t>
  </si>
  <si>
    <t>9 dias</t>
  </si>
  <si>
    <t>Ter 10/02/15</t>
  </si>
  <si>
    <t xml:space="preserve">          Desenhar a estrutura do site</t>
  </si>
  <si>
    <t>Sex 06/02/15</t>
  </si>
  <si>
    <t xml:space="preserve">          Implementar as imagens dentro da estrutura do site</t>
  </si>
  <si>
    <t>Seg 09/02/15</t>
  </si>
  <si>
    <t xml:space="preserve">       Projetar as operações das principais telas</t>
  </si>
  <si>
    <t xml:space="preserve">          Definição do que cada componente do site irá realizar</t>
  </si>
  <si>
    <t>6 dias</t>
  </si>
  <si>
    <t>Qui 05/02/15</t>
  </si>
  <si>
    <t xml:space="preserve">          Criação de links para as paginas conforme operação</t>
  </si>
  <si>
    <t xml:space="preserve">       Projetar as propriedades de cada tela</t>
  </si>
  <si>
    <t xml:space="preserve">          Estudo dos atributos de cada funcionalidade</t>
  </si>
  <si>
    <t xml:space="preserve">          Documentação dos atributos de cada tela</t>
  </si>
  <si>
    <t>16 dias</t>
  </si>
  <si>
    <t>Qua 11/02/15</t>
  </si>
  <si>
    <t>Qua 04/03/15</t>
  </si>
  <si>
    <t xml:space="preserve">       Estrutura da Informação</t>
  </si>
  <si>
    <t>Sex 13/02/15</t>
  </si>
  <si>
    <t xml:space="preserve">          Gráficos de toda a árvore de navegação</t>
  </si>
  <si>
    <t>Qui 12/02/15</t>
  </si>
  <si>
    <t xml:space="preserve">          Equilíbrio entre largura e profundidade</t>
  </si>
  <si>
    <t xml:space="preserve">       Recursos da Interface</t>
  </si>
  <si>
    <t>Seg 16/02/15</t>
  </si>
  <si>
    <t>Ter 24/02/15</t>
  </si>
  <si>
    <t xml:space="preserve">          Recursos de Bancos de Dados</t>
  </si>
  <si>
    <t xml:space="preserve">          Resursos de Programação (Recursos e tecnologia)</t>
  </si>
  <si>
    <t>Sex 20/02/15</t>
  </si>
  <si>
    <t xml:space="preserve">       Interatividade</t>
  </si>
  <si>
    <t>Qua 25/02/15</t>
  </si>
  <si>
    <t xml:space="preserve">          Estudo de interatividade entre site x usuario</t>
  </si>
  <si>
    <t>Qui 26/02/15</t>
  </si>
  <si>
    <t xml:space="preserve">          Elaboração do plano de interatividade</t>
  </si>
  <si>
    <t xml:space="preserve">       Navegabilidade</t>
  </si>
  <si>
    <t>Seg 02/03/15</t>
  </si>
  <si>
    <t xml:space="preserve">          Estudo da melhor forma de navegabilidade do site</t>
  </si>
  <si>
    <t>Ter 03/03/15</t>
  </si>
  <si>
    <t xml:space="preserve">          Definição da forma de navegabilidade do site</t>
  </si>
  <si>
    <t xml:space="preserve">       Tipografia</t>
  </si>
  <si>
    <t>Sex 30/01/15</t>
  </si>
  <si>
    <t xml:space="preserve">          Definição das fontes mais utilizadas</t>
  </si>
  <si>
    <t xml:space="preserve">          Títulos, banners ou ícones dentro do site.</t>
  </si>
  <si>
    <t xml:space="preserve">       Redação de textos</t>
  </si>
  <si>
    <t>10 dias</t>
  </si>
  <si>
    <t>Seg 02/02/15</t>
  </si>
  <si>
    <t xml:space="preserve">          Elaboração dos textos a serem disponibilizados no site</t>
  </si>
  <si>
    <t xml:space="preserve">          Revisão e edição do textos</t>
  </si>
  <si>
    <t xml:space="preserve">       Criação de Imagens</t>
  </si>
  <si>
    <t xml:space="preserve">          Estudo das imagens mais adequadas para o obejtivo do projeto</t>
  </si>
  <si>
    <t xml:space="preserve">          Criação das Imagens</t>
  </si>
  <si>
    <t xml:space="preserve">       Tecnologia</t>
  </si>
  <si>
    <t xml:space="preserve">          Estudo da tecnologia de para desenvolvimento de sites</t>
  </si>
  <si>
    <t xml:space="preserve">          Definição da tecnologia de desenvolvimento de sites</t>
  </si>
  <si>
    <t>19 dias</t>
  </si>
  <si>
    <t>Seg 30/03/15</t>
  </si>
  <si>
    <t xml:space="preserve">       Codificação do Site</t>
  </si>
  <si>
    <t>Qui 12/03/15</t>
  </si>
  <si>
    <t xml:space="preserve">          Desenvolvimento do layout das telas</t>
  </si>
  <si>
    <t>Sex 06/03/15</t>
  </si>
  <si>
    <t xml:space="preserve">          Desenvolvimento das funcionalidades do site</t>
  </si>
  <si>
    <t>Seg 09/03/15</t>
  </si>
  <si>
    <t xml:space="preserve">       Codificação de integração</t>
  </si>
  <si>
    <t>Sex 13/03/15</t>
  </si>
  <si>
    <t>Sex 20/03/15</t>
  </si>
  <si>
    <t xml:space="preserve">          Desenvolvimento da Comunição com o sistema legado</t>
  </si>
  <si>
    <t>Qui 19/03/15</t>
  </si>
  <si>
    <t xml:space="preserve">          Envio de SMS</t>
  </si>
  <si>
    <t xml:space="preserve">       Definição do servidor</t>
  </si>
  <si>
    <t>Seg 23/03/15</t>
  </si>
  <si>
    <t>Qui 26/03/15</t>
  </si>
  <si>
    <t xml:space="preserve">          Levantamento das necessidades de hardware</t>
  </si>
  <si>
    <t>Ter 24/03/15</t>
  </si>
  <si>
    <t xml:space="preserve">          Levantamento das necessidades de software</t>
  </si>
  <si>
    <t>Qua 25/03/15</t>
  </si>
  <si>
    <t xml:space="preserve">       Upload de arquivos</t>
  </si>
  <si>
    <t>Sex 27/03/15</t>
  </si>
  <si>
    <t xml:space="preserve">          Envio das imagens para o servidor</t>
  </si>
  <si>
    <t xml:space="preserve">          Hospedagem do site no servidor</t>
  </si>
  <si>
    <t>44 dias</t>
  </si>
  <si>
    <t>Ter 31/03/15</t>
  </si>
  <si>
    <t xml:space="preserve">       Lançamento do site</t>
  </si>
  <si>
    <t>Qua 01/04/15</t>
  </si>
  <si>
    <t xml:space="preserve">          Reunião para entrega do site</t>
  </si>
  <si>
    <t xml:space="preserve">          Demostração do site pronto</t>
  </si>
  <si>
    <t xml:space="preserve">       Marketing</t>
  </si>
  <si>
    <t>23 dias</t>
  </si>
  <si>
    <t>Qui 02/04/15</t>
  </si>
  <si>
    <t>Seg 04/05/15</t>
  </si>
  <si>
    <t xml:space="preserve">          Criação do material de divulgação</t>
  </si>
  <si>
    <t>20 dias</t>
  </si>
  <si>
    <t>Qua 29/04/15</t>
  </si>
  <si>
    <t xml:space="preserve">          Definição dos canais de divulgação</t>
  </si>
  <si>
    <t>Qui 30/04/15</t>
  </si>
  <si>
    <t xml:space="preserve">       Canal de comunicação</t>
  </si>
  <si>
    <t>Ter 05/05/15</t>
  </si>
  <si>
    <t>Seg 11/05/15</t>
  </si>
  <si>
    <t xml:space="preserve">          Levantamento do publico alvo</t>
  </si>
  <si>
    <t>Qui 07/05/15</t>
  </si>
  <si>
    <t xml:space="preserve">          Posicionamento da midia para atingir o publico alvo</t>
  </si>
  <si>
    <t>Sex 08/05/15</t>
  </si>
  <si>
    <t xml:space="preserve">       Entrega do Projeto</t>
  </si>
  <si>
    <t>14 dias</t>
  </si>
  <si>
    <t>Ter 12/05/15</t>
  </si>
  <si>
    <t xml:space="preserve">          Entregas aceitas</t>
  </si>
  <si>
    <t>Sex 15/05/15</t>
  </si>
  <si>
    <t xml:space="preserve">          Documentação completa do projeto</t>
  </si>
  <si>
    <t>Seg 18/05/15</t>
  </si>
  <si>
    <t>Paralelismo</t>
  </si>
  <si>
    <t>Macros</t>
  </si>
  <si>
    <t>Estudo das imagens para o obejtivo do projeto</t>
  </si>
  <si>
    <t>Estudo da tecnologia desenv. de sites</t>
  </si>
  <si>
    <t>Definição da tecnologia de desenv. de sites</t>
  </si>
  <si>
    <t>Desenv da Comunição sistema legado</t>
  </si>
  <si>
    <t>Elaboração dos textos</t>
  </si>
  <si>
    <t>Doc. das principais funcionalidades</t>
  </si>
  <si>
    <t xml:space="preserve"> Títulos, banners ou ícones </t>
  </si>
  <si>
    <t>Levantamento das funcionalidades do site</t>
  </si>
  <si>
    <t xml:space="preserve"> Equilíbrio entre largura e prof.</t>
  </si>
  <si>
    <t>Levantamento de Risco</t>
  </si>
  <si>
    <t>Resursos de Programação</t>
  </si>
  <si>
    <t>Carla Aparecida Binda - Polo SP Jabaquara</t>
  </si>
  <si>
    <t>Sequenciamento das tarefas</t>
  </si>
  <si>
    <t>Diagrama de Rede</t>
  </si>
  <si>
    <t>Valor Planejado (VP)</t>
  </si>
  <si>
    <t>Valor Agregado (VA)</t>
  </si>
  <si>
    <t>Variação de Prazo (VRP)</t>
  </si>
  <si>
    <t/>
  </si>
  <si>
    <t>Variação de Custo (VC)</t>
  </si>
  <si>
    <t>Indice de desempenho de Prazo (IDP)</t>
  </si>
  <si>
    <t>Indice de desempenho de Custo (IDC)</t>
  </si>
  <si>
    <t>Custo Real (CR)</t>
  </si>
  <si>
    <t>Tipo</t>
  </si>
  <si>
    <t>HH =R$ 30,00</t>
  </si>
  <si>
    <t>HH =R$ 73,00</t>
  </si>
  <si>
    <t>HH =R$ 18,00</t>
  </si>
  <si>
    <t>Empresa X</t>
  </si>
  <si>
    <t>HH =R$ 11,00</t>
  </si>
  <si>
    <t>HH =R$ 8,00</t>
  </si>
  <si>
    <t>Custos Fixos</t>
  </si>
  <si>
    <t>Aluguel + Condomínio + Água + Luz</t>
  </si>
  <si>
    <t>Pacote Internet + Telefone</t>
  </si>
  <si>
    <t>Provedores de hospedagem e domínio</t>
  </si>
  <si>
    <t>Cartucho Impressora</t>
  </si>
  <si>
    <t>Adobe Creative Cloud</t>
  </si>
  <si>
    <t>Microsoft Office Premium</t>
  </si>
  <si>
    <t>CUSTOS VARIÁVEIS</t>
  </si>
  <si>
    <t>&gt;DESPESAS GERAIS</t>
  </si>
  <si>
    <t>Papelaria, itens de limpeza, higiene, etc.</t>
  </si>
  <si>
    <t>&gt;HARDWARE</t>
  </si>
  <si>
    <t>Tablet</t>
  </si>
  <si>
    <t>Computador Desktop</t>
  </si>
  <si>
    <t>Computador Laptop</t>
  </si>
  <si>
    <t>HD Externo - 1T</t>
  </si>
  <si>
    <t>Impressora A4 Multifuncional</t>
  </si>
  <si>
    <t>&gt;SOFTWARE</t>
  </si>
  <si>
    <t>Anti-virus</t>
  </si>
  <si>
    <t>Sistema Operacional</t>
  </si>
  <si>
    <t>Suitcase Fusion - Gerenciador de Fontes</t>
  </si>
  <si>
    <t>Planilha de Custos</t>
  </si>
  <si>
    <t>5% de Custos de Riscos</t>
  </si>
  <si>
    <t>10% Reserva</t>
  </si>
  <si>
    <t>Custo do Projeto</t>
  </si>
  <si>
    <t>Total</t>
  </si>
  <si>
    <t xml:space="preserve">Atividade: Estimativa de custo de cada pacote da EAP </t>
  </si>
  <si>
    <t>EAP/WBS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</si>
</sst>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6" x14ac:knownFonts="1">
    <font>
      <sz val="11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 tint="0.24994659260841701"/>
      <name val="Calibri"/>
      <family val="2"/>
    </font>
    <font>
      <sz val="8"/>
      <color theme="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Border="0" applyProtection="0">
      <alignment horizontal="center"/>
    </xf>
    <xf numFmtId="3" fontId="1" fillId="0" borderId="1" applyFill="0" applyProtection="0">
      <alignment horizontal="center"/>
    </xf>
  </cellStyleXfs>
  <cellXfs count="145">
    <xf numFmtId="0" fontId="0" fillId="0" borderId="0" xfId="0"/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9" fillId="0" borderId="2" xfId="0" applyFont="1" applyFill="1" applyBorder="1" applyAlignment="1">
      <alignment horizontal="center"/>
    </xf>
    <xf numFmtId="0" fontId="8" fillId="0" borderId="0" xfId="0" applyFont="1" applyBorder="1"/>
    <xf numFmtId="0" fontId="9" fillId="0" borderId="2" xfId="0" applyFon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0" fontId="6" fillId="0" borderId="2" xfId="0" applyFont="1" applyFill="1" applyBorder="1" applyAlignment="1">
      <alignment vertical="top" wrapText="1"/>
    </xf>
    <xf numFmtId="0" fontId="0" fillId="0" borderId="0" xfId="0" applyAlignment="1"/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/>
    <xf numFmtId="0" fontId="7" fillId="0" borderId="4" xfId="0" applyFont="1" applyFill="1" applyBorder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quotePrefix="1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 indent="2"/>
    </xf>
    <xf numFmtId="0" fontId="5" fillId="0" borderId="2" xfId="0" applyFont="1" applyFill="1" applyBorder="1" applyAlignment="1">
      <alignment horizontal="left" vertical="center" wrapText="1" indent="2"/>
    </xf>
    <xf numFmtId="0" fontId="1" fillId="0" borderId="2" xfId="1" applyBorder="1">
      <alignment horizontal="center"/>
    </xf>
    <xf numFmtId="0" fontId="9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top" wrapText="1"/>
    </xf>
    <xf numFmtId="0" fontId="9" fillId="2" borderId="2" xfId="0" quotePrefix="1" applyFont="1" applyFill="1" applyBorder="1" applyAlignment="1">
      <alignment horizontal="center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8" fillId="4" borderId="2" xfId="0" applyFont="1" applyFill="1" applyBorder="1"/>
    <xf numFmtId="0" fontId="5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 indent="2"/>
    </xf>
    <xf numFmtId="0" fontId="0" fillId="2" borderId="0" xfId="0" applyFill="1"/>
    <xf numFmtId="0" fontId="1" fillId="0" borderId="0" xfId="1" applyFill="1" applyBorder="1" applyAlignment="1">
      <alignment horizontal="left"/>
    </xf>
    <xf numFmtId="0" fontId="10" fillId="5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7" borderId="0" xfId="0" applyFill="1"/>
    <xf numFmtId="0" fontId="2" fillId="3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6" borderId="0" xfId="0" applyFill="1"/>
    <xf numFmtId="0" fontId="8" fillId="0" borderId="0" xfId="0" applyFont="1" applyAlignment="1">
      <alignment vertical="top"/>
    </xf>
    <xf numFmtId="0" fontId="7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center" vertical="top"/>
    </xf>
    <xf numFmtId="0" fontId="9" fillId="0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quotePrefix="1"/>
    <xf numFmtId="0" fontId="10" fillId="5" borderId="2" xfId="0" applyFont="1" applyFill="1" applyBorder="1" applyAlignment="1">
      <alignment vertical="center" wrapText="1"/>
    </xf>
    <xf numFmtId="0" fontId="0" fillId="0" borderId="0" xfId="0" applyFill="1" applyAlignment="1"/>
    <xf numFmtId="164" fontId="0" fillId="0" borderId="0" xfId="0" applyNumberFormat="1"/>
    <xf numFmtId="164" fontId="0" fillId="0" borderId="0" xfId="0" applyNumberFormat="1" applyAlignment="1"/>
    <xf numFmtId="164" fontId="10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wrapText="1"/>
    </xf>
    <xf numFmtId="0" fontId="12" fillId="0" borderId="0" xfId="0" applyFont="1" applyAlignment="1"/>
    <xf numFmtId="0" fontId="14" fillId="0" borderId="0" xfId="0" applyFont="1" applyFill="1" applyAlignment="1"/>
    <xf numFmtId="0" fontId="8" fillId="0" borderId="0" xfId="0" applyFont="1" applyFill="1" applyAlignment="1"/>
    <xf numFmtId="0" fontId="17" fillId="0" borderId="0" xfId="0" applyFont="1" applyFill="1" applyAlignment="1"/>
    <xf numFmtId="0" fontId="20" fillId="0" borderId="0" xfId="0" applyFont="1" applyFill="1" applyAlignment="1"/>
    <xf numFmtId="0" fontId="1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8" fillId="0" borderId="2" xfId="0" applyFont="1" applyFill="1" applyBorder="1" applyAlignment="1">
      <alignment vertical="center"/>
    </xf>
    <xf numFmtId="164" fontId="8" fillId="0" borderId="2" xfId="0" applyNumberFormat="1" applyFont="1" applyFill="1" applyBorder="1" applyAlignment="1"/>
    <xf numFmtId="0" fontId="8" fillId="0" borderId="2" xfId="0" applyFont="1" applyFill="1" applyBorder="1" applyAlignment="1"/>
    <xf numFmtId="0" fontId="6" fillId="0" borderId="2" xfId="0" applyFont="1" applyFill="1" applyBorder="1" applyAlignment="1">
      <alignment vertical="center"/>
    </xf>
    <xf numFmtId="164" fontId="17" fillId="0" borderId="2" xfId="0" applyNumberFormat="1" applyFont="1" applyFill="1" applyBorder="1" applyAlignment="1"/>
    <xf numFmtId="0" fontId="17" fillId="0" borderId="2" xfId="0" applyFont="1" applyFill="1" applyBorder="1" applyAlignment="1"/>
    <xf numFmtId="0" fontId="17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 applyAlignment="1"/>
    <xf numFmtId="0" fontId="18" fillId="0" borderId="2" xfId="0" applyFont="1" applyFill="1" applyBorder="1" applyAlignment="1">
      <alignment wrapText="1"/>
    </xf>
    <xf numFmtId="0" fontId="19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164" fontId="0" fillId="0" borderId="2" xfId="0" applyNumberFormat="1" applyFill="1" applyBorder="1" applyAlignment="1"/>
    <xf numFmtId="0" fontId="0" fillId="0" borderId="2" xfId="0" applyFill="1" applyBorder="1" applyAlignment="1"/>
    <xf numFmtId="0" fontId="13" fillId="7" borderId="2" xfId="0" applyFont="1" applyFill="1" applyBorder="1" applyAlignment="1">
      <alignment vertical="center" wrapText="1"/>
    </xf>
    <xf numFmtId="0" fontId="13" fillId="7" borderId="2" xfId="0" applyFont="1" applyFill="1" applyBorder="1" applyAlignment="1">
      <alignment vertical="center"/>
    </xf>
    <xf numFmtId="0" fontId="14" fillId="7" borderId="2" xfId="0" applyFont="1" applyFill="1" applyBorder="1" applyAlignment="1">
      <alignment vertical="center"/>
    </xf>
    <xf numFmtId="164" fontId="14" fillId="7" borderId="2" xfId="0" applyNumberFormat="1" applyFont="1" applyFill="1" applyBorder="1" applyAlignment="1"/>
    <xf numFmtId="0" fontId="14" fillId="7" borderId="2" xfId="0" applyFont="1" applyFill="1" applyBorder="1" applyAlignment="1"/>
    <xf numFmtId="0" fontId="23" fillId="9" borderId="2" xfId="0" applyFont="1" applyFill="1" applyBorder="1" applyAlignment="1">
      <alignment vertical="center" wrapText="1"/>
    </xf>
    <xf numFmtId="0" fontId="21" fillId="9" borderId="2" xfId="0" applyFont="1" applyFill="1" applyBorder="1" applyAlignment="1">
      <alignment vertical="center" wrapText="1"/>
    </xf>
    <xf numFmtId="0" fontId="23" fillId="9" borderId="2" xfId="0" applyFont="1" applyFill="1" applyBorder="1" applyAlignment="1">
      <alignment vertical="center"/>
    </xf>
    <xf numFmtId="164" fontId="23" fillId="9" borderId="2" xfId="0" applyNumberFormat="1" applyFont="1" applyFill="1" applyBorder="1" applyAlignment="1"/>
    <xf numFmtId="0" fontId="23" fillId="9" borderId="2" xfId="0" applyFont="1" applyFill="1" applyBorder="1" applyAlignment="1"/>
    <xf numFmtId="0" fontId="15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164" fontId="8" fillId="4" borderId="2" xfId="0" applyNumberFormat="1" applyFont="1" applyFill="1" applyBorder="1" applyAlignment="1"/>
    <xf numFmtId="0" fontId="8" fillId="4" borderId="2" xfId="0" applyFont="1" applyFill="1" applyBorder="1" applyAlignment="1"/>
    <xf numFmtId="0" fontId="16" fillId="4" borderId="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/>
    </xf>
    <xf numFmtId="164" fontId="17" fillId="4" borderId="2" xfId="0" applyNumberFormat="1" applyFont="1" applyFill="1" applyBorder="1" applyAlignment="1"/>
    <xf numFmtId="0" fontId="17" fillId="4" borderId="2" xfId="0" applyFont="1" applyFill="1" applyBorder="1" applyAlignment="1"/>
    <xf numFmtId="0" fontId="0" fillId="4" borderId="2" xfId="0" applyFill="1" applyBorder="1" applyAlignment="1">
      <alignment wrapText="1"/>
    </xf>
    <xf numFmtId="164" fontId="0" fillId="4" borderId="6" xfId="0" applyNumberFormat="1" applyFill="1" applyBorder="1" applyAlignment="1">
      <alignment horizontal="right"/>
    </xf>
    <xf numFmtId="0" fontId="24" fillId="9" borderId="2" xfId="0" applyFont="1" applyFill="1" applyBorder="1" applyAlignment="1">
      <alignment wrapText="1"/>
    </xf>
    <xf numFmtId="164" fontId="24" fillId="9" borderId="6" xfId="0" applyNumberFormat="1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164" fontId="13" fillId="7" borderId="6" xfId="0" applyNumberFormat="1" applyFont="1" applyFill="1" applyBorder="1" applyAlignment="1">
      <alignment horizontal="right" vertical="center"/>
    </xf>
    <xf numFmtId="164" fontId="13" fillId="7" borderId="7" xfId="0" applyNumberFormat="1" applyFont="1" applyFill="1" applyBorder="1" applyAlignment="1">
      <alignment horizontal="right" vertical="center"/>
    </xf>
    <xf numFmtId="164" fontId="13" fillId="7" borderId="8" xfId="0" applyNumberFormat="1" applyFont="1" applyFill="1" applyBorder="1" applyAlignment="1">
      <alignment horizontal="right" vertical="center"/>
    </xf>
    <xf numFmtId="164" fontId="8" fillId="0" borderId="6" xfId="0" applyNumberFormat="1" applyFont="1" applyFill="1" applyBorder="1" applyAlignment="1">
      <alignment horizontal="right"/>
    </xf>
    <xf numFmtId="164" fontId="8" fillId="0" borderId="7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64" fontId="15" fillId="4" borderId="6" xfId="0" applyNumberFormat="1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1" fillId="0" borderId="0" xfId="0" applyFont="1" applyAlignment="1">
      <alignment horizontal="left" wrapText="1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</cellXfs>
  <cellStyles count="3">
    <cellStyle name="Normal" xfId="0" builtinId="0"/>
    <cellStyle name="Period Headers" xfId="2"/>
    <cellStyle name="Project Headers" xfId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1765300</xdr:colOff>
      <xdr:row>3</xdr:row>
      <xdr:rowOff>76200</xdr:rowOff>
    </xdr:to>
    <xdr:pic>
      <xdr:nvPicPr>
        <xdr:cNvPr id="3" name="Imagem 2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114301</xdr:rowOff>
    </xdr:from>
    <xdr:to>
      <xdr:col>19</xdr:col>
      <xdr:colOff>482137</xdr:colOff>
      <xdr:row>45</xdr:row>
      <xdr:rowOff>36319</xdr:rowOff>
    </xdr:to>
    <xdr:pic>
      <xdr:nvPicPr>
        <xdr:cNvPr id="2" name="Imagem 1" descr="Estou Segurado(image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2238376"/>
          <a:ext cx="12016913" cy="6780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546100</xdr:colOff>
      <xdr:row>3</xdr:row>
      <xdr:rowOff>76200</xdr:rowOff>
    </xdr:to>
    <xdr:pic>
      <xdr:nvPicPr>
        <xdr:cNvPr id="3" name="Imagem 2" descr="logo_metodista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1765300</xdr:colOff>
      <xdr:row>3</xdr:row>
      <xdr:rowOff>76200</xdr:rowOff>
    </xdr:to>
    <xdr:pic>
      <xdr:nvPicPr>
        <xdr:cNvPr id="3" name="Imagem 2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16</xdr:row>
      <xdr:rowOff>0</xdr:rowOff>
    </xdr:from>
    <xdr:to>
      <xdr:col>0</xdr:col>
      <xdr:colOff>723900</xdr:colOff>
      <xdr:row>17</xdr:row>
      <xdr:rowOff>9525</xdr:rowOff>
    </xdr:to>
    <xdr:cxnSp macro="">
      <xdr:nvCxnSpPr>
        <xdr:cNvPr id="3" name="Conector reto 2"/>
        <xdr:cNvCxnSpPr/>
      </xdr:nvCxnSpPr>
      <xdr:spPr>
        <a:xfrm>
          <a:off x="1333500" y="79057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19</xdr:row>
      <xdr:rowOff>190500</xdr:rowOff>
    </xdr:from>
    <xdr:to>
      <xdr:col>0</xdr:col>
      <xdr:colOff>685800</xdr:colOff>
      <xdr:row>21</xdr:row>
      <xdr:rowOff>0</xdr:rowOff>
    </xdr:to>
    <xdr:cxnSp macro="">
      <xdr:nvCxnSpPr>
        <xdr:cNvPr id="4" name="Conector reto 3"/>
        <xdr:cNvCxnSpPr/>
      </xdr:nvCxnSpPr>
      <xdr:spPr>
        <a:xfrm>
          <a:off x="1295400" y="176212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657225</xdr:colOff>
      <xdr:row>23</xdr:row>
      <xdr:rowOff>190500</xdr:rowOff>
    </xdr:from>
    <xdr:to>
      <xdr:col>0</xdr:col>
      <xdr:colOff>657225</xdr:colOff>
      <xdr:row>25</xdr:row>
      <xdr:rowOff>0</xdr:rowOff>
    </xdr:to>
    <xdr:cxnSp macro="">
      <xdr:nvCxnSpPr>
        <xdr:cNvPr id="5" name="Conector reto 4"/>
        <xdr:cNvCxnSpPr/>
      </xdr:nvCxnSpPr>
      <xdr:spPr>
        <a:xfrm>
          <a:off x="1266825" y="3114675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28</xdr:row>
      <xdr:rowOff>0</xdr:rowOff>
    </xdr:from>
    <xdr:to>
      <xdr:col>0</xdr:col>
      <xdr:colOff>676275</xdr:colOff>
      <xdr:row>29</xdr:row>
      <xdr:rowOff>9525</xdr:rowOff>
    </xdr:to>
    <xdr:cxnSp macro="">
      <xdr:nvCxnSpPr>
        <xdr:cNvPr id="6" name="Conector reto 5"/>
        <xdr:cNvCxnSpPr/>
      </xdr:nvCxnSpPr>
      <xdr:spPr>
        <a:xfrm>
          <a:off x="1285875" y="44767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32</xdr:row>
      <xdr:rowOff>0</xdr:rowOff>
    </xdr:from>
    <xdr:to>
      <xdr:col>0</xdr:col>
      <xdr:colOff>619125</xdr:colOff>
      <xdr:row>33</xdr:row>
      <xdr:rowOff>19050</xdr:rowOff>
    </xdr:to>
    <xdr:cxnSp macro="">
      <xdr:nvCxnSpPr>
        <xdr:cNvPr id="7" name="Conector reto 6"/>
        <xdr:cNvCxnSpPr/>
      </xdr:nvCxnSpPr>
      <xdr:spPr>
        <a:xfrm>
          <a:off x="1228725" y="56578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36</xdr:row>
      <xdr:rowOff>0</xdr:rowOff>
    </xdr:from>
    <xdr:to>
      <xdr:col>0</xdr:col>
      <xdr:colOff>619125</xdr:colOff>
      <xdr:row>37</xdr:row>
      <xdr:rowOff>9525</xdr:rowOff>
    </xdr:to>
    <xdr:cxnSp macro="">
      <xdr:nvCxnSpPr>
        <xdr:cNvPr id="8" name="Conector reto 7"/>
        <xdr:cNvCxnSpPr/>
      </xdr:nvCxnSpPr>
      <xdr:spPr>
        <a:xfrm>
          <a:off x="1228725" y="710565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619125</xdr:colOff>
      <xdr:row>40</xdr:row>
      <xdr:rowOff>0</xdr:rowOff>
    </xdr:from>
    <xdr:to>
      <xdr:col>0</xdr:col>
      <xdr:colOff>619125</xdr:colOff>
      <xdr:row>41</xdr:row>
      <xdr:rowOff>0</xdr:rowOff>
    </xdr:to>
    <xdr:cxnSp macro="">
      <xdr:nvCxnSpPr>
        <xdr:cNvPr id="9" name="Conector reto 8"/>
        <xdr:cNvCxnSpPr/>
      </xdr:nvCxnSpPr>
      <xdr:spPr>
        <a:xfrm>
          <a:off x="1228725" y="883920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44</xdr:row>
      <xdr:rowOff>0</xdr:rowOff>
    </xdr:from>
    <xdr:to>
      <xdr:col>0</xdr:col>
      <xdr:colOff>638175</xdr:colOff>
      <xdr:row>45</xdr:row>
      <xdr:rowOff>9525</xdr:rowOff>
    </xdr:to>
    <xdr:cxnSp macro="">
      <xdr:nvCxnSpPr>
        <xdr:cNvPr id="10" name="Conector reto 9"/>
        <xdr:cNvCxnSpPr/>
      </xdr:nvCxnSpPr>
      <xdr:spPr>
        <a:xfrm>
          <a:off x="1247775" y="10591800"/>
          <a:ext cx="0" cy="390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15</xdr:row>
      <xdr:rowOff>123825</xdr:rowOff>
    </xdr:from>
    <xdr:to>
      <xdr:col>3</xdr:col>
      <xdr:colOff>752475</xdr:colOff>
      <xdr:row>16</xdr:row>
      <xdr:rowOff>133350</xdr:rowOff>
    </xdr:to>
    <xdr:cxnSp macro="">
      <xdr:nvCxnSpPr>
        <xdr:cNvPr id="11" name="Conector reto 10"/>
        <xdr:cNvCxnSpPr/>
      </xdr:nvCxnSpPr>
      <xdr:spPr>
        <a:xfrm>
          <a:off x="3524250" y="9810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771525</xdr:colOff>
      <xdr:row>24</xdr:row>
      <xdr:rowOff>0</xdr:rowOff>
    </xdr:from>
    <xdr:to>
      <xdr:col>3</xdr:col>
      <xdr:colOff>771525</xdr:colOff>
      <xdr:row>25</xdr:row>
      <xdr:rowOff>19050</xdr:rowOff>
    </xdr:to>
    <xdr:cxnSp macro="">
      <xdr:nvCxnSpPr>
        <xdr:cNvPr id="12" name="Conector reto 11"/>
        <xdr:cNvCxnSpPr/>
      </xdr:nvCxnSpPr>
      <xdr:spPr>
        <a:xfrm>
          <a:off x="3543300" y="30099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32</xdr:row>
      <xdr:rowOff>0</xdr:rowOff>
    </xdr:from>
    <xdr:to>
      <xdr:col>3</xdr:col>
      <xdr:colOff>714375</xdr:colOff>
      <xdr:row>33</xdr:row>
      <xdr:rowOff>19050</xdr:rowOff>
    </xdr:to>
    <xdr:cxnSp macro="">
      <xdr:nvCxnSpPr>
        <xdr:cNvPr id="13" name="Conector reto 12"/>
        <xdr:cNvCxnSpPr/>
      </xdr:nvCxnSpPr>
      <xdr:spPr>
        <a:xfrm>
          <a:off x="3486150" y="50101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771525</xdr:colOff>
      <xdr:row>39</xdr:row>
      <xdr:rowOff>133350</xdr:rowOff>
    </xdr:from>
    <xdr:to>
      <xdr:col>3</xdr:col>
      <xdr:colOff>771525</xdr:colOff>
      <xdr:row>41</xdr:row>
      <xdr:rowOff>0</xdr:rowOff>
    </xdr:to>
    <xdr:cxnSp macro="">
      <xdr:nvCxnSpPr>
        <xdr:cNvPr id="14" name="Conector reto 13"/>
        <xdr:cNvCxnSpPr/>
      </xdr:nvCxnSpPr>
      <xdr:spPr>
        <a:xfrm>
          <a:off x="3543300" y="7000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9525</xdr:rowOff>
    </xdr:from>
    <xdr:to>
      <xdr:col>8</xdr:col>
      <xdr:colOff>114300</xdr:colOff>
      <xdr:row>46</xdr:row>
      <xdr:rowOff>28577</xdr:rowOff>
    </xdr:to>
    <xdr:cxnSp macro="">
      <xdr:nvCxnSpPr>
        <xdr:cNvPr id="17" name="Conector de seta reta 16"/>
        <xdr:cNvCxnSpPr/>
      </xdr:nvCxnSpPr>
      <xdr:spPr>
        <a:xfrm flipV="1">
          <a:off x="857250" y="9324975"/>
          <a:ext cx="2686050" cy="1905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13</xdr:row>
      <xdr:rowOff>285751</xdr:rowOff>
    </xdr:from>
    <xdr:to>
      <xdr:col>2</xdr:col>
      <xdr:colOff>133350</xdr:colOff>
      <xdr:row>45</xdr:row>
      <xdr:rowOff>409575</xdr:rowOff>
    </xdr:to>
    <xdr:cxnSp macro="">
      <xdr:nvCxnSpPr>
        <xdr:cNvPr id="19" name="Conector reto 18"/>
        <xdr:cNvCxnSpPr/>
      </xdr:nvCxnSpPr>
      <xdr:spPr>
        <a:xfrm flipV="1">
          <a:off x="923925" y="619126"/>
          <a:ext cx="0" cy="853439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13</xdr:row>
      <xdr:rowOff>285750</xdr:rowOff>
    </xdr:from>
    <xdr:to>
      <xdr:col>2</xdr:col>
      <xdr:colOff>295275</xdr:colOff>
      <xdr:row>13</xdr:row>
      <xdr:rowOff>295275</xdr:rowOff>
    </xdr:to>
    <xdr:cxnSp macro="">
      <xdr:nvCxnSpPr>
        <xdr:cNvPr id="21" name="Conector reto 20"/>
        <xdr:cNvCxnSpPr/>
      </xdr:nvCxnSpPr>
      <xdr:spPr>
        <a:xfrm>
          <a:off x="923925" y="619125"/>
          <a:ext cx="161925" cy="9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22</xdr:row>
      <xdr:rowOff>0</xdr:rowOff>
    </xdr:from>
    <xdr:to>
      <xdr:col>2</xdr:col>
      <xdr:colOff>295350</xdr:colOff>
      <xdr:row>22</xdr:row>
      <xdr:rowOff>0</xdr:rowOff>
    </xdr:to>
    <xdr:cxnSp macro="">
      <xdr:nvCxnSpPr>
        <xdr:cNvPr id="23" name="Conector reto 22"/>
        <xdr:cNvCxnSpPr/>
      </xdr:nvCxnSpPr>
      <xdr:spPr>
        <a:xfrm>
          <a:off x="923925" y="297180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30</xdr:row>
      <xdr:rowOff>0</xdr:rowOff>
    </xdr:from>
    <xdr:to>
      <xdr:col>3</xdr:col>
      <xdr:colOff>75</xdr:colOff>
      <xdr:row>30</xdr:row>
      <xdr:rowOff>0</xdr:rowOff>
    </xdr:to>
    <xdr:cxnSp macro="">
      <xdr:nvCxnSpPr>
        <xdr:cNvPr id="24" name="Conector reto 23"/>
        <xdr:cNvCxnSpPr/>
      </xdr:nvCxnSpPr>
      <xdr:spPr>
        <a:xfrm>
          <a:off x="942975" y="527685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37</xdr:row>
      <xdr:rowOff>590550</xdr:rowOff>
    </xdr:from>
    <xdr:to>
      <xdr:col>2</xdr:col>
      <xdr:colOff>285825</xdr:colOff>
      <xdr:row>37</xdr:row>
      <xdr:rowOff>590550</xdr:rowOff>
    </xdr:to>
    <xdr:cxnSp macro="">
      <xdr:nvCxnSpPr>
        <xdr:cNvPr id="25" name="Conector reto 24"/>
        <xdr:cNvCxnSpPr/>
      </xdr:nvCxnSpPr>
      <xdr:spPr>
        <a:xfrm>
          <a:off x="914400" y="7267575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42</xdr:row>
      <xdr:rowOff>0</xdr:rowOff>
    </xdr:from>
    <xdr:to>
      <xdr:col>5</xdr:col>
      <xdr:colOff>180975</xdr:colOff>
      <xdr:row>42</xdr:row>
      <xdr:rowOff>9525</xdr:rowOff>
    </xdr:to>
    <xdr:cxnSp macro="">
      <xdr:nvCxnSpPr>
        <xdr:cNvPr id="26" name="Conector de seta reta 25"/>
        <xdr:cNvCxnSpPr/>
      </xdr:nvCxnSpPr>
      <xdr:spPr>
        <a:xfrm>
          <a:off x="2162175" y="8458200"/>
          <a:ext cx="161925" cy="9525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13</xdr:row>
      <xdr:rowOff>409576</xdr:rowOff>
    </xdr:from>
    <xdr:to>
      <xdr:col>5</xdr:col>
      <xdr:colOff>161925</xdr:colOff>
      <xdr:row>42</xdr:row>
      <xdr:rowOff>28575</xdr:rowOff>
    </xdr:to>
    <xdr:cxnSp macro="">
      <xdr:nvCxnSpPr>
        <xdr:cNvPr id="27" name="Conector reto 26"/>
        <xdr:cNvCxnSpPr/>
      </xdr:nvCxnSpPr>
      <xdr:spPr>
        <a:xfrm flipH="1" flipV="1">
          <a:off x="1952626" y="742951"/>
          <a:ext cx="19049" cy="76009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13</xdr:row>
      <xdr:rowOff>400050</xdr:rowOff>
    </xdr:from>
    <xdr:to>
      <xdr:col>6</xdr:col>
      <xdr:colOff>75</xdr:colOff>
      <xdr:row>13</xdr:row>
      <xdr:rowOff>400050</xdr:rowOff>
    </xdr:to>
    <xdr:cxnSp macro="">
      <xdr:nvCxnSpPr>
        <xdr:cNvPr id="28" name="Conector reto 27"/>
        <xdr:cNvCxnSpPr/>
      </xdr:nvCxnSpPr>
      <xdr:spPr>
        <a:xfrm>
          <a:off x="1971675" y="733425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16</xdr:row>
      <xdr:rowOff>0</xdr:rowOff>
    </xdr:from>
    <xdr:to>
      <xdr:col>6</xdr:col>
      <xdr:colOff>600075</xdr:colOff>
      <xdr:row>17</xdr:row>
      <xdr:rowOff>9525</xdr:rowOff>
    </xdr:to>
    <xdr:cxnSp macro="">
      <xdr:nvCxnSpPr>
        <xdr:cNvPr id="29" name="Conector reto 28"/>
        <xdr:cNvCxnSpPr/>
      </xdr:nvCxnSpPr>
      <xdr:spPr>
        <a:xfrm>
          <a:off x="5600700" y="1000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20</xdr:row>
      <xdr:rowOff>0</xdr:rowOff>
    </xdr:from>
    <xdr:to>
      <xdr:col>6</xdr:col>
      <xdr:colOff>590550</xdr:colOff>
      <xdr:row>21</xdr:row>
      <xdr:rowOff>28575</xdr:rowOff>
    </xdr:to>
    <xdr:cxnSp macro="">
      <xdr:nvCxnSpPr>
        <xdr:cNvPr id="30" name="Conector reto 29"/>
        <xdr:cNvCxnSpPr/>
      </xdr:nvCxnSpPr>
      <xdr:spPr>
        <a:xfrm>
          <a:off x="5591175" y="21621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24</xdr:row>
      <xdr:rowOff>0</xdr:rowOff>
    </xdr:from>
    <xdr:to>
      <xdr:col>6</xdr:col>
      <xdr:colOff>600075</xdr:colOff>
      <xdr:row>25</xdr:row>
      <xdr:rowOff>9525</xdr:rowOff>
    </xdr:to>
    <xdr:cxnSp macro="">
      <xdr:nvCxnSpPr>
        <xdr:cNvPr id="31" name="Conector reto 30"/>
        <xdr:cNvCxnSpPr/>
      </xdr:nvCxnSpPr>
      <xdr:spPr>
        <a:xfrm>
          <a:off x="5600700" y="31432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28</xdr:row>
      <xdr:rowOff>0</xdr:rowOff>
    </xdr:from>
    <xdr:to>
      <xdr:col>6</xdr:col>
      <xdr:colOff>561975</xdr:colOff>
      <xdr:row>29</xdr:row>
      <xdr:rowOff>19050</xdr:rowOff>
    </xdr:to>
    <xdr:cxnSp macro="">
      <xdr:nvCxnSpPr>
        <xdr:cNvPr id="32" name="Conector reto 31"/>
        <xdr:cNvCxnSpPr/>
      </xdr:nvCxnSpPr>
      <xdr:spPr>
        <a:xfrm>
          <a:off x="5562600" y="42957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32</xdr:row>
      <xdr:rowOff>0</xdr:rowOff>
    </xdr:from>
    <xdr:to>
      <xdr:col>6</xdr:col>
      <xdr:colOff>628650</xdr:colOff>
      <xdr:row>33</xdr:row>
      <xdr:rowOff>28575</xdr:rowOff>
    </xdr:to>
    <xdr:cxnSp macro="">
      <xdr:nvCxnSpPr>
        <xdr:cNvPr id="33" name="Conector reto 32"/>
        <xdr:cNvCxnSpPr/>
      </xdr:nvCxnSpPr>
      <xdr:spPr>
        <a:xfrm>
          <a:off x="5629275" y="54483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36</xdr:row>
      <xdr:rowOff>0</xdr:rowOff>
    </xdr:from>
    <xdr:to>
      <xdr:col>6</xdr:col>
      <xdr:colOff>600075</xdr:colOff>
      <xdr:row>37</xdr:row>
      <xdr:rowOff>19050</xdr:rowOff>
    </xdr:to>
    <xdr:cxnSp macro="">
      <xdr:nvCxnSpPr>
        <xdr:cNvPr id="34" name="Conector reto 33"/>
        <xdr:cNvCxnSpPr/>
      </xdr:nvCxnSpPr>
      <xdr:spPr>
        <a:xfrm>
          <a:off x="5600700" y="65532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40</xdr:row>
      <xdr:rowOff>0</xdr:rowOff>
    </xdr:from>
    <xdr:to>
      <xdr:col>6</xdr:col>
      <xdr:colOff>609600</xdr:colOff>
      <xdr:row>41</xdr:row>
      <xdr:rowOff>19050</xdr:rowOff>
    </xdr:to>
    <xdr:cxnSp macro="">
      <xdr:nvCxnSpPr>
        <xdr:cNvPr id="35" name="Conector reto 34"/>
        <xdr:cNvCxnSpPr/>
      </xdr:nvCxnSpPr>
      <xdr:spPr>
        <a:xfrm>
          <a:off x="5610225" y="78390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13</xdr:row>
      <xdr:rowOff>238126</xdr:rowOff>
    </xdr:from>
    <xdr:to>
      <xdr:col>8</xdr:col>
      <xdr:colOff>123825</xdr:colOff>
      <xdr:row>46</xdr:row>
      <xdr:rowOff>28575</xdr:rowOff>
    </xdr:to>
    <xdr:cxnSp macro="">
      <xdr:nvCxnSpPr>
        <xdr:cNvPr id="36" name="Conector reto 35"/>
        <xdr:cNvCxnSpPr/>
      </xdr:nvCxnSpPr>
      <xdr:spPr>
        <a:xfrm flipV="1">
          <a:off x="2952750" y="571501"/>
          <a:ext cx="0" cy="86296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13</xdr:row>
      <xdr:rowOff>238125</xdr:rowOff>
    </xdr:from>
    <xdr:to>
      <xdr:col>9</xdr:col>
      <xdr:colOff>75</xdr:colOff>
      <xdr:row>13</xdr:row>
      <xdr:rowOff>238125</xdr:rowOff>
    </xdr:to>
    <xdr:cxnSp macro="">
      <xdr:nvCxnSpPr>
        <xdr:cNvPr id="37" name="Conector reto 36"/>
        <xdr:cNvCxnSpPr/>
      </xdr:nvCxnSpPr>
      <xdr:spPr>
        <a:xfrm>
          <a:off x="2952750" y="571500"/>
          <a:ext cx="152475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16</xdr:row>
      <xdr:rowOff>0</xdr:rowOff>
    </xdr:from>
    <xdr:to>
      <xdr:col>9</xdr:col>
      <xdr:colOff>485775</xdr:colOff>
      <xdr:row>17</xdr:row>
      <xdr:rowOff>9525</xdr:rowOff>
    </xdr:to>
    <xdr:cxnSp macro="">
      <xdr:nvCxnSpPr>
        <xdr:cNvPr id="39" name="Conector reto 38"/>
        <xdr:cNvCxnSpPr/>
      </xdr:nvCxnSpPr>
      <xdr:spPr>
        <a:xfrm>
          <a:off x="7496175" y="1000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19</xdr:row>
      <xdr:rowOff>133350</xdr:rowOff>
    </xdr:from>
    <xdr:to>
      <xdr:col>9</xdr:col>
      <xdr:colOff>447675</xdr:colOff>
      <xdr:row>21</xdr:row>
      <xdr:rowOff>0</xdr:rowOff>
    </xdr:to>
    <xdr:cxnSp macro="">
      <xdr:nvCxnSpPr>
        <xdr:cNvPr id="40" name="Conector reto 39"/>
        <xdr:cNvCxnSpPr/>
      </xdr:nvCxnSpPr>
      <xdr:spPr>
        <a:xfrm>
          <a:off x="7458075" y="22764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24</xdr:row>
      <xdr:rowOff>0</xdr:rowOff>
    </xdr:from>
    <xdr:to>
      <xdr:col>9</xdr:col>
      <xdr:colOff>428625</xdr:colOff>
      <xdr:row>25</xdr:row>
      <xdr:rowOff>19050</xdr:rowOff>
    </xdr:to>
    <xdr:cxnSp macro="">
      <xdr:nvCxnSpPr>
        <xdr:cNvPr id="41" name="Conector reto 40"/>
        <xdr:cNvCxnSpPr/>
      </xdr:nvCxnSpPr>
      <xdr:spPr>
        <a:xfrm>
          <a:off x="7439025" y="35814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28</xdr:row>
      <xdr:rowOff>0</xdr:rowOff>
    </xdr:from>
    <xdr:to>
      <xdr:col>9</xdr:col>
      <xdr:colOff>438150</xdr:colOff>
      <xdr:row>29</xdr:row>
      <xdr:rowOff>9525</xdr:rowOff>
    </xdr:to>
    <xdr:cxnSp macro="">
      <xdr:nvCxnSpPr>
        <xdr:cNvPr id="42" name="Conector reto 41"/>
        <xdr:cNvCxnSpPr/>
      </xdr:nvCxnSpPr>
      <xdr:spPr>
        <a:xfrm>
          <a:off x="7448550" y="4714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409575</xdr:colOff>
      <xdr:row>31</xdr:row>
      <xdr:rowOff>133350</xdr:rowOff>
    </xdr:from>
    <xdr:to>
      <xdr:col>9</xdr:col>
      <xdr:colOff>409575</xdr:colOff>
      <xdr:row>33</xdr:row>
      <xdr:rowOff>0</xdr:rowOff>
    </xdr:to>
    <xdr:cxnSp macro="">
      <xdr:nvCxnSpPr>
        <xdr:cNvPr id="43" name="Conector reto 42"/>
        <xdr:cNvCxnSpPr/>
      </xdr:nvCxnSpPr>
      <xdr:spPr>
        <a:xfrm>
          <a:off x="7419975" y="62769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36</xdr:row>
      <xdr:rowOff>0</xdr:rowOff>
    </xdr:from>
    <xdr:to>
      <xdr:col>9</xdr:col>
      <xdr:colOff>390525</xdr:colOff>
      <xdr:row>37</xdr:row>
      <xdr:rowOff>9525</xdr:rowOff>
    </xdr:to>
    <xdr:cxnSp macro="">
      <xdr:nvCxnSpPr>
        <xdr:cNvPr id="44" name="Conector reto 43"/>
        <xdr:cNvCxnSpPr/>
      </xdr:nvCxnSpPr>
      <xdr:spPr>
        <a:xfrm>
          <a:off x="7400925" y="74009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40</xdr:row>
      <xdr:rowOff>0</xdr:rowOff>
    </xdr:from>
    <xdr:to>
      <xdr:col>9</xdr:col>
      <xdr:colOff>457200</xdr:colOff>
      <xdr:row>41</xdr:row>
      <xdr:rowOff>9525</xdr:rowOff>
    </xdr:to>
    <xdr:cxnSp macro="">
      <xdr:nvCxnSpPr>
        <xdr:cNvPr id="45" name="Conector reto 44"/>
        <xdr:cNvCxnSpPr/>
      </xdr:nvCxnSpPr>
      <xdr:spPr>
        <a:xfrm>
          <a:off x="7467600" y="88296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42</xdr:row>
      <xdr:rowOff>0</xdr:rowOff>
    </xdr:from>
    <xdr:to>
      <xdr:col>11</xdr:col>
      <xdr:colOff>171450</xdr:colOff>
      <xdr:row>42</xdr:row>
      <xdr:rowOff>0</xdr:rowOff>
    </xdr:to>
    <xdr:cxnSp macro="">
      <xdr:nvCxnSpPr>
        <xdr:cNvPr id="46" name="Conector de seta reta 45"/>
        <xdr:cNvCxnSpPr/>
      </xdr:nvCxnSpPr>
      <xdr:spPr>
        <a:xfrm>
          <a:off x="4733925" y="8458200"/>
          <a:ext cx="161925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142876</xdr:colOff>
      <xdr:row>13</xdr:row>
      <xdr:rowOff>276226</xdr:rowOff>
    </xdr:from>
    <xdr:to>
      <xdr:col>11</xdr:col>
      <xdr:colOff>161925</xdr:colOff>
      <xdr:row>42</xdr:row>
      <xdr:rowOff>0</xdr:rowOff>
    </xdr:to>
    <xdr:cxnSp macro="">
      <xdr:nvCxnSpPr>
        <xdr:cNvPr id="47" name="Conector reto 46"/>
        <xdr:cNvCxnSpPr/>
      </xdr:nvCxnSpPr>
      <xdr:spPr>
        <a:xfrm flipH="1" flipV="1">
          <a:off x="4038601" y="609601"/>
          <a:ext cx="19049" cy="77057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13</xdr:row>
      <xdr:rowOff>276225</xdr:rowOff>
    </xdr:from>
    <xdr:to>
      <xdr:col>11</xdr:col>
      <xdr:colOff>285825</xdr:colOff>
      <xdr:row>13</xdr:row>
      <xdr:rowOff>276225</xdr:rowOff>
    </xdr:to>
    <xdr:cxnSp macro="">
      <xdr:nvCxnSpPr>
        <xdr:cNvPr id="48" name="Conector reto 47"/>
        <xdr:cNvCxnSpPr/>
      </xdr:nvCxnSpPr>
      <xdr:spPr>
        <a:xfrm>
          <a:off x="4019550" y="609600"/>
          <a:ext cx="162000" cy="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41</xdr:row>
      <xdr:rowOff>895350</xdr:rowOff>
    </xdr:from>
    <xdr:to>
      <xdr:col>14</xdr:col>
      <xdr:colOff>381000</xdr:colOff>
      <xdr:row>41</xdr:row>
      <xdr:rowOff>895350</xdr:rowOff>
    </xdr:to>
    <xdr:cxnSp macro="">
      <xdr:nvCxnSpPr>
        <xdr:cNvPr id="49" name="Conector de seta reta 48"/>
        <xdr:cNvCxnSpPr/>
      </xdr:nvCxnSpPr>
      <xdr:spPr>
        <a:xfrm>
          <a:off x="10077450" y="10153650"/>
          <a:ext cx="361950" cy="0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342901</xdr:colOff>
      <xdr:row>13</xdr:row>
      <xdr:rowOff>276226</xdr:rowOff>
    </xdr:from>
    <xdr:to>
      <xdr:col>14</xdr:col>
      <xdr:colOff>361950</xdr:colOff>
      <xdr:row>42</xdr:row>
      <xdr:rowOff>0</xdr:rowOff>
    </xdr:to>
    <xdr:cxnSp macro="">
      <xdr:nvCxnSpPr>
        <xdr:cNvPr id="50" name="Conector reto 49"/>
        <xdr:cNvCxnSpPr/>
      </xdr:nvCxnSpPr>
      <xdr:spPr>
        <a:xfrm flipH="1" flipV="1">
          <a:off x="5876926" y="752476"/>
          <a:ext cx="19049" cy="77057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13</xdr:row>
      <xdr:rowOff>276225</xdr:rowOff>
    </xdr:from>
    <xdr:to>
      <xdr:col>14</xdr:col>
      <xdr:colOff>504900</xdr:colOff>
      <xdr:row>13</xdr:row>
      <xdr:rowOff>285750</xdr:rowOff>
    </xdr:to>
    <xdr:cxnSp macro="">
      <xdr:nvCxnSpPr>
        <xdr:cNvPr id="51" name="Conector reto 50"/>
        <xdr:cNvCxnSpPr/>
      </xdr:nvCxnSpPr>
      <xdr:spPr>
        <a:xfrm>
          <a:off x="5876925" y="752475"/>
          <a:ext cx="162000" cy="952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485775</xdr:colOff>
      <xdr:row>11</xdr:row>
      <xdr:rowOff>0</xdr:rowOff>
    </xdr:from>
    <xdr:to>
      <xdr:col>0</xdr:col>
      <xdr:colOff>485775</xdr:colOff>
      <xdr:row>13</xdr:row>
      <xdr:rowOff>9525</xdr:rowOff>
    </xdr:to>
    <xdr:cxnSp macro="">
      <xdr:nvCxnSpPr>
        <xdr:cNvPr id="52" name="Conector reto 51"/>
        <xdr:cNvCxnSpPr/>
      </xdr:nvCxnSpPr>
      <xdr:spPr>
        <a:xfrm>
          <a:off x="1095375" y="142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44</xdr:row>
      <xdr:rowOff>0</xdr:rowOff>
    </xdr:from>
    <xdr:to>
      <xdr:col>15</xdr:col>
      <xdr:colOff>419100</xdr:colOff>
      <xdr:row>46</xdr:row>
      <xdr:rowOff>9525</xdr:rowOff>
    </xdr:to>
    <xdr:cxnSp macro="">
      <xdr:nvCxnSpPr>
        <xdr:cNvPr id="53" name="Conector reto 52"/>
        <xdr:cNvCxnSpPr/>
      </xdr:nvCxnSpPr>
      <xdr:spPr>
        <a:xfrm>
          <a:off x="7753350" y="9525000"/>
          <a:ext cx="0" cy="571500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16</xdr:row>
      <xdr:rowOff>0</xdr:rowOff>
    </xdr:from>
    <xdr:to>
      <xdr:col>12</xdr:col>
      <xdr:colOff>533400</xdr:colOff>
      <xdr:row>17</xdr:row>
      <xdr:rowOff>9525</xdr:rowOff>
    </xdr:to>
    <xdr:cxnSp macro="">
      <xdr:nvCxnSpPr>
        <xdr:cNvPr id="54" name="Conector reto 53"/>
        <xdr:cNvCxnSpPr/>
      </xdr:nvCxnSpPr>
      <xdr:spPr>
        <a:xfrm>
          <a:off x="9372600" y="12858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20</xdr:row>
      <xdr:rowOff>0</xdr:rowOff>
    </xdr:from>
    <xdr:to>
      <xdr:col>12</xdr:col>
      <xdr:colOff>504825</xdr:colOff>
      <xdr:row>21</xdr:row>
      <xdr:rowOff>9525</xdr:rowOff>
    </xdr:to>
    <xdr:cxnSp macro="">
      <xdr:nvCxnSpPr>
        <xdr:cNvPr id="55" name="Conector reto 54"/>
        <xdr:cNvCxnSpPr/>
      </xdr:nvCxnSpPr>
      <xdr:spPr>
        <a:xfrm>
          <a:off x="9344025" y="25717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24</xdr:row>
      <xdr:rowOff>0</xdr:rowOff>
    </xdr:from>
    <xdr:to>
      <xdr:col>12</xdr:col>
      <xdr:colOff>514350</xdr:colOff>
      <xdr:row>25</xdr:row>
      <xdr:rowOff>9525</xdr:rowOff>
    </xdr:to>
    <xdr:cxnSp macro="">
      <xdr:nvCxnSpPr>
        <xdr:cNvPr id="56" name="Conector reto 55"/>
        <xdr:cNvCxnSpPr/>
      </xdr:nvCxnSpPr>
      <xdr:spPr>
        <a:xfrm>
          <a:off x="9353550" y="4000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28</xdr:row>
      <xdr:rowOff>0</xdr:rowOff>
    </xdr:from>
    <xdr:to>
      <xdr:col>12</xdr:col>
      <xdr:colOff>523875</xdr:colOff>
      <xdr:row>29</xdr:row>
      <xdr:rowOff>9525</xdr:rowOff>
    </xdr:to>
    <xdr:cxnSp macro="">
      <xdr:nvCxnSpPr>
        <xdr:cNvPr id="57" name="Conector reto 56"/>
        <xdr:cNvCxnSpPr/>
      </xdr:nvCxnSpPr>
      <xdr:spPr>
        <a:xfrm>
          <a:off x="9363075" y="5143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32</xdr:row>
      <xdr:rowOff>0</xdr:rowOff>
    </xdr:from>
    <xdr:to>
      <xdr:col>12</xdr:col>
      <xdr:colOff>504825</xdr:colOff>
      <xdr:row>33</xdr:row>
      <xdr:rowOff>9525</xdr:rowOff>
    </xdr:to>
    <xdr:cxnSp macro="">
      <xdr:nvCxnSpPr>
        <xdr:cNvPr id="58" name="Conector reto 57"/>
        <xdr:cNvCxnSpPr/>
      </xdr:nvCxnSpPr>
      <xdr:spPr>
        <a:xfrm>
          <a:off x="9344025" y="67151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36</xdr:row>
      <xdr:rowOff>0</xdr:rowOff>
    </xdr:from>
    <xdr:to>
      <xdr:col>12</xdr:col>
      <xdr:colOff>504825</xdr:colOff>
      <xdr:row>37</xdr:row>
      <xdr:rowOff>9525</xdr:rowOff>
    </xdr:to>
    <xdr:cxnSp macro="">
      <xdr:nvCxnSpPr>
        <xdr:cNvPr id="59" name="Conector reto 58"/>
        <xdr:cNvCxnSpPr/>
      </xdr:nvCxnSpPr>
      <xdr:spPr>
        <a:xfrm>
          <a:off x="9344025" y="78295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514350</xdr:colOff>
      <xdr:row>40</xdr:row>
      <xdr:rowOff>0</xdr:rowOff>
    </xdr:from>
    <xdr:to>
      <xdr:col>12</xdr:col>
      <xdr:colOff>514350</xdr:colOff>
      <xdr:row>41</xdr:row>
      <xdr:rowOff>19050</xdr:rowOff>
    </xdr:to>
    <xdr:cxnSp macro="">
      <xdr:nvCxnSpPr>
        <xdr:cNvPr id="60" name="Conector reto 59"/>
        <xdr:cNvCxnSpPr/>
      </xdr:nvCxnSpPr>
      <xdr:spPr>
        <a:xfrm>
          <a:off x="9353550" y="92678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16</xdr:row>
      <xdr:rowOff>0</xdr:rowOff>
    </xdr:from>
    <xdr:to>
      <xdr:col>15</xdr:col>
      <xdr:colOff>523875</xdr:colOff>
      <xdr:row>17</xdr:row>
      <xdr:rowOff>28575</xdr:rowOff>
    </xdr:to>
    <xdr:cxnSp macro="">
      <xdr:nvCxnSpPr>
        <xdr:cNvPr id="61" name="Conector reto 60"/>
        <xdr:cNvCxnSpPr/>
      </xdr:nvCxnSpPr>
      <xdr:spPr>
        <a:xfrm>
          <a:off x="11191875" y="130492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552450</xdr:colOff>
      <xdr:row>20</xdr:row>
      <xdr:rowOff>0</xdr:rowOff>
    </xdr:from>
    <xdr:to>
      <xdr:col>15</xdr:col>
      <xdr:colOff>552450</xdr:colOff>
      <xdr:row>21</xdr:row>
      <xdr:rowOff>19050</xdr:rowOff>
    </xdr:to>
    <xdr:cxnSp macro="">
      <xdr:nvCxnSpPr>
        <xdr:cNvPr id="62" name="Conector reto 61"/>
        <xdr:cNvCxnSpPr/>
      </xdr:nvCxnSpPr>
      <xdr:spPr>
        <a:xfrm>
          <a:off x="11220450" y="25812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23</xdr:row>
      <xdr:rowOff>133350</xdr:rowOff>
    </xdr:from>
    <xdr:to>
      <xdr:col>15</xdr:col>
      <xdr:colOff>533400</xdr:colOff>
      <xdr:row>25</xdr:row>
      <xdr:rowOff>0</xdr:rowOff>
    </xdr:to>
    <xdr:cxnSp macro="">
      <xdr:nvCxnSpPr>
        <xdr:cNvPr id="63" name="Conector reto 62"/>
        <xdr:cNvCxnSpPr/>
      </xdr:nvCxnSpPr>
      <xdr:spPr>
        <a:xfrm>
          <a:off x="11201400" y="39909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28</xdr:row>
      <xdr:rowOff>0</xdr:rowOff>
    </xdr:from>
    <xdr:to>
      <xdr:col>15</xdr:col>
      <xdr:colOff>523875</xdr:colOff>
      <xdr:row>29</xdr:row>
      <xdr:rowOff>9525</xdr:rowOff>
    </xdr:to>
    <xdr:cxnSp macro="">
      <xdr:nvCxnSpPr>
        <xdr:cNvPr id="64" name="Conector reto 63"/>
        <xdr:cNvCxnSpPr/>
      </xdr:nvCxnSpPr>
      <xdr:spPr>
        <a:xfrm>
          <a:off x="11191875" y="514350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32</xdr:row>
      <xdr:rowOff>0</xdr:rowOff>
    </xdr:from>
    <xdr:to>
      <xdr:col>15</xdr:col>
      <xdr:colOff>523875</xdr:colOff>
      <xdr:row>33</xdr:row>
      <xdr:rowOff>19050</xdr:rowOff>
    </xdr:to>
    <xdr:cxnSp macro="">
      <xdr:nvCxnSpPr>
        <xdr:cNvPr id="65" name="Conector reto 64"/>
        <xdr:cNvCxnSpPr/>
      </xdr:nvCxnSpPr>
      <xdr:spPr>
        <a:xfrm>
          <a:off x="11191875" y="67246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523875</xdr:colOff>
      <xdr:row>36</xdr:row>
      <xdr:rowOff>0</xdr:rowOff>
    </xdr:from>
    <xdr:to>
      <xdr:col>15</xdr:col>
      <xdr:colOff>523875</xdr:colOff>
      <xdr:row>37</xdr:row>
      <xdr:rowOff>9525</xdr:rowOff>
    </xdr:to>
    <xdr:cxnSp macro="">
      <xdr:nvCxnSpPr>
        <xdr:cNvPr id="66" name="Conector reto 65"/>
        <xdr:cNvCxnSpPr/>
      </xdr:nvCxnSpPr>
      <xdr:spPr>
        <a:xfrm>
          <a:off x="11191875" y="7829550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504825</xdr:colOff>
      <xdr:row>39</xdr:row>
      <xdr:rowOff>133350</xdr:rowOff>
    </xdr:from>
    <xdr:to>
      <xdr:col>15</xdr:col>
      <xdr:colOff>504825</xdr:colOff>
      <xdr:row>41</xdr:row>
      <xdr:rowOff>0</xdr:rowOff>
    </xdr:to>
    <xdr:cxnSp macro="">
      <xdr:nvCxnSpPr>
        <xdr:cNvPr id="67" name="Conector reto 66"/>
        <xdr:cNvCxnSpPr/>
      </xdr:nvCxnSpPr>
      <xdr:spPr>
        <a:xfrm>
          <a:off x="11172825" y="9248775"/>
          <a:ext cx="0" cy="295275"/>
        </a:xfrm>
        <a:prstGeom prst="line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85725</xdr:rowOff>
    </xdr:from>
    <xdr:to>
      <xdr:col>3</xdr:col>
      <xdr:colOff>593725</xdr:colOff>
      <xdr:row>3</xdr:row>
      <xdr:rowOff>114300</xdr:rowOff>
    </xdr:to>
    <xdr:pic>
      <xdr:nvPicPr>
        <xdr:cNvPr id="68" name="Imagem 67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1765300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1765300</xdr:colOff>
      <xdr:row>3</xdr:row>
      <xdr:rowOff>76200</xdr:rowOff>
    </xdr:to>
    <xdr:pic>
      <xdr:nvPicPr>
        <xdr:cNvPr id="2" name="Imagem 1" descr="logo_metodista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7653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workbookViewId="0">
      <selection activeCell="A3" sqref="A3"/>
    </sheetView>
  </sheetViews>
  <sheetFormatPr defaultRowHeight="15" x14ac:dyDescent="0.25"/>
  <cols>
    <col min="1" max="1" width="71.42578125" style="5" customWidth="1"/>
    <col min="2" max="2" width="11.7109375" style="15" bestFit="1" customWidth="1"/>
    <col min="3" max="3" width="12.42578125" style="15" customWidth="1"/>
    <col min="4" max="4" width="19.7109375" style="77" bestFit="1" customWidth="1"/>
    <col min="5" max="6" width="17.85546875" style="77" bestFit="1" customWidth="1"/>
    <col min="7" max="7" width="20.7109375" style="77" bestFit="1" customWidth="1"/>
    <col min="8" max="8" width="20.42578125" style="77" bestFit="1" customWidth="1"/>
    <col min="9" max="10" width="20.42578125" style="15" bestFit="1" customWidth="1"/>
    <col min="11" max="16384" width="9.140625" style="75"/>
  </cols>
  <sheetData>
    <row r="1" spans="1:10" customFormat="1" x14ac:dyDescent="0.25">
      <c r="A1" s="5"/>
      <c r="D1" s="76"/>
      <c r="E1" s="76"/>
      <c r="F1" s="76"/>
      <c r="G1" s="76"/>
      <c r="H1" s="76"/>
    </row>
    <row r="2" spans="1:10" customFormat="1" x14ac:dyDescent="0.25">
      <c r="A2" s="5"/>
      <c r="D2" s="76"/>
      <c r="E2" s="76"/>
      <c r="F2" s="76"/>
      <c r="G2" s="76"/>
      <c r="H2" s="76"/>
    </row>
    <row r="3" spans="1:10" customFormat="1" x14ac:dyDescent="0.25">
      <c r="A3" s="5"/>
      <c r="D3" s="76"/>
      <c r="E3" s="76"/>
      <c r="F3" s="76"/>
      <c r="G3" s="76"/>
      <c r="H3" s="76"/>
    </row>
    <row r="4" spans="1:10" customFormat="1" x14ac:dyDescent="0.25">
      <c r="A4" s="5"/>
      <c r="D4" s="76"/>
      <c r="E4" s="76"/>
      <c r="F4" s="76"/>
      <c r="G4" s="76"/>
      <c r="H4" s="76"/>
    </row>
    <row r="5" spans="1:10" customFormat="1" x14ac:dyDescent="0.25">
      <c r="A5" s="5"/>
      <c r="D5" s="76"/>
      <c r="E5" s="76"/>
      <c r="F5" s="76"/>
      <c r="G5" s="76"/>
      <c r="H5" s="76"/>
      <c r="J5" s="73" t="s">
        <v>315</v>
      </c>
    </row>
    <row r="6" spans="1:10" customFormat="1" x14ac:dyDescent="0.25">
      <c r="A6" s="87" t="s">
        <v>352</v>
      </c>
      <c r="D6" s="76"/>
      <c r="E6" s="76"/>
      <c r="F6" s="76"/>
      <c r="G6" s="76"/>
      <c r="H6" s="76"/>
    </row>
    <row r="7" spans="1:10" customFormat="1" x14ac:dyDescent="0.25">
      <c r="A7" s="87" t="s">
        <v>309</v>
      </c>
      <c r="D7" s="76"/>
      <c r="E7" s="76"/>
      <c r="F7" s="76"/>
      <c r="G7" s="76"/>
      <c r="H7" s="76"/>
    </row>
    <row r="8" spans="1:10" customFormat="1" x14ac:dyDescent="0.25">
      <c r="A8" s="79"/>
      <c r="D8" s="76"/>
      <c r="E8" s="76"/>
      <c r="F8" s="76"/>
      <c r="G8" s="76"/>
      <c r="H8" s="76"/>
    </row>
    <row r="9" spans="1:10" s="15" customFormat="1" ht="21" x14ac:dyDescent="0.35">
      <c r="A9" s="86" t="s">
        <v>347</v>
      </c>
      <c r="D9" s="77"/>
      <c r="E9" s="77"/>
      <c r="F9" s="77"/>
      <c r="G9" s="77"/>
      <c r="H9" s="77"/>
    </row>
    <row r="10" spans="1:10" s="15" customFormat="1" x14ac:dyDescent="0.25">
      <c r="A10" s="5"/>
      <c r="D10" s="77"/>
      <c r="E10" s="77"/>
      <c r="F10" s="77"/>
      <c r="G10" s="77"/>
      <c r="H10" s="77"/>
    </row>
    <row r="11" spans="1:10" s="15" customFormat="1" ht="25.5" x14ac:dyDescent="0.25">
      <c r="A11" s="74" t="s">
        <v>132</v>
      </c>
      <c r="B11" s="53" t="s">
        <v>133</v>
      </c>
      <c r="C11" s="53" t="s">
        <v>320</v>
      </c>
      <c r="D11" s="78" t="s">
        <v>312</v>
      </c>
      <c r="E11" s="78" t="s">
        <v>313</v>
      </c>
      <c r="F11" s="78" t="s">
        <v>319</v>
      </c>
      <c r="G11" s="78" t="s">
        <v>314</v>
      </c>
      <c r="H11" s="78" t="s">
        <v>316</v>
      </c>
      <c r="I11" s="74" t="s">
        <v>317</v>
      </c>
      <c r="J11" s="74" t="s">
        <v>318</v>
      </c>
    </row>
    <row r="12" spans="1:10" s="80" customFormat="1" ht="15.75" x14ac:dyDescent="0.25">
      <c r="A12" s="108" t="s">
        <v>9</v>
      </c>
      <c r="B12" s="108" t="s">
        <v>137</v>
      </c>
      <c r="C12" s="110"/>
      <c r="D12" s="111">
        <f>SUM(D13,D28,D41,D54,D67,D80)</f>
        <v>47154</v>
      </c>
      <c r="E12" s="111">
        <v>0</v>
      </c>
      <c r="F12" s="111">
        <f>D12</f>
        <v>47154</v>
      </c>
      <c r="G12" s="111">
        <f>E12-D12</f>
        <v>-47154</v>
      </c>
      <c r="H12" s="111">
        <f>E12-F12</f>
        <v>-47154</v>
      </c>
      <c r="I12" s="112">
        <f>E12/D12</f>
        <v>0</v>
      </c>
      <c r="J12" s="112">
        <f>E12/F12</f>
        <v>0</v>
      </c>
    </row>
    <row r="13" spans="1:10" s="81" customFormat="1" ht="12.75" x14ac:dyDescent="0.2">
      <c r="A13" s="103" t="s">
        <v>10</v>
      </c>
      <c r="B13" s="104" t="s">
        <v>140</v>
      </c>
      <c r="C13" s="105"/>
      <c r="D13" s="106">
        <f>SUM(D14,D19,D22,D25)</f>
        <v>10760</v>
      </c>
      <c r="E13" s="106">
        <v>0</v>
      </c>
      <c r="F13" s="106">
        <f>D13</f>
        <v>10760</v>
      </c>
      <c r="G13" s="106">
        <f t="shared" ref="G13:G76" si="0">E13-D13</f>
        <v>-10760</v>
      </c>
      <c r="H13" s="106">
        <f t="shared" ref="H13:H76" si="1">E13-F13</f>
        <v>-10760</v>
      </c>
      <c r="I13" s="107">
        <f t="shared" ref="I13:I76" si="2">E13/D13</f>
        <v>0</v>
      </c>
      <c r="J13" s="107">
        <f t="shared" ref="J13:J76" si="3">E13/F13</f>
        <v>0</v>
      </c>
    </row>
    <row r="14" spans="1:10" s="82" customFormat="1" ht="11.25" x14ac:dyDescent="0.2">
      <c r="A14" s="113" t="s">
        <v>142</v>
      </c>
      <c r="B14" s="114" t="s">
        <v>143</v>
      </c>
      <c r="C14" s="115"/>
      <c r="D14" s="116">
        <f>SUM(D15,D16,D17,D18)</f>
        <v>6576</v>
      </c>
      <c r="E14" s="116">
        <v>0</v>
      </c>
      <c r="F14" s="116">
        <f>D14</f>
        <v>6576</v>
      </c>
      <c r="G14" s="116">
        <f t="shared" si="0"/>
        <v>-6576</v>
      </c>
      <c r="H14" s="116">
        <f t="shared" si="1"/>
        <v>-6576</v>
      </c>
      <c r="I14" s="117">
        <f t="shared" si="2"/>
        <v>0</v>
      </c>
      <c r="J14" s="117">
        <f t="shared" si="3"/>
        <v>0</v>
      </c>
    </row>
    <row r="15" spans="1:10" s="82" customFormat="1" ht="11.25" x14ac:dyDescent="0.2">
      <c r="A15" s="7" t="s">
        <v>145</v>
      </c>
      <c r="B15" s="91" t="s">
        <v>146</v>
      </c>
      <c r="C15" s="91" t="s">
        <v>322</v>
      </c>
      <c r="D15" s="89">
        <v>1752</v>
      </c>
      <c r="E15" s="89">
        <v>0</v>
      </c>
      <c r="F15" s="89">
        <f t="shared" ref="F15:F27" si="4">D15</f>
        <v>1752</v>
      </c>
      <c r="G15" s="89">
        <f t="shared" si="0"/>
        <v>-1752</v>
      </c>
      <c r="H15" s="89">
        <f t="shared" si="1"/>
        <v>-1752</v>
      </c>
      <c r="I15" s="90">
        <f t="shared" si="2"/>
        <v>0</v>
      </c>
      <c r="J15" s="90">
        <f t="shared" si="3"/>
        <v>0</v>
      </c>
    </row>
    <row r="16" spans="1:10" s="82" customFormat="1" ht="11.25" x14ac:dyDescent="0.2">
      <c r="A16" s="7" t="s">
        <v>148</v>
      </c>
      <c r="B16" s="91" t="s">
        <v>149</v>
      </c>
      <c r="C16" s="91" t="s">
        <v>322</v>
      </c>
      <c r="D16" s="89">
        <v>1168</v>
      </c>
      <c r="E16" s="89">
        <v>0</v>
      </c>
      <c r="F16" s="89">
        <f t="shared" si="4"/>
        <v>1168</v>
      </c>
      <c r="G16" s="89">
        <f t="shared" si="0"/>
        <v>-1168</v>
      </c>
      <c r="H16" s="89">
        <f t="shared" si="1"/>
        <v>-1168</v>
      </c>
      <c r="I16" s="90">
        <f t="shared" si="2"/>
        <v>0</v>
      </c>
      <c r="J16" s="90">
        <f t="shared" si="3"/>
        <v>0</v>
      </c>
    </row>
    <row r="17" spans="1:10" s="82" customFormat="1" ht="11.25" x14ac:dyDescent="0.2">
      <c r="A17" s="7" t="s">
        <v>152</v>
      </c>
      <c r="B17" s="91" t="s">
        <v>153</v>
      </c>
      <c r="C17" s="91" t="s">
        <v>325</v>
      </c>
      <c r="D17" s="89">
        <v>1320</v>
      </c>
      <c r="E17" s="89">
        <v>0</v>
      </c>
      <c r="F17" s="89">
        <f t="shared" si="4"/>
        <v>1320</v>
      </c>
      <c r="G17" s="89">
        <f t="shared" si="0"/>
        <v>-1320</v>
      </c>
      <c r="H17" s="89">
        <f t="shared" si="1"/>
        <v>-1320</v>
      </c>
      <c r="I17" s="90">
        <f t="shared" si="2"/>
        <v>0</v>
      </c>
      <c r="J17" s="90">
        <f t="shared" si="3"/>
        <v>0</v>
      </c>
    </row>
    <row r="18" spans="1:10" s="82" customFormat="1" ht="11.25" x14ac:dyDescent="0.2">
      <c r="A18" s="7" t="s">
        <v>156</v>
      </c>
      <c r="B18" s="91" t="s">
        <v>157</v>
      </c>
      <c r="C18" s="91" t="s">
        <v>322</v>
      </c>
      <c r="D18" s="89">
        <v>2336</v>
      </c>
      <c r="E18" s="89">
        <v>0</v>
      </c>
      <c r="F18" s="89">
        <f t="shared" si="4"/>
        <v>2336</v>
      </c>
      <c r="G18" s="89">
        <f t="shared" si="0"/>
        <v>-2336</v>
      </c>
      <c r="H18" s="89">
        <f t="shared" si="1"/>
        <v>-2336</v>
      </c>
      <c r="I18" s="90">
        <f t="shared" si="2"/>
        <v>0</v>
      </c>
      <c r="J18" s="90">
        <f t="shared" si="3"/>
        <v>0</v>
      </c>
    </row>
    <row r="19" spans="1:10" s="82" customFormat="1" ht="11.25" x14ac:dyDescent="0.2">
      <c r="A19" s="113" t="s">
        <v>159</v>
      </c>
      <c r="B19" s="114" t="s">
        <v>149</v>
      </c>
      <c r="C19" s="114"/>
      <c r="D19" s="116">
        <f>SUM(D20,D21)</f>
        <v>1168</v>
      </c>
      <c r="E19" s="116">
        <v>0</v>
      </c>
      <c r="F19" s="116">
        <f t="shared" si="4"/>
        <v>1168</v>
      </c>
      <c r="G19" s="116">
        <f t="shared" si="0"/>
        <v>-1168</v>
      </c>
      <c r="H19" s="116">
        <f t="shared" si="1"/>
        <v>-1168</v>
      </c>
      <c r="I19" s="117">
        <f t="shared" si="2"/>
        <v>0</v>
      </c>
      <c r="J19" s="117">
        <f t="shared" si="3"/>
        <v>0</v>
      </c>
    </row>
    <row r="20" spans="1:10" s="82" customFormat="1" ht="11.25" x14ac:dyDescent="0.2">
      <c r="A20" s="7" t="s">
        <v>162</v>
      </c>
      <c r="B20" s="91" t="s">
        <v>163</v>
      </c>
      <c r="C20" s="91" t="s">
        <v>322</v>
      </c>
      <c r="D20" s="89">
        <v>584</v>
      </c>
      <c r="E20" s="89">
        <v>0</v>
      </c>
      <c r="F20" s="89">
        <f t="shared" si="4"/>
        <v>584</v>
      </c>
      <c r="G20" s="89">
        <f t="shared" si="0"/>
        <v>-584</v>
      </c>
      <c r="H20" s="89">
        <f t="shared" si="1"/>
        <v>-584</v>
      </c>
      <c r="I20" s="90">
        <f t="shared" si="2"/>
        <v>0</v>
      </c>
      <c r="J20" s="90">
        <f t="shared" si="3"/>
        <v>0</v>
      </c>
    </row>
    <row r="21" spans="1:10" s="82" customFormat="1" ht="11.25" x14ac:dyDescent="0.2">
      <c r="A21" s="7" t="s">
        <v>164</v>
      </c>
      <c r="B21" s="91" t="s">
        <v>163</v>
      </c>
      <c r="C21" s="91" t="s">
        <v>322</v>
      </c>
      <c r="D21" s="89">
        <v>584</v>
      </c>
      <c r="E21" s="89">
        <v>0</v>
      </c>
      <c r="F21" s="89">
        <f t="shared" si="4"/>
        <v>584</v>
      </c>
      <c r="G21" s="89">
        <f t="shared" si="0"/>
        <v>-584</v>
      </c>
      <c r="H21" s="89">
        <f t="shared" si="1"/>
        <v>-584</v>
      </c>
      <c r="I21" s="90">
        <f t="shared" si="2"/>
        <v>0</v>
      </c>
      <c r="J21" s="90">
        <f t="shared" si="3"/>
        <v>0</v>
      </c>
    </row>
    <row r="22" spans="1:10" s="82" customFormat="1" ht="11.25" x14ac:dyDescent="0.2">
      <c r="A22" s="113" t="s">
        <v>165</v>
      </c>
      <c r="B22" s="114" t="s">
        <v>149</v>
      </c>
      <c r="C22" s="114"/>
      <c r="D22" s="116">
        <f>SUM(D23,D24)</f>
        <v>1168</v>
      </c>
      <c r="E22" s="116">
        <v>0</v>
      </c>
      <c r="F22" s="116">
        <f t="shared" si="4"/>
        <v>1168</v>
      </c>
      <c r="G22" s="116">
        <f t="shared" si="0"/>
        <v>-1168</v>
      </c>
      <c r="H22" s="116">
        <f t="shared" si="1"/>
        <v>-1168</v>
      </c>
      <c r="I22" s="117">
        <f t="shared" si="2"/>
        <v>0</v>
      </c>
      <c r="J22" s="117">
        <f t="shared" si="3"/>
        <v>0</v>
      </c>
    </row>
    <row r="23" spans="1:10" s="82" customFormat="1" ht="11.25" x14ac:dyDescent="0.2">
      <c r="A23" s="7" t="s">
        <v>168</v>
      </c>
      <c r="B23" s="91" t="s">
        <v>163</v>
      </c>
      <c r="C23" s="91" t="s">
        <v>322</v>
      </c>
      <c r="D23" s="89">
        <v>584</v>
      </c>
      <c r="E23" s="89">
        <v>0</v>
      </c>
      <c r="F23" s="89">
        <f t="shared" si="4"/>
        <v>584</v>
      </c>
      <c r="G23" s="89">
        <f t="shared" si="0"/>
        <v>-584</v>
      </c>
      <c r="H23" s="89">
        <f t="shared" si="1"/>
        <v>-584</v>
      </c>
      <c r="I23" s="90">
        <f t="shared" si="2"/>
        <v>0</v>
      </c>
      <c r="J23" s="90">
        <f t="shared" si="3"/>
        <v>0</v>
      </c>
    </row>
    <row r="24" spans="1:10" s="82" customFormat="1" ht="11.25" x14ac:dyDescent="0.2">
      <c r="A24" s="7" t="s">
        <v>169</v>
      </c>
      <c r="B24" s="91" t="s">
        <v>163</v>
      </c>
      <c r="C24" s="91" t="s">
        <v>322</v>
      </c>
      <c r="D24" s="89">
        <v>584</v>
      </c>
      <c r="E24" s="89">
        <v>0</v>
      </c>
      <c r="F24" s="89">
        <f t="shared" si="4"/>
        <v>584</v>
      </c>
      <c r="G24" s="89">
        <f t="shared" si="0"/>
        <v>-584</v>
      </c>
      <c r="H24" s="89">
        <f t="shared" si="1"/>
        <v>-584</v>
      </c>
      <c r="I24" s="90">
        <f t="shared" si="2"/>
        <v>0</v>
      </c>
      <c r="J24" s="90">
        <f t="shared" si="3"/>
        <v>0</v>
      </c>
    </row>
    <row r="25" spans="1:10" s="82" customFormat="1" ht="11.25" x14ac:dyDescent="0.2">
      <c r="A25" s="113" t="s">
        <v>170</v>
      </c>
      <c r="B25" s="114" t="s">
        <v>171</v>
      </c>
      <c r="C25" s="114"/>
      <c r="D25" s="116">
        <f>SUM(D26,D27)</f>
        <v>1848</v>
      </c>
      <c r="E25" s="116">
        <v>0</v>
      </c>
      <c r="F25" s="116">
        <f t="shared" si="4"/>
        <v>1848</v>
      </c>
      <c r="G25" s="116">
        <f t="shared" si="0"/>
        <v>-1848</v>
      </c>
      <c r="H25" s="116">
        <f t="shared" si="1"/>
        <v>-1848</v>
      </c>
      <c r="I25" s="117">
        <f t="shared" si="2"/>
        <v>0</v>
      </c>
      <c r="J25" s="117">
        <f t="shared" si="3"/>
        <v>0</v>
      </c>
    </row>
    <row r="26" spans="1:10" s="82" customFormat="1" ht="11.25" x14ac:dyDescent="0.2">
      <c r="A26" s="7" t="s">
        <v>173</v>
      </c>
      <c r="B26" s="91" t="s">
        <v>174</v>
      </c>
      <c r="C26" s="91" t="s">
        <v>325</v>
      </c>
      <c r="D26" s="89">
        <v>440</v>
      </c>
      <c r="E26" s="89">
        <v>0</v>
      </c>
      <c r="F26" s="89">
        <f t="shared" si="4"/>
        <v>440</v>
      </c>
      <c r="G26" s="89">
        <f t="shared" si="0"/>
        <v>-440</v>
      </c>
      <c r="H26" s="89">
        <f t="shared" si="1"/>
        <v>-440</v>
      </c>
      <c r="I26" s="90">
        <f t="shared" si="2"/>
        <v>0</v>
      </c>
      <c r="J26" s="90">
        <f t="shared" si="3"/>
        <v>0</v>
      </c>
    </row>
    <row r="27" spans="1:10" s="82" customFormat="1" ht="11.25" x14ac:dyDescent="0.2">
      <c r="A27" s="7" t="s">
        <v>176</v>
      </c>
      <c r="B27" s="91" t="s">
        <v>177</v>
      </c>
      <c r="C27" s="91" t="s">
        <v>326</v>
      </c>
      <c r="D27" s="89">
        <v>1408</v>
      </c>
      <c r="E27" s="89">
        <v>0</v>
      </c>
      <c r="F27" s="89">
        <f t="shared" si="4"/>
        <v>1408</v>
      </c>
      <c r="G27" s="89">
        <f t="shared" si="0"/>
        <v>-1408</v>
      </c>
      <c r="H27" s="89">
        <f t="shared" si="1"/>
        <v>-1408</v>
      </c>
      <c r="I27" s="90">
        <f t="shared" si="2"/>
        <v>0</v>
      </c>
      <c r="J27" s="90">
        <f t="shared" si="3"/>
        <v>0</v>
      </c>
    </row>
    <row r="28" spans="1:10" s="81" customFormat="1" ht="12.75" x14ac:dyDescent="0.2">
      <c r="A28" s="103" t="s">
        <v>25</v>
      </c>
      <c r="B28" s="104" t="s">
        <v>179</v>
      </c>
      <c r="C28" s="104"/>
      <c r="D28" s="106">
        <f>SUM(D29,D32,D35,D38)</f>
        <v>6250</v>
      </c>
      <c r="E28" s="106">
        <v>0</v>
      </c>
      <c r="F28" s="106">
        <f>D28</f>
        <v>6250</v>
      </c>
      <c r="G28" s="106">
        <f t="shared" si="0"/>
        <v>-6250</v>
      </c>
      <c r="H28" s="106">
        <f t="shared" si="1"/>
        <v>-6250</v>
      </c>
      <c r="I28" s="107">
        <f t="shared" si="2"/>
        <v>0</v>
      </c>
      <c r="J28" s="107">
        <f t="shared" si="3"/>
        <v>0</v>
      </c>
    </row>
    <row r="29" spans="1:10" s="82" customFormat="1" ht="11.25" x14ac:dyDescent="0.2">
      <c r="A29" s="113" t="s">
        <v>182</v>
      </c>
      <c r="B29" s="114" t="s">
        <v>179</v>
      </c>
      <c r="C29" s="114"/>
      <c r="D29" s="116">
        <f>SUM(D30,D31)</f>
        <v>1250</v>
      </c>
      <c r="E29" s="116">
        <v>0</v>
      </c>
      <c r="F29" s="116">
        <f>D29</f>
        <v>1250</v>
      </c>
      <c r="G29" s="116">
        <f t="shared" si="0"/>
        <v>-1250</v>
      </c>
      <c r="H29" s="116">
        <f t="shared" si="1"/>
        <v>-1250</v>
      </c>
      <c r="I29" s="117">
        <f t="shared" si="2"/>
        <v>0</v>
      </c>
      <c r="J29" s="117">
        <f t="shared" si="3"/>
        <v>0</v>
      </c>
    </row>
    <row r="30" spans="1:10" s="82" customFormat="1" ht="11.25" x14ac:dyDescent="0.2">
      <c r="A30" s="7" t="s">
        <v>183</v>
      </c>
      <c r="B30" s="91" t="s">
        <v>153</v>
      </c>
      <c r="C30" s="91" t="s">
        <v>324</v>
      </c>
      <c r="D30" s="89">
        <v>1000</v>
      </c>
      <c r="E30" s="89">
        <v>0</v>
      </c>
      <c r="F30" s="89">
        <f t="shared" ref="F30:F40" si="5">D30</f>
        <v>1000</v>
      </c>
      <c r="G30" s="89">
        <f t="shared" si="0"/>
        <v>-1000</v>
      </c>
      <c r="H30" s="89">
        <f t="shared" si="1"/>
        <v>-1000</v>
      </c>
      <c r="I30" s="90">
        <f t="shared" si="2"/>
        <v>0</v>
      </c>
      <c r="J30" s="90">
        <f t="shared" si="3"/>
        <v>0</v>
      </c>
    </row>
    <row r="31" spans="1:10" s="82" customFormat="1" ht="11.25" x14ac:dyDescent="0.2">
      <c r="A31" s="7" t="s">
        <v>185</v>
      </c>
      <c r="B31" s="91" t="s">
        <v>186</v>
      </c>
      <c r="C31" s="91" t="s">
        <v>324</v>
      </c>
      <c r="D31" s="89">
        <v>250</v>
      </c>
      <c r="E31" s="89">
        <v>0</v>
      </c>
      <c r="F31" s="89">
        <f t="shared" si="5"/>
        <v>250</v>
      </c>
      <c r="G31" s="89">
        <f t="shared" si="0"/>
        <v>-250</v>
      </c>
      <c r="H31" s="89">
        <f t="shared" si="1"/>
        <v>-250</v>
      </c>
      <c r="I31" s="90">
        <f t="shared" si="2"/>
        <v>0</v>
      </c>
      <c r="J31" s="90">
        <f t="shared" si="3"/>
        <v>0</v>
      </c>
    </row>
    <row r="32" spans="1:10" s="82" customFormat="1" ht="11.25" x14ac:dyDescent="0.2">
      <c r="A32" s="113" t="s">
        <v>188</v>
      </c>
      <c r="B32" s="114" t="s">
        <v>189</v>
      </c>
      <c r="C32" s="114"/>
      <c r="D32" s="116">
        <f>SUM(D33,D34)</f>
        <v>2500</v>
      </c>
      <c r="E32" s="116">
        <v>0</v>
      </c>
      <c r="F32" s="116">
        <f t="shared" si="5"/>
        <v>2500</v>
      </c>
      <c r="G32" s="116">
        <f t="shared" si="0"/>
        <v>-2500</v>
      </c>
      <c r="H32" s="116">
        <f t="shared" si="1"/>
        <v>-2500</v>
      </c>
      <c r="I32" s="117">
        <f t="shared" si="2"/>
        <v>0</v>
      </c>
      <c r="J32" s="117">
        <f t="shared" si="3"/>
        <v>0</v>
      </c>
    </row>
    <row r="33" spans="1:10" s="82" customFormat="1" ht="11.25" x14ac:dyDescent="0.2">
      <c r="A33" s="7" t="s">
        <v>191</v>
      </c>
      <c r="B33" s="91" t="s">
        <v>186</v>
      </c>
      <c r="C33" s="91" t="s">
        <v>324</v>
      </c>
      <c r="D33" s="89">
        <v>2000</v>
      </c>
      <c r="E33" s="89">
        <v>0</v>
      </c>
      <c r="F33" s="89">
        <f t="shared" si="5"/>
        <v>2000</v>
      </c>
      <c r="G33" s="89">
        <f t="shared" si="0"/>
        <v>-2000</v>
      </c>
      <c r="H33" s="89">
        <f t="shared" si="1"/>
        <v>-2000</v>
      </c>
      <c r="I33" s="90">
        <f t="shared" si="2"/>
        <v>0</v>
      </c>
      <c r="J33" s="90">
        <f t="shared" si="3"/>
        <v>0</v>
      </c>
    </row>
    <row r="34" spans="1:10" s="82" customFormat="1" ht="11.25" x14ac:dyDescent="0.2">
      <c r="A34" s="7" t="s">
        <v>193</v>
      </c>
      <c r="B34" s="91" t="s">
        <v>149</v>
      </c>
      <c r="C34" s="91" t="s">
        <v>324</v>
      </c>
      <c r="D34" s="89">
        <v>500</v>
      </c>
      <c r="E34" s="89">
        <v>0</v>
      </c>
      <c r="F34" s="89">
        <f t="shared" si="5"/>
        <v>500</v>
      </c>
      <c r="G34" s="89">
        <f t="shared" si="0"/>
        <v>-500</v>
      </c>
      <c r="H34" s="89">
        <f t="shared" si="1"/>
        <v>-500</v>
      </c>
      <c r="I34" s="90">
        <f t="shared" si="2"/>
        <v>0</v>
      </c>
      <c r="J34" s="90">
        <f t="shared" si="3"/>
        <v>0</v>
      </c>
    </row>
    <row r="35" spans="1:10" s="82" customFormat="1" ht="11.25" x14ac:dyDescent="0.2">
      <c r="A35" s="113" t="s">
        <v>195</v>
      </c>
      <c r="B35" s="114" t="s">
        <v>189</v>
      </c>
      <c r="C35" s="114"/>
      <c r="D35" s="116">
        <f>SUM(D36,D37)</f>
        <v>1600</v>
      </c>
      <c r="E35" s="116">
        <v>0</v>
      </c>
      <c r="F35" s="116">
        <f t="shared" si="5"/>
        <v>1600</v>
      </c>
      <c r="G35" s="116">
        <f t="shared" si="0"/>
        <v>-1600</v>
      </c>
      <c r="H35" s="116">
        <f t="shared" si="1"/>
        <v>-1600</v>
      </c>
      <c r="I35" s="117">
        <f t="shared" si="2"/>
        <v>0</v>
      </c>
      <c r="J35" s="117">
        <f t="shared" si="3"/>
        <v>0</v>
      </c>
    </row>
    <row r="36" spans="1:10" s="82" customFormat="1" ht="11.25" x14ac:dyDescent="0.2">
      <c r="A36" s="7" t="s">
        <v>196</v>
      </c>
      <c r="B36" s="91" t="s">
        <v>197</v>
      </c>
      <c r="C36" s="91" t="s">
        <v>324</v>
      </c>
      <c r="D36" s="89">
        <v>950</v>
      </c>
      <c r="E36" s="89">
        <v>0</v>
      </c>
      <c r="F36" s="89">
        <f t="shared" si="5"/>
        <v>950</v>
      </c>
      <c r="G36" s="89">
        <f t="shared" si="0"/>
        <v>-950</v>
      </c>
      <c r="H36" s="89">
        <f t="shared" si="1"/>
        <v>-950</v>
      </c>
      <c r="I36" s="90">
        <f t="shared" si="2"/>
        <v>0</v>
      </c>
      <c r="J36" s="90">
        <f t="shared" si="3"/>
        <v>0</v>
      </c>
    </row>
    <row r="37" spans="1:10" s="82" customFormat="1" ht="11.25" x14ac:dyDescent="0.2">
      <c r="A37" s="7" t="s">
        <v>199</v>
      </c>
      <c r="B37" s="91" t="s">
        <v>146</v>
      </c>
      <c r="C37" s="91" t="s">
        <v>324</v>
      </c>
      <c r="D37" s="89">
        <v>650</v>
      </c>
      <c r="E37" s="89">
        <v>0</v>
      </c>
      <c r="F37" s="89">
        <f t="shared" si="5"/>
        <v>650</v>
      </c>
      <c r="G37" s="89">
        <f t="shared" si="0"/>
        <v>-650</v>
      </c>
      <c r="H37" s="89">
        <f t="shared" si="1"/>
        <v>-650</v>
      </c>
      <c r="I37" s="90">
        <f t="shared" si="2"/>
        <v>0</v>
      </c>
      <c r="J37" s="90">
        <f t="shared" si="3"/>
        <v>0</v>
      </c>
    </row>
    <row r="38" spans="1:10" s="82" customFormat="1" ht="11.25" x14ac:dyDescent="0.2">
      <c r="A38" s="113" t="s">
        <v>200</v>
      </c>
      <c r="B38" s="114" t="s">
        <v>189</v>
      </c>
      <c r="C38" s="114"/>
      <c r="D38" s="116">
        <f>SUM(D39,D40)</f>
        <v>900</v>
      </c>
      <c r="E38" s="116">
        <v>0</v>
      </c>
      <c r="F38" s="116">
        <f t="shared" si="5"/>
        <v>900</v>
      </c>
      <c r="G38" s="116">
        <f t="shared" si="0"/>
        <v>-900</v>
      </c>
      <c r="H38" s="116">
        <f t="shared" si="1"/>
        <v>-900</v>
      </c>
      <c r="I38" s="117">
        <f t="shared" si="2"/>
        <v>0</v>
      </c>
      <c r="J38" s="117">
        <f t="shared" si="3"/>
        <v>0</v>
      </c>
    </row>
    <row r="39" spans="1:10" s="82" customFormat="1" ht="11.25" x14ac:dyDescent="0.2">
      <c r="A39" s="7" t="s">
        <v>201</v>
      </c>
      <c r="B39" s="91" t="s">
        <v>186</v>
      </c>
      <c r="C39" s="91" t="s">
        <v>324</v>
      </c>
      <c r="D39" s="89">
        <v>600</v>
      </c>
      <c r="E39" s="89">
        <v>0</v>
      </c>
      <c r="F39" s="89">
        <f t="shared" si="5"/>
        <v>600</v>
      </c>
      <c r="G39" s="89">
        <f t="shared" si="0"/>
        <v>-600</v>
      </c>
      <c r="H39" s="89">
        <f t="shared" si="1"/>
        <v>-600</v>
      </c>
      <c r="I39" s="90">
        <f t="shared" si="2"/>
        <v>0</v>
      </c>
      <c r="J39" s="90">
        <f t="shared" si="3"/>
        <v>0</v>
      </c>
    </row>
    <row r="40" spans="1:10" s="82" customFormat="1" ht="11.25" x14ac:dyDescent="0.2">
      <c r="A40" s="7" t="s">
        <v>202</v>
      </c>
      <c r="B40" s="91" t="s">
        <v>149</v>
      </c>
      <c r="C40" s="91" t="s">
        <v>324</v>
      </c>
      <c r="D40" s="89">
        <v>300</v>
      </c>
      <c r="E40" s="89">
        <v>0</v>
      </c>
      <c r="F40" s="89">
        <f t="shared" si="5"/>
        <v>300</v>
      </c>
      <c r="G40" s="89">
        <f t="shared" si="0"/>
        <v>-300</v>
      </c>
      <c r="H40" s="89">
        <f t="shared" si="1"/>
        <v>-300</v>
      </c>
      <c r="I40" s="90">
        <f t="shared" si="2"/>
        <v>0</v>
      </c>
      <c r="J40" s="90">
        <f t="shared" si="3"/>
        <v>0</v>
      </c>
    </row>
    <row r="41" spans="1:10" s="81" customFormat="1" ht="12.75" x14ac:dyDescent="0.2">
      <c r="A41" s="103" t="s">
        <v>37</v>
      </c>
      <c r="B41" s="104" t="s">
        <v>203</v>
      </c>
      <c r="C41" s="104"/>
      <c r="D41" s="106">
        <f>SUM(D42,D45,D48,D51)</f>
        <v>7500</v>
      </c>
      <c r="E41" s="106">
        <v>0</v>
      </c>
      <c r="F41" s="106">
        <f>D41</f>
        <v>7500</v>
      </c>
      <c r="G41" s="106">
        <f t="shared" si="0"/>
        <v>-7500</v>
      </c>
      <c r="H41" s="106">
        <f t="shared" si="1"/>
        <v>-7500</v>
      </c>
      <c r="I41" s="107">
        <f t="shared" si="2"/>
        <v>0</v>
      </c>
      <c r="J41" s="107">
        <f t="shared" si="3"/>
        <v>0</v>
      </c>
    </row>
    <row r="42" spans="1:10" s="82" customFormat="1" ht="11.25" x14ac:dyDescent="0.2">
      <c r="A42" s="113" t="s">
        <v>206</v>
      </c>
      <c r="B42" s="114" t="s">
        <v>146</v>
      </c>
      <c r="C42" s="114"/>
      <c r="D42" s="116">
        <f>SUM(D43,D44)</f>
        <v>2000</v>
      </c>
      <c r="E42" s="116">
        <v>0</v>
      </c>
      <c r="F42" s="116">
        <f>D42</f>
        <v>2000</v>
      </c>
      <c r="G42" s="116">
        <f t="shared" si="0"/>
        <v>-2000</v>
      </c>
      <c r="H42" s="116">
        <f t="shared" si="1"/>
        <v>-2000</v>
      </c>
      <c r="I42" s="117">
        <f t="shared" si="2"/>
        <v>0</v>
      </c>
      <c r="J42" s="117">
        <f t="shared" si="3"/>
        <v>0</v>
      </c>
    </row>
    <row r="43" spans="1:10" s="82" customFormat="1" ht="11.25" x14ac:dyDescent="0.2">
      <c r="A43" s="7" t="s">
        <v>208</v>
      </c>
      <c r="B43" s="91" t="s">
        <v>149</v>
      </c>
      <c r="C43" s="91" t="s">
        <v>324</v>
      </c>
      <c r="D43" s="89">
        <v>1500</v>
      </c>
      <c r="E43" s="89">
        <v>0</v>
      </c>
      <c r="F43" s="89">
        <f t="shared" ref="F43:F53" si="6">D43</f>
        <v>1500</v>
      </c>
      <c r="G43" s="89">
        <f t="shared" si="0"/>
        <v>-1500</v>
      </c>
      <c r="H43" s="89">
        <f t="shared" si="1"/>
        <v>-1500</v>
      </c>
      <c r="I43" s="90">
        <f t="shared" si="2"/>
        <v>0</v>
      </c>
      <c r="J43" s="90">
        <f t="shared" si="3"/>
        <v>0</v>
      </c>
    </row>
    <row r="44" spans="1:10" s="82" customFormat="1" ht="11.25" x14ac:dyDescent="0.2">
      <c r="A44" s="7" t="s">
        <v>210</v>
      </c>
      <c r="B44" s="91" t="s">
        <v>163</v>
      </c>
      <c r="C44" s="91" t="s">
        <v>324</v>
      </c>
      <c r="D44" s="89">
        <v>500</v>
      </c>
      <c r="E44" s="89">
        <v>0</v>
      </c>
      <c r="F44" s="89">
        <f t="shared" si="6"/>
        <v>500</v>
      </c>
      <c r="G44" s="89">
        <f t="shared" si="0"/>
        <v>-500</v>
      </c>
      <c r="H44" s="89">
        <f t="shared" si="1"/>
        <v>-500</v>
      </c>
      <c r="I44" s="90">
        <f t="shared" si="2"/>
        <v>0</v>
      </c>
      <c r="J44" s="90">
        <f t="shared" si="3"/>
        <v>0</v>
      </c>
    </row>
    <row r="45" spans="1:10" s="82" customFormat="1" ht="11.25" x14ac:dyDescent="0.2">
      <c r="A45" s="113" t="s">
        <v>211</v>
      </c>
      <c r="B45" s="114" t="s">
        <v>186</v>
      </c>
      <c r="C45" s="114"/>
      <c r="D45" s="116">
        <f>SUM(D46,D47)</f>
        <v>4000</v>
      </c>
      <c r="E45" s="116">
        <v>0</v>
      </c>
      <c r="F45" s="116">
        <f t="shared" si="6"/>
        <v>4000</v>
      </c>
      <c r="G45" s="116">
        <f t="shared" si="0"/>
        <v>-4000</v>
      </c>
      <c r="H45" s="116">
        <f t="shared" si="1"/>
        <v>-4000</v>
      </c>
      <c r="I45" s="117">
        <f t="shared" si="2"/>
        <v>0</v>
      </c>
      <c r="J45" s="117">
        <f t="shared" si="3"/>
        <v>0</v>
      </c>
    </row>
    <row r="46" spans="1:10" s="82" customFormat="1" ht="11.25" x14ac:dyDescent="0.2">
      <c r="A46" s="7" t="s">
        <v>214</v>
      </c>
      <c r="B46" s="91" t="s">
        <v>157</v>
      </c>
      <c r="C46" s="91" t="s">
        <v>324</v>
      </c>
      <c r="D46" s="89">
        <v>2000</v>
      </c>
      <c r="E46" s="89">
        <v>0</v>
      </c>
      <c r="F46" s="89">
        <f t="shared" si="6"/>
        <v>2000</v>
      </c>
      <c r="G46" s="89">
        <f t="shared" si="0"/>
        <v>-2000</v>
      </c>
      <c r="H46" s="89">
        <f t="shared" si="1"/>
        <v>-2000</v>
      </c>
      <c r="I46" s="90">
        <f t="shared" si="2"/>
        <v>0</v>
      </c>
      <c r="J46" s="90">
        <f t="shared" si="3"/>
        <v>0</v>
      </c>
    </row>
    <row r="47" spans="1:10" s="82" customFormat="1" ht="11.25" x14ac:dyDescent="0.2">
      <c r="A47" s="7" t="s">
        <v>215</v>
      </c>
      <c r="B47" s="91" t="s">
        <v>146</v>
      </c>
      <c r="C47" s="91" t="s">
        <v>324</v>
      </c>
      <c r="D47" s="89">
        <v>2000</v>
      </c>
      <c r="E47" s="89">
        <v>0</v>
      </c>
      <c r="F47" s="89">
        <f t="shared" si="6"/>
        <v>2000</v>
      </c>
      <c r="G47" s="89">
        <f t="shared" si="0"/>
        <v>-2000</v>
      </c>
      <c r="H47" s="89">
        <f t="shared" si="1"/>
        <v>-2000</v>
      </c>
      <c r="I47" s="90">
        <f t="shared" si="2"/>
        <v>0</v>
      </c>
      <c r="J47" s="90">
        <f t="shared" si="3"/>
        <v>0</v>
      </c>
    </row>
    <row r="48" spans="1:10" s="82" customFormat="1" ht="11.25" x14ac:dyDescent="0.2">
      <c r="A48" s="113" t="s">
        <v>217</v>
      </c>
      <c r="B48" s="114" t="s">
        <v>146</v>
      </c>
      <c r="C48" s="114"/>
      <c r="D48" s="116">
        <f>SUM(D49,D50)</f>
        <v>950</v>
      </c>
      <c r="E48" s="116">
        <v>0</v>
      </c>
      <c r="F48" s="116">
        <f t="shared" si="6"/>
        <v>950</v>
      </c>
      <c r="G48" s="116">
        <f t="shared" si="0"/>
        <v>-950</v>
      </c>
      <c r="H48" s="116">
        <f t="shared" si="1"/>
        <v>-950</v>
      </c>
      <c r="I48" s="117">
        <f t="shared" si="2"/>
        <v>0</v>
      </c>
      <c r="J48" s="117">
        <f t="shared" si="3"/>
        <v>0</v>
      </c>
    </row>
    <row r="49" spans="1:10" s="82" customFormat="1" ht="11.25" x14ac:dyDescent="0.2">
      <c r="A49" s="7" t="s">
        <v>219</v>
      </c>
      <c r="B49" s="91" t="s">
        <v>149</v>
      </c>
      <c r="C49" s="91" t="s">
        <v>324</v>
      </c>
      <c r="D49" s="89">
        <v>500</v>
      </c>
      <c r="E49" s="89">
        <v>0</v>
      </c>
      <c r="F49" s="89">
        <f t="shared" si="6"/>
        <v>500</v>
      </c>
      <c r="G49" s="89">
        <f t="shared" si="0"/>
        <v>-500</v>
      </c>
      <c r="H49" s="89">
        <f t="shared" si="1"/>
        <v>-500</v>
      </c>
      <c r="I49" s="90">
        <f t="shared" si="2"/>
        <v>0</v>
      </c>
      <c r="J49" s="90">
        <f t="shared" si="3"/>
        <v>0</v>
      </c>
    </row>
    <row r="50" spans="1:10" s="82" customFormat="1" ht="11.25" x14ac:dyDescent="0.2">
      <c r="A50" s="7" t="s">
        <v>221</v>
      </c>
      <c r="B50" s="91" t="s">
        <v>163</v>
      </c>
      <c r="C50" s="91" t="s">
        <v>324</v>
      </c>
      <c r="D50" s="89">
        <v>450</v>
      </c>
      <c r="E50" s="89">
        <v>0</v>
      </c>
      <c r="F50" s="89">
        <f t="shared" si="6"/>
        <v>450</v>
      </c>
      <c r="G50" s="89">
        <f t="shared" si="0"/>
        <v>-450</v>
      </c>
      <c r="H50" s="89">
        <f t="shared" si="1"/>
        <v>-450</v>
      </c>
      <c r="I50" s="90">
        <f t="shared" si="2"/>
        <v>0</v>
      </c>
      <c r="J50" s="90">
        <f t="shared" si="3"/>
        <v>0</v>
      </c>
    </row>
    <row r="51" spans="1:10" s="82" customFormat="1" ht="11.25" x14ac:dyDescent="0.2">
      <c r="A51" s="113" t="s">
        <v>222</v>
      </c>
      <c r="B51" s="114" t="s">
        <v>146</v>
      </c>
      <c r="C51" s="114"/>
      <c r="D51" s="116">
        <f>SUM(D52,D53)</f>
        <v>550</v>
      </c>
      <c r="E51" s="116">
        <v>0</v>
      </c>
      <c r="F51" s="116">
        <f t="shared" si="6"/>
        <v>550</v>
      </c>
      <c r="G51" s="116">
        <f t="shared" si="0"/>
        <v>-550</v>
      </c>
      <c r="H51" s="116">
        <f t="shared" si="1"/>
        <v>-550</v>
      </c>
      <c r="I51" s="117">
        <f t="shared" si="2"/>
        <v>0</v>
      </c>
      <c r="J51" s="117">
        <f t="shared" si="3"/>
        <v>0</v>
      </c>
    </row>
    <row r="52" spans="1:10" s="82" customFormat="1" ht="11.25" x14ac:dyDescent="0.2">
      <c r="A52" s="7" t="s">
        <v>224</v>
      </c>
      <c r="B52" s="91" t="s">
        <v>149</v>
      </c>
      <c r="C52" s="91" t="s">
        <v>324</v>
      </c>
      <c r="D52" s="89">
        <v>350</v>
      </c>
      <c r="E52" s="89">
        <v>0</v>
      </c>
      <c r="F52" s="89">
        <f t="shared" si="6"/>
        <v>350</v>
      </c>
      <c r="G52" s="89">
        <f t="shared" si="0"/>
        <v>-350</v>
      </c>
      <c r="H52" s="89">
        <f t="shared" si="1"/>
        <v>-350</v>
      </c>
      <c r="I52" s="90">
        <f t="shared" si="2"/>
        <v>0</v>
      </c>
      <c r="J52" s="90">
        <f t="shared" si="3"/>
        <v>0</v>
      </c>
    </row>
    <row r="53" spans="1:10" s="82" customFormat="1" ht="11.25" x14ac:dyDescent="0.2">
      <c r="A53" s="7" t="s">
        <v>226</v>
      </c>
      <c r="B53" s="91" t="s">
        <v>163</v>
      </c>
      <c r="C53" s="91" t="s">
        <v>324</v>
      </c>
      <c r="D53" s="89">
        <v>200</v>
      </c>
      <c r="E53" s="89">
        <v>0</v>
      </c>
      <c r="F53" s="89">
        <f t="shared" si="6"/>
        <v>200</v>
      </c>
      <c r="G53" s="89">
        <f t="shared" si="0"/>
        <v>-200</v>
      </c>
      <c r="H53" s="89">
        <f t="shared" si="1"/>
        <v>-200</v>
      </c>
      <c r="I53" s="90">
        <f t="shared" si="2"/>
        <v>0</v>
      </c>
      <c r="J53" s="90">
        <f t="shared" si="3"/>
        <v>0</v>
      </c>
    </row>
    <row r="54" spans="1:10" s="81" customFormat="1" ht="12.75" x14ac:dyDescent="0.2">
      <c r="A54" s="103" t="s">
        <v>50</v>
      </c>
      <c r="B54" s="104" t="s">
        <v>143</v>
      </c>
      <c r="C54" s="104"/>
      <c r="D54" s="106">
        <f>SUM(D55,D58,D61,D64)</f>
        <v>8360</v>
      </c>
      <c r="E54" s="106">
        <v>0</v>
      </c>
      <c r="F54" s="106">
        <f>D54</f>
        <v>8360</v>
      </c>
      <c r="G54" s="106">
        <f t="shared" si="0"/>
        <v>-8360</v>
      </c>
      <c r="H54" s="106">
        <f t="shared" si="1"/>
        <v>-8360</v>
      </c>
      <c r="I54" s="107">
        <f t="shared" si="2"/>
        <v>0</v>
      </c>
      <c r="J54" s="107">
        <f t="shared" si="3"/>
        <v>0</v>
      </c>
    </row>
    <row r="55" spans="1:10" s="83" customFormat="1" ht="11.25" x14ac:dyDescent="0.2">
      <c r="A55" s="118" t="s">
        <v>227</v>
      </c>
      <c r="B55" s="119" t="s">
        <v>149</v>
      </c>
      <c r="C55" s="119"/>
      <c r="D55" s="120">
        <f>SUM(D56:D57)</f>
        <v>2740</v>
      </c>
      <c r="E55" s="120">
        <v>0</v>
      </c>
      <c r="F55" s="120">
        <f>D55</f>
        <v>2740</v>
      </c>
      <c r="G55" s="120">
        <f t="shared" si="0"/>
        <v>-2740</v>
      </c>
      <c r="H55" s="120">
        <f t="shared" si="1"/>
        <v>-2740</v>
      </c>
      <c r="I55" s="121">
        <f t="shared" si="2"/>
        <v>0</v>
      </c>
      <c r="J55" s="121">
        <f t="shared" si="3"/>
        <v>0</v>
      </c>
    </row>
    <row r="56" spans="1:10" s="83" customFormat="1" ht="11.25" x14ac:dyDescent="0.2">
      <c r="A56" s="94" t="s">
        <v>229</v>
      </c>
      <c r="B56" s="95" t="s">
        <v>163</v>
      </c>
      <c r="C56" s="95" t="s">
        <v>321</v>
      </c>
      <c r="D56" s="92">
        <v>240</v>
      </c>
      <c r="E56" s="92">
        <v>0</v>
      </c>
      <c r="F56" s="92">
        <f t="shared" ref="F56:F66" si="7">D56</f>
        <v>240</v>
      </c>
      <c r="G56" s="92">
        <f t="shared" si="0"/>
        <v>-240</v>
      </c>
      <c r="H56" s="92">
        <f t="shared" si="1"/>
        <v>-240</v>
      </c>
      <c r="I56" s="93">
        <f t="shared" si="2"/>
        <v>0</v>
      </c>
      <c r="J56" s="93">
        <f t="shared" si="3"/>
        <v>0</v>
      </c>
    </row>
    <row r="57" spans="1:10" s="83" customFormat="1" ht="11.25" x14ac:dyDescent="0.2">
      <c r="A57" s="94" t="s">
        <v>230</v>
      </c>
      <c r="B57" s="95" t="s">
        <v>163</v>
      </c>
      <c r="C57" s="95" t="s">
        <v>324</v>
      </c>
      <c r="D57" s="92">
        <v>2500</v>
      </c>
      <c r="E57" s="92">
        <v>0</v>
      </c>
      <c r="F57" s="92">
        <f t="shared" si="7"/>
        <v>2500</v>
      </c>
      <c r="G57" s="92">
        <f t="shared" si="0"/>
        <v>-2500</v>
      </c>
      <c r="H57" s="92">
        <f t="shared" si="1"/>
        <v>-2500</v>
      </c>
      <c r="I57" s="93">
        <f t="shared" si="2"/>
        <v>0</v>
      </c>
      <c r="J57" s="93">
        <f t="shared" si="3"/>
        <v>0</v>
      </c>
    </row>
    <row r="58" spans="1:10" s="83" customFormat="1" ht="11.25" x14ac:dyDescent="0.2">
      <c r="A58" s="118" t="s">
        <v>231</v>
      </c>
      <c r="B58" s="119" t="s">
        <v>232</v>
      </c>
      <c r="C58" s="119"/>
      <c r="D58" s="120">
        <f>SUM(D59,D60)</f>
        <v>2400</v>
      </c>
      <c r="E58" s="120">
        <v>0</v>
      </c>
      <c r="F58" s="120">
        <f t="shared" si="7"/>
        <v>2400</v>
      </c>
      <c r="G58" s="120">
        <f t="shared" si="0"/>
        <v>-2400</v>
      </c>
      <c r="H58" s="120">
        <f t="shared" si="1"/>
        <v>-2400</v>
      </c>
      <c r="I58" s="121">
        <f t="shared" si="2"/>
        <v>0</v>
      </c>
      <c r="J58" s="121">
        <f t="shared" si="3"/>
        <v>0</v>
      </c>
    </row>
    <row r="59" spans="1:10" s="83" customFormat="1" ht="11.25" x14ac:dyDescent="0.2">
      <c r="A59" s="94" t="s">
        <v>234</v>
      </c>
      <c r="B59" s="95" t="s">
        <v>186</v>
      </c>
      <c r="C59" s="95" t="s">
        <v>321</v>
      </c>
      <c r="D59" s="92">
        <v>1680</v>
      </c>
      <c r="E59" s="92">
        <v>0</v>
      </c>
      <c r="F59" s="92">
        <f t="shared" si="7"/>
        <v>1680</v>
      </c>
      <c r="G59" s="92">
        <f t="shared" si="0"/>
        <v>-1680</v>
      </c>
      <c r="H59" s="92">
        <f t="shared" si="1"/>
        <v>-1680</v>
      </c>
      <c r="I59" s="93">
        <f t="shared" si="2"/>
        <v>0</v>
      </c>
      <c r="J59" s="93">
        <f t="shared" si="3"/>
        <v>0</v>
      </c>
    </row>
    <row r="60" spans="1:10" s="83" customFormat="1" ht="11.25" x14ac:dyDescent="0.2">
      <c r="A60" s="94" t="s">
        <v>235</v>
      </c>
      <c r="B60" s="95" t="s">
        <v>146</v>
      </c>
      <c r="C60" s="95" t="s">
        <v>321</v>
      </c>
      <c r="D60" s="92">
        <v>720</v>
      </c>
      <c r="E60" s="92">
        <v>0</v>
      </c>
      <c r="F60" s="92">
        <f t="shared" si="7"/>
        <v>720</v>
      </c>
      <c r="G60" s="92">
        <f t="shared" si="0"/>
        <v>-720</v>
      </c>
      <c r="H60" s="92">
        <f t="shared" si="1"/>
        <v>-720</v>
      </c>
      <c r="I60" s="93">
        <f t="shared" si="2"/>
        <v>0</v>
      </c>
      <c r="J60" s="93">
        <f t="shared" si="3"/>
        <v>0</v>
      </c>
    </row>
    <row r="61" spans="1:10" s="83" customFormat="1" ht="11.25" x14ac:dyDescent="0.2">
      <c r="A61" s="118" t="s">
        <v>236</v>
      </c>
      <c r="B61" s="119" t="s">
        <v>189</v>
      </c>
      <c r="C61" s="119"/>
      <c r="D61" s="120">
        <f>SUM(D62,D63)</f>
        <v>2500</v>
      </c>
      <c r="E61" s="120">
        <v>0</v>
      </c>
      <c r="F61" s="120">
        <f t="shared" si="7"/>
        <v>2500</v>
      </c>
      <c r="G61" s="120">
        <f t="shared" si="0"/>
        <v>-2500</v>
      </c>
      <c r="H61" s="120">
        <f t="shared" si="1"/>
        <v>-2500</v>
      </c>
      <c r="I61" s="121">
        <f t="shared" si="2"/>
        <v>0</v>
      </c>
      <c r="J61" s="121">
        <f t="shared" si="3"/>
        <v>0</v>
      </c>
    </row>
    <row r="62" spans="1:10" s="83" customFormat="1" ht="11.25" x14ac:dyDescent="0.2">
      <c r="A62" s="94" t="s">
        <v>237</v>
      </c>
      <c r="B62" s="95" t="s">
        <v>157</v>
      </c>
      <c r="C62" s="95" t="s">
        <v>324</v>
      </c>
      <c r="D62" s="92">
        <v>500</v>
      </c>
      <c r="E62" s="92">
        <v>0</v>
      </c>
      <c r="F62" s="92">
        <f t="shared" si="7"/>
        <v>500</v>
      </c>
      <c r="G62" s="92">
        <f t="shared" si="0"/>
        <v>-500</v>
      </c>
      <c r="H62" s="92">
        <f t="shared" si="1"/>
        <v>-500</v>
      </c>
      <c r="I62" s="93">
        <f t="shared" si="2"/>
        <v>0</v>
      </c>
      <c r="J62" s="93">
        <f t="shared" si="3"/>
        <v>0</v>
      </c>
    </row>
    <row r="63" spans="1:10" s="83" customFormat="1" ht="11.25" x14ac:dyDescent="0.2">
      <c r="A63" s="94" t="s">
        <v>238</v>
      </c>
      <c r="B63" s="95" t="s">
        <v>174</v>
      </c>
      <c r="C63" s="95" t="s">
        <v>324</v>
      </c>
      <c r="D63" s="92">
        <v>2000</v>
      </c>
      <c r="E63" s="92">
        <v>0</v>
      </c>
      <c r="F63" s="92">
        <f t="shared" si="7"/>
        <v>2000</v>
      </c>
      <c r="G63" s="92">
        <f t="shared" si="0"/>
        <v>-2000</v>
      </c>
      <c r="H63" s="92">
        <f t="shared" si="1"/>
        <v>-2000</v>
      </c>
      <c r="I63" s="93">
        <f t="shared" si="2"/>
        <v>0</v>
      </c>
      <c r="J63" s="93">
        <f t="shared" si="3"/>
        <v>0</v>
      </c>
    </row>
    <row r="64" spans="1:10" s="83" customFormat="1" ht="11.25" x14ac:dyDescent="0.2">
      <c r="A64" s="118" t="s">
        <v>239</v>
      </c>
      <c r="B64" s="119" t="s">
        <v>146</v>
      </c>
      <c r="C64" s="119"/>
      <c r="D64" s="120">
        <f>SUM(D65,D66)</f>
        <v>720</v>
      </c>
      <c r="E64" s="120">
        <v>0</v>
      </c>
      <c r="F64" s="120">
        <f t="shared" si="7"/>
        <v>720</v>
      </c>
      <c r="G64" s="120">
        <f t="shared" si="0"/>
        <v>-720</v>
      </c>
      <c r="H64" s="120">
        <f t="shared" si="1"/>
        <v>-720</v>
      </c>
      <c r="I64" s="121">
        <f t="shared" si="2"/>
        <v>0</v>
      </c>
      <c r="J64" s="121">
        <f t="shared" si="3"/>
        <v>0</v>
      </c>
    </row>
    <row r="65" spans="1:10" s="83" customFormat="1" ht="11.25" x14ac:dyDescent="0.2">
      <c r="A65" s="94" t="s">
        <v>240</v>
      </c>
      <c r="B65" s="95" t="s">
        <v>149</v>
      </c>
      <c r="C65" s="95" t="s">
        <v>321</v>
      </c>
      <c r="D65" s="92">
        <v>480</v>
      </c>
      <c r="E65" s="92">
        <v>0</v>
      </c>
      <c r="F65" s="92">
        <f t="shared" si="7"/>
        <v>480</v>
      </c>
      <c r="G65" s="92">
        <f t="shared" si="0"/>
        <v>-480</v>
      </c>
      <c r="H65" s="92">
        <f t="shared" si="1"/>
        <v>-480</v>
      </c>
      <c r="I65" s="93">
        <f t="shared" si="2"/>
        <v>0</v>
      </c>
      <c r="J65" s="93">
        <f t="shared" si="3"/>
        <v>0</v>
      </c>
    </row>
    <row r="66" spans="1:10" s="83" customFormat="1" ht="11.25" x14ac:dyDescent="0.2">
      <c r="A66" s="94" t="s">
        <v>241</v>
      </c>
      <c r="B66" s="95" t="s">
        <v>163</v>
      </c>
      <c r="C66" s="95" t="s">
        <v>321</v>
      </c>
      <c r="D66" s="92">
        <v>240</v>
      </c>
      <c r="E66" s="92">
        <v>0</v>
      </c>
      <c r="F66" s="92">
        <f t="shared" si="7"/>
        <v>240</v>
      </c>
      <c r="G66" s="92">
        <f t="shared" si="0"/>
        <v>-240</v>
      </c>
      <c r="H66" s="92">
        <f t="shared" si="1"/>
        <v>-240</v>
      </c>
      <c r="I66" s="93">
        <f t="shared" si="2"/>
        <v>0</v>
      </c>
      <c r="J66" s="93">
        <f t="shared" si="3"/>
        <v>0</v>
      </c>
    </row>
    <row r="67" spans="1:10" s="81" customFormat="1" ht="12.75" x14ac:dyDescent="0.2">
      <c r="A67" s="103" t="s">
        <v>63</v>
      </c>
      <c r="B67" s="104" t="s">
        <v>242</v>
      </c>
      <c r="C67" s="104"/>
      <c r="D67" s="106">
        <f>SUM(D68,D71,D74,D77)</f>
        <v>4560</v>
      </c>
      <c r="E67" s="106">
        <v>0</v>
      </c>
      <c r="F67" s="106">
        <f>D67</f>
        <v>4560</v>
      </c>
      <c r="G67" s="106">
        <f t="shared" si="0"/>
        <v>-4560</v>
      </c>
      <c r="H67" s="106">
        <f t="shared" si="1"/>
        <v>-4560</v>
      </c>
      <c r="I67" s="107">
        <f t="shared" si="2"/>
        <v>0</v>
      </c>
      <c r="J67" s="107">
        <f t="shared" si="3"/>
        <v>0</v>
      </c>
    </row>
    <row r="68" spans="1:10" s="82" customFormat="1" ht="11.25" x14ac:dyDescent="0.2">
      <c r="A68" s="113" t="s">
        <v>244</v>
      </c>
      <c r="B68" s="114" t="s">
        <v>186</v>
      </c>
      <c r="C68" s="114"/>
      <c r="D68" s="116">
        <f>SUM(D69,D70)</f>
        <v>1680</v>
      </c>
      <c r="E68" s="116">
        <v>0</v>
      </c>
      <c r="F68" s="116">
        <f>D68</f>
        <v>1680</v>
      </c>
      <c r="G68" s="116">
        <f t="shared" si="0"/>
        <v>-1680</v>
      </c>
      <c r="H68" s="116">
        <f t="shared" si="1"/>
        <v>-1680</v>
      </c>
      <c r="I68" s="117">
        <f t="shared" si="2"/>
        <v>0</v>
      </c>
      <c r="J68" s="117">
        <f t="shared" si="3"/>
        <v>0</v>
      </c>
    </row>
    <row r="69" spans="1:10" s="82" customFormat="1" ht="11.25" x14ac:dyDescent="0.2">
      <c r="A69" s="7" t="s">
        <v>246</v>
      </c>
      <c r="B69" s="91" t="s">
        <v>146</v>
      </c>
      <c r="C69" s="91" t="s">
        <v>321</v>
      </c>
      <c r="D69" s="89">
        <v>720</v>
      </c>
      <c r="E69" s="89">
        <v>0</v>
      </c>
      <c r="F69" s="89">
        <f t="shared" ref="F69:F79" si="8">D69</f>
        <v>720</v>
      </c>
      <c r="G69" s="89">
        <f t="shared" si="0"/>
        <v>-720</v>
      </c>
      <c r="H69" s="89">
        <f t="shared" si="1"/>
        <v>-720</v>
      </c>
      <c r="I69" s="90">
        <f t="shared" si="2"/>
        <v>0</v>
      </c>
      <c r="J69" s="90">
        <f t="shared" si="3"/>
        <v>0</v>
      </c>
    </row>
    <row r="70" spans="1:10" s="82" customFormat="1" ht="11.25" x14ac:dyDescent="0.2">
      <c r="A70" s="7" t="s">
        <v>248</v>
      </c>
      <c r="B70" s="91" t="s">
        <v>157</v>
      </c>
      <c r="C70" s="91" t="s">
        <v>321</v>
      </c>
      <c r="D70" s="89">
        <v>960</v>
      </c>
      <c r="E70" s="89">
        <v>0</v>
      </c>
      <c r="F70" s="89">
        <f t="shared" si="8"/>
        <v>960</v>
      </c>
      <c r="G70" s="89">
        <f t="shared" si="0"/>
        <v>-960</v>
      </c>
      <c r="H70" s="89">
        <f t="shared" si="1"/>
        <v>-960</v>
      </c>
      <c r="I70" s="90">
        <f t="shared" si="2"/>
        <v>0</v>
      </c>
      <c r="J70" s="90">
        <f t="shared" si="3"/>
        <v>0</v>
      </c>
    </row>
    <row r="71" spans="1:10" s="82" customFormat="1" ht="11.25" x14ac:dyDescent="0.2">
      <c r="A71" s="113" t="s">
        <v>250</v>
      </c>
      <c r="B71" s="114" t="s">
        <v>197</v>
      </c>
      <c r="C71" s="114"/>
      <c r="D71" s="116">
        <f>SUM(D73,D72)</f>
        <v>1440</v>
      </c>
      <c r="E71" s="116">
        <v>0</v>
      </c>
      <c r="F71" s="116">
        <f t="shared" si="8"/>
        <v>1440</v>
      </c>
      <c r="G71" s="116">
        <f t="shared" si="0"/>
        <v>-1440</v>
      </c>
      <c r="H71" s="116">
        <f t="shared" si="1"/>
        <v>-1440</v>
      </c>
      <c r="I71" s="117">
        <f t="shared" si="2"/>
        <v>0</v>
      </c>
      <c r="J71" s="117">
        <f t="shared" si="3"/>
        <v>0</v>
      </c>
    </row>
    <row r="72" spans="1:10" s="82" customFormat="1" ht="11.25" x14ac:dyDescent="0.2">
      <c r="A72" s="7" t="s">
        <v>253</v>
      </c>
      <c r="B72" s="91" t="s">
        <v>174</v>
      </c>
      <c r="C72" s="91" t="s">
        <v>321</v>
      </c>
      <c r="D72" s="89">
        <v>1200</v>
      </c>
      <c r="E72" s="89">
        <v>0</v>
      </c>
      <c r="F72" s="89">
        <f t="shared" si="8"/>
        <v>1200</v>
      </c>
      <c r="G72" s="89">
        <f t="shared" si="0"/>
        <v>-1200</v>
      </c>
      <c r="H72" s="89">
        <f t="shared" si="1"/>
        <v>-1200</v>
      </c>
      <c r="I72" s="90">
        <f t="shared" si="2"/>
        <v>0</v>
      </c>
      <c r="J72" s="90">
        <f t="shared" si="3"/>
        <v>0</v>
      </c>
    </row>
    <row r="73" spans="1:10" s="82" customFormat="1" ht="11.25" x14ac:dyDescent="0.2">
      <c r="A73" s="7" t="s">
        <v>255</v>
      </c>
      <c r="B73" s="91" t="s">
        <v>163</v>
      </c>
      <c r="C73" s="91" t="s">
        <v>321</v>
      </c>
      <c r="D73" s="89">
        <v>240</v>
      </c>
      <c r="E73" s="89">
        <v>0</v>
      </c>
      <c r="F73" s="89">
        <f t="shared" si="8"/>
        <v>240</v>
      </c>
      <c r="G73" s="89">
        <f t="shared" si="0"/>
        <v>-240</v>
      </c>
      <c r="H73" s="89">
        <f t="shared" si="1"/>
        <v>-240</v>
      </c>
      <c r="I73" s="90">
        <f t="shared" si="2"/>
        <v>0</v>
      </c>
      <c r="J73" s="90">
        <f t="shared" si="3"/>
        <v>0</v>
      </c>
    </row>
    <row r="74" spans="1:10" s="82" customFormat="1" ht="11.25" x14ac:dyDescent="0.2">
      <c r="A74" s="113" t="s">
        <v>256</v>
      </c>
      <c r="B74" s="114" t="s">
        <v>157</v>
      </c>
      <c r="C74" s="114"/>
      <c r="D74" s="116">
        <f>SUM(D75:D76)</f>
        <v>960</v>
      </c>
      <c r="E74" s="116">
        <v>0</v>
      </c>
      <c r="F74" s="116">
        <f t="shared" si="8"/>
        <v>960</v>
      </c>
      <c r="G74" s="116">
        <f t="shared" si="0"/>
        <v>-960</v>
      </c>
      <c r="H74" s="116">
        <f t="shared" si="1"/>
        <v>-960</v>
      </c>
      <c r="I74" s="117">
        <f t="shared" si="2"/>
        <v>0</v>
      </c>
      <c r="J74" s="117">
        <f t="shared" si="3"/>
        <v>0</v>
      </c>
    </row>
    <row r="75" spans="1:10" s="82" customFormat="1" ht="11.25" x14ac:dyDescent="0.2">
      <c r="A75" s="7" t="s">
        <v>259</v>
      </c>
      <c r="B75" s="91" t="s">
        <v>149</v>
      </c>
      <c r="C75" s="91" t="s">
        <v>321</v>
      </c>
      <c r="D75" s="89">
        <v>480</v>
      </c>
      <c r="E75" s="89">
        <v>0</v>
      </c>
      <c r="F75" s="89">
        <f t="shared" si="8"/>
        <v>480</v>
      </c>
      <c r="G75" s="89">
        <f t="shared" si="0"/>
        <v>-480</v>
      </c>
      <c r="H75" s="89">
        <f t="shared" si="1"/>
        <v>-480</v>
      </c>
      <c r="I75" s="90">
        <f t="shared" si="2"/>
        <v>0</v>
      </c>
      <c r="J75" s="90">
        <f t="shared" si="3"/>
        <v>0</v>
      </c>
    </row>
    <row r="76" spans="1:10" s="82" customFormat="1" ht="11.25" x14ac:dyDescent="0.2">
      <c r="A76" s="7" t="s">
        <v>261</v>
      </c>
      <c r="B76" s="91" t="s">
        <v>149</v>
      </c>
      <c r="C76" s="91" t="s">
        <v>321</v>
      </c>
      <c r="D76" s="89">
        <v>480</v>
      </c>
      <c r="E76" s="89">
        <v>0</v>
      </c>
      <c r="F76" s="89">
        <f t="shared" si="8"/>
        <v>480</v>
      </c>
      <c r="G76" s="89">
        <f t="shared" si="0"/>
        <v>-480</v>
      </c>
      <c r="H76" s="89">
        <f t="shared" si="1"/>
        <v>-480</v>
      </c>
      <c r="I76" s="90">
        <f t="shared" si="2"/>
        <v>0</v>
      </c>
      <c r="J76" s="90">
        <f t="shared" si="3"/>
        <v>0</v>
      </c>
    </row>
    <row r="77" spans="1:10" s="82" customFormat="1" ht="11.25" x14ac:dyDescent="0.2">
      <c r="A77" s="113" t="s">
        <v>263</v>
      </c>
      <c r="B77" s="114" t="s">
        <v>149</v>
      </c>
      <c r="C77" s="114"/>
      <c r="D77" s="116">
        <f>SUM(D78,D79)</f>
        <v>480</v>
      </c>
      <c r="E77" s="116">
        <v>0</v>
      </c>
      <c r="F77" s="116">
        <f t="shared" si="8"/>
        <v>480</v>
      </c>
      <c r="G77" s="116">
        <f t="shared" ref="G77:G92" si="9">E77-D77</f>
        <v>-480</v>
      </c>
      <c r="H77" s="116">
        <f t="shared" ref="H77:H92" si="10">E77-F77</f>
        <v>-480</v>
      </c>
      <c r="I77" s="117">
        <f t="shared" ref="I77:I92" si="11">E77/D77</f>
        <v>0</v>
      </c>
      <c r="J77" s="117">
        <f t="shared" ref="J77:J92" si="12">E77/F77</f>
        <v>0</v>
      </c>
    </row>
    <row r="78" spans="1:10" s="82" customFormat="1" ht="11.25" x14ac:dyDescent="0.2">
      <c r="A78" s="7" t="s">
        <v>265</v>
      </c>
      <c r="B78" s="91" t="s">
        <v>163</v>
      </c>
      <c r="C78" s="91" t="s">
        <v>321</v>
      </c>
      <c r="D78" s="89">
        <v>240</v>
      </c>
      <c r="E78" s="89">
        <v>0</v>
      </c>
      <c r="F78" s="89">
        <f t="shared" si="8"/>
        <v>240</v>
      </c>
      <c r="G78" s="89">
        <f t="shared" si="9"/>
        <v>-240</v>
      </c>
      <c r="H78" s="89">
        <f t="shared" si="10"/>
        <v>-240</v>
      </c>
      <c r="I78" s="90">
        <f t="shared" si="11"/>
        <v>0</v>
      </c>
      <c r="J78" s="90">
        <f t="shared" si="12"/>
        <v>0</v>
      </c>
    </row>
    <row r="79" spans="1:10" s="82" customFormat="1" ht="11.25" x14ac:dyDescent="0.2">
      <c r="A79" s="7" t="s">
        <v>266</v>
      </c>
      <c r="B79" s="91" t="s">
        <v>163</v>
      </c>
      <c r="C79" s="91" t="s">
        <v>321</v>
      </c>
      <c r="D79" s="89">
        <v>240</v>
      </c>
      <c r="E79" s="89">
        <v>0</v>
      </c>
      <c r="F79" s="89">
        <f t="shared" si="8"/>
        <v>240</v>
      </c>
      <c r="G79" s="89">
        <f t="shared" si="9"/>
        <v>-240</v>
      </c>
      <c r="H79" s="89">
        <f t="shared" si="10"/>
        <v>-240</v>
      </c>
      <c r="I79" s="90">
        <f t="shared" si="11"/>
        <v>0</v>
      </c>
      <c r="J79" s="90">
        <f t="shared" si="12"/>
        <v>0</v>
      </c>
    </row>
    <row r="80" spans="1:10" s="81" customFormat="1" ht="12.75" x14ac:dyDescent="0.2">
      <c r="A80" s="103" t="s">
        <v>76</v>
      </c>
      <c r="B80" s="104" t="s">
        <v>267</v>
      </c>
      <c r="C80" s="104"/>
      <c r="D80" s="106">
        <f>SUM(D81,D84,D87,D90)</f>
        <v>9724</v>
      </c>
      <c r="E80" s="106">
        <v>0</v>
      </c>
      <c r="F80" s="106">
        <f>D80</f>
        <v>9724</v>
      </c>
      <c r="G80" s="106">
        <f t="shared" si="9"/>
        <v>-9724</v>
      </c>
      <c r="H80" s="106">
        <f t="shared" si="10"/>
        <v>-9724</v>
      </c>
      <c r="I80" s="107">
        <f t="shared" si="11"/>
        <v>0</v>
      </c>
      <c r="J80" s="107">
        <f t="shared" si="12"/>
        <v>0</v>
      </c>
    </row>
    <row r="81" spans="1:10" s="82" customFormat="1" ht="11.25" x14ac:dyDescent="0.2">
      <c r="A81" s="113" t="s">
        <v>269</v>
      </c>
      <c r="B81" s="114" t="s">
        <v>149</v>
      </c>
      <c r="C81" s="114"/>
      <c r="D81" s="116">
        <f>SUM(D83,D82)</f>
        <v>824</v>
      </c>
      <c r="E81" s="116">
        <v>0</v>
      </c>
      <c r="F81" s="116">
        <f>D81</f>
        <v>824</v>
      </c>
      <c r="G81" s="116">
        <f t="shared" si="9"/>
        <v>-824</v>
      </c>
      <c r="H81" s="116">
        <f t="shared" si="10"/>
        <v>-824</v>
      </c>
      <c r="I81" s="117">
        <f t="shared" si="11"/>
        <v>0</v>
      </c>
      <c r="J81" s="117">
        <f t="shared" si="12"/>
        <v>0</v>
      </c>
    </row>
    <row r="82" spans="1:10" s="82" customFormat="1" ht="11.25" x14ac:dyDescent="0.2">
      <c r="A82" s="7" t="s">
        <v>271</v>
      </c>
      <c r="B82" s="91" t="s">
        <v>163</v>
      </c>
      <c r="C82" s="91" t="s">
        <v>322</v>
      </c>
      <c r="D82" s="89">
        <v>584</v>
      </c>
      <c r="E82" s="89">
        <v>0</v>
      </c>
      <c r="F82" s="89">
        <f t="shared" ref="F82:F92" si="13">D82</f>
        <v>584</v>
      </c>
      <c r="G82" s="89">
        <f t="shared" si="9"/>
        <v>-584</v>
      </c>
      <c r="H82" s="89">
        <f t="shared" si="10"/>
        <v>-584</v>
      </c>
      <c r="I82" s="90">
        <f t="shared" si="11"/>
        <v>0</v>
      </c>
      <c r="J82" s="90">
        <f t="shared" si="12"/>
        <v>0</v>
      </c>
    </row>
    <row r="83" spans="1:10" s="82" customFormat="1" ht="11.25" x14ac:dyDescent="0.2">
      <c r="A83" s="7" t="s">
        <v>272</v>
      </c>
      <c r="B83" s="91" t="s">
        <v>163</v>
      </c>
      <c r="C83" s="91" t="s">
        <v>321</v>
      </c>
      <c r="D83" s="89">
        <v>240</v>
      </c>
      <c r="E83" s="89">
        <v>0</v>
      </c>
      <c r="F83" s="89">
        <f t="shared" si="13"/>
        <v>240</v>
      </c>
      <c r="G83" s="89">
        <f t="shared" si="9"/>
        <v>-240</v>
      </c>
      <c r="H83" s="89">
        <f t="shared" si="10"/>
        <v>-240</v>
      </c>
      <c r="I83" s="90">
        <f t="shared" si="11"/>
        <v>0</v>
      </c>
      <c r="J83" s="90">
        <f t="shared" si="12"/>
        <v>0</v>
      </c>
    </row>
    <row r="84" spans="1:10" s="82" customFormat="1" ht="11.25" x14ac:dyDescent="0.2">
      <c r="A84" s="113" t="s">
        <v>273</v>
      </c>
      <c r="B84" s="114" t="s">
        <v>274</v>
      </c>
      <c r="C84" s="114"/>
      <c r="D84" s="116">
        <f>SUM(D85:D86)</f>
        <v>6000</v>
      </c>
      <c r="E84" s="116">
        <v>0</v>
      </c>
      <c r="F84" s="116">
        <f t="shared" si="13"/>
        <v>6000</v>
      </c>
      <c r="G84" s="116">
        <f t="shared" si="9"/>
        <v>-6000</v>
      </c>
      <c r="H84" s="116">
        <f t="shared" si="10"/>
        <v>-6000</v>
      </c>
      <c r="I84" s="117">
        <f t="shared" si="11"/>
        <v>0</v>
      </c>
      <c r="J84" s="117">
        <f t="shared" si="12"/>
        <v>0</v>
      </c>
    </row>
    <row r="85" spans="1:10" s="82" customFormat="1" ht="11.25" x14ac:dyDescent="0.2">
      <c r="A85" s="7" t="s">
        <v>277</v>
      </c>
      <c r="B85" s="91" t="s">
        <v>278</v>
      </c>
      <c r="C85" s="91" t="s">
        <v>324</v>
      </c>
      <c r="D85" s="89">
        <v>5500</v>
      </c>
      <c r="E85" s="89">
        <v>0</v>
      </c>
      <c r="F85" s="89">
        <f t="shared" si="13"/>
        <v>5500</v>
      </c>
      <c r="G85" s="89">
        <f t="shared" si="9"/>
        <v>-5500</v>
      </c>
      <c r="H85" s="89">
        <f t="shared" si="10"/>
        <v>-5500</v>
      </c>
      <c r="I85" s="90">
        <f t="shared" si="11"/>
        <v>0</v>
      </c>
      <c r="J85" s="90">
        <f t="shared" si="12"/>
        <v>0</v>
      </c>
    </row>
    <row r="86" spans="1:10" s="82" customFormat="1" ht="11.25" x14ac:dyDescent="0.2">
      <c r="A86" s="7" t="s">
        <v>280</v>
      </c>
      <c r="B86" s="91" t="s">
        <v>146</v>
      </c>
      <c r="C86" s="91" t="s">
        <v>324</v>
      </c>
      <c r="D86" s="89">
        <v>500</v>
      </c>
      <c r="E86" s="89">
        <v>0</v>
      </c>
      <c r="F86" s="89">
        <f t="shared" si="13"/>
        <v>500</v>
      </c>
      <c r="G86" s="89">
        <f t="shared" si="9"/>
        <v>-500</v>
      </c>
      <c r="H86" s="89">
        <f t="shared" si="10"/>
        <v>-500</v>
      </c>
      <c r="I86" s="90">
        <f t="shared" si="11"/>
        <v>0</v>
      </c>
      <c r="J86" s="90">
        <f t="shared" si="12"/>
        <v>0</v>
      </c>
    </row>
    <row r="87" spans="1:10" s="82" customFormat="1" ht="11.25" x14ac:dyDescent="0.2">
      <c r="A87" s="113" t="s">
        <v>282</v>
      </c>
      <c r="B87" s="114" t="s">
        <v>174</v>
      </c>
      <c r="C87" s="114"/>
      <c r="D87" s="116">
        <f>SUM(D88:D89)</f>
        <v>500</v>
      </c>
      <c r="E87" s="116">
        <v>0</v>
      </c>
      <c r="F87" s="116">
        <f t="shared" si="13"/>
        <v>500</v>
      </c>
      <c r="G87" s="116">
        <f t="shared" si="9"/>
        <v>-500</v>
      </c>
      <c r="H87" s="116">
        <f t="shared" si="10"/>
        <v>-500</v>
      </c>
      <c r="I87" s="117">
        <f t="shared" si="11"/>
        <v>0</v>
      </c>
      <c r="J87" s="117">
        <f t="shared" si="12"/>
        <v>0</v>
      </c>
    </row>
    <row r="88" spans="1:10" s="82" customFormat="1" ht="11.25" x14ac:dyDescent="0.2">
      <c r="A88" s="7" t="s">
        <v>285</v>
      </c>
      <c r="B88" s="91" t="s">
        <v>146</v>
      </c>
      <c r="C88" s="91" t="s">
        <v>324</v>
      </c>
      <c r="D88" s="89">
        <v>250</v>
      </c>
      <c r="E88" s="89">
        <v>0</v>
      </c>
      <c r="F88" s="89">
        <f t="shared" si="13"/>
        <v>250</v>
      </c>
      <c r="G88" s="89">
        <f t="shared" si="9"/>
        <v>-250</v>
      </c>
      <c r="H88" s="89">
        <f t="shared" si="10"/>
        <v>-250</v>
      </c>
      <c r="I88" s="90">
        <f t="shared" si="11"/>
        <v>0</v>
      </c>
      <c r="J88" s="90">
        <f t="shared" si="12"/>
        <v>0</v>
      </c>
    </row>
    <row r="89" spans="1:10" s="82" customFormat="1" ht="11.25" x14ac:dyDescent="0.2">
      <c r="A89" s="7" t="s">
        <v>287</v>
      </c>
      <c r="B89" s="91" t="s">
        <v>149</v>
      </c>
      <c r="C89" s="91" t="s">
        <v>324</v>
      </c>
      <c r="D89" s="89">
        <v>250</v>
      </c>
      <c r="E89" s="89">
        <v>0</v>
      </c>
      <c r="F89" s="89">
        <f t="shared" si="13"/>
        <v>250</v>
      </c>
      <c r="G89" s="89">
        <f t="shared" si="9"/>
        <v>-250</v>
      </c>
      <c r="H89" s="89">
        <f t="shared" si="10"/>
        <v>-250</v>
      </c>
      <c r="I89" s="90">
        <f t="shared" si="11"/>
        <v>0</v>
      </c>
      <c r="J89" s="90">
        <f t="shared" si="12"/>
        <v>0</v>
      </c>
    </row>
    <row r="90" spans="1:10" s="82" customFormat="1" ht="14.25" customHeight="1" x14ac:dyDescent="0.2">
      <c r="A90" s="113" t="s">
        <v>289</v>
      </c>
      <c r="B90" s="114" t="s">
        <v>290</v>
      </c>
      <c r="C90" s="114"/>
      <c r="D90" s="116">
        <f>SUM(D91,D92)</f>
        <v>2400</v>
      </c>
      <c r="E90" s="116">
        <v>0</v>
      </c>
      <c r="F90" s="116">
        <f t="shared" si="13"/>
        <v>2400</v>
      </c>
      <c r="G90" s="116">
        <f t="shared" si="9"/>
        <v>-2400</v>
      </c>
      <c r="H90" s="116">
        <f t="shared" si="10"/>
        <v>-2400</v>
      </c>
      <c r="I90" s="117">
        <f t="shared" si="11"/>
        <v>0</v>
      </c>
      <c r="J90" s="117">
        <f t="shared" si="12"/>
        <v>0</v>
      </c>
    </row>
    <row r="91" spans="1:10" s="82" customFormat="1" ht="11.25" x14ac:dyDescent="0.2">
      <c r="A91" s="7" t="s">
        <v>292</v>
      </c>
      <c r="B91" s="91" t="s">
        <v>157</v>
      </c>
      <c r="C91" s="91" t="s">
        <v>322</v>
      </c>
      <c r="D91" s="89">
        <v>960</v>
      </c>
      <c r="E91" s="89">
        <v>0</v>
      </c>
      <c r="F91" s="89">
        <f t="shared" si="13"/>
        <v>960</v>
      </c>
      <c r="G91" s="89">
        <f t="shared" si="9"/>
        <v>-960</v>
      </c>
      <c r="H91" s="89">
        <f t="shared" si="10"/>
        <v>-960</v>
      </c>
      <c r="I91" s="90">
        <f t="shared" si="11"/>
        <v>0</v>
      </c>
      <c r="J91" s="90">
        <f t="shared" si="12"/>
        <v>0</v>
      </c>
    </row>
    <row r="92" spans="1:10" s="82" customFormat="1" ht="11.25" x14ac:dyDescent="0.2">
      <c r="A92" s="7" t="s">
        <v>294</v>
      </c>
      <c r="B92" s="91" t="s">
        <v>232</v>
      </c>
      <c r="C92" s="91" t="s">
        <v>323</v>
      </c>
      <c r="D92" s="89">
        <v>1440</v>
      </c>
      <c r="E92" s="89">
        <v>0</v>
      </c>
      <c r="F92" s="89">
        <f t="shared" si="13"/>
        <v>1440</v>
      </c>
      <c r="G92" s="89">
        <f t="shared" si="9"/>
        <v>-1440</v>
      </c>
      <c r="H92" s="89">
        <f t="shared" si="10"/>
        <v>-1440</v>
      </c>
      <c r="I92" s="90">
        <f t="shared" si="11"/>
        <v>0</v>
      </c>
      <c r="J92" s="90">
        <f t="shared" si="12"/>
        <v>0</v>
      </c>
    </row>
    <row r="93" spans="1:10" x14ac:dyDescent="0.25">
      <c r="A93" s="96"/>
      <c r="B93" s="75"/>
      <c r="C93" s="75"/>
      <c r="D93" s="97"/>
      <c r="E93" s="97"/>
      <c r="F93" s="97"/>
      <c r="G93" s="97"/>
      <c r="H93" s="97"/>
      <c r="I93" s="75"/>
      <c r="J93" s="75"/>
    </row>
    <row r="94" spans="1:10" s="84" customFormat="1" ht="12.75" x14ac:dyDescent="0.2">
      <c r="A94" s="103" t="s">
        <v>327</v>
      </c>
      <c r="B94" s="127">
        <f>SUM(B95:D100)</f>
        <v>1891</v>
      </c>
      <c r="C94" s="128"/>
      <c r="D94" s="129"/>
      <c r="E94" s="104"/>
      <c r="F94" s="104"/>
      <c r="G94" s="104"/>
      <c r="H94" s="104"/>
      <c r="I94" s="104"/>
      <c r="J94" s="104"/>
    </row>
    <row r="95" spans="1:10" s="82" customFormat="1" ht="14.25" customHeight="1" x14ac:dyDescent="0.2">
      <c r="A95" s="98" t="s">
        <v>328</v>
      </c>
      <c r="B95" s="130">
        <v>1200</v>
      </c>
      <c r="C95" s="131"/>
      <c r="D95" s="132"/>
      <c r="E95" s="89"/>
      <c r="F95" s="89"/>
      <c r="G95" s="89"/>
      <c r="H95" s="89"/>
      <c r="I95" s="90"/>
      <c r="J95" s="90"/>
    </row>
    <row r="96" spans="1:10" s="82" customFormat="1" ht="11.25" x14ac:dyDescent="0.2">
      <c r="A96" s="98" t="s">
        <v>329</v>
      </c>
      <c r="B96" s="130">
        <v>250</v>
      </c>
      <c r="C96" s="131"/>
      <c r="D96" s="132"/>
      <c r="E96" s="89"/>
      <c r="F96" s="89"/>
      <c r="G96" s="89"/>
      <c r="H96" s="89"/>
      <c r="I96" s="90"/>
      <c r="J96" s="90"/>
    </row>
    <row r="97" spans="1:10" s="82" customFormat="1" ht="11.25" x14ac:dyDescent="0.2">
      <c r="A97" s="99" t="s">
        <v>330</v>
      </c>
      <c r="B97" s="130">
        <v>240</v>
      </c>
      <c r="C97" s="131"/>
      <c r="D97" s="132"/>
      <c r="E97" s="89"/>
      <c r="F97" s="89"/>
      <c r="G97" s="89"/>
      <c r="H97" s="89"/>
      <c r="I97" s="90"/>
      <c r="J97" s="90"/>
    </row>
    <row r="98" spans="1:10" s="82" customFormat="1" ht="11.25" x14ac:dyDescent="0.2">
      <c r="A98" s="99" t="s">
        <v>331</v>
      </c>
      <c r="B98" s="130">
        <v>80</v>
      </c>
      <c r="C98" s="131"/>
      <c r="D98" s="132"/>
      <c r="E98" s="89"/>
      <c r="F98" s="89"/>
      <c r="G98" s="89"/>
      <c r="H98" s="89"/>
      <c r="I98" s="90"/>
      <c r="J98" s="90"/>
    </row>
    <row r="99" spans="1:10" s="82" customFormat="1" ht="11.25" x14ac:dyDescent="0.2">
      <c r="A99" s="99" t="s">
        <v>332</v>
      </c>
      <c r="B99" s="130">
        <v>100</v>
      </c>
      <c r="C99" s="131"/>
      <c r="D99" s="132"/>
      <c r="E99" s="89"/>
      <c r="F99" s="89"/>
      <c r="G99" s="89"/>
      <c r="H99" s="89"/>
      <c r="I99" s="90"/>
      <c r="J99" s="90"/>
    </row>
    <row r="100" spans="1:10" s="82" customFormat="1" ht="11.25" x14ac:dyDescent="0.2">
      <c r="A100" s="99" t="s">
        <v>333</v>
      </c>
      <c r="B100" s="130">
        <v>21</v>
      </c>
      <c r="C100" s="131"/>
      <c r="D100" s="132"/>
      <c r="E100" s="89"/>
      <c r="F100" s="89"/>
      <c r="G100" s="89"/>
      <c r="H100" s="89"/>
      <c r="I100" s="90"/>
      <c r="J100" s="90"/>
    </row>
    <row r="101" spans="1:10" x14ac:dyDescent="0.25">
      <c r="A101" s="100"/>
      <c r="B101" s="133"/>
      <c r="C101" s="134"/>
      <c r="D101" s="135"/>
      <c r="E101" s="101"/>
      <c r="F101" s="101"/>
      <c r="G101" s="101"/>
      <c r="H101" s="101"/>
      <c r="I101" s="102"/>
      <c r="J101" s="102"/>
    </row>
    <row r="102" spans="1:10" s="84" customFormat="1" ht="12.75" x14ac:dyDescent="0.2">
      <c r="A102" s="103" t="s">
        <v>334</v>
      </c>
      <c r="B102" s="127">
        <f>SUM(B103,B105,B111)</f>
        <v>11500</v>
      </c>
      <c r="C102" s="128"/>
      <c r="D102" s="129"/>
      <c r="E102" s="104"/>
      <c r="F102" s="104"/>
      <c r="G102" s="104"/>
      <c r="H102" s="104"/>
      <c r="I102" s="104"/>
      <c r="J102" s="104"/>
    </row>
    <row r="103" spans="1:10" s="82" customFormat="1" ht="11.25" x14ac:dyDescent="0.2">
      <c r="A103" s="113" t="s">
        <v>335</v>
      </c>
      <c r="B103" s="136">
        <f>SUM(B104)</f>
        <v>600</v>
      </c>
      <c r="C103" s="137"/>
      <c r="D103" s="138"/>
      <c r="E103" s="114"/>
      <c r="F103" s="114"/>
      <c r="G103" s="114"/>
      <c r="H103" s="114"/>
      <c r="I103" s="114"/>
      <c r="J103" s="114"/>
    </row>
    <row r="104" spans="1:10" s="82" customFormat="1" ht="11.25" x14ac:dyDescent="0.2">
      <c r="A104" s="99" t="s">
        <v>336</v>
      </c>
      <c r="B104" s="130">
        <v>600</v>
      </c>
      <c r="C104" s="131"/>
      <c r="D104" s="132"/>
      <c r="E104" s="89"/>
      <c r="F104" s="89"/>
      <c r="G104" s="89"/>
      <c r="H104" s="89"/>
      <c r="I104" s="90"/>
      <c r="J104" s="90"/>
    </row>
    <row r="105" spans="1:10" s="82" customFormat="1" ht="11.25" x14ac:dyDescent="0.2">
      <c r="A105" s="113" t="s">
        <v>337</v>
      </c>
      <c r="B105" s="136">
        <f>SUM(B106,B107,B108,B109,B110)</f>
        <v>9900</v>
      </c>
      <c r="C105" s="137"/>
      <c r="D105" s="138"/>
      <c r="E105" s="114"/>
      <c r="F105" s="114"/>
      <c r="G105" s="114"/>
      <c r="H105" s="114"/>
      <c r="I105" s="114"/>
      <c r="J105" s="114"/>
    </row>
    <row r="106" spans="1:10" s="82" customFormat="1" ht="11.25" x14ac:dyDescent="0.2">
      <c r="A106" s="99" t="s">
        <v>338</v>
      </c>
      <c r="B106" s="130">
        <v>2000</v>
      </c>
      <c r="C106" s="131"/>
      <c r="D106" s="132"/>
      <c r="E106" s="89"/>
      <c r="F106" s="89"/>
      <c r="G106" s="89"/>
      <c r="H106" s="89"/>
      <c r="I106" s="90"/>
      <c r="J106" s="90"/>
    </row>
    <row r="107" spans="1:10" s="82" customFormat="1" ht="11.25" x14ac:dyDescent="0.2">
      <c r="A107" s="99" t="s">
        <v>339</v>
      </c>
      <c r="B107" s="130">
        <v>5000</v>
      </c>
      <c r="C107" s="131"/>
      <c r="D107" s="132"/>
      <c r="E107" s="89"/>
      <c r="F107" s="89"/>
      <c r="G107" s="89"/>
      <c r="H107" s="89"/>
      <c r="I107" s="90"/>
      <c r="J107" s="90"/>
    </row>
    <row r="108" spans="1:10" s="82" customFormat="1" ht="11.25" x14ac:dyDescent="0.2">
      <c r="A108" s="99" t="s">
        <v>340</v>
      </c>
      <c r="B108" s="130">
        <v>2000</v>
      </c>
      <c r="C108" s="131"/>
      <c r="D108" s="132"/>
      <c r="E108" s="89"/>
      <c r="F108" s="89"/>
      <c r="G108" s="89"/>
      <c r="H108" s="89"/>
      <c r="I108" s="90"/>
      <c r="J108" s="90"/>
    </row>
    <row r="109" spans="1:10" s="82" customFormat="1" ht="11.25" x14ac:dyDescent="0.2">
      <c r="A109" s="98" t="s">
        <v>341</v>
      </c>
      <c r="B109" s="130">
        <v>500</v>
      </c>
      <c r="C109" s="131"/>
      <c r="D109" s="132"/>
      <c r="E109" s="89"/>
      <c r="F109" s="89"/>
      <c r="G109" s="89"/>
      <c r="H109" s="89"/>
      <c r="I109" s="90"/>
      <c r="J109" s="90"/>
    </row>
    <row r="110" spans="1:10" s="82" customFormat="1" ht="11.25" x14ac:dyDescent="0.2">
      <c r="A110" s="99" t="s">
        <v>342</v>
      </c>
      <c r="B110" s="130">
        <v>400</v>
      </c>
      <c r="C110" s="131"/>
      <c r="D110" s="132"/>
      <c r="E110" s="89"/>
      <c r="F110" s="89"/>
      <c r="G110" s="89"/>
      <c r="H110" s="89"/>
      <c r="I110" s="90"/>
      <c r="J110" s="90"/>
    </row>
    <row r="111" spans="1:10" s="82" customFormat="1" ht="11.25" x14ac:dyDescent="0.2">
      <c r="A111" s="113" t="s">
        <v>343</v>
      </c>
      <c r="B111" s="136">
        <f>SUM(B112,B113,B114)</f>
        <v>1000</v>
      </c>
      <c r="C111" s="137"/>
      <c r="D111" s="138"/>
      <c r="E111" s="114"/>
      <c r="F111" s="114"/>
      <c r="G111" s="114"/>
      <c r="H111" s="114"/>
      <c r="I111" s="114"/>
      <c r="J111" s="114"/>
    </row>
    <row r="112" spans="1:10" s="82" customFormat="1" ht="11.25" x14ac:dyDescent="0.2">
      <c r="A112" s="99" t="s">
        <v>344</v>
      </c>
      <c r="B112" s="130">
        <v>180</v>
      </c>
      <c r="C112" s="131"/>
      <c r="D112" s="132"/>
      <c r="E112" s="89"/>
      <c r="F112" s="89"/>
      <c r="G112" s="89"/>
      <c r="H112" s="89"/>
      <c r="I112" s="90"/>
      <c r="J112" s="90"/>
    </row>
    <row r="113" spans="1:10" s="82" customFormat="1" ht="11.25" x14ac:dyDescent="0.2">
      <c r="A113" s="99" t="s">
        <v>345</v>
      </c>
      <c r="B113" s="130">
        <v>620</v>
      </c>
      <c r="C113" s="131"/>
      <c r="D113" s="132"/>
      <c r="E113" s="89"/>
      <c r="F113" s="89"/>
      <c r="G113" s="89"/>
      <c r="H113" s="89"/>
      <c r="I113" s="90"/>
      <c r="J113" s="90"/>
    </row>
    <row r="114" spans="1:10" s="82" customFormat="1" ht="11.25" x14ac:dyDescent="0.2">
      <c r="A114" s="99" t="s">
        <v>346</v>
      </c>
      <c r="B114" s="130">
        <v>200</v>
      </c>
      <c r="C114" s="131"/>
      <c r="D114" s="132"/>
      <c r="E114" s="89"/>
      <c r="F114" s="89"/>
      <c r="G114" s="89"/>
      <c r="H114" s="89"/>
      <c r="I114" s="90"/>
      <c r="J114" s="90"/>
    </row>
    <row r="118" spans="1:10" x14ac:dyDescent="0.25">
      <c r="A118" s="122" t="s">
        <v>350</v>
      </c>
      <c r="B118" s="123">
        <f>SUM(B102,B94,D12)</f>
        <v>60545</v>
      </c>
    </row>
    <row r="119" spans="1:10" x14ac:dyDescent="0.25">
      <c r="A119" s="122" t="s">
        <v>348</v>
      </c>
      <c r="B119" s="123">
        <v>3027.25</v>
      </c>
    </row>
    <row r="120" spans="1:10" x14ac:dyDescent="0.25">
      <c r="A120" s="122" t="s">
        <v>349</v>
      </c>
      <c r="B120" s="123">
        <v>6054.5</v>
      </c>
    </row>
    <row r="121" spans="1:10" x14ac:dyDescent="0.25">
      <c r="A121" s="124" t="s">
        <v>351</v>
      </c>
      <c r="B121" s="125">
        <f>SUM(B119:B120,B118)</f>
        <v>69626.75</v>
      </c>
    </row>
  </sheetData>
  <mergeCells count="21">
    <mergeCell ref="B104:D104"/>
    <mergeCell ref="B112:D112"/>
    <mergeCell ref="B113:D113"/>
    <mergeCell ref="B114:D114"/>
    <mergeCell ref="B106:D106"/>
    <mergeCell ref="B107:D107"/>
    <mergeCell ref="B108:D108"/>
    <mergeCell ref="B109:D109"/>
    <mergeCell ref="B110:D110"/>
    <mergeCell ref="B111:D111"/>
    <mergeCell ref="B105:D105"/>
    <mergeCell ref="B99:D99"/>
    <mergeCell ref="B100:D100"/>
    <mergeCell ref="B101:D101"/>
    <mergeCell ref="B102:D102"/>
    <mergeCell ref="B103:D103"/>
    <mergeCell ref="B94:D94"/>
    <mergeCell ref="B95:D95"/>
    <mergeCell ref="B96:D96"/>
    <mergeCell ref="B97:D97"/>
    <mergeCell ref="B98:D9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10" sqref="A10"/>
    </sheetView>
  </sheetViews>
  <sheetFormatPr defaultRowHeight="15" x14ac:dyDescent="0.25"/>
  <sheetData>
    <row r="1" spans="1:6" x14ac:dyDescent="0.25">
      <c r="A1" s="5"/>
    </row>
    <row r="2" spans="1:6" x14ac:dyDescent="0.25">
      <c r="A2" s="5"/>
    </row>
    <row r="3" spans="1:6" x14ac:dyDescent="0.25">
      <c r="A3" s="5"/>
    </row>
    <row r="4" spans="1:6" x14ac:dyDescent="0.25">
      <c r="A4" s="5"/>
    </row>
    <row r="5" spans="1:6" x14ac:dyDescent="0.25">
      <c r="A5" s="5"/>
    </row>
    <row r="6" spans="1:6" ht="17.25" customHeight="1" x14ac:dyDescent="0.25">
      <c r="A6" s="143" t="s">
        <v>352</v>
      </c>
      <c r="B6" s="143"/>
      <c r="C6" s="143"/>
      <c r="D6" s="143"/>
      <c r="E6" s="143"/>
      <c r="F6" s="143"/>
    </row>
    <row r="7" spans="1:6" ht="18" customHeight="1" x14ac:dyDescent="0.25">
      <c r="A7" s="143" t="s">
        <v>309</v>
      </c>
      <c r="B7" s="143"/>
      <c r="C7" s="143"/>
      <c r="D7" s="143"/>
      <c r="E7" s="143"/>
      <c r="F7" s="143"/>
    </row>
    <row r="8" spans="1:6" x14ac:dyDescent="0.25">
      <c r="A8" s="85"/>
    </row>
    <row r="9" spans="1:6" s="15" customFormat="1" ht="24" customHeight="1" x14ac:dyDescent="0.35">
      <c r="A9" s="144" t="s">
        <v>353</v>
      </c>
      <c r="B9" s="144"/>
      <c r="C9" s="144"/>
      <c r="D9" s="144"/>
      <c r="E9" s="144"/>
      <c r="F9" s="144"/>
    </row>
  </sheetData>
  <mergeCells count="3">
    <mergeCell ref="A6:F6"/>
    <mergeCell ref="A7:F7"/>
    <mergeCell ref="A9:F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showGridLines="0" workbookViewId="0">
      <selection activeCell="A6" sqref="A6"/>
    </sheetView>
  </sheetViews>
  <sheetFormatPr defaultRowHeight="15" x14ac:dyDescent="0.25"/>
  <cols>
    <col min="1" max="1" width="61.85546875" style="5" bestFit="1" customWidth="1"/>
    <col min="8" max="8" width="17" style="6" customWidth="1"/>
    <col min="10" max="10" width="11.28515625" customWidth="1"/>
  </cols>
  <sheetData>
    <row r="1" spans="1:10" x14ac:dyDescent="0.25">
      <c r="H1"/>
    </row>
    <row r="2" spans="1:10" x14ac:dyDescent="0.25">
      <c r="H2"/>
    </row>
    <row r="3" spans="1:10" x14ac:dyDescent="0.25">
      <c r="H3"/>
    </row>
    <row r="4" spans="1:10" x14ac:dyDescent="0.25">
      <c r="H4"/>
    </row>
    <row r="5" spans="1:10" x14ac:dyDescent="0.25">
      <c r="H5"/>
    </row>
    <row r="6" spans="1:10" x14ac:dyDescent="0.25">
      <c r="A6" s="87" t="s">
        <v>352</v>
      </c>
      <c r="H6"/>
    </row>
    <row r="7" spans="1:10" x14ac:dyDescent="0.25">
      <c r="A7" s="87" t="s">
        <v>309</v>
      </c>
      <c r="H7"/>
    </row>
    <row r="8" spans="1:10" x14ac:dyDescent="0.25">
      <c r="A8" s="85"/>
      <c r="H8"/>
    </row>
    <row r="9" spans="1:10" s="15" customFormat="1" ht="18.75" x14ac:dyDescent="0.3">
      <c r="A9" s="126" t="s">
        <v>310</v>
      </c>
    </row>
    <row r="10" spans="1:10" x14ac:dyDescent="0.25">
      <c r="A10" s="71"/>
    </row>
    <row r="11" spans="1:10" x14ac:dyDescent="0.25">
      <c r="A11" s="139" t="s">
        <v>3</v>
      </c>
      <c r="B11" s="34" t="s">
        <v>0</v>
      </c>
      <c r="C11" s="34" t="s">
        <v>1</v>
      </c>
      <c r="D11" s="34" t="s">
        <v>2</v>
      </c>
      <c r="E11" s="34" t="s">
        <v>0</v>
      </c>
      <c r="F11" s="34" t="s">
        <v>1</v>
      </c>
      <c r="G11" s="34" t="s">
        <v>129</v>
      </c>
    </row>
    <row r="12" spans="1:10" x14ac:dyDescent="0.25">
      <c r="A12" s="140"/>
      <c r="B12" s="34" t="s">
        <v>4</v>
      </c>
      <c r="C12" s="34" t="s">
        <v>5</v>
      </c>
      <c r="D12" s="34" t="s">
        <v>6</v>
      </c>
      <c r="E12" s="34" t="s">
        <v>7</v>
      </c>
      <c r="F12" s="34" t="s">
        <v>8</v>
      </c>
      <c r="G12" s="34" t="s">
        <v>6</v>
      </c>
      <c r="I12" s="51"/>
      <c r="J12" s="52" t="s">
        <v>131</v>
      </c>
    </row>
    <row r="13" spans="1:10" ht="15.75" x14ac:dyDescent="0.25">
      <c r="A13" s="30" t="s">
        <v>9</v>
      </c>
      <c r="B13" s="1">
        <v>1</v>
      </c>
      <c r="C13" s="1">
        <v>151</v>
      </c>
      <c r="D13" s="1">
        <v>151</v>
      </c>
      <c r="E13" s="2"/>
      <c r="F13" s="1">
        <v>1</v>
      </c>
      <c r="G13" s="1">
        <v>151</v>
      </c>
      <c r="I13" s="55"/>
      <c r="J13" s="52" t="s">
        <v>296</v>
      </c>
    </row>
    <row r="14" spans="1:10" ht="15.75" x14ac:dyDescent="0.25">
      <c r="A14" s="56" t="s">
        <v>10</v>
      </c>
      <c r="B14" s="1"/>
      <c r="C14" s="1"/>
      <c r="D14" s="1"/>
      <c r="E14" s="2"/>
      <c r="F14" s="1"/>
      <c r="G14" s="1"/>
      <c r="I14" s="59"/>
      <c r="J14" s="52" t="s">
        <v>297</v>
      </c>
    </row>
    <row r="15" spans="1:10" ht="15.75" x14ac:dyDescent="0.25">
      <c r="A15" s="30" t="s">
        <v>11</v>
      </c>
      <c r="B15" s="1"/>
      <c r="C15" s="1"/>
      <c r="D15" s="1"/>
      <c r="E15" s="2"/>
      <c r="F15" s="1"/>
      <c r="G15" s="1"/>
    </row>
    <row r="16" spans="1:10" ht="15.75" x14ac:dyDescent="0.25">
      <c r="A16" s="31" t="s">
        <v>12</v>
      </c>
      <c r="B16" s="1">
        <v>1</v>
      </c>
      <c r="C16" s="1">
        <f>(D16+B16)-1</f>
        <v>3</v>
      </c>
      <c r="D16" s="1">
        <v>3</v>
      </c>
      <c r="E16" s="3">
        <v>2</v>
      </c>
      <c r="F16" s="1">
        <v>4</v>
      </c>
      <c r="G16" s="1">
        <f>C16-B16</f>
        <v>2</v>
      </c>
    </row>
    <row r="17" spans="1:7" ht="15.75" x14ac:dyDescent="0.25">
      <c r="A17" s="31" t="s">
        <v>13</v>
      </c>
      <c r="B17" s="1">
        <v>4</v>
      </c>
      <c r="C17" s="1">
        <f>(D17+B17)-1</f>
        <v>5</v>
      </c>
      <c r="D17" s="1">
        <v>2</v>
      </c>
      <c r="E17" s="3">
        <v>5</v>
      </c>
      <c r="F17" s="1">
        <v>6</v>
      </c>
      <c r="G17" s="1">
        <f>C17-B17</f>
        <v>1</v>
      </c>
    </row>
    <row r="18" spans="1:7" ht="15.75" x14ac:dyDescent="0.25">
      <c r="A18" s="31" t="s">
        <v>14</v>
      </c>
      <c r="B18" s="1">
        <v>6</v>
      </c>
      <c r="C18" s="1">
        <f>(D18+B18)-1</f>
        <v>20</v>
      </c>
      <c r="D18" s="1">
        <v>15</v>
      </c>
      <c r="E18" s="3">
        <v>7</v>
      </c>
      <c r="F18" s="1">
        <v>21</v>
      </c>
      <c r="G18" s="1">
        <f>C18-B18</f>
        <v>14</v>
      </c>
    </row>
    <row r="19" spans="1:7" ht="15.75" x14ac:dyDescent="0.25">
      <c r="A19" s="31" t="s">
        <v>15</v>
      </c>
      <c r="B19" s="1">
        <v>21</v>
      </c>
      <c r="C19" s="1">
        <f>(D19+B19)-1</f>
        <v>24</v>
      </c>
      <c r="D19" s="1">
        <v>4</v>
      </c>
      <c r="E19" s="3">
        <v>22</v>
      </c>
      <c r="F19" s="1">
        <v>25</v>
      </c>
      <c r="G19" s="1">
        <f>C19-B19</f>
        <v>3</v>
      </c>
    </row>
    <row r="20" spans="1:7" ht="15.75" x14ac:dyDescent="0.25">
      <c r="A20" s="30" t="s">
        <v>16</v>
      </c>
      <c r="B20" s="1"/>
      <c r="C20" s="1"/>
      <c r="D20" s="1"/>
      <c r="E20" s="2"/>
      <c r="F20" s="1"/>
      <c r="G20" s="1"/>
    </row>
    <row r="21" spans="1:7" ht="15.75" x14ac:dyDescent="0.25">
      <c r="A21" s="46" t="s">
        <v>17</v>
      </c>
      <c r="B21" s="47">
        <v>25</v>
      </c>
      <c r="C21" s="47">
        <f>(D21+B21)-1</f>
        <v>25</v>
      </c>
      <c r="D21" s="47">
        <v>1</v>
      </c>
      <c r="E21" s="48">
        <v>26</v>
      </c>
      <c r="F21" s="47">
        <v>26</v>
      </c>
      <c r="G21" s="47">
        <f>C21-B21</f>
        <v>0</v>
      </c>
    </row>
    <row r="22" spans="1:7" ht="15.75" x14ac:dyDescent="0.25">
      <c r="A22" s="46" t="s">
        <v>18</v>
      </c>
      <c r="B22" s="47">
        <v>26</v>
      </c>
      <c r="C22" s="47">
        <f>(D22+B22)-1</f>
        <v>26</v>
      </c>
      <c r="D22" s="47">
        <v>1</v>
      </c>
      <c r="E22" s="48">
        <v>27</v>
      </c>
      <c r="F22" s="47">
        <v>27</v>
      </c>
      <c r="G22" s="47">
        <f>C22-B22</f>
        <v>0</v>
      </c>
    </row>
    <row r="23" spans="1:7" ht="15.75" x14ac:dyDescent="0.25">
      <c r="A23" s="30" t="s">
        <v>19</v>
      </c>
      <c r="B23" s="1"/>
      <c r="C23" s="1"/>
      <c r="D23" s="1"/>
      <c r="E23" s="2"/>
      <c r="F23" s="1"/>
      <c r="G23" s="1"/>
    </row>
    <row r="24" spans="1:7" ht="15.75" x14ac:dyDescent="0.25">
      <c r="A24" s="46" t="s">
        <v>20</v>
      </c>
      <c r="B24" s="49">
        <v>27</v>
      </c>
      <c r="C24" s="47">
        <f>(D24+B24)-1</f>
        <v>27</v>
      </c>
      <c r="D24" s="47">
        <v>1</v>
      </c>
      <c r="E24" s="48">
        <v>28</v>
      </c>
      <c r="F24" s="47">
        <v>28</v>
      </c>
      <c r="G24" s="47">
        <f>C24-B24</f>
        <v>0</v>
      </c>
    </row>
    <row r="25" spans="1:7" ht="15.75" x14ac:dyDescent="0.25">
      <c r="A25" s="46" t="s">
        <v>21</v>
      </c>
      <c r="B25" s="47">
        <v>28</v>
      </c>
      <c r="C25" s="47">
        <f>(D25+B25)-1</f>
        <v>28</v>
      </c>
      <c r="D25" s="47">
        <v>1</v>
      </c>
      <c r="E25" s="48">
        <v>29</v>
      </c>
      <c r="F25" s="47">
        <v>29</v>
      </c>
      <c r="G25" s="47">
        <f>C25-B25</f>
        <v>0</v>
      </c>
    </row>
    <row r="26" spans="1:7" ht="15.75" x14ac:dyDescent="0.25">
      <c r="A26" s="30" t="s">
        <v>22</v>
      </c>
      <c r="B26" s="1"/>
      <c r="C26" s="1"/>
      <c r="D26" s="1"/>
      <c r="E26" s="2"/>
      <c r="F26" s="1"/>
      <c r="G26" s="1"/>
    </row>
    <row r="27" spans="1:7" ht="15.75" x14ac:dyDescent="0.25">
      <c r="A27" s="31" t="s">
        <v>23</v>
      </c>
      <c r="B27" s="1">
        <v>29</v>
      </c>
      <c r="C27" s="1">
        <f>(D27+B27)-1</f>
        <v>33</v>
      </c>
      <c r="D27" s="1">
        <v>5</v>
      </c>
      <c r="E27" s="3">
        <v>30</v>
      </c>
      <c r="F27" s="1">
        <v>34</v>
      </c>
      <c r="G27" s="1">
        <f>C27-B27</f>
        <v>4</v>
      </c>
    </row>
    <row r="28" spans="1:7" ht="15.75" x14ac:dyDescent="0.25">
      <c r="A28" s="31" t="s">
        <v>24</v>
      </c>
      <c r="B28" s="1">
        <v>34</v>
      </c>
      <c r="C28" s="1">
        <f>(D28+B28)-1</f>
        <v>63</v>
      </c>
      <c r="D28" s="1">
        <v>30</v>
      </c>
      <c r="E28" s="3">
        <v>35</v>
      </c>
      <c r="F28" s="1">
        <v>64</v>
      </c>
      <c r="G28" s="1">
        <f>C28-B28</f>
        <v>29</v>
      </c>
    </row>
    <row r="29" spans="1:7" ht="15.75" x14ac:dyDescent="0.25">
      <c r="A29" s="56" t="s">
        <v>25</v>
      </c>
      <c r="B29" s="1"/>
      <c r="C29" s="1"/>
      <c r="D29" s="1"/>
      <c r="E29" s="2"/>
      <c r="F29" s="1"/>
      <c r="G29" s="1"/>
    </row>
    <row r="30" spans="1:7" ht="15.75" x14ac:dyDescent="0.25">
      <c r="A30" s="54" t="s">
        <v>26</v>
      </c>
      <c r="B30" s="1"/>
      <c r="C30" s="1"/>
      <c r="D30" s="1"/>
      <c r="E30" s="2"/>
      <c r="F30" s="1"/>
      <c r="G30" s="1"/>
    </row>
    <row r="31" spans="1:7" ht="15.75" x14ac:dyDescent="0.25">
      <c r="A31" s="31" t="s">
        <v>27</v>
      </c>
      <c r="B31" s="1">
        <v>64</v>
      </c>
      <c r="C31" s="1">
        <f>(D31+B31)-1</f>
        <v>78</v>
      </c>
      <c r="D31" s="1">
        <v>15</v>
      </c>
      <c r="E31" s="3">
        <v>56</v>
      </c>
      <c r="F31" s="1">
        <v>70</v>
      </c>
      <c r="G31" s="1">
        <f>C31-B31</f>
        <v>14</v>
      </c>
    </row>
    <row r="32" spans="1:7" ht="15.75" x14ac:dyDescent="0.25">
      <c r="A32" s="31" t="s">
        <v>28</v>
      </c>
      <c r="B32" s="1">
        <v>79</v>
      </c>
      <c r="C32" s="1">
        <f>(D32+B32)-1</f>
        <v>85</v>
      </c>
      <c r="D32" s="1">
        <v>7</v>
      </c>
      <c r="E32" s="3">
        <v>70</v>
      </c>
      <c r="F32" s="1">
        <v>76</v>
      </c>
      <c r="G32" s="1">
        <f>C32-B32</f>
        <v>6</v>
      </c>
    </row>
    <row r="33" spans="1:7" ht="15.75" x14ac:dyDescent="0.25">
      <c r="A33" s="54" t="s">
        <v>29</v>
      </c>
      <c r="B33" s="1"/>
      <c r="C33" s="1"/>
      <c r="D33" s="1"/>
      <c r="E33" s="2"/>
      <c r="F33" s="1"/>
      <c r="G33" s="1"/>
    </row>
    <row r="34" spans="1:7" ht="15.75" x14ac:dyDescent="0.25">
      <c r="A34" s="31" t="s">
        <v>30</v>
      </c>
      <c r="B34" s="1">
        <v>64</v>
      </c>
      <c r="C34" s="1">
        <f>(D34+B34)-1</f>
        <v>70</v>
      </c>
      <c r="D34" s="1">
        <v>7</v>
      </c>
      <c r="E34" s="3">
        <v>69</v>
      </c>
      <c r="F34" s="1">
        <v>75</v>
      </c>
      <c r="G34" s="1">
        <f>C34-B34</f>
        <v>6</v>
      </c>
    </row>
    <row r="35" spans="1:7" ht="15.75" x14ac:dyDescent="0.25">
      <c r="A35" s="31" t="s">
        <v>31</v>
      </c>
      <c r="B35" s="1">
        <v>71</v>
      </c>
      <c r="C35" s="1">
        <f>(D35+B35)-1</f>
        <v>72</v>
      </c>
      <c r="D35" s="1">
        <v>2</v>
      </c>
      <c r="E35" s="3">
        <v>75</v>
      </c>
      <c r="F35" s="1">
        <v>76</v>
      </c>
      <c r="G35" s="1">
        <f>C35-B35</f>
        <v>1</v>
      </c>
    </row>
    <row r="36" spans="1:7" ht="15.75" x14ac:dyDescent="0.25">
      <c r="A36" s="54" t="s">
        <v>32</v>
      </c>
      <c r="B36" s="1"/>
      <c r="C36" s="1"/>
      <c r="D36" s="1"/>
      <c r="E36" s="2"/>
      <c r="F36" s="1"/>
      <c r="G36" s="1"/>
    </row>
    <row r="37" spans="1:7" ht="15.75" x14ac:dyDescent="0.25">
      <c r="A37" s="31" t="s">
        <v>33</v>
      </c>
      <c r="B37" s="1">
        <v>64</v>
      </c>
      <c r="C37" s="1">
        <f>(D37+B37)-1</f>
        <v>69</v>
      </c>
      <c r="D37" s="1">
        <v>6</v>
      </c>
      <c r="E37" s="3">
        <v>69</v>
      </c>
      <c r="F37" s="1">
        <v>74</v>
      </c>
      <c r="G37" s="1">
        <f>C37-B37</f>
        <v>5</v>
      </c>
    </row>
    <row r="38" spans="1:7" ht="15.75" x14ac:dyDescent="0.25">
      <c r="A38" s="31" t="s">
        <v>130</v>
      </c>
      <c r="B38" s="1">
        <v>70</v>
      </c>
      <c r="C38" s="1">
        <f>(D38+B38)-1</f>
        <v>72</v>
      </c>
      <c r="D38" s="1">
        <v>3</v>
      </c>
      <c r="E38" s="3">
        <v>75</v>
      </c>
      <c r="F38" s="1">
        <v>76</v>
      </c>
      <c r="G38" s="1">
        <f>C38-B38</f>
        <v>2</v>
      </c>
    </row>
    <row r="39" spans="1:7" ht="15.75" x14ac:dyDescent="0.25">
      <c r="A39" s="54" t="s">
        <v>34</v>
      </c>
      <c r="B39" s="1"/>
      <c r="C39" s="1"/>
      <c r="D39" s="1"/>
      <c r="E39" s="2"/>
      <c r="F39" s="1"/>
      <c r="G39" s="1"/>
    </row>
    <row r="40" spans="1:7" ht="15.75" x14ac:dyDescent="0.25">
      <c r="A40" s="31" t="s">
        <v>35</v>
      </c>
      <c r="B40" s="1">
        <v>64</v>
      </c>
      <c r="C40" s="1">
        <f>(D40+B40)-1</f>
        <v>70</v>
      </c>
      <c r="D40" s="1">
        <v>7</v>
      </c>
      <c r="E40" s="3">
        <v>69</v>
      </c>
      <c r="F40" s="1">
        <v>70</v>
      </c>
      <c r="G40" s="1">
        <f>C40-B40</f>
        <v>6</v>
      </c>
    </row>
    <row r="41" spans="1:7" ht="15.75" x14ac:dyDescent="0.25">
      <c r="A41" s="31" t="s">
        <v>36</v>
      </c>
      <c r="B41" s="1">
        <v>71</v>
      </c>
      <c r="C41" s="1">
        <f>(D41+B41)-1</f>
        <v>72</v>
      </c>
      <c r="D41" s="1">
        <v>2</v>
      </c>
      <c r="E41" s="3">
        <v>75</v>
      </c>
      <c r="F41" s="1">
        <v>76</v>
      </c>
      <c r="G41" s="1">
        <f>C41-B41</f>
        <v>1</v>
      </c>
    </row>
    <row r="42" spans="1:7" ht="15.75" x14ac:dyDescent="0.25">
      <c r="A42" s="56" t="s">
        <v>37</v>
      </c>
      <c r="B42" s="1"/>
      <c r="C42" s="1"/>
      <c r="D42" s="1"/>
      <c r="E42" s="2"/>
      <c r="F42" s="1"/>
      <c r="G42" s="1"/>
    </row>
    <row r="43" spans="1:7" ht="15.75" x14ac:dyDescent="0.25">
      <c r="A43" s="32" t="s">
        <v>38</v>
      </c>
      <c r="B43" s="1"/>
      <c r="C43" s="1"/>
      <c r="D43" s="1"/>
      <c r="E43" s="2"/>
      <c r="F43" s="1"/>
      <c r="G43" s="1"/>
    </row>
    <row r="44" spans="1:7" ht="15.75" x14ac:dyDescent="0.25">
      <c r="A44" s="33" t="s">
        <v>39</v>
      </c>
      <c r="B44" s="1">
        <v>71</v>
      </c>
      <c r="C44" s="1">
        <f>(D44+B44)-1</f>
        <v>72</v>
      </c>
      <c r="D44" s="1">
        <v>2</v>
      </c>
      <c r="E44" s="3">
        <v>76</v>
      </c>
      <c r="F44" s="1">
        <v>77</v>
      </c>
      <c r="G44" s="1">
        <f>C44-B44</f>
        <v>1</v>
      </c>
    </row>
    <row r="45" spans="1:7" ht="15.75" x14ac:dyDescent="0.25">
      <c r="A45" s="50" t="s">
        <v>40</v>
      </c>
      <c r="B45" s="57">
        <v>73</v>
      </c>
      <c r="C45" s="57">
        <f>(D45+B45)-1</f>
        <v>73</v>
      </c>
      <c r="D45" s="57">
        <v>1</v>
      </c>
      <c r="E45" s="58">
        <v>77</v>
      </c>
      <c r="F45" s="57">
        <v>77</v>
      </c>
      <c r="G45" s="57">
        <f>C45-B45</f>
        <v>0</v>
      </c>
    </row>
    <row r="46" spans="1:7" ht="15.75" x14ac:dyDescent="0.25">
      <c r="A46" s="32" t="s">
        <v>41</v>
      </c>
      <c r="B46" s="1"/>
      <c r="C46" s="1"/>
      <c r="D46" s="1"/>
      <c r="E46" s="2"/>
      <c r="F46" s="1"/>
      <c r="G46" s="1"/>
    </row>
    <row r="47" spans="1:7" ht="15.75" x14ac:dyDescent="0.25">
      <c r="A47" s="33" t="s">
        <v>42</v>
      </c>
      <c r="B47" s="1">
        <v>74</v>
      </c>
      <c r="C47" s="1">
        <f>(D47+B47)-1</f>
        <v>77</v>
      </c>
      <c r="D47" s="1">
        <v>4</v>
      </c>
      <c r="E47" s="3">
        <v>77</v>
      </c>
      <c r="F47" s="1">
        <v>80</v>
      </c>
      <c r="G47" s="1">
        <f>C47-B47</f>
        <v>3</v>
      </c>
    </row>
    <row r="48" spans="1:7" ht="15.75" x14ac:dyDescent="0.25">
      <c r="A48" s="33" t="s">
        <v>43</v>
      </c>
      <c r="B48" s="1">
        <v>77</v>
      </c>
      <c r="C48" s="1">
        <f>(D48+B48)-1</f>
        <v>79</v>
      </c>
      <c r="D48" s="1">
        <v>3</v>
      </c>
      <c r="E48" s="3">
        <v>80</v>
      </c>
      <c r="F48" s="1">
        <v>82</v>
      </c>
      <c r="G48" s="1">
        <f>C48-B48</f>
        <v>2</v>
      </c>
    </row>
    <row r="49" spans="1:7" ht="15.75" x14ac:dyDescent="0.25">
      <c r="A49" s="32" t="s">
        <v>44</v>
      </c>
      <c r="B49" s="1"/>
      <c r="C49" s="1"/>
      <c r="D49" s="1"/>
      <c r="E49" s="2"/>
      <c r="F49" s="1"/>
      <c r="G49" s="1"/>
    </row>
    <row r="50" spans="1:7" ht="15.75" x14ac:dyDescent="0.25">
      <c r="A50" s="33" t="s">
        <v>45</v>
      </c>
      <c r="B50" s="1">
        <v>80</v>
      </c>
      <c r="C50" s="1">
        <f>(D50+B50)-1</f>
        <v>81</v>
      </c>
      <c r="D50" s="1">
        <v>2</v>
      </c>
      <c r="E50" s="3">
        <v>83</v>
      </c>
      <c r="F50" s="1">
        <v>84</v>
      </c>
      <c r="G50" s="1">
        <f>C50-B50</f>
        <v>1</v>
      </c>
    </row>
    <row r="51" spans="1:7" ht="15.75" x14ac:dyDescent="0.25">
      <c r="A51" s="50" t="s">
        <v>46</v>
      </c>
      <c r="B51" s="57">
        <v>82</v>
      </c>
      <c r="C51" s="57">
        <f>(D51+B51)-1</f>
        <v>82</v>
      </c>
      <c r="D51" s="57">
        <v>1</v>
      </c>
      <c r="E51" s="58">
        <v>84</v>
      </c>
      <c r="F51" s="57">
        <v>84</v>
      </c>
      <c r="G51" s="57">
        <f>C51-B51</f>
        <v>0</v>
      </c>
    </row>
    <row r="52" spans="1:7" ht="15.75" x14ac:dyDescent="0.25">
      <c r="A52" s="32" t="s">
        <v>47</v>
      </c>
      <c r="B52" s="1"/>
      <c r="C52" s="1"/>
      <c r="D52" s="1"/>
      <c r="E52" s="2"/>
      <c r="F52" s="1"/>
      <c r="G52" s="1"/>
    </row>
    <row r="53" spans="1:7" ht="15.75" x14ac:dyDescent="0.25">
      <c r="A53" s="33" t="s">
        <v>48</v>
      </c>
      <c r="B53" s="1">
        <v>83</v>
      </c>
      <c r="C53" s="1">
        <f>(D53+B53)-1</f>
        <v>84</v>
      </c>
      <c r="D53" s="1">
        <v>2</v>
      </c>
      <c r="E53" s="3">
        <v>84</v>
      </c>
      <c r="F53" s="1">
        <v>85</v>
      </c>
      <c r="G53" s="1">
        <f>C53-B53</f>
        <v>1</v>
      </c>
    </row>
    <row r="54" spans="1:7" ht="15.75" x14ac:dyDescent="0.25">
      <c r="A54" s="50" t="s">
        <v>49</v>
      </c>
      <c r="B54" s="57">
        <v>85</v>
      </c>
      <c r="C54" s="57">
        <f>(D54+B54)-1</f>
        <v>85</v>
      </c>
      <c r="D54" s="57">
        <v>1</v>
      </c>
      <c r="E54" s="58">
        <v>85</v>
      </c>
      <c r="F54" s="57">
        <v>85</v>
      </c>
      <c r="G54" s="57">
        <f>C54-B54</f>
        <v>0</v>
      </c>
    </row>
    <row r="55" spans="1:7" ht="15.75" x14ac:dyDescent="0.25">
      <c r="A55" s="56" t="s">
        <v>50</v>
      </c>
      <c r="B55" s="1"/>
      <c r="C55" s="1"/>
      <c r="D55" s="1"/>
      <c r="E55" s="2"/>
      <c r="F55" s="1"/>
      <c r="G55" s="1"/>
    </row>
    <row r="56" spans="1:7" ht="15.75" x14ac:dyDescent="0.25">
      <c r="A56" s="54" t="s">
        <v>51</v>
      </c>
      <c r="B56" s="4"/>
      <c r="C56" s="1"/>
      <c r="D56" s="1"/>
      <c r="E56" s="2"/>
      <c r="F56" s="4"/>
      <c r="G56" s="1"/>
    </row>
    <row r="57" spans="1:7" ht="15.75" x14ac:dyDescent="0.25">
      <c r="A57" s="46" t="s">
        <v>52</v>
      </c>
      <c r="B57" s="57">
        <v>64</v>
      </c>
      <c r="C57" s="57">
        <f>(D57+B57)-1</f>
        <v>64</v>
      </c>
      <c r="D57" s="57">
        <v>1</v>
      </c>
      <c r="E57" s="58">
        <v>65</v>
      </c>
      <c r="F57" s="57">
        <v>65</v>
      </c>
      <c r="G57" s="57">
        <f>C57-B57</f>
        <v>0</v>
      </c>
    </row>
    <row r="58" spans="1:7" ht="15.75" x14ac:dyDescent="0.25">
      <c r="A58" s="46" t="s">
        <v>53</v>
      </c>
      <c r="B58" s="57">
        <v>65</v>
      </c>
      <c r="C58" s="57">
        <f>(D58+B58)-1</f>
        <v>65</v>
      </c>
      <c r="D58" s="57">
        <v>1</v>
      </c>
      <c r="E58" s="58">
        <v>66</v>
      </c>
      <c r="F58" s="57">
        <v>66</v>
      </c>
      <c r="G58" s="57">
        <f>C58-B58</f>
        <v>0</v>
      </c>
    </row>
    <row r="59" spans="1:7" ht="15.75" x14ac:dyDescent="0.25">
      <c r="A59" s="54" t="s">
        <v>54</v>
      </c>
      <c r="B59" s="1"/>
      <c r="C59" s="1"/>
      <c r="D59" s="1"/>
      <c r="E59" s="2"/>
      <c r="F59" s="1"/>
      <c r="G59" s="1"/>
    </row>
    <row r="60" spans="1:7" ht="15.75" x14ac:dyDescent="0.25">
      <c r="A60" s="31" t="s">
        <v>55</v>
      </c>
      <c r="B60" s="1">
        <v>66</v>
      </c>
      <c r="C60" s="1">
        <f>(D60+B60)-1</f>
        <v>72</v>
      </c>
      <c r="D60" s="1">
        <v>7</v>
      </c>
      <c r="E60" s="3">
        <v>67</v>
      </c>
      <c r="F60" s="1">
        <v>73</v>
      </c>
      <c r="G60" s="1">
        <f>C60-B60</f>
        <v>6</v>
      </c>
    </row>
    <row r="61" spans="1:7" ht="15.75" x14ac:dyDescent="0.25">
      <c r="A61" s="31" t="s">
        <v>56</v>
      </c>
      <c r="B61" s="1">
        <v>73</v>
      </c>
      <c r="C61" s="1">
        <f>(D61+B61)-1</f>
        <v>75</v>
      </c>
      <c r="D61" s="1">
        <v>3</v>
      </c>
      <c r="E61" s="3">
        <v>94</v>
      </c>
      <c r="F61" s="1">
        <v>96</v>
      </c>
      <c r="G61" s="1">
        <f>C61-B61</f>
        <v>2</v>
      </c>
    </row>
    <row r="62" spans="1:7" ht="15.75" x14ac:dyDescent="0.25">
      <c r="A62" s="54" t="s">
        <v>57</v>
      </c>
      <c r="B62" s="1"/>
      <c r="C62" s="1"/>
      <c r="D62" s="1"/>
      <c r="E62" s="2"/>
      <c r="F62" s="1"/>
      <c r="G62" s="1"/>
    </row>
    <row r="63" spans="1:7" ht="15.75" x14ac:dyDescent="0.25">
      <c r="A63" s="31" t="s">
        <v>58</v>
      </c>
      <c r="B63" s="1">
        <v>76</v>
      </c>
      <c r="C63" s="1">
        <f>(D63+B63)-1</f>
        <v>79</v>
      </c>
      <c r="D63" s="1">
        <v>4</v>
      </c>
      <c r="E63" s="3">
        <v>96</v>
      </c>
      <c r="F63" s="1">
        <v>99</v>
      </c>
      <c r="G63" s="1">
        <f>C63-B63</f>
        <v>3</v>
      </c>
    </row>
    <row r="64" spans="1:7" ht="15.75" x14ac:dyDescent="0.25">
      <c r="A64" s="31" t="s">
        <v>59</v>
      </c>
      <c r="B64" s="1">
        <v>80</v>
      </c>
      <c r="C64" s="1">
        <f>(D64+B64)-1</f>
        <v>84</v>
      </c>
      <c r="D64" s="1">
        <v>5</v>
      </c>
      <c r="E64" s="3">
        <v>99</v>
      </c>
      <c r="F64" s="1">
        <v>103</v>
      </c>
      <c r="G64" s="1">
        <f>C64-B64</f>
        <v>4</v>
      </c>
    </row>
    <row r="65" spans="1:7" ht="15.75" x14ac:dyDescent="0.25">
      <c r="A65" s="54" t="s">
        <v>60</v>
      </c>
      <c r="B65" s="1"/>
      <c r="C65" s="1"/>
      <c r="D65" s="1"/>
      <c r="E65" s="2"/>
      <c r="F65" s="1"/>
      <c r="G65" s="1"/>
    </row>
    <row r="66" spans="1:7" ht="15.75" x14ac:dyDescent="0.25">
      <c r="A66" s="31" t="s">
        <v>61</v>
      </c>
      <c r="B66" s="1">
        <v>85</v>
      </c>
      <c r="C66" s="1">
        <f>(D66+B66)-1</f>
        <v>86</v>
      </c>
      <c r="D66" s="1">
        <v>2</v>
      </c>
      <c r="E66" s="3">
        <v>103</v>
      </c>
      <c r="F66" s="1">
        <v>104</v>
      </c>
      <c r="G66" s="1">
        <f>C66-B66</f>
        <v>1</v>
      </c>
    </row>
    <row r="67" spans="1:7" ht="15.75" x14ac:dyDescent="0.25">
      <c r="A67" s="46" t="s">
        <v>62</v>
      </c>
      <c r="B67" s="57">
        <v>87</v>
      </c>
      <c r="C67" s="57">
        <f>(D67+B67)-1</f>
        <v>87</v>
      </c>
      <c r="D67" s="57">
        <v>1</v>
      </c>
      <c r="E67" s="58">
        <v>104</v>
      </c>
      <c r="F67" s="57">
        <v>104</v>
      </c>
      <c r="G67" s="57">
        <f>C67-B67</f>
        <v>0</v>
      </c>
    </row>
    <row r="68" spans="1:7" ht="15.75" x14ac:dyDescent="0.25">
      <c r="A68" s="56" t="s">
        <v>63</v>
      </c>
      <c r="B68" s="1"/>
      <c r="C68" s="1"/>
      <c r="D68" s="1"/>
      <c r="E68" s="2"/>
      <c r="F68" s="1"/>
      <c r="G68" s="1"/>
    </row>
    <row r="69" spans="1:7" ht="15.75" x14ac:dyDescent="0.25">
      <c r="A69" s="30" t="s">
        <v>64</v>
      </c>
      <c r="B69" s="1"/>
      <c r="C69" s="1"/>
      <c r="D69" s="1"/>
      <c r="E69" s="2"/>
      <c r="F69" s="1"/>
      <c r="G69" s="1"/>
    </row>
    <row r="70" spans="1:7" ht="15.75" x14ac:dyDescent="0.25">
      <c r="A70" s="31" t="s">
        <v>65</v>
      </c>
      <c r="B70" s="1">
        <v>88</v>
      </c>
      <c r="C70" s="1">
        <f>(D70+B70)-1</f>
        <v>90</v>
      </c>
      <c r="D70" s="1">
        <v>3</v>
      </c>
      <c r="E70" s="3">
        <v>104</v>
      </c>
      <c r="F70" s="1">
        <v>106</v>
      </c>
      <c r="G70" s="1">
        <f>C70-B70</f>
        <v>2</v>
      </c>
    </row>
    <row r="71" spans="1:7" ht="15.75" x14ac:dyDescent="0.25">
      <c r="A71" s="31" t="s">
        <v>66</v>
      </c>
      <c r="B71" s="1">
        <v>91</v>
      </c>
      <c r="C71" s="1">
        <f>(D71+B71)-1</f>
        <v>94</v>
      </c>
      <c r="D71" s="1">
        <v>4</v>
      </c>
      <c r="E71" s="3">
        <v>106</v>
      </c>
      <c r="F71" s="1">
        <v>109</v>
      </c>
      <c r="G71" s="1">
        <f>C71-B71</f>
        <v>3</v>
      </c>
    </row>
    <row r="72" spans="1:7" ht="15.75" x14ac:dyDescent="0.25">
      <c r="A72" s="30" t="s">
        <v>67</v>
      </c>
      <c r="B72" s="1"/>
      <c r="C72" s="1"/>
      <c r="D72" s="1"/>
      <c r="E72" s="2"/>
      <c r="F72" s="1"/>
      <c r="G72" s="1"/>
    </row>
    <row r="73" spans="1:7" ht="15.75" x14ac:dyDescent="0.25">
      <c r="A73" s="31" t="s">
        <v>68</v>
      </c>
      <c r="B73" s="1">
        <v>95</v>
      </c>
      <c r="C73" s="1">
        <f>(D73+B73)-1</f>
        <v>99</v>
      </c>
      <c r="D73" s="1">
        <v>5</v>
      </c>
      <c r="E73" s="3">
        <v>109</v>
      </c>
      <c r="F73" s="1">
        <v>113</v>
      </c>
      <c r="G73" s="1">
        <f>C73-B73</f>
        <v>4</v>
      </c>
    </row>
    <row r="74" spans="1:7" ht="15.75" x14ac:dyDescent="0.25">
      <c r="A74" s="46" t="s">
        <v>69</v>
      </c>
      <c r="B74" s="57">
        <v>100</v>
      </c>
      <c r="C74" s="57">
        <f>(D74+B74)-1</f>
        <v>100</v>
      </c>
      <c r="D74" s="57">
        <v>1</v>
      </c>
      <c r="E74" s="58">
        <v>113</v>
      </c>
      <c r="F74" s="57">
        <v>113</v>
      </c>
      <c r="G74" s="57">
        <f>C74-B74</f>
        <v>0</v>
      </c>
    </row>
    <row r="75" spans="1:7" ht="15.75" x14ac:dyDescent="0.25">
      <c r="A75" s="30" t="s">
        <v>70</v>
      </c>
      <c r="B75" s="1"/>
      <c r="C75" s="1"/>
      <c r="D75" s="1"/>
      <c r="E75" s="3"/>
      <c r="F75" s="1"/>
      <c r="G75" s="1"/>
    </row>
    <row r="76" spans="1:7" ht="15.75" x14ac:dyDescent="0.25">
      <c r="A76" s="31" t="s">
        <v>71</v>
      </c>
      <c r="B76" s="4">
        <v>101</v>
      </c>
      <c r="C76" s="1">
        <f>(D76+B76)-1</f>
        <v>102</v>
      </c>
      <c r="D76" s="1">
        <v>2</v>
      </c>
      <c r="E76" s="3">
        <v>113</v>
      </c>
      <c r="F76" s="1">
        <v>114</v>
      </c>
      <c r="G76" s="1">
        <f>C76-B76</f>
        <v>1</v>
      </c>
    </row>
    <row r="77" spans="1:7" ht="15.75" x14ac:dyDescent="0.25">
      <c r="A77" s="31" t="s">
        <v>72</v>
      </c>
      <c r="B77" s="1">
        <v>103</v>
      </c>
      <c r="C77" s="1">
        <f>(D77+B77)-1</f>
        <v>104</v>
      </c>
      <c r="D77" s="1">
        <v>2</v>
      </c>
      <c r="E77" s="3">
        <v>114</v>
      </c>
      <c r="F77" s="1">
        <v>115</v>
      </c>
      <c r="G77" s="1">
        <f>C77-B77</f>
        <v>1</v>
      </c>
    </row>
    <row r="78" spans="1:7" ht="15.75" x14ac:dyDescent="0.25">
      <c r="A78" s="30" t="s">
        <v>73</v>
      </c>
      <c r="B78" s="1"/>
      <c r="C78" s="1"/>
      <c r="D78" s="1"/>
      <c r="E78" s="3"/>
      <c r="F78" s="1"/>
      <c r="G78" s="1"/>
    </row>
    <row r="79" spans="1:7" ht="15.75" x14ac:dyDescent="0.25">
      <c r="A79" s="46" t="s">
        <v>74</v>
      </c>
      <c r="B79" s="57">
        <v>105</v>
      </c>
      <c r="C79" s="57">
        <f>(D79+B79)-1</f>
        <v>105</v>
      </c>
      <c r="D79" s="57">
        <v>1</v>
      </c>
      <c r="E79" s="58">
        <v>115</v>
      </c>
      <c r="F79" s="57">
        <v>115</v>
      </c>
      <c r="G79" s="57">
        <f>C79-B79</f>
        <v>0</v>
      </c>
    </row>
    <row r="80" spans="1:7" ht="15.75" x14ac:dyDescent="0.25">
      <c r="A80" s="46" t="s">
        <v>75</v>
      </c>
      <c r="B80" s="57">
        <v>106</v>
      </c>
      <c r="C80" s="57">
        <f>(D80+B80)-1</f>
        <v>106</v>
      </c>
      <c r="D80" s="57">
        <v>1</v>
      </c>
      <c r="E80" s="58">
        <v>115</v>
      </c>
      <c r="F80" s="57">
        <v>115</v>
      </c>
      <c r="G80" s="57">
        <f>C80-B80</f>
        <v>0</v>
      </c>
    </row>
    <row r="81" spans="1:7" ht="15.75" x14ac:dyDescent="0.25">
      <c r="A81" s="56" t="s">
        <v>76</v>
      </c>
      <c r="B81" s="1"/>
      <c r="C81" s="1"/>
      <c r="D81" s="1"/>
      <c r="E81" s="3"/>
      <c r="F81" s="1"/>
      <c r="G81" s="1"/>
    </row>
    <row r="82" spans="1:7" ht="15.75" x14ac:dyDescent="0.25">
      <c r="A82" s="30" t="s">
        <v>77</v>
      </c>
      <c r="B82" s="1"/>
      <c r="C82" s="1"/>
      <c r="D82" s="1"/>
      <c r="E82" s="3"/>
      <c r="F82" s="1"/>
      <c r="G82" s="1"/>
    </row>
    <row r="83" spans="1:7" ht="15.75" x14ac:dyDescent="0.25">
      <c r="A83" s="46" t="s">
        <v>78</v>
      </c>
      <c r="B83" s="57">
        <v>107</v>
      </c>
      <c r="C83" s="57">
        <f>(D83+B83)-1</f>
        <v>107</v>
      </c>
      <c r="D83" s="57">
        <v>1</v>
      </c>
      <c r="E83" s="58">
        <v>115</v>
      </c>
      <c r="F83" s="57">
        <v>115</v>
      </c>
      <c r="G83" s="57">
        <f>C83-B83</f>
        <v>0</v>
      </c>
    </row>
    <row r="84" spans="1:7" ht="15.75" x14ac:dyDescent="0.25">
      <c r="A84" s="46" t="s">
        <v>79</v>
      </c>
      <c r="B84" s="57">
        <v>108</v>
      </c>
      <c r="C84" s="57">
        <f>(D84+B84)-1</f>
        <v>108</v>
      </c>
      <c r="D84" s="57">
        <v>1</v>
      </c>
      <c r="E84" s="58">
        <v>115</v>
      </c>
      <c r="F84" s="57">
        <v>115</v>
      </c>
      <c r="G84" s="57">
        <f>C84-B84</f>
        <v>0</v>
      </c>
    </row>
    <row r="85" spans="1:7" ht="15.75" x14ac:dyDescent="0.25">
      <c r="A85" s="30" t="s">
        <v>80</v>
      </c>
      <c r="B85" s="1"/>
      <c r="C85" s="1"/>
      <c r="D85" s="1"/>
      <c r="E85" s="3"/>
      <c r="F85" s="1"/>
      <c r="G85" s="1"/>
    </row>
    <row r="86" spans="1:7" ht="15.75" x14ac:dyDescent="0.25">
      <c r="A86" s="31" t="s">
        <v>81</v>
      </c>
      <c r="B86" s="1">
        <v>109</v>
      </c>
      <c r="C86" s="1">
        <f>(D86+B86)-1</f>
        <v>128</v>
      </c>
      <c r="D86" s="1">
        <v>20</v>
      </c>
      <c r="E86" s="3">
        <v>115</v>
      </c>
      <c r="F86" s="1">
        <v>134</v>
      </c>
      <c r="G86" s="1">
        <f>C86-B86</f>
        <v>19</v>
      </c>
    </row>
    <row r="87" spans="1:7" ht="15.75" x14ac:dyDescent="0.25">
      <c r="A87" s="31" t="s">
        <v>82</v>
      </c>
      <c r="B87" s="1">
        <v>129</v>
      </c>
      <c r="C87" s="1">
        <f>(D87+B87)-1</f>
        <v>131</v>
      </c>
      <c r="D87" s="1">
        <v>3</v>
      </c>
      <c r="E87" s="3">
        <v>134</v>
      </c>
      <c r="F87" s="1">
        <v>136</v>
      </c>
      <c r="G87" s="1">
        <f>C87-B87</f>
        <v>2</v>
      </c>
    </row>
    <row r="88" spans="1:7" ht="15.75" x14ac:dyDescent="0.25">
      <c r="A88" s="30" t="s">
        <v>83</v>
      </c>
      <c r="B88" s="1"/>
      <c r="C88" s="1"/>
      <c r="D88" s="1"/>
      <c r="E88" s="3"/>
      <c r="F88" s="1"/>
      <c r="G88" s="1"/>
    </row>
    <row r="89" spans="1:7" ht="15.75" x14ac:dyDescent="0.25">
      <c r="A89" s="31" t="s">
        <v>84</v>
      </c>
      <c r="B89" s="1">
        <v>132</v>
      </c>
      <c r="C89" s="1">
        <f>(D89+B89)-1</f>
        <v>134</v>
      </c>
      <c r="D89" s="1">
        <v>3</v>
      </c>
      <c r="E89" s="3">
        <v>136</v>
      </c>
      <c r="F89" s="1">
        <v>138</v>
      </c>
      <c r="G89" s="1">
        <f>C89-B89</f>
        <v>2</v>
      </c>
    </row>
    <row r="90" spans="1:7" ht="15.75" x14ac:dyDescent="0.25">
      <c r="A90" s="31" t="s">
        <v>85</v>
      </c>
      <c r="B90" s="1">
        <v>135</v>
      </c>
      <c r="C90" s="1">
        <f>(D90+B90)-1</f>
        <v>136</v>
      </c>
      <c r="D90" s="1">
        <v>2</v>
      </c>
      <c r="E90" s="3">
        <v>138</v>
      </c>
      <c r="F90" s="1">
        <v>139</v>
      </c>
      <c r="G90" s="1">
        <f>C90-B90</f>
        <v>1</v>
      </c>
    </row>
    <row r="91" spans="1:7" ht="15.75" x14ac:dyDescent="0.25">
      <c r="A91" s="30" t="s">
        <v>86</v>
      </c>
      <c r="B91" s="1"/>
      <c r="C91" s="1"/>
      <c r="D91" s="1"/>
      <c r="E91" s="3"/>
      <c r="F91" s="1"/>
      <c r="G91" s="1"/>
    </row>
    <row r="92" spans="1:7" ht="15.75" x14ac:dyDescent="0.25">
      <c r="A92" s="31" t="s">
        <v>87</v>
      </c>
      <c r="B92" s="1">
        <v>137</v>
      </c>
      <c r="C92" s="1">
        <f>(D92+B92)-1</f>
        <v>140</v>
      </c>
      <c r="D92" s="1">
        <v>4</v>
      </c>
      <c r="E92" s="3">
        <f>F92-G92</f>
        <v>139</v>
      </c>
      <c r="F92" s="1">
        <f>E93</f>
        <v>142</v>
      </c>
      <c r="G92" s="1">
        <f>C92-B92</f>
        <v>3</v>
      </c>
    </row>
    <row r="93" spans="1:7" ht="15.75" x14ac:dyDescent="0.25">
      <c r="A93" s="31" t="s">
        <v>88</v>
      </c>
      <c r="B93" s="1">
        <v>141</v>
      </c>
      <c r="C93" s="1">
        <f>(D93+B93)-1</f>
        <v>150</v>
      </c>
      <c r="D93" s="1">
        <v>10</v>
      </c>
      <c r="E93" s="3">
        <f>F93-G93</f>
        <v>142</v>
      </c>
      <c r="F93" s="1">
        <v>151</v>
      </c>
      <c r="G93" s="1">
        <f>C93-B93</f>
        <v>9</v>
      </c>
    </row>
  </sheetData>
  <mergeCells count="1">
    <mergeCell ref="A11:A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showGridLines="0" zoomScaleNormal="100" workbookViewId="0">
      <selection activeCell="A6" sqref="A6:N6"/>
    </sheetView>
  </sheetViews>
  <sheetFormatPr defaultRowHeight="11.25" x14ac:dyDescent="0.2"/>
  <cols>
    <col min="1" max="1" width="9.140625" style="9" customWidth="1"/>
    <col min="2" max="2" width="3.7109375" style="9" customWidth="1"/>
    <col min="3" max="3" width="4.7109375" style="9" customWidth="1"/>
    <col min="4" max="4" width="9.140625" style="9" customWidth="1"/>
    <col min="5" max="5" width="3.7109375" style="9" customWidth="1"/>
    <col min="6" max="6" width="4.85546875" style="9" customWidth="1"/>
    <col min="7" max="7" width="9.140625" style="9" customWidth="1"/>
    <col min="8" max="8" width="3.7109375" style="9" customWidth="1"/>
    <col min="9" max="9" width="4.140625" style="9" customWidth="1"/>
    <col min="10" max="10" width="9.140625" style="9" customWidth="1"/>
    <col min="11" max="11" width="3.7109375" style="9" customWidth="1"/>
    <col min="12" max="12" width="5" style="9" customWidth="1"/>
    <col min="13" max="13" width="9.140625" style="9" customWidth="1"/>
    <col min="14" max="14" width="3.7109375" style="9" customWidth="1"/>
    <col min="15" max="15" width="7.7109375" style="9" customWidth="1"/>
    <col min="16" max="16" width="9.140625" style="9"/>
    <col min="17" max="17" width="3.7109375" style="9" customWidth="1"/>
    <col min="18" max="16384" width="9.140625" style="9"/>
  </cols>
  <sheetData>
    <row r="1" spans="1:17" customFormat="1" ht="15" x14ac:dyDescent="0.25">
      <c r="A1" s="5"/>
      <c r="H1" s="6"/>
    </row>
    <row r="2" spans="1:17" customFormat="1" ht="15" x14ac:dyDescent="0.25">
      <c r="A2" s="5"/>
      <c r="H2" s="6"/>
    </row>
    <row r="3" spans="1:17" customFormat="1" ht="15" x14ac:dyDescent="0.25">
      <c r="A3" s="5"/>
      <c r="H3" s="6"/>
    </row>
    <row r="4" spans="1:17" customFormat="1" ht="15" x14ac:dyDescent="0.25">
      <c r="A4" s="5"/>
      <c r="H4" s="6"/>
    </row>
    <row r="5" spans="1:17" customFormat="1" ht="15" x14ac:dyDescent="0.25">
      <c r="A5" s="5"/>
      <c r="H5" s="6"/>
    </row>
    <row r="6" spans="1:17" s="6" customFormat="1" ht="17.25" customHeight="1" x14ac:dyDescent="0.25">
      <c r="A6" s="141" t="s">
        <v>352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</row>
    <row r="7" spans="1:17" s="6" customFormat="1" ht="12" customHeight="1" x14ac:dyDescent="0.25">
      <c r="A7" s="141" t="s">
        <v>309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</row>
    <row r="8" spans="1:17" customFormat="1" ht="15" x14ac:dyDescent="0.25">
      <c r="A8" s="71"/>
      <c r="H8" s="6"/>
    </row>
    <row r="9" spans="1:17" customFormat="1" ht="17.25" customHeight="1" x14ac:dyDescent="0.35">
      <c r="A9" s="142" t="s">
        <v>311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72"/>
    </row>
    <row r="10" spans="1:17" customFormat="1" ht="15" x14ac:dyDescent="0.25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1:17" ht="15" x14ac:dyDescent="0.25">
      <c r="A11" s="45" t="s">
        <v>127</v>
      </c>
      <c r="C11" s="51"/>
      <c r="D11" s="52" t="s">
        <v>131</v>
      </c>
    </row>
    <row r="12" spans="1:17" x14ac:dyDescent="0.2">
      <c r="A12" s="11"/>
    </row>
    <row r="14" spans="1:17" s="24" customFormat="1" ht="50.25" customHeight="1" x14ac:dyDescent="0.25">
      <c r="A14" s="14" t="s">
        <v>96</v>
      </c>
      <c r="B14" s="69">
        <v>3</v>
      </c>
      <c r="D14" s="14" t="s">
        <v>305</v>
      </c>
      <c r="E14" s="69">
        <v>15</v>
      </c>
      <c r="G14" s="62" t="s">
        <v>103</v>
      </c>
      <c r="H14" s="65">
        <v>2</v>
      </c>
      <c r="J14" s="38" t="s">
        <v>109</v>
      </c>
      <c r="K14" s="66">
        <v>1</v>
      </c>
      <c r="M14" s="14" t="s">
        <v>112</v>
      </c>
      <c r="N14" s="65">
        <v>3</v>
      </c>
      <c r="P14" s="38" t="s">
        <v>119</v>
      </c>
      <c r="Q14" s="66">
        <v>1</v>
      </c>
    </row>
    <row r="15" spans="1:17" x14ac:dyDescent="0.2">
      <c r="A15" s="10">
        <v>1</v>
      </c>
      <c r="B15" s="10">
        <f>(B14+A15)-1</f>
        <v>3</v>
      </c>
      <c r="D15" s="10">
        <v>64</v>
      </c>
      <c r="E15" s="10">
        <f>(E14+D15)-1</f>
        <v>78</v>
      </c>
      <c r="G15" s="8">
        <v>71</v>
      </c>
      <c r="H15" s="8">
        <f>(H14+G15)-1</f>
        <v>72</v>
      </c>
      <c r="J15" s="41">
        <v>64</v>
      </c>
      <c r="K15" s="40">
        <f>(K14+J15)-1</f>
        <v>64</v>
      </c>
      <c r="M15" s="26">
        <v>88</v>
      </c>
      <c r="N15" s="8">
        <f>(N14+M15)-1</f>
        <v>90</v>
      </c>
      <c r="P15" s="43">
        <v>107</v>
      </c>
      <c r="Q15" s="40">
        <f>(Q14+P15)-1</f>
        <v>107</v>
      </c>
    </row>
    <row r="16" spans="1:17" x14ac:dyDescent="0.2">
      <c r="A16" s="10">
        <v>2</v>
      </c>
      <c r="B16" s="10">
        <v>4</v>
      </c>
      <c r="D16" s="10">
        <v>56</v>
      </c>
      <c r="E16" s="10">
        <v>70</v>
      </c>
      <c r="G16" s="10">
        <v>76</v>
      </c>
      <c r="H16" s="8">
        <v>77</v>
      </c>
      <c r="J16" s="42">
        <v>65</v>
      </c>
      <c r="K16" s="40">
        <v>65</v>
      </c>
      <c r="M16" s="12">
        <v>104</v>
      </c>
      <c r="N16" s="8">
        <v>106</v>
      </c>
      <c r="P16" s="44">
        <v>115</v>
      </c>
      <c r="Q16" s="40">
        <v>115</v>
      </c>
    </row>
    <row r="17" spans="1:17" s="11" customFormat="1" x14ac:dyDescent="0.2">
      <c r="G17" s="16"/>
      <c r="H17" s="17"/>
      <c r="J17" s="22"/>
      <c r="K17" s="17"/>
      <c r="M17" s="27"/>
      <c r="N17" s="25"/>
      <c r="P17" s="24"/>
      <c r="Q17" s="25"/>
    </row>
    <row r="18" spans="1:17" s="60" customFormat="1" ht="45" x14ac:dyDescent="0.25">
      <c r="A18" s="67" t="s">
        <v>89</v>
      </c>
      <c r="B18" s="68">
        <v>2</v>
      </c>
      <c r="D18" s="14" t="s">
        <v>303</v>
      </c>
      <c r="E18" s="61">
        <v>7</v>
      </c>
      <c r="G18" s="36" t="s">
        <v>306</v>
      </c>
      <c r="H18" s="63">
        <v>1</v>
      </c>
      <c r="J18" s="38" t="s">
        <v>304</v>
      </c>
      <c r="K18" s="63">
        <v>1</v>
      </c>
      <c r="M18" s="14" t="s">
        <v>113</v>
      </c>
      <c r="N18" s="61">
        <v>4</v>
      </c>
      <c r="P18" s="38" t="s">
        <v>120</v>
      </c>
      <c r="Q18" s="63">
        <v>1</v>
      </c>
    </row>
    <row r="19" spans="1:17" x14ac:dyDescent="0.2">
      <c r="A19" s="10">
        <v>4</v>
      </c>
      <c r="B19" s="10">
        <f>(B18+A19)-1</f>
        <v>5</v>
      </c>
      <c r="D19" s="8">
        <v>79</v>
      </c>
      <c r="E19" s="8">
        <f>(E18+D19)-1</f>
        <v>85</v>
      </c>
      <c r="G19" s="40">
        <v>73</v>
      </c>
      <c r="H19" s="40">
        <f>(H18+G19)-1</f>
        <v>73</v>
      </c>
      <c r="J19" s="41">
        <v>65</v>
      </c>
      <c r="K19" s="40">
        <f>(K18+J19)-1</f>
        <v>65</v>
      </c>
      <c r="M19" s="28">
        <v>91</v>
      </c>
      <c r="N19" s="8">
        <f>(N18+M19)-1</f>
        <v>94</v>
      </c>
      <c r="P19" s="43">
        <v>108</v>
      </c>
      <c r="Q19" s="40">
        <f>(Q18+P19)-1</f>
        <v>108</v>
      </c>
    </row>
    <row r="20" spans="1:17" x14ac:dyDescent="0.2">
      <c r="A20" s="10">
        <v>5</v>
      </c>
      <c r="B20" s="10">
        <v>6</v>
      </c>
      <c r="D20" s="10">
        <v>70</v>
      </c>
      <c r="E20" s="8">
        <v>76</v>
      </c>
      <c r="G20" s="35">
        <v>77</v>
      </c>
      <c r="H20" s="40">
        <v>77</v>
      </c>
      <c r="J20" s="42">
        <v>66</v>
      </c>
      <c r="K20" s="40">
        <v>66</v>
      </c>
      <c r="M20" s="12">
        <v>106</v>
      </c>
      <c r="N20" s="8">
        <v>109</v>
      </c>
      <c r="P20" s="44">
        <v>115</v>
      </c>
      <c r="Q20" s="40">
        <v>115</v>
      </c>
    </row>
    <row r="21" spans="1:17" x14ac:dyDescent="0.2">
      <c r="G21" s="16"/>
      <c r="H21" s="17"/>
      <c r="J21" s="21"/>
      <c r="K21" s="17"/>
      <c r="M21" s="27"/>
      <c r="N21" s="25"/>
      <c r="P21" s="24"/>
      <c r="Q21" s="25"/>
    </row>
    <row r="22" spans="1:17" s="60" customFormat="1" ht="45" x14ac:dyDescent="0.25">
      <c r="A22" s="14" t="s">
        <v>307</v>
      </c>
      <c r="B22" s="69">
        <v>4</v>
      </c>
      <c r="D22" s="14" t="s">
        <v>97</v>
      </c>
      <c r="E22" s="61">
        <v>7</v>
      </c>
      <c r="G22" s="62" t="s">
        <v>104</v>
      </c>
      <c r="H22" s="61">
        <v>4</v>
      </c>
      <c r="J22" s="14" t="s">
        <v>302</v>
      </c>
      <c r="K22" s="61">
        <v>7</v>
      </c>
      <c r="M22" s="14" t="s">
        <v>301</v>
      </c>
      <c r="N22" s="61">
        <v>5</v>
      </c>
      <c r="P22" s="14" t="s">
        <v>121</v>
      </c>
      <c r="Q22" s="61">
        <v>20</v>
      </c>
    </row>
    <row r="23" spans="1:17" x14ac:dyDescent="0.2">
      <c r="A23" s="12">
        <v>21</v>
      </c>
      <c r="B23" s="12">
        <f>(B22+A23)-1</f>
        <v>24</v>
      </c>
      <c r="D23" s="8">
        <v>64</v>
      </c>
      <c r="E23" s="8">
        <f>(E22+D23)-1</f>
        <v>70</v>
      </c>
      <c r="G23" s="8">
        <v>74</v>
      </c>
      <c r="H23" s="8">
        <f>(H22+G23)-1</f>
        <v>77</v>
      </c>
      <c r="J23" s="19">
        <v>66</v>
      </c>
      <c r="K23" s="8">
        <f>(K22+J23)-1</f>
        <v>72</v>
      </c>
      <c r="M23" s="28">
        <v>95</v>
      </c>
      <c r="N23" s="8">
        <f>(N22+M23)-1</f>
        <v>99</v>
      </c>
      <c r="P23" s="28">
        <v>109</v>
      </c>
      <c r="Q23" s="8">
        <f>(Q22+P23)-1</f>
        <v>128</v>
      </c>
    </row>
    <row r="24" spans="1:17" x14ac:dyDescent="0.2">
      <c r="A24" s="12">
        <v>22</v>
      </c>
      <c r="B24" s="12">
        <v>25</v>
      </c>
      <c r="D24" s="10">
        <v>69</v>
      </c>
      <c r="E24" s="8">
        <v>75</v>
      </c>
      <c r="G24" s="10">
        <v>77</v>
      </c>
      <c r="H24" s="8">
        <v>80</v>
      </c>
      <c r="J24" s="20">
        <v>67</v>
      </c>
      <c r="K24" s="8">
        <v>73</v>
      </c>
      <c r="M24" s="12">
        <v>109</v>
      </c>
      <c r="N24" s="8">
        <v>113</v>
      </c>
      <c r="P24" s="12">
        <v>115</v>
      </c>
      <c r="Q24" s="8">
        <v>134</v>
      </c>
    </row>
    <row r="25" spans="1:17" x14ac:dyDescent="0.2">
      <c r="G25" s="16"/>
      <c r="H25" s="17"/>
      <c r="J25" s="21"/>
      <c r="K25" s="17"/>
      <c r="M25" s="27"/>
      <c r="N25" s="25"/>
      <c r="P25" s="24"/>
      <c r="Q25" s="25"/>
    </row>
    <row r="26" spans="1:17" s="60" customFormat="1" ht="57.75" customHeight="1" x14ac:dyDescent="0.25">
      <c r="A26" s="38" t="s">
        <v>90</v>
      </c>
      <c r="B26" s="70">
        <v>1</v>
      </c>
      <c r="D26" s="14" t="s">
        <v>98</v>
      </c>
      <c r="E26" s="61">
        <v>2</v>
      </c>
      <c r="G26" s="62" t="s">
        <v>308</v>
      </c>
      <c r="H26" s="61">
        <v>3</v>
      </c>
      <c r="J26" s="14" t="s">
        <v>110</v>
      </c>
      <c r="K26" s="61">
        <v>3</v>
      </c>
      <c r="M26" s="38" t="s">
        <v>114</v>
      </c>
      <c r="N26" s="63">
        <v>1</v>
      </c>
      <c r="P26" s="14" t="s">
        <v>122</v>
      </c>
      <c r="Q26" s="61">
        <v>3</v>
      </c>
    </row>
    <row r="27" spans="1:17" x14ac:dyDescent="0.2">
      <c r="A27" s="35">
        <v>25</v>
      </c>
      <c r="B27" s="35">
        <f>(B26+A27)-1</f>
        <v>25</v>
      </c>
      <c r="D27" s="8">
        <v>71</v>
      </c>
      <c r="E27" s="8">
        <f>(E26+D27)-1</f>
        <v>72</v>
      </c>
      <c r="G27" s="8">
        <v>77</v>
      </c>
      <c r="H27" s="8">
        <f>(H26+G27)-1</f>
        <v>79</v>
      </c>
      <c r="J27" s="19">
        <v>73</v>
      </c>
      <c r="K27" s="8">
        <f>(K26+J27)-1</f>
        <v>75</v>
      </c>
      <c r="M27" s="43">
        <v>100</v>
      </c>
      <c r="N27" s="40">
        <f>(N26+M27)-1</f>
        <v>100</v>
      </c>
      <c r="P27" s="28">
        <v>129</v>
      </c>
      <c r="Q27" s="8">
        <f>(Q26+P27)-1</f>
        <v>131</v>
      </c>
    </row>
    <row r="28" spans="1:17" x14ac:dyDescent="0.2">
      <c r="A28" s="35">
        <v>26</v>
      </c>
      <c r="B28" s="35">
        <v>26</v>
      </c>
      <c r="D28" s="10">
        <v>75</v>
      </c>
      <c r="E28" s="8">
        <v>76</v>
      </c>
      <c r="G28" s="10">
        <v>80</v>
      </c>
      <c r="H28" s="8">
        <v>82</v>
      </c>
      <c r="J28" s="20">
        <v>94</v>
      </c>
      <c r="K28" s="8">
        <v>96</v>
      </c>
      <c r="M28" s="44">
        <v>113</v>
      </c>
      <c r="N28" s="40">
        <v>113</v>
      </c>
      <c r="P28" s="12">
        <v>134</v>
      </c>
      <c r="Q28" s="8">
        <v>136</v>
      </c>
    </row>
    <row r="29" spans="1:17" x14ac:dyDescent="0.2">
      <c r="G29" s="16"/>
      <c r="H29" s="17"/>
      <c r="J29" s="23"/>
      <c r="K29" s="17"/>
      <c r="M29" s="27"/>
      <c r="N29" s="25"/>
      <c r="P29" s="24"/>
      <c r="Q29" s="25"/>
    </row>
    <row r="30" spans="1:17" s="60" customFormat="1" ht="56.25" x14ac:dyDescent="0.25">
      <c r="A30" s="38" t="s">
        <v>91</v>
      </c>
      <c r="B30" s="70">
        <v>1</v>
      </c>
      <c r="D30" s="14" t="s">
        <v>99</v>
      </c>
      <c r="E30" s="61">
        <v>6</v>
      </c>
      <c r="G30" s="62" t="s">
        <v>105</v>
      </c>
      <c r="H30" s="61">
        <v>2</v>
      </c>
      <c r="J30" s="14" t="s">
        <v>298</v>
      </c>
      <c r="K30" s="61">
        <v>4</v>
      </c>
      <c r="M30" s="14" t="s">
        <v>115</v>
      </c>
      <c r="N30" s="61">
        <v>2</v>
      </c>
      <c r="P30" s="14" t="s">
        <v>123</v>
      </c>
      <c r="Q30" s="61">
        <v>3</v>
      </c>
    </row>
    <row r="31" spans="1:17" x14ac:dyDescent="0.2">
      <c r="A31" s="35">
        <v>26</v>
      </c>
      <c r="B31" s="35">
        <f>(B30+A31)-1</f>
        <v>26</v>
      </c>
      <c r="D31" s="8">
        <v>64</v>
      </c>
      <c r="E31" s="8">
        <f>(E30+D31)-1</f>
        <v>69</v>
      </c>
      <c r="G31" s="8">
        <v>80</v>
      </c>
      <c r="H31" s="8">
        <f>(H30+G31)-1</f>
        <v>81</v>
      </c>
      <c r="J31" s="19">
        <v>76</v>
      </c>
      <c r="K31" s="8">
        <f>(K30+J31)-1</f>
        <v>79</v>
      </c>
      <c r="M31" s="29">
        <v>101</v>
      </c>
      <c r="N31" s="8">
        <f>(N30+M31)-1</f>
        <v>102</v>
      </c>
      <c r="P31" s="28">
        <v>132</v>
      </c>
      <c r="Q31" s="8">
        <f>(Q30+P31)-1</f>
        <v>134</v>
      </c>
    </row>
    <row r="32" spans="1:17" x14ac:dyDescent="0.2">
      <c r="A32" s="35">
        <v>27</v>
      </c>
      <c r="B32" s="35">
        <v>27</v>
      </c>
      <c r="D32" s="10">
        <v>69</v>
      </c>
      <c r="E32" s="8">
        <v>74</v>
      </c>
      <c r="G32" s="10">
        <v>83</v>
      </c>
      <c r="H32" s="8">
        <v>84</v>
      </c>
      <c r="J32" s="20">
        <v>96</v>
      </c>
      <c r="K32" s="8">
        <v>99</v>
      </c>
      <c r="M32" s="12">
        <v>113</v>
      </c>
      <c r="N32" s="8">
        <v>114</v>
      </c>
      <c r="P32" s="12">
        <v>136</v>
      </c>
      <c r="Q32" s="8">
        <v>138</v>
      </c>
    </row>
    <row r="33" spans="1:17" x14ac:dyDescent="0.2">
      <c r="A33" s="13"/>
      <c r="G33" s="16"/>
      <c r="H33" s="17"/>
      <c r="J33" s="22"/>
      <c r="K33" s="17"/>
      <c r="M33" s="24"/>
      <c r="N33" s="25"/>
      <c r="P33" s="24"/>
      <c r="Q33" s="25"/>
    </row>
    <row r="34" spans="1:17" ht="42.75" customHeight="1" x14ac:dyDescent="0.2">
      <c r="A34" s="36" t="s">
        <v>93</v>
      </c>
      <c r="B34" s="35">
        <v>1</v>
      </c>
      <c r="D34" s="7" t="s">
        <v>100</v>
      </c>
      <c r="E34" s="8">
        <v>3</v>
      </c>
      <c r="G34" s="39" t="s">
        <v>106</v>
      </c>
      <c r="H34" s="40">
        <v>1</v>
      </c>
      <c r="J34" s="14" t="s">
        <v>111</v>
      </c>
      <c r="K34" s="8">
        <v>5</v>
      </c>
      <c r="M34" s="7" t="s">
        <v>116</v>
      </c>
      <c r="N34" s="8">
        <v>2</v>
      </c>
      <c r="P34" s="7" t="s">
        <v>124</v>
      </c>
      <c r="Q34" s="8">
        <v>2</v>
      </c>
    </row>
    <row r="35" spans="1:17" x14ac:dyDescent="0.2">
      <c r="A35" s="37">
        <v>27</v>
      </c>
      <c r="B35" s="35">
        <f>(B34+A35)-1</f>
        <v>27</v>
      </c>
      <c r="D35" s="8">
        <v>70</v>
      </c>
      <c r="E35" s="8">
        <f>(E34+D35)-1</f>
        <v>72</v>
      </c>
      <c r="G35" s="40">
        <v>82</v>
      </c>
      <c r="H35" s="40">
        <f>(H34+G35)-1</f>
        <v>82</v>
      </c>
      <c r="J35" s="19">
        <v>80</v>
      </c>
      <c r="K35" s="8">
        <f>(K34+J35)-1</f>
        <v>84</v>
      </c>
      <c r="M35" s="28">
        <v>103</v>
      </c>
      <c r="N35" s="8">
        <f>(N34+M35)-1</f>
        <v>104</v>
      </c>
      <c r="P35" s="28">
        <v>135</v>
      </c>
      <c r="Q35" s="8">
        <f>(Q34+P35)-1</f>
        <v>136</v>
      </c>
    </row>
    <row r="36" spans="1:17" x14ac:dyDescent="0.2">
      <c r="A36" s="35">
        <v>28</v>
      </c>
      <c r="B36" s="35">
        <v>28</v>
      </c>
      <c r="D36" s="10">
        <v>75</v>
      </c>
      <c r="E36" s="8">
        <v>76</v>
      </c>
      <c r="G36" s="35">
        <v>84</v>
      </c>
      <c r="H36" s="40">
        <v>84</v>
      </c>
      <c r="J36" s="20">
        <v>99</v>
      </c>
      <c r="K36" s="8">
        <v>103</v>
      </c>
      <c r="M36" s="12">
        <v>114</v>
      </c>
      <c r="N36" s="8">
        <v>115</v>
      </c>
      <c r="P36" s="12">
        <v>138</v>
      </c>
      <c r="Q36" s="8">
        <v>139</v>
      </c>
    </row>
    <row r="37" spans="1:17" x14ac:dyDescent="0.2">
      <c r="A37" s="13"/>
      <c r="G37" s="18"/>
      <c r="H37" s="17"/>
      <c r="J37" s="24"/>
      <c r="K37" s="25"/>
      <c r="M37" s="24"/>
      <c r="N37" s="25"/>
      <c r="P37" s="24"/>
      <c r="Q37" s="25"/>
    </row>
    <row r="38" spans="1:17" s="24" customFormat="1" ht="48" customHeight="1" x14ac:dyDescent="0.25">
      <c r="A38" s="38" t="s">
        <v>94</v>
      </c>
      <c r="B38" s="64">
        <v>1</v>
      </c>
      <c r="D38" s="14" t="s">
        <v>101</v>
      </c>
      <c r="E38" s="65">
        <v>7</v>
      </c>
      <c r="G38" s="62" t="s">
        <v>107</v>
      </c>
      <c r="H38" s="65">
        <v>2</v>
      </c>
      <c r="J38" s="14" t="s">
        <v>299</v>
      </c>
      <c r="K38" s="65">
        <v>2</v>
      </c>
      <c r="M38" s="38" t="s">
        <v>117</v>
      </c>
      <c r="N38" s="66">
        <v>1</v>
      </c>
      <c r="P38" s="14" t="s">
        <v>125</v>
      </c>
      <c r="Q38" s="65">
        <v>4</v>
      </c>
    </row>
    <row r="39" spans="1:17" x14ac:dyDescent="0.2">
      <c r="A39" s="35">
        <v>28</v>
      </c>
      <c r="B39" s="35">
        <f>(B38+A39)-1</f>
        <v>28</v>
      </c>
      <c r="D39" s="8">
        <v>64</v>
      </c>
      <c r="E39" s="8">
        <f>(E38+D39)-1</f>
        <v>70</v>
      </c>
      <c r="G39" s="8">
        <v>83</v>
      </c>
      <c r="H39" s="8">
        <f>(H38+G39)-1</f>
        <v>84</v>
      </c>
      <c r="J39" s="19">
        <v>85</v>
      </c>
      <c r="K39" s="8">
        <f>(K38+J39)-1</f>
        <v>86</v>
      </c>
      <c r="M39" s="43">
        <v>105</v>
      </c>
      <c r="N39" s="40">
        <f>(N38+M39)-1</f>
        <v>105</v>
      </c>
      <c r="P39" s="28">
        <v>137</v>
      </c>
      <c r="Q39" s="8">
        <f>(Q38+P39)-1</f>
        <v>140</v>
      </c>
    </row>
    <row r="40" spans="1:17" x14ac:dyDescent="0.2">
      <c r="A40" s="35">
        <v>29</v>
      </c>
      <c r="B40" s="35">
        <v>29</v>
      </c>
      <c r="D40" s="10">
        <v>69</v>
      </c>
      <c r="E40" s="8">
        <v>70</v>
      </c>
      <c r="G40" s="10">
        <v>84</v>
      </c>
      <c r="H40" s="8">
        <v>85</v>
      </c>
      <c r="J40" s="20">
        <v>103</v>
      </c>
      <c r="K40" s="8">
        <v>104</v>
      </c>
      <c r="M40" s="44">
        <v>115</v>
      </c>
      <c r="N40" s="40">
        <v>115</v>
      </c>
      <c r="P40" s="12">
        <v>139</v>
      </c>
      <c r="Q40" s="8">
        <v>141</v>
      </c>
    </row>
    <row r="41" spans="1:17" x14ac:dyDescent="0.2">
      <c r="A41" s="13"/>
      <c r="G41" s="18"/>
      <c r="H41" s="17"/>
      <c r="J41" s="24"/>
      <c r="K41" s="25"/>
      <c r="M41" s="24"/>
      <c r="N41" s="25"/>
      <c r="P41" s="24"/>
      <c r="Q41" s="25"/>
    </row>
    <row r="42" spans="1:17" s="24" customFormat="1" ht="47.25" customHeight="1" x14ac:dyDescent="0.25">
      <c r="A42" s="14" t="s">
        <v>95</v>
      </c>
      <c r="B42" s="69">
        <v>5</v>
      </c>
      <c r="D42" s="14" t="s">
        <v>102</v>
      </c>
      <c r="E42" s="65">
        <v>2</v>
      </c>
      <c r="G42" s="36" t="s">
        <v>108</v>
      </c>
      <c r="H42" s="66">
        <v>1</v>
      </c>
      <c r="J42" s="38" t="s">
        <v>300</v>
      </c>
      <c r="K42" s="66">
        <v>1</v>
      </c>
      <c r="M42" s="38" t="s">
        <v>118</v>
      </c>
      <c r="N42" s="66">
        <v>1</v>
      </c>
      <c r="P42" s="14" t="s">
        <v>126</v>
      </c>
      <c r="Q42" s="65">
        <v>10</v>
      </c>
    </row>
    <row r="43" spans="1:17" x14ac:dyDescent="0.2">
      <c r="A43" s="10">
        <v>29</v>
      </c>
      <c r="B43" s="10">
        <f>(B42+A43)-1</f>
        <v>33</v>
      </c>
      <c r="D43" s="8">
        <v>71</v>
      </c>
      <c r="E43" s="8">
        <f>(E42+D43)-1</f>
        <v>72</v>
      </c>
      <c r="G43" s="40">
        <v>85</v>
      </c>
      <c r="H43" s="40">
        <f>(H42+G43)-1</f>
        <v>85</v>
      </c>
      <c r="J43" s="41">
        <v>87</v>
      </c>
      <c r="K43" s="40">
        <f>(K42+J43)-1</f>
        <v>87</v>
      </c>
      <c r="M43" s="43">
        <v>106</v>
      </c>
      <c r="N43" s="40">
        <f>(N42+M43)-1</f>
        <v>106</v>
      </c>
      <c r="P43" s="28">
        <v>141</v>
      </c>
      <c r="Q43" s="8">
        <f>(Q42+P43)-1</f>
        <v>150</v>
      </c>
    </row>
    <row r="44" spans="1:17" x14ac:dyDescent="0.2">
      <c r="A44" s="10">
        <v>30</v>
      </c>
      <c r="B44" s="10">
        <v>34</v>
      </c>
      <c r="D44" s="10">
        <v>75</v>
      </c>
      <c r="E44" s="8">
        <v>76</v>
      </c>
      <c r="G44" s="35">
        <v>85</v>
      </c>
      <c r="H44" s="40">
        <v>85</v>
      </c>
      <c r="J44" s="42">
        <v>104</v>
      </c>
      <c r="K44" s="40">
        <v>104</v>
      </c>
      <c r="M44" s="44">
        <v>115</v>
      </c>
      <c r="N44" s="40">
        <v>115</v>
      </c>
      <c r="P44" s="12">
        <v>141</v>
      </c>
      <c r="Q44" s="8">
        <v>151</v>
      </c>
    </row>
    <row r="45" spans="1:17" x14ac:dyDescent="0.2">
      <c r="A45" s="13"/>
    </row>
    <row r="46" spans="1:17" ht="33.75" x14ac:dyDescent="0.2">
      <c r="A46" s="7" t="s">
        <v>92</v>
      </c>
      <c r="B46" s="10">
        <v>30</v>
      </c>
    </row>
    <row r="47" spans="1:17" x14ac:dyDescent="0.2">
      <c r="A47" s="10">
        <v>34</v>
      </c>
      <c r="B47" s="10">
        <f>(B46+A47)-1</f>
        <v>63</v>
      </c>
      <c r="P47" s="45" t="s">
        <v>128</v>
      </c>
    </row>
    <row r="48" spans="1:17" x14ac:dyDescent="0.2">
      <c r="A48" s="10">
        <v>35</v>
      </c>
      <c r="B48" s="10">
        <v>64</v>
      </c>
    </row>
  </sheetData>
  <mergeCells count="3">
    <mergeCell ref="A6:N6"/>
    <mergeCell ref="A7:N7"/>
    <mergeCell ref="A9:M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sqref="A1:XFD9"/>
    </sheetView>
  </sheetViews>
  <sheetFormatPr defaultRowHeight="15" x14ac:dyDescent="0.25"/>
  <cols>
    <col min="1" max="1" width="71.42578125" style="5" customWidth="1"/>
    <col min="2" max="2" width="9.28515625" style="15" bestFit="1" customWidth="1"/>
    <col min="3" max="4" width="12.7109375" style="15" bestFit="1" customWidth="1"/>
    <col min="5" max="5" width="12.42578125" style="15" bestFit="1" customWidth="1"/>
    <col min="6" max="16384" width="9.140625" style="75"/>
  </cols>
  <sheetData>
    <row r="1" spans="1:5" customFormat="1" x14ac:dyDescent="0.25">
      <c r="A1" s="5"/>
    </row>
    <row r="2" spans="1:5" customFormat="1" x14ac:dyDescent="0.25">
      <c r="A2" s="5"/>
    </row>
    <row r="3" spans="1:5" customFormat="1" x14ac:dyDescent="0.25">
      <c r="A3" s="5"/>
    </row>
    <row r="4" spans="1:5" customFormat="1" x14ac:dyDescent="0.25">
      <c r="A4" s="5"/>
    </row>
    <row r="5" spans="1:5" customFormat="1" x14ac:dyDescent="0.25">
      <c r="A5" s="5"/>
    </row>
    <row r="6" spans="1:5" customFormat="1" x14ac:dyDescent="0.25">
      <c r="A6" s="87" t="s">
        <v>352</v>
      </c>
    </row>
    <row r="7" spans="1:5" customFormat="1" x14ac:dyDescent="0.25">
      <c r="A7" s="87" t="s">
        <v>309</v>
      </c>
    </row>
    <row r="8" spans="1:5" customFormat="1" x14ac:dyDescent="0.25">
      <c r="A8" s="85"/>
    </row>
    <row r="9" spans="1:5" s="15" customFormat="1" ht="21" x14ac:dyDescent="0.35">
      <c r="A9" s="86" t="s">
        <v>89</v>
      </c>
    </row>
    <row r="10" spans="1:5" s="15" customFormat="1" x14ac:dyDescent="0.25">
      <c r="A10" s="5"/>
    </row>
    <row r="11" spans="1:5" s="15" customFormat="1" x14ac:dyDescent="0.25">
      <c r="A11" s="74" t="s">
        <v>132</v>
      </c>
      <c r="B11" s="53" t="s">
        <v>133</v>
      </c>
      <c r="C11" s="53" t="s">
        <v>134</v>
      </c>
      <c r="D11" s="53" t="s">
        <v>135</v>
      </c>
      <c r="E11" s="53" t="s">
        <v>136</v>
      </c>
    </row>
    <row r="12" spans="1:5" s="80" customFormat="1" ht="15.75" x14ac:dyDescent="0.25">
      <c r="A12" s="108" t="s">
        <v>9</v>
      </c>
      <c r="B12" s="108" t="s">
        <v>137</v>
      </c>
      <c r="C12" s="109" t="s">
        <v>138</v>
      </c>
      <c r="D12" s="109" t="s">
        <v>139</v>
      </c>
      <c r="E12" s="110"/>
    </row>
    <row r="13" spans="1:5" s="81" customFormat="1" ht="12.75" x14ac:dyDescent="0.2">
      <c r="A13" s="103" t="s">
        <v>10</v>
      </c>
      <c r="B13" s="104" t="s">
        <v>140</v>
      </c>
      <c r="C13" s="104" t="s">
        <v>138</v>
      </c>
      <c r="D13" s="104" t="s">
        <v>141</v>
      </c>
      <c r="E13" s="105"/>
    </row>
    <row r="14" spans="1:5" s="82" customFormat="1" ht="11.25" x14ac:dyDescent="0.2">
      <c r="A14" s="113" t="s">
        <v>142</v>
      </c>
      <c r="B14" s="114" t="s">
        <v>143</v>
      </c>
      <c r="C14" s="114" t="s">
        <v>138</v>
      </c>
      <c r="D14" s="114" t="s">
        <v>144</v>
      </c>
      <c r="E14" s="115"/>
    </row>
    <row r="15" spans="1:5" s="82" customFormat="1" ht="11.25" x14ac:dyDescent="0.2">
      <c r="A15" s="7" t="s">
        <v>145</v>
      </c>
      <c r="B15" s="91" t="s">
        <v>146</v>
      </c>
      <c r="C15" s="91" t="s">
        <v>138</v>
      </c>
      <c r="D15" s="91" t="s">
        <v>147</v>
      </c>
      <c r="E15" s="88"/>
    </row>
    <row r="16" spans="1:5" s="82" customFormat="1" ht="11.25" x14ac:dyDescent="0.2">
      <c r="A16" s="7" t="s">
        <v>148</v>
      </c>
      <c r="B16" s="91" t="s">
        <v>149</v>
      </c>
      <c r="C16" s="91" t="s">
        <v>150</v>
      </c>
      <c r="D16" s="91" t="s">
        <v>151</v>
      </c>
      <c r="E16" s="91">
        <v>4</v>
      </c>
    </row>
    <row r="17" spans="1:5" s="82" customFormat="1" ht="11.25" x14ac:dyDescent="0.2">
      <c r="A17" s="7" t="s">
        <v>152</v>
      </c>
      <c r="B17" s="91" t="s">
        <v>153</v>
      </c>
      <c r="C17" s="91" t="s">
        <v>154</v>
      </c>
      <c r="D17" s="91" t="s">
        <v>155</v>
      </c>
      <c r="E17" s="91">
        <v>5</v>
      </c>
    </row>
    <row r="18" spans="1:5" s="82" customFormat="1" ht="11.25" x14ac:dyDescent="0.2">
      <c r="A18" s="7" t="s">
        <v>156</v>
      </c>
      <c r="B18" s="91" t="s">
        <v>157</v>
      </c>
      <c r="C18" s="91" t="s">
        <v>158</v>
      </c>
      <c r="D18" s="91" t="s">
        <v>144</v>
      </c>
      <c r="E18" s="91">
        <v>6</v>
      </c>
    </row>
    <row r="19" spans="1:5" s="82" customFormat="1" ht="11.25" x14ac:dyDescent="0.2">
      <c r="A19" s="113" t="s">
        <v>159</v>
      </c>
      <c r="B19" s="114" t="s">
        <v>149</v>
      </c>
      <c r="C19" s="114" t="s">
        <v>160</v>
      </c>
      <c r="D19" s="114" t="s">
        <v>161</v>
      </c>
      <c r="E19" s="114">
        <v>7</v>
      </c>
    </row>
    <row r="20" spans="1:5" s="82" customFormat="1" ht="11.25" x14ac:dyDescent="0.2">
      <c r="A20" s="7" t="s">
        <v>162</v>
      </c>
      <c r="B20" s="91" t="s">
        <v>163</v>
      </c>
      <c r="C20" s="91" t="s">
        <v>160</v>
      </c>
      <c r="D20" s="91" t="s">
        <v>160</v>
      </c>
      <c r="E20" s="91">
        <v>7</v>
      </c>
    </row>
    <row r="21" spans="1:5" s="82" customFormat="1" ht="11.25" x14ac:dyDescent="0.2">
      <c r="A21" s="7" t="s">
        <v>164</v>
      </c>
      <c r="B21" s="91" t="s">
        <v>163</v>
      </c>
      <c r="C21" s="91" t="s">
        <v>161</v>
      </c>
      <c r="D21" s="91" t="s">
        <v>161</v>
      </c>
      <c r="E21" s="91">
        <v>9</v>
      </c>
    </row>
    <row r="22" spans="1:5" s="82" customFormat="1" ht="11.25" x14ac:dyDescent="0.2">
      <c r="A22" s="113" t="s">
        <v>165</v>
      </c>
      <c r="B22" s="114" t="s">
        <v>149</v>
      </c>
      <c r="C22" s="114" t="s">
        <v>166</v>
      </c>
      <c r="D22" s="114" t="s">
        <v>167</v>
      </c>
      <c r="E22" s="114">
        <v>10</v>
      </c>
    </row>
    <row r="23" spans="1:5" s="82" customFormat="1" ht="11.25" x14ac:dyDescent="0.2">
      <c r="A23" s="7" t="s">
        <v>168</v>
      </c>
      <c r="B23" s="91" t="s">
        <v>163</v>
      </c>
      <c r="C23" s="91" t="s">
        <v>166</v>
      </c>
      <c r="D23" s="91" t="s">
        <v>166</v>
      </c>
      <c r="E23" s="91">
        <v>10</v>
      </c>
    </row>
    <row r="24" spans="1:5" s="82" customFormat="1" ht="11.25" x14ac:dyDescent="0.2">
      <c r="A24" s="7" t="s">
        <v>169</v>
      </c>
      <c r="B24" s="91" t="s">
        <v>163</v>
      </c>
      <c r="C24" s="91" t="s">
        <v>167</v>
      </c>
      <c r="D24" s="91" t="s">
        <v>167</v>
      </c>
      <c r="E24" s="91">
        <v>12</v>
      </c>
    </row>
    <row r="25" spans="1:5" s="82" customFormat="1" ht="11.25" x14ac:dyDescent="0.2">
      <c r="A25" s="113" t="s">
        <v>170</v>
      </c>
      <c r="B25" s="114" t="s">
        <v>171</v>
      </c>
      <c r="C25" s="114" t="s">
        <v>172</v>
      </c>
      <c r="D25" s="114" t="s">
        <v>141</v>
      </c>
      <c r="E25" s="114">
        <v>13</v>
      </c>
    </row>
    <row r="26" spans="1:5" s="82" customFormat="1" ht="11.25" x14ac:dyDescent="0.2">
      <c r="A26" s="7" t="s">
        <v>173</v>
      </c>
      <c r="B26" s="91" t="s">
        <v>174</v>
      </c>
      <c r="C26" s="91" t="s">
        <v>172</v>
      </c>
      <c r="D26" s="91" t="s">
        <v>175</v>
      </c>
      <c r="E26" s="91">
        <v>13</v>
      </c>
    </row>
    <row r="27" spans="1:5" s="82" customFormat="1" ht="11.25" x14ac:dyDescent="0.2">
      <c r="A27" s="7" t="s">
        <v>176</v>
      </c>
      <c r="B27" s="91" t="s">
        <v>177</v>
      </c>
      <c r="C27" s="91" t="s">
        <v>178</v>
      </c>
      <c r="D27" s="91" t="s">
        <v>141</v>
      </c>
      <c r="E27" s="91">
        <v>15</v>
      </c>
    </row>
    <row r="28" spans="1:5" s="81" customFormat="1" ht="12.75" x14ac:dyDescent="0.2">
      <c r="A28" s="103" t="s">
        <v>25</v>
      </c>
      <c r="B28" s="104" t="s">
        <v>179</v>
      </c>
      <c r="C28" s="104" t="s">
        <v>180</v>
      </c>
      <c r="D28" s="104" t="s">
        <v>181</v>
      </c>
      <c r="E28" s="104">
        <v>16</v>
      </c>
    </row>
    <row r="29" spans="1:5" s="82" customFormat="1" ht="11.25" x14ac:dyDescent="0.2">
      <c r="A29" s="113" t="s">
        <v>182</v>
      </c>
      <c r="B29" s="114" t="s">
        <v>179</v>
      </c>
      <c r="C29" s="114" t="s">
        <v>180</v>
      </c>
      <c r="D29" s="114" t="s">
        <v>181</v>
      </c>
      <c r="E29" s="114">
        <v>16</v>
      </c>
    </row>
    <row r="30" spans="1:5" s="82" customFormat="1" ht="11.25" x14ac:dyDescent="0.2">
      <c r="A30" s="7" t="s">
        <v>183</v>
      </c>
      <c r="B30" s="91" t="s">
        <v>153</v>
      </c>
      <c r="C30" s="91" t="s">
        <v>180</v>
      </c>
      <c r="D30" s="91" t="s">
        <v>184</v>
      </c>
      <c r="E30" s="91">
        <v>16</v>
      </c>
    </row>
    <row r="31" spans="1:5" s="82" customFormat="1" ht="11.25" x14ac:dyDescent="0.2">
      <c r="A31" s="7" t="s">
        <v>185</v>
      </c>
      <c r="B31" s="91" t="s">
        <v>186</v>
      </c>
      <c r="C31" s="91" t="s">
        <v>187</v>
      </c>
      <c r="D31" s="91" t="s">
        <v>181</v>
      </c>
      <c r="E31" s="91">
        <v>19</v>
      </c>
    </row>
    <row r="32" spans="1:5" s="82" customFormat="1" ht="11.25" x14ac:dyDescent="0.2">
      <c r="A32" s="113" t="s">
        <v>188</v>
      </c>
      <c r="B32" s="114" t="s">
        <v>189</v>
      </c>
      <c r="C32" s="114" t="s">
        <v>180</v>
      </c>
      <c r="D32" s="114" t="s">
        <v>190</v>
      </c>
      <c r="E32" s="114">
        <v>16</v>
      </c>
    </row>
    <row r="33" spans="1:5" s="82" customFormat="1" ht="11.25" x14ac:dyDescent="0.2">
      <c r="A33" s="7" t="s">
        <v>191</v>
      </c>
      <c r="B33" s="91" t="s">
        <v>186</v>
      </c>
      <c r="C33" s="91" t="s">
        <v>180</v>
      </c>
      <c r="D33" s="91" t="s">
        <v>192</v>
      </c>
      <c r="E33" s="91">
        <v>16</v>
      </c>
    </row>
    <row r="34" spans="1:5" s="82" customFormat="1" ht="11.25" x14ac:dyDescent="0.2">
      <c r="A34" s="7" t="s">
        <v>193</v>
      </c>
      <c r="B34" s="91" t="s">
        <v>149</v>
      </c>
      <c r="C34" s="91" t="s">
        <v>194</v>
      </c>
      <c r="D34" s="91" t="s">
        <v>190</v>
      </c>
      <c r="E34" s="91">
        <v>22</v>
      </c>
    </row>
    <row r="35" spans="1:5" s="82" customFormat="1" ht="11.25" x14ac:dyDescent="0.2">
      <c r="A35" s="113" t="s">
        <v>195</v>
      </c>
      <c r="B35" s="114" t="s">
        <v>189</v>
      </c>
      <c r="C35" s="114" t="s">
        <v>180</v>
      </c>
      <c r="D35" s="114" t="s">
        <v>190</v>
      </c>
      <c r="E35" s="114">
        <v>16</v>
      </c>
    </row>
    <row r="36" spans="1:5" s="82" customFormat="1" ht="11.25" x14ac:dyDescent="0.2">
      <c r="A36" s="7" t="s">
        <v>196</v>
      </c>
      <c r="B36" s="91" t="s">
        <v>197</v>
      </c>
      <c r="C36" s="91" t="s">
        <v>180</v>
      </c>
      <c r="D36" s="91" t="s">
        <v>198</v>
      </c>
      <c r="E36" s="91">
        <v>16</v>
      </c>
    </row>
    <row r="37" spans="1:5" s="82" customFormat="1" ht="11.25" x14ac:dyDescent="0.2">
      <c r="A37" s="7" t="s">
        <v>199</v>
      </c>
      <c r="B37" s="91" t="s">
        <v>146</v>
      </c>
      <c r="C37" s="91" t="s">
        <v>192</v>
      </c>
      <c r="D37" s="91" t="s">
        <v>190</v>
      </c>
      <c r="E37" s="91">
        <v>25</v>
      </c>
    </row>
    <row r="38" spans="1:5" s="82" customFormat="1" ht="11.25" x14ac:dyDescent="0.2">
      <c r="A38" s="113" t="s">
        <v>200</v>
      </c>
      <c r="B38" s="114" t="s">
        <v>189</v>
      </c>
      <c r="C38" s="114" t="s">
        <v>180</v>
      </c>
      <c r="D38" s="114" t="s">
        <v>190</v>
      </c>
      <c r="E38" s="114">
        <v>16</v>
      </c>
    </row>
    <row r="39" spans="1:5" s="82" customFormat="1" ht="11.25" x14ac:dyDescent="0.2">
      <c r="A39" s="7" t="s">
        <v>201</v>
      </c>
      <c r="B39" s="91" t="s">
        <v>186</v>
      </c>
      <c r="C39" s="91" t="s">
        <v>180</v>
      </c>
      <c r="D39" s="91" t="s">
        <v>192</v>
      </c>
      <c r="E39" s="91">
        <v>16</v>
      </c>
    </row>
    <row r="40" spans="1:5" s="82" customFormat="1" ht="11.25" x14ac:dyDescent="0.2">
      <c r="A40" s="7" t="s">
        <v>202</v>
      </c>
      <c r="B40" s="91" t="s">
        <v>149</v>
      </c>
      <c r="C40" s="91" t="s">
        <v>194</v>
      </c>
      <c r="D40" s="91" t="s">
        <v>190</v>
      </c>
      <c r="E40" s="91">
        <v>28</v>
      </c>
    </row>
    <row r="41" spans="1:5" s="81" customFormat="1" ht="12.75" x14ac:dyDescent="0.2">
      <c r="A41" s="103" t="s">
        <v>37</v>
      </c>
      <c r="B41" s="104" t="s">
        <v>203</v>
      </c>
      <c r="C41" s="104" t="s">
        <v>204</v>
      </c>
      <c r="D41" s="104" t="s">
        <v>205</v>
      </c>
      <c r="E41" s="104">
        <v>29</v>
      </c>
    </row>
    <row r="42" spans="1:5" s="82" customFormat="1" ht="11.25" x14ac:dyDescent="0.2">
      <c r="A42" s="113" t="s">
        <v>206</v>
      </c>
      <c r="B42" s="114" t="s">
        <v>146</v>
      </c>
      <c r="C42" s="114" t="s">
        <v>204</v>
      </c>
      <c r="D42" s="114" t="s">
        <v>207</v>
      </c>
      <c r="E42" s="114">
        <v>29</v>
      </c>
    </row>
    <row r="43" spans="1:5" s="82" customFormat="1" ht="11.25" x14ac:dyDescent="0.2">
      <c r="A43" s="7" t="s">
        <v>208</v>
      </c>
      <c r="B43" s="91" t="s">
        <v>149</v>
      </c>
      <c r="C43" s="91" t="s">
        <v>204</v>
      </c>
      <c r="D43" s="91" t="s">
        <v>209</v>
      </c>
      <c r="E43" s="91">
        <v>29</v>
      </c>
    </row>
    <row r="44" spans="1:5" s="82" customFormat="1" ht="11.25" x14ac:dyDescent="0.2">
      <c r="A44" s="7" t="s">
        <v>210</v>
      </c>
      <c r="B44" s="91" t="s">
        <v>163</v>
      </c>
      <c r="C44" s="91" t="s">
        <v>207</v>
      </c>
      <c r="D44" s="91" t="s">
        <v>207</v>
      </c>
      <c r="E44" s="91">
        <v>32</v>
      </c>
    </row>
    <row r="45" spans="1:5" s="82" customFormat="1" ht="11.25" x14ac:dyDescent="0.2">
      <c r="A45" s="113" t="s">
        <v>211</v>
      </c>
      <c r="B45" s="114" t="s">
        <v>186</v>
      </c>
      <c r="C45" s="114" t="s">
        <v>212</v>
      </c>
      <c r="D45" s="114" t="s">
        <v>213</v>
      </c>
      <c r="E45" s="114">
        <v>33</v>
      </c>
    </row>
    <row r="46" spans="1:5" s="82" customFormat="1" ht="11.25" x14ac:dyDescent="0.2">
      <c r="A46" s="7" t="s">
        <v>214</v>
      </c>
      <c r="B46" s="91" t="s">
        <v>157</v>
      </c>
      <c r="C46" s="91" t="s">
        <v>212</v>
      </c>
      <c r="D46" s="91" t="s">
        <v>187</v>
      </c>
      <c r="E46" s="91">
        <v>33</v>
      </c>
    </row>
    <row r="47" spans="1:5" s="82" customFormat="1" ht="11.25" x14ac:dyDescent="0.2">
      <c r="A47" s="7" t="s">
        <v>215</v>
      </c>
      <c r="B47" s="91" t="s">
        <v>146</v>
      </c>
      <c r="C47" s="91" t="s">
        <v>216</v>
      </c>
      <c r="D47" s="91" t="s">
        <v>213</v>
      </c>
      <c r="E47" s="91">
        <v>35</v>
      </c>
    </row>
    <row r="48" spans="1:5" s="82" customFormat="1" ht="11.25" x14ac:dyDescent="0.2">
      <c r="A48" s="113" t="s">
        <v>217</v>
      </c>
      <c r="B48" s="114" t="s">
        <v>146</v>
      </c>
      <c r="C48" s="114" t="s">
        <v>218</v>
      </c>
      <c r="D48" s="114" t="s">
        <v>181</v>
      </c>
      <c r="E48" s="114">
        <v>36</v>
      </c>
    </row>
    <row r="49" spans="1:5" s="82" customFormat="1" ht="11.25" x14ac:dyDescent="0.2">
      <c r="A49" s="7" t="s">
        <v>219</v>
      </c>
      <c r="B49" s="91" t="s">
        <v>149</v>
      </c>
      <c r="C49" s="91" t="s">
        <v>218</v>
      </c>
      <c r="D49" s="91" t="s">
        <v>220</v>
      </c>
      <c r="E49" s="91">
        <v>36</v>
      </c>
    </row>
    <row r="50" spans="1:5" s="82" customFormat="1" ht="11.25" x14ac:dyDescent="0.2">
      <c r="A50" s="7" t="s">
        <v>221</v>
      </c>
      <c r="B50" s="91" t="s">
        <v>163</v>
      </c>
      <c r="C50" s="91" t="s">
        <v>181</v>
      </c>
      <c r="D50" s="91" t="s">
        <v>181</v>
      </c>
      <c r="E50" s="91">
        <v>38</v>
      </c>
    </row>
    <row r="51" spans="1:5" s="82" customFormat="1" ht="11.25" x14ac:dyDescent="0.2">
      <c r="A51" s="113" t="s">
        <v>222</v>
      </c>
      <c r="B51" s="114" t="s">
        <v>146</v>
      </c>
      <c r="C51" s="114" t="s">
        <v>223</v>
      </c>
      <c r="D51" s="114" t="s">
        <v>205</v>
      </c>
      <c r="E51" s="114">
        <v>39</v>
      </c>
    </row>
    <row r="52" spans="1:5" s="82" customFormat="1" ht="11.25" x14ac:dyDescent="0.2">
      <c r="A52" s="7" t="s">
        <v>224</v>
      </c>
      <c r="B52" s="91" t="s">
        <v>149</v>
      </c>
      <c r="C52" s="91" t="s">
        <v>223</v>
      </c>
      <c r="D52" s="91" t="s">
        <v>225</v>
      </c>
      <c r="E52" s="91">
        <v>39</v>
      </c>
    </row>
    <row r="53" spans="1:5" s="82" customFormat="1" ht="11.25" x14ac:dyDescent="0.2">
      <c r="A53" s="7" t="s">
        <v>226</v>
      </c>
      <c r="B53" s="91" t="s">
        <v>163</v>
      </c>
      <c r="C53" s="91" t="s">
        <v>205</v>
      </c>
      <c r="D53" s="91" t="s">
        <v>205</v>
      </c>
      <c r="E53" s="91">
        <v>41</v>
      </c>
    </row>
    <row r="54" spans="1:5" s="81" customFormat="1" ht="12.75" x14ac:dyDescent="0.2">
      <c r="A54" s="103" t="s">
        <v>50</v>
      </c>
      <c r="B54" s="104" t="s">
        <v>143</v>
      </c>
      <c r="C54" s="104" t="s">
        <v>180</v>
      </c>
      <c r="D54" s="104" t="s">
        <v>225</v>
      </c>
      <c r="E54" s="104">
        <v>16</v>
      </c>
    </row>
    <row r="55" spans="1:5" s="83" customFormat="1" ht="11.25" x14ac:dyDescent="0.2">
      <c r="A55" s="118" t="s">
        <v>227</v>
      </c>
      <c r="B55" s="119" t="s">
        <v>149</v>
      </c>
      <c r="C55" s="119" t="s">
        <v>180</v>
      </c>
      <c r="D55" s="119" t="s">
        <v>228</v>
      </c>
      <c r="E55" s="119">
        <v>15</v>
      </c>
    </row>
    <row r="56" spans="1:5" s="83" customFormat="1" ht="11.25" x14ac:dyDescent="0.2">
      <c r="A56" s="94" t="s">
        <v>229</v>
      </c>
      <c r="B56" s="95" t="s">
        <v>163</v>
      </c>
      <c r="C56" s="95" t="s">
        <v>180</v>
      </c>
      <c r="D56" s="95" t="s">
        <v>180</v>
      </c>
      <c r="E56" s="95">
        <v>15</v>
      </c>
    </row>
    <row r="57" spans="1:5" s="83" customFormat="1" ht="11.25" x14ac:dyDescent="0.2">
      <c r="A57" s="94" t="s">
        <v>230</v>
      </c>
      <c r="B57" s="95" t="s">
        <v>163</v>
      </c>
      <c r="C57" s="95" t="s">
        <v>228</v>
      </c>
      <c r="D57" s="95" t="s">
        <v>228</v>
      </c>
      <c r="E57" s="95">
        <v>45</v>
      </c>
    </row>
    <row r="58" spans="1:5" s="83" customFormat="1" ht="11.25" x14ac:dyDescent="0.2">
      <c r="A58" s="118" t="s">
        <v>231</v>
      </c>
      <c r="B58" s="119" t="s">
        <v>232</v>
      </c>
      <c r="C58" s="119" t="s">
        <v>233</v>
      </c>
      <c r="D58" s="119" t="s">
        <v>207</v>
      </c>
      <c r="E58" s="119">
        <v>46</v>
      </c>
    </row>
    <row r="59" spans="1:5" s="83" customFormat="1" ht="11.25" x14ac:dyDescent="0.2">
      <c r="A59" s="94" t="s">
        <v>234</v>
      </c>
      <c r="B59" s="95" t="s">
        <v>186</v>
      </c>
      <c r="C59" s="95" t="s">
        <v>233</v>
      </c>
      <c r="D59" s="95" t="s">
        <v>190</v>
      </c>
      <c r="E59" s="95">
        <v>46</v>
      </c>
    </row>
    <row r="60" spans="1:5" s="83" customFormat="1" ht="11.25" x14ac:dyDescent="0.2">
      <c r="A60" s="94" t="s">
        <v>235</v>
      </c>
      <c r="B60" s="95" t="s">
        <v>146</v>
      </c>
      <c r="C60" s="95" t="s">
        <v>204</v>
      </c>
      <c r="D60" s="95" t="s">
        <v>207</v>
      </c>
      <c r="E60" s="95">
        <v>48</v>
      </c>
    </row>
    <row r="61" spans="1:5" s="83" customFormat="1" ht="11.25" x14ac:dyDescent="0.2">
      <c r="A61" s="118" t="s">
        <v>236</v>
      </c>
      <c r="B61" s="119" t="s">
        <v>189</v>
      </c>
      <c r="C61" s="119" t="s">
        <v>212</v>
      </c>
      <c r="D61" s="119" t="s">
        <v>220</v>
      </c>
      <c r="E61" s="119">
        <v>49</v>
      </c>
    </row>
    <row r="62" spans="1:5" s="83" customFormat="1" ht="11.25" x14ac:dyDescent="0.2">
      <c r="A62" s="94" t="s">
        <v>237</v>
      </c>
      <c r="B62" s="95" t="s">
        <v>157</v>
      </c>
      <c r="C62" s="95" t="s">
        <v>212</v>
      </c>
      <c r="D62" s="95" t="s">
        <v>187</v>
      </c>
      <c r="E62" s="95">
        <v>49</v>
      </c>
    </row>
    <row r="63" spans="1:5" s="83" customFormat="1" ht="11.25" x14ac:dyDescent="0.2">
      <c r="A63" s="94" t="s">
        <v>238</v>
      </c>
      <c r="B63" s="95" t="s">
        <v>174</v>
      </c>
      <c r="C63" s="95" t="s">
        <v>216</v>
      </c>
      <c r="D63" s="95" t="s">
        <v>220</v>
      </c>
      <c r="E63" s="95">
        <v>51</v>
      </c>
    </row>
    <row r="64" spans="1:5" s="83" customFormat="1" ht="11.25" x14ac:dyDescent="0.2">
      <c r="A64" s="118" t="s">
        <v>239</v>
      </c>
      <c r="B64" s="119" t="s">
        <v>146</v>
      </c>
      <c r="C64" s="119" t="s">
        <v>181</v>
      </c>
      <c r="D64" s="119" t="s">
        <v>225</v>
      </c>
      <c r="E64" s="119">
        <v>52</v>
      </c>
    </row>
    <row r="65" spans="1:5" s="83" customFormat="1" ht="11.25" x14ac:dyDescent="0.2">
      <c r="A65" s="94" t="s">
        <v>240</v>
      </c>
      <c r="B65" s="95" t="s">
        <v>149</v>
      </c>
      <c r="C65" s="95" t="s">
        <v>181</v>
      </c>
      <c r="D65" s="95" t="s">
        <v>223</v>
      </c>
      <c r="E65" s="95">
        <v>52</v>
      </c>
    </row>
    <row r="66" spans="1:5" s="83" customFormat="1" ht="11.25" x14ac:dyDescent="0.2">
      <c r="A66" s="94" t="s">
        <v>241</v>
      </c>
      <c r="B66" s="95" t="s">
        <v>163</v>
      </c>
      <c r="C66" s="95" t="s">
        <v>225</v>
      </c>
      <c r="D66" s="95" t="s">
        <v>225</v>
      </c>
      <c r="E66" s="95">
        <v>54</v>
      </c>
    </row>
    <row r="67" spans="1:5" s="81" customFormat="1" ht="12.75" x14ac:dyDescent="0.2">
      <c r="A67" s="103" t="s">
        <v>63</v>
      </c>
      <c r="B67" s="104" t="s">
        <v>242</v>
      </c>
      <c r="C67" s="104" t="s">
        <v>205</v>
      </c>
      <c r="D67" s="104" t="s">
        <v>243</v>
      </c>
      <c r="E67" s="104">
        <v>55</v>
      </c>
    </row>
    <row r="68" spans="1:5" s="82" customFormat="1" ht="11.25" x14ac:dyDescent="0.2">
      <c r="A68" s="113" t="s">
        <v>244</v>
      </c>
      <c r="B68" s="114" t="s">
        <v>186</v>
      </c>
      <c r="C68" s="114" t="s">
        <v>205</v>
      </c>
      <c r="D68" s="114" t="s">
        <v>245</v>
      </c>
      <c r="E68" s="114">
        <v>55</v>
      </c>
    </row>
    <row r="69" spans="1:5" s="82" customFormat="1" ht="11.25" x14ac:dyDescent="0.2">
      <c r="A69" s="7" t="s">
        <v>246</v>
      </c>
      <c r="B69" s="91" t="s">
        <v>146</v>
      </c>
      <c r="C69" s="91" t="s">
        <v>205</v>
      </c>
      <c r="D69" s="91" t="s">
        <v>247</v>
      </c>
      <c r="E69" s="91">
        <v>55</v>
      </c>
    </row>
    <row r="70" spans="1:5" s="82" customFormat="1" ht="11.25" x14ac:dyDescent="0.2">
      <c r="A70" s="7" t="s">
        <v>248</v>
      </c>
      <c r="B70" s="91" t="s">
        <v>157</v>
      </c>
      <c r="C70" s="91" t="s">
        <v>249</v>
      </c>
      <c r="D70" s="91" t="s">
        <v>245</v>
      </c>
      <c r="E70" s="91">
        <v>58</v>
      </c>
    </row>
    <row r="71" spans="1:5" s="82" customFormat="1" ht="11.25" x14ac:dyDescent="0.2">
      <c r="A71" s="113" t="s">
        <v>250</v>
      </c>
      <c r="B71" s="114" t="s">
        <v>197</v>
      </c>
      <c r="C71" s="114" t="s">
        <v>251</v>
      </c>
      <c r="D71" s="114" t="s">
        <v>252</v>
      </c>
      <c r="E71" s="114">
        <v>59</v>
      </c>
    </row>
    <row r="72" spans="1:5" s="82" customFormat="1" ht="11.25" x14ac:dyDescent="0.2">
      <c r="A72" s="7" t="s">
        <v>253</v>
      </c>
      <c r="B72" s="91" t="s">
        <v>174</v>
      </c>
      <c r="C72" s="91" t="s">
        <v>251</v>
      </c>
      <c r="D72" s="91" t="s">
        <v>254</v>
      </c>
      <c r="E72" s="91">
        <v>59</v>
      </c>
    </row>
    <row r="73" spans="1:5" s="82" customFormat="1" ht="11.25" x14ac:dyDescent="0.2">
      <c r="A73" s="7" t="s">
        <v>255</v>
      </c>
      <c r="B73" s="91" t="s">
        <v>163</v>
      </c>
      <c r="C73" s="91" t="s">
        <v>252</v>
      </c>
      <c r="D73" s="91" t="s">
        <v>252</v>
      </c>
      <c r="E73" s="91">
        <v>61</v>
      </c>
    </row>
    <row r="74" spans="1:5" s="82" customFormat="1" ht="11.25" x14ac:dyDescent="0.2">
      <c r="A74" s="113" t="s">
        <v>256</v>
      </c>
      <c r="B74" s="114" t="s">
        <v>157</v>
      </c>
      <c r="C74" s="114" t="s">
        <v>257</v>
      </c>
      <c r="D74" s="114" t="s">
        <v>258</v>
      </c>
      <c r="E74" s="114">
        <v>62</v>
      </c>
    </row>
    <row r="75" spans="1:5" s="82" customFormat="1" ht="11.25" x14ac:dyDescent="0.2">
      <c r="A75" s="7" t="s">
        <v>259</v>
      </c>
      <c r="B75" s="91" t="s">
        <v>149</v>
      </c>
      <c r="C75" s="91" t="s">
        <v>257</v>
      </c>
      <c r="D75" s="91" t="s">
        <v>260</v>
      </c>
      <c r="E75" s="91">
        <v>62</v>
      </c>
    </row>
    <row r="76" spans="1:5" s="82" customFormat="1" ht="11.25" x14ac:dyDescent="0.2">
      <c r="A76" s="7" t="s">
        <v>261</v>
      </c>
      <c r="B76" s="91" t="s">
        <v>149</v>
      </c>
      <c r="C76" s="91" t="s">
        <v>262</v>
      </c>
      <c r="D76" s="91" t="s">
        <v>258</v>
      </c>
      <c r="E76" s="91">
        <v>64</v>
      </c>
    </row>
    <row r="77" spans="1:5" s="82" customFormat="1" ht="11.25" x14ac:dyDescent="0.2">
      <c r="A77" s="113" t="s">
        <v>263</v>
      </c>
      <c r="B77" s="114" t="s">
        <v>149</v>
      </c>
      <c r="C77" s="114" t="s">
        <v>264</v>
      </c>
      <c r="D77" s="114" t="s">
        <v>243</v>
      </c>
      <c r="E77" s="114">
        <v>65</v>
      </c>
    </row>
    <row r="78" spans="1:5" s="82" customFormat="1" ht="11.25" x14ac:dyDescent="0.2">
      <c r="A78" s="7" t="s">
        <v>265</v>
      </c>
      <c r="B78" s="91" t="s">
        <v>163</v>
      </c>
      <c r="C78" s="91" t="s">
        <v>264</v>
      </c>
      <c r="D78" s="91" t="s">
        <v>264</v>
      </c>
      <c r="E78" s="91">
        <v>65</v>
      </c>
    </row>
    <row r="79" spans="1:5" s="82" customFormat="1" ht="11.25" x14ac:dyDescent="0.2">
      <c r="A79" s="7" t="s">
        <v>266</v>
      </c>
      <c r="B79" s="91" t="s">
        <v>163</v>
      </c>
      <c r="C79" s="91" t="s">
        <v>243</v>
      </c>
      <c r="D79" s="91" t="s">
        <v>243</v>
      </c>
      <c r="E79" s="91">
        <v>67</v>
      </c>
    </row>
    <row r="80" spans="1:5" s="81" customFormat="1" ht="12.75" x14ac:dyDescent="0.2">
      <c r="A80" s="103" t="s">
        <v>76</v>
      </c>
      <c r="B80" s="104" t="s">
        <v>267</v>
      </c>
      <c r="C80" s="104" t="s">
        <v>268</v>
      </c>
      <c r="D80" s="104" t="s">
        <v>139</v>
      </c>
      <c r="E80" s="104">
        <v>68</v>
      </c>
    </row>
    <row r="81" spans="1:5" s="82" customFormat="1" ht="11.25" x14ac:dyDescent="0.2">
      <c r="A81" s="113" t="s">
        <v>269</v>
      </c>
      <c r="B81" s="114" t="s">
        <v>149</v>
      </c>
      <c r="C81" s="114" t="s">
        <v>268</v>
      </c>
      <c r="D81" s="114" t="s">
        <v>270</v>
      </c>
      <c r="E81" s="114">
        <v>68</v>
      </c>
    </row>
    <row r="82" spans="1:5" s="82" customFormat="1" ht="11.25" x14ac:dyDescent="0.2">
      <c r="A82" s="7" t="s">
        <v>271</v>
      </c>
      <c r="B82" s="91" t="s">
        <v>163</v>
      </c>
      <c r="C82" s="91" t="s">
        <v>268</v>
      </c>
      <c r="D82" s="91" t="s">
        <v>268</v>
      </c>
      <c r="E82" s="91">
        <v>68</v>
      </c>
    </row>
    <row r="83" spans="1:5" s="82" customFormat="1" ht="11.25" x14ac:dyDescent="0.2">
      <c r="A83" s="7" t="s">
        <v>272</v>
      </c>
      <c r="B83" s="91" t="s">
        <v>163</v>
      </c>
      <c r="C83" s="91" t="s">
        <v>270</v>
      </c>
      <c r="D83" s="91" t="s">
        <v>270</v>
      </c>
      <c r="E83" s="91">
        <v>71</v>
      </c>
    </row>
    <row r="84" spans="1:5" s="82" customFormat="1" ht="11.25" x14ac:dyDescent="0.2">
      <c r="A84" s="113" t="s">
        <v>273</v>
      </c>
      <c r="B84" s="114" t="s">
        <v>274</v>
      </c>
      <c r="C84" s="114" t="s">
        <v>275</v>
      </c>
      <c r="D84" s="114" t="s">
        <v>276</v>
      </c>
      <c r="E84" s="114">
        <v>72</v>
      </c>
    </row>
    <row r="85" spans="1:5" s="82" customFormat="1" ht="11.25" x14ac:dyDescent="0.2">
      <c r="A85" s="7" t="s">
        <v>277</v>
      </c>
      <c r="B85" s="91" t="s">
        <v>278</v>
      </c>
      <c r="C85" s="91" t="s">
        <v>275</v>
      </c>
      <c r="D85" s="91" t="s">
        <v>279</v>
      </c>
      <c r="E85" s="91">
        <v>72</v>
      </c>
    </row>
    <row r="86" spans="1:5" s="82" customFormat="1" ht="11.25" x14ac:dyDescent="0.2">
      <c r="A86" s="7" t="s">
        <v>280</v>
      </c>
      <c r="B86" s="91" t="s">
        <v>146</v>
      </c>
      <c r="C86" s="91" t="s">
        <v>281</v>
      </c>
      <c r="D86" s="91" t="s">
        <v>276</v>
      </c>
      <c r="E86" s="91">
        <v>74</v>
      </c>
    </row>
    <row r="87" spans="1:5" s="82" customFormat="1" ht="11.25" x14ac:dyDescent="0.2">
      <c r="A87" s="113" t="s">
        <v>282</v>
      </c>
      <c r="B87" s="114" t="s">
        <v>174</v>
      </c>
      <c r="C87" s="114" t="s">
        <v>283</v>
      </c>
      <c r="D87" s="114" t="s">
        <v>284</v>
      </c>
      <c r="E87" s="114">
        <v>75</v>
      </c>
    </row>
    <row r="88" spans="1:5" s="82" customFormat="1" ht="11.25" x14ac:dyDescent="0.2">
      <c r="A88" s="7" t="s">
        <v>285</v>
      </c>
      <c r="B88" s="91" t="s">
        <v>146</v>
      </c>
      <c r="C88" s="91" t="s">
        <v>283</v>
      </c>
      <c r="D88" s="91" t="s">
        <v>286</v>
      </c>
      <c r="E88" s="91">
        <v>75</v>
      </c>
    </row>
    <row r="89" spans="1:5" s="82" customFormat="1" ht="11.25" x14ac:dyDescent="0.2">
      <c r="A89" s="7" t="s">
        <v>287</v>
      </c>
      <c r="B89" s="91" t="s">
        <v>149</v>
      </c>
      <c r="C89" s="91" t="s">
        <v>288</v>
      </c>
      <c r="D89" s="91" t="s">
        <v>284</v>
      </c>
      <c r="E89" s="91">
        <v>77</v>
      </c>
    </row>
    <row r="90" spans="1:5" s="82" customFormat="1" ht="14.25" customHeight="1" x14ac:dyDescent="0.2">
      <c r="A90" s="113" t="s">
        <v>289</v>
      </c>
      <c r="B90" s="114" t="s">
        <v>290</v>
      </c>
      <c r="C90" s="114" t="s">
        <v>291</v>
      </c>
      <c r="D90" s="114" t="s">
        <v>139</v>
      </c>
      <c r="E90" s="114">
        <v>78</v>
      </c>
    </row>
    <row r="91" spans="1:5" s="82" customFormat="1" ht="11.25" x14ac:dyDescent="0.2">
      <c r="A91" s="7" t="s">
        <v>292</v>
      </c>
      <c r="B91" s="91" t="s">
        <v>157</v>
      </c>
      <c r="C91" s="91" t="s">
        <v>291</v>
      </c>
      <c r="D91" s="91" t="s">
        <v>293</v>
      </c>
      <c r="E91" s="91">
        <v>78</v>
      </c>
    </row>
    <row r="92" spans="1:5" s="82" customFormat="1" ht="11.25" x14ac:dyDescent="0.2">
      <c r="A92" s="7" t="s">
        <v>294</v>
      </c>
      <c r="B92" s="91" t="s">
        <v>232</v>
      </c>
      <c r="C92" s="91" t="s">
        <v>295</v>
      </c>
      <c r="D92" s="91" t="s">
        <v>139</v>
      </c>
      <c r="E92" s="91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 de Custos</vt:lpstr>
      <vt:lpstr>EAP</vt:lpstr>
      <vt:lpstr>Sequenciamento</vt:lpstr>
      <vt:lpstr>Diagrama de Rede</vt:lpstr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Binda</dc:creator>
  <cp:lastModifiedBy>Carla Binda</cp:lastModifiedBy>
  <dcterms:created xsi:type="dcterms:W3CDTF">2014-11-02T21:34:46Z</dcterms:created>
  <dcterms:modified xsi:type="dcterms:W3CDTF">2014-11-18T02:22:51Z</dcterms:modified>
</cp:coreProperties>
</file>