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laiau/School/COSC420/ass1/"/>
    </mc:Choice>
  </mc:AlternateContent>
  <bookViews>
    <workbookView xWindow="0" yWindow="460" windowWidth="50380" windowHeight="27580" tabRatio="500" activeTab="1"/>
  </bookViews>
  <sheets>
    <sheet name="Sheet1" sheetId="1" r:id="rId1"/>
    <sheet name="Generalisation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1" i="2" l="1"/>
  <c r="D101" i="2"/>
  <c r="E101" i="2"/>
  <c r="F101" i="2"/>
  <c r="G101" i="2"/>
  <c r="H101" i="2"/>
  <c r="B101" i="2"/>
  <c r="C95" i="2"/>
  <c r="D95" i="2"/>
  <c r="E95" i="2"/>
  <c r="F95" i="2"/>
  <c r="G95" i="2"/>
  <c r="H95" i="2"/>
  <c r="B95" i="2"/>
  <c r="C70" i="2"/>
  <c r="B64" i="2"/>
  <c r="C64" i="2"/>
  <c r="V86" i="2"/>
  <c r="W86" i="2"/>
  <c r="X86" i="2"/>
  <c r="Y86" i="2"/>
  <c r="V80" i="2"/>
  <c r="W80" i="2"/>
  <c r="X80" i="2"/>
  <c r="Y80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B86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B80" i="2"/>
  <c r="E64" i="2"/>
  <c r="F64" i="2"/>
  <c r="G64" i="2"/>
  <c r="H64" i="2"/>
  <c r="I64" i="2"/>
  <c r="J64" i="2"/>
  <c r="K64" i="2"/>
  <c r="L64" i="2"/>
  <c r="M64" i="2"/>
  <c r="N64" i="2"/>
  <c r="O64" i="2"/>
  <c r="P64" i="2"/>
  <c r="D64" i="2"/>
  <c r="E70" i="2"/>
  <c r="F70" i="2"/>
  <c r="G70" i="2"/>
  <c r="H70" i="2"/>
  <c r="I70" i="2"/>
  <c r="J70" i="2"/>
  <c r="K70" i="2"/>
  <c r="L70" i="2"/>
  <c r="M70" i="2"/>
  <c r="N70" i="2"/>
  <c r="O70" i="2"/>
  <c r="P70" i="2"/>
  <c r="D70" i="2"/>
  <c r="C55" i="2"/>
  <c r="D55" i="2"/>
  <c r="E55" i="2"/>
  <c r="F55" i="2"/>
  <c r="G55" i="2"/>
  <c r="H55" i="2"/>
  <c r="I55" i="2"/>
  <c r="J55" i="2"/>
  <c r="K55" i="2"/>
  <c r="B55" i="2"/>
  <c r="K49" i="2"/>
  <c r="C49" i="2"/>
  <c r="D49" i="2"/>
  <c r="E49" i="2"/>
  <c r="F49" i="2"/>
  <c r="G49" i="2"/>
  <c r="H49" i="2"/>
  <c r="I49" i="2"/>
  <c r="J49" i="2"/>
  <c r="B49" i="2"/>
  <c r="L6" i="1"/>
  <c r="P5" i="1"/>
  <c r="T5" i="1"/>
  <c r="T6" i="1"/>
  <c r="R8" i="1"/>
  <c r="R7" i="1"/>
  <c r="P6" i="1"/>
  <c r="P4" i="1"/>
  <c r="N8" i="1"/>
  <c r="L5" i="1"/>
  <c r="J3" i="1"/>
  <c r="H5" i="1"/>
  <c r="H3" i="1"/>
  <c r="F5" i="1"/>
  <c r="F4" i="1"/>
  <c r="D5" i="1"/>
  <c r="D4" i="1"/>
  <c r="D3" i="1"/>
  <c r="B8" i="1"/>
</calcChain>
</file>

<file path=xl/sharedStrings.xml><?xml version="1.0" encoding="utf-8"?>
<sst xmlns="http://schemas.openxmlformats.org/spreadsheetml/2006/main" count="176" uniqueCount="56">
  <si>
    <t>1_random</t>
  </si>
  <si>
    <t>2_xor</t>
  </si>
  <si>
    <t>3_parity</t>
  </si>
  <si>
    <t>4_parity</t>
  </si>
  <si>
    <t>5_encoder</t>
  </si>
  <si>
    <t>Activation functions</t>
  </si>
  <si>
    <t>Leaky/Sigmoid</t>
  </si>
  <si>
    <t>6_iris at 80% training set (resampling)</t>
  </si>
  <si>
    <t>percentage successful and average epochs of success based on 1000 Iterations</t>
  </si>
  <si>
    <t>Sine -&gt; Sigmoid</t>
  </si>
  <si>
    <t>Sigmoid -&gt; Sine</t>
  </si>
  <si>
    <t>Sigmoid -&gt; Sigmoid</t>
  </si>
  <si>
    <t>Sine -&gt; Sine</t>
  </si>
  <si>
    <t>Relu -&gt; Sigmoid</t>
  </si>
  <si>
    <t>Relu -&gt; Sine</t>
  </si>
  <si>
    <t>Leaky -&gt; Sine</t>
  </si>
  <si>
    <t>100%%</t>
  </si>
  <si>
    <t>Very Leaky -&gt; Sigmoid</t>
  </si>
  <si>
    <t>Leaky -&gt; Sigmoid</t>
  </si>
  <si>
    <t>Very Leaky -&gt; Sine</t>
  </si>
  <si>
    <t>Test Error</t>
  </si>
  <si>
    <t>Train Error</t>
  </si>
  <si>
    <t>Learning Rate</t>
  </si>
  <si>
    <t>Momentum</t>
  </si>
  <si>
    <t>Solved</t>
  </si>
  <si>
    <t>Number of Epochs</t>
  </si>
  <si>
    <t>Epochs</t>
  </si>
  <si>
    <t>Number of neurons</t>
  </si>
  <si>
    <t>Different layers of 2500e, 0.1 learning, 0.9 mom</t>
  </si>
  <si>
    <t>Different layers of 10000e, 0.1 learning, 0.9 mom</t>
  </si>
  <si>
    <t>Different layers of 1000e, 0.1 learning, 0.9 mom</t>
  </si>
  <si>
    <t>Leaky Alpha</t>
  </si>
  <si>
    <t>Test Standard Error</t>
  </si>
  <si>
    <t>Error Criterion</t>
  </si>
  <si>
    <t>4 Hidden Neurons, ReLu Alpha 0.1, Learning rate 0.1, Momentum 0.9</t>
  </si>
  <si>
    <t>6_iris</t>
  </si>
  <si>
    <t>Sigmoid Hidden</t>
  </si>
  <si>
    <t>Sigmoid Output</t>
  </si>
  <si>
    <t>Sine Output</t>
  </si>
  <si>
    <t>Sine Hidden</t>
  </si>
  <si>
    <t>Relu Hidden</t>
  </si>
  <si>
    <t>Very Leaky</t>
  </si>
  <si>
    <t>Leaky Hidden</t>
  </si>
  <si>
    <t>Hidden</t>
  </si>
  <si>
    <t>Error Criterion Tuning</t>
  </si>
  <si>
    <t>500 Epochs</t>
  </si>
  <si>
    <t>5000 Epochs</t>
  </si>
  <si>
    <t>Leakiness</t>
  </si>
  <si>
    <t>4 Hidden Neurons,  learning rate 0.03, Error Criterion 0.008, Momentum 0.9</t>
  </si>
  <si>
    <t>Test Standard Deviation</t>
  </si>
  <si>
    <t>4 Hidden Neurons,  Relu Alpha rate 0.1, Error Criterion 0.01, Momentum 0.9</t>
  </si>
  <si>
    <t>Neuron Count</t>
  </si>
  <si>
    <t>Learning rate 0.03, Momentum 0.9, Error Criterion 0.008, ReLu Alpha 0.15</t>
  </si>
  <si>
    <t>Neurons</t>
  </si>
  <si>
    <t>5000 epochs</t>
  </si>
  <si>
    <t>Error for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</si>
</sst>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Menlo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9" fontId="0" fillId="0" borderId="0" xfId="1" applyFont="1"/>
    <xf numFmtId="0" fontId="3" fillId="0" borderId="0" xfId="0" applyFont="1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/>
    <xf numFmtId="0" fontId="3" fillId="2" borderId="0" xfId="0" applyFont="1" applyFill="1"/>
    <xf numFmtId="0" fontId="3" fillId="0" borderId="0" xfId="0" applyFont="1" applyFill="1"/>
    <xf numFmtId="9" fontId="5" fillId="0" borderId="0" xfId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0" fontId="5" fillId="0" borderId="0" xfId="1" applyNumberFormat="1" applyFon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164" fontId="3" fillId="0" borderId="0" xfId="0" applyNumberFormat="1" applyFont="1"/>
    <xf numFmtId="164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Fill="1"/>
    <xf numFmtId="1" fontId="0" fillId="0" borderId="0" xfId="1" applyNumberFormat="1" applyFont="1"/>
    <xf numFmtId="1" fontId="0" fillId="0" borderId="0" xfId="0" applyNumberFormat="1"/>
    <xf numFmtId="0" fontId="5" fillId="0" borderId="0" xfId="0" applyFont="1" applyFill="1"/>
    <xf numFmtId="0" fontId="2" fillId="3" borderId="2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9" fontId="2" fillId="3" borderId="10" xfId="1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9" fontId="2" fillId="3" borderId="6" xfId="1" applyFont="1" applyFill="1" applyBorder="1"/>
    <xf numFmtId="0" fontId="2" fillId="3" borderId="7" xfId="0" applyFont="1" applyFill="1" applyBorder="1"/>
    <xf numFmtId="0" fontId="2" fillId="3" borderId="1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1" fontId="0" fillId="4" borderId="0" xfId="0" applyNumberFormat="1" applyFill="1"/>
    <xf numFmtId="1" fontId="0" fillId="4" borderId="3" xfId="0" applyNumberFormat="1" applyFill="1" applyBorder="1"/>
    <xf numFmtId="1" fontId="0" fillId="4" borderId="6" xfId="0" applyNumberFormat="1" applyFill="1" applyBorder="1"/>
    <xf numFmtId="1" fontId="0" fillId="4" borderId="7" xfId="0" applyNumberFormat="1" applyFill="1" applyBorder="1"/>
    <xf numFmtId="1" fontId="0" fillId="4" borderId="9" xfId="1" applyNumberFormat="1" applyFont="1" applyFill="1" applyBorder="1"/>
    <xf numFmtId="1" fontId="0" fillId="4" borderId="11" xfId="0" applyNumberFormat="1" applyFill="1" applyBorder="1"/>
    <xf numFmtId="1" fontId="0" fillId="4" borderId="2" xfId="1" applyNumberFormat="1" applyFont="1" applyFill="1" applyBorder="1"/>
    <xf numFmtId="1" fontId="0" fillId="4" borderId="5" xfId="1" applyNumberFormat="1" applyFont="1" applyFill="1" applyBorder="1"/>
    <xf numFmtId="1" fontId="0" fillId="4" borderId="8" xfId="0" applyNumberFormat="1" applyFill="1" applyBorder="1"/>
    <xf numFmtId="1" fontId="0" fillId="4" borderId="12" xfId="0" applyNumberFormat="1" applyFill="1" applyBorder="1"/>
    <xf numFmtId="1" fontId="0" fillId="4" borderId="4" xfId="0" applyNumberFormat="1" applyFill="1" applyBorder="1"/>
    <xf numFmtId="0" fontId="0" fillId="4" borderId="8" xfId="0" applyFill="1" applyBorder="1"/>
    <xf numFmtId="0" fontId="0" fillId="4" borderId="12" xfId="0" applyFill="1" applyBorder="1"/>
    <xf numFmtId="0" fontId="0" fillId="4" borderId="4" xfId="0" applyFill="1" applyBorder="1"/>
    <xf numFmtId="0" fontId="0" fillId="3" borderId="4" xfId="0" applyFill="1" applyBorder="1"/>
    <xf numFmtId="9" fontId="2" fillId="3" borderId="8" xfId="1" applyFont="1" applyFill="1" applyBorder="1"/>
    <xf numFmtId="0" fontId="0" fillId="4" borderId="1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1" fontId="0" fillId="4" borderId="8" xfId="1" applyNumberFormat="1" applyFont="1" applyFill="1" applyBorder="1"/>
    <xf numFmtId="1" fontId="0" fillId="4" borderId="12" xfId="1" applyNumberFormat="1" applyFont="1" applyFill="1" applyBorder="1"/>
    <xf numFmtId="1" fontId="0" fillId="4" borderId="4" xfId="1" applyNumberFormat="1" applyFont="1" applyFill="1" applyBorder="1"/>
    <xf numFmtId="0" fontId="0" fillId="4" borderId="7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" fontId="0" fillId="0" borderId="0" xfId="1" applyNumberFormat="1" applyFont="1" applyFill="1" applyBorder="1"/>
    <xf numFmtId="1" fontId="0" fillId="0" borderId="0" xfId="0" applyNumberFormat="1" applyFill="1" applyBorder="1"/>
    <xf numFmtId="0" fontId="2" fillId="3" borderId="4" xfId="0" applyFont="1" applyFill="1" applyBorder="1"/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1" fontId="0" fillId="4" borderId="9" xfId="0" applyNumberFormat="1" applyFill="1" applyBorder="1" applyAlignment="1">
      <alignment horizontal="right"/>
    </xf>
    <xf numFmtId="0" fontId="0" fillId="4" borderId="2" xfId="0" applyFill="1" applyBorder="1"/>
    <xf numFmtId="1" fontId="0" fillId="4" borderId="2" xfId="0" applyNumberFormat="1" applyFill="1" applyBorder="1" applyAlignment="1">
      <alignment horizontal="right"/>
    </xf>
    <xf numFmtId="1" fontId="0" fillId="4" borderId="5" xfId="0" applyNumberFormat="1" applyFill="1" applyBorder="1" applyAlignment="1">
      <alignment horizontal="right"/>
    </xf>
    <xf numFmtId="0" fontId="10" fillId="0" borderId="0" xfId="0" applyFont="1"/>
    <xf numFmtId="0" fontId="9" fillId="0" borderId="0" xfId="0" applyFont="1" applyFill="1"/>
    <xf numFmtId="0" fontId="0" fillId="5" borderId="0" xfId="0" applyFill="1"/>
    <xf numFmtId="164" fontId="0" fillId="0" borderId="0" xfId="0" applyNumberFormat="1" applyFill="1"/>
    <xf numFmtId="0" fontId="8" fillId="0" borderId="0" xfId="0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Error Criterion</a:t>
            </a:r>
          </a:p>
          <a:p>
            <a:pPr>
              <a:defRPr/>
            </a:pPr>
            <a:r>
              <a:rPr lang="en-US"/>
              <a:t>4 Hidden</a:t>
            </a:r>
            <a:r>
              <a:rPr lang="en-US" baseline="0"/>
              <a:t> Neurons, Relu Alpha 0.1, Learning Rate 0.1, Momentum 0.9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Generalisation!$B$47:$K$47</c:f>
              <c:numCache>
                <c:formatCode>General</c:formatCode>
                <c:ptCount val="10"/>
                <c:pt idx="0">
                  <c:v>0.018865027502</c:v>
                </c:pt>
                <c:pt idx="1">
                  <c:v>0.0179126547769</c:v>
                </c:pt>
                <c:pt idx="2">
                  <c:v>0.0166434869016</c:v>
                </c:pt>
                <c:pt idx="3">
                  <c:v>0.0143429667569</c:v>
                </c:pt>
                <c:pt idx="4">
                  <c:v>0.0145048120733</c:v>
                </c:pt>
                <c:pt idx="5">
                  <c:v>0.0142670212113</c:v>
                </c:pt>
                <c:pt idx="6">
                  <c:v>0.0134549401349</c:v>
                </c:pt>
                <c:pt idx="7">
                  <c:v>0.0175667824557</c:v>
                </c:pt>
                <c:pt idx="8">
                  <c:v>0.0220356989655</c:v>
                </c:pt>
                <c:pt idx="9">
                  <c:v>0.0297131290855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Generalisation!$B$53:$K$53</c:f>
              <c:numCache>
                <c:formatCode>General</c:formatCode>
                <c:ptCount val="10"/>
                <c:pt idx="0">
                  <c:v>0.019338260241</c:v>
                </c:pt>
                <c:pt idx="1">
                  <c:v>0.0181851094697</c:v>
                </c:pt>
                <c:pt idx="2">
                  <c:v>0.0168095514361</c:v>
                </c:pt>
                <c:pt idx="3">
                  <c:v>0.0155872626644</c:v>
                </c:pt>
                <c:pt idx="4">
                  <c:v>0.0154602357675</c:v>
                </c:pt>
                <c:pt idx="5">
                  <c:v>0.0135282037446</c:v>
                </c:pt>
                <c:pt idx="6">
                  <c:v>0.0135187385454</c:v>
                </c:pt>
                <c:pt idx="7">
                  <c:v>0.0145730021733</c:v>
                </c:pt>
                <c:pt idx="8">
                  <c:v>0.0179609913639</c:v>
                </c:pt>
                <c:pt idx="9">
                  <c:v>0.0259576173618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901952"/>
        <c:axId val="805162496"/>
      </c:lineChart>
      <c:catAx>
        <c:axId val="8329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Criterion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62496"/>
        <c:crosses val="autoZero"/>
        <c:auto val="1"/>
        <c:lblAlgn val="ctr"/>
        <c:lblOffset val="100"/>
        <c:noMultiLvlLbl val="0"/>
      </c:catAx>
      <c:valAx>
        <c:axId val="805162496"/>
        <c:scaling>
          <c:orientation val="minMax"/>
          <c:min val="0.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Population Error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Learning Rate</a:t>
            </a:r>
          </a:p>
          <a:p>
            <a:pPr>
              <a:defRPr/>
            </a:pPr>
            <a:r>
              <a:rPr lang="en-US"/>
              <a:t>4 Hidden</a:t>
            </a:r>
            <a:r>
              <a:rPr lang="en-US" baseline="0"/>
              <a:t> Neurons, Relu Alpha 0.1, Momentum 0.9, </a:t>
            </a:r>
            <a:r>
              <a:rPr lang="en-US" sz="1400" b="0" i="0" u="none" strike="noStrike" baseline="0">
                <a:effectLst/>
              </a:rPr>
              <a:t>Error Criterion 0</a:t>
            </a:r>
            <a:r>
              <a:rPr lang="en-US" sz="1400" b="0" i="0" u="none" strike="noStrike" baseline="0"/>
              <a:t> .01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Generalisation!$B$64:$P$64</c:f>
                <c:numCache>
                  <c:formatCode>General</c:formatCode>
                  <c:ptCount val="15"/>
                  <c:pt idx="0">
                    <c:v>0.00575003307505</c:v>
                  </c:pt>
                  <c:pt idx="1">
                    <c:v>0.0053088327105</c:v>
                  </c:pt>
                  <c:pt idx="2">
                    <c:v>0.004620531055785</c:v>
                  </c:pt>
                  <c:pt idx="3">
                    <c:v>0.00417141161229</c:v>
                  </c:pt>
                  <c:pt idx="4">
                    <c:v>0.0041572024013</c:v>
                  </c:pt>
                  <c:pt idx="5">
                    <c:v>0.004457483122455</c:v>
                  </c:pt>
                  <c:pt idx="6">
                    <c:v>0.004133353330665</c:v>
                  </c:pt>
                  <c:pt idx="7">
                    <c:v>0.003817941050825</c:v>
                  </c:pt>
                  <c:pt idx="8">
                    <c:v>0.00376427746418</c:v>
                  </c:pt>
                  <c:pt idx="9">
                    <c:v>0.00335698142734</c:v>
                  </c:pt>
                  <c:pt idx="10">
                    <c:v>0.003271147367305</c:v>
                  </c:pt>
                  <c:pt idx="11">
                    <c:v>0.00305254151671</c:v>
                  </c:pt>
                  <c:pt idx="12">
                    <c:v>0.00292076364467</c:v>
                  </c:pt>
                  <c:pt idx="13">
                    <c:v>0.00280412860983</c:v>
                  </c:pt>
                  <c:pt idx="14">
                    <c:v>0.002209870961335</c:v>
                  </c:pt>
                </c:numCache>
              </c:numRef>
            </c:plus>
            <c:minus>
              <c:numRef>
                <c:f>Generalisation!$B$64:$P$64</c:f>
                <c:numCache>
                  <c:formatCode>General</c:formatCode>
                  <c:ptCount val="15"/>
                  <c:pt idx="0">
                    <c:v>0.00575003307505</c:v>
                  </c:pt>
                  <c:pt idx="1">
                    <c:v>0.0053088327105</c:v>
                  </c:pt>
                  <c:pt idx="2">
                    <c:v>0.004620531055785</c:v>
                  </c:pt>
                  <c:pt idx="3">
                    <c:v>0.00417141161229</c:v>
                  </c:pt>
                  <c:pt idx="4">
                    <c:v>0.0041572024013</c:v>
                  </c:pt>
                  <c:pt idx="5">
                    <c:v>0.004457483122455</c:v>
                  </c:pt>
                  <c:pt idx="6">
                    <c:v>0.004133353330665</c:v>
                  </c:pt>
                  <c:pt idx="7">
                    <c:v>0.003817941050825</c:v>
                  </c:pt>
                  <c:pt idx="8">
                    <c:v>0.00376427746418</c:v>
                  </c:pt>
                  <c:pt idx="9">
                    <c:v>0.00335698142734</c:v>
                  </c:pt>
                  <c:pt idx="10">
                    <c:v>0.003271147367305</c:v>
                  </c:pt>
                  <c:pt idx="11">
                    <c:v>0.00305254151671</c:v>
                  </c:pt>
                  <c:pt idx="12">
                    <c:v>0.00292076364467</c:v>
                  </c:pt>
                  <c:pt idx="13">
                    <c:v>0.00280412860983</c:v>
                  </c:pt>
                  <c:pt idx="14">
                    <c:v>0.002209870961335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Generalisation!$B$62:$P$62</c:f>
              <c:numCache>
                <c:formatCode>General</c:formatCode>
                <c:ptCount val="15"/>
                <c:pt idx="0">
                  <c:v>0.0143595810392</c:v>
                </c:pt>
                <c:pt idx="1">
                  <c:v>0.014477513831</c:v>
                </c:pt>
                <c:pt idx="2">
                  <c:v>0.0128292243612</c:v>
                </c:pt>
                <c:pt idx="3">
                  <c:v>0.0129124678611</c:v>
                </c:pt>
                <c:pt idx="4">
                  <c:v>0.0127669108401</c:v>
                </c:pt>
                <c:pt idx="5">
                  <c:v>0.0132570824205</c:v>
                </c:pt>
                <c:pt idx="6">
                  <c:v>0.0128238491823</c:v>
                </c:pt>
                <c:pt idx="7">
                  <c:v>0.0121438158969</c:v>
                </c:pt>
                <c:pt idx="8">
                  <c:v>0.0123712855335</c:v>
                </c:pt>
                <c:pt idx="9">
                  <c:v>0.0120809527371</c:v>
                </c:pt>
                <c:pt idx="10">
                  <c:v>0.0122237641032</c:v>
                </c:pt>
                <c:pt idx="11">
                  <c:v>0.0128508137917</c:v>
                </c:pt>
                <c:pt idx="12">
                  <c:v>0.013270656462</c:v>
                </c:pt>
                <c:pt idx="13">
                  <c:v>0.0144081250894</c:v>
                </c:pt>
                <c:pt idx="14">
                  <c:v>0.0179892736106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Generalisation!$B$70:$P$70</c:f>
                <c:numCache>
                  <c:formatCode>General</c:formatCode>
                  <c:ptCount val="15"/>
                  <c:pt idx="1">
                    <c:v>0.00510384552105</c:v>
                  </c:pt>
                  <c:pt idx="2">
                    <c:v>0.004682611</c:v>
                  </c:pt>
                  <c:pt idx="3">
                    <c:v>0.004583891</c:v>
                  </c:pt>
                  <c:pt idx="4">
                    <c:v>0.004200575</c:v>
                  </c:pt>
                  <c:pt idx="5">
                    <c:v>0.0040759065</c:v>
                  </c:pt>
                  <c:pt idx="6">
                    <c:v>0.0041478195</c:v>
                  </c:pt>
                  <c:pt idx="7">
                    <c:v>0.0038680215</c:v>
                  </c:pt>
                  <c:pt idx="8">
                    <c:v>0.003724715</c:v>
                  </c:pt>
                  <c:pt idx="9">
                    <c:v>0.0034169145</c:v>
                  </c:pt>
                  <c:pt idx="10">
                    <c:v>0.003225935</c:v>
                  </c:pt>
                  <c:pt idx="11">
                    <c:v>0.0030390425</c:v>
                  </c:pt>
                  <c:pt idx="12">
                    <c:v>0.003099377</c:v>
                  </c:pt>
                  <c:pt idx="13">
                    <c:v>0.0029080635</c:v>
                  </c:pt>
                  <c:pt idx="14">
                    <c:v>0.002938234</c:v>
                  </c:pt>
                </c:numCache>
              </c:numRef>
            </c:plus>
            <c:minus>
              <c:numRef>
                <c:f>Generalisation!$B$70:$P$70</c:f>
                <c:numCache>
                  <c:formatCode>General</c:formatCode>
                  <c:ptCount val="15"/>
                  <c:pt idx="1">
                    <c:v>0.00510384552105</c:v>
                  </c:pt>
                  <c:pt idx="2">
                    <c:v>0.004682611</c:v>
                  </c:pt>
                  <c:pt idx="3">
                    <c:v>0.004583891</c:v>
                  </c:pt>
                  <c:pt idx="4">
                    <c:v>0.004200575</c:v>
                  </c:pt>
                  <c:pt idx="5">
                    <c:v>0.0040759065</c:v>
                  </c:pt>
                  <c:pt idx="6">
                    <c:v>0.0041478195</c:v>
                  </c:pt>
                  <c:pt idx="7">
                    <c:v>0.0038680215</c:v>
                  </c:pt>
                  <c:pt idx="8">
                    <c:v>0.003724715</c:v>
                  </c:pt>
                  <c:pt idx="9">
                    <c:v>0.0034169145</c:v>
                  </c:pt>
                  <c:pt idx="10">
                    <c:v>0.003225935</c:v>
                  </c:pt>
                  <c:pt idx="11">
                    <c:v>0.0030390425</c:v>
                  </c:pt>
                  <c:pt idx="12">
                    <c:v>0.003099377</c:v>
                  </c:pt>
                  <c:pt idx="13">
                    <c:v>0.0029080635</c:v>
                  </c:pt>
                  <c:pt idx="14">
                    <c:v>0.002938234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Generalisation!$B$68:$P$68</c:f>
              <c:numCache>
                <c:formatCode>General</c:formatCode>
                <c:ptCount val="15"/>
                <c:pt idx="1">
                  <c:v>0.0140647266317</c:v>
                </c:pt>
                <c:pt idx="2">
                  <c:v>0.014363845</c:v>
                </c:pt>
                <c:pt idx="3">
                  <c:v>0.013689189</c:v>
                </c:pt>
                <c:pt idx="4">
                  <c:v>0.013644132</c:v>
                </c:pt>
                <c:pt idx="5">
                  <c:v>0.012657016</c:v>
                </c:pt>
                <c:pt idx="6">
                  <c:v>0.01308</c:v>
                </c:pt>
                <c:pt idx="7">
                  <c:v>0.012237783</c:v>
                </c:pt>
                <c:pt idx="8">
                  <c:v>0.01298877</c:v>
                </c:pt>
                <c:pt idx="9">
                  <c:v>0.011813626</c:v>
                </c:pt>
                <c:pt idx="10">
                  <c:v>0.012131045</c:v>
                </c:pt>
                <c:pt idx="11">
                  <c:v>0.012278459</c:v>
                </c:pt>
                <c:pt idx="12">
                  <c:v>0.012458686</c:v>
                </c:pt>
                <c:pt idx="13">
                  <c:v>0.012564909</c:v>
                </c:pt>
                <c:pt idx="14">
                  <c:v>0.012465551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85120"/>
        <c:axId val="831911920"/>
      </c:lineChart>
      <c:catAx>
        <c:axId val="7559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11920"/>
        <c:crosses val="autoZero"/>
        <c:auto val="1"/>
        <c:lblAlgn val="ctr"/>
        <c:lblOffset val="100"/>
        <c:noMultiLvlLbl val="0"/>
      </c:catAx>
      <c:valAx>
        <c:axId val="831911920"/>
        <c:scaling>
          <c:orientation val="minMax"/>
          <c:min val="0.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Population Error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Error Criterion</a:t>
            </a:r>
          </a:p>
          <a:p>
            <a:pPr>
              <a:defRPr/>
            </a:pPr>
            <a:r>
              <a:rPr lang="en-US"/>
              <a:t>4 Hidden</a:t>
            </a:r>
            <a:r>
              <a:rPr lang="en-US" baseline="0"/>
              <a:t> Neurons, Relu Alpha 0.1, Momentum 0.9, </a:t>
            </a:r>
            <a:r>
              <a:rPr lang="en-US" sz="1400" b="0" i="0" u="none" strike="noStrike" baseline="0">
                <a:effectLst/>
              </a:rPr>
              <a:t>Error Criterion 0</a:t>
            </a:r>
            <a:r>
              <a:rPr lang="en-US" sz="1400" b="0" i="0" u="none" strike="noStrike" baseline="0"/>
              <a:t> .01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Generalisation!$B$45:$K$45</c:f>
              <c:numCache>
                <c:formatCode>General</c:formatCode>
                <c:ptCount val="10"/>
                <c:pt idx="0">
                  <c:v>385.0</c:v>
                </c:pt>
                <c:pt idx="1">
                  <c:v>400.0</c:v>
                </c:pt>
                <c:pt idx="2">
                  <c:v>393.0</c:v>
                </c:pt>
                <c:pt idx="3">
                  <c:v>383.0</c:v>
                </c:pt>
                <c:pt idx="4">
                  <c:v>414.0</c:v>
                </c:pt>
                <c:pt idx="5">
                  <c:v>421.0</c:v>
                </c:pt>
                <c:pt idx="6">
                  <c:v>370.0</c:v>
                </c:pt>
                <c:pt idx="7">
                  <c:v>263.0</c:v>
                </c:pt>
                <c:pt idx="8">
                  <c:v>109.0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Generalisation!$B$51:$K$51</c:f>
              <c:numCache>
                <c:formatCode>General</c:formatCode>
                <c:ptCount val="10"/>
                <c:pt idx="0">
                  <c:v>450.0</c:v>
                </c:pt>
                <c:pt idx="1">
                  <c:v>463.0</c:v>
                </c:pt>
                <c:pt idx="2">
                  <c:v>412.0</c:v>
                </c:pt>
                <c:pt idx="3">
                  <c:v>442.0</c:v>
                </c:pt>
                <c:pt idx="4">
                  <c:v>429.0</c:v>
                </c:pt>
                <c:pt idx="5">
                  <c:v>440.0</c:v>
                </c:pt>
                <c:pt idx="6">
                  <c:v>423.0</c:v>
                </c:pt>
                <c:pt idx="7">
                  <c:v>353.0</c:v>
                </c:pt>
                <c:pt idx="8">
                  <c:v>228.0</c:v>
                </c:pt>
                <c:pt idx="9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35984"/>
        <c:axId val="834374032"/>
      </c:lineChart>
      <c:catAx>
        <c:axId val="8341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Criterion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74032"/>
        <c:crosses val="autoZero"/>
        <c:auto val="1"/>
        <c:lblAlgn val="ctr"/>
        <c:lblOffset val="100"/>
        <c:noMultiLvlLbl val="0"/>
      </c:catAx>
      <c:valAx>
        <c:axId val="834374032"/>
        <c:scaling>
          <c:orientation val="minMax"/>
          <c:max val="5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Solved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Error Criterion</a:t>
            </a:r>
          </a:p>
          <a:p>
            <a:pPr>
              <a:defRPr/>
            </a:pPr>
            <a:r>
              <a:rPr lang="en-US"/>
              <a:t>4 Hidden</a:t>
            </a:r>
            <a:r>
              <a:rPr lang="en-US" baseline="0"/>
              <a:t> Neurons, Relu Alpha 0.1, Momentum 0.9, </a:t>
            </a:r>
            <a:r>
              <a:rPr lang="en-US" sz="1400" b="0" i="0" u="none" strike="noStrike" baseline="0">
                <a:effectLst/>
              </a:rPr>
              <a:t>Error Criterion 0</a:t>
            </a:r>
            <a:r>
              <a:rPr lang="en-US" sz="1400" b="0" i="0" u="none" strike="noStrike" baseline="0"/>
              <a:t> .01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Generalisation!$B$46:$K$46</c:f>
              <c:numCache>
                <c:formatCode>General</c:formatCode>
                <c:ptCount val="10"/>
                <c:pt idx="0">
                  <c:v>38.0</c:v>
                </c:pt>
                <c:pt idx="1">
                  <c:v>40.0</c:v>
                </c:pt>
                <c:pt idx="2">
                  <c:v>42.0</c:v>
                </c:pt>
                <c:pt idx="3">
                  <c:v>52.0</c:v>
                </c:pt>
                <c:pt idx="4">
                  <c:v>54.0</c:v>
                </c:pt>
                <c:pt idx="5">
                  <c:v>67.0</c:v>
                </c:pt>
                <c:pt idx="6">
                  <c:v>95.0</c:v>
                </c:pt>
                <c:pt idx="7">
                  <c:v>118.0</c:v>
                </c:pt>
                <c:pt idx="8">
                  <c:v>185.0</c:v>
                </c:pt>
                <c:pt idx="9">
                  <c:v>190.0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Generalisation!$B$44:$K$44</c:f>
              <c:numCache>
                <c:formatCode>General</c:formatCode>
                <c:ptCount val="10"/>
                <c:pt idx="0">
                  <c:v>0.02</c:v>
                </c:pt>
                <c:pt idx="1">
                  <c:v>0.018</c:v>
                </c:pt>
                <c:pt idx="2">
                  <c:v>0.016</c:v>
                </c:pt>
                <c:pt idx="3">
                  <c:v>0.014</c:v>
                </c:pt>
                <c:pt idx="4">
                  <c:v>0.012</c:v>
                </c:pt>
                <c:pt idx="5">
                  <c:v>0.01</c:v>
                </c:pt>
                <c:pt idx="6">
                  <c:v>0.008</c:v>
                </c:pt>
                <c:pt idx="7">
                  <c:v>0.006</c:v>
                </c:pt>
                <c:pt idx="8">
                  <c:v>0.004</c:v>
                </c:pt>
                <c:pt idx="9">
                  <c:v>0.002</c:v>
                </c:pt>
              </c:numCache>
            </c:numRef>
          </c:cat>
          <c:val>
            <c:numRef>
              <c:f>Generalisation!$B$52:$K$52</c:f>
              <c:numCache>
                <c:formatCode>General</c:formatCode>
                <c:ptCount val="10"/>
                <c:pt idx="0">
                  <c:v>245.0</c:v>
                </c:pt>
                <c:pt idx="1">
                  <c:v>188.0</c:v>
                </c:pt>
                <c:pt idx="2">
                  <c:v>275.0</c:v>
                </c:pt>
                <c:pt idx="3">
                  <c:v>190.0</c:v>
                </c:pt>
                <c:pt idx="4">
                  <c:v>203.0</c:v>
                </c:pt>
                <c:pt idx="5">
                  <c:v>168.0</c:v>
                </c:pt>
                <c:pt idx="6">
                  <c:v>290.0</c:v>
                </c:pt>
                <c:pt idx="7">
                  <c:v>701.0</c:v>
                </c:pt>
                <c:pt idx="8">
                  <c:v>893.0</c:v>
                </c:pt>
                <c:pt idx="9">
                  <c:v>956.0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17776"/>
        <c:axId val="836559856"/>
      </c:lineChart>
      <c:catAx>
        <c:axId val="8365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Criterion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9856"/>
        <c:crosses val="autoZero"/>
        <c:auto val="1"/>
        <c:lblAlgn val="ctr"/>
        <c:lblOffset val="100"/>
        <c:noMultiLvlLbl val="0"/>
      </c:catAx>
      <c:valAx>
        <c:axId val="836559856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Length of training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Relu Alpha "Leakiness"</a:t>
            </a:r>
          </a:p>
          <a:p>
            <a:pPr>
              <a:defRPr/>
            </a:pPr>
            <a:r>
              <a:rPr lang="en-US"/>
              <a:t>4 Hidden</a:t>
            </a:r>
            <a:r>
              <a:rPr lang="en-US" baseline="0"/>
              <a:t> Neurons, Learning Rate 0.03, Momentum 0.9, </a:t>
            </a:r>
            <a:r>
              <a:rPr lang="en-US" sz="1400" b="0" i="0" u="none" strike="noStrike" baseline="0">
                <a:effectLst/>
              </a:rPr>
              <a:t>Error Criterion 0</a:t>
            </a:r>
            <a:r>
              <a:rPr lang="en-US" sz="1400" b="0" i="0" u="none" strike="noStrike" baseline="0"/>
              <a:t>.008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Generalisation!$B$80:$Y$80</c:f>
                <c:numCache>
                  <c:formatCode>General</c:formatCode>
                  <c:ptCount val="24"/>
                  <c:pt idx="0">
                    <c:v>0.00416599479393</c:v>
                  </c:pt>
                  <c:pt idx="1">
                    <c:v>0.00397200511811</c:v>
                  </c:pt>
                  <c:pt idx="2">
                    <c:v>0.003488685738905</c:v>
                  </c:pt>
                  <c:pt idx="3">
                    <c:v>0.003356691499295</c:v>
                  </c:pt>
                  <c:pt idx="4">
                    <c:v>0.00332552798689</c:v>
                  </c:pt>
                  <c:pt idx="5">
                    <c:v>0.003396849764715</c:v>
                  </c:pt>
                  <c:pt idx="6">
                    <c:v>0.00319896159346</c:v>
                  </c:pt>
                  <c:pt idx="7">
                    <c:v>0.00341761068573</c:v>
                  </c:pt>
                  <c:pt idx="8">
                    <c:v>0.003274749029255</c:v>
                  </c:pt>
                  <c:pt idx="9">
                    <c:v>0.00340794325479</c:v>
                  </c:pt>
                  <c:pt idx="10">
                    <c:v>0.003294734760415</c:v>
                  </c:pt>
                  <c:pt idx="11">
                    <c:v>0.003395961854205</c:v>
                  </c:pt>
                  <c:pt idx="12">
                    <c:v>0.00335418741837</c:v>
                  </c:pt>
                  <c:pt idx="13">
                    <c:v>0.003261633045295</c:v>
                  </c:pt>
                  <c:pt idx="14">
                    <c:v>0.00335914400221</c:v>
                  </c:pt>
                  <c:pt idx="15">
                    <c:v>0.00317881062653</c:v>
                  </c:pt>
                  <c:pt idx="16">
                    <c:v>0.003230146956785</c:v>
                  </c:pt>
                  <c:pt idx="17">
                    <c:v>0.003282915026465</c:v>
                  </c:pt>
                  <c:pt idx="18">
                    <c:v>0.00309815533837</c:v>
                  </c:pt>
                  <c:pt idx="19">
                    <c:v>0.00332255972335</c:v>
                  </c:pt>
                  <c:pt idx="20">
                    <c:v>0.00311328965324</c:v>
                  </c:pt>
                  <c:pt idx="21">
                    <c:v>0.003008723670655</c:v>
                  </c:pt>
                  <c:pt idx="22">
                    <c:v>0.00329202950071</c:v>
                  </c:pt>
                  <c:pt idx="23">
                    <c:v>0.003772808234785</c:v>
                  </c:pt>
                </c:numCache>
              </c:numRef>
            </c:plus>
            <c:minus>
              <c:numRef>
                <c:f>Generalisation!$B$80:$Y$80</c:f>
                <c:numCache>
                  <c:formatCode>General</c:formatCode>
                  <c:ptCount val="24"/>
                  <c:pt idx="0">
                    <c:v>0.00416599479393</c:v>
                  </c:pt>
                  <c:pt idx="1">
                    <c:v>0.00397200511811</c:v>
                  </c:pt>
                  <c:pt idx="2">
                    <c:v>0.003488685738905</c:v>
                  </c:pt>
                  <c:pt idx="3">
                    <c:v>0.003356691499295</c:v>
                  </c:pt>
                  <c:pt idx="4">
                    <c:v>0.00332552798689</c:v>
                  </c:pt>
                  <c:pt idx="5">
                    <c:v>0.003396849764715</c:v>
                  </c:pt>
                  <c:pt idx="6">
                    <c:v>0.00319896159346</c:v>
                  </c:pt>
                  <c:pt idx="7">
                    <c:v>0.00341761068573</c:v>
                  </c:pt>
                  <c:pt idx="8">
                    <c:v>0.003274749029255</c:v>
                  </c:pt>
                  <c:pt idx="9">
                    <c:v>0.00340794325479</c:v>
                  </c:pt>
                  <c:pt idx="10">
                    <c:v>0.003294734760415</c:v>
                  </c:pt>
                  <c:pt idx="11">
                    <c:v>0.003395961854205</c:v>
                  </c:pt>
                  <c:pt idx="12">
                    <c:v>0.00335418741837</c:v>
                  </c:pt>
                  <c:pt idx="13">
                    <c:v>0.003261633045295</c:v>
                  </c:pt>
                  <c:pt idx="14">
                    <c:v>0.00335914400221</c:v>
                  </c:pt>
                  <c:pt idx="15">
                    <c:v>0.00317881062653</c:v>
                  </c:pt>
                  <c:pt idx="16">
                    <c:v>0.003230146956785</c:v>
                  </c:pt>
                  <c:pt idx="17">
                    <c:v>0.003282915026465</c:v>
                  </c:pt>
                  <c:pt idx="18">
                    <c:v>0.00309815533837</c:v>
                  </c:pt>
                  <c:pt idx="19">
                    <c:v>0.00332255972335</c:v>
                  </c:pt>
                  <c:pt idx="20">
                    <c:v>0.00311328965324</c:v>
                  </c:pt>
                  <c:pt idx="21">
                    <c:v>0.003008723670655</c:v>
                  </c:pt>
                  <c:pt idx="22">
                    <c:v>0.00329202950071</c:v>
                  </c:pt>
                  <c:pt idx="23">
                    <c:v>0.003772808234785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Generalisation!$B$78:$Y$78</c:f>
              <c:numCache>
                <c:formatCode>General</c:formatCode>
                <c:ptCount val="24"/>
                <c:pt idx="0">
                  <c:v>0.0183579140377</c:v>
                </c:pt>
                <c:pt idx="1">
                  <c:v>0.0175238888232</c:v>
                </c:pt>
                <c:pt idx="2">
                  <c:v>0.0144283868097</c:v>
                </c:pt>
                <c:pt idx="3">
                  <c:v>0.0128034236875</c:v>
                </c:pt>
                <c:pt idx="4">
                  <c:v>0.0117367498584</c:v>
                </c:pt>
                <c:pt idx="5">
                  <c:v>0.0112909100468</c:v>
                </c:pt>
                <c:pt idx="6">
                  <c:v>0.0113672025182</c:v>
                </c:pt>
                <c:pt idx="7">
                  <c:v>0.0115200668804</c:v>
                </c:pt>
                <c:pt idx="8">
                  <c:v>0.01124513096</c:v>
                </c:pt>
                <c:pt idx="9">
                  <c:v>0.0112671048958</c:v>
                </c:pt>
                <c:pt idx="10">
                  <c:v>0.0109114367616</c:v>
                </c:pt>
                <c:pt idx="11">
                  <c:v>0.0111967396876</c:v>
                </c:pt>
                <c:pt idx="12">
                  <c:v>0.0108413057902</c:v>
                </c:pt>
                <c:pt idx="13">
                  <c:v>0.0108199669195</c:v>
                </c:pt>
                <c:pt idx="14">
                  <c:v>0.010886989794</c:v>
                </c:pt>
                <c:pt idx="15">
                  <c:v>0.0107977230291</c:v>
                </c:pt>
                <c:pt idx="16">
                  <c:v>0.0107553804587</c:v>
                </c:pt>
                <c:pt idx="17">
                  <c:v>0.0108888669399</c:v>
                </c:pt>
                <c:pt idx="18">
                  <c:v>0.0104185841294</c:v>
                </c:pt>
                <c:pt idx="19">
                  <c:v>0.0109971758109</c:v>
                </c:pt>
                <c:pt idx="20">
                  <c:v>0.0106869745646</c:v>
                </c:pt>
                <c:pt idx="21">
                  <c:v>0.0104668960096</c:v>
                </c:pt>
                <c:pt idx="22">
                  <c:v>0.0113597541653</c:v>
                </c:pt>
                <c:pt idx="23">
                  <c:v>0.0158384506957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Generalisation!$B$86:$Y$86</c:f>
                <c:numCache>
                  <c:formatCode>General</c:formatCode>
                  <c:ptCount val="24"/>
                  <c:pt idx="0">
                    <c:v>0.00395258314883</c:v>
                  </c:pt>
                  <c:pt idx="1">
                    <c:v>0.00356992060408</c:v>
                  </c:pt>
                  <c:pt idx="2">
                    <c:v>0.00332919816753</c:v>
                  </c:pt>
                  <c:pt idx="3">
                    <c:v>0.00355854082594</c:v>
                  </c:pt>
                  <c:pt idx="4">
                    <c:v>0.00351401513691</c:v>
                  </c:pt>
                  <c:pt idx="5">
                    <c:v>0.00341374460659</c:v>
                  </c:pt>
                  <c:pt idx="6">
                    <c:v>0.0034835491179</c:v>
                  </c:pt>
                  <c:pt idx="7">
                    <c:v>0.00338469912457</c:v>
                  </c:pt>
                  <c:pt idx="8">
                    <c:v>0.00336675713704</c:v>
                  </c:pt>
                  <c:pt idx="9">
                    <c:v>0.003423975885555</c:v>
                  </c:pt>
                  <c:pt idx="10">
                    <c:v>0.003362811932255</c:v>
                  </c:pt>
                  <c:pt idx="11">
                    <c:v>0.00331825049203</c:v>
                  </c:pt>
                  <c:pt idx="12">
                    <c:v>0.003246135846345</c:v>
                  </c:pt>
                  <c:pt idx="13">
                    <c:v>0.003429871080095</c:v>
                  </c:pt>
                  <c:pt idx="14">
                    <c:v>0.00321835403795</c:v>
                  </c:pt>
                  <c:pt idx="15">
                    <c:v>0.0032158006225</c:v>
                  </c:pt>
                  <c:pt idx="16">
                    <c:v>0.00317838660328</c:v>
                  </c:pt>
                  <c:pt idx="17">
                    <c:v>0.003513330186285</c:v>
                  </c:pt>
                  <c:pt idx="18">
                    <c:v>0.003160400302865</c:v>
                  </c:pt>
                  <c:pt idx="19">
                    <c:v>0.00327151975619</c:v>
                  </c:pt>
                  <c:pt idx="20">
                    <c:v>0.003007696381735</c:v>
                  </c:pt>
                  <c:pt idx="21">
                    <c:v>0.003184085406695</c:v>
                  </c:pt>
                  <c:pt idx="22">
                    <c:v>0.00331947295082</c:v>
                  </c:pt>
                  <c:pt idx="23">
                    <c:v>0.004050003338365</c:v>
                  </c:pt>
                </c:numCache>
              </c:numRef>
            </c:plus>
            <c:minus>
              <c:numRef>
                <c:f>Generalisation!$B$86:$Y$86</c:f>
                <c:numCache>
                  <c:formatCode>General</c:formatCode>
                  <c:ptCount val="24"/>
                  <c:pt idx="0">
                    <c:v>0.00395258314883</c:v>
                  </c:pt>
                  <c:pt idx="1">
                    <c:v>0.00356992060408</c:v>
                  </c:pt>
                  <c:pt idx="2">
                    <c:v>0.00332919816753</c:v>
                  </c:pt>
                  <c:pt idx="3">
                    <c:v>0.00355854082594</c:v>
                  </c:pt>
                  <c:pt idx="4">
                    <c:v>0.00351401513691</c:v>
                  </c:pt>
                  <c:pt idx="5">
                    <c:v>0.00341374460659</c:v>
                  </c:pt>
                  <c:pt idx="6">
                    <c:v>0.0034835491179</c:v>
                  </c:pt>
                  <c:pt idx="7">
                    <c:v>0.00338469912457</c:v>
                  </c:pt>
                  <c:pt idx="8">
                    <c:v>0.00336675713704</c:v>
                  </c:pt>
                  <c:pt idx="9">
                    <c:v>0.003423975885555</c:v>
                  </c:pt>
                  <c:pt idx="10">
                    <c:v>0.003362811932255</c:v>
                  </c:pt>
                  <c:pt idx="11">
                    <c:v>0.00331825049203</c:v>
                  </c:pt>
                  <c:pt idx="12">
                    <c:v>0.003246135846345</c:v>
                  </c:pt>
                  <c:pt idx="13">
                    <c:v>0.003429871080095</c:v>
                  </c:pt>
                  <c:pt idx="14">
                    <c:v>0.00321835403795</c:v>
                  </c:pt>
                  <c:pt idx="15">
                    <c:v>0.0032158006225</c:v>
                  </c:pt>
                  <c:pt idx="16">
                    <c:v>0.00317838660328</c:v>
                  </c:pt>
                  <c:pt idx="17">
                    <c:v>0.003513330186285</c:v>
                  </c:pt>
                  <c:pt idx="18">
                    <c:v>0.003160400302865</c:v>
                  </c:pt>
                  <c:pt idx="19">
                    <c:v>0.00327151975619</c:v>
                  </c:pt>
                  <c:pt idx="20">
                    <c:v>0.003007696381735</c:v>
                  </c:pt>
                  <c:pt idx="21">
                    <c:v>0.003184085406695</c:v>
                  </c:pt>
                  <c:pt idx="22">
                    <c:v>0.00331947295082</c:v>
                  </c:pt>
                  <c:pt idx="23">
                    <c:v>0.004050003338365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Generalisation!$B$84:$Y$84</c:f>
              <c:numCache>
                <c:formatCode>General</c:formatCode>
                <c:ptCount val="24"/>
                <c:pt idx="0">
                  <c:v>0.0129328194835</c:v>
                </c:pt>
                <c:pt idx="1">
                  <c:v>0.0120886355947</c:v>
                </c:pt>
                <c:pt idx="2">
                  <c:v>0.0111335426229</c:v>
                </c:pt>
                <c:pt idx="3">
                  <c:v>0.0113247479567</c:v>
                </c:pt>
                <c:pt idx="4">
                  <c:v>0.0116621094634</c:v>
                </c:pt>
                <c:pt idx="5">
                  <c:v>0.0113142400907</c:v>
                </c:pt>
                <c:pt idx="6">
                  <c:v>0.0110360669912</c:v>
                </c:pt>
                <c:pt idx="7">
                  <c:v>0.0108824276071</c:v>
                </c:pt>
                <c:pt idx="8">
                  <c:v>0.0110776829405</c:v>
                </c:pt>
                <c:pt idx="9">
                  <c:v>0.0111016296181</c:v>
                </c:pt>
                <c:pt idx="10">
                  <c:v>0.0111869750622</c:v>
                </c:pt>
                <c:pt idx="11">
                  <c:v>0.0109001801928</c:v>
                </c:pt>
                <c:pt idx="12">
                  <c:v>0.0104956522396</c:v>
                </c:pt>
                <c:pt idx="13">
                  <c:v>0.0110202709984</c:v>
                </c:pt>
                <c:pt idx="14">
                  <c:v>0.0106024507028</c:v>
                </c:pt>
                <c:pt idx="15">
                  <c:v>0.0109694818071</c:v>
                </c:pt>
                <c:pt idx="16">
                  <c:v>0.0109884604774</c:v>
                </c:pt>
                <c:pt idx="17">
                  <c:v>0.0111413571313</c:v>
                </c:pt>
                <c:pt idx="18">
                  <c:v>0.0104896605415</c:v>
                </c:pt>
                <c:pt idx="19">
                  <c:v>0.0109450219486</c:v>
                </c:pt>
                <c:pt idx="20">
                  <c:v>0.0108176968023</c:v>
                </c:pt>
                <c:pt idx="21">
                  <c:v>0.0110703823182</c:v>
                </c:pt>
                <c:pt idx="22">
                  <c:v>0.0116009006974</c:v>
                </c:pt>
                <c:pt idx="23">
                  <c:v>0.0148197447208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789744"/>
        <c:axId val="902409696"/>
      </c:lineChart>
      <c:catAx>
        <c:axId val="8387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Relu Alpha Value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09696"/>
        <c:crosses val="autoZero"/>
        <c:auto val="1"/>
        <c:lblAlgn val="ctr"/>
        <c:lblOffset val="100"/>
        <c:noMultiLvlLbl val="0"/>
      </c:catAx>
      <c:valAx>
        <c:axId val="902409696"/>
        <c:scaling>
          <c:orientation val="minMax"/>
          <c:min val="0.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Population Error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Rate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 Hidden Neurons, Relu Alpha 0.1, Momentum 0.9, Error Criterion 0 .01</a:t>
            </a:r>
            <a:endParaRPr lang="en-US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Generalisation!$B$60:$P$60</c:f>
              <c:numCache>
                <c:formatCode>General</c:formatCode>
                <c:ptCount val="15"/>
                <c:pt idx="0">
                  <c:v>97.0</c:v>
                </c:pt>
                <c:pt idx="1">
                  <c:v>210.0</c:v>
                </c:pt>
                <c:pt idx="2">
                  <c:v>387.0</c:v>
                </c:pt>
                <c:pt idx="3">
                  <c:v>507.0</c:v>
                </c:pt>
                <c:pt idx="4">
                  <c:v>578.0</c:v>
                </c:pt>
                <c:pt idx="5">
                  <c:v>688.0</c:v>
                </c:pt>
                <c:pt idx="6">
                  <c:v>760.0</c:v>
                </c:pt>
                <c:pt idx="7">
                  <c:v>836.0</c:v>
                </c:pt>
                <c:pt idx="8">
                  <c:v>880.0</c:v>
                </c:pt>
                <c:pt idx="9">
                  <c:v>917.0</c:v>
                </c:pt>
                <c:pt idx="10">
                  <c:v>956.0</c:v>
                </c:pt>
                <c:pt idx="11">
                  <c:v>899.0</c:v>
                </c:pt>
                <c:pt idx="12">
                  <c:v>696.0</c:v>
                </c:pt>
                <c:pt idx="13">
                  <c:v>292.0</c:v>
                </c:pt>
                <c:pt idx="14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Generalisation!$B$66:$P$66</c:f>
              <c:numCache>
                <c:formatCode>General</c:formatCode>
                <c:ptCount val="15"/>
                <c:pt idx="1">
                  <c:v>245.0</c:v>
                </c:pt>
                <c:pt idx="2">
                  <c:v>426.0</c:v>
                </c:pt>
                <c:pt idx="3">
                  <c:v>536.0</c:v>
                </c:pt>
                <c:pt idx="4">
                  <c:v>619.0</c:v>
                </c:pt>
                <c:pt idx="5">
                  <c:v>700.0</c:v>
                </c:pt>
                <c:pt idx="6">
                  <c:v>794.0</c:v>
                </c:pt>
                <c:pt idx="7">
                  <c:v>867.0</c:v>
                </c:pt>
                <c:pt idx="8">
                  <c:v>941.0</c:v>
                </c:pt>
                <c:pt idx="9">
                  <c:v>955.0</c:v>
                </c:pt>
                <c:pt idx="10">
                  <c:v>985.0</c:v>
                </c:pt>
                <c:pt idx="11">
                  <c:v>997.0</c:v>
                </c:pt>
                <c:pt idx="12">
                  <c:v>1000.0</c:v>
                </c:pt>
                <c:pt idx="13">
                  <c:v>998.0</c:v>
                </c:pt>
                <c:pt idx="14">
                  <c:v>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13520"/>
        <c:axId val="900246048"/>
      </c:lineChart>
      <c:catAx>
        <c:axId val="8979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46048"/>
        <c:crosses val="autoZero"/>
        <c:auto val="1"/>
        <c:lblAlgn val="ctr"/>
        <c:lblOffset val="100"/>
        <c:noMultiLvlLbl val="0"/>
      </c:catAx>
      <c:valAx>
        <c:axId val="900246048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Solved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Learning Rate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 Hidden Neurons, Relu Alpha 0.1, Momentum 0.9, Error Criterion 0 .01</a:t>
            </a:r>
            <a:endParaRPr lang="en-US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Generalisation!$B$61:$P$61</c:f>
              <c:numCache>
                <c:formatCode>General</c:formatCode>
                <c:ptCount val="15"/>
                <c:pt idx="0">
                  <c:v>76.0</c:v>
                </c:pt>
                <c:pt idx="1">
                  <c:v>79.0</c:v>
                </c:pt>
                <c:pt idx="2">
                  <c:v>66.0</c:v>
                </c:pt>
                <c:pt idx="3">
                  <c:v>64.0</c:v>
                </c:pt>
                <c:pt idx="4">
                  <c:v>67.0</c:v>
                </c:pt>
                <c:pt idx="5">
                  <c:v>69.0</c:v>
                </c:pt>
                <c:pt idx="6">
                  <c:v>71.0</c:v>
                </c:pt>
                <c:pt idx="7">
                  <c:v>75.0</c:v>
                </c:pt>
                <c:pt idx="8">
                  <c:v>81.0</c:v>
                </c:pt>
                <c:pt idx="9">
                  <c:v>99.0</c:v>
                </c:pt>
                <c:pt idx="10">
                  <c:v>135.0</c:v>
                </c:pt>
                <c:pt idx="11">
                  <c:v>275.0</c:v>
                </c:pt>
                <c:pt idx="12">
                  <c:v>343.0</c:v>
                </c:pt>
                <c:pt idx="13">
                  <c:v>394.0</c:v>
                </c:pt>
                <c:pt idx="14">
                  <c:v>451.0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Generalisation!$B$59:$P$59</c:f>
              <c:numCache>
                <c:formatCode>General</c:formatCode>
                <c:ptCount val="15"/>
                <c:pt idx="0">
                  <c:v>0.15</c:v>
                </c:pt>
                <c:pt idx="1">
                  <c:v>0.125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0.0399999999999999</c:v>
                </c:pt>
                <c:pt idx="9">
                  <c:v>0.0299999999999999</c:v>
                </c:pt>
                <c:pt idx="10">
                  <c:v>0.0199999999999999</c:v>
                </c:pt>
                <c:pt idx="11">
                  <c:v>0.00999999999999991</c:v>
                </c:pt>
                <c:pt idx="12">
                  <c:v>0.0075</c:v>
                </c:pt>
                <c:pt idx="13">
                  <c:v>0.005</c:v>
                </c:pt>
                <c:pt idx="14">
                  <c:v>0.0025</c:v>
                </c:pt>
              </c:numCache>
            </c:numRef>
          </c:cat>
          <c:val>
            <c:numRef>
              <c:f>Generalisation!$B$67:$P$67</c:f>
              <c:numCache>
                <c:formatCode>General</c:formatCode>
                <c:ptCount val="15"/>
                <c:pt idx="1">
                  <c:v>177.0</c:v>
                </c:pt>
                <c:pt idx="2">
                  <c:v>180.0</c:v>
                </c:pt>
                <c:pt idx="3">
                  <c:v>138.0</c:v>
                </c:pt>
                <c:pt idx="4">
                  <c:v>145.0</c:v>
                </c:pt>
                <c:pt idx="5">
                  <c:v>151.0</c:v>
                </c:pt>
                <c:pt idx="6">
                  <c:v>136.0</c:v>
                </c:pt>
                <c:pt idx="7">
                  <c:v>132.0</c:v>
                </c:pt>
                <c:pt idx="8">
                  <c:v>134.0</c:v>
                </c:pt>
                <c:pt idx="9">
                  <c:v>141.0</c:v>
                </c:pt>
                <c:pt idx="10">
                  <c:v>162.0</c:v>
                </c:pt>
                <c:pt idx="11">
                  <c:v>323.0</c:v>
                </c:pt>
                <c:pt idx="12">
                  <c:v>447.0</c:v>
                </c:pt>
                <c:pt idx="13">
                  <c:v>722.0</c:v>
                </c:pt>
                <c:pt idx="14">
                  <c:v>1654.0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44032"/>
        <c:axId val="902277904"/>
      </c:lineChart>
      <c:catAx>
        <c:axId val="90264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7904"/>
        <c:crosses val="autoZero"/>
        <c:auto val="1"/>
        <c:lblAlgn val="ctr"/>
        <c:lblOffset val="100"/>
        <c:noMultiLvlLbl val="0"/>
      </c:catAx>
      <c:valAx>
        <c:axId val="902277904"/>
        <c:scaling>
          <c:orientation val="minMax"/>
          <c:max val="18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Length of training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44032"/>
        <c:crosses val="autoZero"/>
        <c:crossBetween val="between"/>
        <c:majorUnit val="2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Relu Alpha "Leakiness"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 Hidden Neurons, Learning Rate 0.03, Momentum 0.9, Error Criterion 0.008</a:t>
            </a:r>
            <a:endParaRPr lang="en-US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Generalisation!$B$76:$Y$76</c:f>
              <c:numCache>
                <c:formatCode>General</c:formatCode>
                <c:ptCount val="24"/>
                <c:pt idx="0">
                  <c:v>21.0</c:v>
                </c:pt>
                <c:pt idx="1">
                  <c:v>239.0</c:v>
                </c:pt>
                <c:pt idx="2">
                  <c:v>541.0</c:v>
                </c:pt>
                <c:pt idx="3">
                  <c:v>728.0</c:v>
                </c:pt>
                <c:pt idx="4">
                  <c:v>792.0</c:v>
                </c:pt>
                <c:pt idx="5">
                  <c:v>854.0</c:v>
                </c:pt>
                <c:pt idx="6">
                  <c:v>867.0</c:v>
                </c:pt>
                <c:pt idx="7">
                  <c:v>891.0</c:v>
                </c:pt>
                <c:pt idx="8">
                  <c:v>894.0</c:v>
                </c:pt>
                <c:pt idx="9">
                  <c:v>893.0</c:v>
                </c:pt>
                <c:pt idx="10">
                  <c:v>912.0</c:v>
                </c:pt>
                <c:pt idx="11">
                  <c:v>905.0</c:v>
                </c:pt>
                <c:pt idx="12">
                  <c:v>892.0</c:v>
                </c:pt>
                <c:pt idx="13">
                  <c:v>894.0</c:v>
                </c:pt>
                <c:pt idx="14">
                  <c:v>878.0</c:v>
                </c:pt>
                <c:pt idx="15">
                  <c:v>890.0</c:v>
                </c:pt>
                <c:pt idx="16">
                  <c:v>880.0</c:v>
                </c:pt>
                <c:pt idx="17">
                  <c:v>869.0</c:v>
                </c:pt>
                <c:pt idx="18">
                  <c:v>883.0</c:v>
                </c:pt>
                <c:pt idx="19">
                  <c:v>857.0</c:v>
                </c:pt>
                <c:pt idx="20">
                  <c:v>790.0</c:v>
                </c:pt>
                <c:pt idx="21">
                  <c:v>629.0</c:v>
                </c:pt>
                <c:pt idx="22">
                  <c:v>377.0</c:v>
                </c:pt>
                <c:pt idx="23">
                  <c:v>112.0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Generalisation!$B$82:$Y$82</c:f>
              <c:numCache>
                <c:formatCode>General</c:formatCode>
                <c:ptCount val="24"/>
                <c:pt idx="0">
                  <c:v>852.0</c:v>
                </c:pt>
                <c:pt idx="1">
                  <c:v>949.0</c:v>
                </c:pt>
                <c:pt idx="2">
                  <c:v>965.0</c:v>
                </c:pt>
                <c:pt idx="3">
                  <c:v>957.0</c:v>
                </c:pt>
                <c:pt idx="4">
                  <c:v>957.0</c:v>
                </c:pt>
                <c:pt idx="5">
                  <c:v>949.0</c:v>
                </c:pt>
                <c:pt idx="6">
                  <c:v>947.0</c:v>
                </c:pt>
                <c:pt idx="7">
                  <c:v>955.0</c:v>
                </c:pt>
                <c:pt idx="8">
                  <c:v>963.0</c:v>
                </c:pt>
                <c:pt idx="9">
                  <c:v>949.0</c:v>
                </c:pt>
                <c:pt idx="10">
                  <c:v>946.0</c:v>
                </c:pt>
                <c:pt idx="11">
                  <c:v>934.0</c:v>
                </c:pt>
                <c:pt idx="12">
                  <c:v>946.0</c:v>
                </c:pt>
                <c:pt idx="13">
                  <c:v>922.0</c:v>
                </c:pt>
                <c:pt idx="14">
                  <c:v>933.0</c:v>
                </c:pt>
                <c:pt idx="15">
                  <c:v>926.0</c:v>
                </c:pt>
                <c:pt idx="16">
                  <c:v>904.0</c:v>
                </c:pt>
                <c:pt idx="17">
                  <c:v>900.0</c:v>
                </c:pt>
                <c:pt idx="18">
                  <c:v>898.0</c:v>
                </c:pt>
                <c:pt idx="19">
                  <c:v>878.0</c:v>
                </c:pt>
                <c:pt idx="20">
                  <c:v>794.0</c:v>
                </c:pt>
                <c:pt idx="21">
                  <c:v>659.0</c:v>
                </c:pt>
                <c:pt idx="22">
                  <c:v>412.0</c:v>
                </c:pt>
                <c:pt idx="23">
                  <c:v>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411040"/>
        <c:axId val="835002800"/>
      </c:lineChart>
      <c:catAx>
        <c:axId val="90341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Relu Alpha Value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02800"/>
        <c:crosses val="autoZero"/>
        <c:auto val="1"/>
        <c:lblAlgn val="ctr"/>
        <c:lblOffset val="100"/>
        <c:noMultiLvlLbl val="0"/>
      </c:catAx>
      <c:valAx>
        <c:axId val="835002800"/>
        <c:scaling>
          <c:orientation val="minMax"/>
          <c:max val="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Solved</a:t>
                </a:r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Relu Alpha "Leakiness"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4 Hidden Neurons, Learning Rate 0.03, Momentum 0.9, Error Criterion 0.008</a:t>
            </a:r>
            <a:endParaRPr lang="en-US">
              <a:effectLst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65213475882"/>
          <c:y val="0.183724988162671"/>
          <c:w val="0.737909575819152"/>
          <c:h val="0.69746944215492"/>
        </c:manualLayout>
      </c:layout>
      <c:lineChart>
        <c:grouping val="standard"/>
        <c:varyColors val="0"/>
        <c:ser>
          <c:idx val="0"/>
          <c:order val="0"/>
          <c:tx>
            <c:v>500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plus>
            <c:minus>
              <c:numRef>
                <c:f>Generalisation!$B$49:$K$49</c:f>
                <c:numCache>
                  <c:formatCode>General</c:formatCode>
                  <c:ptCount val="10"/>
                  <c:pt idx="0">
                    <c:v>0.00457463538389</c:v>
                  </c:pt>
                  <c:pt idx="1">
                    <c:v>0.004881590421925</c:v>
                  </c:pt>
                  <c:pt idx="2">
                    <c:v>0.005067391543</c:v>
                  </c:pt>
                  <c:pt idx="3">
                    <c:v>0.004572186535035</c:v>
                  </c:pt>
                  <c:pt idx="4">
                    <c:v>0.004789263764715</c:v>
                  </c:pt>
                  <c:pt idx="5">
                    <c:v>0.004454724403395</c:v>
                  </c:pt>
                  <c:pt idx="6">
                    <c:v>0.00445820850797</c:v>
                  </c:pt>
                  <c:pt idx="7">
                    <c:v>0.003717490919215</c:v>
                  </c:pt>
                  <c:pt idx="8">
                    <c:v>0.003580164715195</c:v>
                  </c:pt>
                  <c:pt idx="9">
                    <c:v>0.00375673499702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Generalisation!$B$77:$Y$77</c:f>
              <c:numCache>
                <c:formatCode>General</c:formatCode>
                <c:ptCount val="24"/>
                <c:pt idx="0">
                  <c:v>373.0</c:v>
                </c:pt>
                <c:pt idx="1">
                  <c:v>381.0</c:v>
                </c:pt>
                <c:pt idx="2">
                  <c:v>329.0</c:v>
                </c:pt>
                <c:pt idx="3">
                  <c:v>282.0</c:v>
                </c:pt>
                <c:pt idx="4">
                  <c:v>242.0</c:v>
                </c:pt>
                <c:pt idx="5">
                  <c:v>213.0</c:v>
                </c:pt>
                <c:pt idx="6">
                  <c:v>190.0</c:v>
                </c:pt>
                <c:pt idx="7">
                  <c:v>171.0</c:v>
                </c:pt>
                <c:pt idx="8">
                  <c:v>153.0</c:v>
                </c:pt>
                <c:pt idx="9">
                  <c:v>141.0</c:v>
                </c:pt>
                <c:pt idx="10">
                  <c:v>138.0</c:v>
                </c:pt>
                <c:pt idx="11">
                  <c:v>128.0</c:v>
                </c:pt>
                <c:pt idx="12">
                  <c:v>125.0</c:v>
                </c:pt>
                <c:pt idx="13">
                  <c:v>124.0</c:v>
                </c:pt>
                <c:pt idx="14">
                  <c:v>115.0</c:v>
                </c:pt>
                <c:pt idx="15">
                  <c:v>110.0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101.0</c:v>
                </c:pt>
                <c:pt idx="20">
                  <c:v>86.0</c:v>
                </c:pt>
                <c:pt idx="21">
                  <c:v>94.0</c:v>
                </c:pt>
                <c:pt idx="22">
                  <c:v>118.0</c:v>
                </c:pt>
                <c:pt idx="23">
                  <c:v>161.0</c:v>
                </c:pt>
              </c:numCache>
            </c:numRef>
          </c:val>
          <c:smooth val="0"/>
        </c:ser>
        <c:ser>
          <c:idx val="1"/>
          <c:order val="1"/>
          <c:tx>
            <c:v>5000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plus>
            <c:minus>
              <c:numRef>
                <c:f>Generalisation!$B$55:$K$55</c:f>
                <c:numCache>
                  <c:formatCode>General</c:formatCode>
                  <c:ptCount val="10"/>
                  <c:pt idx="0">
                    <c:v>0.00500264234795</c:v>
                  </c:pt>
                  <c:pt idx="1">
                    <c:v>0.00488117504702</c:v>
                  </c:pt>
                  <c:pt idx="2">
                    <c:v>0.004745210991005</c:v>
                  </c:pt>
                  <c:pt idx="3">
                    <c:v>0.00450376319476</c:v>
                  </c:pt>
                  <c:pt idx="4">
                    <c:v>0.00521481709865</c:v>
                  </c:pt>
                  <c:pt idx="5">
                    <c:v>0.004370826182505</c:v>
                  </c:pt>
                  <c:pt idx="6">
                    <c:v>0.00436802555542</c:v>
                  </c:pt>
                  <c:pt idx="7">
                    <c:v>0.004069765556355</c:v>
                  </c:pt>
                  <c:pt idx="8">
                    <c:v>0.00344699350764</c:v>
                  </c:pt>
                  <c:pt idx="9">
                    <c:v>0.00352136198711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Generalisation!$B$75:$Y$75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</c:numCache>
            </c:numRef>
          </c:cat>
          <c:val>
            <c:numRef>
              <c:f>Generalisation!$B$83:$Y$83</c:f>
              <c:numCache>
                <c:formatCode>General</c:formatCode>
                <c:ptCount val="24"/>
                <c:pt idx="0">
                  <c:v>1711.0</c:v>
                </c:pt>
                <c:pt idx="1">
                  <c:v>939.0</c:v>
                </c:pt>
                <c:pt idx="2">
                  <c:v>620.0</c:v>
                </c:pt>
                <c:pt idx="3">
                  <c:v>465.0</c:v>
                </c:pt>
                <c:pt idx="4">
                  <c:v>371.0</c:v>
                </c:pt>
                <c:pt idx="5">
                  <c:v>310.0</c:v>
                </c:pt>
                <c:pt idx="6">
                  <c:v>275.0</c:v>
                </c:pt>
                <c:pt idx="7">
                  <c:v>216.0</c:v>
                </c:pt>
                <c:pt idx="8">
                  <c:v>217.0</c:v>
                </c:pt>
                <c:pt idx="9">
                  <c:v>183.0</c:v>
                </c:pt>
                <c:pt idx="10">
                  <c:v>186.0</c:v>
                </c:pt>
                <c:pt idx="11">
                  <c:v>190.0</c:v>
                </c:pt>
                <c:pt idx="12">
                  <c:v>158.0</c:v>
                </c:pt>
                <c:pt idx="13">
                  <c:v>169.0</c:v>
                </c:pt>
                <c:pt idx="14">
                  <c:v>161.0</c:v>
                </c:pt>
                <c:pt idx="15">
                  <c:v>164.0</c:v>
                </c:pt>
                <c:pt idx="16">
                  <c:v>146.0</c:v>
                </c:pt>
                <c:pt idx="17">
                  <c:v>154.0</c:v>
                </c:pt>
                <c:pt idx="18">
                  <c:v>167.0</c:v>
                </c:pt>
                <c:pt idx="19">
                  <c:v>122.0</c:v>
                </c:pt>
                <c:pt idx="20">
                  <c:v>149.0</c:v>
                </c:pt>
                <c:pt idx="21">
                  <c:v>135.0</c:v>
                </c:pt>
                <c:pt idx="22">
                  <c:v>178.0</c:v>
                </c:pt>
                <c:pt idx="23">
                  <c:v>411.0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31712"/>
        <c:axId val="927537520"/>
      </c:lineChart>
      <c:catAx>
        <c:axId val="835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Relu Alpha Value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7848500242455"/>
              <c:y val="0.933974536590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37520"/>
        <c:crosses val="autoZero"/>
        <c:auto val="1"/>
        <c:lblAlgn val="ctr"/>
        <c:lblOffset val="100"/>
        <c:noMultiLvlLbl val="0"/>
      </c:catAx>
      <c:valAx>
        <c:axId val="927537520"/>
        <c:scaling>
          <c:orientation val="minMax"/>
          <c:max val="18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Length of training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32712956335"/>
              <c:y val="0.430143450888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31712"/>
        <c:crosses val="autoZero"/>
        <c:crossBetween val="between"/>
        <c:majorUnit val="2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109</xdr:row>
      <xdr:rowOff>0</xdr:rowOff>
    </xdr:from>
    <xdr:to>
      <xdr:col>11</xdr:col>
      <xdr:colOff>812800</xdr:colOff>
      <xdr:row>140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109</xdr:row>
      <xdr:rowOff>0</xdr:rowOff>
    </xdr:from>
    <xdr:to>
      <xdr:col>23</xdr:col>
      <xdr:colOff>482600</xdr:colOff>
      <xdr:row>140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11</xdr:col>
      <xdr:colOff>812800</xdr:colOff>
      <xdr:row>178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11</xdr:col>
      <xdr:colOff>812800</xdr:colOff>
      <xdr:row>211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12700</xdr:colOff>
      <xdr:row>109</xdr:row>
      <xdr:rowOff>12700</xdr:rowOff>
    </xdr:from>
    <xdr:to>
      <xdr:col>36</xdr:col>
      <xdr:colOff>38100</xdr:colOff>
      <xdr:row>140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147</xdr:row>
      <xdr:rowOff>0</xdr:rowOff>
    </xdr:from>
    <xdr:to>
      <xdr:col>23</xdr:col>
      <xdr:colOff>469900</xdr:colOff>
      <xdr:row>178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180</xdr:row>
      <xdr:rowOff>0</xdr:rowOff>
    </xdr:from>
    <xdr:to>
      <xdr:col>23</xdr:col>
      <xdr:colOff>491066</xdr:colOff>
      <xdr:row>211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36</xdr:col>
      <xdr:colOff>114300</xdr:colOff>
      <xdr:row>178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180</xdr:row>
      <xdr:rowOff>0</xdr:rowOff>
    </xdr:from>
    <xdr:to>
      <xdr:col>36</xdr:col>
      <xdr:colOff>135466</xdr:colOff>
      <xdr:row>211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5" zoomScale="125" zoomScaleNormal="125" zoomScalePageLayoutView="125" workbookViewId="0">
      <selection activeCell="G9" sqref="G9"/>
    </sheetView>
  </sheetViews>
  <sheetFormatPr baseColWidth="10" defaultRowHeight="16" x14ac:dyDescent="0.2"/>
  <cols>
    <col min="1" max="1" width="37.5" customWidth="1"/>
    <col min="2" max="2" width="16.5" style="1" bestFit="1" customWidth="1"/>
    <col min="8" max="8" width="12.33203125" bestFit="1" customWidth="1"/>
  </cols>
  <sheetData>
    <row r="1" spans="1:21" x14ac:dyDescent="0.2">
      <c r="A1" s="3" t="s">
        <v>8</v>
      </c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s="6" customFormat="1" x14ac:dyDescent="0.2">
      <c r="A2" s="6" t="s">
        <v>5</v>
      </c>
      <c r="B2" s="7" t="s">
        <v>11</v>
      </c>
      <c r="D2" s="6" t="s">
        <v>10</v>
      </c>
      <c r="F2" s="6" t="s">
        <v>9</v>
      </c>
      <c r="H2" s="6" t="s">
        <v>12</v>
      </c>
      <c r="J2" s="6" t="s">
        <v>13</v>
      </c>
      <c r="L2" s="6" t="s">
        <v>14</v>
      </c>
      <c r="N2" s="6" t="s">
        <v>6</v>
      </c>
      <c r="P2" s="6" t="s">
        <v>15</v>
      </c>
      <c r="R2" s="6" t="s">
        <v>17</v>
      </c>
      <c r="T2" s="6" t="s">
        <v>19</v>
      </c>
    </row>
    <row r="3" spans="1:21" x14ac:dyDescent="0.2">
      <c r="A3" s="3" t="s">
        <v>0</v>
      </c>
      <c r="B3" s="4">
        <v>10</v>
      </c>
      <c r="C3" s="3">
        <v>75</v>
      </c>
      <c r="D3" s="4">
        <f>125/1000</f>
        <v>0.125</v>
      </c>
      <c r="E3" s="3">
        <v>23</v>
      </c>
      <c r="F3" s="5">
        <v>1</v>
      </c>
      <c r="G3" s="3">
        <v>40</v>
      </c>
      <c r="H3" s="5">
        <f>162/1000</f>
        <v>0.16200000000000001</v>
      </c>
      <c r="I3" s="3">
        <v>52</v>
      </c>
      <c r="J3" s="5">
        <f>926/1000</f>
        <v>0.92600000000000005</v>
      </c>
      <c r="K3" s="3">
        <v>65</v>
      </c>
      <c r="L3" s="4"/>
      <c r="M3" s="3"/>
      <c r="N3" s="5">
        <v>1</v>
      </c>
      <c r="O3" s="3">
        <v>50</v>
      </c>
      <c r="P3" s="3"/>
      <c r="Q3" s="3"/>
      <c r="R3" s="5" t="s">
        <v>16</v>
      </c>
      <c r="S3" s="3">
        <v>35</v>
      </c>
      <c r="T3" s="5">
        <v>1</v>
      </c>
      <c r="U3" s="3">
        <v>35</v>
      </c>
    </row>
    <row r="4" spans="1:21" x14ac:dyDescent="0.2">
      <c r="A4" s="3" t="s">
        <v>1</v>
      </c>
      <c r="B4" s="4">
        <v>0.82</v>
      </c>
      <c r="C4" s="3">
        <v>717</v>
      </c>
      <c r="D4" s="4">
        <f>686/1000</f>
        <v>0.68600000000000005</v>
      </c>
      <c r="E4" s="3">
        <v>248</v>
      </c>
      <c r="F4" s="5">
        <f>691/1000</f>
        <v>0.69099999999999995</v>
      </c>
      <c r="G4" s="3">
        <v>248</v>
      </c>
      <c r="H4" s="5">
        <v>0.95</v>
      </c>
      <c r="I4" s="3">
        <v>140</v>
      </c>
      <c r="J4" s="5"/>
      <c r="K4" s="3"/>
      <c r="L4" s="4">
        <v>0.08</v>
      </c>
      <c r="M4" s="3">
        <v>187</v>
      </c>
      <c r="N4" s="5"/>
      <c r="O4" s="3"/>
      <c r="P4" s="4">
        <f>94/1000</f>
        <v>9.4E-2</v>
      </c>
      <c r="Q4" s="3">
        <v>163</v>
      </c>
      <c r="R4" s="5"/>
      <c r="S4" s="3"/>
      <c r="T4" s="5"/>
      <c r="U4" s="3"/>
    </row>
    <row r="5" spans="1:21" x14ac:dyDescent="0.2">
      <c r="A5" s="3" t="s">
        <v>2</v>
      </c>
      <c r="B5" s="4">
        <v>0.83</v>
      </c>
      <c r="C5" s="3">
        <v>1825</v>
      </c>
      <c r="D5" s="4">
        <f>242/1000</f>
        <v>0.24199999999999999</v>
      </c>
      <c r="E5" s="3">
        <v>391</v>
      </c>
      <c r="F5" s="5">
        <f>553/1000</f>
        <v>0.55300000000000005</v>
      </c>
      <c r="G5" s="3">
        <v>293</v>
      </c>
      <c r="H5" s="5">
        <f>630/1000</f>
        <v>0.63</v>
      </c>
      <c r="I5" s="3">
        <v>185</v>
      </c>
      <c r="J5" s="5"/>
      <c r="K5" s="3"/>
      <c r="L5" s="4">
        <f>10/1000</f>
        <v>0.01</v>
      </c>
      <c r="M5" s="3">
        <v>351</v>
      </c>
      <c r="N5" s="5"/>
      <c r="O5" s="3"/>
      <c r="P5" s="4">
        <f>11/1000</f>
        <v>1.0999999999999999E-2</v>
      </c>
      <c r="Q5" s="3">
        <v>233</v>
      </c>
      <c r="R5" s="5"/>
      <c r="S5" s="3"/>
      <c r="T5" s="4">
        <f>17/1000</f>
        <v>1.7000000000000001E-2</v>
      </c>
      <c r="U5" s="3">
        <v>244</v>
      </c>
    </row>
    <row r="6" spans="1:21" x14ac:dyDescent="0.2">
      <c r="A6" s="3" t="s">
        <v>3</v>
      </c>
      <c r="B6" s="4">
        <v>0.13</v>
      </c>
      <c r="C6" s="3">
        <v>2386</v>
      </c>
      <c r="D6" s="14"/>
      <c r="E6" s="15"/>
      <c r="F6" s="16"/>
      <c r="G6" s="15"/>
      <c r="H6" s="17"/>
      <c r="I6" s="15"/>
      <c r="J6" s="5"/>
      <c r="K6" s="3"/>
      <c r="L6" s="4">
        <f>924/1000</f>
        <v>0.92400000000000004</v>
      </c>
      <c r="M6" s="3">
        <v>413</v>
      </c>
      <c r="N6" s="5"/>
      <c r="O6" s="3"/>
      <c r="P6" s="4">
        <f>969/1000</f>
        <v>0.96899999999999997</v>
      </c>
      <c r="Q6" s="3">
        <v>413</v>
      </c>
      <c r="R6" s="5"/>
      <c r="S6" s="3"/>
      <c r="T6" s="4">
        <f>994/1000</f>
        <v>0.99399999999999999</v>
      </c>
      <c r="U6" s="3">
        <v>413</v>
      </c>
    </row>
    <row r="7" spans="1:21" x14ac:dyDescent="0.2">
      <c r="A7" s="3" t="s">
        <v>4</v>
      </c>
      <c r="B7" s="4">
        <v>1</v>
      </c>
      <c r="C7" s="3">
        <v>581</v>
      </c>
      <c r="D7" s="14"/>
      <c r="E7" s="15"/>
      <c r="F7" s="17"/>
      <c r="G7" s="15"/>
      <c r="H7" s="17"/>
      <c r="I7" s="15"/>
      <c r="J7" s="5"/>
      <c r="K7" s="3"/>
      <c r="L7" s="4"/>
      <c r="M7" s="3"/>
      <c r="N7" s="5"/>
      <c r="O7" s="3"/>
      <c r="P7" s="4"/>
      <c r="Q7" s="3"/>
      <c r="R7" s="5">
        <f>959/1000</f>
        <v>0.95899999999999996</v>
      </c>
      <c r="S7" s="3">
        <v>364</v>
      </c>
      <c r="T7" s="3"/>
      <c r="U7" s="3"/>
    </row>
    <row r="8" spans="1:21" x14ac:dyDescent="0.2">
      <c r="A8" s="3" t="s">
        <v>7</v>
      </c>
      <c r="B8" s="4">
        <f>28/1000</f>
        <v>2.8000000000000001E-2</v>
      </c>
      <c r="C8" s="3">
        <v>224</v>
      </c>
      <c r="D8" s="14"/>
      <c r="E8" s="15"/>
      <c r="F8" s="17"/>
      <c r="G8" s="15"/>
      <c r="H8" s="17"/>
      <c r="I8" s="15"/>
      <c r="J8" s="5"/>
      <c r="K8" s="3"/>
      <c r="L8" s="4"/>
      <c r="M8" s="3"/>
      <c r="N8" s="5">
        <f>391/1000</f>
        <v>0.39100000000000001</v>
      </c>
      <c r="O8" s="3">
        <v>152</v>
      </c>
      <c r="P8" s="3"/>
      <c r="Q8" s="3"/>
      <c r="R8" s="5">
        <f>519/1000</f>
        <v>0.51900000000000002</v>
      </c>
      <c r="S8" s="3">
        <v>45</v>
      </c>
      <c r="T8" s="3"/>
      <c r="U8" s="3"/>
    </row>
    <row r="9" spans="1:21" x14ac:dyDescent="0.2">
      <c r="N9" t="s">
        <v>41</v>
      </c>
    </row>
    <row r="11" spans="1:21" x14ac:dyDescent="0.2">
      <c r="A11" t="s">
        <v>36</v>
      </c>
      <c r="B11" s="50" t="s">
        <v>36</v>
      </c>
      <c r="C11" s="28" t="s">
        <v>37</v>
      </c>
      <c r="D11" s="30"/>
      <c r="E11" s="29" t="s">
        <v>38</v>
      </c>
      <c r="F11" s="30"/>
      <c r="H11" s="50" t="s">
        <v>40</v>
      </c>
      <c r="I11" s="28" t="s">
        <v>37</v>
      </c>
      <c r="J11" s="30"/>
      <c r="K11" s="29" t="s">
        <v>38</v>
      </c>
      <c r="L11" s="30"/>
    </row>
    <row r="12" spans="1:21" x14ac:dyDescent="0.2">
      <c r="B12" s="49"/>
      <c r="C12" s="31" t="s">
        <v>24</v>
      </c>
      <c r="D12" s="32" t="s">
        <v>26</v>
      </c>
      <c r="E12" s="31" t="s">
        <v>24</v>
      </c>
      <c r="F12" s="32" t="s">
        <v>26</v>
      </c>
      <c r="H12" s="49"/>
      <c r="I12" s="31" t="s">
        <v>24</v>
      </c>
      <c r="J12" s="32" t="s">
        <v>26</v>
      </c>
      <c r="K12" s="31" t="s">
        <v>24</v>
      </c>
      <c r="L12" s="32" t="s">
        <v>26</v>
      </c>
    </row>
    <row r="13" spans="1:21" x14ac:dyDescent="0.2">
      <c r="B13" s="33" t="s">
        <v>0</v>
      </c>
      <c r="C13" s="39">
        <v>1000</v>
      </c>
      <c r="D13" s="43">
        <v>75</v>
      </c>
      <c r="E13" s="46">
        <v>125</v>
      </c>
      <c r="F13" s="43">
        <v>23</v>
      </c>
      <c r="G13" s="24"/>
      <c r="H13" s="33" t="s">
        <v>0</v>
      </c>
      <c r="I13" s="43">
        <v>926</v>
      </c>
      <c r="J13" s="40">
        <v>65</v>
      </c>
      <c r="K13" s="35"/>
      <c r="L13" s="40"/>
      <c r="M13" s="24"/>
    </row>
    <row r="14" spans="1:21" x14ac:dyDescent="0.2">
      <c r="B14" s="33" t="s">
        <v>1</v>
      </c>
      <c r="C14" s="41">
        <v>821</v>
      </c>
      <c r="D14" s="44">
        <v>717</v>
      </c>
      <c r="E14" s="47">
        <v>686</v>
      </c>
      <c r="F14" s="44">
        <v>248</v>
      </c>
      <c r="G14" s="24"/>
      <c r="H14" s="33" t="s">
        <v>1</v>
      </c>
      <c r="I14" s="44"/>
      <c r="J14" s="36"/>
      <c r="K14" s="35">
        <v>82</v>
      </c>
      <c r="L14" s="36">
        <v>187</v>
      </c>
      <c r="M14" s="24"/>
    </row>
    <row r="15" spans="1:21" x14ac:dyDescent="0.2">
      <c r="B15" s="33" t="s">
        <v>2</v>
      </c>
      <c r="C15" s="41">
        <v>840</v>
      </c>
      <c r="D15" s="44">
        <v>1825</v>
      </c>
      <c r="E15" s="47">
        <v>242</v>
      </c>
      <c r="F15" s="44">
        <v>391</v>
      </c>
      <c r="G15" s="24"/>
      <c r="H15" s="33" t="s">
        <v>2</v>
      </c>
      <c r="I15" s="44"/>
      <c r="J15" s="36"/>
      <c r="K15" s="35">
        <v>10</v>
      </c>
      <c r="L15" s="36">
        <v>351</v>
      </c>
      <c r="M15" s="24"/>
    </row>
    <row r="16" spans="1:21" x14ac:dyDescent="0.2">
      <c r="B16" s="33" t="s">
        <v>3</v>
      </c>
      <c r="C16" s="41">
        <v>130</v>
      </c>
      <c r="D16" s="44">
        <v>2386</v>
      </c>
      <c r="E16" s="47"/>
      <c r="F16" s="44"/>
      <c r="G16" s="24"/>
      <c r="H16" s="33" t="s">
        <v>3</v>
      </c>
      <c r="I16" s="44"/>
      <c r="J16" s="36"/>
      <c r="K16" s="35">
        <v>924</v>
      </c>
      <c r="L16" s="36">
        <v>413</v>
      </c>
      <c r="M16" s="24"/>
    </row>
    <row r="17" spans="1:15" x14ac:dyDescent="0.2">
      <c r="B17" s="33" t="s">
        <v>4</v>
      </c>
      <c r="C17" s="41">
        <v>1000</v>
      </c>
      <c r="D17" s="44">
        <v>581</v>
      </c>
      <c r="E17" s="47"/>
      <c r="F17" s="44"/>
      <c r="G17" s="24"/>
      <c r="H17" s="34" t="s">
        <v>4</v>
      </c>
      <c r="I17" s="45"/>
      <c r="J17" s="38"/>
      <c r="K17" s="37"/>
      <c r="L17" s="38"/>
      <c r="M17" s="24"/>
    </row>
    <row r="18" spans="1:15" x14ac:dyDescent="0.2">
      <c r="B18" s="34" t="s">
        <v>35</v>
      </c>
      <c r="C18" s="42">
        <v>28</v>
      </c>
      <c r="D18" s="45">
        <v>224</v>
      </c>
      <c r="E18" s="48"/>
      <c r="F18" s="45"/>
      <c r="G18" s="24"/>
      <c r="H18" s="24"/>
      <c r="I18" s="24"/>
      <c r="J18" s="24"/>
      <c r="K18" s="24"/>
      <c r="L18" s="24"/>
      <c r="M18" s="24"/>
    </row>
    <row r="19" spans="1:15" x14ac:dyDescent="0.2">
      <c r="B19" s="23"/>
      <c r="C19" s="24"/>
      <c r="D19" s="24"/>
      <c r="E19" s="24"/>
      <c r="F19" s="24"/>
      <c r="G19" s="24"/>
      <c r="H19" s="50" t="s">
        <v>42</v>
      </c>
      <c r="I19" s="28" t="s">
        <v>37</v>
      </c>
      <c r="J19" s="30"/>
      <c r="K19" s="29" t="s">
        <v>38</v>
      </c>
      <c r="L19" s="30"/>
      <c r="M19" s="24"/>
      <c r="N19" s="24"/>
      <c r="O19" s="24"/>
    </row>
    <row r="20" spans="1:15" x14ac:dyDescent="0.2">
      <c r="A20" t="s">
        <v>39</v>
      </c>
      <c r="B20" s="50" t="s">
        <v>39</v>
      </c>
      <c r="C20" s="28" t="s">
        <v>37</v>
      </c>
      <c r="D20" s="30"/>
      <c r="E20" s="29" t="s">
        <v>38</v>
      </c>
      <c r="F20" s="30"/>
      <c r="G20" s="24"/>
      <c r="H20" s="49"/>
      <c r="I20" s="31" t="s">
        <v>24</v>
      </c>
      <c r="J20" s="32" t="s">
        <v>26</v>
      </c>
      <c r="K20" s="31" t="s">
        <v>24</v>
      </c>
      <c r="L20" s="32" t="s">
        <v>26</v>
      </c>
      <c r="M20" s="24"/>
      <c r="N20" s="24"/>
      <c r="O20" s="24"/>
    </row>
    <row r="21" spans="1:15" x14ac:dyDescent="0.2">
      <c r="B21" s="49"/>
      <c r="C21" s="31" t="s">
        <v>24</v>
      </c>
      <c r="D21" s="32" t="s">
        <v>26</v>
      </c>
      <c r="E21" s="31" t="s">
        <v>24</v>
      </c>
      <c r="F21" s="32" t="s">
        <v>26</v>
      </c>
      <c r="G21" s="24"/>
      <c r="H21" s="65" t="s">
        <v>0</v>
      </c>
      <c r="I21" s="66">
        <v>100</v>
      </c>
      <c r="J21" s="66">
        <v>50</v>
      </c>
      <c r="K21" s="43"/>
      <c r="L21" s="43"/>
      <c r="M21" s="24"/>
      <c r="N21" s="24"/>
      <c r="O21" s="24"/>
    </row>
    <row r="22" spans="1:15" x14ac:dyDescent="0.2">
      <c r="B22" s="33" t="s">
        <v>0</v>
      </c>
      <c r="C22" s="55">
        <v>1000</v>
      </c>
      <c r="D22" s="51">
        <v>40</v>
      </c>
      <c r="E22" s="46">
        <v>162</v>
      </c>
      <c r="F22" s="53">
        <v>52</v>
      </c>
      <c r="G22" s="24"/>
      <c r="H22" s="26" t="s">
        <v>1</v>
      </c>
      <c r="I22" s="67"/>
      <c r="J22" s="67"/>
      <c r="K22" s="44">
        <v>94</v>
      </c>
      <c r="L22" s="54">
        <v>163</v>
      </c>
      <c r="M22" s="24"/>
      <c r="N22" s="24"/>
      <c r="O22" s="24"/>
    </row>
    <row r="23" spans="1:15" x14ac:dyDescent="0.2">
      <c r="B23" s="33" t="s">
        <v>1</v>
      </c>
      <c r="C23" s="56">
        <v>691</v>
      </c>
      <c r="D23" s="52">
        <v>248</v>
      </c>
      <c r="E23" s="47">
        <v>945</v>
      </c>
      <c r="F23" s="54">
        <v>140</v>
      </c>
      <c r="G23" s="24"/>
      <c r="H23" s="26" t="s">
        <v>2</v>
      </c>
      <c r="I23" s="68"/>
      <c r="J23" s="68"/>
      <c r="K23" s="44">
        <v>11</v>
      </c>
      <c r="L23" s="54">
        <v>233</v>
      </c>
      <c r="M23" s="24"/>
      <c r="N23" s="24"/>
      <c r="O23" s="24"/>
    </row>
    <row r="24" spans="1:15" x14ac:dyDescent="0.2">
      <c r="B24" s="34" t="s">
        <v>2</v>
      </c>
      <c r="C24" s="57">
        <v>553</v>
      </c>
      <c r="D24" s="58">
        <v>293</v>
      </c>
      <c r="E24" s="48">
        <v>630</v>
      </c>
      <c r="F24" s="59">
        <v>185</v>
      </c>
      <c r="G24" s="24"/>
      <c r="H24" s="26" t="s">
        <v>3</v>
      </c>
      <c r="I24" s="68"/>
      <c r="J24" s="68"/>
      <c r="K24" s="44">
        <v>969</v>
      </c>
      <c r="L24" s="54">
        <v>413</v>
      </c>
      <c r="M24" s="24"/>
      <c r="N24" s="24"/>
      <c r="O24" s="24"/>
    </row>
    <row r="25" spans="1:15" x14ac:dyDescent="0.2">
      <c r="A25" s="10"/>
      <c r="B25" s="60"/>
      <c r="C25" s="61"/>
      <c r="D25" s="24"/>
      <c r="F25" s="24"/>
      <c r="G25" s="24"/>
      <c r="H25" s="27" t="s">
        <v>35</v>
      </c>
      <c r="I25" s="69">
        <v>391</v>
      </c>
      <c r="J25" s="69">
        <v>152</v>
      </c>
      <c r="K25" s="45"/>
      <c r="L25" s="45"/>
      <c r="M25" s="24"/>
      <c r="N25" s="24"/>
      <c r="O25" s="24"/>
    </row>
    <row r="26" spans="1:15" x14ac:dyDescent="0.2">
      <c r="A26" s="10"/>
      <c r="B26" s="60"/>
      <c r="C26" s="61"/>
      <c r="D26" s="24"/>
      <c r="F26" s="24"/>
      <c r="G26" s="24"/>
      <c r="M26" s="24"/>
      <c r="N26" s="24"/>
      <c r="O26" s="24"/>
    </row>
    <row r="27" spans="1:15" x14ac:dyDescent="0.2">
      <c r="A27" s="10"/>
      <c r="B27" s="60"/>
      <c r="C27" s="61"/>
      <c r="D27" s="24"/>
      <c r="F27" s="24"/>
      <c r="G27" s="24"/>
      <c r="H27" s="50" t="s">
        <v>41</v>
      </c>
      <c r="I27" s="28" t="s">
        <v>37</v>
      </c>
      <c r="J27" s="30"/>
      <c r="K27" s="29" t="s">
        <v>38</v>
      </c>
      <c r="L27" s="30"/>
      <c r="M27" s="24"/>
      <c r="N27" s="24"/>
      <c r="O27" s="24"/>
    </row>
    <row r="28" spans="1:15" x14ac:dyDescent="0.2">
      <c r="A28" s="10"/>
      <c r="B28" s="61"/>
      <c r="C28" s="62"/>
      <c r="D28" s="24"/>
      <c r="E28" s="24"/>
      <c r="F28" s="24"/>
      <c r="G28" s="24"/>
      <c r="H28" s="63" t="s">
        <v>43</v>
      </c>
      <c r="I28" s="31" t="s">
        <v>24</v>
      </c>
      <c r="J28" s="32" t="s">
        <v>26</v>
      </c>
      <c r="K28" s="31" t="s">
        <v>24</v>
      </c>
      <c r="L28" s="32" t="s">
        <v>26</v>
      </c>
      <c r="M28" s="24"/>
      <c r="N28" s="24"/>
      <c r="O28" s="24"/>
    </row>
    <row r="29" spans="1:15" x14ac:dyDescent="0.2">
      <c r="A29" s="10"/>
      <c r="B29" s="61"/>
      <c r="C29" s="62"/>
      <c r="D29" s="24"/>
      <c r="E29" s="24"/>
      <c r="F29" s="24"/>
      <c r="G29" s="24"/>
      <c r="H29" s="64" t="s">
        <v>0</v>
      </c>
      <c r="I29" s="43">
        <v>1000</v>
      </c>
      <c r="J29" s="43">
        <v>35</v>
      </c>
      <c r="K29" s="43">
        <v>1000</v>
      </c>
      <c r="L29" s="43">
        <v>35</v>
      </c>
      <c r="M29" s="24"/>
      <c r="N29" s="24"/>
      <c r="O29" s="24"/>
    </row>
    <row r="30" spans="1:15" x14ac:dyDescent="0.2">
      <c r="B30" s="23"/>
      <c r="C30" s="24"/>
      <c r="D30" s="24"/>
      <c r="E30" s="24"/>
      <c r="F30" s="24"/>
      <c r="G30" s="24"/>
      <c r="H30" s="33" t="s">
        <v>2</v>
      </c>
      <c r="I30" s="44"/>
      <c r="J30" s="44"/>
      <c r="K30" s="44">
        <v>17</v>
      </c>
      <c r="L30" s="44">
        <v>244</v>
      </c>
      <c r="M30" s="24"/>
      <c r="N30" s="24"/>
      <c r="O30" s="24"/>
    </row>
    <row r="31" spans="1:15" x14ac:dyDescent="0.2">
      <c r="B31" s="23"/>
      <c r="C31" s="24"/>
      <c r="D31" s="24"/>
      <c r="E31" s="24"/>
      <c r="F31" s="24"/>
      <c r="G31" s="24"/>
      <c r="H31" s="33" t="s">
        <v>3</v>
      </c>
      <c r="I31" s="44"/>
      <c r="J31" s="44"/>
      <c r="K31" s="44">
        <v>994</v>
      </c>
      <c r="L31" s="44">
        <v>413</v>
      </c>
      <c r="M31" s="24"/>
      <c r="N31" s="24"/>
    </row>
    <row r="32" spans="1:15" x14ac:dyDescent="0.2">
      <c r="B32" s="23"/>
      <c r="C32" s="24"/>
      <c r="D32" s="24"/>
      <c r="E32" s="24"/>
      <c r="F32" s="24"/>
      <c r="G32" s="24"/>
      <c r="H32" s="33" t="s">
        <v>4</v>
      </c>
      <c r="I32" s="44">
        <v>959</v>
      </c>
      <c r="J32" s="47">
        <v>364</v>
      </c>
      <c r="K32" s="47"/>
      <c r="L32" s="47"/>
      <c r="M32" s="24"/>
      <c r="N32" s="24"/>
    </row>
    <row r="33" spans="2:14" x14ac:dyDescent="0.2">
      <c r="B33" s="23"/>
      <c r="C33" s="24"/>
      <c r="D33" s="24"/>
      <c r="E33" s="24"/>
      <c r="F33" s="24"/>
      <c r="G33" s="24"/>
      <c r="H33" s="34" t="s">
        <v>35</v>
      </c>
      <c r="I33" s="45">
        <v>519</v>
      </c>
      <c r="J33" s="48">
        <v>45</v>
      </c>
      <c r="K33" s="48"/>
      <c r="L33" s="48"/>
      <c r="M33" s="24"/>
      <c r="N33" s="24"/>
    </row>
    <row r="34" spans="2:14" x14ac:dyDescent="0.2">
      <c r="B34" s="23"/>
      <c r="C34" s="24"/>
      <c r="D34" s="24"/>
      <c r="E34" s="24"/>
      <c r="F34" s="24"/>
      <c r="G34" s="24"/>
      <c r="M34" s="24"/>
      <c r="N34" s="24"/>
    </row>
    <row r="35" spans="2:14" x14ac:dyDescent="0.2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2:14" x14ac:dyDescent="0.2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showGridLines="0" tabSelected="1" topLeftCell="A38" zoomScale="75" zoomScaleNormal="75" zoomScalePageLayoutView="75" workbookViewId="0">
      <selection activeCell="K97" sqref="K97"/>
    </sheetView>
  </sheetViews>
  <sheetFormatPr baseColWidth="10" defaultRowHeight="16" x14ac:dyDescent="0.2"/>
  <cols>
    <col min="1" max="1" width="25.33203125" bestFit="1" customWidth="1"/>
    <col min="2" max="4" width="11" bestFit="1" customWidth="1"/>
    <col min="14" max="14" width="13.83203125" bestFit="1" customWidth="1"/>
    <col min="18" max="18" width="14" bestFit="1" customWidth="1"/>
  </cols>
  <sheetData>
    <row r="1" spans="1:30" x14ac:dyDescent="0.2">
      <c r="A1" t="s">
        <v>26</v>
      </c>
      <c r="B1">
        <v>10000</v>
      </c>
      <c r="C1">
        <v>10000</v>
      </c>
      <c r="D1">
        <v>10000</v>
      </c>
      <c r="E1">
        <v>10000</v>
      </c>
      <c r="G1">
        <v>5000</v>
      </c>
      <c r="H1">
        <v>5000</v>
      </c>
      <c r="I1">
        <v>5000</v>
      </c>
      <c r="J1">
        <v>5000</v>
      </c>
      <c r="M1">
        <v>2500</v>
      </c>
      <c r="N1">
        <v>2500</v>
      </c>
      <c r="P1">
        <v>1000</v>
      </c>
    </row>
    <row r="2" spans="1:30" x14ac:dyDescent="0.2">
      <c r="A2" t="s">
        <v>22</v>
      </c>
      <c r="B2">
        <v>0.2</v>
      </c>
      <c r="C2">
        <v>0.1</v>
      </c>
      <c r="D2">
        <v>0.1</v>
      </c>
      <c r="E2">
        <v>0.05</v>
      </c>
      <c r="G2">
        <v>0.2</v>
      </c>
      <c r="H2">
        <v>0.1</v>
      </c>
      <c r="I2">
        <v>0.1</v>
      </c>
      <c r="J2">
        <v>0.05</v>
      </c>
      <c r="M2">
        <v>0.1</v>
      </c>
      <c r="N2">
        <v>0.05</v>
      </c>
      <c r="P2">
        <v>0.1</v>
      </c>
    </row>
    <row r="3" spans="1:30" x14ac:dyDescent="0.2">
      <c r="A3" t="s">
        <v>23</v>
      </c>
      <c r="B3">
        <v>0.9</v>
      </c>
      <c r="C3">
        <v>0.9</v>
      </c>
      <c r="D3">
        <v>0.45</v>
      </c>
      <c r="E3">
        <v>0.9</v>
      </c>
      <c r="G3">
        <v>0.9</v>
      </c>
      <c r="H3">
        <v>0.9</v>
      </c>
      <c r="I3">
        <v>0.45</v>
      </c>
      <c r="J3">
        <v>0.9</v>
      </c>
      <c r="M3">
        <v>0.9</v>
      </c>
      <c r="N3">
        <v>0.9</v>
      </c>
      <c r="P3">
        <v>0.9</v>
      </c>
    </row>
    <row r="4" spans="1:30" s="9" customFormat="1" x14ac:dyDescent="0.2">
      <c r="A4" s="8" t="s">
        <v>18</v>
      </c>
    </row>
    <row r="5" spans="1:30" x14ac:dyDescent="0.2">
      <c r="A5" t="s">
        <v>24</v>
      </c>
      <c r="B5">
        <v>183</v>
      </c>
      <c r="C5" s="10">
        <v>369</v>
      </c>
      <c r="D5" s="10">
        <v>155</v>
      </c>
      <c r="E5" s="10">
        <v>773</v>
      </c>
      <c r="G5" s="10">
        <v>157</v>
      </c>
      <c r="H5">
        <v>353</v>
      </c>
      <c r="I5" s="10">
        <v>164</v>
      </c>
      <c r="J5">
        <v>761</v>
      </c>
      <c r="M5" s="10">
        <v>355</v>
      </c>
      <c r="N5" s="10">
        <v>790</v>
      </c>
      <c r="P5" s="10">
        <v>355</v>
      </c>
      <c r="V5" s="10"/>
      <c r="W5" s="10"/>
      <c r="AD5" s="10"/>
    </row>
    <row r="6" spans="1:30" x14ac:dyDescent="0.2">
      <c r="A6" t="s">
        <v>25</v>
      </c>
      <c r="B6">
        <v>139</v>
      </c>
      <c r="C6" s="10">
        <v>151</v>
      </c>
      <c r="D6" s="10">
        <v>320</v>
      </c>
      <c r="E6" s="10">
        <v>259</v>
      </c>
      <c r="G6" s="10">
        <v>146</v>
      </c>
      <c r="H6">
        <v>143</v>
      </c>
      <c r="I6" s="10">
        <v>293</v>
      </c>
      <c r="J6">
        <v>257</v>
      </c>
      <c r="M6" s="10">
        <v>150</v>
      </c>
      <c r="N6" s="10">
        <v>259</v>
      </c>
      <c r="P6" s="10">
        <v>148</v>
      </c>
      <c r="V6" s="10"/>
      <c r="AD6" s="10"/>
    </row>
    <row r="7" spans="1:30" x14ac:dyDescent="0.2">
      <c r="A7" s="2" t="s">
        <v>21</v>
      </c>
      <c r="B7" s="2">
        <v>1.9201369697500002E-2</v>
      </c>
      <c r="C7" s="2">
        <v>1.9457671730000001E-2</v>
      </c>
      <c r="D7" s="2">
        <v>1.99629974836E-2</v>
      </c>
      <c r="E7" s="2">
        <v>1.9886241817400001E-2</v>
      </c>
      <c r="G7" s="2">
        <v>1.9048473992399999E-2</v>
      </c>
      <c r="H7" s="2">
        <v>1.95522396559E-2</v>
      </c>
      <c r="I7" s="11">
        <v>1.99563353848E-2</v>
      </c>
      <c r="J7" s="2">
        <v>1.9893604803700001E-2</v>
      </c>
      <c r="M7" s="2">
        <v>1.9542220502299999E-2</v>
      </c>
      <c r="N7" s="2">
        <v>1.9893616016499999E-2</v>
      </c>
      <c r="P7" s="2">
        <v>1.9410489354299999E-2</v>
      </c>
      <c r="V7" s="2"/>
      <c r="W7" s="2"/>
      <c r="AD7" s="2"/>
    </row>
    <row r="8" spans="1:30" x14ac:dyDescent="0.2">
      <c r="A8" t="s">
        <v>20</v>
      </c>
      <c r="B8" s="2">
        <v>2.3769402548400001E-2</v>
      </c>
      <c r="C8" s="2">
        <v>2.2559305099000001E-2</v>
      </c>
      <c r="D8" s="2">
        <v>2.4281983949599999E-2</v>
      </c>
      <c r="E8" s="2">
        <v>2.3565744021499999E-2</v>
      </c>
      <c r="G8" s="2">
        <v>2.3285601014199998E-2</v>
      </c>
      <c r="H8" s="2">
        <v>2.2630963937099999E-2</v>
      </c>
      <c r="I8" s="2">
        <v>2.3863454944399998E-2</v>
      </c>
      <c r="J8" s="2">
        <v>2.2859903676399999E-2</v>
      </c>
      <c r="M8" s="2">
        <v>2.26253471176E-2</v>
      </c>
      <c r="N8" s="2">
        <v>2.27458888151E-2</v>
      </c>
      <c r="P8" s="2">
        <v>2.3494901096200001E-2</v>
      </c>
      <c r="V8" s="2"/>
      <c r="W8" s="2"/>
      <c r="AD8" s="2"/>
    </row>
    <row r="10" spans="1:30" s="9" customFormat="1" x14ac:dyDescent="0.2">
      <c r="A10" s="8" t="s">
        <v>17</v>
      </c>
    </row>
    <row r="11" spans="1:30" x14ac:dyDescent="0.2">
      <c r="A11" t="s">
        <v>24</v>
      </c>
      <c r="B11" s="10">
        <v>19</v>
      </c>
      <c r="C11" s="10">
        <v>509</v>
      </c>
      <c r="D11">
        <v>998</v>
      </c>
      <c r="E11">
        <v>945</v>
      </c>
      <c r="G11" s="10">
        <v>17</v>
      </c>
      <c r="H11">
        <v>535</v>
      </c>
      <c r="I11">
        <v>997</v>
      </c>
      <c r="J11">
        <v>923</v>
      </c>
      <c r="M11">
        <v>519</v>
      </c>
      <c r="N11">
        <v>953</v>
      </c>
      <c r="P11">
        <v>514</v>
      </c>
    </row>
    <row r="12" spans="1:30" x14ac:dyDescent="0.2">
      <c r="A12" t="s">
        <v>25</v>
      </c>
      <c r="B12" s="10">
        <v>83</v>
      </c>
      <c r="C12" s="10">
        <v>48</v>
      </c>
      <c r="D12">
        <v>112</v>
      </c>
      <c r="E12">
        <v>49</v>
      </c>
      <c r="G12" s="10">
        <v>60</v>
      </c>
      <c r="H12">
        <v>48</v>
      </c>
      <c r="I12">
        <v>116</v>
      </c>
      <c r="J12">
        <v>48</v>
      </c>
      <c r="M12">
        <v>50</v>
      </c>
      <c r="N12">
        <v>48</v>
      </c>
      <c r="P12">
        <v>51</v>
      </c>
    </row>
    <row r="13" spans="1:30" x14ac:dyDescent="0.2">
      <c r="A13" t="s">
        <v>21</v>
      </c>
      <c r="B13" s="2">
        <v>1.6894836765100001E-2</v>
      </c>
      <c r="C13" s="2">
        <v>1.7904323735300001E-2</v>
      </c>
      <c r="D13" s="2">
        <v>1.9745550876500002E-2</v>
      </c>
      <c r="E13" s="2">
        <v>1.8850637780300002E-2</v>
      </c>
      <c r="G13" s="2">
        <v>1.6834001277899999E-2</v>
      </c>
      <c r="H13" s="2">
        <v>1.7893744567700001E-2</v>
      </c>
      <c r="I13" s="2">
        <v>1.97129252516E-2</v>
      </c>
      <c r="J13" s="2">
        <v>1.8722321940100001E-2</v>
      </c>
      <c r="M13" s="2">
        <v>1.7814269379199998E-2</v>
      </c>
      <c r="N13" s="2">
        <v>1.8778510133000002E-2</v>
      </c>
      <c r="P13" s="2">
        <v>1.7806016588699999E-2</v>
      </c>
      <c r="R13" s="2"/>
      <c r="V13" s="2"/>
      <c r="W13" s="2"/>
      <c r="Y13" s="2"/>
    </row>
    <row r="14" spans="1:30" x14ac:dyDescent="0.2">
      <c r="A14" t="s">
        <v>20</v>
      </c>
      <c r="B14" s="2">
        <v>2.03635658561E-2</v>
      </c>
      <c r="C14" s="12">
        <v>1.99517189412E-2</v>
      </c>
      <c r="D14" s="2">
        <v>2.1671649288799999E-2</v>
      </c>
      <c r="E14" s="2">
        <v>2.03117229707E-2</v>
      </c>
      <c r="G14" s="2">
        <v>2.1452654709900001E-2</v>
      </c>
      <c r="H14" s="12">
        <v>1.9872849028899998E-2</v>
      </c>
      <c r="I14" s="2">
        <v>2.13182817585E-2</v>
      </c>
      <c r="J14" s="2">
        <v>2.0374566605700001E-2</v>
      </c>
      <c r="M14" s="12">
        <v>1.9741484779799999E-2</v>
      </c>
      <c r="N14" s="2">
        <v>2.0775625741E-2</v>
      </c>
      <c r="P14" s="2">
        <v>2.0293658471700001E-2</v>
      </c>
      <c r="R14" s="2"/>
      <c r="V14" s="13"/>
      <c r="W14" s="2"/>
      <c r="Y14" s="2"/>
    </row>
    <row r="17" spans="1:7" x14ac:dyDescent="0.2">
      <c r="A17" t="s">
        <v>29</v>
      </c>
    </row>
    <row r="18" spans="1:7" x14ac:dyDescent="0.2">
      <c r="A18" t="s">
        <v>27</v>
      </c>
      <c r="B18">
        <v>4</v>
      </c>
      <c r="C18">
        <v>6</v>
      </c>
      <c r="D18">
        <v>8</v>
      </c>
      <c r="E18">
        <v>12</v>
      </c>
      <c r="F18">
        <v>15</v>
      </c>
      <c r="G18">
        <v>16</v>
      </c>
    </row>
    <row r="19" spans="1:7" x14ac:dyDescent="0.2">
      <c r="A19" s="8" t="s">
        <v>17</v>
      </c>
    </row>
    <row r="20" spans="1:7" x14ac:dyDescent="0.2">
      <c r="A20" t="s">
        <v>24</v>
      </c>
      <c r="B20">
        <v>425</v>
      </c>
      <c r="C20">
        <v>168</v>
      </c>
      <c r="D20">
        <v>89</v>
      </c>
      <c r="E20" s="2">
        <v>25</v>
      </c>
      <c r="F20">
        <v>15</v>
      </c>
      <c r="G20">
        <v>9</v>
      </c>
    </row>
    <row r="21" spans="1:7" x14ac:dyDescent="0.2">
      <c r="A21" t="s">
        <v>25</v>
      </c>
      <c r="B21">
        <v>36</v>
      </c>
      <c r="C21">
        <v>36</v>
      </c>
      <c r="D21">
        <v>45</v>
      </c>
      <c r="E21" s="2">
        <v>118</v>
      </c>
      <c r="F21">
        <v>165</v>
      </c>
      <c r="G21">
        <v>46</v>
      </c>
    </row>
    <row r="22" spans="1:7" x14ac:dyDescent="0.2">
      <c r="A22" t="s">
        <v>21</v>
      </c>
      <c r="B22" s="2">
        <v>1.72820796665E-2</v>
      </c>
      <c r="C22" s="2">
        <v>1.70332051247E-2</v>
      </c>
      <c r="D22" s="2">
        <v>1.7040470499899998E-2</v>
      </c>
      <c r="E22" s="2">
        <v>1.9001778921600002E-2</v>
      </c>
      <c r="F22" s="2">
        <v>1.6804844256800001E-2</v>
      </c>
      <c r="G22" s="2">
        <v>1.7641987021300001E-2</v>
      </c>
    </row>
    <row r="23" spans="1:7" x14ac:dyDescent="0.2">
      <c r="A23" t="s">
        <v>20</v>
      </c>
      <c r="B23" s="2">
        <v>1.8895237583500001E-2</v>
      </c>
      <c r="C23" s="12">
        <v>1.8016829202200001E-2</v>
      </c>
      <c r="D23" s="2">
        <v>1.9367317258500001E-2</v>
      </c>
      <c r="E23" s="2">
        <v>2.2095846239099999E-2</v>
      </c>
      <c r="F23" s="2">
        <v>1.91459039988E-2</v>
      </c>
      <c r="G23" s="2">
        <v>2.1736159495999999E-2</v>
      </c>
    </row>
    <row r="25" spans="1:7" x14ac:dyDescent="0.2">
      <c r="A25" t="s">
        <v>28</v>
      </c>
    </row>
    <row r="26" spans="1:7" x14ac:dyDescent="0.2">
      <c r="A26" t="s">
        <v>27</v>
      </c>
      <c r="B26">
        <v>4</v>
      </c>
      <c r="C26">
        <v>6</v>
      </c>
      <c r="D26">
        <v>8</v>
      </c>
      <c r="E26">
        <v>12</v>
      </c>
      <c r="F26">
        <v>15</v>
      </c>
      <c r="G26">
        <v>16</v>
      </c>
    </row>
    <row r="27" spans="1:7" x14ac:dyDescent="0.2">
      <c r="A27" s="8" t="s">
        <v>17</v>
      </c>
    </row>
    <row r="28" spans="1:7" x14ac:dyDescent="0.2">
      <c r="A28" t="s">
        <v>24</v>
      </c>
      <c r="B28">
        <v>382</v>
      </c>
      <c r="C28">
        <v>183</v>
      </c>
      <c r="D28">
        <v>76</v>
      </c>
      <c r="E28" s="2"/>
    </row>
    <row r="29" spans="1:7" x14ac:dyDescent="0.2">
      <c r="A29" t="s">
        <v>25</v>
      </c>
      <c r="B29">
        <v>132</v>
      </c>
      <c r="C29">
        <v>36</v>
      </c>
      <c r="D29">
        <v>44</v>
      </c>
      <c r="E29" s="2"/>
    </row>
    <row r="30" spans="1:7" x14ac:dyDescent="0.2">
      <c r="A30" t="s">
        <v>21</v>
      </c>
      <c r="B30" s="2">
        <v>1.9415180887200002E-2</v>
      </c>
      <c r="C30" s="2">
        <v>1.6998102973200001E-2</v>
      </c>
      <c r="D30" s="2">
        <v>1.7167547732999999E-2</v>
      </c>
      <c r="E30" s="2"/>
      <c r="F30" s="2"/>
      <c r="G30" s="2"/>
    </row>
    <row r="31" spans="1:7" x14ac:dyDescent="0.2">
      <c r="A31" t="s">
        <v>20</v>
      </c>
      <c r="B31" s="2">
        <v>2.29251129632E-2</v>
      </c>
      <c r="C31" s="2">
        <v>1.7729124920800001E-2</v>
      </c>
      <c r="D31" s="2">
        <v>1.9519382175700001E-2</v>
      </c>
      <c r="E31" s="2"/>
      <c r="F31" s="2"/>
      <c r="G31" s="2"/>
    </row>
    <row r="33" spans="1:12" x14ac:dyDescent="0.2">
      <c r="A33" t="s">
        <v>30</v>
      </c>
    </row>
    <row r="34" spans="1:12" x14ac:dyDescent="0.2">
      <c r="A34" t="s">
        <v>27</v>
      </c>
      <c r="B34">
        <v>4</v>
      </c>
      <c r="C34">
        <v>6</v>
      </c>
    </row>
    <row r="35" spans="1:12" x14ac:dyDescent="0.2">
      <c r="A35" s="8" t="s">
        <v>17</v>
      </c>
    </row>
    <row r="36" spans="1:12" x14ac:dyDescent="0.2">
      <c r="A36" t="s">
        <v>24</v>
      </c>
      <c r="B36">
        <v>425</v>
      </c>
      <c r="C36">
        <v>170</v>
      </c>
    </row>
    <row r="37" spans="1:12" x14ac:dyDescent="0.2">
      <c r="A37" t="s">
        <v>25</v>
      </c>
      <c r="B37">
        <v>37</v>
      </c>
      <c r="C37">
        <v>43</v>
      </c>
    </row>
    <row r="38" spans="1:12" x14ac:dyDescent="0.2">
      <c r="A38" t="s">
        <v>21</v>
      </c>
      <c r="B38" s="2">
        <v>1.74682271963E-2</v>
      </c>
      <c r="C38" s="2">
        <v>1.7162405569400001E-2</v>
      </c>
      <c r="D38" s="2"/>
    </row>
    <row r="39" spans="1:12" x14ac:dyDescent="0.2">
      <c r="A39" t="s">
        <v>20</v>
      </c>
      <c r="B39" s="2">
        <v>1.9996859869299999E-2</v>
      </c>
      <c r="C39" s="2">
        <v>1.97471901287E-2</v>
      </c>
      <c r="D39" s="2"/>
    </row>
    <row r="42" spans="1:12" ht="19" x14ac:dyDescent="0.25">
      <c r="A42" s="70" t="s">
        <v>44</v>
      </c>
      <c r="B42" t="s">
        <v>34</v>
      </c>
    </row>
    <row r="43" spans="1:12" x14ac:dyDescent="0.2">
      <c r="A43" t="s">
        <v>45</v>
      </c>
      <c r="L43" s="22"/>
    </row>
    <row r="44" spans="1:12" x14ac:dyDescent="0.2">
      <c r="A44" t="s">
        <v>33</v>
      </c>
      <c r="B44">
        <v>0.02</v>
      </c>
      <c r="C44">
        <v>1.7999999999999999E-2</v>
      </c>
      <c r="D44">
        <v>1.6E-2</v>
      </c>
      <c r="E44">
        <v>1.4E-2</v>
      </c>
      <c r="F44">
        <v>1.2E-2</v>
      </c>
      <c r="G44" s="22">
        <v>0.01</v>
      </c>
      <c r="H44" s="22">
        <v>8.0000000000000002E-3</v>
      </c>
      <c r="I44">
        <v>6.0000000000000001E-3</v>
      </c>
      <c r="J44">
        <v>4.0000000000000001E-3</v>
      </c>
      <c r="K44">
        <v>2E-3</v>
      </c>
      <c r="L44" s="22"/>
    </row>
    <row r="45" spans="1:12" x14ac:dyDescent="0.2">
      <c r="A45" t="s">
        <v>24</v>
      </c>
      <c r="B45">
        <v>385</v>
      </c>
      <c r="C45">
        <v>400</v>
      </c>
      <c r="D45">
        <v>393</v>
      </c>
      <c r="E45">
        <v>383</v>
      </c>
      <c r="F45">
        <v>414</v>
      </c>
      <c r="G45" s="22">
        <v>421</v>
      </c>
      <c r="H45" s="22">
        <v>370</v>
      </c>
      <c r="I45">
        <v>263</v>
      </c>
      <c r="J45">
        <v>109</v>
      </c>
      <c r="K45">
        <v>28</v>
      </c>
      <c r="L45" s="22"/>
    </row>
    <row r="46" spans="1:12" x14ac:dyDescent="0.2">
      <c r="A46" t="s">
        <v>25</v>
      </c>
      <c r="B46">
        <v>38</v>
      </c>
      <c r="C46">
        <v>40</v>
      </c>
      <c r="D46">
        <v>42</v>
      </c>
      <c r="E46">
        <v>52</v>
      </c>
      <c r="F46">
        <v>54</v>
      </c>
      <c r="G46" s="22">
        <v>67</v>
      </c>
      <c r="H46" s="22">
        <v>95</v>
      </c>
      <c r="I46">
        <v>118</v>
      </c>
      <c r="J46">
        <v>185</v>
      </c>
      <c r="K46">
        <v>190</v>
      </c>
      <c r="L46" s="22"/>
    </row>
    <row r="47" spans="1:12" x14ac:dyDescent="0.2">
      <c r="A47" t="s">
        <v>32</v>
      </c>
      <c r="B47" s="2">
        <v>1.8865027502E-2</v>
      </c>
      <c r="C47" s="2">
        <v>1.7912654776899999E-2</v>
      </c>
      <c r="D47" s="2">
        <v>1.6643486901599999E-2</v>
      </c>
      <c r="E47" s="2">
        <v>1.43429667569E-2</v>
      </c>
      <c r="F47" s="2">
        <v>1.45048120733E-2</v>
      </c>
      <c r="G47" s="2">
        <v>1.42670212113E-2</v>
      </c>
      <c r="H47" s="13">
        <v>1.3454940134899999E-2</v>
      </c>
      <c r="I47" s="2">
        <v>1.7566782455700002E-2</v>
      </c>
      <c r="J47" s="2">
        <v>2.2035698965499999E-2</v>
      </c>
      <c r="K47" s="2">
        <v>2.9713129085500001E-2</v>
      </c>
      <c r="L47" s="22"/>
    </row>
    <row r="48" spans="1:12" x14ac:dyDescent="0.2">
      <c r="A48" t="s">
        <v>49</v>
      </c>
      <c r="B48" s="2">
        <v>9.1492707677800003E-3</v>
      </c>
      <c r="C48" s="2">
        <v>9.7631808438500001E-3</v>
      </c>
      <c r="D48" s="2">
        <v>1.0134783086E-2</v>
      </c>
      <c r="E48" s="2">
        <v>9.1443730700699992E-3</v>
      </c>
      <c r="F48" s="2">
        <v>9.5785275294299997E-3</v>
      </c>
      <c r="G48" s="2">
        <v>8.9094488067899998E-3</v>
      </c>
      <c r="H48" s="2">
        <v>8.9164170159400005E-3</v>
      </c>
      <c r="I48" s="2">
        <v>7.4349818384300001E-3</v>
      </c>
      <c r="J48" s="2">
        <v>7.1603294303899997E-3</v>
      </c>
      <c r="K48" s="2">
        <v>7.5134699940399997E-3</v>
      </c>
      <c r="L48" s="22"/>
    </row>
    <row r="49" spans="1:16" x14ac:dyDescent="0.2">
      <c r="A49" t="s">
        <v>55</v>
      </c>
      <c r="B49">
        <f>B48/2</f>
        <v>4.5746353838900002E-3</v>
      </c>
      <c r="C49">
        <f t="shared" ref="C49:J49" si="0">C48/2</f>
        <v>4.881590421925E-3</v>
      </c>
      <c r="D49">
        <f t="shared" si="0"/>
        <v>5.0673915430000001E-3</v>
      </c>
      <c r="E49">
        <f t="shared" si="0"/>
        <v>4.5721865350349996E-3</v>
      </c>
      <c r="F49">
        <f t="shared" si="0"/>
        <v>4.7892637647149999E-3</v>
      </c>
      <c r="G49">
        <f t="shared" si="0"/>
        <v>4.4547244033949999E-3</v>
      </c>
      <c r="H49">
        <f t="shared" si="0"/>
        <v>4.4582085079700002E-3</v>
      </c>
      <c r="I49">
        <f t="shared" si="0"/>
        <v>3.7174909192150001E-3</v>
      </c>
      <c r="J49">
        <f t="shared" si="0"/>
        <v>3.5801647151949998E-3</v>
      </c>
      <c r="K49">
        <f>K48/2</f>
        <v>3.7567349970199998E-3</v>
      </c>
      <c r="L49" s="22"/>
    </row>
    <row r="50" spans="1:16" x14ac:dyDescent="0.2">
      <c r="A50" t="s">
        <v>46</v>
      </c>
      <c r="G50" s="22"/>
      <c r="H50" s="22"/>
      <c r="L50" s="22"/>
    </row>
    <row r="51" spans="1:16" x14ac:dyDescent="0.2">
      <c r="A51" t="s">
        <v>24</v>
      </c>
      <c r="B51">
        <v>450</v>
      </c>
      <c r="C51">
        <v>463</v>
      </c>
      <c r="D51">
        <v>412</v>
      </c>
      <c r="E51">
        <v>442</v>
      </c>
      <c r="F51">
        <v>429</v>
      </c>
      <c r="G51" s="25">
        <v>440</v>
      </c>
      <c r="H51" s="20">
        <v>423</v>
      </c>
      <c r="I51" s="22">
        <v>353</v>
      </c>
      <c r="J51" s="2">
        <v>228</v>
      </c>
      <c r="K51" s="22">
        <v>51</v>
      </c>
      <c r="L51" s="73"/>
    </row>
    <row r="52" spans="1:16" x14ac:dyDescent="0.2">
      <c r="A52" t="s">
        <v>25</v>
      </c>
      <c r="B52">
        <v>245</v>
      </c>
      <c r="C52">
        <v>188</v>
      </c>
      <c r="D52">
        <v>275</v>
      </c>
      <c r="E52">
        <v>190</v>
      </c>
      <c r="F52">
        <v>203</v>
      </c>
      <c r="G52" s="25">
        <v>168</v>
      </c>
      <c r="H52" s="20">
        <v>290</v>
      </c>
      <c r="I52" s="22">
        <v>701</v>
      </c>
      <c r="J52" s="22">
        <v>893</v>
      </c>
      <c r="K52" s="22">
        <v>956</v>
      </c>
    </row>
    <row r="53" spans="1:16" x14ac:dyDescent="0.2">
      <c r="A53" t="s">
        <v>20</v>
      </c>
      <c r="B53" s="2">
        <v>1.9338260241000001E-2</v>
      </c>
      <c r="C53" s="2">
        <v>1.8185109469699999E-2</v>
      </c>
      <c r="D53" s="2">
        <v>1.6809551436099999E-2</v>
      </c>
      <c r="E53" s="2">
        <v>1.55872626644E-2</v>
      </c>
      <c r="F53" s="2">
        <v>1.54602357675E-2</v>
      </c>
      <c r="G53" s="71">
        <v>1.3528203744600001E-2</v>
      </c>
      <c r="H53" s="12">
        <v>1.35187385454E-2</v>
      </c>
      <c r="I53" s="2">
        <v>1.4573002173299999E-2</v>
      </c>
      <c r="J53" s="2">
        <v>1.7960991363899999E-2</v>
      </c>
      <c r="K53" s="2">
        <v>2.5957617361799998E-2</v>
      </c>
      <c r="L53" s="19"/>
    </row>
    <row r="54" spans="1:16" x14ac:dyDescent="0.2">
      <c r="A54" t="s">
        <v>49</v>
      </c>
      <c r="B54" s="2">
        <v>1.0005284695900001E-2</v>
      </c>
      <c r="C54" s="2">
        <v>9.7623500940399992E-3</v>
      </c>
      <c r="D54" s="2">
        <v>9.49042198201E-3</v>
      </c>
      <c r="E54" s="2">
        <v>9.0075263895199997E-3</v>
      </c>
      <c r="F54" s="2">
        <v>1.0429634197299999E-2</v>
      </c>
      <c r="G54" s="71">
        <v>8.7416523650100005E-3</v>
      </c>
      <c r="H54" s="12">
        <v>8.7360511108400003E-3</v>
      </c>
      <c r="I54" s="2">
        <v>8.1395311127099995E-3</v>
      </c>
      <c r="J54" s="2">
        <v>6.8939870152800002E-3</v>
      </c>
      <c r="K54" s="2">
        <v>7.0427239742199997E-3</v>
      </c>
      <c r="L54" s="19"/>
    </row>
    <row r="55" spans="1:16" x14ac:dyDescent="0.2">
      <c r="A55" t="s">
        <v>55</v>
      </c>
      <c r="B55">
        <f>B54/2</f>
        <v>5.0026423479500003E-3</v>
      </c>
      <c r="C55">
        <f>C54/2</f>
        <v>4.8811750470199996E-3</v>
      </c>
      <c r="D55">
        <f>D54/2</f>
        <v>4.745210991005E-3</v>
      </c>
      <c r="E55">
        <f>E54/2</f>
        <v>4.5037631947599998E-3</v>
      </c>
      <c r="F55">
        <f>F54/2</f>
        <v>5.2148170986499997E-3</v>
      </c>
      <c r="G55">
        <f>G54/2</f>
        <v>4.3708261825050002E-3</v>
      </c>
      <c r="H55">
        <f>H54/2</f>
        <v>4.3680255554200001E-3</v>
      </c>
      <c r="I55">
        <f>I54/2</f>
        <v>4.0697655563549998E-3</v>
      </c>
      <c r="J55">
        <f>J54/2</f>
        <v>3.4469935076400001E-3</v>
      </c>
      <c r="K55">
        <f>K54/2</f>
        <v>3.5213619871099998E-3</v>
      </c>
    </row>
    <row r="57" spans="1:16" ht="19" x14ac:dyDescent="0.25">
      <c r="A57" s="70" t="s">
        <v>22</v>
      </c>
      <c r="B57" t="s">
        <v>50</v>
      </c>
    </row>
    <row r="58" spans="1:16" x14ac:dyDescent="0.2">
      <c r="A58" t="s">
        <v>45</v>
      </c>
    </row>
    <row r="59" spans="1:16" x14ac:dyDescent="0.2">
      <c r="A59" t="s">
        <v>22</v>
      </c>
      <c r="B59">
        <v>0.15</v>
      </c>
      <c r="C59">
        <v>0.125</v>
      </c>
      <c r="D59">
        <v>0.1</v>
      </c>
      <c r="E59">
        <v>0.09</v>
      </c>
      <c r="F59">
        <v>0.08</v>
      </c>
      <c r="G59">
        <v>7.0000000000000007E-2</v>
      </c>
      <c r="H59">
        <v>0.06</v>
      </c>
      <c r="I59">
        <v>0.05</v>
      </c>
      <c r="J59">
        <v>3.9999999999999897E-2</v>
      </c>
      <c r="K59" s="20">
        <v>2.9999999999999898E-2</v>
      </c>
      <c r="L59">
        <v>1.99999999999999E-2</v>
      </c>
      <c r="M59">
        <v>9.99999999999991E-3</v>
      </c>
      <c r="N59">
        <v>7.4999999999999997E-3</v>
      </c>
      <c r="O59">
        <v>5.0000000000000001E-3</v>
      </c>
      <c r="P59">
        <v>2.5000000000000001E-3</v>
      </c>
    </row>
    <row r="60" spans="1:16" x14ac:dyDescent="0.2">
      <c r="A60" t="s">
        <v>24</v>
      </c>
      <c r="B60">
        <v>97</v>
      </c>
      <c r="C60">
        <v>210</v>
      </c>
      <c r="D60">
        <v>387</v>
      </c>
      <c r="E60">
        <v>507</v>
      </c>
      <c r="F60">
        <v>578</v>
      </c>
      <c r="G60">
        <v>688</v>
      </c>
      <c r="H60">
        <v>760</v>
      </c>
      <c r="I60">
        <v>836</v>
      </c>
      <c r="J60">
        <v>880</v>
      </c>
      <c r="K60" s="20">
        <v>917</v>
      </c>
      <c r="L60">
        <v>956</v>
      </c>
      <c r="M60">
        <v>899</v>
      </c>
      <c r="N60">
        <v>696</v>
      </c>
      <c r="O60">
        <v>292</v>
      </c>
      <c r="P60">
        <v>12</v>
      </c>
    </row>
    <row r="61" spans="1:16" x14ac:dyDescent="0.2">
      <c r="A61" t="s">
        <v>25</v>
      </c>
      <c r="B61">
        <v>76</v>
      </c>
      <c r="C61">
        <v>79</v>
      </c>
      <c r="D61">
        <v>66</v>
      </c>
      <c r="E61">
        <v>64</v>
      </c>
      <c r="F61">
        <v>67</v>
      </c>
      <c r="G61">
        <v>69</v>
      </c>
      <c r="H61">
        <v>71</v>
      </c>
      <c r="I61">
        <v>75</v>
      </c>
      <c r="J61">
        <v>81</v>
      </c>
      <c r="K61" s="20">
        <v>99</v>
      </c>
      <c r="L61">
        <v>135</v>
      </c>
      <c r="M61">
        <v>275</v>
      </c>
      <c r="N61">
        <v>343</v>
      </c>
      <c r="O61">
        <v>394</v>
      </c>
      <c r="P61">
        <v>451</v>
      </c>
    </row>
    <row r="62" spans="1:16" x14ac:dyDescent="0.2">
      <c r="A62" t="s">
        <v>20</v>
      </c>
      <c r="B62" s="2">
        <v>1.4359581039200001E-2</v>
      </c>
      <c r="C62" s="2">
        <v>1.4477513831000001E-2</v>
      </c>
      <c r="D62" s="2">
        <v>1.2829224361200001E-2</v>
      </c>
      <c r="E62" s="2">
        <v>1.2912467861100001E-2</v>
      </c>
      <c r="F62" s="2">
        <v>1.2766910840099999E-2</v>
      </c>
      <c r="G62" s="2">
        <v>1.3257082420499999E-2</v>
      </c>
      <c r="H62" s="2">
        <v>1.28238491823E-2</v>
      </c>
      <c r="I62" s="2">
        <v>1.2143815896899999E-2</v>
      </c>
      <c r="J62" s="2">
        <v>1.23712855335E-2</v>
      </c>
      <c r="K62" s="12">
        <v>1.20809527371E-2</v>
      </c>
      <c r="L62" s="2">
        <v>1.22237641032E-2</v>
      </c>
      <c r="M62" s="2">
        <v>1.28508137917E-2</v>
      </c>
      <c r="N62" s="2">
        <v>1.3270656461999999E-2</v>
      </c>
      <c r="O62" s="2">
        <v>1.44081250894E-2</v>
      </c>
      <c r="P62" s="2">
        <v>1.7989273610600001E-2</v>
      </c>
    </row>
    <row r="63" spans="1:16" x14ac:dyDescent="0.2">
      <c r="A63" t="s">
        <v>49</v>
      </c>
      <c r="B63" s="2">
        <v>1.15000661501E-2</v>
      </c>
      <c r="C63" s="2">
        <v>1.0617665421000001E-2</v>
      </c>
      <c r="D63" s="2">
        <v>9.2410621115699993E-3</v>
      </c>
      <c r="E63" s="2">
        <v>8.3428232245799996E-3</v>
      </c>
      <c r="F63" s="2">
        <v>8.3144048025999995E-3</v>
      </c>
      <c r="G63" s="2">
        <v>8.9149662449100001E-3</v>
      </c>
      <c r="H63" s="2">
        <v>8.2667066613299998E-3</v>
      </c>
      <c r="I63" s="2">
        <v>7.6358821016500001E-3</v>
      </c>
      <c r="J63" s="2">
        <v>7.5285549283599998E-3</v>
      </c>
      <c r="K63" s="12">
        <v>6.7139628546799999E-3</v>
      </c>
      <c r="L63" s="2">
        <v>6.5422947346100001E-3</v>
      </c>
      <c r="M63" s="2">
        <v>6.1050830334200001E-3</v>
      </c>
      <c r="N63" s="2">
        <v>5.8415272893399999E-3</v>
      </c>
      <c r="O63" s="2">
        <v>5.6082572196600004E-3</v>
      </c>
      <c r="P63" s="2">
        <v>4.4197419226699999E-3</v>
      </c>
    </row>
    <row r="64" spans="1:16" x14ac:dyDescent="0.2">
      <c r="A64" t="s">
        <v>55</v>
      </c>
      <c r="B64">
        <f>B63/2</f>
        <v>5.7500330750499999E-3</v>
      </c>
      <c r="C64">
        <f>C63/2</f>
        <v>5.3088327105000003E-3</v>
      </c>
      <c r="D64">
        <f>D63/2</f>
        <v>4.6205310557849997E-3</v>
      </c>
      <c r="E64">
        <f>E63/2</f>
        <v>4.1714116122899998E-3</v>
      </c>
      <c r="F64">
        <f>F63/2</f>
        <v>4.1572024012999998E-3</v>
      </c>
      <c r="G64">
        <f>G63/2</f>
        <v>4.4574831224550001E-3</v>
      </c>
      <c r="H64">
        <f>H63/2</f>
        <v>4.1333533306649999E-3</v>
      </c>
      <c r="I64">
        <f>I63/2</f>
        <v>3.8179410508250001E-3</v>
      </c>
      <c r="J64">
        <f>J63/2</f>
        <v>3.7642774641799999E-3</v>
      </c>
      <c r="K64">
        <f>K63/2</f>
        <v>3.35698142734E-3</v>
      </c>
      <c r="L64">
        <f>L63/2</f>
        <v>3.2711473673050001E-3</v>
      </c>
      <c r="M64">
        <f>M63/2</f>
        <v>3.0525415167100001E-3</v>
      </c>
      <c r="N64">
        <f>N63/2</f>
        <v>2.9207636446699999E-3</v>
      </c>
      <c r="O64">
        <f>O63/2</f>
        <v>2.8041286098300002E-3</v>
      </c>
      <c r="P64">
        <f>P63/2</f>
        <v>2.2098709613349999E-3</v>
      </c>
    </row>
    <row r="65" spans="1:65" x14ac:dyDescent="0.2">
      <c r="A65" s="21" t="s">
        <v>54</v>
      </c>
      <c r="D65" s="21"/>
      <c r="E65" s="21"/>
      <c r="F65" s="21"/>
      <c r="G65" s="21"/>
      <c r="H65" s="21"/>
      <c r="I65" s="21"/>
      <c r="J65" s="21"/>
      <c r="K65" s="74"/>
      <c r="L65" s="21"/>
      <c r="M65" s="21"/>
      <c r="N65" s="21"/>
      <c r="O65" s="21"/>
      <c r="P65" s="21"/>
    </row>
    <row r="66" spans="1:65" x14ac:dyDescent="0.2">
      <c r="A66" s="21" t="s">
        <v>24</v>
      </c>
      <c r="C66">
        <v>245</v>
      </c>
      <c r="D66" s="21">
        <v>426</v>
      </c>
      <c r="E66" s="21">
        <v>536</v>
      </c>
      <c r="F66" s="21">
        <v>619</v>
      </c>
      <c r="G66" s="2">
        <v>700</v>
      </c>
      <c r="H66" s="2">
        <v>794</v>
      </c>
      <c r="I66" s="21">
        <v>867</v>
      </c>
      <c r="J66" s="2">
        <v>941</v>
      </c>
      <c r="K66" s="12">
        <v>955</v>
      </c>
      <c r="L66" s="2">
        <v>985</v>
      </c>
      <c r="M66" s="2">
        <v>997</v>
      </c>
      <c r="N66" s="2">
        <v>1000</v>
      </c>
      <c r="O66" s="2">
        <v>998</v>
      </c>
      <c r="P66" s="2">
        <v>986</v>
      </c>
    </row>
    <row r="67" spans="1:65" x14ac:dyDescent="0.2">
      <c r="A67" s="21" t="s">
        <v>25</v>
      </c>
      <c r="C67">
        <v>177</v>
      </c>
      <c r="D67" s="21">
        <v>180</v>
      </c>
      <c r="E67" s="21">
        <v>138</v>
      </c>
      <c r="F67" s="21">
        <v>145</v>
      </c>
      <c r="G67" s="2">
        <v>151</v>
      </c>
      <c r="H67" s="21">
        <v>136</v>
      </c>
      <c r="I67" s="21">
        <v>132</v>
      </c>
      <c r="J67" s="2">
        <v>134</v>
      </c>
      <c r="K67" s="12">
        <v>141</v>
      </c>
      <c r="L67" s="2">
        <v>162</v>
      </c>
      <c r="M67" s="2">
        <v>323</v>
      </c>
      <c r="N67" s="2">
        <v>447</v>
      </c>
      <c r="O67" s="2">
        <v>722</v>
      </c>
      <c r="P67" s="2">
        <v>1654</v>
      </c>
    </row>
    <row r="68" spans="1:65" x14ac:dyDescent="0.2">
      <c r="A68" s="21" t="s">
        <v>20</v>
      </c>
      <c r="C68" s="2">
        <v>1.4064726631699999E-2</v>
      </c>
      <c r="D68" s="2">
        <v>1.4363845E-2</v>
      </c>
      <c r="E68" s="2">
        <v>1.3689188999999999E-2</v>
      </c>
      <c r="F68" s="2">
        <v>1.3644132E-2</v>
      </c>
      <c r="G68" s="2">
        <v>1.2657016E-2</v>
      </c>
      <c r="H68" s="2">
        <v>1.308E-2</v>
      </c>
      <c r="I68" s="2">
        <v>1.2237783E-2</v>
      </c>
      <c r="J68" s="2">
        <v>1.298877E-2</v>
      </c>
      <c r="K68" s="12">
        <v>1.1813626000000001E-2</v>
      </c>
      <c r="L68" s="2">
        <v>1.2131045E-2</v>
      </c>
      <c r="M68" s="2">
        <v>1.2278459E-2</v>
      </c>
      <c r="N68" s="2">
        <v>1.2458686E-2</v>
      </c>
      <c r="O68" s="2">
        <v>1.2564909000000001E-2</v>
      </c>
      <c r="P68" s="2">
        <v>1.2465551E-2</v>
      </c>
    </row>
    <row r="69" spans="1:65" x14ac:dyDescent="0.2">
      <c r="A69" t="s">
        <v>49</v>
      </c>
      <c r="C69" s="2">
        <v>1.02076910421E-2</v>
      </c>
      <c r="D69" s="2">
        <v>9.3652219999999994E-3</v>
      </c>
      <c r="E69" s="2">
        <v>9.1677819999999993E-3</v>
      </c>
      <c r="F69" s="2">
        <v>8.4011499999999996E-3</v>
      </c>
      <c r="G69" s="2">
        <v>8.1518130000000008E-3</v>
      </c>
      <c r="H69" s="2">
        <v>8.2956390000000005E-3</v>
      </c>
      <c r="I69" s="2">
        <v>7.7360429999999997E-3</v>
      </c>
      <c r="J69" s="2">
        <v>7.4494299999999999E-3</v>
      </c>
      <c r="K69" s="12">
        <v>6.8338289999999996E-3</v>
      </c>
      <c r="L69" s="2">
        <v>6.4518700000000002E-3</v>
      </c>
      <c r="M69" s="2">
        <v>6.0780850000000004E-3</v>
      </c>
      <c r="N69" s="2">
        <v>6.1987539999999999E-3</v>
      </c>
      <c r="O69" s="2">
        <v>5.8161269999999999E-3</v>
      </c>
      <c r="P69" s="2">
        <v>5.8764680000000001E-3</v>
      </c>
    </row>
    <row r="70" spans="1:65" x14ac:dyDescent="0.2">
      <c r="A70" t="s">
        <v>55</v>
      </c>
      <c r="C70">
        <f>C69/2</f>
        <v>5.1038455210500001E-3</v>
      </c>
      <c r="D70">
        <f>D69/2</f>
        <v>4.6826109999999997E-3</v>
      </c>
      <c r="E70">
        <f>E69/2</f>
        <v>4.5838909999999997E-3</v>
      </c>
      <c r="F70">
        <f>F69/2</f>
        <v>4.2005749999999998E-3</v>
      </c>
      <c r="G70">
        <f>G69/2</f>
        <v>4.0759065000000004E-3</v>
      </c>
      <c r="H70">
        <f>H69/2</f>
        <v>4.1478195000000002E-3</v>
      </c>
      <c r="I70">
        <f>I69/2</f>
        <v>3.8680214999999999E-3</v>
      </c>
      <c r="J70">
        <f>J69/2</f>
        <v>3.724715E-3</v>
      </c>
      <c r="K70">
        <f>K69/2</f>
        <v>3.4169144999999998E-3</v>
      </c>
      <c r="L70">
        <f>L69/2</f>
        <v>3.2259350000000001E-3</v>
      </c>
      <c r="M70">
        <f>M69/2</f>
        <v>3.0390425000000002E-3</v>
      </c>
      <c r="N70">
        <f>N69/2</f>
        <v>3.0993769999999999E-3</v>
      </c>
      <c r="O70">
        <f>O69/2</f>
        <v>2.9080635E-3</v>
      </c>
      <c r="P70">
        <f>P69/2</f>
        <v>2.9382340000000001E-3</v>
      </c>
    </row>
    <row r="73" spans="1:65" ht="19" x14ac:dyDescent="0.25">
      <c r="A73" s="70" t="s">
        <v>47</v>
      </c>
      <c r="B73" t="s">
        <v>48</v>
      </c>
    </row>
    <row r="74" spans="1:65" x14ac:dyDescent="0.2">
      <c r="A74" t="s">
        <v>45</v>
      </c>
      <c r="K74" s="22"/>
      <c r="V74" s="22"/>
      <c r="W74" s="22"/>
      <c r="X74" s="22"/>
      <c r="Y74" s="22"/>
    </row>
    <row r="75" spans="1:65" x14ac:dyDescent="0.2">
      <c r="A75" t="s">
        <v>31</v>
      </c>
      <c r="B75">
        <v>0.01</v>
      </c>
      <c r="C75">
        <v>0.02</v>
      </c>
      <c r="D75">
        <v>0.03</v>
      </c>
      <c r="E75">
        <v>0.04</v>
      </c>
      <c r="F75">
        <v>0.05</v>
      </c>
      <c r="G75">
        <v>0.06</v>
      </c>
      <c r="H75">
        <v>7.0000000000000007E-2</v>
      </c>
      <c r="I75">
        <v>0.08</v>
      </c>
      <c r="J75">
        <v>0.09</v>
      </c>
      <c r="K75" s="22">
        <v>0.1</v>
      </c>
      <c r="L75">
        <v>0.11</v>
      </c>
      <c r="M75">
        <v>0.12</v>
      </c>
      <c r="N75">
        <v>0.13</v>
      </c>
      <c r="O75">
        <v>0.14000000000000001</v>
      </c>
      <c r="P75" s="20">
        <v>0.15</v>
      </c>
      <c r="Q75">
        <v>0.16</v>
      </c>
      <c r="R75">
        <v>0.17</v>
      </c>
      <c r="S75">
        <v>0.18</v>
      </c>
      <c r="T75">
        <v>0.19</v>
      </c>
      <c r="U75">
        <v>0.2</v>
      </c>
      <c r="V75" s="22">
        <v>0.3</v>
      </c>
      <c r="W75" s="22">
        <v>0.4</v>
      </c>
      <c r="X75" s="22">
        <v>0.5</v>
      </c>
      <c r="Y75" s="22">
        <v>0.6</v>
      </c>
    </row>
    <row r="76" spans="1:65" x14ac:dyDescent="0.2">
      <c r="A76" t="s">
        <v>24</v>
      </c>
      <c r="B76">
        <v>21</v>
      </c>
      <c r="C76">
        <v>239</v>
      </c>
      <c r="D76">
        <v>541</v>
      </c>
      <c r="E76">
        <v>728</v>
      </c>
      <c r="F76">
        <v>792</v>
      </c>
      <c r="G76">
        <v>854</v>
      </c>
      <c r="H76">
        <v>867</v>
      </c>
      <c r="I76">
        <v>891</v>
      </c>
      <c r="J76">
        <v>894</v>
      </c>
      <c r="K76" s="22">
        <v>893</v>
      </c>
      <c r="L76" s="22">
        <v>912</v>
      </c>
      <c r="M76" s="22">
        <v>905</v>
      </c>
      <c r="N76" s="22">
        <v>892</v>
      </c>
      <c r="O76" s="22">
        <v>894</v>
      </c>
      <c r="P76" s="20">
        <v>878</v>
      </c>
      <c r="Q76" s="22">
        <v>890</v>
      </c>
      <c r="R76" s="22">
        <v>880</v>
      </c>
      <c r="S76" s="22">
        <v>869</v>
      </c>
      <c r="T76" s="22">
        <v>883</v>
      </c>
      <c r="U76" s="22">
        <v>857</v>
      </c>
      <c r="V76" s="22">
        <v>790</v>
      </c>
      <c r="W76" s="22">
        <v>629</v>
      </c>
      <c r="X76" s="22">
        <v>377</v>
      </c>
      <c r="Y76" s="22">
        <v>112</v>
      </c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</row>
    <row r="77" spans="1:65" x14ac:dyDescent="0.2">
      <c r="A77" t="s">
        <v>25</v>
      </c>
      <c r="B77">
        <v>373</v>
      </c>
      <c r="C77">
        <v>381</v>
      </c>
      <c r="D77">
        <v>329</v>
      </c>
      <c r="E77">
        <v>282</v>
      </c>
      <c r="F77">
        <v>242</v>
      </c>
      <c r="G77">
        <v>213</v>
      </c>
      <c r="H77">
        <v>190</v>
      </c>
      <c r="I77">
        <v>171</v>
      </c>
      <c r="J77">
        <v>153</v>
      </c>
      <c r="K77" s="22">
        <v>141</v>
      </c>
      <c r="L77">
        <v>138</v>
      </c>
      <c r="M77">
        <v>128</v>
      </c>
      <c r="N77">
        <v>125</v>
      </c>
      <c r="O77">
        <v>124</v>
      </c>
      <c r="P77" s="20">
        <v>115</v>
      </c>
      <c r="Q77">
        <v>110</v>
      </c>
      <c r="R77">
        <v>105</v>
      </c>
      <c r="S77">
        <v>105</v>
      </c>
      <c r="T77">
        <v>105</v>
      </c>
      <c r="U77">
        <v>101</v>
      </c>
      <c r="V77" s="22">
        <v>86</v>
      </c>
      <c r="W77" s="22">
        <v>94</v>
      </c>
      <c r="X77" s="22">
        <v>118</v>
      </c>
      <c r="Y77" s="22">
        <v>161</v>
      </c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</row>
    <row r="78" spans="1:65" x14ac:dyDescent="0.2">
      <c r="A78" s="22" t="s">
        <v>20</v>
      </c>
      <c r="B78" s="2">
        <v>1.8357914037699999E-2</v>
      </c>
      <c r="C78" s="2">
        <v>1.7523888823199999E-2</v>
      </c>
      <c r="D78" s="2">
        <v>1.4428386809699999E-2</v>
      </c>
      <c r="E78" s="2">
        <v>1.2803423687499999E-2</v>
      </c>
      <c r="F78" s="2">
        <v>1.17367498584E-2</v>
      </c>
      <c r="G78" s="2">
        <v>1.1290910046800001E-2</v>
      </c>
      <c r="H78" s="2">
        <v>1.13672025182E-2</v>
      </c>
      <c r="I78" s="2">
        <v>1.15200668804E-2</v>
      </c>
      <c r="J78" s="2">
        <v>1.124513096E-2</v>
      </c>
      <c r="K78" s="2">
        <v>1.12671048958E-2</v>
      </c>
      <c r="L78" s="2">
        <v>1.09114367616E-2</v>
      </c>
      <c r="M78" s="2">
        <v>1.11967396876E-2</v>
      </c>
      <c r="N78" s="2">
        <v>1.08413057902E-2</v>
      </c>
      <c r="O78" s="2">
        <v>1.0819966919500001E-2</v>
      </c>
      <c r="P78" s="12">
        <v>1.0886989794000001E-2</v>
      </c>
      <c r="Q78" s="2">
        <v>1.0797723029100001E-2</v>
      </c>
      <c r="R78" s="2">
        <v>1.07553804587E-2</v>
      </c>
      <c r="S78" s="2">
        <v>1.08888669399E-2</v>
      </c>
      <c r="T78" s="2">
        <v>1.0418584129399999E-2</v>
      </c>
      <c r="U78" s="2">
        <v>1.09971758109E-2</v>
      </c>
      <c r="V78" s="2">
        <v>1.0686974564600001E-2</v>
      </c>
      <c r="W78" s="2">
        <v>1.0466896009599999E-2</v>
      </c>
      <c r="X78" s="2">
        <v>1.1359754165300001E-2</v>
      </c>
      <c r="Y78" s="2">
        <v>1.5838450695700002E-2</v>
      </c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</row>
    <row r="79" spans="1:65" x14ac:dyDescent="0.2">
      <c r="A79" s="22" t="s">
        <v>32</v>
      </c>
      <c r="B79" s="2">
        <v>8.33198958786E-3</v>
      </c>
      <c r="C79" s="2">
        <v>7.9440102362199998E-3</v>
      </c>
      <c r="D79" s="2">
        <v>6.9773714778100003E-3</v>
      </c>
      <c r="E79" s="2">
        <v>6.7133829985900001E-3</v>
      </c>
      <c r="F79" s="2">
        <v>6.6510559737799997E-3</v>
      </c>
      <c r="G79" s="2">
        <v>6.7936995294300001E-3</v>
      </c>
      <c r="H79" s="2">
        <v>6.3979231869200001E-3</v>
      </c>
      <c r="I79" s="2">
        <v>6.8352213714599997E-3</v>
      </c>
      <c r="J79" s="2">
        <v>6.5494980585099997E-3</v>
      </c>
      <c r="K79" s="2">
        <v>6.8158865095799999E-3</v>
      </c>
      <c r="L79" s="2">
        <v>6.5894695208300004E-3</v>
      </c>
      <c r="M79" s="2">
        <v>6.79192370841E-3</v>
      </c>
      <c r="N79" s="2">
        <v>6.7083748367399998E-3</v>
      </c>
      <c r="O79" s="2">
        <v>6.5232660905899997E-3</v>
      </c>
      <c r="P79" s="12">
        <v>6.7182880044200002E-3</v>
      </c>
      <c r="Q79" s="2">
        <v>6.35762125306E-3</v>
      </c>
      <c r="R79" s="2">
        <v>6.4602939135699998E-3</v>
      </c>
      <c r="S79" s="2">
        <v>6.5658300529299997E-3</v>
      </c>
      <c r="T79" s="2">
        <v>6.19631067674E-3</v>
      </c>
      <c r="U79" s="2">
        <v>6.6451194466999996E-3</v>
      </c>
      <c r="V79" s="2">
        <v>6.2265793064799997E-3</v>
      </c>
      <c r="W79" s="2">
        <v>6.0174473413099998E-3</v>
      </c>
      <c r="X79" s="2">
        <v>6.5840590014200001E-3</v>
      </c>
      <c r="Y79" s="2">
        <v>7.5456164695699999E-3</v>
      </c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</row>
    <row r="80" spans="1:65" s="72" customFormat="1" x14ac:dyDescent="0.2">
      <c r="A80" t="s">
        <v>55</v>
      </c>
      <c r="B80">
        <f>B79/2</f>
        <v>4.16599479393E-3</v>
      </c>
      <c r="C80">
        <f t="shared" ref="C80:U80" si="1">C79/2</f>
        <v>3.9720051181099999E-3</v>
      </c>
      <c r="D80">
        <f t="shared" si="1"/>
        <v>3.4886857389050002E-3</v>
      </c>
      <c r="E80">
        <f t="shared" si="1"/>
        <v>3.3566914992950001E-3</v>
      </c>
      <c r="F80">
        <f t="shared" si="1"/>
        <v>3.3255279868899998E-3</v>
      </c>
      <c r="G80">
        <f t="shared" si="1"/>
        <v>3.3968497647150001E-3</v>
      </c>
      <c r="H80">
        <f t="shared" si="1"/>
        <v>3.1989615934600001E-3</v>
      </c>
      <c r="I80">
        <f t="shared" si="1"/>
        <v>3.4176106857299999E-3</v>
      </c>
      <c r="J80">
        <f t="shared" si="1"/>
        <v>3.2747490292549999E-3</v>
      </c>
      <c r="K80">
        <f t="shared" si="1"/>
        <v>3.4079432547899999E-3</v>
      </c>
      <c r="L80">
        <f t="shared" si="1"/>
        <v>3.2947347604150002E-3</v>
      </c>
      <c r="M80">
        <f t="shared" si="1"/>
        <v>3.395961854205E-3</v>
      </c>
      <c r="N80">
        <f t="shared" si="1"/>
        <v>3.3541874183699999E-3</v>
      </c>
      <c r="O80">
        <f t="shared" si="1"/>
        <v>3.2616330452949998E-3</v>
      </c>
      <c r="P80">
        <f t="shared" si="1"/>
        <v>3.3591440022100001E-3</v>
      </c>
      <c r="Q80">
        <f t="shared" si="1"/>
        <v>3.17881062653E-3</v>
      </c>
      <c r="R80">
        <f t="shared" si="1"/>
        <v>3.2301469567849999E-3</v>
      </c>
      <c r="S80">
        <f t="shared" si="1"/>
        <v>3.2829150264649999E-3</v>
      </c>
      <c r="T80">
        <f t="shared" si="1"/>
        <v>3.09815533837E-3</v>
      </c>
      <c r="U80">
        <f t="shared" si="1"/>
        <v>3.3225597233499998E-3</v>
      </c>
      <c r="V80">
        <f t="shared" ref="V80" si="2">V79/2</f>
        <v>3.1132896532399998E-3</v>
      </c>
      <c r="W80">
        <f t="shared" ref="W80" si="3">W79/2</f>
        <v>3.0087236706549999E-3</v>
      </c>
      <c r="X80">
        <f t="shared" ref="X80" si="4">X79/2</f>
        <v>3.2920295007100001E-3</v>
      </c>
      <c r="Y80">
        <f t="shared" ref="Y80" si="5">Y79/2</f>
        <v>3.7728082347849999E-3</v>
      </c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</row>
    <row r="81" spans="1:65" s="72" customFormat="1" x14ac:dyDescent="0.2">
      <c r="A81" t="s">
        <v>46</v>
      </c>
      <c r="B81"/>
      <c r="C81"/>
      <c r="D81"/>
      <c r="E81"/>
      <c r="F81"/>
      <c r="G81"/>
      <c r="H81"/>
      <c r="I81"/>
      <c r="J81"/>
      <c r="K81" s="22"/>
      <c r="L81"/>
      <c r="M81"/>
      <c r="N81"/>
      <c r="O81"/>
      <c r="P81" s="22"/>
      <c r="Q81"/>
      <c r="R81"/>
      <c r="S81"/>
      <c r="T81"/>
      <c r="U81"/>
      <c r="V81"/>
      <c r="W81"/>
      <c r="X81"/>
      <c r="Y81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</row>
    <row r="82" spans="1:65" x14ac:dyDescent="0.2">
      <c r="A82" t="s">
        <v>24</v>
      </c>
      <c r="B82">
        <v>852</v>
      </c>
      <c r="C82">
        <v>949</v>
      </c>
      <c r="D82">
        <v>965</v>
      </c>
      <c r="E82">
        <v>957</v>
      </c>
      <c r="F82">
        <v>957</v>
      </c>
      <c r="G82" s="2">
        <v>949</v>
      </c>
      <c r="H82">
        <v>947</v>
      </c>
      <c r="I82">
        <v>955</v>
      </c>
      <c r="J82">
        <v>963</v>
      </c>
      <c r="K82" s="22">
        <v>949</v>
      </c>
      <c r="L82" s="22">
        <v>946</v>
      </c>
      <c r="M82" s="22">
        <v>934</v>
      </c>
      <c r="N82" s="22">
        <v>946</v>
      </c>
      <c r="O82" s="22">
        <v>922</v>
      </c>
      <c r="P82" s="20">
        <v>933</v>
      </c>
      <c r="Q82" s="22">
        <v>926</v>
      </c>
      <c r="R82" s="22">
        <v>904</v>
      </c>
      <c r="S82" s="22">
        <v>900</v>
      </c>
      <c r="T82" s="22">
        <v>898</v>
      </c>
      <c r="U82" s="22">
        <v>878</v>
      </c>
      <c r="V82">
        <v>794</v>
      </c>
      <c r="W82">
        <v>659</v>
      </c>
      <c r="X82">
        <v>412</v>
      </c>
      <c r="Y82">
        <v>130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</row>
    <row r="83" spans="1:65" x14ac:dyDescent="0.2">
      <c r="A83" t="s">
        <v>25</v>
      </c>
      <c r="B83">
        <v>1711</v>
      </c>
      <c r="C83">
        <v>939</v>
      </c>
      <c r="D83">
        <v>620</v>
      </c>
      <c r="E83">
        <v>465</v>
      </c>
      <c r="F83">
        <v>371</v>
      </c>
      <c r="G83">
        <v>310</v>
      </c>
      <c r="H83">
        <v>275</v>
      </c>
      <c r="I83">
        <v>216</v>
      </c>
      <c r="J83">
        <v>217</v>
      </c>
      <c r="K83" s="22">
        <v>183</v>
      </c>
      <c r="L83" s="22">
        <v>186</v>
      </c>
      <c r="M83" s="22">
        <v>190</v>
      </c>
      <c r="N83" s="22">
        <v>158</v>
      </c>
      <c r="O83" s="22">
        <v>169</v>
      </c>
      <c r="P83" s="20">
        <v>161</v>
      </c>
      <c r="Q83" s="22">
        <v>164</v>
      </c>
      <c r="R83" s="22">
        <v>146</v>
      </c>
      <c r="S83" s="22">
        <v>154</v>
      </c>
      <c r="T83" s="22">
        <v>167</v>
      </c>
      <c r="U83" s="22">
        <v>122</v>
      </c>
      <c r="V83">
        <v>149</v>
      </c>
      <c r="W83">
        <v>135</v>
      </c>
      <c r="X83">
        <v>178</v>
      </c>
      <c r="Y83">
        <v>411</v>
      </c>
      <c r="AA83" s="2"/>
      <c r="AB83" s="22"/>
      <c r="AC83" s="22"/>
      <c r="AD83" s="22"/>
      <c r="AE83" s="22"/>
    </row>
    <row r="84" spans="1:65" x14ac:dyDescent="0.2">
      <c r="A84" t="s">
        <v>20</v>
      </c>
      <c r="B84" s="2">
        <v>1.29328194835E-2</v>
      </c>
      <c r="C84" s="2">
        <v>1.20886355947E-2</v>
      </c>
      <c r="D84" s="2">
        <v>1.11335426229E-2</v>
      </c>
      <c r="E84" s="2">
        <v>1.13247479567E-2</v>
      </c>
      <c r="F84" s="2">
        <v>1.1662109463399999E-2</v>
      </c>
      <c r="G84" s="2">
        <v>1.1314240090699999E-2</v>
      </c>
      <c r="H84" s="2">
        <v>1.1036066991199999E-2</v>
      </c>
      <c r="I84" s="2">
        <v>1.0882427607100001E-2</v>
      </c>
      <c r="J84" s="2">
        <v>1.1077682940499999E-2</v>
      </c>
      <c r="K84" s="2">
        <v>1.11016296181E-2</v>
      </c>
      <c r="L84" s="2">
        <v>1.11869750622E-2</v>
      </c>
      <c r="M84" s="2">
        <v>1.0900180192800001E-2</v>
      </c>
      <c r="N84" s="2">
        <v>1.0495652239600001E-2</v>
      </c>
      <c r="O84" s="2">
        <v>1.10202709984E-2</v>
      </c>
      <c r="P84" s="12">
        <v>1.06024507028E-2</v>
      </c>
      <c r="Q84" s="2">
        <v>1.0969481807099999E-2</v>
      </c>
      <c r="R84" s="2">
        <v>1.09884604774E-2</v>
      </c>
      <c r="S84" s="2">
        <v>1.11413571313E-2</v>
      </c>
      <c r="T84" s="2">
        <v>1.0489660541500001E-2</v>
      </c>
      <c r="U84" s="2">
        <v>1.09450219486E-2</v>
      </c>
      <c r="V84" s="2">
        <v>1.0817696802300001E-2</v>
      </c>
      <c r="W84" s="2">
        <v>1.1070382318199999E-2</v>
      </c>
      <c r="X84" s="2">
        <v>1.16009006974E-2</v>
      </c>
      <c r="Y84" s="2">
        <v>1.4819744720800001E-2</v>
      </c>
      <c r="AA84" s="2"/>
      <c r="AB84" s="22"/>
      <c r="AC84" s="22"/>
      <c r="AD84" s="22"/>
      <c r="AE84" s="22"/>
    </row>
    <row r="85" spans="1:65" x14ac:dyDescent="0.2">
      <c r="A85" t="s">
        <v>49</v>
      </c>
      <c r="B85" s="2">
        <v>7.9051662976600007E-3</v>
      </c>
      <c r="C85" s="2">
        <v>7.1398412081599997E-3</v>
      </c>
      <c r="D85" s="2">
        <v>6.6583963350600002E-3</v>
      </c>
      <c r="E85" s="2">
        <v>7.1170816518800004E-3</v>
      </c>
      <c r="F85" s="2">
        <v>7.0280302738199999E-3</v>
      </c>
      <c r="G85" s="2">
        <v>6.8274892131799996E-3</v>
      </c>
      <c r="H85" s="2">
        <v>6.9670982357999999E-3</v>
      </c>
      <c r="I85" s="2">
        <v>6.7693982491399997E-3</v>
      </c>
      <c r="J85" s="2">
        <v>6.7335142740800004E-3</v>
      </c>
      <c r="K85" s="2">
        <v>6.8479517711100002E-3</v>
      </c>
      <c r="L85" s="2">
        <v>6.7256238645100001E-3</v>
      </c>
      <c r="M85" s="2">
        <v>6.6365009840600002E-3</v>
      </c>
      <c r="N85" s="2">
        <v>6.49227169269E-3</v>
      </c>
      <c r="O85" s="2">
        <v>6.8597421601900004E-3</v>
      </c>
      <c r="P85" s="12">
        <v>6.4367080759E-3</v>
      </c>
      <c r="Q85" s="2">
        <v>6.4316012449999998E-3</v>
      </c>
      <c r="R85" s="2">
        <v>6.3567732065599996E-3</v>
      </c>
      <c r="S85" s="2">
        <v>7.0266603725699997E-3</v>
      </c>
      <c r="T85" s="2">
        <v>6.3208006057299997E-3</v>
      </c>
      <c r="U85" s="2">
        <v>6.54303951238E-3</v>
      </c>
      <c r="V85" s="2">
        <v>6.0153927634700004E-3</v>
      </c>
      <c r="W85" s="2">
        <v>6.3681708133899997E-3</v>
      </c>
      <c r="X85" s="2">
        <v>6.6389459016399999E-3</v>
      </c>
      <c r="Y85" s="2">
        <v>8.10000667673E-3</v>
      </c>
      <c r="AA85" s="22"/>
      <c r="AB85" s="22"/>
      <c r="AC85" s="22"/>
      <c r="AD85" s="22"/>
      <c r="AE85" s="22"/>
    </row>
    <row r="86" spans="1:65" x14ac:dyDescent="0.2">
      <c r="A86" t="s">
        <v>55</v>
      </c>
      <c r="B86">
        <f>B85/2</f>
        <v>3.9525831488300004E-3</v>
      </c>
      <c r="C86">
        <f t="shared" ref="C86:U86" si="6">C85/2</f>
        <v>3.5699206040799999E-3</v>
      </c>
      <c r="D86">
        <f t="shared" si="6"/>
        <v>3.3291981675300001E-3</v>
      </c>
      <c r="E86">
        <f t="shared" si="6"/>
        <v>3.5585408259400002E-3</v>
      </c>
      <c r="F86">
        <f t="shared" si="6"/>
        <v>3.5140151369099999E-3</v>
      </c>
      <c r="G86">
        <f t="shared" si="6"/>
        <v>3.4137446065899998E-3</v>
      </c>
      <c r="H86">
        <f t="shared" si="6"/>
        <v>3.4835491178999999E-3</v>
      </c>
      <c r="I86">
        <f t="shared" si="6"/>
        <v>3.3846991245699998E-3</v>
      </c>
      <c r="J86">
        <f t="shared" si="6"/>
        <v>3.3667571370400002E-3</v>
      </c>
      <c r="K86">
        <f t="shared" si="6"/>
        <v>3.4239758855550001E-3</v>
      </c>
      <c r="L86">
        <f t="shared" si="6"/>
        <v>3.362811932255E-3</v>
      </c>
      <c r="M86">
        <f t="shared" si="6"/>
        <v>3.3182504920300001E-3</v>
      </c>
      <c r="N86">
        <f t="shared" si="6"/>
        <v>3.246135846345E-3</v>
      </c>
      <c r="O86">
        <f t="shared" si="6"/>
        <v>3.4298710800950002E-3</v>
      </c>
      <c r="P86">
        <f t="shared" si="6"/>
        <v>3.21835403795E-3</v>
      </c>
      <c r="Q86">
        <f t="shared" si="6"/>
        <v>3.2158006224999999E-3</v>
      </c>
      <c r="R86">
        <f t="shared" si="6"/>
        <v>3.1783866032799998E-3</v>
      </c>
      <c r="S86">
        <f t="shared" si="6"/>
        <v>3.5133301862849999E-3</v>
      </c>
      <c r="T86">
        <f t="shared" si="6"/>
        <v>3.1604003028649998E-3</v>
      </c>
      <c r="U86">
        <f t="shared" si="6"/>
        <v>3.27151975619E-3</v>
      </c>
      <c r="V86">
        <f t="shared" ref="V86" si="7">V85/2</f>
        <v>3.0076963817350002E-3</v>
      </c>
      <c r="W86">
        <f t="shared" ref="W86" si="8">W85/2</f>
        <v>3.1840854066949999E-3</v>
      </c>
      <c r="X86">
        <f t="shared" ref="X86" si="9">X85/2</f>
        <v>3.31947295082E-3</v>
      </c>
      <c r="Y86">
        <f t="shared" ref="Y86" si="10">Y85/2</f>
        <v>4.050003338365E-3</v>
      </c>
    </row>
    <row r="88" spans="1:65" ht="19" x14ac:dyDescent="0.25">
      <c r="A88" s="70" t="s">
        <v>51</v>
      </c>
      <c r="B88" t="s">
        <v>52</v>
      </c>
      <c r="C88" s="18"/>
      <c r="D88" s="19"/>
      <c r="E88" s="2"/>
      <c r="F88" s="2"/>
      <c r="G88" s="13"/>
      <c r="H88" s="2"/>
    </row>
    <row r="89" spans="1:65" x14ac:dyDescent="0.2">
      <c r="A89" t="s">
        <v>45</v>
      </c>
    </row>
    <row r="90" spans="1:65" x14ac:dyDescent="0.2">
      <c r="A90" t="s">
        <v>53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 s="22">
        <v>8</v>
      </c>
    </row>
    <row r="91" spans="1:65" x14ac:dyDescent="0.2">
      <c r="A91" t="s">
        <v>24</v>
      </c>
      <c r="B91">
        <v>925</v>
      </c>
      <c r="C91">
        <v>964</v>
      </c>
      <c r="D91">
        <v>885</v>
      </c>
      <c r="E91" s="2">
        <v>789</v>
      </c>
      <c r="F91" s="2">
        <v>599</v>
      </c>
      <c r="G91">
        <v>426</v>
      </c>
      <c r="H91" s="2">
        <v>301</v>
      </c>
    </row>
    <row r="92" spans="1:65" x14ac:dyDescent="0.2">
      <c r="A92" t="s">
        <v>25</v>
      </c>
      <c r="B92">
        <v>132</v>
      </c>
      <c r="C92">
        <v>120</v>
      </c>
      <c r="D92">
        <v>117</v>
      </c>
      <c r="E92" s="2">
        <v>115</v>
      </c>
      <c r="F92">
        <v>128</v>
      </c>
      <c r="G92">
        <v>138</v>
      </c>
      <c r="H92" s="2">
        <v>139</v>
      </c>
      <c r="I92" s="22"/>
    </row>
    <row r="93" spans="1:65" x14ac:dyDescent="0.2">
      <c r="A93" s="22" t="s">
        <v>20</v>
      </c>
      <c r="B93" s="2">
        <v>1.19210580201E-2</v>
      </c>
      <c r="C93" s="2">
        <v>1.12632172945E-2</v>
      </c>
      <c r="D93" s="2">
        <v>1.0288966715799999E-2</v>
      </c>
      <c r="E93" s="2">
        <v>1.09995238684E-2</v>
      </c>
      <c r="F93" s="2">
        <v>1.1097573444199999E-2</v>
      </c>
      <c r="G93" s="2">
        <v>1.16187042503E-2</v>
      </c>
      <c r="H93" s="2">
        <v>1.0882358051300001E-2</v>
      </c>
      <c r="I93" s="13"/>
      <c r="J93" s="2"/>
      <c r="K93" s="2"/>
    </row>
    <row r="94" spans="1:65" x14ac:dyDescent="0.2">
      <c r="A94" s="22" t="s">
        <v>32</v>
      </c>
      <c r="B94" s="2">
        <v>7.4650621958900001E-3</v>
      </c>
      <c r="C94" s="2">
        <v>6.80911257355E-3</v>
      </c>
      <c r="D94" s="2">
        <v>6.2189249190900001E-3</v>
      </c>
      <c r="E94" s="2">
        <v>6.5973434574599999E-3</v>
      </c>
      <c r="F94" s="2">
        <v>6.7267325134100003E-3</v>
      </c>
      <c r="G94" s="2">
        <v>7.1323045670099996E-3</v>
      </c>
      <c r="H94" s="2">
        <v>6.47355382926E-3</v>
      </c>
      <c r="I94" s="22"/>
    </row>
    <row r="95" spans="1:65" x14ac:dyDescent="0.2">
      <c r="A95" t="s">
        <v>25</v>
      </c>
      <c r="B95">
        <f>B94/2</f>
        <v>3.7325310979450001E-3</v>
      </c>
      <c r="C95">
        <f t="shared" ref="C95:H95" si="11">C94/2</f>
        <v>3.404556286775E-3</v>
      </c>
      <c r="D95">
        <f t="shared" si="11"/>
        <v>3.109462459545E-3</v>
      </c>
      <c r="E95">
        <f t="shared" si="11"/>
        <v>3.2986717287299999E-3</v>
      </c>
      <c r="F95">
        <f t="shared" si="11"/>
        <v>3.3633662567050002E-3</v>
      </c>
      <c r="G95">
        <f t="shared" si="11"/>
        <v>3.5661522835049998E-3</v>
      </c>
      <c r="H95">
        <f t="shared" si="11"/>
        <v>3.23677691463E-3</v>
      </c>
      <c r="I95" s="22"/>
      <c r="J95" s="22"/>
      <c r="K95" s="22"/>
      <c r="L95" s="22"/>
      <c r="M95" s="22"/>
      <c r="N95" s="22"/>
      <c r="O95" s="22"/>
    </row>
    <row r="96" spans="1:65" x14ac:dyDescent="0.2">
      <c r="A96" t="s">
        <v>46</v>
      </c>
      <c r="J96" s="2"/>
      <c r="K96" s="2"/>
      <c r="L96" s="2"/>
      <c r="M96" s="2"/>
      <c r="N96" s="2"/>
      <c r="O96" s="2"/>
    </row>
    <row r="97" spans="1:15" x14ac:dyDescent="0.2">
      <c r="A97" t="s">
        <v>24</v>
      </c>
      <c r="B97">
        <v>985</v>
      </c>
      <c r="C97">
        <v>977</v>
      </c>
      <c r="D97">
        <v>924</v>
      </c>
      <c r="E97" s="2">
        <v>817</v>
      </c>
      <c r="F97">
        <v>679</v>
      </c>
      <c r="G97">
        <v>369</v>
      </c>
      <c r="H97" s="2">
        <v>313</v>
      </c>
      <c r="J97" s="2"/>
      <c r="K97" s="2"/>
      <c r="L97" s="2"/>
      <c r="M97" s="2"/>
      <c r="N97" s="2"/>
      <c r="O97" s="2"/>
    </row>
    <row r="98" spans="1:15" x14ac:dyDescent="0.2">
      <c r="A98" t="s">
        <v>25</v>
      </c>
      <c r="B98">
        <v>161</v>
      </c>
      <c r="C98">
        <v>140</v>
      </c>
      <c r="D98">
        <v>152</v>
      </c>
      <c r="E98" s="2">
        <v>195</v>
      </c>
      <c r="F98">
        <v>233</v>
      </c>
      <c r="G98">
        <v>437</v>
      </c>
      <c r="H98" s="2">
        <v>424</v>
      </c>
      <c r="J98" s="2"/>
      <c r="K98" s="2"/>
      <c r="L98" s="2"/>
      <c r="M98" s="2"/>
      <c r="N98" s="2"/>
      <c r="O98" s="2"/>
    </row>
    <row r="99" spans="1:15" x14ac:dyDescent="0.2">
      <c r="A99" s="22" t="s">
        <v>20</v>
      </c>
      <c r="B99" s="2">
        <v>1.1391022822E-2</v>
      </c>
      <c r="C99" s="2">
        <v>1.0876619043900001E-2</v>
      </c>
      <c r="D99" s="2">
        <v>1.09819015814E-2</v>
      </c>
      <c r="E99" s="2">
        <v>1.0786853094E-2</v>
      </c>
      <c r="F99" s="2">
        <v>1.0689461450700001E-2</v>
      </c>
      <c r="G99" s="2">
        <v>1.13288703851E-2</v>
      </c>
      <c r="H99" s="2">
        <v>1.0548219990299999E-2</v>
      </c>
      <c r="J99" s="2"/>
      <c r="K99" s="2"/>
      <c r="L99" s="2"/>
      <c r="M99" s="2"/>
      <c r="N99" s="2"/>
      <c r="O99" s="2"/>
    </row>
    <row r="100" spans="1:15" x14ac:dyDescent="0.2">
      <c r="A100" s="22" t="s">
        <v>32</v>
      </c>
      <c r="B100" s="2">
        <v>7.0044257438399999E-3</v>
      </c>
      <c r="C100" s="2">
        <v>6.5006310341299998E-3</v>
      </c>
      <c r="D100" s="2">
        <v>6.7334544037299998E-3</v>
      </c>
      <c r="E100" s="2">
        <v>6.6888429393400003E-3</v>
      </c>
      <c r="F100" s="2">
        <v>6.6859520480199996E-3</v>
      </c>
      <c r="G100" s="2">
        <v>6.37610597286E-3</v>
      </c>
      <c r="H100" s="2">
        <v>6.2690087244100003E-3</v>
      </c>
    </row>
    <row r="101" spans="1:15" x14ac:dyDescent="0.2">
      <c r="A101" t="s">
        <v>25</v>
      </c>
      <c r="B101">
        <f>B100/2</f>
        <v>3.5022128719199999E-3</v>
      </c>
      <c r="C101">
        <f t="shared" ref="C101:H101" si="12">C100/2</f>
        <v>3.2503155170649999E-3</v>
      </c>
      <c r="D101">
        <f t="shared" si="12"/>
        <v>3.3667272018649999E-3</v>
      </c>
      <c r="E101">
        <f t="shared" si="12"/>
        <v>3.3444214696700001E-3</v>
      </c>
      <c r="F101">
        <f t="shared" si="12"/>
        <v>3.3429760240099998E-3</v>
      </c>
      <c r="G101">
        <f t="shared" si="12"/>
        <v>3.18805298643E-3</v>
      </c>
      <c r="H101">
        <f t="shared" si="12"/>
        <v>3.1345043622050001E-3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Generalisation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2018-04-23T04:59:16Z</dcterms:created>
  <dcterms:modified xsi:type="dcterms:W3CDTF">2018-04-28T00:57:40Z</dcterms:modified>
</cp:coreProperties>
</file>