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carlaleone/Desktop/"/>
    </mc:Choice>
  </mc:AlternateContent>
  <xr:revisionPtr revIDLastSave="0" documentId="8_{C76B0E5C-22AC-1F47-8918-FB66822F0C07}" xr6:coauthVersionLast="47" xr6:coauthVersionMax="47" xr10:uidLastSave="{00000000-0000-0000-0000-000000000000}"/>
  <bookViews>
    <workbookView xWindow="0" yWindow="0" windowWidth="51200" windowHeight="28800" firstSheet="4" activeTab="22" xr2:uid="{54AF8671-2115-0246-BCC3-D7F2F93B2E80}"/>
  </bookViews>
  <sheets>
    <sheet name="meta_nmds" sheetId="11" r:id="rId1"/>
    <sheet name="low_relative_abundance" sheetId="22" r:id="rId2"/>
    <sheet name="low_freq_calculations" sheetId="19" r:id="rId3"/>
    <sheet name="low_activity (2)" sheetId="29" r:id="rId4"/>
    <sheet name="low_freq_calculations (2)" sheetId="27" r:id="rId5"/>
    <sheet name="low_presence (2)" sheetId="30" r:id="rId6"/>
    <sheet name="low_relative_abundance (2)" sheetId="28" r:id="rId7"/>
    <sheet name="low_abundance" sheetId="21" r:id="rId8"/>
    <sheet name="low_activity" sheetId="23" r:id="rId9"/>
    <sheet name="low_presence" sheetId="20" r:id="rId10"/>
    <sheet name="habitats" sheetId="2" r:id="rId11"/>
    <sheet name="full_activity" sheetId="13" r:id="rId12"/>
    <sheet name="full_relative_abundance" sheetId="14" r:id="rId13"/>
    <sheet name="full_richness" sheetId="12" r:id="rId14"/>
    <sheet name="low_freq" sheetId="17" r:id="rId15"/>
    <sheet name="low_sheet (4)" sheetId="26" r:id="rId16"/>
    <sheet name="low_sheet (3) calcs" sheetId="25" r:id="rId17"/>
    <sheet name="simpson" sheetId="10" r:id="rId18"/>
    <sheet name="full_presence (2)" sheetId="35" r:id="rId19"/>
    <sheet name="full_occurrence (2)" sheetId="36" r:id="rId20"/>
    <sheet name="full_relative_abundance (2)" sheetId="34" r:id="rId21"/>
    <sheet name="big_sheet_calc (3)" sheetId="33" r:id="rId22"/>
    <sheet name="big_sheet (3)" sheetId="24" r:id="rId23"/>
    <sheet name="big_sheet (2)" sheetId="9" r:id="rId24"/>
    <sheet name="relative_abundance_calc" sheetId="18" r:id="rId25"/>
    <sheet name="big_sheet" sheetId="8" r:id="rId26"/>
    <sheet name="total" sheetId="3" r:id="rId27"/>
    <sheet name="times" sheetId="4" r:id="rId28"/>
    <sheet name="envir_data" sheetId="15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33" l="1"/>
  <c r="CK28" i="10"/>
  <c r="CK29" i="10"/>
  <c r="CK30" i="10"/>
  <c r="CK31" i="10"/>
  <c r="CK32" i="10"/>
  <c r="CK33" i="10"/>
  <c r="CK34" i="10"/>
  <c r="CK35" i="10"/>
  <c r="CK36" i="10"/>
  <c r="CJ28" i="10"/>
  <c r="CJ29" i="10"/>
  <c r="CJ30" i="10"/>
  <c r="CJ31" i="10"/>
  <c r="CJ32" i="10"/>
  <c r="CJ33" i="10"/>
  <c r="CJ34" i="10"/>
  <c r="CJ35" i="10"/>
  <c r="CJ36" i="10"/>
  <c r="CK27" i="10"/>
  <c r="CJ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BS28" i="10"/>
  <c r="BS29" i="10"/>
  <c r="BS30" i="10"/>
  <c r="BS31" i="10"/>
  <c r="BS32" i="10"/>
  <c r="BS33" i="10"/>
  <c r="BS34" i="10"/>
  <c r="BS35" i="10"/>
  <c r="BS36" i="10"/>
  <c r="BS27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BS23" i="10"/>
  <c r="BS22" i="10"/>
  <c r="BS21" i="10"/>
  <c r="BS20" i="10"/>
  <c r="BS19" i="10"/>
  <c r="BS18" i="10"/>
  <c r="BS17" i="10"/>
  <c r="BS16" i="10"/>
  <c r="BS15" i="10"/>
  <c r="BS14" i="10"/>
  <c r="CJ3" i="10"/>
  <c r="CJ4" i="10"/>
  <c r="CJ5" i="10"/>
  <c r="CJ6" i="10"/>
  <c r="CJ7" i="10"/>
  <c r="CJ8" i="10"/>
  <c r="CJ9" i="10"/>
  <c r="CJ10" i="10"/>
  <c r="CJ11" i="10"/>
  <c r="CJ2" i="10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S157" i="33"/>
  <c r="T157" i="33"/>
  <c r="U157" i="33"/>
  <c r="E157" i="33"/>
  <c r="AA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S158" i="33"/>
  <c r="T158" i="33"/>
  <c r="U158" i="33"/>
  <c r="E158" i="33"/>
  <c r="F159" i="33"/>
  <c r="G159" i="33"/>
  <c r="H159" i="33"/>
  <c r="I159" i="33"/>
  <c r="J159" i="33"/>
  <c r="K159" i="33"/>
  <c r="L159" i="33"/>
  <c r="M159" i="33"/>
  <c r="N159" i="33"/>
  <c r="O159" i="33"/>
  <c r="P159" i="33"/>
  <c r="Q159" i="33"/>
  <c r="R159" i="33"/>
  <c r="S159" i="33"/>
  <c r="T159" i="33"/>
  <c r="U159" i="33"/>
  <c r="E159" i="33"/>
  <c r="F143" i="33"/>
  <c r="F142" i="33" s="1"/>
  <c r="G143" i="33"/>
  <c r="G142" i="33" s="1"/>
  <c r="H143" i="33"/>
  <c r="H141" i="33" s="1"/>
  <c r="I143" i="33"/>
  <c r="I141" i="33" s="1"/>
  <c r="J143" i="33"/>
  <c r="J142" i="33" s="1"/>
  <c r="K143" i="33"/>
  <c r="K142" i="33" s="1"/>
  <c r="L143" i="33"/>
  <c r="L141" i="33" s="1"/>
  <c r="M143" i="33"/>
  <c r="M141" i="33" s="1"/>
  <c r="N143" i="33"/>
  <c r="N142" i="33" s="1"/>
  <c r="O143" i="33"/>
  <c r="O142" i="33" s="1"/>
  <c r="P143" i="33"/>
  <c r="P141" i="33" s="1"/>
  <c r="Q143" i="33"/>
  <c r="Q141" i="33" s="1"/>
  <c r="R143" i="33"/>
  <c r="R142" i="33" s="1"/>
  <c r="S143" i="33"/>
  <c r="S142" i="33" s="1"/>
  <c r="T143" i="33"/>
  <c r="T141" i="33" s="1"/>
  <c r="U143" i="33"/>
  <c r="U141" i="33" s="1"/>
  <c r="E143" i="33"/>
  <c r="E142" i="33" s="1"/>
  <c r="F127" i="33"/>
  <c r="F126" i="33" s="1"/>
  <c r="G127" i="33"/>
  <c r="G126" i="33" s="1"/>
  <c r="H127" i="33"/>
  <c r="H126" i="33" s="1"/>
  <c r="I127" i="33"/>
  <c r="I126" i="33" s="1"/>
  <c r="J127" i="33"/>
  <c r="J126" i="33" s="1"/>
  <c r="K127" i="33"/>
  <c r="K126" i="33" s="1"/>
  <c r="L127" i="33"/>
  <c r="L126" i="33" s="1"/>
  <c r="M127" i="33"/>
  <c r="M126" i="33" s="1"/>
  <c r="N127" i="33"/>
  <c r="N126" i="33" s="1"/>
  <c r="O127" i="33"/>
  <c r="O126" i="33" s="1"/>
  <c r="P127" i="33"/>
  <c r="P126" i="33" s="1"/>
  <c r="Q127" i="33"/>
  <c r="Q126" i="33" s="1"/>
  <c r="R127" i="33"/>
  <c r="R126" i="33" s="1"/>
  <c r="S127" i="33"/>
  <c r="S126" i="33" s="1"/>
  <c r="T127" i="33"/>
  <c r="T126" i="33" s="1"/>
  <c r="U127" i="33"/>
  <c r="U126" i="33" s="1"/>
  <c r="E127" i="33"/>
  <c r="E126" i="33" s="1"/>
  <c r="F111" i="33"/>
  <c r="F110" i="33" s="1"/>
  <c r="G111" i="33"/>
  <c r="G110" i="33" s="1"/>
  <c r="H111" i="33"/>
  <c r="H110" i="33" s="1"/>
  <c r="I111" i="33"/>
  <c r="I110" i="33" s="1"/>
  <c r="J111" i="33"/>
  <c r="J110" i="33" s="1"/>
  <c r="K111" i="33"/>
  <c r="K110" i="33" s="1"/>
  <c r="L111" i="33"/>
  <c r="L110" i="33" s="1"/>
  <c r="M111" i="33"/>
  <c r="M110" i="33" s="1"/>
  <c r="N111" i="33"/>
  <c r="N110" i="33" s="1"/>
  <c r="O111" i="33"/>
  <c r="O110" i="33" s="1"/>
  <c r="P111" i="33"/>
  <c r="P110" i="33" s="1"/>
  <c r="Q111" i="33"/>
  <c r="Q110" i="33" s="1"/>
  <c r="R111" i="33"/>
  <c r="R110" i="33" s="1"/>
  <c r="S111" i="33"/>
  <c r="S110" i="33" s="1"/>
  <c r="T111" i="33"/>
  <c r="T110" i="33" s="1"/>
  <c r="U111" i="33"/>
  <c r="U110" i="33" s="1"/>
  <c r="E111" i="33"/>
  <c r="E110" i="33" s="1"/>
  <c r="F95" i="33"/>
  <c r="F93" i="33" s="1"/>
  <c r="G95" i="33"/>
  <c r="G94" i="33" s="1"/>
  <c r="H95" i="33"/>
  <c r="H94" i="33" s="1"/>
  <c r="I95" i="33"/>
  <c r="I94" i="33" s="1"/>
  <c r="J95" i="33"/>
  <c r="J93" i="33" s="1"/>
  <c r="K95" i="33"/>
  <c r="K94" i="33" s="1"/>
  <c r="L95" i="33"/>
  <c r="L93" i="33" s="1"/>
  <c r="M95" i="33"/>
  <c r="M94" i="33" s="1"/>
  <c r="N95" i="33"/>
  <c r="N93" i="33" s="1"/>
  <c r="O95" i="33"/>
  <c r="O94" i="33" s="1"/>
  <c r="P95" i="33"/>
  <c r="P93" i="33" s="1"/>
  <c r="Q95" i="33"/>
  <c r="Q94" i="33" s="1"/>
  <c r="R95" i="33"/>
  <c r="R93" i="33" s="1"/>
  <c r="S95" i="33"/>
  <c r="S94" i="33" s="1"/>
  <c r="T95" i="33"/>
  <c r="T93" i="33" s="1"/>
  <c r="U95" i="33"/>
  <c r="U94" i="33" s="1"/>
  <c r="E95" i="33"/>
  <c r="E93" i="33" s="1"/>
  <c r="F79" i="33"/>
  <c r="F78" i="33" s="1"/>
  <c r="G79" i="33"/>
  <c r="G78" i="33" s="1"/>
  <c r="H79" i="33"/>
  <c r="H78" i="33" s="1"/>
  <c r="I79" i="33"/>
  <c r="I78" i="33" s="1"/>
  <c r="J79" i="33"/>
  <c r="J78" i="33" s="1"/>
  <c r="K79" i="33"/>
  <c r="K78" i="33" s="1"/>
  <c r="L79" i="33"/>
  <c r="L78" i="33" s="1"/>
  <c r="M79" i="33"/>
  <c r="M78" i="33" s="1"/>
  <c r="N79" i="33"/>
  <c r="N78" i="33" s="1"/>
  <c r="O79" i="33"/>
  <c r="O78" i="33" s="1"/>
  <c r="P79" i="33"/>
  <c r="P78" i="33" s="1"/>
  <c r="Q79" i="33"/>
  <c r="Q78" i="33" s="1"/>
  <c r="R79" i="33"/>
  <c r="R78" i="33" s="1"/>
  <c r="S79" i="33"/>
  <c r="S78" i="33" s="1"/>
  <c r="T79" i="33"/>
  <c r="T78" i="33" s="1"/>
  <c r="U79" i="33"/>
  <c r="U78" i="33" s="1"/>
  <c r="E79" i="33"/>
  <c r="E78" i="33" s="1"/>
  <c r="F63" i="33"/>
  <c r="F61" i="33" s="1"/>
  <c r="G63" i="33"/>
  <c r="G62" i="33" s="1"/>
  <c r="H63" i="33"/>
  <c r="H62" i="33" s="1"/>
  <c r="I63" i="33"/>
  <c r="I61" i="33" s="1"/>
  <c r="J63" i="33"/>
  <c r="J61" i="33" s="1"/>
  <c r="K63" i="33"/>
  <c r="K62" i="33" s="1"/>
  <c r="L63" i="33"/>
  <c r="L62" i="33" s="1"/>
  <c r="M63" i="33"/>
  <c r="M61" i="33" s="1"/>
  <c r="N63" i="33"/>
  <c r="N61" i="33" s="1"/>
  <c r="O63" i="33"/>
  <c r="O62" i="33" s="1"/>
  <c r="P63" i="33"/>
  <c r="P62" i="33" s="1"/>
  <c r="Q63" i="33"/>
  <c r="Q62" i="33" s="1"/>
  <c r="R63" i="33"/>
  <c r="R61" i="33" s="1"/>
  <c r="S63" i="33"/>
  <c r="S62" i="33" s="1"/>
  <c r="T63" i="33"/>
  <c r="T62" i="33" s="1"/>
  <c r="U63" i="33"/>
  <c r="U61" i="33" s="1"/>
  <c r="E63" i="33"/>
  <c r="F47" i="33"/>
  <c r="F45" i="33" s="1"/>
  <c r="G47" i="33"/>
  <c r="G45" i="33" s="1"/>
  <c r="H47" i="33"/>
  <c r="H46" i="33" s="1"/>
  <c r="I47" i="33"/>
  <c r="I46" i="33" s="1"/>
  <c r="J47" i="33"/>
  <c r="J45" i="33" s="1"/>
  <c r="K47" i="33"/>
  <c r="K45" i="33" s="1"/>
  <c r="L47" i="33"/>
  <c r="L46" i="33" s="1"/>
  <c r="M47" i="33"/>
  <c r="M46" i="33" s="1"/>
  <c r="N47" i="33"/>
  <c r="N45" i="33" s="1"/>
  <c r="O47" i="33"/>
  <c r="O45" i="33" s="1"/>
  <c r="P47" i="33"/>
  <c r="P46" i="33" s="1"/>
  <c r="Q47" i="33"/>
  <c r="Q46" i="33" s="1"/>
  <c r="R47" i="33"/>
  <c r="R45" i="33" s="1"/>
  <c r="S47" i="33"/>
  <c r="S45" i="33" s="1"/>
  <c r="T47" i="33"/>
  <c r="T46" i="33" s="1"/>
  <c r="U47" i="33"/>
  <c r="U46" i="33" s="1"/>
  <c r="E47" i="33"/>
  <c r="E45" i="33" s="1"/>
  <c r="E31" i="33"/>
  <c r="W31" i="33"/>
  <c r="W29" i="33" s="1"/>
  <c r="X31" i="33"/>
  <c r="X29" i="33" s="1"/>
  <c r="F31" i="33"/>
  <c r="F30" i="33" s="1"/>
  <c r="G31" i="33"/>
  <c r="G30" i="33" s="1"/>
  <c r="H31" i="33"/>
  <c r="H30" i="33" s="1"/>
  <c r="I31" i="33"/>
  <c r="I30" i="33" s="1"/>
  <c r="J31" i="33"/>
  <c r="J30" i="33" s="1"/>
  <c r="K31" i="33"/>
  <c r="K30" i="33" s="1"/>
  <c r="L31" i="33"/>
  <c r="L30" i="33" s="1"/>
  <c r="M31" i="33"/>
  <c r="M30" i="33" s="1"/>
  <c r="N31" i="33"/>
  <c r="N30" i="33" s="1"/>
  <c r="O31" i="33"/>
  <c r="O30" i="33" s="1"/>
  <c r="P31" i="33"/>
  <c r="P30" i="33" s="1"/>
  <c r="Q31" i="33"/>
  <c r="Q30" i="33" s="1"/>
  <c r="R31" i="33"/>
  <c r="R30" i="33" s="1"/>
  <c r="S31" i="33"/>
  <c r="S30" i="33" s="1"/>
  <c r="T31" i="33"/>
  <c r="T30" i="33" s="1"/>
  <c r="U31" i="33"/>
  <c r="U30" i="33" s="1"/>
  <c r="V31" i="33"/>
  <c r="V30" i="33" s="1"/>
  <c r="E30" i="33"/>
  <c r="F15" i="33"/>
  <c r="F14" i="33" s="1"/>
  <c r="G15" i="33"/>
  <c r="G14" i="33" s="1"/>
  <c r="H15" i="33"/>
  <c r="H14" i="33" s="1"/>
  <c r="I15" i="33"/>
  <c r="I14" i="33" s="1"/>
  <c r="J15" i="33"/>
  <c r="J14" i="33" s="1"/>
  <c r="K15" i="33"/>
  <c r="K14" i="33" s="1"/>
  <c r="L15" i="33"/>
  <c r="L14" i="33" s="1"/>
  <c r="M15" i="33"/>
  <c r="M14" i="33" s="1"/>
  <c r="N15" i="33"/>
  <c r="N14" i="33" s="1"/>
  <c r="O15" i="33"/>
  <c r="O14" i="33" s="1"/>
  <c r="P15" i="33"/>
  <c r="P14" i="33" s="1"/>
  <c r="Q15" i="33"/>
  <c r="Q14" i="33" s="1"/>
  <c r="R15" i="33"/>
  <c r="R14" i="33" s="1"/>
  <c r="S15" i="33"/>
  <c r="S14" i="33" s="1"/>
  <c r="T15" i="33"/>
  <c r="T14" i="33" s="1"/>
  <c r="U15" i="33"/>
  <c r="U14" i="33" s="1"/>
  <c r="V15" i="33"/>
  <c r="V14" i="33" s="1"/>
  <c r="E15" i="33"/>
  <c r="E14" i="33" s="1"/>
  <c r="AC172" i="33"/>
  <c r="AB172" i="33"/>
  <c r="Y172" i="33"/>
  <c r="AC171" i="33"/>
  <c r="AB171" i="33"/>
  <c r="Y171" i="33"/>
  <c r="AC170" i="33"/>
  <c r="AB170" i="33"/>
  <c r="Y170" i="33"/>
  <c r="AC169" i="33"/>
  <c r="AB169" i="33"/>
  <c r="Y169" i="33"/>
  <c r="AC168" i="33"/>
  <c r="AB168" i="33"/>
  <c r="Y168" i="33"/>
  <c r="AC167" i="33"/>
  <c r="AB167" i="33"/>
  <c r="Y167" i="33"/>
  <c r="AC166" i="33"/>
  <c r="AB166" i="33"/>
  <c r="Y166" i="33"/>
  <c r="AC165" i="33"/>
  <c r="AB165" i="33"/>
  <c r="Y165" i="33"/>
  <c r="AC164" i="33"/>
  <c r="AB164" i="33"/>
  <c r="Y164" i="33"/>
  <c r="AC163" i="33"/>
  <c r="AB163" i="33"/>
  <c r="Y163" i="33"/>
  <c r="AC162" i="33"/>
  <c r="AB162" i="33"/>
  <c r="Y162" i="33"/>
  <c r="AC161" i="33"/>
  <c r="AB161" i="33"/>
  <c r="Y161" i="33"/>
  <c r="AC160" i="33"/>
  <c r="AB160" i="33"/>
  <c r="Y160" i="33"/>
  <c r="AC156" i="33"/>
  <c r="AB156" i="33"/>
  <c r="Y156" i="33"/>
  <c r="AC155" i="33"/>
  <c r="AB155" i="33"/>
  <c r="Y155" i="33"/>
  <c r="AC154" i="33"/>
  <c r="AB154" i="33"/>
  <c r="Y154" i="33"/>
  <c r="AC153" i="33"/>
  <c r="AB153" i="33"/>
  <c r="Y153" i="33"/>
  <c r="AC152" i="33"/>
  <c r="AB152" i="33"/>
  <c r="Y152" i="33"/>
  <c r="AC151" i="33"/>
  <c r="AB151" i="33"/>
  <c r="Y151" i="33"/>
  <c r="AC150" i="33"/>
  <c r="AB150" i="33"/>
  <c r="Y150" i="33"/>
  <c r="AC149" i="33"/>
  <c r="AB149" i="33"/>
  <c r="Y149" i="33"/>
  <c r="AC148" i="33"/>
  <c r="AB148" i="33"/>
  <c r="Y148" i="33"/>
  <c r="AC147" i="33"/>
  <c r="AB147" i="33"/>
  <c r="Y147" i="33"/>
  <c r="AC146" i="33"/>
  <c r="AB146" i="33"/>
  <c r="Y146" i="33"/>
  <c r="AC145" i="33"/>
  <c r="AB145" i="33"/>
  <c r="Y145" i="33"/>
  <c r="AC144" i="33"/>
  <c r="AB144" i="33"/>
  <c r="Y144" i="33"/>
  <c r="AC140" i="33"/>
  <c r="AB140" i="33"/>
  <c r="Y140" i="33"/>
  <c r="AC139" i="33"/>
  <c r="AB139" i="33"/>
  <c r="Y139" i="33"/>
  <c r="AC138" i="33"/>
  <c r="AB138" i="33"/>
  <c r="Y138" i="33"/>
  <c r="AC137" i="33"/>
  <c r="AB137" i="33"/>
  <c r="Y137" i="33"/>
  <c r="AC136" i="33"/>
  <c r="AB136" i="33"/>
  <c r="Y136" i="33"/>
  <c r="AC135" i="33"/>
  <c r="AB135" i="33"/>
  <c r="Y135" i="33"/>
  <c r="AC134" i="33"/>
  <c r="AB134" i="33"/>
  <c r="Y134" i="33"/>
  <c r="AC133" i="33"/>
  <c r="AB133" i="33"/>
  <c r="Y133" i="33"/>
  <c r="AC132" i="33"/>
  <c r="AB132" i="33"/>
  <c r="Y132" i="33"/>
  <c r="AC131" i="33"/>
  <c r="AB131" i="33"/>
  <c r="Y131" i="33"/>
  <c r="AC130" i="33"/>
  <c r="AB130" i="33"/>
  <c r="Y130" i="33"/>
  <c r="AC129" i="33"/>
  <c r="AB129" i="33"/>
  <c r="Y129" i="33"/>
  <c r="AC128" i="33"/>
  <c r="AB128" i="33"/>
  <c r="Y128" i="33"/>
  <c r="AC124" i="33"/>
  <c r="AB124" i="33"/>
  <c r="Y124" i="33"/>
  <c r="AC123" i="33"/>
  <c r="AB123" i="33"/>
  <c r="Y123" i="33"/>
  <c r="AC122" i="33"/>
  <c r="AB122" i="33"/>
  <c r="Y122" i="33"/>
  <c r="AC121" i="33"/>
  <c r="AB121" i="33"/>
  <c r="Y121" i="33"/>
  <c r="AC120" i="33"/>
  <c r="AB120" i="33"/>
  <c r="Y120" i="33"/>
  <c r="AC119" i="33"/>
  <c r="AB119" i="33"/>
  <c r="Y119" i="33"/>
  <c r="AC118" i="33"/>
  <c r="AB118" i="33"/>
  <c r="Y118" i="33"/>
  <c r="AC117" i="33"/>
  <c r="AB117" i="33"/>
  <c r="Y117" i="33"/>
  <c r="AC116" i="33"/>
  <c r="AB116" i="33"/>
  <c r="Y116" i="33"/>
  <c r="AC115" i="33"/>
  <c r="AB115" i="33"/>
  <c r="Y115" i="33"/>
  <c r="AC114" i="33"/>
  <c r="AB114" i="33"/>
  <c r="Y114" i="33"/>
  <c r="AC113" i="33"/>
  <c r="AB113" i="33"/>
  <c r="Y113" i="33"/>
  <c r="AC112" i="33"/>
  <c r="AB112" i="33"/>
  <c r="Y112" i="33"/>
  <c r="AC108" i="33"/>
  <c r="AB108" i="33"/>
  <c r="Y108" i="33"/>
  <c r="AC107" i="33"/>
  <c r="AB107" i="33"/>
  <c r="Y107" i="33"/>
  <c r="AC106" i="33"/>
  <c r="AB106" i="33"/>
  <c r="Y106" i="33"/>
  <c r="AC105" i="33"/>
  <c r="AB105" i="33"/>
  <c r="Y105" i="33"/>
  <c r="AC104" i="33"/>
  <c r="AB104" i="33"/>
  <c r="Y104" i="33"/>
  <c r="AC103" i="33"/>
  <c r="AB103" i="33"/>
  <c r="Y103" i="33"/>
  <c r="AC102" i="33"/>
  <c r="AB102" i="33"/>
  <c r="Y102" i="33"/>
  <c r="AC101" i="33"/>
  <c r="AB101" i="33"/>
  <c r="Y101" i="33"/>
  <c r="AC100" i="33"/>
  <c r="AB100" i="33"/>
  <c r="Y100" i="33"/>
  <c r="AC99" i="33"/>
  <c r="AB99" i="33"/>
  <c r="Y99" i="33"/>
  <c r="AC98" i="33"/>
  <c r="AB98" i="33"/>
  <c r="Y98" i="33"/>
  <c r="AC97" i="33"/>
  <c r="AB97" i="33"/>
  <c r="Y97" i="33"/>
  <c r="AC96" i="33"/>
  <c r="AB96" i="33"/>
  <c r="Y96" i="33"/>
  <c r="AC92" i="33"/>
  <c r="AB92" i="33"/>
  <c r="Y92" i="33"/>
  <c r="AC91" i="33"/>
  <c r="AB91" i="33"/>
  <c r="Y91" i="33"/>
  <c r="AC90" i="33"/>
  <c r="AB90" i="33"/>
  <c r="Y90" i="33"/>
  <c r="AC89" i="33"/>
  <c r="AB89" i="33"/>
  <c r="Y89" i="33"/>
  <c r="AC88" i="33"/>
  <c r="AB88" i="33"/>
  <c r="Y88" i="33"/>
  <c r="AC87" i="33"/>
  <c r="AB87" i="33"/>
  <c r="Y87" i="33"/>
  <c r="AC86" i="33"/>
  <c r="AB86" i="33"/>
  <c r="Y86" i="33"/>
  <c r="AC85" i="33"/>
  <c r="AB85" i="33"/>
  <c r="Y85" i="33"/>
  <c r="AC84" i="33"/>
  <c r="AB84" i="33"/>
  <c r="Y84" i="33"/>
  <c r="AC83" i="33"/>
  <c r="AB83" i="33"/>
  <c r="Y83" i="33"/>
  <c r="AC82" i="33"/>
  <c r="AB82" i="33"/>
  <c r="Y82" i="33"/>
  <c r="AC81" i="33"/>
  <c r="AB81" i="33"/>
  <c r="Y81" i="33"/>
  <c r="AC80" i="33"/>
  <c r="AB80" i="33"/>
  <c r="Y80" i="33"/>
  <c r="AC76" i="33"/>
  <c r="AB76" i="33"/>
  <c r="Y76" i="33"/>
  <c r="AC75" i="33"/>
  <c r="AB75" i="33"/>
  <c r="Y75" i="33"/>
  <c r="AC74" i="33"/>
  <c r="AB74" i="33"/>
  <c r="Y74" i="33"/>
  <c r="AC73" i="33"/>
  <c r="AB73" i="33"/>
  <c r="Y73" i="33"/>
  <c r="AC72" i="33"/>
  <c r="AB72" i="33"/>
  <c r="Y72" i="33"/>
  <c r="AC71" i="33"/>
  <c r="AB71" i="33"/>
  <c r="Y71" i="33"/>
  <c r="AC70" i="33"/>
  <c r="AB70" i="33"/>
  <c r="Y70" i="33"/>
  <c r="AC69" i="33"/>
  <c r="AB69" i="33"/>
  <c r="Y69" i="33"/>
  <c r="AC68" i="33"/>
  <c r="AB68" i="33"/>
  <c r="Y68" i="33"/>
  <c r="AC67" i="33"/>
  <c r="AB67" i="33"/>
  <c r="Y67" i="33"/>
  <c r="AC66" i="33"/>
  <c r="AB66" i="33"/>
  <c r="Y66" i="33"/>
  <c r="AC65" i="33"/>
  <c r="AB65" i="33"/>
  <c r="Y65" i="33"/>
  <c r="AC64" i="33"/>
  <c r="AB64" i="33"/>
  <c r="Y64" i="33"/>
  <c r="AC60" i="33"/>
  <c r="AB60" i="33"/>
  <c r="Y60" i="33"/>
  <c r="AC59" i="33"/>
  <c r="AB59" i="33"/>
  <c r="Y59" i="33"/>
  <c r="AC58" i="33"/>
  <c r="AB58" i="33"/>
  <c r="Y58" i="33"/>
  <c r="AC57" i="33"/>
  <c r="AB57" i="33"/>
  <c r="Y57" i="33"/>
  <c r="AC56" i="33"/>
  <c r="AB56" i="33"/>
  <c r="Y56" i="33"/>
  <c r="AC55" i="33"/>
  <c r="AB55" i="33"/>
  <c r="Y55" i="33"/>
  <c r="AC54" i="33"/>
  <c r="AB54" i="33"/>
  <c r="Y54" i="33"/>
  <c r="AC53" i="33"/>
  <c r="AB53" i="33"/>
  <c r="Y53" i="33"/>
  <c r="AC52" i="33"/>
  <c r="AB52" i="33"/>
  <c r="Y52" i="33"/>
  <c r="AC51" i="33"/>
  <c r="AB51" i="33"/>
  <c r="Y51" i="33"/>
  <c r="AC50" i="33"/>
  <c r="AB50" i="33"/>
  <c r="Y50" i="33"/>
  <c r="AC49" i="33"/>
  <c r="AB49" i="33"/>
  <c r="Y49" i="33"/>
  <c r="AC48" i="33"/>
  <c r="AB48" i="33"/>
  <c r="Y48" i="33"/>
  <c r="AC44" i="33"/>
  <c r="AB44" i="33"/>
  <c r="Y44" i="33"/>
  <c r="AC43" i="33"/>
  <c r="AB43" i="33"/>
  <c r="Y43" i="33"/>
  <c r="AC42" i="33"/>
  <c r="AB42" i="33"/>
  <c r="Y42" i="33"/>
  <c r="AC41" i="33"/>
  <c r="AB41" i="33"/>
  <c r="Y41" i="33"/>
  <c r="AC40" i="33"/>
  <c r="AB40" i="33"/>
  <c r="Y40" i="33"/>
  <c r="AC39" i="33"/>
  <c r="AB39" i="33"/>
  <c r="Y39" i="33"/>
  <c r="AC38" i="33"/>
  <c r="AB38" i="33"/>
  <c r="Y38" i="33"/>
  <c r="AC37" i="33"/>
  <c r="AB37" i="33"/>
  <c r="Y37" i="33"/>
  <c r="AC36" i="33"/>
  <c r="AB36" i="33"/>
  <c r="Y36" i="33"/>
  <c r="AC35" i="33"/>
  <c r="AB35" i="33"/>
  <c r="Y35" i="33"/>
  <c r="AC34" i="33"/>
  <c r="AB34" i="33"/>
  <c r="Y34" i="33"/>
  <c r="AC33" i="33"/>
  <c r="AB33" i="33"/>
  <c r="Y33" i="33"/>
  <c r="AC32" i="33"/>
  <c r="AB32" i="33"/>
  <c r="Y32" i="33"/>
  <c r="AC28" i="33"/>
  <c r="AB28" i="33"/>
  <c r="Y28" i="33"/>
  <c r="AC27" i="33"/>
  <c r="AB27" i="33"/>
  <c r="Y27" i="33"/>
  <c r="AC26" i="33"/>
  <c r="AB26" i="33"/>
  <c r="Y26" i="33"/>
  <c r="AC25" i="33"/>
  <c r="AB25" i="33"/>
  <c r="Y25" i="33"/>
  <c r="AC24" i="33"/>
  <c r="AB24" i="33"/>
  <c r="Y24" i="33"/>
  <c r="AC23" i="33"/>
  <c r="AB23" i="33"/>
  <c r="Y23" i="33"/>
  <c r="AC22" i="33"/>
  <c r="AB22" i="33"/>
  <c r="Y22" i="33"/>
  <c r="AC21" i="33"/>
  <c r="AB21" i="33"/>
  <c r="Y21" i="33"/>
  <c r="AC20" i="33"/>
  <c r="AB20" i="33"/>
  <c r="Y20" i="33"/>
  <c r="AC19" i="33"/>
  <c r="AB19" i="33"/>
  <c r="Y19" i="33"/>
  <c r="AC18" i="33"/>
  <c r="AB18" i="33"/>
  <c r="Y18" i="33"/>
  <c r="AC17" i="33"/>
  <c r="AB17" i="33"/>
  <c r="Y17" i="33"/>
  <c r="AC16" i="33"/>
  <c r="AB16" i="33"/>
  <c r="Y16" i="33"/>
  <c r="U2" i="27"/>
  <c r="R2" i="26"/>
  <c r="AU14" i="10"/>
  <c r="U3" i="27"/>
  <c r="U4" i="27"/>
  <c r="U5" i="27"/>
  <c r="U6" i="27"/>
  <c r="U7" i="27"/>
  <c r="U8" i="27"/>
  <c r="U9" i="27"/>
  <c r="U10" i="27"/>
  <c r="U11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E79" i="27"/>
  <c r="P3" i="29"/>
  <c r="P4" i="29"/>
  <c r="P5" i="29"/>
  <c r="P6" i="29"/>
  <c r="P7" i="29"/>
  <c r="P8" i="29"/>
  <c r="P9" i="29"/>
  <c r="P10" i="29"/>
  <c r="P11" i="29"/>
  <c r="P2" i="29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E158" i="27"/>
  <c r="E142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E126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E110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E62" i="27"/>
  <c r="E94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E78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E30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E14" i="27"/>
  <c r="BK27" i="10"/>
  <c r="BJ27" i="10"/>
  <c r="AU27" i="10"/>
  <c r="BJ15" i="10"/>
  <c r="BJ16" i="10"/>
  <c r="BJ17" i="10"/>
  <c r="BJ18" i="10"/>
  <c r="BJ19" i="10"/>
  <c r="BJ20" i="10"/>
  <c r="BJ21" i="10"/>
  <c r="BJ22" i="10"/>
  <c r="BJ23" i="10"/>
  <c r="BJ14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AU23" i="10"/>
  <c r="AU22" i="10"/>
  <c r="AU21" i="10"/>
  <c r="AU20" i="10"/>
  <c r="AU19" i="10"/>
  <c r="AU17" i="10"/>
  <c r="AU18" i="10"/>
  <c r="AU16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AU15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3" i="10"/>
  <c r="BJ4" i="10"/>
  <c r="BJ5" i="10"/>
  <c r="BJ6" i="10"/>
  <c r="BJ7" i="10"/>
  <c r="BJ8" i="10"/>
  <c r="BJ9" i="10"/>
  <c r="BJ10" i="10"/>
  <c r="BJ11" i="10"/>
  <c r="BJ2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BJ36" i="10" s="1"/>
  <c r="BK36" i="10" s="1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BJ35" i="10" s="1"/>
  <c r="BK35" i="10" s="1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BJ34" i="10" s="1"/>
  <c r="BK34" i="10" s="1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BJ33" i="10" s="1"/>
  <c r="BK33" i="10" s="1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BJ32" i="10" s="1"/>
  <c r="BK32" i="10" s="1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BJ31" i="10" s="1"/>
  <c r="BK31" i="10" s="1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BJ30" i="10" s="1"/>
  <c r="BK30" i="10" s="1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BJ29" i="10" s="1"/>
  <c r="BK29" i="10" s="1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BJ28" i="10" s="1"/>
  <c r="BK28" i="10" s="1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F160" i="27"/>
  <c r="T173" i="27"/>
  <c r="T172" i="27"/>
  <c r="T171" i="27"/>
  <c r="T170" i="27"/>
  <c r="T169" i="27"/>
  <c r="T168" i="27"/>
  <c r="T167" i="27"/>
  <c r="T166" i="27"/>
  <c r="T165" i="27"/>
  <c r="T164" i="27"/>
  <c r="T163" i="27"/>
  <c r="T162" i="27"/>
  <c r="T161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E160" i="27"/>
  <c r="U159" i="27"/>
  <c r="T157" i="27"/>
  <c r="T156" i="27"/>
  <c r="T155" i="27"/>
  <c r="T154" i="27"/>
  <c r="T153" i="27"/>
  <c r="T152" i="27"/>
  <c r="T151" i="27"/>
  <c r="T150" i="27"/>
  <c r="T149" i="27"/>
  <c r="T148" i="27"/>
  <c r="T147" i="27"/>
  <c r="T146" i="27"/>
  <c r="T145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U143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T141" i="27"/>
  <c r="T140" i="27"/>
  <c r="T139" i="27"/>
  <c r="T138" i="27"/>
  <c r="T137" i="27"/>
  <c r="T136" i="27"/>
  <c r="T135" i="27"/>
  <c r="T134" i="27"/>
  <c r="T133" i="27"/>
  <c r="T132" i="27"/>
  <c r="T131" i="27"/>
  <c r="T130" i="27"/>
  <c r="T129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U127" i="27"/>
  <c r="T125" i="27"/>
  <c r="T124" i="27"/>
  <c r="T123" i="27"/>
  <c r="T122" i="27"/>
  <c r="T121" i="27"/>
  <c r="T120" i="27"/>
  <c r="T119" i="27"/>
  <c r="T118" i="27"/>
  <c r="T117" i="27"/>
  <c r="T116" i="27"/>
  <c r="T115" i="27"/>
  <c r="T114" i="27"/>
  <c r="T113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U111" i="27"/>
  <c r="T109" i="27"/>
  <c r="T108" i="27"/>
  <c r="T107" i="27"/>
  <c r="T106" i="27"/>
  <c r="T105" i="27"/>
  <c r="T104" i="27"/>
  <c r="T103" i="27"/>
  <c r="T102" i="27"/>
  <c r="T101" i="27"/>
  <c r="T100" i="27"/>
  <c r="T99" i="27"/>
  <c r="T98" i="27"/>
  <c r="T97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U95" i="27"/>
  <c r="T93" i="27"/>
  <c r="T92" i="27"/>
  <c r="T91" i="27"/>
  <c r="T90" i="27"/>
  <c r="T89" i="27"/>
  <c r="T88" i="27"/>
  <c r="T87" i="27"/>
  <c r="T86" i="27"/>
  <c r="T85" i="27"/>
  <c r="T84" i="27"/>
  <c r="T83" i="27"/>
  <c r="T82" i="27"/>
  <c r="T81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U79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U63" i="27"/>
  <c r="T61" i="27"/>
  <c r="T60" i="27"/>
  <c r="T59" i="27"/>
  <c r="T58" i="27"/>
  <c r="T57" i="27"/>
  <c r="T56" i="27"/>
  <c r="T55" i="27"/>
  <c r="T54" i="27"/>
  <c r="T53" i="27"/>
  <c r="T52" i="27"/>
  <c r="T51" i="27"/>
  <c r="T50" i="27"/>
  <c r="T49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U47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U31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U15" i="27"/>
  <c r="S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E31" i="25"/>
  <c r="S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E45" i="25"/>
  <c r="E3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E17" i="25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86" i="26"/>
  <c r="R87" i="26"/>
  <c r="R88" i="26"/>
  <c r="R89" i="26"/>
  <c r="R90" i="26"/>
  <c r="R91" i="26"/>
  <c r="R92" i="26"/>
  <c r="R93" i="26"/>
  <c r="R94" i="26"/>
  <c r="R95" i="26"/>
  <c r="R96" i="26"/>
  <c r="R97" i="26"/>
  <c r="R98" i="26"/>
  <c r="R99" i="26"/>
  <c r="R100" i="26"/>
  <c r="R101" i="26"/>
  <c r="R102" i="26"/>
  <c r="R103" i="26"/>
  <c r="R104" i="26"/>
  <c r="R105" i="26"/>
  <c r="R106" i="26"/>
  <c r="R107" i="26"/>
  <c r="R108" i="26"/>
  <c r="R109" i="26"/>
  <c r="R110" i="26"/>
  <c r="R111" i="26"/>
  <c r="R112" i="26"/>
  <c r="R113" i="26"/>
  <c r="R114" i="26"/>
  <c r="R115" i="26"/>
  <c r="R116" i="26"/>
  <c r="R117" i="26"/>
  <c r="R118" i="26"/>
  <c r="R119" i="26"/>
  <c r="R120" i="26"/>
  <c r="R121" i="26"/>
  <c r="R122" i="26"/>
  <c r="R123" i="26"/>
  <c r="R124" i="26"/>
  <c r="R125" i="26"/>
  <c r="R126" i="26"/>
  <c r="R127" i="26"/>
  <c r="R128" i="26"/>
  <c r="R129" i="26"/>
  <c r="R130" i="26"/>
  <c r="R131" i="26"/>
  <c r="S2" i="25"/>
  <c r="F3" i="25"/>
  <c r="G3" i="25"/>
  <c r="H3" i="25"/>
  <c r="I3" i="25"/>
  <c r="J3" i="25"/>
  <c r="K3" i="25"/>
  <c r="L3" i="25"/>
  <c r="M3" i="25"/>
  <c r="N3" i="25"/>
  <c r="O3" i="25"/>
  <c r="P3" i="25"/>
  <c r="Q3" i="25"/>
  <c r="E14" i="19"/>
  <c r="AC131" i="24"/>
  <c r="AB131" i="24"/>
  <c r="AD131" i="24" s="1"/>
  <c r="Y131" i="24"/>
  <c r="AC130" i="24"/>
  <c r="AB130" i="24"/>
  <c r="AD130" i="24" s="1"/>
  <c r="Y130" i="24"/>
  <c r="AC129" i="24"/>
  <c r="AB129" i="24"/>
  <c r="AD129" i="24" s="1"/>
  <c r="Y129" i="24"/>
  <c r="AC128" i="24"/>
  <c r="AB128" i="24"/>
  <c r="AD128" i="24" s="1"/>
  <c r="Y128" i="24"/>
  <c r="AC127" i="24"/>
  <c r="AB127" i="24"/>
  <c r="AD127" i="24" s="1"/>
  <c r="Y127" i="24"/>
  <c r="AC126" i="24"/>
  <c r="AB126" i="24"/>
  <c r="AD126" i="24" s="1"/>
  <c r="Y126" i="24"/>
  <c r="AC125" i="24"/>
  <c r="AB125" i="24"/>
  <c r="AD125" i="24" s="1"/>
  <c r="Y125" i="24"/>
  <c r="AC124" i="24"/>
  <c r="AB124" i="24"/>
  <c r="AD124" i="24" s="1"/>
  <c r="Y124" i="24"/>
  <c r="AC123" i="24"/>
  <c r="AB123" i="24"/>
  <c r="AD123" i="24" s="1"/>
  <c r="Y123" i="24"/>
  <c r="AC122" i="24"/>
  <c r="AB122" i="24"/>
  <c r="AD122" i="24" s="1"/>
  <c r="Y122" i="24"/>
  <c r="AC121" i="24"/>
  <c r="AB121" i="24"/>
  <c r="AD121" i="24" s="1"/>
  <c r="Y121" i="24"/>
  <c r="AC120" i="24"/>
  <c r="AB120" i="24"/>
  <c r="AD120" i="24" s="1"/>
  <c r="Y120" i="24"/>
  <c r="AC119" i="24"/>
  <c r="AB119" i="24"/>
  <c r="AD119" i="24" s="1"/>
  <c r="Y119" i="24"/>
  <c r="AC118" i="24"/>
  <c r="AB118" i="24"/>
  <c r="AD118" i="24" s="1"/>
  <c r="Y118" i="24"/>
  <c r="AC117" i="24"/>
  <c r="AB117" i="24"/>
  <c r="AD117" i="24" s="1"/>
  <c r="Y117" i="24"/>
  <c r="AC116" i="24"/>
  <c r="AB116" i="24"/>
  <c r="AD116" i="24" s="1"/>
  <c r="Y116" i="24"/>
  <c r="AC115" i="24"/>
  <c r="AB115" i="24"/>
  <c r="AD115" i="24" s="1"/>
  <c r="Y115" i="24"/>
  <c r="AC114" i="24"/>
  <c r="AB114" i="24"/>
  <c r="AD114" i="24" s="1"/>
  <c r="Y114" i="24"/>
  <c r="AC113" i="24"/>
  <c r="AB113" i="24"/>
  <c r="AD113" i="24" s="1"/>
  <c r="Y113" i="24"/>
  <c r="AC112" i="24"/>
  <c r="AB112" i="24"/>
  <c r="AD112" i="24" s="1"/>
  <c r="Y112" i="24"/>
  <c r="AC111" i="24"/>
  <c r="AB111" i="24"/>
  <c r="AD111" i="24" s="1"/>
  <c r="Y111" i="24"/>
  <c r="AC110" i="24"/>
  <c r="AB110" i="24"/>
  <c r="AD110" i="24" s="1"/>
  <c r="Y110" i="24"/>
  <c r="AC109" i="24"/>
  <c r="AB109" i="24"/>
  <c r="AD109" i="24" s="1"/>
  <c r="Y109" i="24"/>
  <c r="AC108" i="24"/>
  <c r="AB108" i="24"/>
  <c r="AD108" i="24" s="1"/>
  <c r="Y108" i="24"/>
  <c r="AC107" i="24"/>
  <c r="AB107" i="24"/>
  <c r="AD107" i="24" s="1"/>
  <c r="Y107" i="24"/>
  <c r="AC106" i="24"/>
  <c r="AB106" i="24"/>
  <c r="AD106" i="24" s="1"/>
  <c r="Y106" i="24"/>
  <c r="AC105" i="24"/>
  <c r="AB105" i="24"/>
  <c r="AD105" i="24" s="1"/>
  <c r="Y105" i="24"/>
  <c r="AC104" i="24"/>
  <c r="AB104" i="24"/>
  <c r="AD104" i="24" s="1"/>
  <c r="Y104" i="24"/>
  <c r="AC103" i="24"/>
  <c r="AB103" i="24"/>
  <c r="AD103" i="24" s="1"/>
  <c r="Y103" i="24"/>
  <c r="AC102" i="24"/>
  <c r="AB102" i="24"/>
  <c r="AD102" i="24" s="1"/>
  <c r="Y102" i="24"/>
  <c r="AC101" i="24"/>
  <c r="AB101" i="24"/>
  <c r="AD101" i="24" s="1"/>
  <c r="Y101" i="24"/>
  <c r="AC100" i="24"/>
  <c r="AB100" i="24"/>
  <c r="AD100" i="24" s="1"/>
  <c r="Y100" i="24"/>
  <c r="AC99" i="24"/>
  <c r="AB99" i="24"/>
  <c r="AD99" i="24" s="1"/>
  <c r="Y99" i="24"/>
  <c r="AC98" i="24"/>
  <c r="AB98" i="24"/>
  <c r="AD98" i="24" s="1"/>
  <c r="Y98" i="24"/>
  <c r="AC97" i="24"/>
  <c r="AB97" i="24"/>
  <c r="AD97" i="24" s="1"/>
  <c r="Y97" i="24"/>
  <c r="AC96" i="24"/>
  <c r="AB96" i="24"/>
  <c r="AD96" i="24" s="1"/>
  <c r="Y96" i="24"/>
  <c r="AC95" i="24"/>
  <c r="AB95" i="24"/>
  <c r="AD95" i="24" s="1"/>
  <c r="Y95" i="24"/>
  <c r="AC94" i="24"/>
  <c r="AB94" i="24"/>
  <c r="AD94" i="24" s="1"/>
  <c r="Y94" i="24"/>
  <c r="AC93" i="24"/>
  <c r="AB93" i="24"/>
  <c r="AD93" i="24" s="1"/>
  <c r="Y93" i="24"/>
  <c r="AC92" i="24"/>
  <c r="AB92" i="24"/>
  <c r="AD92" i="24" s="1"/>
  <c r="Y92" i="24"/>
  <c r="AC91" i="24"/>
  <c r="AB91" i="24"/>
  <c r="AD91" i="24" s="1"/>
  <c r="Y91" i="24"/>
  <c r="AC90" i="24"/>
  <c r="AB90" i="24"/>
  <c r="AD90" i="24" s="1"/>
  <c r="Y90" i="24"/>
  <c r="AC89" i="24"/>
  <c r="AB89" i="24"/>
  <c r="AD89" i="24" s="1"/>
  <c r="Y89" i="24"/>
  <c r="AC88" i="24"/>
  <c r="AB88" i="24"/>
  <c r="AD88" i="24" s="1"/>
  <c r="Y88" i="24"/>
  <c r="AC87" i="24"/>
  <c r="AB87" i="24"/>
  <c r="AD87" i="24" s="1"/>
  <c r="Y87" i="24"/>
  <c r="AC86" i="24"/>
  <c r="AB86" i="24"/>
  <c r="AD86" i="24" s="1"/>
  <c r="Y86" i="24"/>
  <c r="AC85" i="24"/>
  <c r="AB85" i="24"/>
  <c r="AD85" i="24" s="1"/>
  <c r="Y85" i="24"/>
  <c r="AC84" i="24"/>
  <c r="AB84" i="24"/>
  <c r="AD84" i="24" s="1"/>
  <c r="Y84" i="24"/>
  <c r="AC83" i="24"/>
  <c r="AB83" i="24"/>
  <c r="AD83" i="24" s="1"/>
  <c r="Y83" i="24"/>
  <c r="AC82" i="24"/>
  <c r="AB82" i="24"/>
  <c r="AD82" i="24" s="1"/>
  <c r="Y82" i="24"/>
  <c r="AC81" i="24"/>
  <c r="AB81" i="24"/>
  <c r="AD81" i="24" s="1"/>
  <c r="Y81" i="24"/>
  <c r="AC80" i="24"/>
  <c r="AB80" i="24"/>
  <c r="AD80" i="24" s="1"/>
  <c r="Y80" i="24"/>
  <c r="AC79" i="24"/>
  <c r="AB79" i="24"/>
  <c r="AD79" i="24" s="1"/>
  <c r="Y79" i="24"/>
  <c r="AC78" i="24"/>
  <c r="AB78" i="24"/>
  <c r="AD78" i="24" s="1"/>
  <c r="Y78" i="24"/>
  <c r="AC77" i="24"/>
  <c r="AB77" i="24"/>
  <c r="AD77" i="24" s="1"/>
  <c r="Y77" i="24"/>
  <c r="AC76" i="24"/>
  <c r="AB76" i="24"/>
  <c r="AD76" i="24" s="1"/>
  <c r="Y76" i="24"/>
  <c r="AC75" i="24"/>
  <c r="AB75" i="24"/>
  <c r="AD75" i="24" s="1"/>
  <c r="Y75" i="24"/>
  <c r="AC74" i="24"/>
  <c r="AB74" i="24"/>
  <c r="AD74" i="24" s="1"/>
  <c r="Y74" i="24"/>
  <c r="AC73" i="24"/>
  <c r="AB73" i="24"/>
  <c r="AD73" i="24" s="1"/>
  <c r="Y73" i="24"/>
  <c r="AC72" i="24"/>
  <c r="AB72" i="24"/>
  <c r="AD72" i="24" s="1"/>
  <c r="Y72" i="24"/>
  <c r="AC71" i="24"/>
  <c r="AB71" i="24"/>
  <c r="AD71" i="24" s="1"/>
  <c r="Y71" i="24"/>
  <c r="AC70" i="24"/>
  <c r="AB70" i="24"/>
  <c r="AD70" i="24" s="1"/>
  <c r="Y70" i="24"/>
  <c r="AC69" i="24"/>
  <c r="AB69" i="24"/>
  <c r="AD69" i="24" s="1"/>
  <c r="Y69" i="24"/>
  <c r="AC68" i="24"/>
  <c r="AB68" i="24"/>
  <c r="AD68" i="24" s="1"/>
  <c r="Y68" i="24"/>
  <c r="AC67" i="24"/>
  <c r="AB67" i="24"/>
  <c r="AD67" i="24" s="1"/>
  <c r="Y67" i="24"/>
  <c r="AC66" i="24"/>
  <c r="AB66" i="24"/>
  <c r="AD66" i="24" s="1"/>
  <c r="Y66" i="24"/>
  <c r="AC65" i="24"/>
  <c r="AB65" i="24"/>
  <c r="AD65" i="24" s="1"/>
  <c r="Y65" i="24"/>
  <c r="AC64" i="24"/>
  <c r="AB64" i="24"/>
  <c r="AD64" i="24" s="1"/>
  <c r="Y64" i="24"/>
  <c r="AC63" i="24"/>
  <c r="AB63" i="24"/>
  <c r="AD63" i="24" s="1"/>
  <c r="Y63" i="24"/>
  <c r="AC62" i="24"/>
  <c r="AB62" i="24"/>
  <c r="AD62" i="24" s="1"/>
  <c r="Y62" i="24"/>
  <c r="AC61" i="24"/>
  <c r="AB61" i="24"/>
  <c r="AD61" i="24" s="1"/>
  <c r="Y61" i="24"/>
  <c r="AC60" i="24"/>
  <c r="AB60" i="24"/>
  <c r="AD60" i="24" s="1"/>
  <c r="Y60" i="24"/>
  <c r="AC59" i="24"/>
  <c r="AB59" i="24"/>
  <c r="AD59" i="24" s="1"/>
  <c r="Y59" i="24"/>
  <c r="AC58" i="24"/>
  <c r="AB58" i="24"/>
  <c r="AD58" i="24" s="1"/>
  <c r="Y58" i="24"/>
  <c r="AC57" i="24"/>
  <c r="AB57" i="24"/>
  <c r="AD57" i="24" s="1"/>
  <c r="Y57" i="24"/>
  <c r="AC56" i="24"/>
  <c r="AB56" i="24"/>
  <c r="AD56" i="24" s="1"/>
  <c r="Y56" i="24"/>
  <c r="AC55" i="24"/>
  <c r="AB55" i="24"/>
  <c r="AD55" i="24" s="1"/>
  <c r="Y55" i="24"/>
  <c r="AC54" i="24"/>
  <c r="AB54" i="24"/>
  <c r="AD54" i="24" s="1"/>
  <c r="Y54" i="24"/>
  <c r="AC53" i="24"/>
  <c r="AB53" i="24"/>
  <c r="AD53" i="24" s="1"/>
  <c r="Y53" i="24"/>
  <c r="AC52" i="24"/>
  <c r="AB52" i="24"/>
  <c r="AD52" i="24" s="1"/>
  <c r="Y52" i="24"/>
  <c r="AC51" i="24"/>
  <c r="AB51" i="24"/>
  <c r="AD51" i="24" s="1"/>
  <c r="Y51" i="24"/>
  <c r="AC50" i="24"/>
  <c r="AB50" i="24"/>
  <c r="AD50" i="24" s="1"/>
  <c r="Y50" i="24"/>
  <c r="AC49" i="24"/>
  <c r="AB49" i="24"/>
  <c r="AD49" i="24" s="1"/>
  <c r="Y49" i="24"/>
  <c r="AC48" i="24"/>
  <c r="AB48" i="24"/>
  <c r="AD48" i="24" s="1"/>
  <c r="Y48" i="24"/>
  <c r="AC47" i="24"/>
  <c r="AB47" i="24"/>
  <c r="AD47" i="24" s="1"/>
  <c r="Y47" i="24"/>
  <c r="AC46" i="24"/>
  <c r="AB46" i="24"/>
  <c r="AD46" i="24" s="1"/>
  <c r="Y46" i="24"/>
  <c r="AC45" i="24"/>
  <c r="AB45" i="24"/>
  <c r="AD45" i="24" s="1"/>
  <c r="Y45" i="24"/>
  <c r="AC44" i="24"/>
  <c r="AB44" i="24"/>
  <c r="AD44" i="24" s="1"/>
  <c r="Y44" i="24"/>
  <c r="AC43" i="24"/>
  <c r="AB43" i="24"/>
  <c r="AD43" i="24" s="1"/>
  <c r="Y43" i="24"/>
  <c r="AC42" i="24"/>
  <c r="AB42" i="24"/>
  <c r="AD42" i="24" s="1"/>
  <c r="Y42" i="24"/>
  <c r="AC41" i="24"/>
  <c r="AB41" i="24"/>
  <c r="AD41" i="24" s="1"/>
  <c r="Y41" i="24"/>
  <c r="AC40" i="24"/>
  <c r="AB40" i="24"/>
  <c r="AD40" i="24" s="1"/>
  <c r="Y40" i="24"/>
  <c r="AC39" i="24"/>
  <c r="AB39" i="24"/>
  <c r="AD39" i="24" s="1"/>
  <c r="Y39" i="24"/>
  <c r="AC38" i="24"/>
  <c r="AB38" i="24"/>
  <c r="AD38" i="24" s="1"/>
  <c r="Y38" i="24"/>
  <c r="AC37" i="24"/>
  <c r="AB37" i="24"/>
  <c r="AD37" i="24" s="1"/>
  <c r="Y37" i="24"/>
  <c r="AC36" i="24"/>
  <c r="AB36" i="24"/>
  <c r="AD36" i="24" s="1"/>
  <c r="Y36" i="24"/>
  <c r="AC35" i="24"/>
  <c r="AB35" i="24"/>
  <c r="AD35" i="24" s="1"/>
  <c r="Y35" i="24"/>
  <c r="AC34" i="24"/>
  <c r="AB34" i="24"/>
  <c r="AD34" i="24" s="1"/>
  <c r="Y34" i="24"/>
  <c r="AC33" i="24"/>
  <c r="AB33" i="24"/>
  <c r="AD33" i="24" s="1"/>
  <c r="Y33" i="24"/>
  <c r="AC32" i="24"/>
  <c r="AB32" i="24"/>
  <c r="AD32" i="24" s="1"/>
  <c r="Y32" i="24"/>
  <c r="AC31" i="24"/>
  <c r="AB31" i="24"/>
  <c r="AD31" i="24" s="1"/>
  <c r="Y31" i="24"/>
  <c r="AC30" i="24"/>
  <c r="AB30" i="24"/>
  <c r="AD30" i="24" s="1"/>
  <c r="Y30" i="24"/>
  <c r="AC29" i="24"/>
  <c r="AB29" i="24"/>
  <c r="AD29" i="24" s="1"/>
  <c r="Y29" i="24"/>
  <c r="AC28" i="24"/>
  <c r="AB28" i="24"/>
  <c r="AD28" i="24" s="1"/>
  <c r="Y28" i="24"/>
  <c r="AC27" i="24"/>
  <c r="AB27" i="24"/>
  <c r="AD27" i="24" s="1"/>
  <c r="Y27" i="24"/>
  <c r="AC26" i="24"/>
  <c r="AB26" i="24"/>
  <c r="AD26" i="24" s="1"/>
  <c r="Y26" i="24"/>
  <c r="AC25" i="24"/>
  <c r="AB25" i="24"/>
  <c r="AD25" i="24" s="1"/>
  <c r="Y25" i="24"/>
  <c r="AC24" i="24"/>
  <c r="AB24" i="24"/>
  <c r="AD24" i="24" s="1"/>
  <c r="Y24" i="24"/>
  <c r="AC23" i="24"/>
  <c r="AB23" i="24"/>
  <c r="AD23" i="24" s="1"/>
  <c r="Y23" i="24"/>
  <c r="AC22" i="24"/>
  <c r="AB22" i="24"/>
  <c r="AD22" i="24" s="1"/>
  <c r="Y22" i="24"/>
  <c r="AC21" i="24"/>
  <c r="AB21" i="24"/>
  <c r="AD21" i="24" s="1"/>
  <c r="Y21" i="24"/>
  <c r="AC20" i="24"/>
  <c r="AB20" i="24"/>
  <c r="AD20" i="24" s="1"/>
  <c r="Y20" i="24"/>
  <c r="AC19" i="24"/>
  <c r="AB19" i="24"/>
  <c r="AD19" i="24" s="1"/>
  <c r="Y19" i="24"/>
  <c r="AC18" i="24"/>
  <c r="AB18" i="24"/>
  <c r="AD18" i="24" s="1"/>
  <c r="Y18" i="24"/>
  <c r="AC17" i="24"/>
  <c r="AB17" i="24"/>
  <c r="AD17" i="24" s="1"/>
  <c r="Y17" i="24"/>
  <c r="AC16" i="24"/>
  <c r="AB16" i="24"/>
  <c r="AD16" i="24" s="1"/>
  <c r="Y16" i="24"/>
  <c r="AC15" i="24"/>
  <c r="AB15" i="24"/>
  <c r="AD15" i="24" s="1"/>
  <c r="Y15" i="24"/>
  <c r="AC14" i="24"/>
  <c r="AB14" i="24"/>
  <c r="AD14" i="24" s="1"/>
  <c r="Y14" i="24"/>
  <c r="AC13" i="24"/>
  <c r="AB13" i="24"/>
  <c r="AD13" i="24" s="1"/>
  <c r="Y13" i="24"/>
  <c r="AC12" i="24"/>
  <c r="AB12" i="24"/>
  <c r="AD12" i="24" s="1"/>
  <c r="Y12" i="24"/>
  <c r="AC11" i="24"/>
  <c r="AB11" i="24"/>
  <c r="AD11" i="24" s="1"/>
  <c r="Y11" i="24"/>
  <c r="AC10" i="24"/>
  <c r="AB10" i="24"/>
  <c r="AD10" i="24" s="1"/>
  <c r="Y10" i="24"/>
  <c r="AC9" i="24"/>
  <c r="AB9" i="24"/>
  <c r="AD9" i="24" s="1"/>
  <c r="Y9" i="24"/>
  <c r="AC8" i="24"/>
  <c r="AB8" i="24"/>
  <c r="AD8" i="24" s="1"/>
  <c r="Y8" i="24"/>
  <c r="AC7" i="24"/>
  <c r="AB7" i="24"/>
  <c r="AD7" i="24" s="1"/>
  <c r="Y7" i="24"/>
  <c r="AC6" i="24"/>
  <c r="AB6" i="24"/>
  <c r="AD6" i="24" s="1"/>
  <c r="Y6" i="24"/>
  <c r="AC5" i="24"/>
  <c r="AB5" i="24"/>
  <c r="AD5" i="24" s="1"/>
  <c r="Y5" i="24"/>
  <c r="AC4" i="24"/>
  <c r="AB4" i="24"/>
  <c r="AD4" i="24" s="1"/>
  <c r="Y4" i="24"/>
  <c r="AC3" i="24"/>
  <c r="AB3" i="24"/>
  <c r="AD3" i="24" s="1"/>
  <c r="Y3" i="24"/>
  <c r="AC2" i="24"/>
  <c r="AB2" i="24"/>
  <c r="AD2" i="24" s="1"/>
  <c r="Y2" i="24"/>
  <c r="Y2" i="9"/>
  <c r="T17" i="17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O28" i="10"/>
  <c r="AO29" i="10"/>
  <c r="AO30" i="10"/>
  <c r="AO31" i="10"/>
  <c r="AO32" i="10"/>
  <c r="AO33" i="10"/>
  <c r="AO34" i="10"/>
  <c r="AO35" i="10"/>
  <c r="AO36" i="10"/>
  <c r="AO27" i="10"/>
  <c r="AN28" i="10"/>
  <c r="AN29" i="10"/>
  <c r="AN30" i="10"/>
  <c r="AN31" i="10"/>
  <c r="AN32" i="10"/>
  <c r="AN33" i="10"/>
  <c r="AN34" i="10"/>
  <c r="AN35" i="10"/>
  <c r="AN36" i="10"/>
  <c r="AN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Y28" i="10"/>
  <c r="Y29" i="10"/>
  <c r="Y30" i="10"/>
  <c r="Y31" i="10"/>
  <c r="Y32" i="10"/>
  <c r="Y33" i="10"/>
  <c r="Y34" i="10"/>
  <c r="Y35" i="10"/>
  <c r="Y36" i="10"/>
  <c r="Y27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Y23" i="10"/>
  <c r="Y22" i="10"/>
  <c r="Y21" i="10"/>
  <c r="Y20" i="10"/>
  <c r="Y19" i="10"/>
  <c r="Y18" i="10"/>
  <c r="Y17" i="10"/>
  <c r="Y16" i="10"/>
  <c r="O14" i="10"/>
  <c r="AC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Y15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Y14" i="10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T28" i="10"/>
  <c r="T29" i="10"/>
  <c r="T30" i="10"/>
  <c r="T31" i="10"/>
  <c r="T32" i="10"/>
  <c r="T33" i="10"/>
  <c r="T34" i="10"/>
  <c r="T35" i="10"/>
  <c r="T36" i="10"/>
  <c r="B27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R15" i="10"/>
  <c r="R16" i="10"/>
  <c r="R17" i="10"/>
  <c r="R18" i="10"/>
  <c r="R19" i="10"/>
  <c r="R20" i="10"/>
  <c r="R21" i="10"/>
  <c r="R22" i="10"/>
  <c r="R23" i="10"/>
  <c r="Q15" i="10"/>
  <c r="Q16" i="10"/>
  <c r="Q17" i="10"/>
  <c r="Q18" i="10"/>
  <c r="Q19" i="10"/>
  <c r="Q20" i="10"/>
  <c r="Q21" i="10"/>
  <c r="Q22" i="10"/>
  <c r="Q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I15" i="10"/>
  <c r="I16" i="10"/>
  <c r="I17" i="10"/>
  <c r="I18" i="10"/>
  <c r="I19" i="10"/>
  <c r="I20" i="10"/>
  <c r="I21" i="10"/>
  <c r="I22" i="10"/>
  <c r="I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T14" i="10"/>
  <c r="S14" i="10"/>
  <c r="R14" i="10"/>
  <c r="Q14" i="10"/>
  <c r="P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6" i="10"/>
  <c r="B14" i="10"/>
  <c r="B15" i="10"/>
  <c r="B17" i="10"/>
  <c r="B18" i="10"/>
  <c r="B19" i="10"/>
  <c r="B20" i="10"/>
  <c r="B21" i="10"/>
  <c r="B22" i="10"/>
  <c r="B23" i="10"/>
  <c r="T3" i="10"/>
  <c r="T4" i="10"/>
  <c r="T5" i="10"/>
  <c r="T6" i="10"/>
  <c r="T7" i="10"/>
  <c r="T8" i="10"/>
  <c r="T9" i="10"/>
  <c r="T10" i="10"/>
  <c r="T11" i="10"/>
  <c r="C33" i="11"/>
  <c r="T2" i="10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E150" i="9"/>
  <c r="AE151" i="9"/>
  <c r="AE152" i="9"/>
  <c r="AE153" i="9"/>
  <c r="AE154" i="9"/>
  <c r="AE155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08" i="9"/>
  <c r="AE107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92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76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60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46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18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2" i="9"/>
  <c r="AB5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6" i="11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B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C14" i="11"/>
  <c r="D14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B155" i="9"/>
  <c r="AD155" i="9" s="1"/>
  <c r="AB3" i="9"/>
  <c r="AD3" i="9" s="1"/>
  <c r="AB4" i="9"/>
  <c r="AD4" i="9" s="1"/>
  <c r="AD5" i="9"/>
  <c r="AB6" i="9"/>
  <c r="AD6" i="9" s="1"/>
  <c r="AB7" i="9"/>
  <c r="AD7" i="9" s="1"/>
  <c r="AB8" i="9"/>
  <c r="AD8" i="9" s="1"/>
  <c r="AB9" i="9"/>
  <c r="AD9" i="9" s="1"/>
  <c r="AB10" i="9"/>
  <c r="AD10" i="9" s="1"/>
  <c r="AB11" i="9"/>
  <c r="AD11" i="9" s="1"/>
  <c r="AB12" i="9"/>
  <c r="AD12" i="9" s="1"/>
  <c r="AB13" i="9"/>
  <c r="AD13" i="9" s="1"/>
  <c r="AB14" i="9"/>
  <c r="AD14" i="9" s="1"/>
  <c r="AB15" i="9"/>
  <c r="AD15" i="9" s="1"/>
  <c r="AB16" i="9"/>
  <c r="AD16" i="9" s="1"/>
  <c r="AB17" i="9"/>
  <c r="AD17" i="9" s="1"/>
  <c r="AB18" i="9"/>
  <c r="AD18" i="9" s="1"/>
  <c r="AB19" i="9"/>
  <c r="AD19" i="9" s="1"/>
  <c r="AB20" i="9"/>
  <c r="AD20" i="9" s="1"/>
  <c r="AB21" i="9"/>
  <c r="AD21" i="9" s="1"/>
  <c r="AB22" i="9"/>
  <c r="AD22" i="9" s="1"/>
  <c r="AB23" i="9"/>
  <c r="AD23" i="9" s="1"/>
  <c r="AB24" i="9"/>
  <c r="AD24" i="9" s="1"/>
  <c r="AB25" i="9"/>
  <c r="AD25" i="9" s="1"/>
  <c r="AB26" i="9"/>
  <c r="AD26" i="9" s="1"/>
  <c r="AB27" i="9"/>
  <c r="AD27" i="9" s="1"/>
  <c r="AB28" i="9"/>
  <c r="AD28" i="9" s="1"/>
  <c r="AB29" i="9"/>
  <c r="AD29" i="9" s="1"/>
  <c r="AB30" i="9"/>
  <c r="AD30" i="9" s="1"/>
  <c r="AB31" i="9"/>
  <c r="AD31" i="9" s="1"/>
  <c r="AB32" i="9"/>
  <c r="AD32" i="9" s="1"/>
  <c r="AB33" i="9"/>
  <c r="AD33" i="9" s="1"/>
  <c r="AB34" i="9"/>
  <c r="AD34" i="9" s="1"/>
  <c r="AB35" i="9"/>
  <c r="AD35" i="9" s="1"/>
  <c r="AB36" i="9"/>
  <c r="AD36" i="9" s="1"/>
  <c r="AB37" i="9"/>
  <c r="AD37" i="9" s="1"/>
  <c r="AB38" i="9"/>
  <c r="AD38" i="9" s="1"/>
  <c r="AB39" i="9"/>
  <c r="AD39" i="9" s="1"/>
  <c r="AB40" i="9"/>
  <c r="AD40" i="9" s="1"/>
  <c r="AB41" i="9"/>
  <c r="AD41" i="9" s="1"/>
  <c r="AB42" i="9"/>
  <c r="AD42" i="9" s="1"/>
  <c r="AB43" i="9"/>
  <c r="AD43" i="9" s="1"/>
  <c r="AB44" i="9"/>
  <c r="AD44" i="9" s="1"/>
  <c r="AB45" i="9"/>
  <c r="AD45" i="9" s="1"/>
  <c r="AB46" i="9"/>
  <c r="AD46" i="9" s="1"/>
  <c r="AB47" i="9"/>
  <c r="AD47" i="9" s="1"/>
  <c r="AB48" i="9"/>
  <c r="AD48" i="9" s="1"/>
  <c r="AD49" i="9"/>
  <c r="AB50" i="9"/>
  <c r="AD50" i="9" s="1"/>
  <c r="AB51" i="9"/>
  <c r="AD51" i="9" s="1"/>
  <c r="AB52" i="9"/>
  <c r="AD52" i="9" s="1"/>
  <c r="AB53" i="9"/>
  <c r="AD53" i="9" s="1"/>
  <c r="AB54" i="9"/>
  <c r="AD54" i="9" s="1"/>
  <c r="AB55" i="9"/>
  <c r="AD55" i="9" s="1"/>
  <c r="AB56" i="9"/>
  <c r="AD56" i="9" s="1"/>
  <c r="AB57" i="9"/>
  <c r="AD57" i="9" s="1"/>
  <c r="AB58" i="9"/>
  <c r="AD58" i="9" s="1"/>
  <c r="AB59" i="9"/>
  <c r="AD59" i="9" s="1"/>
  <c r="AB60" i="9"/>
  <c r="AD60" i="9" s="1"/>
  <c r="AB61" i="9"/>
  <c r="AD61" i="9" s="1"/>
  <c r="AB62" i="9"/>
  <c r="AD62" i="9" s="1"/>
  <c r="AB63" i="9"/>
  <c r="AD63" i="9" s="1"/>
  <c r="AB64" i="9"/>
  <c r="AD64" i="9" s="1"/>
  <c r="AB65" i="9"/>
  <c r="AD65" i="9" s="1"/>
  <c r="AB66" i="9"/>
  <c r="AD66" i="9" s="1"/>
  <c r="AB67" i="9"/>
  <c r="AD67" i="9" s="1"/>
  <c r="AB68" i="9"/>
  <c r="AD68" i="9" s="1"/>
  <c r="AB69" i="9"/>
  <c r="AD69" i="9" s="1"/>
  <c r="AB70" i="9"/>
  <c r="AD70" i="9" s="1"/>
  <c r="AB71" i="9"/>
  <c r="AD71" i="9" s="1"/>
  <c r="AB72" i="9"/>
  <c r="AD72" i="9" s="1"/>
  <c r="AB73" i="9"/>
  <c r="AD73" i="9" s="1"/>
  <c r="AB74" i="9"/>
  <c r="AD74" i="9" s="1"/>
  <c r="AB75" i="9"/>
  <c r="AD75" i="9" s="1"/>
  <c r="AB76" i="9"/>
  <c r="AD76" i="9" s="1"/>
  <c r="AB77" i="9"/>
  <c r="AD77" i="9" s="1"/>
  <c r="AB78" i="9"/>
  <c r="AD78" i="9" s="1"/>
  <c r="AB79" i="9"/>
  <c r="AD79" i="9" s="1"/>
  <c r="AB80" i="9"/>
  <c r="AD80" i="9" s="1"/>
  <c r="AB81" i="9"/>
  <c r="AD81" i="9" s="1"/>
  <c r="AB82" i="9"/>
  <c r="AD82" i="9" s="1"/>
  <c r="AB83" i="9"/>
  <c r="AD83" i="9" s="1"/>
  <c r="AB84" i="9"/>
  <c r="AD84" i="9" s="1"/>
  <c r="AB85" i="9"/>
  <c r="AD85" i="9" s="1"/>
  <c r="AB86" i="9"/>
  <c r="AD86" i="9" s="1"/>
  <c r="AB87" i="9"/>
  <c r="AD87" i="9" s="1"/>
  <c r="AB88" i="9"/>
  <c r="AD88" i="9" s="1"/>
  <c r="AB89" i="9"/>
  <c r="AD89" i="9" s="1"/>
  <c r="AB90" i="9"/>
  <c r="AD90" i="9" s="1"/>
  <c r="AB91" i="9"/>
  <c r="AD91" i="9" s="1"/>
  <c r="AB92" i="9"/>
  <c r="AD92" i="9" s="1"/>
  <c r="AB93" i="9"/>
  <c r="AD93" i="9" s="1"/>
  <c r="AB94" i="9"/>
  <c r="AD94" i="9" s="1"/>
  <c r="AB95" i="9"/>
  <c r="AD95" i="9" s="1"/>
  <c r="AB96" i="9"/>
  <c r="AD96" i="9" s="1"/>
  <c r="AB97" i="9"/>
  <c r="AD97" i="9" s="1"/>
  <c r="AB98" i="9"/>
  <c r="AD98" i="9" s="1"/>
  <c r="AB99" i="9"/>
  <c r="AD99" i="9" s="1"/>
  <c r="AB100" i="9"/>
  <c r="AD100" i="9" s="1"/>
  <c r="AB101" i="9"/>
  <c r="AD101" i="9" s="1"/>
  <c r="AB102" i="9"/>
  <c r="AD102" i="9" s="1"/>
  <c r="AB103" i="9"/>
  <c r="AD103" i="9" s="1"/>
  <c r="AB104" i="9"/>
  <c r="AD104" i="9" s="1"/>
  <c r="AB105" i="9"/>
  <c r="AD105" i="9" s="1"/>
  <c r="AB106" i="9"/>
  <c r="AD106" i="9" s="1"/>
  <c r="AB107" i="9"/>
  <c r="AD107" i="9" s="1"/>
  <c r="AB108" i="9"/>
  <c r="AD108" i="9" s="1"/>
  <c r="AB109" i="9"/>
  <c r="AD109" i="9" s="1"/>
  <c r="AB110" i="9"/>
  <c r="AD110" i="9" s="1"/>
  <c r="AB111" i="9"/>
  <c r="AD111" i="9" s="1"/>
  <c r="AB112" i="9"/>
  <c r="AD112" i="9" s="1"/>
  <c r="AB113" i="9"/>
  <c r="AD113" i="9" s="1"/>
  <c r="AB114" i="9"/>
  <c r="AD114" i="9" s="1"/>
  <c r="AB115" i="9"/>
  <c r="AD115" i="9" s="1"/>
  <c r="AB116" i="9"/>
  <c r="AD116" i="9" s="1"/>
  <c r="AB117" i="9"/>
  <c r="AD117" i="9" s="1"/>
  <c r="AB118" i="9"/>
  <c r="AD118" i="9" s="1"/>
  <c r="AB119" i="9"/>
  <c r="AD119" i="9" s="1"/>
  <c r="AB120" i="9"/>
  <c r="AD120" i="9" s="1"/>
  <c r="AB121" i="9"/>
  <c r="AD121" i="9" s="1"/>
  <c r="AB122" i="9"/>
  <c r="AD122" i="9" s="1"/>
  <c r="AB123" i="9"/>
  <c r="AD123" i="9" s="1"/>
  <c r="AB124" i="9"/>
  <c r="AD124" i="9" s="1"/>
  <c r="AB125" i="9"/>
  <c r="AD125" i="9" s="1"/>
  <c r="AB126" i="9"/>
  <c r="AD126" i="9" s="1"/>
  <c r="AB127" i="9"/>
  <c r="AD127" i="9" s="1"/>
  <c r="AB128" i="9"/>
  <c r="AD128" i="9" s="1"/>
  <c r="AB129" i="9"/>
  <c r="AD129" i="9" s="1"/>
  <c r="AB130" i="9"/>
  <c r="AD130" i="9" s="1"/>
  <c r="AB131" i="9"/>
  <c r="AD131" i="9" s="1"/>
  <c r="AB132" i="9"/>
  <c r="AD132" i="9" s="1"/>
  <c r="AB133" i="9"/>
  <c r="AD133" i="9" s="1"/>
  <c r="AB134" i="9"/>
  <c r="AD134" i="9" s="1"/>
  <c r="AB135" i="9"/>
  <c r="AD135" i="9" s="1"/>
  <c r="AB136" i="9"/>
  <c r="AD136" i="9" s="1"/>
  <c r="AB137" i="9"/>
  <c r="AD137" i="9" s="1"/>
  <c r="AB138" i="9"/>
  <c r="AD138" i="9" s="1"/>
  <c r="AB139" i="9"/>
  <c r="AD139" i="9" s="1"/>
  <c r="AB140" i="9"/>
  <c r="AD140" i="9" s="1"/>
  <c r="AB141" i="9"/>
  <c r="AD141" i="9" s="1"/>
  <c r="AB142" i="9"/>
  <c r="AD142" i="9" s="1"/>
  <c r="AB143" i="9"/>
  <c r="AD143" i="9" s="1"/>
  <c r="AB144" i="9"/>
  <c r="AD144" i="9" s="1"/>
  <c r="AB145" i="9"/>
  <c r="AD145" i="9" s="1"/>
  <c r="AB146" i="9"/>
  <c r="AD146" i="9" s="1"/>
  <c r="AB147" i="9"/>
  <c r="AD147" i="9" s="1"/>
  <c r="AB148" i="9"/>
  <c r="AD148" i="9" s="1"/>
  <c r="AB149" i="9"/>
  <c r="AD149" i="9" s="1"/>
  <c r="AB150" i="9"/>
  <c r="AD150" i="9" s="1"/>
  <c r="AB151" i="9"/>
  <c r="AD151" i="9" s="1"/>
  <c r="AB152" i="9"/>
  <c r="AD152" i="9" s="1"/>
  <c r="AB153" i="9"/>
  <c r="AD153" i="9" s="1"/>
  <c r="AB154" i="9"/>
  <c r="AD154" i="9" s="1"/>
  <c r="AC2" i="9"/>
  <c r="AB2" i="9"/>
  <c r="AD2" i="9" s="1"/>
  <c r="Y11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0" i="9"/>
  <c r="Y9" i="9"/>
  <c r="Y8" i="9"/>
  <c r="Y7" i="9"/>
  <c r="Y6" i="9"/>
  <c r="Y5" i="9"/>
  <c r="Y4" i="9"/>
  <c r="Y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O141" i="33" l="1"/>
  <c r="U142" i="33"/>
  <c r="S141" i="33"/>
  <c r="Q142" i="33"/>
  <c r="M142" i="33"/>
  <c r="K141" i="33"/>
  <c r="I142" i="33"/>
  <c r="G141" i="33"/>
  <c r="T125" i="33"/>
  <c r="P125" i="33"/>
  <c r="L125" i="33"/>
  <c r="H125" i="33"/>
  <c r="U109" i="33"/>
  <c r="Q109" i="33"/>
  <c r="M109" i="33"/>
  <c r="I109" i="33"/>
  <c r="T142" i="33"/>
  <c r="P142" i="33"/>
  <c r="L142" i="33"/>
  <c r="H142" i="33"/>
  <c r="AA142" i="33" s="1"/>
  <c r="E141" i="33"/>
  <c r="R141" i="33"/>
  <c r="N141" i="33"/>
  <c r="J141" i="33"/>
  <c r="F141" i="33"/>
  <c r="S125" i="33"/>
  <c r="O125" i="33"/>
  <c r="K125" i="33"/>
  <c r="G125" i="33"/>
  <c r="T109" i="33"/>
  <c r="P109" i="33"/>
  <c r="L109" i="33"/>
  <c r="H109" i="33"/>
  <c r="E125" i="33"/>
  <c r="R125" i="33"/>
  <c r="N125" i="33"/>
  <c r="J125" i="33"/>
  <c r="F125" i="33"/>
  <c r="S109" i="33"/>
  <c r="O109" i="33"/>
  <c r="K109" i="33"/>
  <c r="G109" i="33"/>
  <c r="U125" i="33"/>
  <c r="Q125" i="33"/>
  <c r="M125" i="33"/>
  <c r="I125" i="33"/>
  <c r="E109" i="33"/>
  <c r="R109" i="33"/>
  <c r="N109" i="33"/>
  <c r="J109" i="33"/>
  <c r="F109" i="33"/>
  <c r="AA126" i="33"/>
  <c r="E94" i="33"/>
  <c r="AA110" i="33"/>
  <c r="R94" i="33"/>
  <c r="N94" i="33"/>
  <c r="J94" i="33"/>
  <c r="T94" i="33"/>
  <c r="L94" i="33"/>
  <c r="P94" i="33"/>
  <c r="F94" i="33"/>
  <c r="T77" i="33"/>
  <c r="P77" i="33"/>
  <c r="L77" i="33"/>
  <c r="H77" i="33"/>
  <c r="U93" i="33"/>
  <c r="Q93" i="33"/>
  <c r="M93" i="33"/>
  <c r="I93" i="33"/>
  <c r="S77" i="33"/>
  <c r="O77" i="33"/>
  <c r="K77" i="33"/>
  <c r="G77" i="33"/>
  <c r="H93" i="33"/>
  <c r="E77" i="33"/>
  <c r="R77" i="33"/>
  <c r="N77" i="33"/>
  <c r="J77" i="33"/>
  <c r="F77" i="33"/>
  <c r="S93" i="33"/>
  <c r="O93" i="33"/>
  <c r="K93" i="33"/>
  <c r="G93" i="33"/>
  <c r="U77" i="33"/>
  <c r="Q77" i="33"/>
  <c r="M77" i="33"/>
  <c r="I77" i="33"/>
  <c r="AA78" i="33"/>
  <c r="N62" i="33"/>
  <c r="J62" i="33"/>
  <c r="E62" i="33"/>
  <c r="F62" i="33"/>
  <c r="R62" i="33"/>
  <c r="Q61" i="33"/>
  <c r="U62" i="33"/>
  <c r="M62" i="33"/>
  <c r="I62" i="33"/>
  <c r="T61" i="33"/>
  <c r="P61" i="33"/>
  <c r="L61" i="33"/>
  <c r="H61" i="33"/>
  <c r="S61" i="33"/>
  <c r="O61" i="33"/>
  <c r="K61" i="33"/>
  <c r="G61" i="33"/>
  <c r="S46" i="33"/>
  <c r="O46" i="33"/>
  <c r="U45" i="33"/>
  <c r="Q45" i="33"/>
  <c r="K46" i="33"/>
  <c r="M45" i="33"/>
  <c r="G46" i="33"/>
  <c r="I45" i="33"/>
  <c r="E46" i="33"/>
  <c r="R46" i="33"/>
  <c r="N46" i="33"/>
  <c r="J46" i="33"/>
  <c r="F46" i="33"/>
  <c r="T45" i="33"/>
  <c r="P45" i="33"/>
  <c r="L45" i="33"/>
  <c r="H45" i="33"/>
  <c r="O29" i="33"/>
  <c r="K29" i="33"/>
  <c r="G29" i="33"/>
  <c r="AA14" i="33"/>
  <c r="S29" i="33"/>
  <c r="V29" i="33"/>
  <c r="R29" i="33"/>
  <c r="N29" i="33"/>
  <c r="J29" i="33"/>
  <c r="F29" i="33"/>
  <c r="E29" i="33"/>
  <c r="U29" i="33"/>
  <c r="Q29" i="33"/>
  <c r="M29" i="33"/>
  <c r="I29" i="33"/>
  <c r="T29" i="33"/>
  <c r="P29" i="33"/>
  <c r="L29" i="33"/>
  <c r="H29" i="33"/>
  <c r="G13" i="33"/>
  <c r="E13" i="33"/>
  <c r="S13" i="33"/>
  <c r="O13" i="33"/>
  <c r="K13" i="33"/>
  <c r="AA30" i="33"/>
  <c r="V13" i="33"/>
  <c r="R13" i="33"/>
  <c r="N13" i="33"/>
  <c r="J13" i="33"/>
  <c r="F13" i="33"/>
  <c r="U13" i="33"/>
  <c r="Q13" i="33"/>
  <c r="M13" i="33"/>
  <c r="I13" i="33"/>
  <c r="T13" i="33"/>
  <c r="P13" i="33"/>
  <c r="L13" i="33"/>
  <c r="H13" i="33"/>
  <c r="AD162" i="33"/>
  <c r="AD166" i="33"/>
  <c r="AD170" i="33"/>
  <c r="AD160" i="33"/>
  <c r="AD76" i="33"/>
  <c r="AD83" i="33"/>
  <c r="AD87" i="33"/>
  <c r="AD91" i="33"/>
  <c r="AD98" i="33"/>
  <c r="AD102" i="33"/>
  <c r="AD106" i="33"/>
  <c r="AD85" i="33"/>
  <c r="AD89" i="33"/>
  <c r="AD96" i="33"/>
  <c r="AD100" i="33"/>
  <c r="AD104" i="33"/>
  <c r="AD108" i="33"/>
  <c r="AD115" i="33"/>
  <c r="AD119" i="33"/>
  <c r="AD123" i="33"/>
  <c r="AD130" i="33"/>
  <c r="AD134" i="33"/>
  <c r="AD138" i="33"/>
  <c r="AD145" i="33"/>
  <c r="AD149" i="33"/>
  <c r="AD164" i="33"/>
  <c r="AD168" i="33"/>
  <c r="AD153" i="33"/>
  <c r="AD113" i="33"/>
  <c r="AD117" i="33"/>
  <c r="AD56" i="33"/>
  <c r="AD60" i="33"/>
  <c r="AD67" i="33"/>
  <c r="AD51" i="33"/>
  <c r="AD19" i="33"/>
  <c r="AD23" i="33"/>
  <c r="AD27" i="33"/>
  <c r="AD34" i="33"/>
  <c r="AD38" i="33"/>
  <c r="AD42" i="33"/>
  <c r="AD57" i="33"/>
  <c r="AD64" i="33"/>
  <c r="AD68" i="33"/>
  <c r="AD72" i="33"/>
  <c r="AD48" i="33"/>
  <c r="AD52" i="33"/>
  <c r="AD55" i="33"/>
  <c r="AD59" i="33"/>
  <c r="AD66" i="33"/>
  <c r="AD70" i="33"/>
  <c r="AD74" i="33"/>
  <c r="AD81" i="33"/>
  <c r="AD172" i="33"/>
  <c r="AD16" i="33"/>
  <c r="AD20" i="33"/>
  <c r="AD24" i="33"/>
  <c r="AD28" i="33"/>
  <c r="AD35" i="33"/>
  <c r="AD39" i="33"/>
  <c r="AD43" i="33"/>
  <c r="AD54" i="33"/>
  <c r="AD58" i="33"/>
  <c r="AD65" i="33"/>
  <c r="AD69" i="33"/>
  <c r="AD50" i="33"/>
  <c r="AD18" i="33"/>
  <c r="AD22" i="33"/>
  <c r="AD26" i="33"/>
  <c r="AD33" i="33"/>
  <c r="AD37" i="33"/>
  <c r="AD41" i="33"/>
  <c r="AD49" i="33"/>
  <c r="AD53" i="33"/>
  <c r="AD121" i="33"/>
  <c r="AD128" i="33"/>
  <c r="AD132" i="33"/>
  <c r="AD136" i="33"/>
  <c r="AD140" i="33"/>
  <c r="AD147" i="33"/>
  <c r="AD151" i="33"/>
  <c r="AD155" i="33"/>
  <c r="AD17" i="33"/>
  <c r="AD21" i="33"/>
  <c r="AD25" i="33"/>
  <c r="AD32" i="33"/>
  <c r="AD36" i="33"/>
  <c r="AD40" i="33"/>
  <c r="AD44" i="33"/>
  <c r="AD71" i="33"/>
  <c r="AD75" i="33"/>
  <c r="AD82" i="33"/>
  <c r="AD86" i="33"/>
  <c r="AD90" i="33"/>
  <c r="AD97" i="33"/>
  <c r="AD101" i="33"/>
  <c r="AD105" i="33"/>
  <c r="AD112" i="33"/>
  <c r="AD116" i="33"/>
  <c r="AD120" i="33"/>
  <c r="AD124" i="33"/>
  <c r="AD131" i="33"/>
  <c r="AD135" i="33"/>
  <c r="AD139" i="33"/>
  <c r="AD146" i="33"/>
  <c r="AD150" i="33"/>
  <c r="AD154" i="33"/>
  <c r="AD161" i="33"/>
  <c r="AD165" i="33"/>
  <c r="AD169" i="33"/>
  <c r="AD73" i="33"/>
  <c r="AD80" i="33"/>
  <c r="AD84" i="33"/>
  <c r="AD88" i="33"/>
  <c r="AD92" i="33"/>
  <c r="AD99" i="33"/>
  <c r="AD103" i="33"/>
  <c r="AD107" i="33"/>
  <c r="AD114" i="33"/>
  <c r="AD118" i="33"/>
  <c r="AD122" i="33"/>
  <c r="AD129" i="33"/>
  <c r="AD133" i="33"/>
  <c r="AD137" i="33"/>
  <c r="AD144" i="33"/>
  <c r="AD148" i="33"/>
  <c r="AD152" i="33"/>
  <c r="AD156" i="33"/>
  <c r="AD163" i="33"/>
  <c r="AD167" i="33"/>
  <c r="AD171" i="33"/>
  <c r="S17" i="25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AA94" i="33" l="1"/>
  <c r="AA62" i="33"/>
  <c r="AA46" i="33"/>
  <c r="B39" i="10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W3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tc={CBE713CE-2CE2-574C-8511-C666B002917B}</author>
    <author>tc={EF4DEC20-BE3D-6149-9A44-E64E685EE0F5}</author>
  </authors>
  <commentList>
    <comment ref="A1" authorId="0" shapeId="0" xr:uid="{CBE713CE-2CE2-574C-8511-C666B00291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EF4DEC20-BE3D-6149-9A44-E64E685EE0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tc={2224B287-A8FD-C246-B58B-0FFE7A9E514C}</author>
  </authors>
  <commentList>
    <comment ref="D107" authorId="0" shapeId="0" xr:uid="{2224B287-A8FD-C246-B58B-0FFE7A9E514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tc={FBB09F13-9DC9-46EE-913F-605D94EB7472}</author>
  </authors>
  <commentList>
    <comment ref="D78" authorId="0" shapeId="0" xr:uid="{FBB09F13-9DC9-46EE-913F-605D94EB7472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tc={DA043209-CD02-44C3-B787-9D2252B6BA3F}</author>
    <author>tc={A972E889-10EA-47C5-905E-DFD796F41FDF}</author>
  </authors>
  <commentList>
    <comment ref="A1" authorId="0" shapeId="0" xr:uid="{DA043209-CD02-44C3-B787-9D2252B6BA3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calculations with restricted time</t>
      </text>
    </comment>
    <comment ref="D108" authorId="1" shapeId="0" xr:uid="{A972E889-10EA-47C5-905E-DFD796F41FD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tc={2881751B-15F3-4033-9E11-4E47D4562AA7}</author>
  </authors>
  <commentList>
    <comment ref="D78" authorId="0" shapeId="0" xr:uid="{2881751B-15F3-4033-9E11-4E47D4562AA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tc={88131602-7D1A-4A58-867C-96530426D7B0}</author>
  </authors>
  <commentList>
    <comment ref="D83" authorId="0" shapeId="0" xr:uid="{88131602-7D1A-4A58-867C-96530426D7B0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tc={06C850F1-DE0C-4C34-AAD2-8C9C90323BAD}</author>
  </authors>
  <commentList>
    <comment ref="AT1" authorId="0" shapeId="0" xr:uid="{06C850F1-DE0C-4C34-AAD2-8C9C90323BAD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freq with 30-6:30 timing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tc={81D0FC98-774F-954F-B3EE-4BC5551F171E}</author>
  </authors>
  <commentList>
    <comment ref="A1" authorId="0" shapeId="0" xr:uid="{81D0FC98-774F-954F-B3EE-4BC5551F17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sharedStrings.xml><?xml version="1.0" encoding="utf-8"?>
<sst xmlns="http://schemas.openxmlformats.org/spreadsheetml/2006/main" count="8468" uniqueCount="182">
  <si>
    <t>recording</t>
  </si>
  <si>
    <t>site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</si>
  <si>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</si>
  <si>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</si>
  <si>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</si>
  <si>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</si>
  <si>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</si>
  <si>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</si>
  <si>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</si>
  <si>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</si>
  <si>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</si>
  <si>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</si>
  <si>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</si>
  <si>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</si>
  <si>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</si>
  <si>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</si>
  <si>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</si>
  <si>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</si>
  <si>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</si>
  <si>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</si>
  <si>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</si>
  <si>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</si>
  <si>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</si>
  <si>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</si>
  <si>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</si>
  <si>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</si>
  <si>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</si>
  <si>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</si>
  <si>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</si>
  <si>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</si>
  <si>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</si>
  <si>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ardmore</t>
  </si>
  <si>
    <t>20160112_151418</t>
  </si>
  <si>
    <t>gallanach_bay</t>
  </si>
  <si>
    <t>port_dinallaen</t>
  </si>
  <si>
    <t>gansey_bay</t>
  </si>
  <si>
    <t>kyles_of_bute</t>
  </si>
  <si>
    <t>isle_of_soay</t>
  </si>
  <si>
    <t>canna</t>
  </si>
  <si>
    <t>skye</t>
  </si>
  <si>
    <t>craignish</t>
  </si>
  <si>
    <t>kintyre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</si>
  <si>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</si>
  <si>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</si>
  <si>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</si>
  <si>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</si>
  <si>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</si>
  <si>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</si>
  <si>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</si>
  <si>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</si>
  <si>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</si>
  <si>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</si>
  <si>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</si>
  <si>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</si>
  <si>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</si>
  <si>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</si>
  <si>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</si>
  <si>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</si>
  <si>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</si>
  <si>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</si>
  <si>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</si>
  <si>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</si>
  <si>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</si>
  <si>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</si>
  <si>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</si>
  <si>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</si>
  <si>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purr</t>
  </si>
  <si>
    <t>murmur_series</t>
  </si>
  <si>
    <t>big_gulp</t>
  </si>
  <si>
    <t>long_low_grunt</t>
  </si>
  <si>
    <t>total</t>
  </si>
  <si>
    <t>no_dolphin</t>
  </si>
  <si>
    <t xml:space="preserve">p </t>
  </si>
  <si>
    <t>p2</t>
  </si>
  <si>
    <t>plnp</t>
  </si>
  <si>
    <t>max_richness</t>
  </si>
  <si>
    <t>simpsons</t>
  </si>
  <si>
    <t>habitat</t>
  </si>
  <si>
    <t>acitivty</t>
  </si>
  <si>
    <t>abunance</t>
  </si>
  <si>
    <t>boats</t>
  </si>
  <si>
    <t>wind</t>
  </si>
  <si>
    <t>animals</t>
  </si>
  <si>
    <t>ferry</t>
  </si>
  <si>
    <t>simpson</t>
  </si>
  <si>
    <t>samples</t>
  </si>
  <si>
    <t>chirp</t>
  </si>
  <si>
    <t>sample_richness</t>
  </si>
  <si>
    <t>long</t>
  </si>
  <si>
    <t>lat</t>
  </si>
  <si>
    <t>eunis_code</t>
  </si>
  <si>
    <t>description</t>
  </si>
  <si>
    <t>wildlife</t>
  </si>
  <si>
    <t>revised_habitat</t>
  </si>
  <si>
    <t>weather</t>
  </si>
  <si>
    <t>A5.243</t>
  </si>
  <si>
    <t>Arenicola marine in infralittoral fine sand or muddy sand</t>
  </si>
  <si>
    <t>birds</t>
  </si>
  <si>
    <t>fair</t>
  </si>
  <si>
    <t>A2.2312</t>
  </si>
  <si>
    <t>Polychaetes in littoral fine sand</t>
  </si>
  <si>
    <t>seal</t>
  </si>
  <si>
    <t xml:space="preserve">boat </t>
  </si>
  <si>
    <t>A5.5331</t>
  </si>
  <si>
    <t>Zostera marine beds on lower shore or infralittoral clean or muddy sand</t>
  </si>
  <si>
    <t>A3.122</t>
  </si>
  <si>
    <t>Laminaria saccharina on exposed infralittoral rock</t>
  </si>
  <si>
    <t>none_observed</t>
  </si>
  <si>
    <t>maybe</t>
  </si>
  <si>
    <t>A3.322</t>
  </si>
  <si>
    <t>Laminaria saccharina on variable salinity grazed infrslittoral rock</t>
  </si>
  <si>
    <t>eider_ducks</t>
  </si>
  <si>
    <t>rain</t>
  </si>
  <si>
    <t xml:space="preserve">A4.2112 </t>
  </si>
  <si>
    <t>Caryophyllia smithii and large solitary ascidians on exposed or moderately exposed circalittoral rock</t>
  </si>
  <si>
    <t>small_boat</t>
  </si>
  <si>
    <t>A3.313</t>
  </si>
  <si>
    <t>Laminaria saccharina on very sheltered infralittoral rock</t>
  </si>
  <si>
    <t>Zostera marina or angustifolia beds on lower shore or infralittoral clean or muddy sand</t>
  </si>
  <si>
    <t>cetaceans</t>
  </si>
  <si>
    <t>none</t>
  </si>
  <si>
    <t>A5.5332</t>
  </si>
  <si>
    <t>A5.5333</t>
  </si>
  <si>
    <t>A5.5334</t>
  </si>
  <si>
    <t>A5.5335</t>
  </si>
  <si>
    <t>A5.5336</t>
  </si>
  <si>
    <t>A5.5337</t>
  </si>
  <si>
    <t>A5.5338</t>
  </si>
  <si>
    <t>A5.5339</t>
  </si>
  <si>
    <t>A5.5340</t>
  </si>
  <si>
    <t>A5.5341</t>
  </si>
  <si>
    <t>A5.5342</t>
  </si>
  <si>
    <t>A5.5343</t>
  </si>
  <si>
    <t>A5.5344</t>
  </si>
  <si>
    <t>A5.5345</t>
  </si>
  <si>
    <t>A5.5346</t>
  </si>
  <si>
    <t>low_richness</t>
  </si>
  <si>
    <t>high_sounds</t>
  </si>
  <si>
    <t>low_sounds</t>
  </si>
  <si>
    <t>high_low_sound_ratio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</si>
  <si>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</si>
  <si>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</si>
  <si>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</si>
  <si>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</si>
  <si>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</si>
  <si>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</si>
  <si>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</si>
  <si>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</si>
  <si>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</si>
  <si>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</si>
  <si>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</si>
  <si>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</si>
  <si>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</si>
  <si>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</si>
  <si>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</si>
  <si>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</si>
  <si>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</si>
  <si>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</si>
  <si>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</si>
  <si>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</si>
  <si>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</si>
  <si>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</si>
  <si>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</si>
  <si>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</si>
  <si>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</si>
  <si>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</si>
  <si>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</si>
  <si>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</si>
  <si>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</si>
  <si>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</si>
  <si>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</si>
  <si>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</si>
  <si>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</si>
  <si>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</si>
  <si>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</si>
  <si>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MB32</t>
  </si>
  <si>
    <t>coarse</t>
  </si>
  <si>
    <t>Atlantic infralittoral coarse sediment</t>
  </si>
  <si>
    <t>na</t>
  </si>
  <si>
    <t>seabed</t>
  </si>
  <si>
    <t>atlantic infralittoral seabed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</si>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</sst>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CBE713CE-2CE2-574C-8511-C666B002917B}">
    <text>presence at a site/total sites at which present</text>
  </threadedComment>
  <threadedComment ref="A14" dT="2024-03-12T09:40:55.77" personId="{88B568D8-709A-294E-B1A8-8C2C229498B8}" id="{EF4DEC20-BE3D-6149-9A44-E64E685EE0F5}">
    <text>presence at a site/total sites at which present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107" dT="2024-03-04T14:47:13.84" personId="{88B568D8-709A-294E-B1A8-8C2C229498B8}" id="{2224B287-A8FD-C246-B58B-0FFE7A9E514C}">
    <text>lots of snapping and clicking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FBB09F13-9DC9-46EE-913F-605D94EB7472}">
    <text>lots of snapping and clicking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3-22T17:49:02.52" personId="{88B568D8-709A-294E-B1A8-8C2C229498B8}" id="{DA043209-CD02-44C3-B787-9D2252B6BA3F}">
    <text>calculations with restricted time</text>
  </threadedComment>
  <threadedComment ref="D108" dT="2024-03-04T14:47:13.84" personId="{88B568D8-709A-294E-B1A8-8C2C229498B8}" id="{A972E889-10EA-47C5-905E-DFD796F41FDF}">
    <text>lots of snapping and clicking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2881751B-15F3-4033-9E11-4E47D4562AA7}">
    <text>lots of snapping and clicking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83" dT="2024-03-04T14:47:13.84" personId="{88B568D8-709A-294E-B1A8-8C2C229498B8}" id="{88131602-7D1A-4A58-867C-96530426D7B0}">
    <text>lots of snapping and clicking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T1" dT="2024-03-22T17:42:03.05" personId="{88B568D8-709A-294E-B1A8-8C2C229498B8}" id="{06C850F1-DE0C-4C34-AAD2-8C9C90323BAD}">
    <text>low freq with 30-6:30 timing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81D0FC98-774F-954F-B3EE-4BC5551F171E}">
    <text>presence at a site/total sites at which present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2" activePane="bottomLeft" state="frozen"/>
      <selection pane="bottomLeft" activeCell="D111" sqref="D1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8" max="28" width="10.83203125" customWidth="1"/>
    <col min="29" max="29" width="16.832031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F1" t="s">
        <v>28</v>
      </c>
      <c r="AG1" t="s">
        <v>29</v>
      </c>
    </row>
    <row r="2" spans="1:33" x14ac:dyDescent="0.2">
      <c r="A2" s="9" t="s">
        <v>30</v>
      </c>
      <c r="B2" s="9" t="s">
        <v>31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 x14ac:dyDescent="0.2">
      <c r="A3" s="9" t="s">
        <v>32</v>
      </c>
      <c r="B3" s="9" t="s">
        <v>33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 x14ac:dyDescent="0.2">
      <c r="A4" s="9"/>
      <c r="B4" t="s">
        <v>34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 x14ac:dyDescent="0.2">
      <c r="A5" s="9"/>
      <c r="B5" t="s">
        <v>35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 x14ac:dyDescent="0.2">
      <c r="A6" s="9"/>
      <c r="B6" t="s">
        <v>36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 x14ac:dyDescent="0.2">
      <c r="A7" s="9"/>
      <c r="B7" t="s">
        <v>37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 x14ac:dyDescent="0.2">
      <c r="A8" s="9"/>
      <c r="B8" t="s">
        <v>38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 x14ac:dyDescent="0.2">
      <c r="A9" s="9"/>
      <c r="B9" t="s">
        <v>39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 x14ac:dyDescent="0.2">
      <c r="A10" s="9"/>
      <c r="B10" t="s">
        <v>40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 x14ac:dyDescent="0.2">
      <c r="A11" s="9"/>
      <c r="B11" t="s">
        <v>41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42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 x14ac:dyDescent="0.2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 x14ac:dyDescent="0.2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 x14ac:dyDescent="0.2">
      <c r="A14" s="9" t="s">
        <v>22</v>
      </c>
      <c r="B14" t="s">
        <v>36</v>
      </c>
      <c r="C14" s="9">
        <f>IF(MAX(C17:C32)=1,1, IF(MAX(C17:C32)=0,0,""))</f>
        <v>1</v>
      </c>
      <c r="D14" s="9">
        <f t="shared" ref="D14:Y14" si="4">IF(MAX(D17:D32)=1,1, IF(MAX(D17:D32)=0,0,""))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si="4"/>
        <v>0</v>
      </c>
      <c r="V14" s="9">
        <f t="shared" si="4"/>
        <v>1</v>
      </c>
      <c r="W14" s="9" t="str">
        <f t="shared" si="4"/>
        <v/>
      </c>
      <c r="X14" s="9" t="str">
        <f t="shared" si="4"/>
        <v/>
      </c>
      <c r="Y14" s="9" t="str">
        <f t="shared" si="4"/>
        <v/>
      </c>
      <c r="Z14" s="9"/>
      <c r="AA14" s="9">
        <f>AVERAGE(AA17:AA32)</f>
        <v>0.61875000000000013</v>
      </c>
      <c r="AB14" s="9">
        <f t="shared" ref="AB14:AD14" si="5">AVERAGE(AB17:AB32)</f>
        <v>12</v>
      </c>
      <c r="AC14" s="9">
        <f t="shared" si="5"/>
        <v>0.875</v>
      </c>
      <c r="AD14" s="9">
        <f t="shared" si="5"/>
        <v>4.875</v>
      </c>
      <c r="AE14" s="9"/>
    </row>
    <row r="15" spans="1:33" x14ac:dyDescent="0.2">
      <c r="A15" s="9" t="s">
        <v>43</v>
      </c>
      <c r="B15" t="s">
        <v>36</v>
      </c>
      <c r="C15" s="9">
        <f>COUNTIF(C17:C32,1)/16</f>
        <v>0.8125</v>
      </c>
      <c r="D15" s="9">
        <f t="shared" ref="D15:Y15" si="6">COUNTIF(D17:D32,1)/16</f>
        <v>1</v>
      </c>
      <c r="E15" s="9">
        <f t="shared" si="6"/>
        <v>0.6875</v>
      </c>
      <c r="F15" s="9">
        <f t="shared" si="6"/>
        <v>1</v>
      </c>
      <c r="G15" s="9">
        <f t="shared" si="6"/>
        <v>0.8125</v>
      </c>
      <c r="H15" s="9">
        <f t="shared" si="6"/>
        <v>0</v>
      </c>
      <c r="I15" s="9">
        <f t="shared" si="6"/>
        <v>0</v>
      </c>
      <c r="J15" s="9">
        <f t="shared" si="6"/>
        <v>0.4375</v>
      </c>
      <c r="K15" s="9">
        <f t="shared" si="6"/>
        <v>6.25E-2</v>
      </c>
      <c r="L15" s="9">
        <f t="shared" si="6"/>
        <v>0</v>
      </c>
      <c r="M15" s="9">
        <f t="shared" si="6"/>
        <v>0</v>
      </c>
      <c r="N15" s="9">
        <f t="shared" si="6"/>
        <v>6.25E-2</v>
      </c>
      <c r="O15" s="9">
        <f t="shared" si="6"/>
        <v>6.25E-2</v>
      </c>
      <c r="P15" s="9">
        <f t="shared" si="6"/>
        <v>0.5625</v>
      </c>
      <c r="Q15" s="9">
        <f t="shared" si="6"/>
        <v>0</v>
      </c>
      <c r="R15" s="9">
        <f t="shared" si="6"/>
        <v>0</v>
      </c>
      <c r="S15" s="9">
        <f t="shared" si="6"/>
        <v>6.25E-2</v>
      </c>
      <c r="T15" s="9">
        <f t="shared" si="6"/>
        <v>0</v>
      </c>
      <c r="U15" s="9">
        <f t="shared" si="6"/>
        <v>0</v>
      </c>
      <c r="V15" s="9">
        <f t="shared" si="6"/>
        <v>0.1875</v>
      </c>
      <c r="W15" s="9">
        <f t="shared" si="6"/>
        <v>0</v>
      </c>
      <c r="X15" s="9">
        <f t="shared" si="6"/>
        <v>0</v>
      </c>
      <c r="Y15" s="9">
        <f t="shared" si="6"/>
        <v>0.1875</v>
      </c>
      <c r="Z15" s="9"/>
      <c r="AA15" s="9"/>
      <c r="AB15" s="9"/>
      <c r="AC15" s="9"/>
      <c r="AD15" s="9"/>
      <c r="AE15" s="9"/>
    </row>
    <row r="16" spans="1:33" x14ac:dyDescent="0.2">
      <c r="A16" s="9" t="s">
        <v>44</v>
      </c>
      <c r="B16" t="s">
        <v>36</v>
      </c>
      <c r="C16" s="9">
        <f xml:space="preserve"> COUNTIF(C17:C32,"1")</f>
        <v>13</v>
      </c>
      <c r="D16" s="9">
        <f t="shared" ref="D16:V16" si="7" xml:space="preserve"> COUNTIF(D17:D32,"1")</f>
        <v>16</v>
      </c>
      <c r="E16" s="9">
        <f t="shared" si="7"/>
        <v>11</v>
      </c>
      <c r="F16" s="9">
        <f t="shared" si="7"/>
        <v>16</v>
      </c>
      <c r="G16" s="9">
        <f t="shared" si="7"/>
        <v>13</v>
      </c>
      <c r="H16" s="9">
        <f t="shared" si="7"/>
        <v>0</v>
      </c>
      <c r="I16" s="9">
        <f t="shared" si="7"/>
        <v>0</v>
      </c>
      <c r="J16" s="9">
        <f t="shared" si="7"/>
        <v>7</v>
      </c>
      <c r="K16" s="9">
        <f t="shared" si="7"/>
        <v>1</v>
      </c>
      <c r="L16" s="9">
        <f t="shared" si="7"/>
        <v>0</v>
      </c>
      <c r="M16" s="9">
        <f t="shared" si="7"/>
        <v>0</v>
      </c>
      <c r="N16" s="9">
        <f t="shared" si="7"/>
        <v>1</v>
      </c>
      <c r="O16" s="9">
        <f t="shared" si="7"/>
        <v>1</v>
      </c>
      <c r="P16" s="9">
        <f t="shared" si="7"/>
        <v>9</v>
      </c>
      <c r="Q16" s="9">
        <f t="shared" si="7"/>
        <v>0</v>
      </c>
      <c r="R16" s="9">
        <f t="shared" si="7"/>
        <v>0</v>
      </c>
      <c r="S16" s="9">
        <f t="shared" si="7"/>
        <v>1</v>
      </c>
      <c r="T16" s="9">
        <f t="shared" si="7"/>
        <v>0</v>
      </c>
      <c r="U16" s="9">
        <f t="shared" si="7"/>
        <v>0</v>
      </c>
      <c r="V16" s="9">
        <f t="shared" si="7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 x14ac:dyDescent="0.2">
      <c r="A17" t="s">
        <v>45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8">COUNTIF(G17:H17, "1") + COUNTIF(S17:U17, "1")</f>
        <v>1</v>
      </c>
      <c r="AD17">
        <f t="shared" ref="AD17:AD32" si="9">COUNTIF(C17:F17, "1") + COUNTIF(I17:R17,"1") + COUNTIF(V17,"1")</f>
        <v>7</v>
      </c>
      <c r="AE17">
        <f t="shared" ref="AE17:AE23" si="10">AC17/AD17</f>
        <v>0.14285714285714285</v>
      </c>
      <c r="AF17" s="1">
        <v>0</v>
      </c>
      <c r="AG17">
        <v>130</v>
      </c>
    </row>
    <row r="18" spans="1:33" x14ac:dyDescent="0.2">
      <c r="A18" t="s">
        <v>46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8"/>
        <v>1</v>
      </c>
      <c r="AD18">
        <f t="shared" si="9"/>
        <v>7</v>
      </c>
      <c r="AE18">
        <f t="shared" si="10"/>
        <v>0.14285714285714285</v>
      </c>
      <c r="AF18" s="1">
        <v>2.0833333333333332E-2</v>
      </c>
      <c r="AG18">
        <v>30</v>
      </c>
    </row>
    <row r="19" spans="1:33" x14ac:dyDescent="0.2">
      <c r="A19" t="s">
        <v>46</v>
      </c>
      <c r="B19" t="s">
        <v>36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8"/>
        <v>1</v>
      </c>
      <c r="AD19">
        <f t="shared" si="9"/>
        <v>6</v>
      </c>
      <c r="AE19">
        <f t="shared" si="10"/>
        <v>0.16666666666666666</v>
      </c>
      <c r="AF19" s="1">
        <v>4.1666666666666664E-2</v>
      </c>
      <c r="AG19">
        <v>60</v>
      </c>
    </row>
    <row r="20" spans="1:33" x14ac:dyDescent="0.2">
      <c r="A20" t="s">
        <v>46</v>
      </c>
      <c r="B20" t="s">
        <v>36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8"/>
        <v>1</v>
      </c>
      <c r="AD20">
        <f t="shared" si="9"/>
        <v>5</v>
      </c>
      <c r="AE20">
        <f t="shared" si="10"/>
        <v>0.2</v>
      </c>
      <c r="AF20" s="1">
        <v>6.25E-2</v>
      </c>
      <c r="AG20">
        <v>90</v>
      </c>
    </row>
    <row r="21" spans="1:33" x14ac:dyDescent="0.2">
      <c r="A21" t="s">
        <v>46</v>
      </c>
      <c r="B2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8"/>
        <v>1</v>
      </c>
      <c r="AD21">
        <f t="shared" si="9"/>
        <v>3</v>
      </c>
      <c r="AE21">
        <f t="shared" si="10"/>
        <v>0.33333333333333331</v>
      </c>
      <c r="AF21" s="1">
        <v>8.3333333333333329E-2</v>
      </c>
      <c r="AG21">
        <v>120</v>
      </c>
    </row>
    <row r="22" spans="1:33" x14ac:dyDescent="0.2">
      <c r="A22" t="s">
        <v>46</v>
      </c>
      <c r="B22" t="s">
        <v>36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8"/>
        <v>1</v>
      </c>
      <c r="AD22">
        <f t="shared" si="9"/>
        <v>3</v>
      </c>
      <c r="AE22">
        <f t="shared" si="10"/>
        <v>0.33333333333333331</v>
      </c>
      <c r="AF22" s="1">
        <v>0.10416666666666667</v>
      </c>
      <c r="AG22">
        <v>150</v>
      </c>
    </row>
    <row r="23" spans="1:33" x14ac:dyDescent="0.2">
      <c r="A23" t="s">
        <v>46</v>
      </c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8"/>
        <v>1</v>
      </c>
      <c r="AD23">
        <f t="shared" si="9"/>
        <v>5</v>
      </c>
      <c r="AE23">
        <f t="shared" si="10"/>
        <v>0.2</v>
      </c>
      <c r="AF23" s="1">
        <v>0.125</v>
      </c>
      <c r="AG23">
        <v>180</v>
      </c>
    </row>
    <row r="24" spans="1:33" x14ac:dyDescent="0.2">
      <c r="A24" t="s">
        <v>46</v>
      </c>
      <c r="B24" t="s">
        <v>36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1">COUNTIF(G24:H24, "1") + COUNTIF(S24:U24, "1")</f>
        <v>1</v>
      </c>
      <c r="AD24">
        <f t="shared" si="9"/>
        <v>6</v>
      </c>
      <c r="AE24">
        <f t="shared" ref="AE24:AE99" si="12">AC24/AD24</f>
        <v>0.16666666666666666</v>
      </c>
      <c r="AF24" s="1">
        <v>0.14583333333333334</v>
      </c>
      <c r="AG24">
        <v>210</v>
      </c>
    </row>
    <row r="25" spans="1:33" x14ac:dyDescent="0.2">
      <c r="A25" t="s">
        <v>46</v>
      </c>
      <c r="B25" t="s">
        <v>36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1"/>
        <v>1</v>
      </c>
      <c r="AD25">
        <f t="shared" si="9"/>
        <v>3</v>
      </c>
      <c r="AE25">
        <f t="shared" si="12"/>
        <v>0.33333333333333331</v>
      </c>
      <c r="AF25" s="1">
        <v>0.16666666666666666</v>
      </c>
      <c r="AG25">
        <v>240</v>
      </c>
    </row>
    <row r="26" spans="1:33" x14ac:dyDescent="0.2">
      <c r="A26" t="s">
        <v>46</v>
      </c>
      <c r="B26" t="s">
        <v>36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1"/>
        <v>0</v>
      </c>
      <c r="AD26">
        <f t="shared" si="9"/>
        <v>7</v>
      </c>
      <c r="AE26">
        <f t="shared" si="12"/>
        <v>0</v>
      </c>
      <c r="AF26" s="1">
        <v>0.1875</v>
      </c>
      <c r="AG26">
        <v>270</v>
      </c>
    </row>
    <row r="27" spans="1:33" x14ac:dyDescent="0.2">
      <c r="A27" t="s">
        <v>46</v>
      </c>
      <c r="B27" t="s">
        <v>36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1"/>
        <v>1</v>
      </c>
      <c r="AD27">
        <f t="shared" si="9"/>
        <v>4</v>
      </c>
      <c r="AE27">
        <f t="shared" si="12"/>
        <v>0.25</v>
      </c>
      <c r="AF27" s="1">
        <v>0.20833333333333334</v>
      </c>
      <c r="AG27">
        <v>300</v>
      </c>
    </row>
    <row r="28" spans="1:33" x14ac:dyDescent="0.2">
      <c r="A28" t="s">
        <v>46</v>
      </c>
      <c r="B28" t="s">
        <v>36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1"/>
        <v>0</v>
      </c>
      <c r="AD28">
        <f t="shared" si="9"/>
        <v>3</v>
      </c>
      <c r="AE28">
        <f t="shared" si="12"/>
        <v>0</v>
      </c>
      <c r="AF28" s="1">
        <v>0.22916666666666666</v>
      </c>
      <c r="AG28">
        <v>330</v>
      </c>
    </row>
    <row r="29" spans="1:33" x14ac:dyDescent="0.2">
      <c r="A29" t="s">
        <v>46</v>
      </c>
      <c r="B29" t="s">
        <v>36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1"/>
        <v>0</v>
      </c>
      <c r="AD29">
        <f t="shared" si="9"/>
        <v>4</v>
      </c>
      <c r="AE29">
        <f t="shared" si="12"/>
        <v>0</v>
      </c>
      <c r="AF29" s="1">
        <v>0.25</v>
      </c>
      <c r="AG29">
        <v>360</v>
      </c>
    </row>
    <row r="30" spans="1:33" x14ac:dyDescent="0.2">
      <c r="A30" t="s">
        <v>47</v>
      </c>
      <c r="B30" t="s">
        <v>36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1"/>
        <v>1</v>
      </c>
      <c r="AD30">
        <f t="shared" si="9"/>
        <v>6</v>
      </c>
      <c r="AE30">
        <f t="shared" si="12"/>
        <v>0.16666666666666666</v>
      </c>
      <c r="AF30" s="1">
        <v>0.27083333333333331</v>
      </c>
      <c r="AG30">
        <v>0</v>
      </c>
    </row>
    <row r="31" spans="1:33" x14ac:dyDescent="0.2">
      <c r="A31" t="s">
        <v>47</v>
      </c>
      <c r="B31" t="s">
        <v>36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1"/>
        <v>1</v>
      </c>
      <c r="AD31">
        <f t="shared" si="9"/>
        <v>5</v>
      </c>
      <c r="AE31">
        <f t="shared" si="12"/>
        <v>0.2</v>
      </c>
      <c r="AF31" s="1">
        <v>0.29166666666666669</v>
      </c>
      <c r="AG31">
        <v>30</v>
      </c>
    </row>
    <row r="32" spans="1:33" x14ac:dyDescent="0.2">
      <c r="A32" t="s">
        <v>47</v>
      </c>
      <c r="B32" t="s">
        <v>36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1"/>
        <v>2</v>
      </c>
      <c r="AD32">
        <f t="shared" si="9"/>
        <v>4</v>
      </c>
      <c r="AE32">
        <f t="shared" si="12"/>
        <v>0.5</v>
      </c>
      <c r="AF32" s="1">
        <v>0.3125</v>
      </c>
      <c r="AG32">
        <v>60</v>
      </c>
    </row>
    <row r="33" spans="1:33" x14ac:dyDescent="0.2">
      <c r="A33" t="s">
        <v>44</v>
      </c>
      <c r="B33" t="s">
        <v>37</v>
      </c>
      <c r="C33">
        <f>COUNTIFS(C36:C51,1)</f>
        <v>7</v>
      </c>
      <c r="D33">
        <f t="shared" ref="D33:W33" si="13">COUNTIFS(D36:D51,1)</f>
        <v>14</v>
      </c>
      <c r="E33">
        <f t="shared" si="13"/>
        <v>9</v>
      </c>
      <c r="F33">
        <f t="shared" si="13"/>
        <v>16</v>
      </c>
      <c r="G33">
        <f t="shared" si="13"/>
        <v>16</v>
      </c>
      <c r="H33">
        <f t="shared" si="13"/>
        <v>2</v>
      </c>
      <c r="I33">
        <f t="shared" si="13"/>
        <v>0</v>
      </c>
      <c r="J33">
        <f t="shared" si="13"/>
        <v>10</v>
      </c>
      <c r="K33">
        <f t="shared" si="13"/>
        <v>0</v>
      </c>
      <c r="L33">
        <f t="shared" si="13"/>
        <v>1</v>
      </c>
      <c r="M33">
        <f t="shared" si="13"/>
        <v>5</v>
      </c>
      <c r="N33">
        <f t="shared" si="13"/>
        <v>2</v>
      </c>
      <c r="O33">
        <f t="shared" si="13"/>
        <v>6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2</v>
      </c>
      <c r="V33">
        <f t="shared" si="13"/>
        <v>8</v>
      </c>
      <c r="W33">
        <f t="shared" si="13"/>
        <v>0</v>
      </c>
    </row>
    <row r="34" spans="1:33" x14ac:dyDescent="0.2">
      <c r="A34" t="s">
        <v>22</v>
      </c>
      <c r="B34" s="9" t="s">
        <v>37</v>
      </c>
      <c r="C34" s="9">
        <f>IF(MAX(C36:C51)=1,1, IF(MAX(C36:C51)=0,0,""))</f>
        <v>1</v>
      </c>
      <c r="D34" s="9">
        <f t="shared" ref="D34:Y34" si="14">IF(MAX(D36:D51)=1,1, IF(MAX(D36:D51)=0,0,""))</f>
        <v>1</v>
      </c>
      <c r="E34" s="9">
        <f t="shared" si="14"/>
        <v>1</v>
      </c>
      <c r="F34" s="9">
        <f t="shared" si="14"/>
        <v>1</v>
      </c>
      <c r="G34" s="9">
        <f t="shared" si="14"/>
        <v>1</v>
      </c>
      <c r="H34" s="9">
        <f t="shared" si="14"/>
        <v>1</v>
      </c>
      <c r="I34" s="9">
        <f t="shared" si="14"/>
        <v>0</v>
      </c>
      <c r="J34" s="9">
        <f t="shared" si="14"/>
        <v>1</v>
      </c>
      <c r="K34" s="9">
        <f t="shared" si="14"/>
        <v>0</v>
      </c>
      <c r="L34" s="9">
        <f t="shared" si="14"/>
        <v>1</v>
      </c>
      <c r="M34" s="9">
        <f t="shared" si="14"/>
        <v>1</v>
      </c>
      <c r="N34" s="9">
        <f t="shared" si="14"/>
        <v>1</v>
      </c>
      <c r="O34" s="9">
        <f t="shared" si="14"/>
        <v>1</v>
      </c>
      <c r="P34" s="9">
        <f t="shared" si="14"/>
        <v>0</v>
      </c>
      <c r="Q34" s="9">
        <f t="shared" si="14"/>
        <v>0</v>
      </c>
      <c r="R34" s="9">
        <f t="shared" si="14"/>
        <v>0</v>
      </c>
      <c r="S34" s="9">
        <f t="shared" si="14"/>
        <v>0</v>
      </c>
      <c r="T34" s="9">
        <f t="shared" si="14"/>
        <v>0</v>
      </c>
      <c r="U34" s="9">
        <f t="shared" si="14"/>
        <v>1</v>
      </c>
      <c r="V34" s="9">
        <f t="shared" si="14"/>
        <v>1</v>
      </c>
      <c r="W34" s="9" t="str">
        <f t="shared" si="14"/>
        <v/>
      </c>
      <c r="X34" s="9" t="str">
        <f t="shared" si="14"/>
        <v/>
      </c>
      <c r="Y34" s="9" t="str">
        <f t="shared" si="14"/>
        <v/>
      </c>
      <c r="Z34" s="9"/>
      <c r="AA34" s="9" t="e">
        <f>AVERAGE(AA36:AA51)</f>
        <v>#DIV/0!</v>
      </c>
      <c r="AB34" s="9">
        <f t="shared" ref="AB34:AD34" si="15">AVERAGE(AB36:AB51)</f>
        <v>13</v>
      </c>
      <c r="AC34" s="9">
        <f t="shared" si="15"/>
        <v>1.25</v>
      </c>
      <c r="AD34" s="9">
        <f t="shared" si="15"/>
        <v>4.875</v>
      </c>
    </row>
    <row r="35" spans="1:33" x14ac:dyDescent="0.2">
      <c r="A35" t="s">
        <v>43</v>
      </c>
      <c r="B35" s="9" t="s">
        <v>37</v>
      </c>
      <c r="C35" s="9">
        <f>COUNTIF(C36:C51,1)/16</f>
        <v>0.4375</v>
      </c>
      <c r="D35" s="9">
        <f t="shared" ref="D35:Y35" si="16">COUNTIF(D36:D51,1)/16</f>
        <v>0.875</v>
      </c>
      <c r="E35" s="9">
        <f t="shared" si="16"/>
        <v>0.5625</v>
      </c>
      <c r="F35" s="9">
        <f t="shared" si="16"/>
        <v>1</v>
      </c>
      <c r="G35" s="9">
        <f t="shared" si="16"/>
        <v>1</v>
      </c>
      <c r="H35" s="9">
        <f t="shared" si="16"/>
        <v>0.125</v>
      </c>
      <c r="I35" s="9">
        <f t="shared" si="16"/>
        <v>0</v>
      </c>
      <c r="J35" s="9">
        <f t="shared" si="16"/>
        <v>0.625</v>
      </c>
      <c r="K35" s="9">
        <f t="shared" si="16"/>
        <v>0</v>
      </c>
      <c r="L35" s="9">
        <f t="shared" si="16"/>
        <v>6.25E-2</v>
      </c>
      <c r="M35" s="9">
        <f t="shared" si="16"/>
        <v>0.3125</v>
      </c>
      <c r="N35" s="9">
        <f t="shared" si="16"/>
        <v>0.125</v>
      </c>
      <c r="O35" s="9">
        <f t="shared" si="16"/>
        <v>0.375</v>
      </c>
      <c r="P35" s="9">
        <f t="shared" si="16"/>
        <v>0</v>
      </c>
      <c r="Q35" s="9">
        <f t="shared" si="16"/>
        <v>0</v>
      </c>
      <c r="R35" s="9">
        <f t="shared" si="16"/>
        <v>0</v>
      </c>
      <c r="S35" s="9">
        <f t="shared" si="16"/>
        <v>0</v>
      </c>
      <c r="T35" s="9">
        <f t="shared" si="16"/>
        <v>0</v>
      </c>
      <c r="U35" s="9">
        <f t="shared" si="16"/>
        <v>0.125</v>
      </c>
      <c r="V35" s="9">
        <f t="shared" si="16"/>
        <v>0.5</v>
      </c>
      <c r="W35" s="9">
        <f t="shared" si="16"/>
        <v>0</v>
      </c>
      <c r="X35" s="9">
        <f t="shared" si="16"/>
        <v>0</v>
      </c>
      <c r="Y35" s="9">
        <f t="shared" si="16"/>
        <v>0</v>
      </c>
      <c r="Z35" s="9"/>
      <c r="AA35" s="9"/>
      <c r="AB35" s="9"/>
      <c r="AC35" s="9"/>
      <c r="AD35" s="9"/>
    </row>
    <row r="36" spans="1:33" x14ac:dyDescent="0.2">
      <c r="A36" t="s">
        <v>48</v>
      </c>
      <c r="B36" t="s">
        <v>37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1"/>
        <v>1</v>
      </c>
      <c r="AD36">
        <f t="shared" ref="AD36:AD51" si="17">COUNTIF(C36:F36, "1") + COUNTIF(I36:R36,"1") + COUNTIF(V36,"1")</f>
        <v>8</v>
      </c>
      <c r="AE36">
        <f t="shared" si="12"/>
        <v>0.125</v>
      </c>
      <c r="AF36" s="1">
        <v>0</v>
      </c>
      <c r="AG36">
        <v>0</v>
      </c>
    </row>
    <row r="37" spans="1:33" x14ac:dyDescent="0.2">
      <c r="A37" t="s">
        <v>48</v>
      </c>
      <c r="B37" t="s">
        <v>37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1"/>
        <v>2</v>
      </c>
      <c r="AD37">
        <f t="shared" si="17"/>
        <v>3</v>
      </c>
      <c r="AE37">
        <f t="shared" si="12"/>
        <v>0.66666666666666663</v>
      </c>
      <c r="AF37" s="1">
        <v>2.0833333333333332E-2</v>
      </c>
      <c r="AG37">
        <v>30</v>
      </c>
    </row>
    <row r="38" spans="1:33" x14ac:dyDescent="0.2">
      <c r="A38" t="s">
        <v>48</v>
      </c>
      <c r="B38" t="s">
        <v>37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1"/>
        <v>1</v>
      </c>
      <c r="AD38">
        <f t="shared" si="17"/>
        <v>6</v>
      </c>
      <c r="AE38">
        <f t="shared" si="12"/>
        <v>0.16666666666666666</v>
      </c>
      <c r="AF38" s="1">
        <v>4.1666666666666664E-2</v>
      </c>
      <c r="AG38">
        <v>60</v>
      </c>
    </row>
    <row r="39" spans="1:33" x14ac:dyDescent="0.2">
      <c r="A39" t="s">
        <v>48</v>
      </c>
      <c r="B39" t="s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1"/>
        <v>1</v>
      </c>
      <c r="AD39">
        <f t="shared" si="17"/>
        <v>7</v>
      </c>
      <c r="AE39">
        <f t="shared" si="12"/>
        <v>0.14285714285714285</v>
      </c>
      <c r="AF39" s="1">
        <v>6.25E-2</v>
      </c>
      <c r="AG39">
        <v>90</v>
      </c>
    </row>
    <row r="40" spans="1:33" x14ac:dyDescent="0.2">
      <c r="A40" t="s">
        <v>48</v>
      </c>
      <c r="B40" t="s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1"/>
        <v>1</v>
      </c>
      <c r="AD40">
        <f t="shared" si="17"/>
        <v>7</v>
      </c>
      <c r="AE40">
        <f t="shared" si="12"/>
        <v>0.14285714285714285</v>
      </c>
      <c r="AF40" s="1">
        <v>8.3333333333333329E-2</v>
      </c>
      <c r="AG40">
        <v>120</v>
      </c>
    </row>
    <row r="41" spans="1:33" x14ac:dyDescent="0.2">
      <c r="A41" t="s">
        <v>48</v>
      </c>
      <c r="B41" t="s">
        <v>37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1"/>
        <v>1</v>
      </c>
      <c r="AD41">
        <f t="shared" si="17"/>
        <v>7</v>
      </c>
      <c r="AE41">
        <f t="shared" si="12"/>
        <v>0.14285714285714285</v>
      </c>
      <c r="AF41" s="1">
        <v>0.10416666666666667</v>
      </c>
      <c r="AG41">
        <v>150</v>
      </c>
    </row>
    <row r="42" spans="1:33" x14ac:dyDescent="0.2">
      <c r="A42" t="s">
        <v>48</v>
      </c>
      <c r="B42" t="s">
        <v>37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1"/>
        <v>1</v>
      </c>
      <c r="AD42">
        <f t="shared" si="17"/>
        <v>6</v>
      </c>
      <c r="AE42">
        <f t="shared" si="12"/>
        <v>0.16666666666666666</v>
      </c>
      <c r="AF42" s="1">
        <v>0.125</v>
      </c>
      <c r="AG42">
        <v>180</v>
      </c>
    </row>
    <row r="43" spans="1:33" x14ac:dyDescent="0.2">
      <c r="A43" t="s">
        <v>48</v>
      </c>
      <c r="B43" t="s">
        <v>37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1"/>
        <v>1</v>
      </c>
      <c r="AD43">
        <f t="shared" si="17"/>
        <v>7</v>
      </c>
      <c r="AE43">
        <f t="shared" si="12"/>
        <v>0.14285714285714285</v>
      </c>
      <c r="AF43" s="1">
        <v>0.14583333333333334</v>
      </c>
      <c r="AG43">
        <v>210</v>
      </c>
    </row>
    <row r="44" spans="1:33" x14ac:dyDescent="0.2">
      <c r="A44" t="s">
        <v>48</v>
      </c>
      <c r="B44" t="s">
        <v>37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1"/>
        <v>1</v>
      </c>
      <c r="AD44">
        <f t="shared" si="17"/>
        <v>5</v>
      </c>
      <c r="AE44">
        <f t="shared" si="12"/>
        <v>0.2</v>
      </c>
      <c r="AF44" s="1">
        <v>0.16666666666666666</v>
      </c>
      <c r="AG44">
        <v>240</v>
      </c>
    </row>
    <row r="45" spans="1:33" x14ac:dyDescent="0.2">
      <c r="A45" t="s">
        <v>48</v>
      </c>
      <c r="B45" t="s">
        <v>37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1"/>
        <v>1</v>
      </c>
      <c r="AD45">
        <f t="shared" si="17"/>
        <v>4</v>
      </c>
      <c r="AE45">
        <f t="shared" si="12"/>
        <v>0.25</v>
      </c>
      <c r="AF45" s="1">
        <v>0.1875</v>
      </c>
      <c r="AG45">
        <v>270</v>
      </c>
    </row>
    <row r="46" spans="1:33" x14ac:dyDescent="0.2">
      <c r="A46" t="s">
        <v>48</v>
      </c>
      <c r="B46" t="s">
        <v>37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1"/>
        <v>1</v>
      </c>
      <c r="AD46">
        <f t="shared" si="17"/>
        <v>4</v>
      </c>
      <c r="AE46">
        <f t="shared" si="12"/>
        <v>0.25</v>
      </c>
      <c r="AF46" s="1">
        <v>0.20833333333333334</v>
      </c>
      <c r="AG46">
        <v>300</v>
      </c>
    </row>
    <row r="47" spans="1:33" x14ac:dyDescent="0.2">
      <c r="A47" t="s">
        <v>48</v>
      </c>
      <c r="B47" t="s">
        <v>37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1"/>
        <v>1</v>
      </c>
      <c r="AD47">
        <f t="shared" si="17"/>
        <v>3</v>
      </c>
      <c r="AE47">
        <f t="shared" si="12"/>
        <v>0.33333333333333331</v>
      </c>
      <c r="AF47" s="1">
        <v>0.22916666666666666</v>
      </c>
      <c r="AG47">
        <v>330</v>
      </c>
    </row>
    <row r="48" spans="1:33" x14ac:dyDescent="0.2">
      <c r="A48" t="s">
        <v>48</v>
      </c>
      <c r="B48" t="s">
        <v>37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1"/>
        <v>2</v>
      </c>
      <c r="AD48">
        <f t="shared" si="17"/>
        <v>5</v>
      </c>
      <c r="AE48">
        <f t="shared" si="12"/>
        <v>0.4</v>
      </c>
      <c r="AF48" s="1">
        <v>0.25</v>
      </c>
      <c r="AG48">
        <v>360</v>
      </c>
    </row>
    <row r="49" spans="1:33" x14ac:dyDescent="0.2">
      <c r="A49" t="s">
        <v>49</v>
      </c>
      <c r="B49" t="s">
        <v>37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1"/>
        <v>2</v>
      </c>
      <c r="AD49">
        <f t="shared" si="17"/>
        <v>2</v>
      </c>
      <c r="AE49">
        <f t="shared" si="12"/>
        <v>1</v>
      </c>
      <c r="AF49" s="1">
        <v>0.27083333333333331</v>
      </c>
      <c r="AG49">
        <v>30</v>
      </c>
    </row>
    <row r="50" spans="1:33" x14ac:dyDescent="0.2">
      <c r="A50" t="s">
        <v>49</v>
      </c>
      <c r="B50" t="s">
        <v>37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1"/>
        <v>2</v>
      </c>
      <c r="AD50">
        <f t="shared" si="17"/>
        <v>1</v>
      </c>
      <c r="AE50">
        <f t="shared" si="12"/>
        <v>2</v>
      </c>
      <c r="AF50" s="1">
        <v>0.29166666666666669</v>
      </c>
      <c r="AG50">
        <v>60</v>
      </c>
    </row>
    <row r="51" spans="1:33" x14ac:dyDescent="0.2">
      <c r="A51" t="s">
        <v>49</v>
      </c>
      <c r="B51" t="s">
        <v>37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1"/>
        <v>1</v>
      </c>
      <c r="AD51">
        <f t="shared" si="17"/>
        <v>3</v>
      </c>
      <c r="AE51">
        <f t="shared" si="12"/>
        <v>0.33333333333333331</v>
      </c>
      <c r="AF51" s="1">
        <v>0.3125</v>
      </c>
      <c r="AG51">
        <v>90</v>
      </c>
    </row>
    <row r="52" spans="1:33" x14ac:dyDescent="0.2">
      <c r="A52" t="s">
        <v>22</v>
      </c>
      <c r="B52" s="9" t="s">
        <v>38</v>
      </c>
      <c r="C52" s="9">
        <f>IF(MAX(C55:C70)=1,1, IF(MAX(C55:C70)=0,0,""))</f>
        <v>1</v>
      </c>
      <c r="D52" s="9">
        <f t="shared" ref="D52:Y52" si="18">IF(MAX(D55:D70)=1,1, IF(MAX(D55:D70)=0,0,""))</f>
        <v>1</v>
      </c>
      <c r="E52" s="9">
        <f t="shared" si="18"/>
        <v>1</v>
      </c>
      <c r="F52" s="9">
        <f t="shared" si="18"/>
        <v>1</v>
      </c>
      <c r="G52" s="9">
        <f t="shared" si="18"/>
        <v>1</v>
      </c>
      <c r="H52" s="9">
        <f t="shared" si="18"/>
        <v>0</v>
      </c>
      <c r="I52" s="9">
        <f t="shared" si="18"/>
        <v>0</v>
      </c>
      <c r="J52" s="9">
        <f t="shared" si="18"/>
        <v>1</v>
      </c>
      <c r="K52" s="9">
        <f t="shared" si="18"/>
        <v>1</v>
      </c>
      <c r="L52" s="9">
        <f t="shared" si="18"/>
        <v>1</v>
      </c>
      <c r="M52" s="9">
        <f t="shared" si="18"/>
        <v>1</v>
      </c>
      <c r="N52" s="9">
        <f t="shared" si="18"/>
        <v>0</v>
      </c>
      <c r="O52" s="9">
        <f t="shared" si="18"/>
        <v>1</v>
      </c>
      <c r="P52" s="9">
        <f t="shared" si="18"/>
        <v>1</v>
      </c>
      <c r="Q52" s="9">
        <f t="shared" si="18"/>
        <v>0</v>
      </c>
      <c r="R52" s="9">
        <f t="shared" si="18"/>
        <v>0</v>
      </c>
      <c r="S52" s="9">
        <f t="shared" si="18"/>
        <v>0</v>
      </c>
      <c r="T52" s="9">
        <f t="shared" si="18"/>
        <v>0</v>
      </c>
      <c r="U52" s="9">
        <f t="shared" si="18"/>
        <v>0</v>
      </c>
      <c r="V52" s="9">
        <f t="shared" si="18"/>
        <v>1</v>
      </c>
      <c r="W52" s="9" t="str">
        <f t="shared" si="18"/>
        <v/>
      </c>
      <c r="X52" s="9" t="str">
        <f t="shared" si="18"/>
        <v/>
      </c>
      <c r="Y52" s="9" t="str">
        <f t="shared" si="18"/>
        <v/>
      </c>
      <c r="Z52" s="9"/>
      <c r="AA52" s="9">
        <f>AVERAGE(AA55:AA70)</f>
        <v>0.55624999999999991</v>
      </c>
      <c r="AB52" s="9">
        <f t="shared" ref="AB52:AD52" si="19">AVERAGE(AB55:AB70)</f>
        <v>12</v>
      </c>
      <c r="AC52" s="9">
        <f t="shared" si="19"/>
        <v>0.8125</v>
      </c>
      <c r="AD52" s="9">
        <f t="shared" si="19"/>
        <v>4.375</v>
      </c>
    </row>
    <row r="53" spans="1:33" x14ac:dyDescent="0.2">
      <c r="A53" t="s">
        <v>43</v>
      </c>
      <c r="B53" s="9" t="s">
        <v>38</v>
      </c>
      <c r="C53" s="9">
        <f>COUNTIF(C55:C70,1)/16</f>
        <v>0.5</v>
      </c>
      <c r="D53" s="9">
        <f t="shared" ref="D53:Y53" si="20">COUNTIF(D55:D70,1)/16</f>
        <v>0.8125</v>
      </c>
      <c r="E53" s="9">
        <f t="shared" si="20"/>
        <v>0.5</v>
      </c>
      <c r="F53" s="9">
        <f t="shared" si="20"/>
        <v>0.8125</v>
      </c>
      <c r="G53" s="9">
        <f t="shared" si="20"/>
        <v>0.8125</v>
      </c>
      <c r="H53" s="9">
        <f t="shared" si="20"/>
        <v>0</v>
      </c>
      <c r="I53" s="9">
        <f t="shared" si="20"/>
        <v>0</v>
      </c>
      <c r="J53" s="9">
        <f t="shared" si="20"/>
        <v>0.625</v>
      </c>
      <c r="K53" s="9">
        <f t="shared" si="20"/>
        <v>6.25E-2</v>
      </c>
      <c r="L53" s="9">
        <f t="shared" si="20"/>
        <v>6.25E-2</v>
      </c>
      <c r="M53" s="9">
        <f t="shared" si="20"/>
        <v>6.25E-2</v>
      </c>
      <c r="N53" s="9">
        <f t="shared" si="20"/>
        <v>0</v>
      </c>
      <c r="O53" s="9">
        <f t="shared" si="20"/>
        <v>0.375</v>
      </c>
      <c r="P53" s="9">
        <f t="shared" si="20"/>
        <v>6.25E-2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0.5</v>
      </c>
      <c r="W53" s="9">
        <f t="shared" si="20"/>
        <v>0</v>
      </c>
      <c r="X53" s="9">
        <f t="shared" si="20"/>
        <v>0</v>
      </c>
      <c r="Y53" s="9">
        <f t="shared" si="20"/>
        <v>0.125</v>
      </c>
      <c r="Z53" s="9"/>
      <c r="AA53" s="9"/>
      <c r="AB53" s="9"/>
      <c r="AC53" s="9"/>
      <c r="AD53" s="9"/>
    </row>
    <row r="54" spans="1:33" x14ac:dyDescent="0.2">
      <c r="A54" t="s">
        <v>44</v>
      </c>
      <c r="B54" s="9" t="s">
        <v>38</v>
      </c>
      <c r="C54" s="9">
        <f>COUNTIF(C55:C70,1)</f>
        <v>8</v>
      </c>
      <c r="D54" s="9">
        <f t="shared" ref="D54:W54" si="21">COUNTIF(D55:D70,1)</f>
        <v>13</v>
      </c>
      <c r="E54" s="9">
        <f t="shared" si="21"/>
        <v>8</v>
      </c>
      <c r="F54" s="9">
        <f t="shared" si="21"/>
        <v>13</v>
      </c>
      <c r="G54" s="9">
        <f t="shared" si="21"/>
        <v>13</v>
      </c>
      <c r="H54" s="9">
        <f t="shared" si="21"/>
        <v>0</v>
      </c>
      <c r="I54" s="9">
        <f t="shared" si="21"/>
        <v>0</v>
      </c>
      <c r="J54" s="9">
        <f t="shared" si="21"/>
        <v>10</v>
      </c>
      <c r="K54" s="9">
        <f t="shared" si="21"/>
        <v>1</v>
      </c>
      <c r="L54" s="9">
        <f t="shared" si="21"/>
        <v>1</v>
      </c>
      <c r="M54" s="9">
        <f t="shared" si="21"/>
        <v>1</v>
      </c>
      <c r="N54" s="9">
        <f t="shared" si="21"/>
        <v>0</v>
      </c>
      <c r="O54" s="9">
        <f t="shared" si="21"/>
        <v>6</v>
      </c>
      <c r="P54" s="9">
        <f t="shared" si="21"/>
        <v>1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8</v>
      </c>
      <c r="W54" s="9">
        <f t="shared" si="21"/>
        <v>0</v>
      </c>
      <c r="X54" s="9"/>
      <c r="Y54" s="9"/>
      <c r="Z54" s="9"/>
      <c r="AA54" s="9"/>
      <c r="AB54" s="9"/>
      <c r="AC54" s="9"/>
      <c r="AD54" s="9"/>
    </row>
    <row r="55" spans="1:33" x14ac:dyDescent="0.2">
      <c r="A55" t="s">
        <v>50</v>
      </c>
      <c r="B55" t="s">
        <v>38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1"/>
        <v>1</v>
      </c>
      <c r="AD55">
        <f t="shared" ref="AD55:AD70" si="22">COUNTIF(C55:F55, "1") + COUNTIF(I55:R55,"1") + COUNTIF(V55,"1")</f>
        <v>3</v>
      </c>
      <c r="AE55">
        <f t="shared" si="12"/>
        <v>0.33333333333333331</v>
      </c>
      <c r="AF55" s="1">
        <v>0</v>
      </c>
      <c r="AG55">
        <v>0</v>
      </c>
    </row>
    <row r="56" spans="1:33" x14ac:dyDescent="0.2">
      <c r="A56" t="s">
        <v>50</v>
      </c>
      <c r="B56" t="s">
        <v>38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1"/>
        <v>0</v>
      </c>
      <c r="AD56">
        <f t="shared" si="22"/>
        <v>3</v>
      </c>
      <c r="AE56">
        <f t="shared" si="12"/>
        <v>0</v>
      </c>
      <c r="AF56" s="1">
        <v>2.0833333333333332E-2</v>
      </c>
      <c r="AG56">
        <v>30</v>
      </c>
    </row>
    <row r="57" spans="1:33" x14ac:dyDescent="0.2">
      <c r="A57" t="s">
        <v>50</v>
      </c>
      <c r="B57" t="s">
        <v>38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1"/>
        <v>1</v>
      </c>
      <c r="AD57">
        <f t="shared" si="22"/>
        <v>4</v>
      </c>
      <c r="AE57">
        <f t="shared" si="12"/>
        <v>0.25</v>
      </c>
      <c r="AF57" s="1">
        <v>4.1666666666666664E-2</v>
      </c>
      <c r="AG57">
        <v>60</v>
      </c>
    </row>
    <row r="58" spans="1:33" x14ac:dyDescent="0.2">
      <c r="A58" t="s">
        <v>50</v>
      </c>
      <c r="B58" t="s">
        <v>38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1"/>
        <v>0</v>
      </c>
      <c r="AD58">
        <f t="shared" si="22"/>
        <v>4</v>
      </c>
      <c r="AE58">
        <f t="shared" si="12"/>
        <v>0</v>
      </c>
      <c r="AF58" s="1">
        <v>6.25E-2</v>
      </c>
      <c r="AG58">
        <v>90</v>
      </c>
    </row>
    <row r="59" spans="1:33" x14ac:dyDescent="0.2">
      <c r="A59" t="s">
        <v>50</v>
      </c>
      <c r="B59" t="s">
        <v>38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1"/>
        <v>1</v>
      </c>
      <c r="AD59">
        <f t="shared" si="22"/>
        <v>6</v>
      </c>
      <c r="AE59">
        <f t="shared" si="12"/>
        <v>0.16666666666666666</v>
      </c>
      <c r="AF59" s="1">
        <v>8.3333333333333329E-2</v>
      </c>
      <c r="AG59">
        <v>120</v>
      </c>
    </row>
    <row r="60" spans="1:33" x14ac:dyDescent="0.2">
      <c r="A60" t="s">
        <v>50</v>
      </c>
      <c r="B60" t="s">
        <v>38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1"/>
        <v>1</v>
      </c>
      <c r="AD60">
        <f t="shared" si="22"/>
        <v>4</v>
      </c>
      <c r="AE60">
        <f t="shared" si="12"/>
        <v>0.25</v>
      </c>
      <c r="AF60" s="1">
        <v>0.10416666666666667</v>
      </c>
      <c r="AG60">
        <v>150</v>
      </c>
    </row>
    <row r="61" spans="1:33" x14ac:dyDescent="0.2">
      <c r="A61" t="s">
        <v>50</v>
      </c>
      <c r="B61" t="s">
        <v>38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1"/>
        <v>1</v>
      </c>
      <c r="AD61">
        <f t="shared" si="22"/>
        <v>6</v>
      </c>
      <c r="AE61">
        <f t="shared" si="12"/>
        <v>0.16666666666666666</v>
      </c>
      <c r="AF61" s="1">
        <v>0.125</v>
      </c>
      <c r="AG61">
        <v>180</v>
      </c>
    </row>
    <row r="62" spans="1:33" x14ac:dyDescent="0.2">
      <c r="A62" t="s">
        <v>50</v>
      </c>
      <c r="B62" t="s">
        <v>38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1"/>
        <v>1</v>
      </c>
      <c r="AD62">
        <f t="shared" si="22"/>
        <v>6</v>
      </c>
      <c r="AE62">
        <f t="shared" si="12"/>
        <v>0.16666666666666666</v>
      </c>
      <c r="AF62" s="1">
        <v>0.14583333333333334</v>
      </c>
      <c r="AG62">
        <v>210</v>
      </c>
    </row>
    <row r="63" spans="1:33" x14ac:dyDescent="0.2">
      <c r="A63" t="s">
        <v>50</v>
      </c>
      <c r="B63" t="s">
        <v>38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1"/>
        <v>1</v>
      </c>
      <c r="AD63">
        <f t="shared" si="22"/>
        <v>4</v>
      </c>
      <c r="AE63">
        <f t="shared" si="12"/>
        <v>0.25</v>
      </c>
      <c r="AF63" s="1">
        <v>0.16666666666666666</v>
      </c>
      <c r="AG63">
        <v>240</v>
      </c>
    </row>
    <row r="64" spans="1:33" x14ac:dyDescent="0.2">
      <c r="A64" t="s">
        <v>50</v>
      </c>
      <c r="B64" t="s">
        <v>38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1"/>
        <v>1</v>
      </c>
      <c r="AD64">
        <f t="shared" si="22"/>
        <v>3</v>
      </c>
      <c r="AE64">
        <f t="shared" si="12"/>
        <v>0.33333333333333331</v>
      </c>
      <c r="AF64" s="1">
        <v>0.1875</v>
      </c>
      <c r="AG64">
        <v>270</v>
      </c>
    </row>
    <row r="65" spans="1:33" x14ac:dyDescent="0.2">
      <c r="A65" t="s">
        <v>50</v>
      </c>
      <c r="B65" t="s">
        <v>38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1"/>
        <v>1</v>
      </c>
      <c r="AD65">
        <f t="shared" si="22"/>
        <v>5</v>
      </c>
      <c r="AE65">
        <f t="shared" si="12"/>
        <v>0.2</v>
      </c>
      <c r="AF65" s="1">
        <v>0.20833333333333334</v>
      </c>
      <c r="AG65">
        <v>300</v>
      </c>
    </row>
    <row r="66" spans="1:33" x14ac:dyDescent="0.2">
      <c r="A66" t="s">
        <v>50</v>
      </c>
      <c r="B66" t="s">
        <v>38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1"/>
        <v>1</v>
      </c>
      <c r="AD66">
        <f t="shared" si="22"/>
        <v>6</v>
      </c>
      <c r="AE66">
        <f t="shared" si="12"/>
        <v>0.16666666666666666</v>
      </c>
      <c r="AF66" s="1">
        <v>0.22916666666666666</v>
      </c>
      <c r="AG66">
        <v>330</v>
      </c>
    </row>
    <row r="67" spans="1:33" x14ac:dyDescent="0.2">
      <c r="A67" t="s">
        <v>50</v>
      </c>
      <c r="B67" t="s">
        <v>38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1"/>
        <v>0</v>
      </c>
      <c r="AD67">
        <f t="shared" si="22"/>
        <v>3</v>
      </c>
      <c r="AE67">
        <f t="shared" si="12"/>
        <v>0</v>
      </c>
      <c r="AF67" s="1">
        <v>0.25</v>
      </c>
      <c r="AG67">
        <v>360</v>
      </c>
    </row>
    <row r="68" spans="1:33" x14ac:dyDescent="0.2">
      <c r="A68" t="s">
        <v>51</v>
      </c>
      <c r="B68" t="s">
        <v>38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1"/>
        <v>1</v>
      </c>
      <c r="AD68">
        <f t="shared" si="22"/>
        <v>3</v>
      </c>
      <c r="AE68">
        <f t="shared" si="12"/>
        <v>0.33333333333333331</v>
      </c>
      <c r="AF68" s="1">
        <v>0.27083333333333331</v>
      </c>
      <c r="AG68">
        <v>30</v>
      </c>
    </row>
    <row r="69" spans="1:33" x14ac:dyDescent="0.2">
      <c r="A69" t="s">
        <v>51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1"/>
        <v>1</v>
      </c>
      <c r="AD69">
        <f t="shared" si="22"/>
        <v>6</v>
      </c>
      <c r="AE69">
        <f t="shared" si="12"/>
        <v>0.16666666666666666</v>
      </c>
      <c r="AF69" s="1">
        <v>0.29166666666666669</v>
      </c>
      <c r="AG69">
        <v>60</v>
      </c>
    </row>
    <row r="70" spans="1:33" x14ac:dyDescent="0.2">
      <c r="A70" t="s">
        <v>51</v>
      </c>
      <c r="B70" t="s">
        <v>38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1"/>
        <v>1</v>
      </c>
      <c r="AD70">
        <f t="shared" si="22"/>
        <v>4</v>
      </c>
      <c r="AE70">
        <f t="shared" si="12"/>
        <v>0.25</v>
      </c>
      <c r="AF70" s="1">
        <v>0.3125</v>
      </c>
      <c r="AG70">
        <v>90</v>
      </c>
    </row>
    <row r="71" spans="1:33" x14ac:dyDescent="0.2">
      <c r="A71" t="s">
        <v>22</v>
      </c>
      <c r="B71" s="9" t="s">
        <v>39</v>
      </c>
      <c r="C71" s="9">
        <f>IF(MAX(C74:C89)=1,1, IF(MAX(C74:C89)=0,0,""))</f>
        <v>1</v>
      </c>
      <c r="D71" s="9">
        <f t="shared" ref="D71:Y71" si="23">IF(MAX(D74:D89)=1,1, IF(MAX(D74:D89)=0,0,""))</f>
        <v>1</v>
      </c>
      <c r="E71" s="9">
        <f t="shared" si="23"/>
        <v>1</v>
      </c>
      <c r="F71" s="9">
        <f t="shared" si="23"/>
        <v>1</v>
      </c>
      <c r="G71" s="9">
        <f t="shared" si="23"/>
        <v>1</v>
      </c>
      <c r="H71" s="9">
        <f t="shared" si="23"/>
        <v>0</v>
      </c>
      <c r="I71" s="9">
        <f t="shared" si="23"/>
        <v>0</v>
      </c>
      <c r="J71" s="9">
        <f t="shared" si="23"/>
        <v>1</v>
      </c>
      <c r="K71" s="9">
        <f t="shared" si="23"/>
        <v>0</v>
      </c>
      <c r="L71" s="9">
        <f t="shared" si="23"/>
        <v>1</v>
      </c>
      <c r="M71" s="9">
        <f t="shared" si="23"/>
        <v>1</v>
      </c>
      <c r="N71" s="9">
        <f t="shared" si="23"/>
        <v>1</v>
      </c>
      <c r="O71" s="9">
        <f t="shared" si="23"/>
        <v>1</v>
      </c>
      <c r="P71" s="9">
        <f t="shared" si="23"/>
        <v>0</v>
      </c>
      <c r="Q71" s="9">
        <f t="shared" si="23"/>
        <v>1</v>
      </c>
      <c r="R71" s="9">
        <f t="shared" si="23"/>
        <v>1</v>
      </c>
      <c r="S71" s="9">
        <f t="shared" si="23"/>
        <v>0</v>
      </c>
      <c r="T71" s="9">
        <f t="shared" si="23"/>
        <v>1</v>
      </c>
      <c r="U71" s="9">
        <f t="shared" si="23"/>
        <v>0</v>
      </c>
      <c r="V71" s="9">
        <f t="shared" si="23"/>
        <v>1</v>
      </c>
      <c r="W71" s="9" t="str">
        <f t="shared" si="23"/>
        <v/>
      </c>
      <c r="X71" s="9" t="str">
        <f t="shared" si="23"/>
        <v/>
      </c>
      <c r="Y71" s="9" t="str">
        <f t="shared" si="23"/>
        <v/>
      </c>
      <c r="Z71" s="9"/>
      <c r="AA71" s="9">
        <f>AVERAGE(AA74:AA89)</f>
        <v>0.86250000000000004</v>
      </c>
      <c r="AB71" s="9">
        <f t="shared" ref="AB71:AD71" si="24">AVERAGE(AB74:AB89)</f>
        <v>13</v>
      </c>
      <c r="AC71" s="9">
        <f t="shared" si="24"/>
        <v>1.125</v>
      </c>
      <c r="AD71" s="9">
        <f t="shared" si="24"/>
        <v>5.625</v>
      </c>
      <c r="AE71" s="9"/>
    </row>
    <row r="72" spans="1:33" x14ac:dyDescent="0.2">
      <c r="A72" t="s">
        <v>43</v>
      </c>
      <c r="B72" s="9" t="s">
        <v>39</v>
      </c>
      <c r="C72" s="9">
        <f>COUNTIF(C74:C89,1)/16</f>
        <v>0.375</v>
      </c>
      <c r="D72" s="9">
        <f t="shared" ref="D72:Y72" si="25">COUNTIF(D74:D89,1)/16</f>
        <v>1</v>
      </c>
      <c r="E72" s="9">
        <f t="shared" si="25"/>
        <v>0.5625</v>
      </c>
      <c r="F72" s="9">
        <f t="shared" si="25"/>
        <v>1</v>
      </c>
      <c r="G72" s="9">
        <f t="shared" si="25"/>
        <v>0.1875</v>
      </c>
      <c r="H72" s="9">
        <f t="shared" si="25"/>
        <v>0</v>
      </c>
      <c r="I72" s="9">
        <f t="shared" si="25"/>
        <v>0</v>
      </c>
      <c r="J72" s="9">
        <f t="shared" si="25"/>
        <v>0.25</v>
      </c>
      <c r="K72" s="9">
        <f t="shared" si="25"/>
        <v>0</v>
      </c>
      <c r="L72" s="9">
        <f t="shared" si="25"/>
        <v>6.25E-2</v>
      </c>
      <c r="M72" s="9">
        <f t="shared" si="25"/>
        <v>0.125</v>
      </c>
      <c r="N72" s="9">
        <f t="shared" si="25"/>
        <v>6.25E-2</v>
      </c>
      <c r="O72" s="9">
        <f t="shared" si="25"/>
        <v>0.625</v>
      </c>
      <c r="P72" s="9">
        <f t="shared" si="25"/>
        <v>0</v>
      </c>
      <c r="Q72" s="9">
        <f t="shared" si="25"/>
        <v>0.375</v>
      </c>
      <c r="R72" s="9">
        <f t="shared" si="25"/>
        <v>0.8125</v>
      </c>
      <c r="S72" s="9">
        <f t="shared" si="25"/>
        <v>0</v>
      </c>
      <c r="T72" s="9">
        <f t="shared" si="25"/>
        <v>0.9375</v>
      </c>
      <c r="U72" s="9">
        <f t="shared" si="25"/>
        <v>0</v>
      </c>
      <c r="V72" s="9">
        <f t="shared" si="25"/>
        <v>0.375</v>
      </c>
      <c r="W72" s="9">
        <f t="shared" si="25"/>
        <v>0</v>
      </c>
      <c r="X72" s="9">
        <f t="shared" si="25"/>
        <v>0</v>
      </c>
      <c r="Y72" s="9">
        <f t="shared" si="25"/>
        <v>6.25E-2</v>
      </c>
      <c r="Z72" s="9"/>
      <c r="AA72" s="9"/>
      <c r="AB72" s="9"/>
      <c r="AC72" s="9"/>
      <c r="AD72" s="9"/>
      <c r="AE72" s="9"/>
    </row>
    <row r="73" spans="1:33" x14ac:dyDescent="0.2">
      <c r="A73" t="s">
        <v>44</v>
      </c>
      <c r="B73" s="9" t="s">
        <v>39</v>
      </c>
      <c r="C73" s="9">
        <f>COUNTIF(C74:C89, 1)</f>
        <v>6</v>
      </c>
      <c r="D73" s="9">
        <f t="shared" ref="D73:W73" si="26">COUNTIF(D74:D89, 1)</f>
        <v>16</v>
      </c>
      <c r="E73" s="9">
        <f t="shared" si="26"/>
        <v>9</v>
      </c>
      <c r="F73" s="9">
        <f t="shared" si="26"/>
        <v>16</v>
      </c>
      <c r="G73" s="9">
        <f t="shared" si="26"/>
        <v>3</v>
      </c>
      <c r="H73" s="9">
        <f t="shared" si="26"/>
        <v>0</v>
      </c>
      <c r="I73" s="9">
        <f t="shared" si="26"/>
        <v>0</v>
      </c>
      <c r="J73" s="9">
        <f t="shared" si="26"/>
        <v>4</v>
      </c>
      <c r="K73" s="9">
        <f t="shared" si="26"/>
        <v>0</v>
      </c>
      <c r="L73" s="9">
        <f t="shared" si="26"/>
        <v>1</v>
      </c>
      <c r="M73" s="9">
        <f t="shared" si="26"/>
        <v>2</v>
      </c>
      <c r="N73" s="9">
        <f t="shared" si="26"/>
        <v>1</v>
      </c>
      <c r="O73" s="9">
        <f t="shared" si="26"/>
        <v>10</v>
      </c>
      <c r="P73" s="9">
        <f t="shared" si="26"/>
        <v>0</v>
      </c>
      <c r="Q73" s="9">
        <f t="shared" si="26"/>
        <v>6</v>
      </c>
      <c r="R73" s="9">
        <f t="shared" si="26"/>
        <v>13</v>
      </c>
      <c r="S73" s="9">
        <f t="shared" si="26"/>
        <v>0</v>
      </c>
      <c r="T73" s="9">
        <f t="shared" si="26"/>
        <v>15</v>
      </c>
      <c r="U73" s="9">
        <f t="shared" si="26"/>
        <v>0</v>
      </c>
      <c r="V73" s="9">
        <f t="shared" si="26"/>
        <v>6</v>
      </c>
      <c r="W73" s="9">
        <f t="shared" si="26"/>
        <v>0</v>
      </c>
      <c r="X73" s="9"/>
      <c r="Y73" s="9"/>
      <c r="Z73" s="9"/>
      <c r="AA73" s="9"/>
      <c r="AB73" s="9"/>
      <c r="AC73" s="9"/>
      <c r="AD73" s="9"/>
      <c r="AE73" s="9"/>
    </row>
    <row r="74" spans="1:33" x14ac:dyDescent="0.2">
      <c r="A74" t="s">
        <v>52</v>
      </c>
      <c r="B74" t="s">
        <v>39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1"/>
        <v>1</v>
      </c>
      <c r="AD74">
        <f t="shared" ref="AD74:AD89" si="27">COUNTIF(C74:F74, "1") + COUNTIF(I74:R74,"1") + COUNTIF(V74,"1")</f>
        <v>6</v>
      </c>
      <c r="AE74">
        <f t="shared" si="12"/>
        <v>0.16666666666666666</v>
      </c>
      <c r="AF74" s="1">
        <v>0</v>
      </c>
      <c r="AG74">
        <v>0</v>
      </c>
    </row>
    <row r="75" spans="1:33" x14ac:dyDescent="0.2">
      <c r="A75" t="s">
        <v>52</v>
      </c>
      <c r="B75" t="s">
        <v>39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1"/>
        <v>1</v>
      </c>
      <c r="AD75">
        <f t="shared" si="27"/>
        <v>7</v>
      </c>
      <c r="AE75">
        <f t="shared" si="12"/>
        <v>0.14285714285714285</v>
      </c>
      <c r="AF75" s="1">
        <v>2.0833333333333332E-2</v>
      </c>
      <c r="AG75">
        <v>30</v>
      </c>
    </row>
    <row r="76" spans="1:33" x14ac:dyDescent="0.2">
      <c r="A76" t="s">
        <v>52</v>
      </c>
      <c r="B76" t="s">
        <v>39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1"/>
        <v>2</v>
      </c>
      <c r="AD76">
        <f t="shared" si="27"/>
        <v>5</v>
      </c>
      <c r="AE76">
        <f t="shared" si="12"/>
        <v>0.4</v>
      </c>
      <c r="AF76" s="1">
        <v>4.1666666666666664E-2</v>
      </c>
      <c r="AG76">
        <v>60</v>
      </c>
    </row>
    <row r="77" spans="1:33" x14ac:dyDescent="0.2">
      <c r="A77" t="s">
        <v>52</v>
      </c>
      <c r="B77" t="s">
        <v>39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1"/>
        <v>2</v>
      </c>
      <c r="AD77">
        <f t="shared" si="27"/>
        <v>5</v>
      </c>
      <c r="AE77">
        <f t="shared" si="12"/>
        <v>0.4</v>
      </c>
      <c r="AF77" s="1">
        <v>6.25E-2</v>
      </c>
      <c r="AG77">
        <v>90</v>
      </c>
    </row>
    <row r="78" spans="1:33" x14ac:dyDescent="0.2">
      <c r="A78" t="s">
        <v>52</v>
      </c>
      <c r="B78" t="s">
        <v>39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1"/>
        <v>2</v>
      </c>
      <c r="AD78">
        <f t="shared" si="27"/>
        <v>5</v>
      </c>
      <c r="AE78">
        <f t="shared" si="12"/>
        <v>0.4</v>
      </c>
      <c r="AF78" s="1">
        <v>8.3333333333333329E-2</v>
      </c>
      <c r="AG78">
        <v>120</v>
      </c>
    </row>
    <row r="79" spans="1:33" x14ac:dyDescent="0.2">
      <c r="A79" t="s">
        <v>52</v>
      </c>
      <c r="B79" t="s">
        <v>39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1"/>
        <v>1</v>
      </c>
      <c r="AD79">
        <f t="shared" si="27"/>
        <v>6</v>
      </c>
      <c r="AE79">
        <f t="shared" si="12"/>
        <v>0.16666666666666666</v>
      </c>
      <c r="AF79" s="1">
        <v>0.10416666666666667</v>
      </c>
      <c r="AG79">
        <v>150</v>
      </c>
    </row>
    <row r="80" spans="1:33" x14ac:dyDescent="0.2">
      <c r="A80" t="s">
        <v>52</v>
      </c>
      <c r="B80" t="s">
        <v>39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1"/>
        <v>1</v>
      </c>
      <c r="AD80">
        <f t="shared" si="27"/>
        <v>5</v>
      </c>
      <c r="AE80">
        <f t="shared" si="12"/>
        <v>0.2</v>
      </c>
      <c r="AF80" s="1">
        <v>0.125</v>
      </c>
      <c r="AG80">
        <v>180</v>
      </c>
    </row>
    <row r="81" spans="1:33" x14ac:dyDescent="0.2">
      <c r="A81" t="s">
        <v>52</v>
      </c>
      <c r="B81" t="s">
        <v>39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1"/>
        <v>1</v>
      </c>
      <c r="AD81">
        <f t="shared" si="27"/>
        <v>6</v>
      </c>
      <c r="AE81">
        <f t="shared" si="12"/>
        <v>0.16666666666666666</v>
      </c>
      <c r="AF81" s="1">
        <v>0.14583333333333334</v>
      </c>
      <c r="AG81">
        <v>210</v>
      </c>
    </row>
    <row r="82" spans="1:33" x14ac:dyDescent="0.2">
      <c r="A82" t="s">
        <v>52</v>
      </c>
      <c r="B82" t="s">
        <v>39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1"/>
        <v>0</v>
      </c>
      <c r="AD82">
        <f t="shared" si="27"/>
        <v>6</v>
      </c>
      <c r="AE82">
        <f t="shared" si="12"/>
        <v>0</v>
      </c>
      <c r="AF82" s="1">
        <v>0.16666666666666666</v>
      </c>
      <c r="AG82">
        <v>240</v>
      </c>
    </row>
    <row r="83" spans="1:33" x14ac:dyDescent="0.2">
      <c r="A83" t="s">
        <v>52</v>
      </c>
      <c r="B83" t="s">
        <v>39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1"/>
        <v>1</v>
      </c>
      <c r="AD83">
        <f t="shared" si="27"/>
        <v>6</v>
      </c>
      <c r="AE83">
        <f t="shared" si="12"/>
        <v>0.16666666666666666</v>
      </c>
      <c r="AF83" s="1">
        <v>0.1875</v>
      </c>
      <c r="AG83">
        <v>270</v>
      </c>
    </row>
    <row r="84" spans="1:33" x14ac:dyDescent="0.2">
      <c r="A84" t="s">
        <v>52</v>
      </c>
      <c r="B84" t="s">
        <v>39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1"/>
        <v>1</v>
      </c>
      <c r="AD84">
        <f t="shared" si="27"/>
        <v>4</v>
      </c>
      <c r="AE84">
        <f t="shared" si="12"/>
        <v>0.25</v>
      </c>
      <c r="AF84" s="1">
        <v>0.20833333333333334</v>
      </c>
      <c r="AG84">
        <v>300</v>
      </c>
    </row>
    <row r="85" spans="1:33" x14ac:dyDescent="0.2">
      <c r="A85" t="s">
        <v>52</v>
      </c>
      <c r="B85" t="s">
        <v>39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1"/>
        <v>1</v>
      </c>
      <c r="AD85">
        <f t="shared" si="27"/>
        <v>3</v>
      </c>
      <c r="AE85">
        <f t="shared" si="12"/>
        <v>0.33333333333333331</v>
      </c>
      <c r="AF85" s="1">
        <v>0.22916666666666666</v>
      </c>
      <c r="AG85">
        <v>330</v>
      </c>
    </row>
    <row r="86" spans="1:33" x14ac:dyDescent="0.2">
      <c r="A86" t="s">
        <v>52</v>
      </c>
      <c r="B86" t="s">
        <v>39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1"/>
        <v>1</v>
      </c>
      <c r="AD86">
        <f t="shared" si="27"/>
        <v>6</v>
      </c>
      <c r="AE86">
        <f t="shared" si="12"/>
        <v>0.16666666666666666</v>
      </c>
      <c r="AF86" s="1">
        <v>0.25</v>
      </c>
      <c r="AG86">
        <v>360</v>
      </c>
    </row>
    <row r="87" spans="1:33" x14ac:dyDescent="0.2">
      <c r="A87" t="s">
        <v>53</v>
      </c>
      <c r="B87" t="s">
        <v>39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1"/>
        <v>1</v>
      </c>
      <c r="AD87">
        <f t="shared" si="27"/>
        <v>5</v>
      </c>
      <c r="AE87">
        <f t="shared" si="12"/>
        <v>0.2</v>
      </c>
      <c r="AF87" s="1">
        <v>0.27083333333333331</v>
      </c>
      <c r="AG87">
        <v>30</v>
      </c>
    </row>
    <row r="88" spans="1:33" x14ac:dyDescent="0.2">
      <c r="A88" t="s">
        <v>53</v>
      </c>
      <c r="B88" t="s">
        <v>39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1"/>
        <v>1</v>
      </c>
      <c r="AD88">
        <f t="shared" si="27"/>
        <v>7</v>
      </c>
      <c r="AE88">
        <f t="shared" si="12"/>
        <v>0.14285714285714285</v>
      </c>
      <c r="AF88" s="1">
        <v>0.29166666666666669</v>
      </c>
      <c r="AG88">
        <v>60</v>
      </c>
    </row>
    <row r="89" spans="1:33" x14ac:dyDescent="0.2">
      <c r="A89" t="s">
        <v>53</v>
      </c>
      <c r="B89" t="s">
        <v>39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1"/>
        <v>1</v>
      </c>
      <c r="AD89">
        <f t="shared" si="27"/>
        <v>8</v>
      </c>
      <c r="AE89">
        <f t="shared" si="12"/>
        <v>0.125</v>
      </c>
      <c r="AF89" s="1">
        <v>0.3125</v>
      </c>
      <c r="AG89">
        <v>90</v>
      </c>
    </row>
    <row r="90" spans="1:33" x14ac:dyDescent="0.2">
      <c r="A90" t="s">
        <v>22</v>
      </c>
      <c r="B90" s="9" t="s">
        <v>40</v>
      </c>
      <c r="C90" s="9">
        <f>IF(MAX(C93:C108)=1,1, IF(MAX(C93:C108)=0,0,""))</f>
        <v>1</v>
      </c>
      <c r="D90" s="9">
        <f t="shared" ref="D90:Y90" si="28">IF(MAX(D93:D108)=1,1, IF(MAX(D93:D108)=0,0,""))</f>
        <v>1</v>
      </c>
      <c r="E90" s="9">
        <f t="shared" si="28"/>
        <v>1</v>
      </c>
      <c r="F90" s="9">
        <f t="shared" si="28"/>
        <v>1</v>
      </c>
      <c r="G90" s="9">
        <f t="shared" si="28"/>
        <v>1</v>
      </c>
      <c r="H90" s="9">
        <f t="shared" si="28"/>
        <v>0</v>
      </c>
      <c r="I90" s="9">
        <f t="shared" si="28"/>
        <v>0</v>
      </c>
      <c r="J90" s="9">
        <f t="shared" si="28"/>
        <v>1</v>
      </c>
      <c r="K90" s="9">
        <f t="shared" si="28"/>
        <v>1</v>
      </c>
      <c r="L90" s="9">
        <f t="shared" si="28"/>
        <v>0</v>
      </c>
      <c r="M90" s="9">
        <f t="shared" si="28"/>
        <v>0</v>
      </c>
      <c r="N90" s="9">
        <f t="shared" si="28"/>
        <v>0</v>
      </c>
      <c r="O90" s="9">
        <f t="shared" si="28"/>
        <v>1</v>
      </c>
      <c r="P90" s="9">
        <f t="shared" si="28"/>
        <v>0</v>
      </c>
      <c r="Q90" s="9">
        <f t="shared" si="28"/>
        <v>1</v>
      </c>
      <c r="R90" s="9">
        <f t="shared" si="28"/>
        <v>1</v>
      </c>
      <c r="S90" s="9">
        <f t="shared" si="28"/>
        <v>0</v>
      </c>
      <c r="T90" s="9">
        <f t="shared" si="28"/>
        <v>1</v>
      </c>
      <c r="U90" s="9">
        <f t="shared" si="28"/>
        <v>0</v>
      </c>
      <c r="V90" s="9">
        <f t="shared" si="28"/>
        <v>1</v>
      </c>
      <c r="W90" s="9" t="str">
        <f t="shared" si="28"/>
        <v/>
      </c>
      <c r="X90" s="9" t="str">
        <f t="shared" si="28"/>
        <v/>
      </c>
      <c r="Y90" s="9" t="str">
        <f t="shared" si="28"/>
        <v/>
      </c>
      <c r="Z90" s="9"/>
      <c r="AA90" s="9" t="e">
        <f>AVERAGE(AA93:AA108)</f>
        <v>#DIV/0!</v>
      </c>
      <c r="AB90" s="9">
        <f t="shared" ref="AB90:AD90" si="29">AVERAGE(AB93:AB108)</f>
        <v>12</v>
      </c>
      <c r="AC90">
        <f t="shared" si="29"/>
        <v>0.6875</v>
      </c>
      <c r="AD90">
        <f t="shared" si="29"/>
        <v>4.375</v>
      </c>
    </row>
    <row r="91" spans="1:33" x14ac:dyDescent="0.2">
      <c r="A91" t="s">
        <v>43</v>
      </c>
      <c r="B91" s="9" t="s">
        <v>40</v>
      </c>
      <c r="C91" s="9">
        <f>COUNTIF(C93:C108,1)/16</f>
        <v>0.3125</v>
      </c>
      <c r="D91" s="9">
        <f t="shared" ref="D91:Y91" si="30">COUNTIF(D93:D108,1)/16</f>
        <v>0.9375</v>
      </c>
      <c r="E91" s="9">
        <f t="shared" si="30"/>
        <v>0.5</v>
      </c>
      <c r="F91" s="9">
        <f t="shared" si="30"/>
        <v>1</v>
      </c>
      <c r="G91" s="9">
        <f t="shared" si="30"/>
        <v>0.625</v>
      </c>
      <c r="H91" s="9">
        <f t="shared" si="30"/>
        <v>0</v>
      </c>
      <c r="I91" s="9">
        <f t="shared" si="30"/>
        <v>0</v>
      </c>
      <c r="J91" s="9">
        <f t="shared" si="30"/>
        <v>6.25E-2</v>
      </c>
      <c r="K91" s="9">
        <f t="shared" si="30"/>
        <v>0.125</v>
      </c>
      <c r="L91" s="9">
        <f t="shared" si="30"/>
        <v>0</v>
      </c>
      <c r="M91" s="9">
        <f t="shared" si="30"/>
        <v>0</v>
      </c>
      <c r="N91" s="9">
        <f t="shared" si="30"/>
        <v>0</v>
      </c>
      <c r="O91" s="9">
        <f t="shared" si="30"/>
        <v>0.4375</v>
      </c>
      <c r="P91" s="9">
        <f t="shared" si="30"/>
        <v>0</v>
      </c>
      <c r="Q91" s="9">
        <f t="shared" si="30"/>
        <v>0.5</v>
      </c>
      <c r="R91" s="9">
        <f t="shared" si="30"/>
        <v>0.4375</v>
      </c>
      <c r="S91" s="9">
        <f t="shared" si="30"/>
        <v>0</v>
      </c>
      <c r="T91" s="9">
        <f t="shared" si="30"/>
        <v>6.25E-2</v>
      </c>
      <c r="U91" s="9">
        <f t="shared" si="30"/>
        <v>0</v>
      </c>
      <c r="V91" s="9">
        <f t="shared" si="30"/>
        <v>6.25E-2</v>
      </c>
      <c r="W91" s="9">
        <f t="shared" si="30"/>
        <v>0</v>
      </c>
      <c r="X91" s="9">
        <f t="shared" si="30"/>
        <v>0</v>
      </c>
      <c r="Y91" s="9">
        <f t="shared" si="30"/>
        <v>0</v>
      </c>
      <c r="Z91" s="9"/>
    </row>
    <row r="92" spans="1:33" x14ac:dyDescent="0.2">
      <c r="A92" t="s">
        <v>44</v>
      </c>
      <c r="B92" s="9" t="s">
        <v>40</v>
      </c>
      <c r="C92" s="9">
        <f>COUNTIF(C93:C108, 1)</f>
        <v>5</v>
      </c>
      <c r="D92" s="9">
        <f t="shared" ref="D92:W92" si="31">COUNTIF(D93:D108, 1)</f>
        <v>15</v>
      </c>
      <c r="E92" s="9">
        <f t="shared" si="31"/>
        <v>8</v>
      </c>
      <c r="F92" s="9">
        <f t="shared" si="31"/>
        <v>16</v>
      </c>
      <c r="G92" s="9">
        <f t="shared" si="31"/>
        <v>10</v>
      </c>
      <c r="H92" s="9">
        <f t="shared" si="31"/>
        <v>0</v>
      </c>
      <c r="I92" s="9">
        <f t="shared" si="31"/>
        <v>0</v>
      </c>
      <c r="J92" s="9">
        <f t="shared" si="31"/>
        <v>1</v>
      </c>
      <c r="K92" s="9">
        <f t="shared" si="31"/>
        <v>2</v>
      </c>
      <c r="L92" s="9">
        <f t="shared" si="31"/>
        <v>0</v>
      </c>
      <c r="M92" s="9">
        <f t="shared" si="31"/>
        <v>0</v>
      </c>
      <c r="N92" s="9">
        <f t="shared" si="31"/>
        <v>0</v>
      </c>
      <c r="O92" s="9">
        <f t="shared" si="31"/>
        <v>7</v>
      </c>
      <c r="P92" s="9">
        <f t="shared" si="31"/>
        <v>0</v>
      </c>
      <c r="Q92" s="9">
        <f t="shared" si="31"/>
        <v>8</v>
      </c>
      <c r="R92" s="9">
        <f t="shared" si="31"/>
        <v>7</v>
      </c>
      <c r="S92" s="9">
        <f t="shared" si="31"/>
        <v>0</v>
      </c>
      <c r="T92" s="9">
        <f t="shared" si="31"/>
        <v>1</v>
      </c>
      <c r="U92" s="9">
        <f t="shared" si="31"/>
        <v>0</v>
      </c>
      <c r="V92" s="9">
        <f t="shared" si="31"/>
        <v>1</v>
      </c>
      <c r="W92" s="9">
        <f t="shared" si="31"/>
        <v>0</v>
      </c>
      <c r="X92" s="9"/>
      <c r="Y92" s="9"/>
      <c r="Z92" s="9"/>
    </row>
    <row r="93" spans="1:33" x14ac:dyDescent="0.2">
      <c r="A93" t="s">
        <v>54</v>
      </c>
      <c r="B93" t="s">
        <v>40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1"/>
        <v>1</v>
      </c>
      <c r="AD93">
        <f t="shared" ref="AD93:AD108" si="32">COUNTIF(C93:F93, "1") + COUNTIF(I93:R93,"1") + COUNTIF(V93,"1")</f>
        <v>5</v>
      </c>
      <c r="AE93">
        <f t="shared" si="12"/>
        <v>0.2</v>
      </c>
      <c r="AF93" s="1">
        <v>0</v>
      </c>
      <c r="AG93">
        <v>0</v>
      </c>
    </row>
    <row r="94" spans="1:33" x14ac:dyDescent="0.2">
      <c r="A94" t="s">
        <v>54</v>
      </c>
      <c r="B94" t="s">
        <v>40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1"/>
        <v>1</v>
      </c>
      <c r="AD94">
        <f t="shared" si="32"/>
        <v>4</v>
      </c>
      <c r="AE94">
        <f t="shared" si="12"/>
        <v>0.25</v>
      </c>
      <c r="AF94" s="1">
        <v>2.0833333333333332E-2</v>
      </c>
      <c r="AG94">
        <v>30</v>
      </c>
    </row>
    <row r="95" spans="1:33" x14ac:dyDescent="0.2">
      <c r="A95" t="s">
        <v>54</v>
      </c>
      <c r="B95" t="s">
        <v>40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1"/>
        <v>1</v>
      </c>
      <c r="AD95">
        <f t="shared" si="32"/>
        <v>4</v>
      </c>
      <c r="AE95">
        <f t="shared" si="12"/>
        <v>0.25</v>
      </c>
      <c r="AF95" s="1">
        <v>4.1666666666666664E-2</v>
      </c>
      <c r="AG95">
        <v>60</v>
      </c>
    </row>
    <row r="96" spans="1:33" x14ac:dyDescent="0.2">
      <c r="A96" t="s">
        <v>54</v>
      </c>
      <c r="B96" t="s">
        <v>40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1"/>
        <v>0</v>
      </c>
      <c r="AD96">
        <f t="shared" si="32"/>
        <v>5</v>
      </c>
      <c r="AE96">
        <f t="shared" si="12"/>
        <v>0</v>
      </c>
      <c r="AF96" s="1">
        <v>6.25E-2</v>
      </c>
      <c r="AG96">
        <v>90</v>
      </c>
    </row>
    <row r="97" spans="1:33" x14ac:dyDescent="0.2">
      <c r="A97" t="s">
        <v>54</v>
      </c>
      <c r="B97" t="s">
        <v>40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1"/>
        <v>1</v>
      </c>
      <c r="AD97">
        <f t="shared" si="32"/>
        <v>5</v>
      </c>
      <c r="AE97">
        <f t="shared" si="12"/>
        <v>0.2</v>
      </c>
      <c r="AF97" s="1">
        <v>8.3333333333333329E-2</v>
      </c>
      <c r="AG97">
        <v>120</v>
      </c>
    </row>
    <row r="98" spans="1:33" x14ac:dyDescent="0.2">
      <c r="A98" t="s">
        <v>54</v>
      </c>
      <c r="B98" t="s">
        <v>40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1"/>
        <v>0</v>
      </c>
      <c r="AD98">
        <f t="shared" si="32"/>
        <v>3</v>
      </c>
      <c r="AE98">
        <f t="shared" si="12"/>
        <v>0</v>
      </c>
      <c r="AF98" s="1">
        <v>0.10416666666666667</v>
      </c>
      <c r="AG98">
        <v>150</v>
      </c>
    </row>
    <row r="99" spans="1:33" x14ac:dyDescent="0.2">
      <c r="A99" t="s">
        <v>54</v>
      </c>
      <c r="B99" t="s">
        <v>40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1"/>
        <v>0</v>
      </c>
      <c r="AD99">
        <f t="shared" si="32"/>
        <v>3</v>
      </c>
      <c r="AE99">
        <f t="shared" si="12"/>
        <v>0</v>
      </c>
      <c r="AF99" s="1">
        <v>0.125</v>
      </c>
      <c r="AG99">
        <v>180</v>
      </c>
    </row>
    <row r="100" spans="1:33" x14ac:dyDescent="0.2">
      <c r="A100" t="s">
        <v>54</v>
      </c>
      <c r="B100" t="s">
        <v>40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33">COUNTIF(G100:H100, "1") + COUNTIF(S100:U100, "1")</f>
        <v>1</v>
      </c>
      <c r="AD100">
        <f t="shared" si="32"/>
        <v>3</v>
      </c>
      <c r="AE100">
        <f t="shared" ref="AE100:AE127" si="34">AC100/AD100</f>
        <v>0.33333333333333331</v>
      </c>
      <c r="AF100" s="1">
        <v>0.14583333333333334</v>
      </c>
      <c r="AG100">
        <v>210</v>
      </c>
    </row>
    <row r="101" spans="1:33" x14ac:dyDescent="0.2">
      <c r="A101" t="s">
        <v>54</v>
      </c>
      <c r="B101" t="s">
        <v>40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33"/>
        <v>1</v>
      </c>
      <c r="AD101">
        <f t="shared" si="32"/>
        <v>7</v>
      </c>
      <c r="AE101">
        <f t="shared" si="34"/>
        <v>0.14285714285714285</v>
      </c>
      <c r="AF101" s="1">
        <v>0.16666666666666666</v>
      </c>
      <c r="AG101">
        <v>240</v>
      </c>
    </row>
    <row r="102" spans="1:33" x14ac:dyDescent="0.2">
      <c r="A102" t="s">
        <v>54</v>
      </c>
      <c r="B102" t="s">
        <v>40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33"/>
        <v>1</v>
      </c>
      <c r="AD102">
        <f t="shared" si="32"/>
        <v>5</v>
      </c>
      <c r="AE102">
        <f t="shared" si="34"/>
        <v>0.2</v>
      </c>
      <c r="AF102" s="1">
        <v>0.1875</v>
      </c>
      <c r="AG102">
        <v>270</v>
      </c>
    </row>
    <row r="103" spans="1:33" x14ac:dyDescent="0.2">
      <c r="A103" t="s">
        <v>54</v>
      </c>
      <c r="B103" t="s">
        <v>40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33"/>
        <v>1</v>
      </c>
      <c r="AD103">
        <f t="shared" si="32"/>
        <v>3</v>
      </c>
      <c r="AE103">
        <f t="shared" si="34"/>
        <v>0.33333333333333331</v>
      </c>
      <c r="AF103" s="1">
        <v>0.20833333333333334</v>
      </c>
      <c r="AG103">
        <v>300</v>
      </c>
    </row>
    <row r="104" spans="1:33" x14ac:dyDescent="0.2">
      <c r="A104" t="s">
        <v>54</v>
      </c>
      <c r="B104" t="s">
        <v>40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33"/>
        <v>1</v>
      </c>
      <c r="AD104">
        <f t="shared" si="32"/>
        <v>5</v>
      </c>
      <c r="AE104">
        <f t="shared" si="34"/>
        <v>0.2</v>
      </c>
      <c r="AF104" s="1">
        <v>0.22916666666666666</v>
      </c>
      <c r="AG104">
        <v>330</v>
      </c>
    </row>
    <row r="105" spans="1:33" x14ac:dyDescent="0.2">
      <c r="A105" t="s">
        <v>54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33"/>
        <v>1</v>
      </c>
      <c r="AD105">
        <f t="shared" si="32"/>
        <v>3</v>
      </c>
      <c r="AE105">
        <f t="shared" si="34"/>
        <v>0.33333333333333331</v>
      </c>
      <c r="AF105" s="1">
        <v>0.25</v>
      </c>
      <c r="AG105">
        <v>360</v>
      </c>
    </row>
    <row r="106" spans="1:33" x14ac:dyDescent="0.2">
      <c r="A106" t="s">
        <v>55</v>
      </c>
      <c r="B106" t="s">
        <v>40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33"/>
        <v>0</v>
      </c>
      <c r="AD106">
        <f t="shared" si="32"/>
        <v>5</v>
      </c>
      <c r="AE106">
        <f t="shared" si="34"/>
        <v>0</v>
      </c>
      <c r="AF106" s="1">
        <v>0.27083333333333331</v>
      </c>
      <c r="AG106">
        <v>30</v>
      </c>
    </row>
    <row r="107" spans="1:33" x14ac:dyDescent="0.2">
      <c r="A107" t="s">
        <v>56</v>
      </c>
      <c r="B107" t="s">
        <v>40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33"/>
        <v>1</v>
      </c>
      <c r="AD107">
        <f t="shared" si="32"/>
        <v>4</v>
      </c>
      <c r="AE107">
        <f t="shared" si="34"/>
        <v>0.25</v>
      </c>
      <c r="AF107" s="1">
        <v>0.29166666666666669</v>
      </c>
      <c r="AG107">
        <v>60</v>
      </c>
    </row>
    <row r="108" spans="1:33" x14ac:dyDescent="0.2">
      <c r="A108" t="s">
        <v>57</v>
      </c>
      <c r="B108" t="s">
        <v>40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33"/>
        <v>0</v>
      </c>
      <c r="AD108">
        <f t="shared" si="32"/>
        <v>6</v>
      </c>
      <c r="AE108">
        <f t="shared" si="34"/>
        <v>0</v>
      </c>
      <c r="AF108" s="1">
        <v>0.3125</v>
      </c>
      <c r="AG108">
        <v>90</v>
      </c>
    </row>
    <row r="109" spans="1:33" x14ac:dyDescent="0.2">
      <c r="A109" t="s">
        <v>22</v>
      </c>
      <c r="B109" s="9" t="s">
        <v>41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E109:Y109" si="35">IF(MAX(E112:E127)=1,1, IF(MAX(E112:E127)=0,0,""))</f>
        <v>1</v>
      </c>
      <c r="F109" s="9">
        <f t="shared" si="35"/>
        <v>1</v>
      </c>
      <c r="G109" s="9">
        <f t="shared" si="35"/>
        <v>1</v>
      </c>
      <c r="H109" s="9">
        <f t="shared" si="35"/>
        <v>0</v>
      </c>
      <c r="I109" s="9">
        <f t="shared" si="35"/>
        <v>0</v>
      </c>
      <c r="J109" s="9">
        <f t="shared" si="35"/>
        <v>1</v>
      </c>
      <c r="K109" s="9">
        <f t="shared" si="35"/>
        <v>0</v>
      </c>
      <c r="L109" s="9">
        <f t="shared" si="35"/>
        <v>0</v>
      </c>
      <c r="M109" s="9">
        <f t="shared" si="35"/>
        <v>1</v>
      </c>
      <c r="N109" s="9">
        <f t="shared" si="35"/>
        <v>0</v>
      </c>
      <c r="O109" s="9" t="str">
        <f t="shared" si="35"/>
        <v/>
      </c>
      <c r="P109" s="9">
        <f t="shared" si="35"/>
        <v>0</v>
      </c>
      <c r="Q109" s="9">
        <f t="shared" si="35"/>
        <v>1</v>
      </c>
      <c r="R109" s="9">
        <f t="shared" si="35"/>
        <v>1</v>
      </c>
      <c r="S109" s="9">
        <f t="shared" si="35"/>
        <v>0</v>
      </c>
      <c r="T109" s="9">
        <f t="shared" si="35"/>
        <v>0</v>
      </c>
      <c r="U109" s="9">
        <f t="shared" si="35"/>
        <v>0</v>
      </c>
      <c r="V109" s="9">
        <f t="shared" si="35"/>
        <v>1</v>
      </c>
      <c r="W109" s="9" t="str">
        <f t="shared" si="35"/>
        <v/>
      </c>
      <c r="X109" s="9" t="str">
        <f t="shared" si="35"/>
        <v/>
      </c>
      <c r="Y109" s="9" t="str">
        <f t="shared" si="35"/>
        <v/>
      </c>
      <c r="Z109" s="9"/>
      <c r="AA109" s="9" t="e">
        <f>AVERAGE(AA112:AA127)</f>
        <v>#DIV/0!</v>
      </c>
      <c r="AB109">
        <f t="shared" ref="AB109:AD109" si="36">AVERAGE(AB112:AB127)</f>
        <v>9</v>
      </c>
      <c r="AC109">
        <f t="shared" si="36"/>
        <v>0.75</v>
      </c>
      <c r="AD109">
        <f t="shared" si="36"/>
        <v>3.875</v>
      </c>
    </row>
    <row r="110" spans="1:33" x14ac:dyDescent="0.2">
      <c r="A110" t="s">
        <v>43</v>
      </c>
      <c r="B110" s="9" t="s">
        <v>41</v>
      </c>
      <c r="C110" s="9">
        <f>COUNTIF(C112:C127,1)/16</f>
        <v>0</v>
      </c>
      <c r="D110" s="9">
        <f>COUNTIF(D112:D127,1)/16</f>
        <v>0.6875</v>
      </c>
      <c r="E110" s="9">
        <f t="shared" ref="E110:Y110" si="37">COUNTIF(E112:E127,1)/16</f>
        <v>0.125</v>
      </c>
      <c r="F110" s="9">
        <f t="shared" si="37"/>
        <v>1</v>
      </c>
      <c r="G110" s="9">
        <f t="shared" si="37"/>
        <v>0.75</v>
      </c>
      <c r="H110" s="9">
        <f t="shared" si="37"/>
        <v>0</v>
      </c>
      <c r="I110" s="9">
        <f t="shared" si="37"/>
        <v>0</v>
      </c>
      <c r="J110" s="9">
        <f t="shared" si="37"/>
        <v>6.25E-2</v>
      </c>
      <c r="K110" s="9">
        <f t="shared" si="37"/>
        <v>0</v>
      </c>
      <c r="L110" s="9">
        <f t="shared" si="37"/>
        <v>0</v>
      </c>
      <c r="M110" s="9">
        <f t="shared" si="37"/>
        <v>6.25E-2</v>
      </c>
      <c r="N110" s="9">
        <f t="shared" si="37"/>
        <v>0</v>
      </c>
      <c r="O110" s="9">
        <f t="shared" si="37"/>
        <v>0.375</v>
      </c>
      <c r="P110" s="9">
        <f t="shared" si="37"/>
        <v>0</v>
      </c>
      <c r="Q110" s="9">
        <f t="shared" si="37"/>
        <v>0.6875</v>
      </c>
      <c r="R110" s="9">
        <f t="shared" si="37"/>
        <v>0.1875</v>
      </c>
      <c r="S110" s="9">
        <f t="shared" si="37"/>
        <v>0</v>
      </c>
      <c r="T110" s="9">
        <f t="shared" si="37"/>
        <v>0</v>
      </c>
      <c r="U110" s="9">
        <f t="shared" si="37"/>
        <v>0</v>
      </c>
      <c r="V110" s="9">
        <f t="shared" si="37"/>
        <v>0.6875</v>
      </c>
      <c r="W110" s="9">
        <f t="shared" si="37"/>
        <v>0</v>
      </c>
      <c r="X110" s="9">
        <f t="shared" si="37"/>
        <v>0</v>
      </c>
      <c r="Y110" s="9">
        <f t="shared" si="37"/>
        <v>0</v>
      </c>
      <c r="Z110" s="9"/>
    </row>
    <row r="111" spans="1:33" x14ac:dyDescent="0.2">
      <c r="A111" t="s">
        <v>44</v>
      </c>
      <c r="B111" s="9" t="s">
        <v>41</v>
      </c>
      <c r="C111" s="9">
        <f>COUNTIF(C112:C127,1)</f>
        <v>0</v>
      </c>
      <c r="D111" s="9">
        <f t="shared" ref="D111:W111" si="38">COUNTIF(D112:D127,1)</f>
        <v>11</v>
      </c>
      <c r="E111" s="9">
        <f t="shared" si="38"/>
        <v>2</v>
      </c>
      <c r="F111" s="9">
        <f t="shared" si="38"/>
        <v>16</v>
      </c>
      <c r="G111" s="9">
        <f t="shared" si="38"/>
        <v>12</v>
      </c>
      <c r="H111" s="9">
        <f t="shared" si="38"/>
        <v>0</v>
      </c>
      <c r="I111" s="9">
        <f t="shared" si="38"/>
        <v>0</v>
      </c>
      <c r="J111" s="9">
        <f t="shared" si="38"/>
        <v>1</v>
      </c>
      <c r="K111" s="9">
        <f t="shared" si="38"/>
        <v>0</v>
      </c>
      <c r="L111" s="9">
        <f t="shared" si="38"/>
        <v>0</v>
      </c>
      <c r="M111" s="9">
        <f t="shared" si="38"/>
        <v>1</v>
      </c>
      <c r="N111" s="9">
        <f t="shared" si="38"/>
        <v>0</v>
      </c>
      <c r="O111" s="9">
        <f t="shared" si="38"/>
        <v>6</v>
      </c>
      <c r="P111" s="9">
        <f t="shared" si="38"/>
        <v>0</v>
      </c>
      <c r="Q111" s="9">
        <f t="shared" si="38"/>
        <v>11</v>
      </c>
      <c r="R111" s="9">
        <f t="shared" si="38"/>
        <v>3</v>
      </c>
      <c r="S111" s="9">
        <f t="shared" si="38"/>
        <v>0</v>
      </c>
      <c r="T111" s="9">
        <f t="shared" si="38"/>
        <v>0</v>
      </c>
      <c r="U111" s="9">
        <f t="shared" si="38"/>
        <v>0</v>
      </c>
      <c r="V111" s="9">
        <f t="shared" si="38"/>
        <v>11</v>
      </c>
      <c r="W111" s="9">
        <f t="shared" si="38"/>
        <v>0</v>
      </c>
      <c r="X111" s="9"/>
      <c r="Y111" s="9"/>
      <c r="Z111" s="9"/>
    </row>
    <row r="112" spans="1:33" x14ac:dyDescent="0.2">
      <c r="A112" t="s">
        <v>58</v>
      </c>
      <c r="B112" t="s">
        <v>41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33"/>
        <v>0</v>
      </c>
      <c r="AD112">
        <f t="shared" ref="AD112:AD127" si="39">COUNTIF(C112:F112, "1") + COUNTIF(I112:R112,"1") + COUNTIF(V112,"1")</f>
        <v>4</v>
      </c>
      <c r="AE112">
        <f t="shared" si="34"/>
        <v>0</v>
      </c>
      <c r="AF112" s="1">
        <v>0</v>
      </c>
      <c r="AG112">
        <v>0</v>
      </c>
    </row>
    <row r="113" spans="1:33" x14ac:dyDescent="0.2">
      <c r="A113" t="s">
        <v>58</v>
      </c>
      <c r="B113" t="s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33"/>
        <v>1</v>
      </c>
      <c r="AD113">
        <f t="shared" si="39"/>
        <v>2</v>
      </c>
      <c r="AE113">
        <f t="shared" si="34"/>
        <v>0.5</v>
      </c>
      <c r="AF113" s="1">
        <v>2.0833333333333332E-2</v>
      </c>
      <c r="AG113">
        <v>30</v>
      </c>
    </row>
    <row r="114" spans="1:33" x14ac:dyDescent="0.2">
      <c r="A114" t="s">
        <v>58</v>
      </c>
      <c r="B114" t="s">
        <v>41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33"/>
        <v>0</v>
      </c>
      <c r="AD114">
        <f t="shared" si="39"/>
        <v>5</v>
      </c>
      <c r="AE114">
        <f t="shared" si="34"/>
        <v>0</v>
      </c>
      <c r="AF114" s="1">
        <v>4.1666666666666664E-2</v>
      </c>
      <c r="AG114">
        <v>60</v>
      </c>
    </row>
    <row r="115" spans="1:33" x14ac:dyDescent="0.2">
      <c r="A115" t="s">
        <v>58</v>
      </c>
      <c r="B115" t="s">
        <v>41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33"/>
        <v>1</v>
      </c>
      <c r="AD115">
        <f t="shared" si="39"/>
        <v>2</v>
      </c>
      <c r="AE115">
        <f t="shared" si="34"/>
        <v>0.5</v>
      </c>
      <c r="AF115" s="1">
        <v>6.25E-2</v>
      </c>
      <c r="AG115">
        <v>90</v>
      </c>
    </row>
    <row r="116" spans="1:33" x14ac:dyDescent="0.2">
      <c r="A116" t="s">
        <v>58</v>
      </c>
      <c r="B116" t="s">
        <v>41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33"/>
        <v>1</v>
      </c>
      <c r="AD116">
        <f t="shared" si="39"/>
        <v>5</v>
      </c>
      <c r="AE116">
        <f t="shared" si="34"/>
        <v>0.2</v>
      </c>
      <c r="AF116" s="1">
        <v>8.3333333333333329E-2</v>
      </c>
      <c r="AG116">
        <v>120</v>
      </c>
    </row>
    <row r="117" spans="1:33" x14ac:dyDescent="0.2">
      <c r="A117" t="s">
        <v>58</v>
      </c>
      <c r="B117" t="s">
        <v>41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33"/>
        <v>0</v>
      </c>
      <c r="AD117">
        <f t="shared" si="39"/>
        <v>4</v>
      </c>
      <c r="AE117">
        <f t="shared" si="34"/>
        <v>0</v>
      </c>
      <c r="AF117" s="1">
        <v>0.10416666666666667</v>
      </c>
      <c r="AG117">
        <v>150</v>
      </c>
    </row>
    <row r="118" spans="1:33" x14ac:dyDescent="0.2">
      <c r="A118" t="s">
        <v>58</v>
      </c>
      <c r="B118" t="s">
        <v>41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33"/>
        <v>0</v>
      </c>
      <c r="AD118">
        <f t="shared" si="39"/>
        <v>5</v>
      </c>
      <c r="AE118">
        <f t="shared" si="34"/>
        <v>0</v>
      </c>
      <c r="AF118" s="1">
        <v>0.125</v>
      </c>
      <c r="AG118">
        <v>180</v>
      </c>
    </row>
    <row r="119" spans="1:33" x14ac:dyDescent="0.2">
      <c r="A119" t="s">
        <v>58</v>
      </c>
      <c r="B119" t="s">
        <v>41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33"/>
        <v>1</v>
      </c>
      <c r="AD119">
        <f t="shared" si="39"/>
        <v>2</v>
      </c>
      <c r="AE119">
        <f t="shared" si="34"/>
        <v>0.5</v>
      </c>
      <c r="AF119" s="1">
        <v>0.14583333333333334</v>
      </c>
      <c r="AG119">
        <v>210</v>
      </c>
    </row>
    <row r="120" spans="1:33" x14ac:dyDescent="0.2">
      <c r="A120" t="s">
        <v>58</v>
      </c>
      <c r="B120" t="s">
        <v>41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33"/>
        <v>1</v>
      </c>
      <c r="AD120">
        <f t="shared" si="39"/>
        <v>4</v>
      </c>
      <c r="AE120">
        <f t="shared" si="34"/>
        <v>0.25</v>
      </c>
      <c r="AF120" s="1">
        <v>0.16666666666666666</v>
      </c>
      <c r="AG120">
        <v>240</v>
      </c>
    </row>
    <row r="121" spans="1:33" x14ac:dyDescent="0.2">
      <c r="A121" t="s">
        <v>58</v>
      </c>
      <c r="B121" t="s">
        <v>41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33"/>
        <v>1</v>
      </c>
      <c r="AD121">
        <f t="shared" si="39"/>
        <v>5</v>
      </c>
      <c r="AE121">
        <f t="shared" si="34"/>
        <v>0.2</v>
      </c>
      <c r="AF121" s="1">
        <v>0.1875</v>
      </c>
      <c r="AG121">
        <v>270</v>
      </c>
    </row>
    <row r="122" spans="1:33" x14ac:dyDescent="0.2">
      <c r="A122" t="s">
        <v>58</v>
      </c>
      <c r="B122" t="s">
        <v>41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33"/>
        <v>1</v>
      </c>
      <c r="AD122">
        <f t="shared" si="39"/>
        <v>3</v>
      </c>
      <c r="AE122">
        <f t="shared" si="34"/>
        <v>0.33333333333333331</v>
      </c>
      <c r="AF122" s="1">
        <v>0.20833333333333334</v>
      </c>
      <c r="AG122">
        <v>300</v>
      </c>
    </row>
    <row r="123" spans="1:33" x14ac:dyDescent="0.2">
      <c r="A123" t="s">
        <v>58</v>
      </c>
      <c r="B123" t="s">
        <v>41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33"/>
        <v>1</v>
      </c>
      <c r="AD123">
        <f t="shared" si="39"/>
        <v>2</v>
      </c>
      <c r="AE123">
        <f t="shared" si="34"/>
        <v>0.5</v>
      </c>
      <c r="AF123" s="1">
        <v>0.22916666666666666</v>
      </c>
      <c r="AG123">
        <v>330</v>
      </c>
    </row>
    <row r="124" spans="1:33" x14ac:dyDescent="0.2">
      <c r="A124" t="s">
        <v>58</v>
      </c>
      <c r="B124" t="s">
        <v>41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33"/>
        <v>1</v>
      </c>
      <c r="AD124">
        <f t="shared" si="39"/>
        <v>4</v>
      </c>
      <c r="AE124">
        <f t="shared" si="34"/>
        <v>0.25</v>
      </c>
      <c r="AF124" s="1">
        <v>0.25</v>
      </c>
      <c r="AG124">
        <v>360</v>
      </c>
    </row>
    <row r="125" spans="1:33" x14ac:dyDescent="0.2">
      <c r="A125" t="s">
        <v>59</v>
      </c>
      <c r="B125" t="s">
        <v>41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33"/>
        <v>1</v>
      </c>
      <c r="AD125">
        <f t="shared" si="39"/>
        <v>5</v>
      </c>
      <c r="AE125">
        <f t="shared" si="34"/>
        <v>0.2</v>
      </c>
      <c r="AF125" s="1">
        <v>0.27083333333333331</v>
      </c>
      <c r="AG125">
        <v>30</v>
      </c>
    </row>
    <row r="126" spans="1:33" x14ac:dyDescent="0.2">
      <c r="A126" t="s">
        <v>59</v>
      </c>
      <c r="B126" t="s">
        <v>41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33"/>
        <v>1</v>
      </c>
      <c r="AD126">
        <f t="shared" si="39"/>
        <v>4</v>
      </c>
      <c r="AE126">
        <f t="shared" si="34"/>
        <v>0.25</v>
      </c>
      <c r="AF126" s="1">
        <v>0.29166666666666669</v>
      </c>
      <c r="AG126">
        <v>60</v>
      </c>
    </row>
    <row r="127" spans="1:33" x14ac:dyDescent="0.2">
      <c r="A127" t="s">
        <v>59</v>
      </c>
      <c r="B127" t="s">
        <v>41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 t="shared" si="39"/>
        <v>6</v>
      </c>
      <c r="AE127">
        <f t="shared" si="34"/>
        <v>0.16666666666666666</v>
      </c>
      <c r="AF127" s="1">
        <v>0.3125</v>
      </c>
      <c r="AG127">
        <v>90</v>
      </c>
    </row>
    <row r="128" spans="1:33" x14ac:dyDescent="0.2">
      <c r="A128" s="9" t="s">
        <v>22</v>
      </c>
      <c r="B128" s="9" t="s">
        <v>31</v>
      </c>
      <c r="C128" s="9">
        <f>IF(MAX(C131:C146)=1,1, IF(MAX(C131:C146)=0,0,""))</f>
        <v>1</v>
      </c>
      <c r="D128" s="9">
        <f t="shared" ref="D128:Y128" si="40">IF(MAX(D131:D146)=1,1, IF(MAX(D131:D146)=0,0,""))</f>
        <v>1</v>
      </c>
      <c r="E128" s="9">
        <f t="shared" si="40"/>
        <v>1</v>
      </c>
      <c r="F128" s="9">
        <f t="shared" si="40"/>
        <v>1</v>
      </c>
      <c r="G128" s="9">
        <f t="shared" si="40"/>
        <v>1</v>
      </c>
      <c r="H128" s="9">
        <f t="shared" si="40"/>
        <v>1</v>
      </c>
      <c r="I128" s="9">
        <f t="shared" si="40"/>
        <v>1</v>
      </c>
      <c r="J128" s="9">
        <f t="shared" si="40"/>
        <v>1</v>
      </c>
      <c r="K128" s="9">
        <f t="shared" si="40"/>
        <v>1</v>
      </c>
      <c r="L128" s="9">
        <f t="shared" si="40"/>
        <v>1</v>
      </c>
      <c r="M128" s="9">
        <f t="shared" si="40"/>
        <v>1</v>
      </c>
      <c r="N128" s="9">
        <f t="shared" si="40"/>
        <v>0</v>
      </c>
      <c r="O128" s="9">
        <f t="shared" si="40"/>
        <v>1</v>
      </c>
      <c r="P128" s="9">
        <f t="shared" si="40"/>
        <v>1</v>
      </c>
      <c r="Q128" s="9">
        <f t="shared" si="40"/>
        <v>0</v>
      </c>
      <c r="R128" s="9">
        <f t="shared" si="40"/>
        <v>0</v>
      </c>
      <c r="S128" s="9">
        <f t="shared" si="40"/>
        <v>0</v>
      </c>
      <c r="T128" s="9">
        <f t="shared" si="40"/>
        <v>0</v>
      </c>
      <c r="U128" s="9">
        <f t="shared" si="40"/>
        <v>0</v>
      </c>
      <c r="V128" s="9">
        <f t="shared" si="40"/>
        <v>0</v>
      </c>
      <c r="W128" s="9" t="str">
        <f t="shared" si="40"/>
        <v/>
      </c>
      <c r="X128" s="9" t="str">
        <f t="shared" si="40"/>
        <v/>
      </c>
      <c r="Y128" s="9" t="str">
        <f t="shared" si="40"/>
        <v/>
      </c>
      <c r="Z128" s="9"/>
      <c r="AC128">
        <v>6</v>
      </c>
      <c r="AD128">
        <v>15</v>
      </c>
    </row>
    <row r="129" spans="1:33" x14ac:dyDescent="0.2">
      <c r="A129" s="9" t="s">
        <v>43</v>
      </c>
      <c r="B129" s="9" t="s">
        <v>31</v>
      </c>
      <c r="C129" s="9">
        <f>COUNTIF(C131:C146,1)/16</f>
        <v>0.1875</v>
      </c>
      <c r="D129" s="9">
        <f t="shared" ref="D129:Y129" si="41">COUNTIF(D131:D146,1)/16</f>
        <v>1</v>
      </c>
      <c r="E129" s="9">
        <f t="shared" si="41"/>
        <v>0.4375</v>
      </c>
      <c r="F129" s="9">
        <f t="shared" si="41"/>
        <v>1</v>
      </c>
      <c r="G129" s="9">
        <f t="shared" si="41"/>
        <v>1</v>
      </c>
      <c r="H129" s="9">
        <f t="shared" si="41"/>
        <v>0.1875</v>
      </c>
      <c r="I129" s="9">
        <f t="shared" si="41"/>
        <v>6.25E-2</v>
      </c>
      <c r="J129" s="9">
        <f t="shared" si="41"/>
        <v>0.75</v>
      </c>
      <c r="K129" s="9">
        <f t="shared" si="41"/>
        <v>0.1875</v>
      </c>
      <c r="L129" s="9">
        <f t="shared" si="41"/>
        <v>0.9375</v>
      </c>
      <c r="M129" s="9">
        <f t="shared" si="41"/>
        <v>6.25E-2</v>
      </c>
      <c r="N129" s="9">
        <f t="shared" si="41"/>
        <v>0</v>
      </c>
      <c r="O129" s="9">
        <f t="shared" si="41"/>
        <v>0.3125</v>
      </c>
      <c r="P129" s="9">
        <f t="shared" si="41"/>
        <v>6.25E-2</v>
      </c>
      <c r="Q129" s="9">
        <f t="shared" si="41"/>
        <v>0</v>
      </c>
      <c r="R129" s="9">
        <f t="shared" si="41"/>
        <v>0</v>
      </c>
      <c r="S129" s="9">
        <f t="shared" si="41"/>
        <v>0</v>
      </c>
      <c r="T129" s="9">
        <f t="shared" si="41"/>
        <v>0</v>
      </c>
      <c r="U129" s="9">
        <f t="shared" si="41"/>
        <v>0</v>
      </c>
      <c r="V129" s="9">
        <f t="shared" si="41"/>
        <v>0</v>
      </c>
      <c r="W129" s="9">
        <f t="shared" si="41"/>
        <v>0</v>
      </c>
      <c r="X129" s="9">
        <f t="shared" si="41"/>
        <v>0</v>
      </c>
      <c r="Y129" s="9">
        <f t="shared" si="41"/>
        <v>0</v>
      </c>
      <c r="Z129" s="9"/>
    </row>
    <row r="130" spans="1:33" x14ac:dyDescent="0.2">
      <c r="A130" s="9" t="s">
        <v>44</v>
      </c>
      <c r="B130" s="9" t="s">
        <v>31</v>
      </c>
      <c r="C130" s="9">
        <f>COUNTIF(C131:C146,1)</f>
        <v>3</v>
      </c>
      <c r="D130" s="9">
        <f t="shared" ref="D130:W130" si="42">COUNTIF(D131:D146,1)</f>
        <v>16</v>
      </c>
      <c r="E130" s="9">
        <f t="shared" si="42"/>
        <v>7</v>
      </c>
      <c r="F130" s="9">
        <f t="shared" si="42"/>
        <v>16</v>
      </c>
      <c r="G130" s="9">
        <f t="shared" si="42"/>
        <v>16</v>
      </c>
      <c r="H130" s="9">
        <f t="shared" si="42"/>
        <v>3</v>
      </c>
      <c r="I130" s="9">
        <f t="shared" si="42"/>
        <v>1</v>
      </c>
      <c r="J130" s="9">
        <f t="shared" si="42"/>
        <v>12</v>
      </c>
      <c r="K130" s="9">
        <f t="shared" si="42"/>
        <v>3</v>
      </c>
      <c r="L130" s="9">
        <f t="shared" si="42"/>
        <v>15</v>
      </c>
      <c r="M130" s="9">
        <f t="shared" si="42"/>
        <v>1</v>
      </c>
      <c r="N130" s="9">
        <f t="shared" si="42"/>
        <v>0</v>
      </c>
      <c r="O130" s="9">
        <f t="shared" si="42"/>
        <v>5</v>
      </c>
      <c r="P130" s="9">
        <f t="shared" si="42"/>
        <v>1</v>
      </c>
      <c r="Q130" s="9">
        <f t="shared" si="42"/>
        <v>0</v>
      </c>
      <c r="R130" s="9">
        <f t="shared" si="42"/>
        <v>0</v>
      </c>
      <c r="S130" s="9">
        <f t="shared" si="42"/>
        <v>0</v>
      </c>
      <c r="T130" s="9">
        <f t="shared" si="42"/>
        <v>0</v>
      </c>
      <c r="U130" s="9">
        <f t="shared" si="42"/>
        <v>0</v>
      </c>
      <c r="V130" s="9">
        <f t="shared" si="42"/>
        <v>0</v>
      </c>
      <c r="W130" s="9">
        <f t="shared" si="42"/>
        <v>0</v>
      </c>
      <c r="X130" s="9"/>
      <c r="Y130" s="9"/>
      <c r="Z130" s="9"/>
    </row>
    <row r="131" spans="1:33" x14ac:dyDescent="0.2">
      <c r="A131" t="s">
        <v>30</v>
      </c>
      <c r="B131" t="s">
        <v>31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 x14ac:dyDescent="0.2">
      <c r="A132" t="s">
        <v>30</v>
      </c>
      <c r="B132" t="s">
        <v>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 x14ac:dyDescent="0.2">
      <c r="A133" t="s">
        <v>30</v>
      </c>
      <c r="B133" t="s">
        <v>31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 x14ac:dyDescent="0.2">
      <c r="A134" t="s">
        <v>30</v>
      </c>
      <c r="B134" t="s">
        <v>31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 x14ac:dyDescent="0.2">
      <c r="A135" t="s">
        <v>30</v>
      </c>
      <c r="B135" t="s">
        <v>31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 x14ac:dyDescent="0.2">
      <c r="A136" t="s">
        <v>30</v>
      </c>
      <c r="B136" t="s">
        <v>31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 x14ac:dyDescent="0.2">
      <c r="A137" t="s">
        <v>30</v>
      </c>
      <c r="B137" t="s">
        <v>31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 x14ac:dyDescent="0.2">
      <c r="A138" t="s">
        <v>30</v>
      </c>
      <c r="B138" t="s">
        <v>31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 x14ac:dyDescent="0.2">
      <c r="A139" t="s">
        <v>30</v>
      </c>
      <c r="B139" t="s">
        <v>31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 x14ac:dyDescent="0.2">
      <c r="A140" t="s">
        <v>30</v>
      </c>
      <c r="B140" t="s">
        <v>31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 x14ac:dyDescent="0.2">
      <c r="A141" t="s">
        <v>30</v>
      </c>
      <c r="B141" t="s">
        <v>31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 x14ac:dyDescent="0.2">
      <c r="A142" t="s">
        <v>30</v>
      </c>
      <c r="B142" t="s">
        <v>31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 x14ac:dyDescent="0.2">
      <c r="A143" t="s">
        <v>60</v>
      </c>
      <c r="B143" t="s">
        <v>31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 x14ac:dyDescent="0.2">
      <c r="A144" t="s">
        <v>60</v>
      </c>
      <c r="B144" t="s">
        <v>31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 x14ac:dyDescent="0.2">
      <c r="A145" t="s">
        <v>60</v>
      </c>
      <c r="B145" t="s">
        <v>31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 x14ac:dyDescent="0.2">
      <c r="A146" t="s">
        <v>61</v>
      </c>
      <c r="B146" t="s">
        <v>31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 x14ac:dyDescent="0.2">
      <c r="A147" s="9" t="s">
        <v>22</v>
      </c>
      <c r="B147" s="9" t="s">
        <v>33</v>
      </c>
      <c r="C147" s="9">
        <f>IF(MAX(C150:C164)=1,1, IF(MAX(C150:C164)=0,0,""))</f>
        <v>1</v>
      </c>
      <c r="D147" s="9">
        <f t="shared" ref="D147:Y147" si="43">IF(MAX(D150:D164)=1,1, IF(MAX(D150:D164)=0,0,""))</f>
        <v>1</v>
      </c>
      <c r="E147" s="9">
        <f t="shared" si="43"/>
        <v>1</v>
      </c>
      <c r="F147" s="9">
        <f t="shared" si="43"/>
        <v>1</v>
      </c>
      <c r="G147" s="9">
        <f t="shared" si="43"/>
        <v>1</v>
      </c>
      <c r="H147" s="9">
        <f t="shared" si="43"/>
        <v>0</v>
      </c>
      <c r="I147" s="9">
        <f t="shared" si="43"/>
        <v>0</v>
      </c>
      <c r="J147" s="9">
        <f t="shared" si="43"/>
        <v>1</v>
      </c>
      <c r="K147" s="9">
        <f t="shared" si="43"/>
        <v>0</v>
      </c>
      <c r="L147" s="9">
        <f t="shared" si="43"/>
        <v>0</v>
      </c>
      <c r="M147" s="9">
        <f t="shared" si="43"/>
        <v>0</v>
      </c>
      <c r="N147" s="9">
        <f t="shared" si="43"/>
        <v>1</v>
      </c>
      <c r="O147" s="9">
        <f t="shared" si="43"/>
        <v>1</v>
      </c>
      <c r="P147" s="9">
        <f t="shared" si="43"/>
        <v>0</v>
      </c>
      <c r="Q147" s="9">
        <f t="shared" si="43"/>
        <v>0</v>
      </c>
      <c r="R147" s="9">
        <f t="shared" si="43"/>
        <v>0</v>
      </c>
      <c r="S147" s="9">
        <f t="shared" si="43"/>
        <v>0</v>
      </c>
      <c r="T147" s="9">
        <f t="shared" si="43"/>
        <v>0</v>
      </c>
      <c r="U147" s="9">
        <f t="shared" si="43"/>
        <v>0</v>
      </c>
      <c r="V147" s="9">
        <f t="shared" si="43"/>
        <v>1</v>
      </c>
      <c r="W147" s="9" t="str">
        <f t="shared" si="43"/>
        <v/>
      </c>
      <c r="X147" s="9" t="str">
        <f t="shared" si="43"/>
        <v/>
      </c>
      <c r="Y147" s="9" t="str">
        <f t="shared" si="43"/>
        <v/>
      </c>
      <c r="Z147" s="9"/>
    </row>
    <row r="148" spans="1:33" x14ac:dyDescent="0.2">
      <c r="A148" s="9" t="s">
        <v>43</v>
      </c>
      <c r="B148" s="9" t="s">
        <v>33</v>
      </c>
      <c r="C148" s="9">
        <f>COUNTIF(C150:C164,1)/15</f>
        <v>0.13333333333333333</v>
      </c>
      <c r="D148" s="9">
        <f t="shared" ref="D148:Y148" si="44">COUNTIF(D150:D164,1)/15</f>
        <v>1</v>
      </c>
      <c r="E148" s="9">
        <f t="shared" si="44"/>
        <v>0.4</v>
      </c>
      <c r="F148" s="9">
        <f t="shared" si="44"/>
        <v>0.93333333333333335</v>
      </c>
      <c r="G148" s="9">
        <f t="shared" si="44"/>
        <v>0.73333333333333328</v>
      </c>
      <c r="H148" s="9">
        <f t="shared" si="44"/>
        <v>0</v>
      </c>
      <c r="I148" s="9">
        <f t="shared" si="44"/>
        <v>0</v>
      </c>
      <c r="J148" s="9">
        <f t="shared" si="44"/>
        <v>0.26666666666666666</v>
      </c>
      <c r="K148" s="9">
        <f t="shared" si="44"/>
        <v>0</v>
      </c>
      <c r="L148" s="9">
        <f t="shared" si="44"/>
        <v>0</v>
      </c>
      <c r="M148" s="9">
        <f t="shared" si="44"/>
        <v>0</v>
      </c>
      <c r="N148" s="9">
        <f t="shared" si="44"/>
        <v>6.6666666666666666E-2</v>
      </c>
      <c r="O148" s="9">
        <f t="shared" si="44"/>
        <v>0.73333333333333328</v>
      </c>
      <c r="P148" s="9">
        <f t="shared" si="44"/>
        <v>0</v>
      </c>
      <c r="Q148" s="9">
        <f t="shared" si="44"/>
        <v>0</v>
      </c>
      <c r="R148" s="9">
        <f t="shared" si="44"/>
        <v>0</v>
      </c>
      <c r="S148" s="9">
        <f t="shared" si="44"/>
        <v>0</v>
      </c>
      <c r="T148" s="9">
        <f t="shared" si="44"/>
        <v>0</v>
      </c>
      <c r="U148" s="9">
        <f t="shared" si="44"/>
        <v>0</v>
      </c>
      <c r="V148" s="9">
        <f t="shared" si="44"/>
        <v>0.26666666666666666</v>
      </c>
      <c r="W148" s="9">
        <f t="shared" si="44"/>
        <v>0</v>
      </c>
      <c r="X148" s="9">
        <f t="shared" si="44"/>
        <v>0</v>
      </c>
      <c r="Y148" s="9">
        <f t="shared" si="44"/>
        <v>0.33333333333333331</v>
      </c>
      <c r="Z148" s="9"/>
    </row>
    <row r="149" spans="1:33" x14ac:dyDescent="0.2">
      <c r="A149" s="9" t="s">
        <v>44</v>
      </c>
      <c r="B149" s="9" t="s">
        <v>33</v>
      </c>
      <c r="C149" s="9">
        <f>COUNTIF(C150:C164,1)</f>
        <v>2</v>
      </c>
      <c r="D149" s="9">
        <f t="shared" ref="D149:W149" si="45">COUNTIF(D150:D164,1)</f>
        <v>15</v>
      </c>
      <c r="E149" s="9">
        <f t="shared" si="45"/>
        <v>6</v>
      </c>
      <c r="F149" s="9">
        <f t="shared" si="45"/>
        <v>14</v>
      </c>
      <c r="G149" s="9">
        <f t="shared" si="45"/>
        <v>11</v>
      </c>
      <c r="H149" s="9">
        <f t="shared" si="45"/>
        <v>0</v>
      </c>
      <c r="I149" s="9">
        <f t="shared" si="45"/>
        <v>0</v>
      </c>
      <c r="J149" s="9">
        <f t="shared" si="45"/>
        <v>4</v>
      </c>
      <c r="K149" s="9">
        <f t="shared" si="45"/>
        <v>0</v>
      </c>
      <c r="L149" s="9">
        <f t="shared" si="45"/>
        <v>0</v>
      </c>
      <c r="M149" s="9">
        <f t="shared" si="45"/>
        <v>0</v>
      </c>
      <c r="N149" s="9">
        <f t="shared" si="45"/>
        <v>1</v>
      </c>
      <c r="O149" s="9">
        <f t="shared" si="45"/>
        <v>11</v>
      </c>
      <c r="P149" s="9">
        <f t="shared" si="45"/>
        <v>0</v>
      </c>
      <c r="Q149" s="9">
        <f t="shared" si="45"/>
        <v>0</v>
      </c>
      <c r="R149" s="9">
        <f t="shared" si="45"/>
        <v>0</v>
      </c>
      <c r="S149" s="9">
        <f t="shared" si="45"/>
        <v>0</v>
      </c>
      <c r="T149" s="9">
        <f t="shared" si="45"/>
        <v>0</v>
      </c>
      <c r="U149" s="9">
        <f t="shared" si="45"/>
        <v>0</v>
      </c>
      <c r="V149" s="9">
        <f t="shared" si="45"/>
        <v>4</v>
      </c>
      <c r="W149" s="9">
        <f t="shared" si="45"/>
        <v>0</v>
      </c>
      <c r="X149" s="9"/>
      <c r="Y149" s="9"/>
      <c r="Z149" s="9"/>
    </row>
    <row r="150" spans="1:33" x14ac:dyDescent="0.2">
      <c r="A150" t="s">
        <v>32</v>
      </c>
      <c r="B150" t="s">
        <v>33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 x14ac:dyDescent="0.2">
      <c r="A151" t="s">
        <v>32</v>
      </c>
      <c r="B151" t="s">
        <v>33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 x14ac:dyDescent="0.2">
      <c r="A152" t="s">
        <v>32</v>
      </c>
      <c r="B152" t="s">
        <v>33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 x14ac:dyDescent="0.2">
      <c r="A153" t="s">
        <v>32</v>
      </c>
      <c r="B153" t="s">
        <v>33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 x14ac:dyDescent="0.2">
      <c r="A154" t="s">
        <v>32</v>
      </c>
      <c r="B154" t="s">
        <v>33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 x14ac:dyDescent="0.2">
      <c r="A155" t="s">
        <v>32</v>
      </c>
      <c r="B155" t="s">
        <v>33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 x14ac:dyDescent="0.2">
      <c r="A156" t="s">
        <v>32</v>
      </c>
      <c r="B156" t="s">
        <v>33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 x14ac:dyDescent="0.2">
      <c r="A157" t="s">
        <v>32</v>
      </c>
      <c r="B157" t="s">
        <v>33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 x14ac:dyDescent="0.2">
      <c r="A158" t="s">
        <v>32</v>
      </c>
      <c r="B158" t="s">
        <v>33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 x14ac:dyDescent="0.2">
      <c r="A159" t="s">
        <v>32</v>
      </c>
      <c r="B159" t="s">
        <v>33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 x14ac:dyDescent="0.2">
      <c r="A160" t="s">
        <v>32</v>
      </c>
      <c r="B160" t="s">
        <v>33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 x14ac:dyDescent="0.2">
      <c r="A161" t="s">
        <v>32</v>
      </c>
      <c r="B161" t="s">
        <v>33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 x14ac:dyDescent="0.2">
      <c r="A162" t="s">
        <v>32</v>
      </c>
      <c r="B162" t="s">
        <v>33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 x14ac:dyDescent="0.2">
      <c r="A163" t="s">
        <v>62</v>
      </c>
      <c r="B163" t="s">
        <v>33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 x14ac:dyDescent="0.2">
      <c r="A164" t="s">
        <v>62</v>
      </c>
      <c r="B164" t="s">
        <v>33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 x14ac:dyDescent="0.2">
      <c r="A165" s="9" t="s">
        <v>22</v>
      </c>
      <c r="B165" s="9" t="s">
        <v>34</v>
      </c>
      <c r="C165" s="9">
        <f>IF(MAX(C168:C180)=1,1, IF(MAX(C168:C180)=0,0,""))</f>
        <v>1</v>
      </c>
      <c r="D165" s="9">
        <f t="shared" ref="D165:Y165" si="46">IF(MAX(D168:D180)=1,1, IF(MAX(D168:D180)=0,0,""))</f>
        <v>1</v>
      </c>
      <c r="E165" s="9">
        <f t="shared" si="46"/>
        <v>1</v>
      </c>
      <c r="F165" s="9">
        <f t="shared" si="46"/>
        <v>1</v>
      </c>
      <c r="G165" s="9">
        <f t="shared" si="46"/>
        <v>1</v>
      </c>
      <c r="H165" s="9">
        <f t="shared" si="46"/>
        <v>0</v>
      </c>
      <c r="I165" s="9">
        <f t="shared" si="46"/>
        <v>0</v>
      </c>
      <c r="J165" s="9">
        <f t="shared" si="46"/>
        <v>1</v>
      </c>
      <c r="K165" s="9">
        <f t="shared" si="46"/>
        <v>1</v>
      </c>
      <c r="L165" s="9">
        <f t="shared" si="46"/>
        <v>1</v>
      </c>
      <c r="M165" s="9">
        <f t="shared" si="46"/>
        <v>0</v>
      </c>
      <c r="N165" s="9">
        <f t="shared" si="46"/>
        <v>0</v>
      </c>
      <c r="O165" s="9">
        <f t="shared" si="46"/>
        <v>1</v>
      </c>
      <c r="P165" s="9">
        <f t="shared" si="46"/>
        <v>1</v>
      </c>
      <c r="Q165" s="9">
        <f t="shared" si="46"/>
        <v>0</v>
      </c>
      <c r="R165" s="9">
        <f t="shared" si="46"/>
        <v>0</v>
      </c>
      <c r="S165" s="9">
        <f t="shared" si="46"/>
        <v>0</v>
      </c>
      <c r="T165" s="9">
        <f t="shared" si="46"/>
        <v>0</v>
      </c>
      <c r="U165" s="9">
        <f t="shared" si="46"/>
        <v>1</v>
      </c>
      <c r="V165" s="9">
        <f t="shared" si="46"/>
        <v>1</v>
      </c>
      <c r="W165" s="9" t="str">
        <f t="shared" si="46"/>
        <v/>
      </c>
      <c r="X165" s="9" t="str">
        <f t="shared" si="46"/>
        <v/>
      </c>
      <c r="Y165" s="9" t="str">
        <f t="shared" si="46"/>
        <v/>
      </c>
      <c r="Z165" s="9"/>
    </row>
    <row r="166" spans="1:33" x14ac:dyDescent="0.2">
      <c r="A166" s="9" t="s">
        <v>43</v>
      </c>
      <c r="B166" s="9" t="s">
        <v>34</v>
      </c>
      <c r="C166" s="9">
        <f>COUNTIF(C168:C180,1)/13</f>
        <v>7.6923076923076927E-2</v>
      </c>
      <c r="D166" s="9">
        <f t="shared" ref="D166:Y166" si="47">COUNTIF(D168:D180,1)/13</f>
        <v>1</v>
      </c>
      <c r="E166" s="9">
        <f t="shared" si="47"/>
        <v>0.38461538461538464</v>
      </c>
      <c r="F166" s="9">
        <f t="shared" si="47"/>
        <v>0.92307692307692313</v>
      </c>
      <c r="G166" s="9">
        <f t="shared" si="47"/>
        <v>0.61538461538461542</v>
      </c>
      <c r="H166" s="9">
        <f t="shared" si="47"/>
        <v>0</v>
      </c>
      <c r="I166" s="9">
        <f t="shared" si="47"/>
        <v>0</v>
      </c>
      <c r="J166" s="9">
        <f t="shared" si="47"/>
        <v>0.46153846153846156</v>
      </c>
      <c r="K166" s="9">
        <f t="shared" si="47"/>
        <v>7.6923076923076927E-2</v>
      </c>
      <c r="L166" s="9">
        <f t="shared" si="47"/>
        <v>0.30769230769230771</v>
      </c>
      <c r="M166" s="9">
        <f t="shared" si="47"/>
        <v>0</v>
      </c>
      <c r="N166" s="9">
        <f t="shared" si="47"/>
        <v>0</v>
      </c>
      <c r="O166" s="9">
        <f t="shared" si="47"/>
        <v>0.92307692307692313</v>
      </c>
      <c r="P166" s="9">
        <f t="shared" si="47"/>
        <v>7.6923076923076927E-2</v>
      </c>
      <c r="Q166" s="9">
        <f t="shared" si="47"/>
        <v>0</v>
      </c>
      <c r="R166" s="9">
        <f t="shared" si="47"/>
        <v>0</v>
      </c>
      <c r="S166" s="9">
        <f t="shared" si="47"/>
        <v>0</v>
      </c>
      <c r="T166" s="9">
        <f t="shared" si="47"/>
        <v>0</v>
      </c>
      <c r="U166" s="9">
        <f t="shared" si="47"/>
        <v>0.15384615384615385</v>
      </c>
      <c r="V166" s="9">
        <f t="shared" si="47"/>
        <v>0.23076923076923078</v>
      </c>
      <c r="W166" s="9">
        <f t="shared" si="47"/>
        <v>0</v>
      </c>
      <c r="X166" s="9">
        <f t="shared" si="47"/>
        <v>0</v>
      </c>
      <c r="Y166" s="9">
        <f t="shared" si="47"/>
        <v>0.30769230769230771</v>
      </c>
      <c r="Z166" s="9"/>
    </row>
    <row r="167" spans="1:33" x14ac:dyDescent="0.2">
      <c r="A167" s="9" t="s">
        <v>44</v>
      </c>
      <c r="B167" s="9" t="s">
        <v>34</v>
      </c>
      <c r="C167" s="9">
        <f>COUNTIF(C168:C180,1)</f>
        <v>1</v>
      </c>
      <c r="D167" s="9">
        <f t="shared" ref="D167:W167" si="48">COUNTIF(D168:D180,1)</f>
        <v>13</v>
      </c>
      <c r="E167" s="9">
        <f t="shared" si="48"/>
        <v>5</v>
      </c>
      <c r="F167" s="9">
        <f t="shared" si="48"/>
        <v>12</v>
      </c>
      <c r="G167" s="9">
        <f t="shared" si="48"/>
        <v>8</v>
      </c>
      <c r="H167" s="9">
        <f t="shared" si="48"/>
        <v>0</v>
      </c>
      <c r="I167" s="9">
        <f t="shared" si="48"/>
        <v>0</v>
      </c>
      <c r="J167" s="9">
        <f t="shared" si="48"/>
        <v>6</v>
      </c>
      <c r="K167" s="9">
        <f t="shared" si="48"/>
        <v>1</v>
      </c>
      <c r="L167" s="9">
        <f t="shared" si="48"/>
        <v>4</v>
      </c>
      <c r="M167" s="9">
        <f t="shared" si="48"/>
        <v>0</v>
      </c>
      <c r="N167" s="9">
        <f t="shared" si="48"/>
        <v>0</v>
      </c>
      <c r="O167" s="9">
        <f t="shared" si="48"/>
        <v>12</v>
      </c>
      <c r="P167" s="9">
        <f t="shared" si="48"/>
        <v>1</v>
      </c>
      <c r="Q167" s="9">
        <f t="shared" si="48"/>
        <v>0</v>
      </c>
      <c r="R167" s="9">
        <f t="shared" si="48"/>
        <v>0</v>
      </c>
      <c r="S167" s="9">
        <f t="shared" si="48"/>
        <v>0</v>
      </c>
      <c r="T167" s="9">
        <f t="shared" si="48"/>
        <v>0</v>
      </c>
      <c r="U167" s="9">
        <f t="shared" si="48"/>
        <v>2</v>
      </c>
      <c r="V167" s="9">
        <f t="shared" si="48"/>
        <v>3</v>
      </c>
      <c r="W167" s="9">
        <f t="shared" si="48"/>
        <v>0</v>
      </c>
      <c r="X167" s="9"/>
      <c r="Y167" s="9"/>
      <c r="Z167" s="9"/>
    </row>
    <row r="168" spans="1:33" x14ac:dyDescent="0.2">
      <c r="A168" t="s">
        <v>63</v>
      </c>
      <c r="B168" t="s">
        <v>34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 x14ac:dyDescent="0.2">
      <c r="A169" t="s">
        <v>63</v>
      </c>
      <c r="B169" t="s">
        <v>34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 x14ac:dyDescent="0.2">
      <c r="A170" t="s">
        <v>63</v>
      </c>
      <c r="B170" t="s">
        <v>34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 x14ac:dyDescent="0.2">
      <c r="A171" t="s">
        <v>63</v>
      </c>
      <c r="B171" t="s">
        <v>34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 x14ac:dyDescent="0.2">
      <c r="A172" t="s">
        <v>63</v>
      </c>
      <c r="B172" t="s">
        <v>34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 x14ac:dyDescent="0.2">
      <c r="A173" t="s">
        <v>63</v>
      </c>
      <c r="B173" t="s">
        <v>34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 x14ac:dyDescent="0.2">
      <c r="A174" t="s">
        <v>63</v>
      </c>
      <c r="B174" t="s">
        <v>34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 x14ac:dyDescent="0.2">
      <c r="A175" t="s">
        <v>63</v>
      </c>
      <c r="B175" t="s">
        <v>34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 x14ac:dyDescent="0.2">
      <c r="A176" t="s">
        <v>63</v>
      </c>
      <c r="B176" t="s">
        <v>34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 x14ac:dyDescent="0.2">
      <c r="A177" t="s">
        <v>63</v>
      </c>
      <c r="B177" t="s">
        <v>34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 x14ac:dyDescent="0.2">
      <c r="A178" t="s">
        <v>63</v>
      </c>
      <c r="B178" t="s">
        <v>34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 x14ac:dyDescent="0.2">
      <c r="A179" t="s">
        <v>63</v>
      </c>
      <c r="B179" t="s">
        <v>34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 x14ac:dyDescent="0.2">
      <c r="A180" t="s">
        <v>63</v>
      </c>
      <c r="B180" t="s">
        <v>34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 x14ac:dyDescent="0.2">
      <c r="A181" s="9" t="s">
        <v>22</v>
      </c>
      <c r="B181" s="9" t="s">
        <v>35</v>
      </c>
      <c r="C181" s="9">
        <f>IF(MAX(C184:C197)=1,1, IF(MAX(C184:C197)=0,0,""))</f>
        <v>1</v>
      </c>
      <c r="D181" s="9">
        <f t="shared" ref="D181:Y181" si="49">IF(MAX(D184:D197)=1,1, IF(MAX(D184:D197)=0,0,""))</f>
        <v>1</v>
      </c>
      <c r="E181" s="9">
        <f t="shared" si="49"/>
        <v>1</v>
      </c>
      <c r="F181" s="9">
        <f t="shared" si="49"/>
        <v>1</v>
      </c>
      <c r="G181" s="9">
        <f t="shared" si="49"/>
        <v>1</v>
      </c>
      <c r="H181" s="9">
        <f t="shared" si="49"/>
        <v>0</v>
      </c>
      <c r="I181" s="9">
        <f t="shared" si="49"/>
        <v>0</v>
      </c>
      <c r="J181" s="9">
        <f t="shared" si="49"/>
        <v>1</v>
      </c>
      <c r="K181" s="9">
        <f t="shared" si="49"/>
        <v>0</v>
      </c>
      <c r="L181" s="9">
        <f t="shared" si="49"/>
        <v>0</v>
      </c>
      <c r="M181" s="9">
        <f t="shared" si="49"/>
        <v>0</v>
      </c>
      <c r="N181" s="9">
        <f t="shared" si="49"/>
        <v>0</v>
      </c>
      <c r="O181" s="9">
        <f t="shared" si="49"/>
        <v>1</v>
      </c>
      <c r="P181" s="9">
        <f t="shared" si="49"/>
        <v>0</v>
      </c>
      <c r="Q181" s="9">
        <f t="shared" si="49"/>
        <v>0</v>
      </c>
      <c r="R181" s="9">
        <f t="shared" si="49"/>
        <v>0</v>
      </c>
      <c r="S181" s="9">
        <f t="shared" si="49"/>
        <v>0</v>
      </c>
      <c r="T181" s="9">
        <f t="shared" si="49"/>
        <v>0</v>
      </c>
      <c r="U181" s="9">
        <f t="shared" si="49"/>
        <v>0</v>
      </c>
      <c r="V181" s="9">
        <f t="shared" si="49"/>
        <v>0</v>
      </c>
      <c r="W181" s="9" t="str">
        <f t="shared" si="49"/>
        <v/>
      </c>
      <c r="X181" s="9" t="str">
        <f t="shared" si="49"/>
        <v/>
      </c>
      <c r="Y181" s="9" t="str">
        <f t="shared" si="49"/>
        <v/>
      </c>
      <c r="Z181" s="9"/>
    </row>
    <row r="182" spans="1:33" x14ac:dyDescent="0.2">
      <c r="A182" s="9" t="s">
        <v>43</v>
      </c>
      <c r="B182" s="9" t="s">
        <v>35</v>
      </c>
      <c r="C182" s="9">
        <f>COUNTIF(C184:C197,1)/14</f>
        <v>0.5714285714285714</v>
      </c>
      <c r="D182" s="9">
        <f t="shared" ref="D182:Y182" si="50">COUNTIF(D184:D197,1)/14</f>
        <v>1</v>
      </c>
      <c r="E182" s="9">
        <f t="shared" si="50"/>
        <v>0.7142857142857143</v>
      </c>
      <c r="F182" s="9">
        <f t="shared" si="50"/>
        <v>1</v>
      </c>
      <c r="G182" s="9">
        <f t="shared" si="50"/>
        <v>0.9285714285714286</v>
      </c>
      <c r="H182" s="9">
        <f t="shared" si="50"/>
        <v>0</v>
      </c>
      <c r="I182" s="9">
        <f t="shared" si="50"/>
        <v>0</v>
      </c>
      <c r="J182" s="9">
        <f t="shared" si="50"/>
        <v>0.5714285714285714</v>
      </c>
      <c r="K182" s="9">
        <f t="shared" si="50"/>
        <v>0</v>
      </c>
      <c r="L182" s="9">
        <f t="shared" si="50"/>
        <v>0</v>
      </c>
      <c r="M182" s="9">
        <f t="shared" si="50"/>
        <v>0</v>
      </c>
      <c r="N182" s="9">
        <f t="shared" si="50"/>
        <v>0</v>
      </c>
      <c r="O182" s="9">
        <f t="shared" si="50"/>
        <v>0.35714285714285715</v>
      </c>
      <c r="P182" s="9">
        <f t="shared" si="50"/>
        <v>0</v>
      </c>
      <c r="Q182" s="9">
        <f t="shared" si="50"/>
        <v>0</v>
      </c>
      <c r="R182" s="9">
        <f t="shared" si="50"/>
        <v>0</v>
      </c>
      <c r="S182" s="9">
        <f t="shared" si="50"/>
        <v>0</v>
      </c>
      <c r="T182" s="9">
        <f t="shared" si="50"/>
        <v>0</v>
      </c>
      <c r="U182" s="9">
        <f t="shared" si="50"/>
        <v>0</v>
      </c>
      <c r="V182" s="9">
        <f t="shared" si="50"/>
        <v>0</v>
      </c>
      <c r="W182" s="9">
        <f t="shared" si="50"/>
        <v>0</v>
      </c>
      <c r="X182" s="9">
        <f t="shared" si="50"/>
        <v>0</v>
      </c>
      <c r="Y182" s="9">
        <f t="shared" si="50"/>
        <v>7.1428571428571425E-2</v>
      </c>
      <c r="Z182" s="9"/>
    </row>
    <row r="183" spans="1:33" x14ac:dyDescent="0.2">
      <c r="A183" s="9" t="s">
        <v>44</v>
      </c>
      <c r="B183" s="9" t="s">
        <v>35</v>
      </c>
      <c r="C183" s="9">
        <f>COUNTIF(C184:C197,1)</f>
        <v>8</v>
      </c>
      <c r="D183" s="9">
        <f t="shared" ref="D183:W183" si="51">COUNTIF(D184:D197,1)</f>
        <v>14</v>
      </c>
      <c r="E183" s="9">
        <f t="shared" si="51"/>
        <v>10</v>
      </c>
      <c r="F183" s="9">
        <f t="shared" si="51"/>
        <v>14</v>
      </c>
      <c r="G183" s="9">
        <f t="shared" si="51"/>
        <v>13</v>
      </c>
      <c r="H183" s="9">
        <f t="shared" si="51"/>
        <v>0</v>
      </c>
      <c r="I183" s="9">
        <f t="shared" si="51"/>
        <v>0</v>
      </c>
      <c r="J183" s="9">
        <f t="shared" si="51"/>
        <v>8</v>
      </c>
      <c r="K183" s="9">
        <f t="shared" si="51"/>
        <v>0</v>
      </c>
      <c r="L183" s="9">
        <f t="shared" si="51"/>
        <v>0</v>
      </c>
      <c r="M183" s="9">
        <f t="shared" si="51"/>
        <v>0</v>
      </c>
      <c r="N183" s="9">
        <f t="shared" si="51"/>
        <v>0</v>
      </c>
      <c r="O183" s="9">
        <f t="shared" si="51"/>
        <v>5</v>
      </c>
      <c r="P183" s="9">
        <f t="shared" si="51"/>
        <v>0</v>
      </c>
      <c r="Q183" s="9">
        <f t="shared" si="51"/>
        <v>0</v>
      </c>
      <c r="R183" s="9">
        <f t="shared" si="51"/>
        <v>0</v>
      </c>
      <c r="S183" s="9">
        <f t="shared" si="51"/>
        <v>0</v>
      </c>
      <c r="T183" s="9">
        <f t="shared" si="51"/>
        <v>0</v>
      </c>
      <c r="U183" s="9">
        <f t="shared" si="51"/>
        <v>0</v>
      </c>
      <c r="V183" s="9">
        <f t="shared" si="51"/>
        <v>0</v>
      </c>
      <c r="W183" s="9">
        <f t="shared" si="51"/>
        <v>0</v>
      </c>
      <c r="X183" s="9"/>
      <c r="Y183" s="9"/>
      <c r="Z183" s="9"/>
    </row>
    <row r="184" spans="1:33" x14ac:dyDescent="0.2">
      <c r="A184" t="s">
        <v>64</v>
      </c>
      <c r="B184" t="s">
        <v>35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 x14ac:dyDescent="0.2">
      <c r="A185" t="s">
        <v>64</v>
      </c>
      <c r="B185" t="s">
        <v>35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 x14ac:dyDescent="0.2">
      <c r="A186" t="s">
        <v>64</v>
      </c>
      <c r="B186" t="s">
        <v>35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 x14ac:dyDescent="0.2">
      <c r="A187" t="s">
        <v>64</v>
      </c>
      <c r="B187" t="s">
        <v>35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 x14ac:dyDescent="0.2">
      <c r="A188" t="s">
        <v>64</v>
      </c>
      <c r="B188" t="s">
        <v>35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 x14ac:dyDescent="0.2">
      <c r="A189" t="s">
        <v>64</v>
      </c>
      <c r="B189" t="s">
        <v>35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 x14ac:dyDescent="0.2">
      <c r="A190" t="s">
        <v>64</v>
      </c>
      <c r="B190" t="s">
        <v>35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 x14ac:dyDescent="0.2">
      <c r="A191" t="s">
        <v>64</v>
      </c>
      <c r="B191" t="s">
        <v>35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 x14ac:dyDescent="0.2">
      <c r="A192" t="s">
        <v>64</v>
      </c>
      <c r="B192" t="s">
        <v>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 x14ac:dyDescent="0.2">
      <c r="A193" t="s">
        <v>64</v>
      </c>
      <c r="B193" t="s">
        <v>35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 x14ac:dyDescent="0.2">
      <c r="A194" t="s">
        <v>64</v>
      </c>
      <c r="B194" t="s">
        <v>35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 x14ac:dyDescent="0.2">
      <c r="A195" t="s">
        <v>64</v>
      </c>
      <c r="B195" t="s">
        <v>35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 x14ac:dyDescent="0.2">
      <c r="A196" t="s">
        <v>64</v>
      </c>
      <c r="B196" t="s">
        <v>35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 x14ac:dyDescent="0.2">
      <c r="A197" t="s">
        <v>65</v>
      </c>
      <c r="B197" t="s">
        <v>35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E11"/>
  <sheetViews>
    <sheetView workbookViewId="0">
      <selection activeCell="C3" sqref="C3"/>
    </sheetView>
  </sheetViews>
  <sheetFormatPr baseColWidth="10" defaultColWidth="11" defaultRowHeight="16" x14ac:dyDescent="0.2"/>
  <sheetData>
    <row r="1" spans="1:5" x14ac:dyDescent="0.2">
      <c r="A1" t="s">
        <v>1</v>
      </c>
      <c r="B1" t="s">
        <v>77</v>
      </c>
      <c r="C1" t="s">
        <v>80</v>
      </c>
      <c r="D1" t="s">
        <v>81</v>
      </c>
      <c r="E1" t="s">
        <v>82</v>
      </c>
    </row>
    <row r="2" spans="1:5" x14ac:dyDescent="0.2">
      <c r="A2" t="s">
        <v>34</v>
      </c>
      <c r="B2">
        <v>1</v>
      </c>
      <c r="C2" t="s">
        <v>83</v>
      </c>
    </row>
    <row r="3" spans="1:5" x14ac:dyDescent="0.2">
      <c r="A3" t="s">
        <v>35</v>
      </c>
      <c r="B3">
        <v>3</v>
      </c>
    </row>
    <row r="4" spans="1:5" x14ac:dyDescent="0.2">
      <c r="A4" t="s">
        <v>36</v>
      </c>
      <c r="B4">
        <v>3</v>
      </c>
    </row>
    <row r="5" spans="1:5" x14ac:dyDescent="0.2">
      <c r="A5" t="s">
        <v>31</v>
      </c>
      <c r="B5">
        <v>1</v>
      </c>
    </row>
    <row r="6" spans="1:5" x14ac:dyDescent="0.2">
      <c r="A6" t="s">
        <v>33</v>
      </c>
      <c r="B6">
        <v>1</v>
      </c>
    </row>
    <row r="7" spans="1:5" x14ac:dyDescent="0.2">
      <c r="A7" t="s">
        <v>37</v>
      </c>
      <c r="B7">
        <v>3</v>
      </c>
    </row>
    <row r="8" spans="1:5" x14ac:dyDescent="0.2">
      <c r="A8" t="s">
        <v>38</v>
      </c>
      <c r="B8">
        <v>3</v>
      </c>
    </row>
    <row r="9" spans="1:5" x14ac:dyDescent="0.2">
      <c r="A9" t="s">
        <v>41</v>
      </c>
      <c r="B9">
        <v>2</v>
      </c>
    </row>
    <row r="10" spans="1:5" x14ac:dyDescent="0.2">
      <c r="A10" t="s">
        <v>39</v>
      </c>
      <c r="B10">
        <v>2</v>
      </c>
    </row>
    <row r="11" spans="1:5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baseColWidth="10" defaultColWidth="8.83203125" defaultRowHeight="16" x14ac:dyDescent="0.2"/>
  <cols>
    <col min="1" max="1" width="12.832031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baseColWidth="10" defaultColWidth="8.83203125" defaultRowHeight="16" x14ac:dyDescent="0.2"/>
  <cols>
    <col min="7" max="7" width="12.5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">
      <c r="A2" t="s">
        <v>31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33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 x14ac:dyDescent="0.2">
      <c r="A4" t="s">
        <v>34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 x14ac:dyDescent="0.2">
      <c r="A5" t="s">
        <v>35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36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 x14ac:dyDescent="0.2">
      <c r="A7" t="s">
        <v>37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 x14ac:dyDescent="0.2">
      <c r="A8" t="s">
        <v>38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 x14ac:dyDescent="0.2">
      <c r="A9" t="s">
        <v>39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 x14ac:dyDescent="0.2">
      <c r="A10" t="s">
        <v>40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 x14ac:dyDescent="0.2">
      <c r="A11" t="s">
        <v>41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 x14ac:dyDescent="0.2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baseColWidth="10" defaultColWidth="8.83203125" defaultRowHeight="16" x14ac:dyDescent="0.2"/>
  <cols>
    <col min="25" max="25" width="14.5" customWidth="1"/>
    <col min="26" max="26" width="13.83203125" customWidth="1"/>
    <col min="28" max="28" width="11.6640625" customWidth="1"/>
  </cols>
  <sheetData>
    <row r="1" spans="1:31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  <c r="Y1" t="s">
        <v>27</v>
      </c>
      <c r="Z1" t="s">
        <v>87</v>
      </c>
      <c r="AA1" t="s">
        <v>23</v>
      </c>
      <c r="AB1" t="s">
        <v>24</v>
      </c>
      <c r="AC1" t="s">
        <v>25</v>
      </c>
      <c r="AD1" t="s">
        <v>26</v>
      </c>
      <c r="AE1" t="s">
        <v>85</v>
      </c>
    </row>
    <row r="2" spans="1:31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AG155"/>
  <sheetViews>
    <sheetView workbookViewId="0">
      <pane xSplit="2" topLeftCell="O1" activePane="topRight" state="frozen"/>
      <selection pane="topRight" activeCell="T2" sqref="T2:T1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85</v>
      </c>
      <c r="V1" t="s">
        <v>88</v>
      </c>
      <c r="W1" t="s">
        <v>89</v>
      </c>
      <c r="X1" t="s">
        <v>77</v>
      </c>
      <c r="Y1" t="s">
        <v>90</v>
      </c>
      <c r="Z1" t="s">
        <v>91</v>
      </c>
      <c r="AA1" t="s">
        <v>81</v>
      </c>
      <c r="AB1" t="s">
        <v>92</v>
      </c>
      <c r="AC1" t="s">
        <v>80</v>
      </c>
      <c r="AD1" t="s">
        <v>93</v>
      </c>
      <c r="AE1" t="s">
        <v>75</v>
      </c>
      <c r="AF1" t="s">
        <v>76</v>
      </c>
      <c r="AG1" t="s">
        <v>94</v>
      </c>
    </row>
    <row r="2" spans="1:33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  <c r="V2">
        <v>-6.0420670000000003</v>
      </c>
      <c r="W2">
        <v>55.667783</v>
      </c>
      <c r="X2">
        <v>1</v>
      </c>
      <c r="Y2" t="s">
        <v>95</v>
      </c>
      <c r="Z2" t="s">
        <v>96</v>
      </c>
      <c r="AA2">
        <v>10</v>
      </c>
      <c r="AB2" t="s">
        <v>97</v>
      </c>
      <c r="AC2" t="s">
        <v>83</v>
      </c>
      <c r="AD2">
        <v>1</v>
      </c>
      <c r="AE2">
        <v>13</v>
      </c>
      <c r="AF2">
        <v>0.86612654320987659</v>
      </c>
      <c r="AG2" t="s">
        <v>98</v>
      </c>
    </row>
    <row r="3" spans="1:33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  <c r="V3">
        <v>-6.0420670000000003</v>
      </c>
      <c r="W3">
        <v>55.667783</v>
      </c>
      <c r="X3">
        <v>1</v>
      </c>
      <c r="Y3" t="s">
        <v>95</v>
      </c>
      <c r="Z3" t="s">
        <v>96</v>
      </c>
      <c r="AA3">
        <v>10</v>
      </c>
      <c r="AB3" t="s">
        <v>97</v>
      </c>
      <c r="AC3" t="s">
        <v>83</v>
      </c>
      <c r="AD3">
        <v>1</v>
      </c>
      <c r="AE3">
        <v>13</v>
      </c>
      <c r="AF3">
        <v>0.86612654320987659</v>
      </c>
      <c r="AG3" t="s">
        <v>98</v>
      </c>
    </row>
    <row r="4" spans="1:33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  <c r="V4">
        <v>-6.0420670000000003</v>
      </c>
      <c r="W4">
        <v>55.667783</v>
      </c>
      <c r="X4">
        <v>1</v>
      </c>
      <c r="Y4" t="s">
        <v>95</v>
      </c>
      <c r="Z4" t="s">
        <v>96</v>
      </c>
      <c r="AA4">
        <v>10</v>
      </c>
      <c r="AB4" t="s">
        <v>97</v>
      </c>
      <c r="AC4" t="s">
        <v>83</v>
      </c>
      <c r="AD4">
        <v>1</v>
      </c>
      <c r="AE4">
        <v>13</v>
      </c>
      <c r="AF4">
        <v>0.86612654320987659</v>
      </c>
      <c r="AG4" t="s">
        <v>98</v>
      </c>
    </row>
    <row r="5" spans="1:33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  <c r="V5">
        <v>-6.0420670000000003</v>
      </c>
      <c r="W5">
        <v>55.667783</v>
      </c>
      <c r="X5">
        <v>1</v>
      </c>
      <c r="Y5" t="s">
        <v>95</v>
      </c>
      <c r="Z5" t="s">
        <v>96</v>
      </c>
      <c r="AA5">
        <v>10</v>
      </c>
      <c r="AB5" t="s">
        <v>97</v>
      </c>
      <c r="AC5" t="s">
        <v>83</v>
      </c>
      <c r="AD5">
        <v>1</v>
      </c>
      <c r="AE5">
        <v>13</v>
      </c>
      <c r="AF5">
        <v>0.86612654320987659</v>
      </c>
      <c r="AG5" t="s">
        <v>98</v>
      </c>
    </row>
    <row r="6" spans="1:33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  <c r="V6">
        <v>-6.0420670000000003</v>
      </c>
      <c r="W6">
        <v>55.667783</v>
      </c>
      <c r="X6">
        <v>1</v>
      </c>
      <c r="Y6" t="s">
        <v>95</v>
      </c>
      <c r="Z6" t="s">
        <v>96</v>
      </c>
      <c r="AA6">
        <v>10</v>
      </c>
      <c r="AB6" t="s">
        <v>97</v>
      </c>
      <c r="AC6" t="s">
        <v>83</v>
      </c>
      <c r="AD6">
        <v>1</v>
      </c>
      <c r="AE6">
        <v>13</v>
      </c>
      <c r="AF6">
        <v>0.86612654320987659</v>
      </c>
      <c r="AG6" t="s">
        <v>98</v>
      </c>
    </row>
    <row r="7" spans="1:33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  <c r="V7">
        <v>-6.0420670000000003</v>
      </c>
      <c r="W7">
        <v>55.667783</v>
      </c>
      <c r="X7">
        <v>1</v>
      </c>
      <c r="Y7" t="s">
        <v>95</v>
      </c>
      <c r="Z7" t="s">
        <v>96</v>
      </c>
      <c r="AA7">
        <v>10</v>
      </c>
      <c r="AB7" t="s">
        <v>97</v>
      </c>
      <c r="AC7" t="s">
        <v>83</v>
      </c>
      <c r="AD7">
        <v>1</v>
      </c>
      <c r="AE7">
        <v>13</v>
      </c>
      <c r="AF7">
        <v>0.86612654320987659</v>
      </c>
      <c r="AG7" t="s">
        <v>98</v>
      </c>
    </row>
    <row r="8" spans="1:33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  <c r="V8">
        <v>-6.0420670000000003</v>
      </c>
      <c r="W8">
        <v>55.667783</v>
      </c>
      <c r="X8">
        <v>1</v>
      </c>
      <c r="Y8" t="s">
        <v>95</v>
      </c>
      <c r="Z8" t="s">
        <v>96</v>
      </c>
      <c r="AA8">
        <v>10</v>
      </c>
      <c r="AB8" t="s">
        <v>97</v>
      </c>
      <c r="AC8" t="s">
        <v>83</v>
      </c>
      <c r="AD8">
        <v>1</v>
      </c>
      <c r="AE8">
        <v>13</v>
      </c>
      <c r="AF8">
        <v>0.86612654320987659</v>
      </c>
      <c r="AG8" t="s">
        <v>98</v>
      </c>
    </row>
    <row r="9" spans="1:33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  <c r="V9">
        <v>-6.0420670000000003</v>
      </c>
      <c r="W9">
        <v>55.667783</v>
      </c>
      <c r="X9">
        <v>1</v>
      </c>
      <c r="Y9" t="s">
        <v>95</v>
      </c>
      <c r="Z9" t="s">
        <v>96</v>
      </c>
      <c r="AA9">
        <v>10</v>
      </c>
      <c r="AB9" t="s">
        <v>97</v>
      </c>
      <c r="AC9" t="s">
        <v>83</v>
      </c>
      <c r="AD9">
        <v>1</v>
      </c>
      <c r="AE9">
        <v>13</v>
      </c>
      <c r="AF9">
        <v>0.86612654320987659</v>
      </c>
      <c r="AG9" t="s">
        <v>98</v>
      </c>
    </row>
    <row r="10" spans="1:33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  <c r="V10">
        <v>-6.0420670000000003</v>
      </c>
      <c r="W10">
        <v>55.667783</v>
      </c>
      <c r="X10">
        <v>1</v>
      </c>
      <c r="Y10" t="s">
        <v>95</v>
      </c>
      <c r="Z10" t="s">
        <v>96</v>
      </c>
      <c r="AA10">
        <v>10</v>
      </c>
      <c r="AB10" t="s">
        <v>97</v>
      </c>
      <c r="AC10" t="s">
        <v>83</v>
      </c>
      <c r="AD10">
        <v>1</v>
      </c>
      <c r="AE10">
        <v>13</v>
      </c>
      <c r="AF10">
        <v>0.86612654320987659</v>
      </c>
      <c r="AG10" t="s">
        <v>98</v>
      </c>
    </row>
    <row r="11" spans="1:33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  <c r="V11">
        <v>-6.0420670000000003</v>
      </c>
      <c r="W11">
        <v>55.667783</v>
      </c>
      <c r="X11">
        <v>1</v>
      </c>
      <c r="Y11" t="s">
        <v>95</v>
      </c>
      <c r="Z11" t="s">
        <v>96</v>
      </c>
      <c r="AA11">
        <v>10</v>
      </c>
      <c r="AB11" t="s">
        <v>97</v>
      </c>
      <c r="AC11" t="s">
        <v>83</v>
      </c>
      <c r="AD11">
        <v>1</v>
      </c>
      <c r="AE11">
        <v>13</v>
      </c>
      <c r="AF11">
        <v>0.86612654320987659</v>
      </c>
      <c r="AG11" t="s">
        <v>98</v>
      </c>
    </row>
    <row r="12" spans="1:33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  <c r="V12">
        <v>-6.0420670000000003</v>
      </c>
      <c r="W12">
        <v>55.667783</v>
      </c>
      <c r="X12">
        <v>1</v>
      </c>
      <c r="Y12" t="s">
        <v>95</v>
      </c>
      <c r="Z12" t="s">
        <v>96</v>
      </c>
      <c r="AA12">
        <v>10</v>
      </c>
      <c r="AB12" t="s">
        <v>97</v>
      </c>
      <c r="AC12" t="s">
        <v>83</v>
      </c>
      <c r="AD12">
        <v>1</v>
      </c>
      <c r="AE12">
        <v>13</v>
      </c>
      <c r="AF12">
        <v>0.86612654320987659</v>
      </c>
      <c r="AG12" t="s">
        <v>98</v>
      </c>
    </row>
    <row r="13" spans="1:33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  <c r="V13">
        <v>-6.0420670000000003</v>
      </c>
      <c r="W13">
        <v>55.667783</v>
      </c>
      <c r="X13">
        <v>1</v>
      </c>
      <c r="Y13" t="s">
        <v>95</v>
      </c>
      <c r="Z13" t="s">
        <v>96</v>
      </c>
      <c r="AA13">
        <v>10</v>
      </c>
      <c r="AB13" t="s">
        <v>97</v>
      </c>
      <c r="AC13" t="s">
        <v>83</v>
      </c>
      <c r="AD13">
        <v>1</v>
      </c>
      <c r="AE13">
        <v>13</v>
      </c>
      <c r="AF13">
        <v>0.86612654320987659</v>
      </c>
      <c r="AG13" t="s">
        <v>98</v>
      </c>
    </row>
    <row r="14" spans="1:33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  <c r="V14">
        <v>-6.0420670000000003</v>
      </c>
      <c r="W14">
        <v>55.667783</v>
      </c>
      <c r="X14">
        <v>1</v>
      </c>
      <c r="Y14" t="s">
        <v>95</v>
      </c>
      <c r="Z14" t="s">
        <v>96</v>
      </c>
      <c r="AA14">
        <v>10</v>
      </c>
      <c r="AB14" t="s">
        <v>97</v>
      </c>
      <c r="AC14" t="s">
        <v>83</v>
      </c>
      <c r="AD14">
        <v>1</v>
      </c>
      <c r="AE14">
        <v>13</v>
      </c>
      <c r="AF14">
        <v>0.86612654320987659</v>
      </c>
      <c r="AG14" t="s">
        <v>98</v>
      </c>
    </row>
    <row r="15" spans="1:33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  <c r="V15">
        <v>-6.0420670000000003</v>
      </c>
      <c r="W15">
        <v>55.667783</v>
      </c>
      <c r="X15">
        <v>1</v>
      </c>
      <c r="Y15" t="s">
        <v>95</v>
      </c>
      <c r="Z15" t="s">
        <v>96</v>
      </c>
      <c r="AA15">
        <v>10</v>
      </c>
      <c r="AB15" t="s">
        <v>97</v>
      </c>
      <c r="AC15" t="s">
        <v>83</v>
      </c>
      <c r="AD15">
        <v>1</v>
      </c>
      <c r="AE15">
        <v>13</v>
      </c>
      <c r="AF15">
        <v>0.86612654320987659</v>
      </c>
      <c r="AG15" t="s">
        <v>98</v>
      </c>
    </row>
    <row r="16" spans="1:33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  <c r="V16">
        <v>-6.0420670000000003</v>
      </c>
      <c r="W16">
        <v>55.667783</v>
      </c>
      <c r="X16">
        <v>1</v>
      </c>
      <c r="Y16" t="s">
        <v>95</v>
      </c>
      <c r="Z16" t="s">
        <v>96</v>
      </c>
      <c r="AA16">
        <v>10</v>
      </c>
      <c r="AB16" t="s">
        <v>97</v>
      </c>
      <c r="AC16" t="s">
        <v>83</v>
      </c>
      <c r="AD16">
        <v>1</v>
      </c>
      <c r="AE16">
        <v>13</v>
      </c>
      <c r="AF16">
        <v>0.86612654320987659</v>
      </c>
      <c r="AG16" t="s">
        <v>98</v>
      </c>
    </row>
    <row r="17" spans="1:33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>COUNTIF(E17:S17,1)</f>
        <v>8</v>
      </c>
      <c r="U17">
        <v>16</v>
      </c>
      <c r="V17">
        <v>-6.0420670000000003</v>
      </c>
      <c r="W17">
        <v>55.667783</v>
      </c>
      <c r="X17">
        <v>1</v>
      </c>
      <c r="Y17" t="s">
        <v>95</v>
      </c>
      <c r="Z17" t="s">
        <v>96</v>
      </c>
      <c r="AA17">
        <v>10</v>
      </c>
      <c r="AB17" t="s">
        <v>97</v>
      </c>
      <c r="AC17" t="s">
        <v>83</v>
      </c>
      <c r="AD17">
        <v>1</v>
      </c>
      <c r="AE17">
        <v>13</v>
      </c>
      <c r="AF17">
        <v>0.86612654320987659</v>
      </c>
      <c r="AG17" t="s">
        <v>98</v>
      </c>
    </row>
    <row r="18" spans="1:33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  <c r="V18">
        <v>-5.5577329999999998</v>
      </c>
      <c r="W18">
        <v>56.107717000000001</v>
      </c>
      <c r="X18">
        <v>1</v>
      </c>
      <c r="Y18" t="s">
        <v>99</v>
      </c>
      <c r="Z18" t="s">
        <v>100</v>
      </c>
      <c r="AA18">
        <v>10</v>
      </c>
      <c r="AB18" t="s">
        <v>101</v>
      </c>
      <c r="AC18" t="s">
        <v>102</v>
      </c>
      <c r="AD18">
        <v>1</v>
      </c>
      <c r="AE18">
        <v>7</v>
      </c>
      <c r="AF18">
        <v>0.74750000000000005</v>
      </c>
      <c r="AG18" t="s">
        <v>98</v>
      </c>
    </row>
    <row r="19" spans="1:33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  <c r="V19">
        <v>-5.5577329999999998</v>
      </c>
      <c r="W19">
        <v>56.107717000000001</v>
      </c>
      <c r="X19">
        <v>1</v>
      </c>
      <c r="Y19" t="s">
        <v>99</v>
      </c>
      <c r="Z19" t="s">
        <v>100</v>
      </c>
      <c r="AA19">
        <v>10</v>
      </c>
      <c r="AB19" t="s">
        <v>101</v>
      </c>
      <c r="AC19" t="s">
        <v>102</v>
      </c>
      <c r="AD19">
        <v>1</v>
      </c>
      <c r="AE19">
        <v>7</v>
      </c>
      <c r="AF19">
        <v>0.74750000000000005</v>
      </c>
      <c r="AG19" t="s">
        <v>98</v>
      </c>
    </row>
    <row r="20" spans="1:33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  <c r="V20">
        <v>-5.5577329999999998</v>
      </c>
      <c r="W20">
        <v>56.107717000000001</v>
      </c>
      <c r="X20">
        <v>1</v>
      </c>
      <c r="Y20" t="s">
        <v>99</v>
      </c>
      <c r="Z20" t="s">
        <v>100</v>
      </c>
      <c r="AA20">
        <v>10</v>
      </c>
      <c r="AB20" t="s">
        <v>101</v>
      </c>
      <c r="AC20" t="s">
        <v>102</v>
      </c>
      <c r="AD20">
        <v>1</v>
      </c>
      <c r="AE20">
        <v>7</v>
      </c>
      <c r="AF20">
        <v>0.74750000000000005</v>
      </c>
      <c r="AG20" t="s">
        <v>98</v>
      </c>
    </row>
    <row r="21" spans="1:33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  <c r="V21">
        <v>-5.5577329999999998</v>
      </c>
      <c r="W21">
        <v>56.107717000000001</v>
      </c>
      <c r="X21">
        <v>1</v>
      </c>
      <c r="Y21" t="s">
        <v>99</v>
      </c>
      <c r="Z21" t="s">
        <v>100</v>
      </c>
      <c r="AA21">
        <v>10</v>
      </c>
      <c r="AB21" t="s">
        <v>101</v>
      </c>
      <c r="AC21" t="s">
        <v>102</v>
      </c>
      <c r="AD21">
        <v>1</v>
      </c>
      <c r="AE21">
        <v>7</v>
      </c>
      <c r="AF21">
        <v>0.74750000000000005</v>
      </c>
      <c r="AG21" t="s">
        <v>98</v>
      </c>
    </row>
    <row r="22" spans="1:33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  <c r="V22">
        <v>-5.5577329999999998</v>
      </c>
      <c r="W22">
        <v>56.107717000000001</v>
      </c>
      <c r="X22">
        <v>1</v>
      </c>
      <c r="Y22" t="s">
        <v>99</v>
      </c>
      <c r="Z22" t="s">
        <v>100</v>
      </c>
      <c r="AA22">
        <v>10</v>
      </c>
      <c r="AB22" t="s">
        <v>101</v>
      </c>
      <c r="AC22" t="s">
        <v>102</v>
      </c>
      <c r="AD22">
        <v>1</v>
      </c>
      <c r="AE22">
        <v>7</v>
      </c>
      <c r="AF22">
        <v>0.74750000000000005</v>
      </c>
      <c r="AG22" t="s">
        <v>98</v>
      </c>
    </row>
    <row r="23" spans="1:33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  <c r="V23">
        <v>-5.5577329999999998</v>
      </c>
      <c r="W23">
        <v>56.107717000000001</v>
      </c>
      <c r="X23">
        <v>1</v>
      </c>
      <c r="Y23" t="s">
        <v>99</v>
      </c>
      <c r="Z23" t="s">
        <v>100</v>
      </c>
      <c r="AA23">
        <v>10</v>
      </c>
      <c r="AB23" t="s">
        <v>101</v>
      </c>
      <c r="AC23" t="s">
        <v>102</v>
      </c>
      <c r="AD23">
        <v>1</v>
      </c>
      <c r="AE23">
        <v>7</v>
      </c>
      <c r="AF23">
        <v>0.74750000000000005</v>
      </c>
      <c r="AG23" t="s">
        <v>98</v>
      </c>
    </row>
    <row r="24" spans="1:33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  <c r="V24">
        <v>-5.5577329999999998</v>
      </c>
      <c r="W24">
        <v>56.107717000000001</v>
      </c>
      <c r="X24">
        <v>1</v>
      </c>
      <c r="Y24" t="s">
        <v>99</v>
      </c>
      <c r="Z24" t="s">
        <v>100</v>
      </c>
      <c r="AA24">
        <v>10</v>
      </c>
      <c r="AB24" t="s">
        <v>101</v>
      </c>
      <c r="AC24" t="s">
        <v>102</v>
      </c>
      <c r="AD24">
        <v>1</v>
      </c>
      <c r="AE24">
        <v>7</v>
      </c>
      <c r="AF24">
        <v>0.74750000000000005</v>
      </c>
      <c r="AG24" t="s">
        <v>98</v>
      </c>
    </row>
    <row r="25" spans="1:33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  <c r="V25">
        <v>-5.5577329999999998</v>
      </c>
      <c r="W25">
        <v>56.107717000000001</v>
      </c>
      <c r="X25">
        <v>1</v>
      </c>
      <c r="Y25" t="s">
        <v>99</v>
      </c>
      <c r="Z25" t="s">
        <v>100</v>
      </c>
      <c r="AA25">
        <v>10</v>
      </c>
      <c r="AB25" t="s">
        <v>101</v>
      </c>
      <c r="AC25" t="s">
        <v>102</v>
      </c>
      <c r="AD25">
        <v>1</v>
      </c>
      <c r="AE25">
        <v>7</v>
      </c>
      <c r="AF25">
        <v>0.74750000000000005</v>
      </c>
      <c r="AG25" t="s">
        <v>98</v>
      </c>
    </row>
    <row r="26" spans="1:33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  <c r="V26">
        <v>-5.5577329999999998</v>
      </c>
      <c r="W26">
        <v>56.107717000000001</v>
      </c>
      <c r="X26">
        <v>1</v>
      </c>
      <c r="Y26" t="s">
        <v>99</v>
      </c>
      <c r="Z26" t="s">
        <v>100</v>
      </c>
      <c r="AA26">
        <v>10</v>
      </c>
      <c r="AB26" t="s">
        <v>101</v>
      </c>
      <c r="AC26" t="s">
        <v>102</v>
      </c>
      <c r="AD26">
        <v>1</v>
      </c>
      <c r="AE26">
        <v>7</v>
      </c>
      <c r="AF26">
        <v>0.74750000000000005</v>
      </c>
      <c r="AG26" t="s">
        <v>98</v>
      </c>
    </row>
    <row r="27" spans="1:33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  <c r="V27">
        <v>-5.5577329999999998</v>
      </c>
      <c r="W27">
        <v>56.107717000000001</v>
      </c>
      <c r="X27">
        <v>1</v>
      </c>
      <c r="Y27" t="s">
        <v>99</v>
      </c>
      <c r="Z27" t="s">
        <v>100</v>
      </c>
      <c r="AA27">
        <v>10</v>
      </c>
      <c r="AB27" t="s">
        <v>101</v>
      </c>
      <c r="AC27" t="s">
        <v>102</v>
      </c>
      <c r="AD27">
        <v>1</v>
      </c>
      <c r="AE27">
        <v>7</v>
      </c>
      <c r="AF27">
        <v>0.74750000000000005</v>
      </c>
      <c r="AG27" t="s">
        <v>98</v>
      </c>
    </row>
    <row r="28" spans="1:33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  <c r="V28">
        <v>-5.5577329999999998</v>
      </c>
      <c r="W28">
        <v>56.107717000000001</v>
      </c>
      <c r="X28">
        <v>1</v>
      </c>
      <c r="Y28" t="s">
        <v>99</v>
      </c>
      <c r="Z28" t="s">
        <v>100</v>
      </c>
      <c r="AA28">
        <v>10</v>
      </c>
      <c r="AB28" t="s">
        <v>101</v>
      </c>
      <c r="AC28" t="s">
        <v>102</v>
      </c>
      <c r="AD28">
        <v>1</v>
      </c>
      <c r="AE28">
        <v>7</v>
      </c>
      <c r="AF28">
        <v>0.74750000000000005</v>
      </c>
      <c r="AG28" t="s">
        <v>98</v>
      </c>
    </row>
    <row r="29" spans="1:33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  <c r="V29">
        <v>-5.5577329999999998</v>
      </c>
      <c r="W29">
        <v>56.107717000000001</v>
      </c>
      <c r="X29">
        <v>1</v>
      </c>
      <c r="Y29" t="s">
        <v>99</v>
      </c>
      <c r="Z29" t="s">
        <v>100</v>
      </c>
      <c r="AA29">
        <v>10</v>
      </c>
      <c r="AB29" t="s">
        <v>101</v>
      </c>
      <c r="AC29" t="s">
        <v>102</v>
      </c>
      <c r="AD29">
        <v>1</v>
      </c>
      <c r="AE29">
        <v>7</v>
      </c>
      <c r="AF29">
        <v>0.74750000000000005</v>
      </c>
      <c r="AG29" t="s">
        <v>98</v>
      </c>
    </row>
    <row r="30" spans="1:33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  <c r="V30">
        <v>-5.5577329999999998</v>
      </c>
      <c r="W30">
        <v>56.107717000000001</v>
      </c>
      <c r="X30">
        <v>1</v>
      </c>
      <c r="Y30" t="s">
        <v>99</v>
      </c>
      <c r="Z30" t="s">
        <v>100</v>
      </c>
      <c r="AA30">
        <v>10</v>
      </c>
      <c r="AB30" t="s">
        <v>101</v>
      </c>
      <c r="AC30" t="s">
        <v>102</v>
      </c>
      <c r="AD30">
        <v>1</v>
      </c>
      <c r="AE30">
        <v>7</v>
      </c>
      <c r="AF30">
        <v>0.74750000000000005</v>
      </c>
      <c r="AG30" t="s">
        <v>98</v>
      </c>
    </row>
    <row r="31" spans="1:33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  <c r="V31">
        <v>-5.5577329999999998</v>
      </c>
      <c r="W31">
        <v>56.107717000000001</v>
      </c>
      <c r="X31">
        <v>1</v>
      </c>
      <c r="Y31" t="s">
        <v>99</v>
      </c>
      <c r="Z31" t="s">
        <v>100</v>
      </c>
      <c r="AA31">
        <v>10</v>
      </c>
      <c r="AB31" t="s">
        <v>101</v>
      </c>
      <c r="AC31" t="s">
        <v>102</v>
      </c>
      <c r="AD31">
        <v>1</v>
      </c>
      <c r="AE31">
        <v>7</v>
      </c>
      <c r="AF31">
        <v>0.74750000000000005</v>
      </c>
      <c r="AG31" t="s">
        <v>98</v>
      </c>
    </row>
    <row r="32" spans="1:33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  <c r="V32">
        <v>-5.5577329999999998</v>
      </c>
      <c r="W32">
        <v>56.107717000000001</v>
      </c>
      <c r="X32">
        <v>1</v>
      </c>
      <c r="Y32" t="s">
        <v>99</v>
      </c>
      <c r="Z32" t="s">
        <v>100</v>
      </c>
      <c r="AA32">
        <v>10</v>
      </c>
      <c r="AB32" t="s">
        <v>101</v>
      </c>
      <c r="AC32" t="s">
        <v>102</v>
      </c>
      <c r="AD32">
        <v>1</v>
      </c>
      <c r="AE32">
        <v>7</v>
      </c>
      <c r="AF32">
        <v>0.74750000000000005</v>
      </c>
      <c r="AG32" t="s">
        <v>98</v>
      </c>
    </row>
    <row r="33" spans="1:33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  <c r="V33">
        <v>-4.559717</v>
      </c>
      <c r="W33">
        <v>52.942633000000001</v>
      </c>
      <c r="X33">
        <v>1</v>
      </c>
      <c r="Y33" t="s">
        <v>103</v>
      </c>
      <c r="Z33" t="s">
        <v>104</v>
      </c>
      <c r="AA33">
        <v>15</v>
      </c>
      <c r="AB33" t="s">
        <v>101</v>
      </c>
      <c r="AC33" t="s">
        <v>102</v>
      </c>
      <c r="AD33">
        <v>2</v>
      </c>
      <c r="AE33">
        <v>9</v>
      </c>
      <c r="AF33">
        <v>0.80790123456790131</v>
      </c>
      <c r="AG33" t="s">
        <v>98</v>
      </c>
    </row>
    <row r="34" spans="1:33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  <c r="V34">
        <v>-4.559717</v>
      </c>
      <c r="W34">
        <v>52.942633000000001</v>
      </c>
      <c r="X34">
        <v>1</v>
      </c>
      <c r="Y34" t="s">
        <v>103</v>
      </c>
      <c r="Z34" t="s">
        <v>104</v>
      </c>
      <c r="AA34">
        <v>15</v>
      </c>
      <c r="AB34" t="s">
        <v>101</v>
      </c>
      <c r="AC34" t="s">
        <v>102</v>
      </c>
      <c r="AD34">
        <v>2</v>
      </c>
      <c r="AE34">
        <v>9</v>
      </c>
      <c r="AF34">
        <v>0.80790123456790131</v>
      </c>
      <c r="AG34" t="s">
        <v>98</v>
      </c>
    </row>
    <row r="35" spans="1:33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  <c r="V35">
        <v>-4.559717</v>
      </c>
      <c r="W35">
        <v>52.942633000000001</v>
      </c>
      <c r="X35">
        <v>1</v>
      </c>
      <c r="Y35" t="s">
        <v>103</v>
      </c>
      <c r="Z35" t="s">
        <v>104</v>
      </c>
      <c r="AA35">
        <v>15</v>
      </c>
      <c r="AB35" t="s">
        <v>101</v>
      </c>
      <c r="AC35" t="s">
        <v>102</v>
      </c>
      <c r="AD35">
        <v>2</v>
      </c>
      <c r="AE35">
        <v>9</v>
      </c>
      <c r="AF35">
        <v>0.80790123456790131</v>
      </c>
      <c r="AG35" t="s">
        <v>98</v>
      </c>
    </row>
    <row r="36" spans="1:33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  <c r="V36">
        <v>-4.559717</v>
      </c>
      <c r="W36">
        <v>52.942633000000001</v>
      </c>
      <c r="X36">
        <v>1</v>
      </c>
      <c r="Y36" t="s">
        <v>103</v>
      </c>
      <c r="Z36" t="s">
        <v>104</v>
      </c>
      <c r="AA36">
        <v>15</v>
      </c>
      <c r="AB36" t="s">
        <v>101</v>
      </c>
      <c r="AC36" t="s">
        <v>102</v>
      </c>
      <c r="AD36">
        <v>2</v>
      </c>
      <c r="AE36">
        <v>9</v>
      </c>
      <c r="AF36">
        <v>0.80790123456790131</v>
      </c>
      <c r="AG36" t="s">
        <v>98</v>
      </c>
    </row>
    <row r="37" spans="1:33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  <c r="V37">
        <v>-4.559717</v>
      </c>
      <c r="W37">
        <v>52.942633000000001</v>
      </c>
      <c r="X37">
        <v>1</v>
      </c>
      <c r="Y37" t="s">
        <v>103</v>
      </c>
      <c r="Z37" t="s">
        <v>104</v>
      </c>
      <c r="AA37">
        <v>15</v>
      </c>
      <c r="AB37" t="s">
        <v>101</v>
      </c>
      <c r="AC37" t="s">
        <v>102</v>
      </c>
      <c r="AD37">
        <v>2</v>
      </c>
      <c r="AE37">
        <v>9</v>
      </c>
      <c r="AF37">
        <v>0.80790123456790131</v>
      </c>
      <c r="AG37" t="s">
        <v>98</v>
      </c>
    </row>
    <row r="38" spans="1:33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  <c r="V38">
        <v>-4.559717</v>
      </c>
      <c r="W38">
        <v>52.942633000000001</v>
      </c>
      <c r="X38">
        <v>1</v>
      </c>
      <c r="Y38" t="s">
        <v>103</v>
      </c>
      <c r="Z38" t="s">
        <v>104</v>
      </c>
      <c r="AA38">
        <v>15</v>
      </c>
      <c r="AB38" t="s">
        <v>101</v>
      </c>
      <c r="AC38" t="s">
        <v>102</v>
      </c>
      <c r="AD38">
        <v>2</v>
      </c>
      <c r="AE38">
        <v>9</v>
      </c>
      <c r="AF38">
        <v>0.80790123456790131</v>
      </c>
      <c r="AG38" t="s">
        <v>98</v>
      </c>
    </row>
    <row r="39" spans="1:33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  <c r="V39">
        <v>-4.559717</v>
      </c>
      <c r="W39">
        <v>52.942633000000001</v>
      </c>
      <c r="X39">
        <v>1</v>
      </c>
      <c r="Y39" t="s">
        <v>103</v>
      </c>
      <c r="Z39" t="s">
        <v>104</v>
      </c>
      <c r="AA39">
        <v>15</v>
      </c>
      <c r="AB39" t="s">
        <v>101</v>
      </c>
      <c r="AC39" t="s">
        <v>102</v>
      </c>
      <c r="AD39">
        <v>2</v>
      </c>
      <c r="AE39">
        <v>9</v>
      </c>
      <c r="AF39">
        <v>0.80790123456790131</v>
      </c>
      <c r="AG39" t="s">
        <v>98</v>
      </c>
    </row>
    <row r="40" spans="1:33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  <c r="V40">
        <v>-4.559717</v>
      </c>
      <c r="W40">
        <v>52.942633000000001</v>
      </c>
      <c r="X40">
        <v>1</v>
      </c>
      <c r="Y40" t="s">
        <v>103</v>
      </c>
      <c r="Z40" t="s">
        <v>104</v>
      </c>
      <c r="AA40">
        <v>15</v>
      </c>
      <c r="AB40" t="s">
        <v>101</v>
      </c>
      <c r="AC40" t="s">
        <v>102</v>
      </c>
      <c r="AD40">
        <v>2</v>
      </c>
      <c r="AE40">
        <v>9</v>
      </c>
      <c r="AF40">
        <v>0.80790123456790131</v>
      </c>
      <c r="AG40" t="s">
        <v>98</v>
      </c>
    </row>
    <row r="41" spans="1:33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  <c r="V41">
        <v>-4.559717</v>
      </c>
      <c r="W41">
        <v>52.942633000000001</v>
      </c>
      <c r="X41">
        <v>1</v>
      </c>
      <c r="Y41" t="s">
        <v>103</v>
      </c>
      <c r="Z41" t="s">
        <v>104</v>
      </c>
      <c r="AA41">
        <v>15</v>
      </c>
      <c r="AB41" t="s">
        <v>101</v>
      </c>
      <c r="AC41" t="s">
        <v>102</v>
      </c>
      <c r="AD41">
        <v>2</v>
      </c>
      <c r="AE41">
        <v>9</v>
      </c>
      <c r="AF41">
        <v>0.80790123456790131</v>
      </c>
      <c r="AG41" t="s">
        <v>98</v>
      </c>
    </row>
    <row r="42" spans="1:33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  <c r="V42">
        <v>-4.559717</v>
      </c>
      <c r="W42">
        <v>52.942633000000001</v>
      </c>
      <c r="X42">
        <v>1</v>
      </c>
      <c r="Y42" t="s">
        <v>103</v>
      </c>
      <c r="Z42" t="s">
        <v>104</v>
      </c>
      <c r="AA42">
        <v>15</v>
      </c>
      <c r="AB42" t="s">
        <v>101</v>
      </c>
      <c r="AC42" t="s">
        <v>102</v>
      </c>
      <c r="AD42">
        <v>2</v>
      </c>
      <c r="AE42">
        <v>9</v>
      </c>
      <c r="AF42">
        <v>0.80790123456790131</v>
      </c>
      <c r="AG42" t="s">
        <v>98</v>
      </c>
    </row>
    <row r="43" spans="1:33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  <c r="V43">
        <v>-4.559717</v>
      </c>
      <c r="W43">
        <v>52.942633000000001</v>
      </c>
      <c r="X43">
        <v>1</v>
      </c>
      <c r="Y43" t="s">
        <v>103</v>
      </c>
      <c r="Z43" t="s">
        <v>104</v>
      </c>
      <c r="AA43">
        <v>15</v>
      </c>
      <c r="AB43" t="s">
        <v>101</v>
      </c>
      <c r="AC43" t="s">
        <v>102</v>
      </c>
      <c r="AD43">
        <v>2</v>
      </c>
      <c r="AE43">
        <v>9</v>
      </c>
      <c r="AF43">
        <v>0.80790123456790131</v>
      </c>
      <c r="AG43" t="s">
        <v>98</v>
      </c>
    </row>
    <row r="44" spans="1:33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  <c r="V44">
        <v>-4.559717</v>
      </c>
      <c r="W44">
        <v>52.942633000000001</v>
      </c>
      <c r="X44">
        <v>1</v>
      </c>
      <c r="Y44" t="s">
        <v>103</v>
      </c>
      <c r="Z44" t="s">
        <v>104</v>
      </c>
      <c r="AA44">
        <v>15</v>
      </c>
      <c r="AB44" t="s">
        <v>101</v>
      </c>
      <c r="AC44" t="s">
        <v>102</v>
      </c>
      <c r="AD44">
        <v>2</v>
      </c>
      <c r="AE44">
        <v>9</v>
      </c>
      <c r="AF44">
        <v>0.80790123456790131</v>
      </c>
      <c r="AG44" t="s">
        <v>98</v>
      </c>
    </row>
    <row r="45" spans="1:33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  <c r="V45">
        <v>-4.559717</v>
      </c>
      <c r="W45">
        <v>52.942633000000001</v>
      </c>
      <c r="X45">
        <v>1</v>
      </c>
      <c r="Y45" t="s">
        <v>103</v>
      </c>
      <c r="Z45" t="s">
        <v>104</v>
      </c>
      <c r="AA45">
        <v>15</v>
      </c>
      <c r="AB45" t="s">
        <v>101</v>
      </c>
      <c r="AC45" t="s">
        <v>102</v>
      </c>
      <c r="AD45">
        <v>2</v>
      </c>
      <c r="AE45">
        <v>9</v>
      </c>
      <c r="AF45">
        <v>0.80790123456790131</v>
      </c>
      <c r="AG45" t="s">
        <v>98</v>
      </c>
    </row>
    <row r="46" spans="1:33" x14ac:dyDescent="0.2">
      <c r="A46" t="s">
        <v>64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  <c r="V46">
        <v>-4.7264670000000004</v>
      </c>
      <c r="W46">
        <v>54.077399999999997</v>
      </c>
      <c r="X46">
        <v>3</v>
      </c>
      <c r="Y46" t="s">
        <v>105</v>
      </c>
      <c r="Z46" t="s">
        <v>106</v>
      </c>
      <c r="AA46">
        <v>5</v>
      </c>
      <c r="AB46" t="s">
        <v>107</v>
      </c>
      <c r="AC46" t="s">
        <v>108</v>
      </c>
      <c r="AD46">
        <v>3</v>
      </c>
      <c r="AE46">
        <v>6</v>
      </c>
      <c r="AF46">
        <v>0.79492983250339522</v>
      </c>
      <c r="AG46" t="s">
        <v>98</v>
      </c>
    </row>
    <row r="47" spans="1:33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  <c r="V47">
        <v>-4.7264670000000004</v>
      </c>
      <c r="W47">
        <v>54.077399999999997</v>
      </c>
      <c r="X47">
        <v>3</v>
      </c>
      <c r="Y47" t="s">
        <v>105</v>
      </c>
      <c r="Z47" t="s">
        <v>106</v>
      </c>
      <c r="AA47">
        <v>5</v>
      </c>
      <c r="AB47" t="s">
        <v>107</v>
      </c>
      <c r="AC47" t="s">
        <v>108</v>
      </c>
      <c r="AD47">
        <v>3</v>
      </c>
      <c r="AE47">
        <v>6</v>
      </c>
      <c r="AF47">
        <v>0.79492983250339522</v>
      </c>
      <c r="AG47" t="s">
        <v>98</v>
      </c>
    </row>
    <row r="48" spans="1:33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  <c r="V48">
        <v>-4.7264670000000004</v>
      </c>
      <c r="W48">
        <v>54.077399999999997</v>
      </c>
      <c r="X48">
        <v>3</v>
      </c>
      <c r="Y48" t="s">
        <v>105</v>
      </c>
      <c r="Z48" t="s">
        <v>106</v>
      </c>
      <c r="AA48">
        <v>5</v>
      </c>
      <c r="AB48" t="s">
        <v>107</v>
      </c>
      <c r="AC48" t="s">
        <v>108</v>
      </c>
      <c r="AD48">
        <v>3</v>
      </c>
      <c r="AE48">
        <v>6</v>
      </c>
      <c r="AF48">
        <v>0.79492983250339522</v>
      </c>
      <c r="AG48" t="s">
        <v>98</v>
      </c>
    </row>
    <row r="49" spans="1:33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  <c r="V49">
        <v>-4.7264670000000004</v>
      </c>
      <c r="W49">
        <v>54.077399999999997</v>
      </c>
      <c r="X49">
        <v>3</v>
      </c>
      <c r="Y49" t="s">
        <v>105</v>
      </c>
      <c r="Z49" t="s">
        <v>106</v>
      </c>
      <c r="AA49">
        <v>5</v>
      </c>
      <c r="AB49" t="s">
        <v>107</v>
      </c>
      <c r="AC49" t="s">
        <v>108</v>
      </c>
      <c r="AD49">
        <v>3</v>
      </c>
      <c r="AE49">
        <v>6</v>
      </c>
      <c r="AF49">
        <v>0.79492983250339522</v>
      </c>
      <c r="AG49" t="s">
        <v>98</v>
      </c>
    </row>
    <row r="50" spans="1:33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  <c r="V50">
        <v>-4.7264670000000004</v>
      </c>
      <c r="W50">
        <v>54.077399999999997</v>
      </c>
      <c r="X50">
        <v>3</v>
      </c>
      <c r="Y50" t="s">
        <v>105</v>
      </c>
      <c r="Z50" t="s">
        <v>106</v>
      </c>
      <c r="AA50">
        <v>5</v>
      </c>
      <c r="AB50" t="s">
        <v>107</v>
      </c>
      <c r="AC50" t="s">
        <v>108</v>
      </c>
      <c r="AD50">
        <v>3</v>
      </c>
      <c r="AE50">
        <v>6</v>
      </c>
      <c r="AF50">
        <v>0.79492983250339522</v>
      </c>
      <c r="AG50" t="s">
        <v>98</v>
      </c>
    </row>
    <row r="51" spans="1:33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  <c r="V51">
        <v>-4.7264670000000004</v>
      </c>
      <c r="W51">
        <v>54.077399999999997</v>
      </c>
      <c r="X51">
        <v>3</v>
      </c>
      <c r="Y51" t="s">
        <v>105</v>
      </c>
      <c r="Z51" t="s">
        <v>106</v>
      </c>
      <c r="AA51">
        <v>5</v>
      </c>
      <c r="AB51" t="s">
        <v>107</v>
      </c>
      <c r="AC51" t="s">
        <v>108</v>
      </c>
      <c r="AD51">
        <v>3</v>
      </c>
      <c r="AE51">
        <v>6</v>
      </c>
      <c r="AF51">
        <v>0.79492983250339522</v>
      </c>
      <c r="AG51" t="s">
        <v>98</v>
      </c>
    </row>
    <row r="52" spans="1:33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  <c r="V52">
        <v>-4.7264670000000004</v>
      </c>
      <c r="W52">
        <v>54.077399999999997</v>
      </c>
      <c r="X52">
        <v>3</v>
      </c>
      <c r="Y52" t="s">
        <v>105</v>
      </c>
      <c r="Z52" t="s">
        <v>106</v>
      </c>
      <c r="AA52">
        <v>5</v>
      </c>
      <c r="AB52" t="s">
        <v>107</v>
      </c>
      <c r="AC52" t="s">
        <v>108</v>
      </c>
      <c r="AD52">
        <v>3</v>
      </c>
      <c r="AE52">
        <v>6</v>
      </c>
      <c r="AF52">
        <v>0.79492983250339522</v>
      </c>
      <c r="AG52" t="s">
        <v>98</v>
      </c>
    </row>
    <row r="53" spans="1:33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  <c r="V53">
        <v>-4.7264670000000004</v>
      </c>
      <c r="W53">
        <v>54.077399999999997</v>
      </c>
      <c r="X53">
        <v>3</v>
      </c>
      <c r="Y53" t="s">
        <v>105</v>
      </c>
      <c r="Z53" t="s">
        <v>106</v>
      </c>
      <c r="AA53">
        <v>5</v>
      </c>
      <c r="AB53" t="s">
        <v>107</v>
      </c>
      <c r="AC53" t="s">
        <v>108</v>
      </c>
      <c r="AD53">
        <v>3</v>
      </c>
      <c r="AE53">
        <v>6</v>
      </c>
      <c r="AF53">
        <v>0.79492983250339522</v>
      </c>
      <c r="AG53" t="s">
        <v>98</v>
      </c>
    </row>
    <row r="54" spans="1:33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  <c r="V54">
        <v>-4.7264670000000004</v>
      </c>
      <c r="W54">
        <v>54.077399999999997</v>
      </c>
      <c r="X54">
        <v>3</v>
      </c>
      <c r="Y54" t="s">
        <v>105</v>
      </c>
      <c r="Z54" t="s">
        <v>106</v>
      </c>
      <c r="AA54">
        <v>5</v>
      </c>
      <c r="AB54" t="s">
        <v>107</v>
      </c>
      <c r="AC54" t="s">
        <v>108</v>
      </c>
      <c r="AD54">
        <v>3</v>
      </c>
      <c r="AE54">
        <v>6</v>
      </c>
      <c r="AF54">
        <v>0.79492983250339522</v>
      </c>
      <c r="AG54" t="s">
        <v>98</v>
      </c>
    </row>
    <row r="55" spans="1:33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  <c r="V55">
        <v>-4.7264670000000004</v>
      </c>
      <c r="W55">
        <v>54.077399999999997</v>
      </c>
      <c r="X55">
        <v>3</v>
      </c>
      <c r="Y55" t="s">
        <v>105</v>
      </c>
      <c r="Z55" t="s">
        <v>106</v>
      </c>
      <c r="AA55">
        <v>5</v>
      </c>
      <c r="AB55" t="s">
        <v>107</v>
      </c>
      <c r="AC55" t="s">
        <v>108</v>
      </c>
      <c r="AD55">
        <v>3</v>
      </c>
      <c r="AE55">
        <v>6</v>
      </c>
      <c r="AF55">
        <v>0.79492983250339522</v>
      </c>
      <c r="AG55" t="s">
        <v>98</v>
      </c>
    </row>
    <row r="56" spans="1:33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  <c r="V56">
        <v>-4.7264670000000004</v>
      </c>
      <c r="W56">
        <v>54.077399999999997</v>
      </c>
      <c r="X56">
        <v>3</v>
      </c>
      <c r="Y56" t="s">
        <v>105</v>
      </c>
      <c r="Z56" t="s">
        <v>106</v>
      </c>
      <c r="AA56">
        <v>5</v>
      </c>
      <c r="AB56" t="s">
        <v>107</v>
      </c>
      <c r="AC56" t="s">
        <v>108</v>
      </c>
      <c r="AD56">
        <v>3</v>
      </c>
      <c r="AE56">
        <v>6</v>
      </c>
      <c r="AF56">
        <v>0.79492983250339522</v>
      </c>
      <c r="AG56" t="s">
        <v>98</v>
      </c>
    </row>
    <row r="57" spans="1:33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  <c r="V57">
        <v>-4.7264670000000004</v>
      </c>
      <c r="W57">
        <v>54.077399999999997</v>
      </c>
      <c r="X57">
        <v>3</v>
      </c>
      <c r="Y57" t="s">
        <v>105</v>
      </c>
      <c r="Z57" t="s">
        <v>106</v>
      </c>
      <c r="AA57">
        <v>5</v>
      </c>
      <c r="AB57" t="s">
        <v>107</v>
      </c>
      <c r="AC57" t="s">
        <v>108</v>
      </c>
      <c r="AD57">
        <v>3</v>
      </c>
      <c r="AE57">
        <v>6</v>
      </c>
      <c r="AF57">
        <v>0.79492983250339522</v>
      </c>
      <c r="AG57" t="s">
        <v>98</v>
      </c>
    </row>
    <row r="58" spans="1:33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  <c r="V58">
        <v>-4.7264670000000004</v>
      </c>
      <c r="W58">
        <v>54.077399999999997</v>
      </c>
      <c r="X58">
        <v>3</v>
      </c>
      <c r="Y58" t="s">
        <v>105</v>
      </c>
      <c r="Z58" t="s">
        <v>106</v>
      </c>
      <c r="AA58">
        <v>5</v>
      </c>
      <c r="AB58" t="s">
        <v>107</v>
      </c>
      <c r="AC58" t="s">
        <v>108</v>
      </c>
      <c r="AD58">
        <v>3</v>
      </c>
      <c r="AE58">
        <v>6</v>
      </c>
      <c r="AF58">
        <v>0.79492983250339522</v>
      </c>
      <c r="AG58" t="s">
        <v>98</v>
      </c>
    </row>
    <row r="59" spans="1:33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  <c r="V59">
        <v>-4.7264670000000004</v>
      </c>
      <c r="W59">
        <v>54.077399999999997</v>
      </c>
      <c r="X59">
        <v>3</v>
      </c>
      <c r="Y59" t="s">
        <v>105</v>
      </c>
      <c r="Z59" t="s">
        <v>106</v>
      </c>
      <c r="AA59">
        <v>5</v>
      </c>
      <c r="AB59" t="s">
        <v>107</v>
      </c>
      <c r="AC59" t="s">
        <v>108</v>
      </c>
      <c r="AD59">
        <v>3</v>
      </c>
      <c r="AE59">
        <v>6</v>
      </c>
      <c r="AF59">
        <v>0.79492983250339522</v>
      </c>
      <c r="AG59" t="s">
        <v>98</v>
      </c>
    </row>
    <row r="60" spans="1:33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  <c r="V60">
        <v>-5.1875</v>
      </c>
      <c r="W60">
        <v>55.926400000000001</v>
      </c>
      <c r="X60">
        <v>3</v>
      </c>
      <c r="Y60" t="s">
        <v>109</v>
      </c>
      <c r="Z60" t="s">
        <v>110</v>
      </c>
      <c r="AA60">
        <v>25</v>
      </c>
      <c r="AB60" t="s">
        <v>111</v>
      </c>
      <c r="AC60" t="s">
        <v>108</v>
      </c>
      <c r="AD60">
        <v>3</v>
      </c>
      <c r="AE60">
        <v>10</v>
      </c>
      <c r="AF60">
        <v>0.81967213114754101</v>
      </c>
      <c r="AG60" t="s">
        <v>112</v>
      </c>
    </row>
    <row r="61" spans="1:33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  <c r="V61">
        <v>-5.1875</v>
      </c>
      <c r="W61">
        <v>55.926400000000001</v>
      </c>
      <c r="X61">
        <v>3</v>
      </c>
      <c r="Y61" t="s">
        <v>109</v>
      </c>
      <c r="Z61" t="s">
        <v>110</v>
      </c>
      <c r="AA61">
        <v>25</v>
      </c>
      <c r="AB61" t="s">
        <v>111</v>
      </c>
      <c r="AC61" t="s">
        <v>108</v>
      </c>
      <c r="AD61">
        <v>3</v>
      </c>
      <c r="AE61">
        <v>10</v>
      </c>
      <c r="AF61">
        <v>0.81967213114754101</v>
      </c>
      <c r="AG61" t="s">
        <v>112</v>
      </c>
    </row>
    <row r="62" spans="1:33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  <c r="V62">
        <v>-5.1875</v>
      </c>
      <c r="W62">
        <v>55.926400000000001</v>
      </c>
      <c r="X62">
        <v>3</v>
      </c>
      <c r="Y62" t="s">
        <v>109</v>
      </c>
      <c r="Z62" t="s">
        <v>110</v>
      </c>
      <c r="AA62">
        <v>25</v>
      </c>
      <c r="AB62" t="s">
        <v>111</v>
      </c>
      <c r="AC62" t="s">
        <v>108</v>
      </c>
      <c r="AD62">
        <v>3</v>
      </c>
      <c r="AE62">
        <v>10</v>
      </c>
      <c r="AF62">
        <v>0.81967213114754101</v>
      </c>
      <c r="AG62" t="s">
        <v>112</v>
      </c>
    </row>
    <row r="63" spans="1:33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  <c r="V63">
        <v>-5.1875</v>
      </c>
      <c r="W63">
        <v>55.926400000000001</v>
      </c>
      <c r="X63">
        <v>3</v>
      </c>
      <c r="Y63" t="s">
        <v>109</v>
      </c>
      <c r="Z63" t="s">
        <v>110</v>
      </c>
      <c r="AA63">
        <v>25</v>
      </c>
      <c r="AB63" t="s">
        <v>111</v>
      </c>
      <c r="AC63" t="s">
        <v>108</v>
      </c>
      <c r="AD63">
        <v>3</v>
      </c>
      <c r="AE63">
        <v>10</v>
      </c>
      <c r="AF63">
        <v>0.81967213114754101</v>
      </c>
      <c r="AG63" t="s">
        <v>112</v>
      </c>
    </row>
    <row r="64" spans="1:33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  <c r="V64">
        <v>-5.1875</v>
      </c>
      <c r="W64">
        <v>55.926400000000001</v>
      </c>
      <c r="X64">
        <v>3</v>
      </c>
      <c r="Y64" t="s">
        <v>109</v>
      </c>
      <c r="Z64" t="s">
        <v>110</v>
      </c>
      <c r="AA64">
        <v>25</v>
      </c>
      <c r="AB64" t="s">
        <v>111</v>
      </c>
      <c r="AC64" t="s">
        <v>108</v>
      </c>
      <c r="AD64">
        <v>3</v>
      </c>
      <c r="AE64">
        <v>10</v>
      </c>
      <c r="AF64">
        <v>0.81967213114754101</v>
      </c>
      <c r="AG64" t="s">
        <v>112</v>
      </c>
    </row>
    <row r="65" spans="1:33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  <c r="V65">
        <v>-5.1875</v>
      </c>
      <c r="W65">
        <v>55.926400000000001</v>
      </c>
      <c r="X65">
        <v>3</v>
      </c>
      <c r="Y65" t="s">
        <v>109</v>
      </c>
      <c r="Z65" t="s">
        <v>110</v>
      </c>
      <c r="AA65">
        <v>25</v>
      </c>
      <c r="AB65" t="s">
        <v>111</v>
      </c>
      <c r="AC65" t="s">
        <v>108</v>
      </c>
      <c r="AD65">
        <v>3</v>
      </c>
      <c r="AE65">
        <v>10</v>
      </c>
      <c r="AF65">
        <v>0.81967213114754101</v>
      </c>
      <c r="AG65" t="s">
        <v>112</v>
      </c>
    </row>
    <row r="66" spans="1:33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  <c r="V66">
        <v>-5.1875</v>
      </c>
      <c r="W66">
        <v>55.926400000000001</v>
      </c>
      <c r="X66">
        <v>3</v>
      </c>
      <c r="Y66" t="s">
        <v>109</v>
      </c>
      <c r="Z66" t="s">
        <v>110</v>
      </c>
      <c r="AA66">
        <v>25</v>
      </c>
      <c r="AB66" t="s">
        <v>111</v>
      </c>
      <c r="AC66" t="s">
        <v>108</v>
      </c>
      <c r="AD66">
        <v>3</v>
      </c>
      <c r="AE66">
        <v>10</v>
      </c>
      <c r="AF66">
        <v>0.81967213114754101</v>
      </c>
      <c r="AG66" t="s">
        <v>112</v>
      </c>
    </row>
    <row r="67" spans="1:33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  <c r="V67">
        <v>-5.1875</v>
      </c>
      <c r="W67">
        <v>55.926400000000001</v>
      </c>
      <c r="X67">
        <v>3</v>
      </c>
      <c r="Y67" t="s">
        <v>109</v>
      </c>
      <c r="Z67" t="s">
        <v>110</v>
      </c>
      <c r="AA67">
        <v>25</v>
      </c>
      <c r="AB67" t="s">
        <v>111</v>
      </c>
      <c r="AC67" t="s">
        <v>108</v>
      </c>
      <c r="AD67">
        <v>3</v>
      </c>
      <c r="AE67">
        <v>10</v>
      </c>
      <c r="AF67">
        <v>0.81967213114754101</v>
      </c>
      <c r="AG67" t="s">
        <v>112</v>
      </c>
    </row>
    <row r="68" spans="1:33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  <c r="V68">
        <v>-5.1875</v>
      </c>
      <c r="W68">
        <v>55.926400000000001</v>
      </c>
      <c r="X68">
        <v>3</v>
      </c>
      <c r="Y68" t="s">
        <v>109</v>
      </c>
      <c r="Z68" t="s">
        <v>110</v>
      </c>
      <c r="AA68">
        <v>25</v>
      </c>
      <c r="AB68" t="s">
        <v>111</v>
      </c>
      <c r="AC68" t="s">
        <v>108</v>
      </c>
      <c r="AD68">
        <v>3</v>
      </c>
      <c r="AE68">
        <v>10</v>
      </c>
      <c r="AF68">
        <v>0.81967213114754101</v>
      </c>
      <c r="AG68" t="s">
        <v>112</v>
      </c>
    </row>
    <row r="69" spans="1:33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  <c r="V69">
        <v>-5.1875</v>
      </c>
      <c r="W69">
        <v>55.926400000000001</v>
      </c>
      <c r="X69">
        <v>3</v>
      </c>
      <c r="Y69" t="s">
        <v>109</v>
      </c>
      <c r="Z69" t="s">
        <v>110</v>
      </c>
      <c r="AA69">
        <v>25</v>
      </c>
      <c r="AB69" t="s">
        <v>111</v>
      </c>
      <c r="AC69" t="s">
        <v>108</v>
      </c>
      <c r="AD69">
        <v>3</v>
      </c>
      <c r="AE69">
        <v>10</v>
      </c>
      <c r="AF69">
        <v>0.81967213114754101</v>
      </c>
      <c r="AG69" t="s">
        <v>112</v>
      </c>
    </row>
    <row r="70" spans="1:33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  <c r="V70">
        <v>-5.1875</v>
      </c>
      <c r="W70">
        <v>55.926400000000001</v>
      </c>
      <c r="X70">
        <v>3</v>
      </c>
      <c r="Y70" t="s">
        <v>109</v>
      </c>
      <c r="Z70" t="s">
        <v>110</v>
      </c>
      <c r="AA70">
        <v>25</v>
      </c>
      <c r="AB70" t="s">
        <v>111</v>
      </c>
      <c r="AC70" t="s">
        <v>108</v>
      </c>
      <c r="AD70">
        <v>3</v>
      </c>
      <c r="AE70">
        <v>10</v>
      </c>
      <c r="AF70">
        <v>0.81967213114754101</v>
      </c>
      <c r="AG70" t="s">
        <v>112</v>
      </c>
    </row>
    <row r="71" spans="1:33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  <c r="V71">
        <v>-5.1875</v>
      </c>
      <c r="W71">
        <v>55.926400000000001</v>
      </c>
      <c r="X71">
        <v>3</v>
      </c>
      <c r="Y71" t="s">
        <v>109</v>
      </c>
      <c r="Z71" t="s">
        <v>110</v>
      </c>
      <c r="AA71">
        <v>25</v>
      </c>
      <c r="AB71" t="s">
        <v>111</v>
      </c>
      <c r="AC71" t="s">
        <v>108</v>
      </c>
      <c r="AD71">
        <v>3</v>
      </c>
      <c r="AE71">
        <v>10</v>
      </c>
      <c r="AF71">
        <v>0.81967213114754101</v>
      </c>
      <c r="AG71" t="s">
        <v>112</v>
      </c>
    </row>
    <row r="72" spans="1:33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  <c r="V72">
        <v>-5.1875</v>
      </c>
      <c r="W72">
        <v>55.926400000000001</v>
      </c>
      <c r="X72">
        <v>3</v>
      </c>
      <c r="Y72" t="s">
        <v>109</v>
      </c>
      <c r="Z72" t="s">
        <v>110</v>
      </c>
      <c r="AA72">
        <v>25</v>
      </c>
      <c r="AB72" t="s">
        <v>111</v>
      </c>
      <c r="AC72" t="s">
        <v>108</v>
      </c>
      <c r="AD72">
        <v>3</v>
      </c>
      <c r="AE72">
        <v>10</v>
      </c>
      <c r="AF72">
        <v>0.81967213114754101</v>
      </c>
      <c r="AG72" t="s">
        <v>112</v>
      </c>
    </row>
    <row r="73" spans="1:33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  <c r="V73">
        <v>-5.1875</v>
      </c>
      <c r="W73">
        <v>55.926400000000001</v>
      </c>
      <c r="X73">
        <v>3</v>
      </c>
      <c r="Y73" t="s">
        <v>109</v>
      </c>
      <c r="Z73" t="s">
        <v>110</v>
      </c>
      <c r="AA73">
        <v>25</v>
      </c>
      <c r="AB73" t="s">
        <v>111</v>
      </c>
      <c r="AC73" t="s">
        <v>108</v>
      </c>
      <c r="AD73">
        <v>3</v>
      </c>
      <c r="AE73">
        <v>10</v>
      </c>
      <c r="AF73">
        <v>0.81967213114754101</v>
      </c>
      <c r="AG73" t="s">
        <v>112</v>
      </c>
    </row>
    <row r="74" spans="1:33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  <c r="V74">
        <v>-5.1875</v>
      </c>
      <c r="W74">
        <v>55.926400000000001</v>
      </c>
      <c r="X74">
        <v>3</v>
      </c>
      <c r="Y74" t="s">
        <v>109</v>
      </c>
      <c r="Z74" t="s">
        <v>110</v>
      </c>
      <c r="AA74">
        <v>25</v>
      </c>
      <c r="AB74" t="s">
        <v>111</v>
      </c>
      <c r="AC74" t="s">
        <v>108</v>
      </c>
      <c r="AD74">
        <v>3</v>
      </c>
      <c r="AE74">
        <v>10</v>
      </c>
      <c r="AF74">
        <v>0.81967213114754101</v>
      </c>
      <c r="AG74" t="s">
        <v>112</v>
      </c>
    </row>
    <row r="75" spans="1:33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  <c r="V75">
        <v>-5.1875</v>
      </c>
      <c r="W75">
        <v>55.926400000000001</v>
      </c>
      <c r="X75">
        <v>3</v>
      </c>
      <c r="Y75" t="s">
        <v>109</v>
      </c>
      <c r="Z75" t="s">
        <v>110</v>
      </c>
      <c r="AA75">
        <v>25</v>
      </c>
      <c r="AB75" t="s">
        <v>111</v>
      </c>
      <c r="AC75" t="s">
        <v>108</v>
      </c>
      <c r="AD75">
        <v>3</v>
      </c>
      <c r="AE75">
        <v>10</v>
      </c>
      <c r="AF75">
        <v>0.81967213114754101</v>
      </c>
      <c r="AG75" t="s">
        <v>112</v>
      </c>
    </row>
    <row r="76" spans="1:33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  <c r="V76">
        <v>-6.2256669999999996</v>
      </c>
      <c r="W76">
        <v>57.158332999999999</v>
      </c>
      <c r="X76">
        <v>3</v>
      </c>
      <c r="Y76" t="s">
        <v>113</v>
      </c>
      <c r="Z76" t="s">
        <v>114</v>
      </c>
      <c r="AA76">
        <v>10</v>
      </c>
      <c r="AB76" t="s">
        <v>107</v>
      </c>
      <c r="AC76" t="s">
        <v>115</v>
      </c>
      <c r="AD76">
        <v>1</v>
      </c>
      <c r="AE76">
        <v>11</v>
      </c>
      <c r="AF76">
        <v>0.86213383499059393</v>
      </c>
      <c r="AG76" t="s">
        <v>112</v>
      </c>
    </row>
    <row r="77" spans="1:33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  <c r="V77">
        <v>-6.2256669999999996</v>
      </c>
      <c r="W77">
        <v>57.158332999999999</v>
      </c>
      <c r="X77">
        <v>3</v>
      </c>
      <c r="Y77" t="s">
        <v>113</v>
      </c>
      <c r="Z77" t="s">
        <v>114</v>
      </c>
      <c r="AA77">
        <v>10</v>
      </c>
      <c r="AB77" t="s">
        <v>107</v>
      </c>
      <c r="AC77" t="s">
        <v>115</v>
      </c>
      <c r="AD77">
        <v>1</v>
      </c>
      <c r="AE77">
        <v>11</v>
      </c>
      <c r="AF77">
        <v>0.86213383499059393</v>
      </c>
      <c r="AG77" t="s">
        <v>112</v>
      </c>
    </row>
    <row r="78" spans="1:33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  <c r="V78">
        <v>-6.2256669999999996</v>
      </c>
      <c r="W78">
        <v>57.158332999999999</v>
      </c>
      <c r="X78">
        <v>3</v>
      </c>
      <c r="Y78" t="s">
        <v>113</v>
      </c>
      <c r="Z78" t="s">
        <v>114</v>
      </c>
      <c r="AA78">
        <v>10</v>
      </c>
      <c r="AB78" t="s">
        <v>107</v>
      </c>
      <c r="AC78" t="s">
        <v>115</v>
      </c>
      <c r="AD78">
        <v>1</v>
      </c>
      <c r="AE78">
        <v>11</v>
      </c>
      <c r="AF78">
        <v>0.86213383499059393</v>
      </c>
      <c r="AG78" t="s">
        <v>112</v>
      </c>
    </row>
    <row r="79" spans="1:33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  <c r="V79">
        <v>-6.2256669999999996</v>
      </c>
      <c r="W79">
        <v>57.158332999999999</v>
      </c>
      <c r="X79">
        <v>3</v>
      </c>
      <c r="Y79" t="s">
        <v>113</v>
      </c>
      <c r="Z79" t="s">
        <v>114</v>
      </c>
      <c r="AA79">
        <v>10</v>
      </c>
      <c r="AB79" t="s">
        <v>107</v>
      </c>
      <c r="AC79" t="s">
        <v>115</v>
      </c>
      <c r="AD79">
        <v>1</v>
      </c>
      <c r="AE79">
        <v>11</v>
      </c>
      <c r="AF79">
        <v>0.86213383499059393</v>
      </c>
      <c r="AG79" t="s">
        <v>112</v>
      </c>
    </row>
    <row r="80" spans="1:33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  <c r="V80">
        <v>-6.2256669999999996</v>
      </c>
      <c r="W80">
        <v>57.158332999999999</v>
      </c>
      <c r="X80">
        <v>3</v>
      </c>
      <c r="Y80" t="s">
        <v>113</v>
      </c>
      <c r="Z80" t="s">
        <v>114</v>
      </c>
      <c r="AA80">
        <v>10</v>
      </c>
      <c r="AB80" t="s">
        <v>107</v>
      </c>
      <c r="AC80" t="s">
        <v>115</v>
      </c>
      <c r="AD80">
        <v>1</v>
      </c>
      <c r="AE80">
        <v>11</v>
      </c>
      <c r="AF80">
        <v>0.86213383499059393</v>
      </c>
      <c r="AG80" t="s">
        <v>112</v>
      </c>
    </row>
    <row r="81" spans="1:33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  <c r="V81">
        <v>-6.2256669999999996</v>
      </c>
      <c r="W81">
        <v>57.158332999999999</v>
      </c>
      <c r="X81">
        <v>3</v>
      </c>
      <c r="Y81" t="s">
        <v>113</v>
      </c>
      <c r="Z81" t="s">
        <v>114</v>
      </c>
      <c r="AA81">
        <v>10</v>
      </c>
      <c r="AB81" t="s">
        <v>107</v>
      </c>
      <c r="AC81" t="s">
        <v>115</v>
      </c>
      <c r="AD81">
        <v>1</v>
      </c>
      <c r="AE81">
        <v>11</v>
      </c>
      <c r="AF81">
        <v>0.86213383499059393</v>
      </c>
      <c r="AG81" t="s">
        <v>112</v>
      </c>
    </row>
    <row r="82" spans="1:33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  <c r="V82">
        <v>-6.2256669999999996</v>
      </c>
      <c r="W82">
        <v>57.158332999999999</v>
      </c>
      <c r="X82">
        <v>3</v>
      </c>
      <c r="Y82" t="s">
        <v>113</v>
      </c>
      <c r="Z82" t="s">
        <v>114</v>
      </c>
      <c r="AA82">
        <v>10</v>
      </c>
      <c r="AB82" t="s">
        <v>107</v>
      </c>
      <c r="AC82" t="s">
        <v>115</v>
      </c>
      <c r="AD82">
        <v>1</v>
      </c>
      <c r="AE82">
        <v>11</v>
      </c>
      <c r="AF82">
        <v>0.86213383499059393</v>
      </c>
      <c r="AG82" t="s">
        <v>112</v>
      </c>
    </row>
    <row r="83" spans="1:33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  <c r="V83">
        <v>-6.2256669999999996</v>
      </c>
      <c r="W83">
        <v>57.158332999999999</v>
      </c>
      <c r="X83">
        <v>3</v>
      </c>
      <c r="Y83" t="s">
        <v>113</v>
      </c>
      <c r="Z83" t="s">
        <v>114</v>
      </c>
      <c r="AA83">
        <v>10</v>
      </c>
      <c r="AB83" t="s">
        <v>107</v>
      </c>
      <c r="AC83" t="s">
        <v>115</v>
      </c>
      <c r="AD83">
        <v>1</v>
      </c>
      <c r="AE83">
        <v>11</v>
      </c>
      <c r="AF83">
        <v>0.86213383499059393</v>
      </c>
      <c r="AG83" t="s">
        <v>112</v>
      </c>
    </row>
    <row r="84" spans="1:33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  <c r="V84">
        <v>-6.2256669999999996</v>
      </c>
      <c r="W84">
        <v>57.158332999999999</v>
      </c>
      <c r="X84">
        <v>3</v>
      </c>
      <c r="Y84" t="s">
        <v>113</v>
      </c>
      <c r="Z84" t="s">
        <v>114</v>
      </c>
      <c r="AA84">
        <v>10</v>
      </c>
      <c r="AB84" t="s">
        <v>107</v>
      </c>
      <c r="AC84" t="s">
        <v>115</v>
      </c>
      <c r="AD84">
        <v>1</v>
      </c>
      <c r="AE84">
        <v>11</v>
      </c>
      <c r="AF84">
        <v>0.86213383499059393</v>
      </c>
      <c r="AG84" t="s">
        <v>112</v>
      </c>
    </row>
    <row r="85" spans="1:33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  <c r="V85">
        <v>-6.2256669999999996</v>
      </c>
      <c r="W85">
        <v>57.158332999999999</v>
      </c>
      <c r="X85">
        <v>3</v>
      </c>
      <c r="Y85" t="s">
        <v>113</v>
      </c>
      <c r="Z85" t="s">
        <v>114</v>
      </c>
      <c r="AA85">
        <v>10</v>
      </c>
      <c r="AB85" t="s">
        <v>107</v>
      </c>
      <c r="AC85" t="s">
        <v>115</v>
      </c>
      <c r="AD85">
        <v>1</v>
      </c>
      <c r="AE85">
        <v>11</v>
      </c>
      <c r="AF85">
        <v>0.86213383499059393</v>
      </c>
      <c r="AG85" t="s">
        <v>112</v>
      </c>
    </row>
    <row r="86" spans="1:33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  <c r="V86">
        <v>-6.2256669999999996</v>
      </c>
      <c r="W86">
        <v>57.158332999999999</v>
      </c>
      <c r="X86">
        <v>3</v>
      </c>
      <c r="Y86" t="s">
        <v>113</v>
      </c>
      <c r="Z86" t="s">
        <v>114</v>
      </c>
      <c r="AA86">
        <v>10</v>
      </c>
      <c r="AB86" t="s">
        <v>107</v>
      </c>
      <c r="AC86" t="s">
        <v>115</v>
      </c>
      <c r="AD86">
        <v>1</v>
      </c>
      <c r="AE86">
        <v>11</v>
      </c>
      <c r="AF86">
        <v>0.86213383499059393</v>
      </c>
      <c r="AG86" t="s">
        <v>112</v>
      </c>
    </row>
    <row r="87" spans="1:33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  <c r="V87">
        <v>-6.2256669999999996</v>
      </c>
      <c r="W87">
        <v>57.158332999999999</v>
      </c>
      <c r="X87">
        <v>3</v>
      </c>
      <c r="Y87" t="s">
        <v>113</v>
      </c>
      <c r="Z87" t="s">
        <v>114</v>
      </c>
      <c r="AA87">
        <v>10</v>
      </c>
      <c r="AB87" t="s">
        <v>107</v>
      </c>
      <c r="AC87" t="s">
        <v>115</v>
      </c>
      <c r="AD87">
        <v>1</v>
      </c>
      <c r="AE87">
        <v>11</v>
      </c>
      <c r="AF87">
        <v>0.86213383499059393</v>
      </c>
      <c r="AG87" t="s">
        <v>112</v>
      </c>
    </row>
    <row r="88" spans="1:33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  <c r="V88">
        <v>-6.2256669999999996</v>
      </c>
      <c r="W88">
        <v>57.158332999999999</v>
      </c>
      <c r="X88">
        <v>3</v>
      </c>
      <c r="Y88" t="s">
        <v>113</v>
      </c>
      <c r="Z88" t="s">
        <v>114</v>
      </c>
      <c r="AA88">
        <v>10</v>
      </c>
      <c r="AB88" t="s">
        <v>107</v>
      </c>
      <c r="AC88" t="s">
        <v>115</v>
      </c>
      <c r="AD88">
        <v>1</v>
      </c>
      <c r="AE88">
        <v>11</v>
      </c>
      <c r="AF88">
        <v>0.86213383499059393</v>
      </c>
      <c r="AG88" t="s">
        <v>112</v>
      </c>
    </row>
    <row r="89" spans="1:33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  <c r="V89">
        <v>-6.2256669999999996</v>
      </c>
      <c r="W89">
        <v>57.158332999999999</v>
      </c>
      <c r="X89">
        <v>3</v>
      </c>
      <c r="Y89" t="s">
        <v>113</v>
      </c>
      <c r="Z89" t="s">
        <v>114</v>
      </c>
      <c r="AA89">
        <v>10</v>
      </c>
      <c r="AB89" t="s">
        <v>107</v>
      </c>
      <c r="AC89" t="s">
        <v>115</v>
      </c>
      <c r="AD89">
        <v>1</v>
      </c>
      <c r="AE89">
        <v>11</v>
      </c>
      <c r="AF89">
        <v>0.86213383499059393</v>
      </c>
      <c r="AG89" t="s">
        <v>112</v>
      </c>
    </row>
    <row r="90" spans="1:33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  <c r="V90">
        <v>-6.2256669999999996</v>
      </c>
      <c r="W90">
        <v>57.158332999999999</v>
      </c>
      <c r="X90">
        <v>3</v>
      </c>
      <c r="Y90" t="s">
        <v>113</v>
      </c>
      <c r="Z90" t="s">
        <v>114</v>
      </c>
      <c r="AA90">
        <v>10</v>
      </c>
      <c r="AB90" t="s">
        <v>107</v>
      </c>
      <c r="AC90" t="s">
        <v>115</v>
      </c>
      <c r="AD90">
        <v>1</v>
      </c>
      <c r="AE90">
        <v>11</v>
      </c>
      <c r="AF90">
        <v>0.86213383499059393</v>
      </c>
      <c r="AG90" t="s">
        <v>112</v>
      </c>
    </row>
    <row r="91" spans="1:33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  <c r="V91">
        <v>-6.2256669999999996</v>
      </c>
      <c r="W91">
        <v>57.158332999999999</v>
      </c>
      <c r="X91">
        <v>3</v>
      </c>
      <c r="Y91" t="s">
        <v>113</v>
      </c>
      <c r="Z91" t="s">
        <v>114</v>
      </c>
      <c r="AA91">
        <v>10</v>
      </c>
      <c r="AB91" t="s">
        <v>107</v>
      </c>
      <c r="AC91" t="s">
        <v>115</v>
      </c>
      <c r="AD91">
        <v>1</v>
      </c>
      <c r="AE91">
        <v>11</v>
      </c>
      <c r="AF91">
        <v>0.86213383499059393</v>
      </c>
      <c r="AG91" t="s">
        <v>112</v>
      </c>
    </row>
    <row r="92" spans="1:33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  <c r="V92">
        <v>-6.4880500000000003</v>
      </c>
      <c r="W92">
        <v>57.058967000000003</v>
      </c>
      <c r="X92">
        <v>3</v>
      </c>
      <c r="Y92" t="s">
        <v>116</v>
      </c>
      <c r="Z92" t="s">
        <v>117</v>
      </c>
      <c r="AA92">
        <v>10</v>
      </c>
      <c r="AB92" t="s">
        <v>107</v>
      </c>
      <c r="AC92" t="s">
        <v>108</v>
      </c>
      <c r="AD92">
        <v>3</v>
      </c>
      <c r="AE92">
        <v>10</v>
      </c>
      <c r="AF92">
        <v>0.83505917159763321</v>
      </c>
      <c r="AG92" t="s">
        <v>98</v>
      </c>
    </row>
    <row r="93" spans="1:33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  <c r="V93">
        <v>-6.4880500000000003</v>
      </c>
      <c r="W93">
        <v>57.058967000000003</v>
      </c>
      <c r="X93">
        <v>3</v>
      </c>
      <c r="Y93" t="s">
        <v>116</v>
      </c>
      <c r="Z93" t="s">
        <v>117</v>
      </c>
      <c r="AA93">
        <v>10</v>
      </c>
      <c r="AB93" t="s">
        <v>107</v>
      </c>
      <c r="AC93" t="s">
        <v>108</v>
      </c>
      <c r="AD93">
        <v>3</v>
      </c>
      <c r="AE93">
        <v>10</v>
      </c>
      <c r="AF93">
        <v>0.83505917159763321</v>
      </c>
      <c r="AG93" t="s">
        <v>98</v>
      </c>
    </row>
    <row r="94" spans="1:33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  <c r="V94">
        <v>-6.4880500000000003</v>
      </c>
      <c r="W94">
        <v>57.058967000000003</v>
      </c>
      <c r="X94">
        <v>3</v>
      </c>
      <c r="Y94" t="s">
        <v>116</v>
      </c>
      <c r="Z94" t="s">
        <v>117</v>
      </c>
      <c r="AA94">
        <v>10</v>
      </c>
      <c r="AB94" t="s">
        <v>107</v>
      </c>
      <c r="AC94" t="s">
        <v>108</v>
      </c>
      <c r="AD94">
        <v>3</v>
      </c>
      <c r="AE94">
        <v>10</v>
      </c>
      <c r="AF94">
        <v>0.83505917159763321</v>
      </c>
      <c r="AG94" t="s">
        <v>98</v>
      </c>
    </row>
    <row r="95" spans="1:33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  <c r="V95">
        <v>-6.4880500000000003</v>
      </c>
      <c r="W95">
        <v>57.058967000000003</v>
      </c>
      <c r="X95">
        <v>3</v>
      </c>
      <c r="Y95" t="s">
        <v>116</v>
      </c>
      <c r="Z95" t="s">
        <v>117</v>
      </c>
      <c r="AA95">
        <v>10</v>
      </c>
      <c r="AB95" t="s">
        <v>107</v>
      </c>
      <c r="AC95" t="s">
        <v>108</v>
      </c>
      <c r="AD95">
        <v>3</v>
      </c>
      <c r="AE95">
        <v>10</v>
      </c>
      <c r="AF95">
        <v>0.83505917159763321</v>
      </c>
      <c r="AG95" t="s">
        <v>98</v>
      </c>
    </row>
    <row r="96" spans="1:33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  <c r="V96">
        <v>-6.4880500000000003</v>
      </c>
      <c r="W96">
        <v>57.058967000000003</v>
      </c>
      <c r="X96">
        <v>3</v>
      </c>
      <c r="Y96" t="s">
        <v>116</v>
      </c>
      <c r="Z96" t="s">
        <v>117</v>
      </c>
      <c r="AA96">
        <v>10</v>
      </c>
      <c r="AB96" t="s">
        <v>107</v>
      </c>
      <c r="AC96" t="s">
        <v>108</v>
      </c>
      <c r="AD96">
        <v>3</v>
      </c>
      <c r="AE96">
        <v>10</v>
      </c>
      <c r="AF96">
        <v>0.83505917159763321</v>
      </c>
      <c r="AG96" t="s">
        <v>98</v>
      </c>
    </row>
    <row r="97" spans="1:33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  <c r="V97">
        <v>-6.4880500000000003</v>
      </c>
      <c r="W97">
        <v>57.058967000000003</v>
      </c>
      <c r="X97">
        <v>3</v>
      </c>
      <c r="Y97" t="s">
        <v>116</v>
      </c>
      <c r="Z97" t="s">
        <v>117</v>
      </c>
      <c r="AA97">
        <v>10</v>
      </c>
      <c r="AB97" t="s">
        <v>107</v>
      </c>
      <c r="AC97" t="s">
        <v>108</v>
      </c>
      <c r="AD97">
        <v>3</v>
      </c>
      <c r="AE97">
        <v>10</v>
      </c>
      <c r="AF97">
        <v>0.83505917159763321</v>
      </c>
      <c r="AG97" t="s">
        <v>98</v>
      </c>
    </row>
    <row r="98" spans="1:33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  <c r="V98">
        <v>-6.4880500000000003</v>
      </c>
      <c r="W98">
        <v>57.058967000000003</v>
      </c>
      <c r="X98">
        <v>3</v>
      </c>
      <c r="Y98" t="s">
        <v>116</v>
      </c>
      <c r="Z98" t="s">
        <v>117</v>
      </c>
      <c r="AA98">
        <v>10</v>
      </c>
      <c r="AB98" t="s">
        <v>107</v>
      </c>
      <c r="AC98" t="s">
        <v>108</v>
      </c>
      <c r="AD98">
        <v>3</v>
      </c>
      <c r="AE98">
        <v>10</v>
      </c>
      <c r="AF98">
        <v>0.83505917159763321</v>
      </c>
      <c r="AG98" t="s">
        <v>98</v>
      </c>
    </row>
    <row r="99" spans="1:33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  <c r="V99">
        <v>-6.4880500000000003</v>
      </c>
      <c r="W99">
        <v>57.058967000000003</v>
      </c>
      <c r="X99">
        <v>3</v>
      </c>
      <c r="Y99" t="s">
        <v>116</v>
      </c>
      <c r="Z99" t="s">
        <v>117</v>
      </c>
      <c r="AA99">
        <v>10</v>
      </c>
      <c r="AB99" t="s">
        <v>107</v>
      </c>
      <c r="AC99" t="s">
        <v>108</v>
      </c>
      <c r="AD99">
        <v>3</v>
      </c>
      <c r="AE99">
        <v>10</v>
      </c>
      <c r="AF99">
        <v>0.83505917159763321</v>
      </c>
      <c r="AG99" t="s">
        <v>98</v>
      </c>
    </row>
    <row r="100" spans="1:33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  <c r="V100">
        <v>-6.4880500000000003</v>
      </c>
      <c r="W100">
        <v>57.058967000000003</v>
      </c>
      <c r="X100">
        <v>3</v>
      </c>
      <c r="Y100" t="s">
        <v>116</v>
      </c>
      <c r="Z100" t="s">
        <v>117</v>
      </c>
      <c r="AA100">
        <v>10</v>
      </c>
      <c r="AB100" t="s">
        <v>107</v>
      </c>
      <c r="AC100" t="s">
        <v>108</v>
      </c>
      <c r="AD100">
        <v>3</v>
      </c>
      <c r="AE100">
        <v>10</v>
      </c>
      <c r="AF100">
        <v>0.83505917159763321</v>
      </c>
      <c r="AG100" t="s">
        <v>98</v>
      </c>
    </row>
    <row r="101" spans="1:33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  <c r="V101">
        <v>-6.4880500000000003</v>
      </c>
      <c r="W101">
        <v>57.058967000000003</v>
      </c>
      <c r="X101">
        <v>3</v>
      </c>
      <c r="Y101" t="s">
        <v>116</v>
      </c>
      <c r="Z101" t="s">
        <v>117</v>
      </c>
      <c r="AA101">
        <v>10</v>
      </c>
      <c r="AB101" t="s">
        <v>107</v>
      </c>
      <c r="AC101" t="s">
        <v>108</v>
      </c>
      <c r="AD101">
        <v>3</v>
      </c>
      <c r="AE101">
        <v>10</v>
      </c>
      <c r="AF101">
        <v>0.83505917159763321</v>
      </c>
      <c r="AG101" t="s">
        <v>98</v>
      </c>
    </row>
    <row r="102" spans="1:33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  <c r="V102">
        <v>-6.4880500000000003</v>
      </c>
      <c r="W102">
        <v>57.058967000000003</v>
      </c>
      <c r="X102">
        <v>3</v>
      </c>
      <c r="Y102" t="s">
        <v>116</v>
      </c>
      <c r="Z102" t="s">
        <v>117</v>
      </c>
      <c r="AA102">
        <v>10</v>
      </c>
      <c r="AB102" t="s">
        <v>107</v>
      </c>
      <c r="AC102" t="s">
        <v>108</v>
      </c>
      <c r="AD102">
        <v>3</v>
      </c>
      <c r="AE102">
        <v>10</v>
      </c>
      <c r="AF102">
        <v>0.83505917159763321</v>
      </c>
      <c r="AG102" t="s">
        <v>98</v>
      </c>
    </row>
    <row r="103" spans="1:33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  <c r="V103">
        <v>-6.4880500000000003</v>
      </c>
      <c r="W103">
        <v>57.058967000000003</v>
      </c>
      <c r="X103">
        <v>3</v>
      </c>
      <c r="Y103" t="s">
        <v>116</v>
      </c>
      <c r="Z103" t="s">
        <v>117</v>
      </c>
      <c r="AA103">
        <v>10</v>
      </c>
      <c r="AB103" t="s">
        <v>107</v>
      </c>
      <c r="AC103" t="s">
        <v>108</v>
      </c>
      <c r="AD103">
        <v>3</v>
      </c>
      <c r="AE103">
        <v>10</v>
      </c>
      <c r="AF103">
        <v>0.83505917159763321</v>
      </c>
      <c r="AG103" t="s">
        <v>98</v>
      </c>
    </row>
    <row r="104" spans="1:33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  <c r="V104">
        <v>-6.4880500000000003</v>
      </c>
      <c r="W104">
        <v>57.058967000000003</v>
      </c>
      <c r="X104">
        <v>3</v>
      </c>
      <c r="Y104" t="s">
        <v>116</v>
      </c>
      <c r="Z104" t="s">
        <v>117</v>
      </c>
      <c r="AA104">
        <v>10</v>
      </c>
      <c r="AB104" t="s">
        <v>107</v>
      </c>
      <c r="AC104" t="s">
        <v>108</v>
      </c>
      <c r="AD104">
        <v>3</v>
      </c>
      <c r="AE104">
        <v>10</v>
      </c>
      <c r="AF104">
        <v>0.83505917159763321</v>
      </c>
      <c r="AG104" t="s">
        <v>98</v>
      </c>
    </row>
    <row r="105" spans="1:33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  <c r="V105">
        <v>-6.4880500000000003</v>
      </c>
      <c r="W105">
        <v>57.058967000000003</v>
      </c>
      <c r="X105">
        <v>3</v>
      </c>
      <c r="Y105" t="s">
        <v>116</v>
      </c>
      <c r="Z105" t="s">
        <v>117</v>
      </c>
      <c r="AA105">
        <v>10</v>
      </c>
      <c r="AB105" t="s">
        <v>107</v>
      </c>
      <c r="AC105" t="s">
        <v>108</v>
      </c>
      <c r="AD105">
        <v>3</v>
      </c>
      <c r="AE105">
        <v>10</v>
      </c>
      <c r="AF105">
        <v>0.83505917159763321</v>
      </c>
      <c r="AG105" t="s">
        <v>98</v>
      </c>
    </row>
    <row r="106" spans="1:33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  <c r="V106">
        <v>-6.4880500000000003</v>
      </c>
      <c r="W106">
        <v>57.058967000000003</v>
      </c>
      <c r="X106">
        <v>3</v>
      </c>
      <c r="Y106" t="s">
        <v>116</v>
      </c>
      <c r="Z106" t="s">
        <v>117</v>
      </c>
      <c r="AA106">
        <v>10</v>
      </c>
      <c r="AB106" t="s">
        <v>107</v>
      </c>
      <c r="AC106" t="s">
        <v>108</v>
      </c>
      <c r="AD106">
        <v>3</v>
      </c>
      <c r="AE106">
        <v>10</v>
      </c>
      <c r="AF106">
        <v>0.83505917159763321</v>
      </c>
      <c r="AG106" t="s">
        <v>98</v>
      </c>
    </row>
    <row r="107" spans="1:33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  <c r="V107">
        <v>-6.4880500000000003</v>
      </c>
      <c r="W107">
        <v>57.058967000000003</v>
      </c>
      <c r="X107">
        <v>3</v>
      </c>
      <c r="Y107" t="s">
        <v>116</v>
      </c>
      <c r="Z107" t="s">
        <v>117</v>
      </c>
      <c r="AA107">
        <v>10</v>
      </c>
      <c r="AB107" t="s">
        <v>107</v>
      </c>
      <c r="AC107" t="s">
        <v>108</v>
      </c>
      <c r="AD107">
        <v>3</v>
      </c>
      <c r="AE107">
        <v>10</v>
      </c>
      <c r="AF107">
        <v>0.83505917159763321</v>
      </c>
      <c r="AG107" t="s">
        <v>98</v>
      </c>
    </row>
    <row r="108" spans="1:33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  <c r="V108">
        <v>-5.9437800000000003</v>
      </c>
      <c r="W108">
        <v>57.149239999999999</v>
      </c>
      <c r="X108">
        <v>2</v>
      </c>
      <c r="Y108" t="s">
        <v>103</v>
      </c>
      <c r="Z108" t="s">
        <v>118</v>
      </c>
      <c r="AA108">
        <v>15</v>
      </c>
      <c r="AB108" t="s">
        <v>119</v>
      </c>
      <c r="AC108" t="s">
        <v>120</v>
      </c>
      <c r="AD108">
        <v>2</v>
      </c>
      <c r="AE108">
        <v>8</v>
      </c>
      <c r="AF108">
        <v>0.79383590170762186</v>
      </c>
      <c r="AG108" t="s">
        <v>112</v>
      </c>
    </row>
    <row r="109" spans="1:33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  <c r="V109">
        <v>-5.9437800000000003</v>
      </c>
      <c r="W109">
        <v>57.149239999999999</v>
      </c>
      <c r="X109">
        <v>2</v>
      </c>
      <c r="Y109" t="s">
        <v>121</v>
      </c>
      <c r="Z109" t="s">
        <v>118</v>
      </c>
      <c r="AA109">
        <v>15</v>
      </c>
      <c r="AB109" t="s">
        <v>119</v>
      </c>
      <c r="AC109" t="s">
        <v>120</v>
      </c>
      <c r="AD109">
        <v>2</v>
      </c>
      <c r="AE109">
        <v>8</v>
      </c>
      <c r="AF109">
        <v>0.79383590170762186</v>
      </c>
      <c r="AG109" t="s">
        <v>112</v>
      </c>
    </row>
    <row r="110" spans="1:33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  <c r="V110">
        <v>-5.9437800000000003</v>
      </c>
      <c r="W110">
        <v>57.149239999999999</v>
      </c>
      <c r="X110">
        <v>2</v>
      </c>
      <c r="Y110" t="s">
        <v>122</v>
      </c>
      <c r="Z110" t="s">
        <v>118</v>
      </c>
      <c r="AA110">
        <v>15</v>
      </c>
      <c r="AB110" t="s">
        <v>119</v>
      </c>
      <c r="AC110" t="s">
        <v>120</v>
      </c>
      <c r="AD110">
        <v>2</v>
      </c>
      <c r="AE110">
        <v>8</v>
      </c>
      <c r="AF110">
        <v>0.79383590170762186</v>
      </c>
      <c r="AG110" t="s">
        <v>112</v>
      </c>
    </row>
    <row r="111" spans="1:33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  <c r="V111">
        <v>-5.9437800000000003</v>
      </c>
      <c r="W111">
        <v>57.149239999999999</v>
      </c>
      <c r="X111">
        <v>2</v>
      </c>
      <c r="Y111" t="s">
        <v>123</v>
      </c>
      <c r="Z111" t="s">
        <v>118</v>
      </c>
      <c r="AA111">
        <v>15</v>
      </c>
      <c r="AB111" t="s">
        <v>119</v>
      </c>
      <c r="AC111" t="s">
        <v>120</v>
      </c>
      <c r="AD111">
        <v>2</v>
      </c>
      <c r="AE111">
        <v>8</v>
      </c>
      <c r="AF111">
        <v>0.79383590170762186</v>
      </c>
      <c r="AG111" t="s">
        <v>112</v>
      </c>
    </row>
    <row r="112" spans="1:33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  <c r="V112">
        <v>-5.9437800000000003</v>
      </c>
      <c r="W112">
        <v>57.149239999999999</v>
      </c>
      <c r="X112">
        <v>2</v>
      </c>
      <c r="Y112" t="s">
        <v>124</v>
      </c>
      <c r="Z112" t="s">
        <v>118</v>
      </c>
      <c r="AA112">
        <v>15</v>
      </c>
      <c r="AB112" t="s">
        <v>119</v>
      </c>
      <c r="AC112" t="s">
        <v>120</v>
      </c>
      <c r="AD112">
        <v>2</v>
      </c>
      <c r="AE112">
        <v>8</v>
      </c>
      <c r="AF112">
        <v>0.79383590170762186</v>
      </c>
      <c r="AG112" t="s">
        <v>112</v>
      </c>
    </row>
    <row r="113" spans="1:33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  <c r="V113">
        <v>-5.9437800000000003</v>
      </c>
      <c r="W113">
        <v>57.149239999999999</v>
      </c>
      <c r="X113">
        <v>2</v>
      </c>
      <c r="Y113" t="s">
        <v>125</v>
      </c>
      <c r="Z113" t="s">
        <v>118</v>
      </c>
      <c r="AA113">
        <v>15</v>
      </c>
      <c r="AB113" t="s">
        <v>119</v>
      </c>
      <c r="AC113" t="s">
        <v>120</v>
      </c>
      <c r="AD113">
        <v>2</v>
      </c>
      <c r="AE113">
        <v>8</v>
      </c>
      <c r="AF113">
        <v>0.79383590170762186</v>
      </c>
      <c r="AG113" t="s">
        <v>112</v>
      </c>
    </row>
    <row r="114" spans="1:33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  <c r="V114">
        <v>-5.9437800000000003</v>
      </c>
      <c r="W114">
        <v>57.149239999999999</v>
      </c>
      <c r="X114">
        <v>2</v>
      </c>
      <c r="Y114" t="s">
        <v>126</v>
      </c>
      <c r="Z114" t="s">
        <v>118</v>
      </c>
      <c r="AA114">
        <v>15</v>
      </c>
      <c r="AB114" t="s">
        <v>119</v>
      </c>
      <c r="AC114" t="s">
        <v>120</v>
      </c>
      <c r="AD114">
        <v>2</v>
      </c>
      <c r="AE114">
        <v>8</v>
      </c>
      <c r="AF114">
        <v>0.79383590170762186</v>
      </c>
      <c r="AG114" t="s">
        <v>112</v>
      </c>
    </row>
    <row r="115" spans="1:33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  <c r="V115">
        <v>-5.9437800000000003</v>
      </c>
      <c r="W115">
        <v>57.149239999999999</v>
      </c>
      <c r="X115">
        <v>2</v>
      </c>
      <c r="Y115" t="s">
        <v>127</v>
      </c>
      <c r="Z115" t="s">
        <v>118</v>
      </c>
      <c r="AA115">
        <v>15</v>
      </c>
      <c r="AB115" t="s">
        <v>119</v>
      </c>
      <c r="AC115" t="s">
        <v>120</v>
      </c>
      <c r="AD115">
        <v>2</v>
      </c>
      <c r="AE115">
        <v>8</v>
      </c>
      <c r="AF115">
        <v>0.79383590170762186</v>
      </c>
      <c r="AG115" t="s">
        <v>112</v>
      </c>
    </row>
    <row r="116" spans="1:33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  <c r="V116">
        <v>-5.9437800000000003</v>
      </c>
      <c r="W116">
        <v>57.149239999999999</v>
      </c>
      <c r="X116">
        <v>2</v>
      </c>
      <c r="Y116" t="s">
        <v>128</v>
      </c>
      <c r="Z116" t="s">
        <v>118</v>
      </c>
      <c r="AA116">
        <v>15</v>
      </c>
      <c r="AB116" t="s">
        <v>119</v>
      </c>
      <c r="AC116" t="s">
        <v>120</v>
      </c>
      <c r="AD116">
        <v>2</v>
      </c>
      <c r="AE116">
        <v>8</v>
      </c>
      <c r="AF116">
        <v>0.79383590170762186</v>
      </c>
      <c r="AG116" t="s">
        <v>112</v>
      </c>
    </row>
    <row r="117" spans="1:33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  <c r="V117">
        <v>-5.9437800000000003</v>
      </c>
      <c r="W117">
        <v>57.149239999999999</v>
      </c>
      <c r="X117">
        <v>2</v>
      </c>
      <c r="Y117" t="s">
        <v>129</v>
      </c>
      <c r="Z117" t="s">
        <v>118</v>
      </c>
      <c r="AA117">
        <v>15</v>
      </c>
      <c r="AB117" t="s">
        <v>119</v>
      </c>
      <c r="AC117" t="s">
        <v>120</v>
      </c>
      <c r="AD117">
        <v>2</v>
      </c>
      <c r="AE117">
        <v>8</v>
      </c>
      <c r="AF117">
        <v>0.79383590170762186</v>
      </c>
      <c r="AG117" t="s">
        <v>112</v>
      </c>
    </row>
    <row r="118" spans="1:33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  <c r="V118">
        <v>-5.9437800000000003</v>
      </c>
      <c r="W118">
        <v>57.149239999999999</v>
      </c>
      <c r="X118">
        <v>2</v>
      </c>
      <c r="Y118" t="s">
        <v>130</v>
      </c>
      <c r="Z118" t="s">
        <v>118</v>
      </c>
      <c r="AA118">
        <v>15</v>
      </c>
      <c r="AB118" t="s">
        <v>119</v>
      </c>
      <c r="AC118" t="s">
        <v>120</v>
      </c>
      <c r="AD118">
        <v>2</v>
      </c>
      <c r="AE118">
        <v>8</v>
      </c>
      <c r="AF118">
        <v>0.79383590170762186</v>
      </c>
      <c r="AG118" t="s">
        <v>112</v>
      </c>
    </row>
    <row r="119" spans="1:33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  <c r="V119">
        <v>-5.9437800000000003</v>
      </c>
      <c r="W119">
        <v>57.149239999999999</v>
      </c>
      <c r="X119">
        <v>2</v>
      </c>
      <c r="Y119" t="s">
        <v>131</v>
      </c>
      <c r="Z119" t="s">
        <v>118</v>
      </c>
      <c r="AA119">
        <v>15</v>
      </c>
      <c r="AB119" t="s">
        <v>119</v>
      </c>
      <c r="AC119" t="s">
        <v>120</v>
      </c>
      <c r="AD119">
        <v>2</v>
      </c>
      <c r="AE119">
        <v>8</v>
      </c>
      <c r="AF119">
        <v>0.79383590170762186</v>
      </c>
      <c r="AG119" t="s">
        <v>112</v>
      </c>
    </row>
    <row r="120" spans="1:33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  <c r="V120">
        <v>-5.9437800000000003</v>
      </c>
      <c r="W120">
        <v>57.149239999999999</v>
      </c>
      <c r="X120">
        <v>2</v>
      </c>
      <c r="Y120" t="s">
        <v>132</v>
      </c>
      <c r="Z120" t="s">
        <v>118</v>
      </c>
      <c r="AA120">
        <v>15</v>
      </c>
      <c r="AB120" t="s">
        <v>119</v>
      </c>
      <c r="AC120" t="s">
        <v>120</v>
      </c>
      <c r="AD120">
        <v>2</v>
      </c>
      <c r="AE120">
        <v>8</v>
      </c>
      <c r="AF120">
        <v>0.79383590170762186</v>
      </c>
      <c r="AG120" t="s">
        <v>112</v>
      </c>
    </row>
    <row r="121" spans="1:33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  <c r="V121">
        <v>-5.9437800000000003</v>
      </c>
      <c r="W121">
        <v>57.149239999999999</v>
      </c>
      <c r="X121">
        <v>2</v>
      </c>
      <c r="Y121" t="s">
        <v>133</v>
      </c>
      <c r="Z121" t="s">
        <v>118</v>
      </c>
      <c r="AA121">
        <v>15</v>
      </c>
      <c r="AB121" t="s">
        <v>119</v>
      </c>
      <c r="AC121" t="s">
        <v>120</v>
      </c>
      <c r="AD121">
        <v>2</v>
      </c>
      <c r="AE121">
        <v>8</v>
      </c>
      <c r="AF121">
        <v>0.79383590170762186</v>
      </c>
      <c r="AG121" t="s">
        <v>112</v>
      </c>
    </row>
    <row r="122" spans="1:33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  <c r="V122">
        <v>-5.9437800000000003</v>
      </c>
      <c r="W122">
        <v>57.149239999999999</v>
      </c>
      <c r="X122">
        <v>2</v>
      </c>
      <c r="Y122" t="s">
        <v>134</v>
      </c>
      <c r="Z122" t="s">
        <v>118</v>
      </c>
      <c r="AA122">
        <v>15</v>
      </c>
      <c r="AB122" t="s">
        <v>119</v>
      </c>
      <c r="AC122" t="s">
        <v>120</v>
      </c>
      <c r="AD122">
        <v>2</v>
      </c>
      <c r="AE122">
        <v>8</v>
      </c>
      <c r="AF122">
        <v>0.79383590170762186</v>
      </c>
      <c r="AG122" t="s">
        <v>112</v>
      </c>
    </row>
    <row r="123" spans="1:33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  <c r="V123">
        <v>-5.9437800000000003</v>
      </c>
      <c r="W123">
        <v>57.149239999999999</v>
      </c>
      <c r="X123">
        <v>2</v>
      </c>
      <c r="Y123" t="s">
        <v>135</v>
      </c>
      <c r="Z123" t="s">
        <v>118</v>
      </c>
      <c r="AA123">
        <v>15</v>
      </c>
      <c r="AB123" t="s">
        <v>119</v>
      </c>
      <c r="AC123" t="s">
        <v>120</v>
      </c>
      <c r="AD123">
        <v>2</v>
      </c>
      <c r="AE123">
        <v>8</v>
      </c>
      <c r="AF123">
        <v>0.79383590170762186</v>
      </c>
      <c r="AG123" t="s">
        <v>112</v>
      </c>
    </row>
    <row r="124" spans="1:33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  <c r="V124">
        <v>-5.5759210000000001</v>
      </c>
      <c r="W124">
        <v>56.155607000000003</v>
      </c>
      <c r="X124">
        <v>2</v>
      </c>
      <c r="Y124" t="s">
        <v>103</v>
      </c>
      <c r="Z124" t="s">
        <v>118</v>
      </c>
      <c r="AA124">
        <v>5</v>
      </c>
      <c r="AC124" t="s">
        <v>120</v>
      </c>
      <c r="AD124">
        <v>2</v>
      </c>
      <c r="AE124">
        <v>6</v>
      </c>
      <c r="AF124">
        <v>0.74515235457063711</v>
      </c>
      <c r="AG124" t="s">
        <v>98</v>
      </c>
    </row>
    <row r="125" spans="1:33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  <c r="V125">
        <v>-5.5759210000000001</v>
      </c>
      <c r="W125">
        <v>56.155607000000003</v>
      </c>
      <c r="X125">
        <v>2</v>
      </c>
      <c r="Y125" t="s">
        <v>103</v>
      </c>
      <c r="Z125" t="s">
        <v>118</v>
      </c>
      <c r="AA125">
        <v>5</v>
      </c>
      <c r="AC125" t="s">
        <v>120</v>
      </c>
      <c r="AD125">
        <v>2</v>
      </c>
      <c r="AE125">
        <v>6</v>
      </c>
      <c r="AF125">
        <v>0.74515235457063711</v>
      </c>
      <c r="AG125" t="s">
        <v>98</v>
      </c>
    </row>
    <row r="126" spans="1:33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  <c r="V126">
        <v>-5.5759210000000001</v>
      </c>
      <c r="W126">
        <v>56.155607000000003</v>
      </c>
      <c r="X126">
        <v>2</v>
      </c>
      <c r="Y126" t="s">
        <v>103</v>
      </c>
      <c r="Z126" t="s">
        <v>118</v>
      </c>
      <c r="AA126">
        <v>5</v>
      </c>
      <c r="AC126" t="s">
        <v>120</v>
      </c>
      <c r="AD126">
        <v>2</v>
      </c>
      <c r="AE126">
        <v>6</v>
      </c>
      <c r="AF126">
        <v>0.74515235457063711</v>
      </c>
      <c r="AG126" t="s">
        <v>98</v>
      </c>
    </row>
    <row r="127" spans="1:33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  <c r="V127">
        <v>-5.5759210000000001</v>
      </c>
      <c r="W127">
        <v>56.155607000000003</v>
      </c>
      <c r="X127">
        <v>2</v>
      </c>
      <c r="Y127" t="s">
        <v>103</v>
      </c>
      <c r="Z127" t="s">
        <v>118</v>
      </c>
      <c r="AA127">
        <v>5</v>
      </c>
      <c r="AC127" t="s">
        <v>120</v>
      </c>
      <c r="AD127">
        <v>2</v>
      </c>
      <c r="AE127">
        <v>6</v>
      </c>
      <c r="AF127">
        <v>0.74515235457063711</v>
      </c>
      <c r="AG127" t="s">
        <v>98</v>
      </c>
    </row>
    <row r="128" spans="1:33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  <c r="V128">
        <v>-5.5759210000000001</v>
      </c>
      <c r="W128">
        <v>56.155607000000003</v>
      </c>
      <c r="X128">
        <v>2</v>
      </c>
      <c r="Y128" t="s">
        <v>103</v>
      </c>
      <c r="Z128" t="s">
        <v>118</v>
      </c>
      <c r="AA128">
        <v>5</v>
      </c>
      <c r="AC128" t="s">
        <v>120</v>
      </c>
      <c r="AD128">
        <v>2</v>
      </c>
      <c r="AE128">
        <v>6</v>
      </c>
      <c r="AF128">
        <v>0.74515235457063711</v>
      </c>
      <c r="AG128" t="s">
        <v>98</v>
      </c>
    </row>
    <row r="129" spans="1:33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  <c r="V129">
        <v>-5.5759210000000001</v>
      </c>
      <c r="W129">
        <v>56.155607000000003</v>
      </c>
      <c r="X129">
        <v>2</v>
      </c>
      <c r="Y129" t="s">
        <v>103</v>
      </c>
      <c r="Z129" t="s">
        <v>118</v>
      </c>
      <c r="AA129">
        <v>5</v>
      </c>
      <c r="AC129" t="s">
        <v>120</v>
      </c>
      <c r="AD129">
        <v>2</v>
      </c>
      <c r="AE129">
        <v>6</v>
      </c>
      <c r="AF129">
        <v>0.74515235457063711</v>
      </c>
      <c r="AG129" t="s">
        <v>98</v>
      </c>
    </row>
    <row r="130" spans="1:33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  <c r="V130">
        <v>-5.5759210000000001</v>
      </c>
      <c r="W130">
        <v>56.155607000000003</v>
      </c>
      <c r="X130">
        <v>2</v>
      </c>
      <c r="Y130" t="s">
        <v>103</v>
      </c>
      <c r="Z130" t="s">
        <v>118</v>
      </c>
      <c r="AA130">
        <v>5</v>
      </c>
      <c r="AC130" t="s">
        <v>120</v>
      </c>
      <c r="AD130">
        <v>2</v>
      </c>
      <c r="AE130">
        <v>6</v>
      </c>
      <c r="AF130">
        <v>0.74515235457063711</v>
      </c>
      <c r="AG130" t="s">
        <v>98</v>
      </c>
    </row>
    <row r="131" spans="1:33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  <c r="V131">
        <v>-5.5759210000000001</v>
      </c>
      <c r="W131">
        <v>56.155607000000003</v>
      </c>
      <c r="X131">
        <v>2</v>
      </c>
      <c r="Y131" t="s">
        <v>103</v>
      </c>
      <c r="Z131" t="s">
        <v>118</v>
      </c>
      <c r="AA131">
        <v>5</v>
      </c>
      <c r="AC131" t="s">
        <v>120</v>
      </c>
      <c r="AD131">
        <v>2</v>
      </c>
      <c r="AE131">
        <v>6</v>
      </c>
      <c r="AF131">
        <v>0.74515235457063711</v>
      </c>
      <c r="AG131" t="s">
        <v>98</v>
      </c>
    </row>
    <row r="132" spans="1:33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  <c r="V132">
        <v>-5.5759210000000001</v>
      </c>
      <c r="W132">
        <v>56.155607000000003</v>
      </c>
      <c r="X132">
        <v>2</v>
      </c>
      <c r="Y132" t="s">
        <v>103</v>
      </c>
      <c r="Z132" t="s">
        <v>118</v>
      </c>
      <c r="AA132">
        <v>5</v>
      </c>
      <c r="AC132" t="s">
        <v>120</v>
      </c>
      <c r="AD132">
        <v>2</v>
      </c>
      <c r="AE132">
        <v>6</v>
      </c>
      <c r="AF132">
        <v>0.74515235457063711</v>
      </c>
      <c r="AG132" t="s">
        <v>98</v>
      </c>
    </row>
    <row r="133" spans="1:33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  <c r="V133">
        <v>-5.5759210000000001</v>
      </c>
      <c r="W133">
        <v>56.155607000000003</v>
      </c>
      <c r="X133">
        <v>2</v>
      </c>
      <c r="Y133" t="s">
        <v>103</v>
      </c>
      <c r="Z133" t="s">
        <v>118</v>
      </c>
      <c r="AA133">
        <v>5</v>
      </c>
      <c r="AC133" t="s">
        <v>120</v>
      </c>
      <c r="AD133">
        <v>2</v>
      </c>
      <c r="AE133">
        <v>6</v>
      </c>
      <c r="AF133">
        <v>0.74515235457063711</v>
      </c>
      <c r="AG133" t="s">
        <v>98</v>
      </c>
    </row>
    <row r="134" spans="1:33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  <c r="V134">
        <v>-5.5759210000000001</v>
      </c>
      <c r="W134">
        <v>56.155607000000003</v>
      </c>
      <c r="X134">
        <v>2</v>
      </c>
      <c r="Y134" t="s">
        <v>103</v>
      </c>
      <c r="Z134" t="s">
        <v>118</v>
      </c>
      <c r="AA134">
        <v>5</v>
      </c>
      <c r="AC134" t="s">
        <v>120</v>
      </c>
      <c r="AD134">
        <v>2</v>
      </c>
      <c r="AE134">
        <v>6</v>
      </c>
      <c r="AF134">
        <v>0.74515235457063711</v>
      </c>
      <c r="AG134" t="s">
        <v>98</v>
      </c>
    </row>
    <row r="135" spans="1:33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  <c r="V135">
        <v>-5.5759210000000001</v>
      </c>
      <c r="W135">
        <v>56.155607000000003</v>
      </c>
      <c r="X135">
        <v>2</v>
      </c>
      <c r="Y135" t="s">
        <v>103</v>
      </c>
      <c r="Z135" t="s">
        <v>118</v>
      </c>
      <c r="AA135">
        <v>5</v>
      </c>
      <c r="AC135" t="s">
        <v>120</v>
      </c>
      <c r="AD135">
        <v>2</v>
      </c>
      <c r="AE135">
        <v>6</v>
      </c>
      <c r="AF135">
        <v>0.74515235457063711</v>
      </c>
      <c r="AG135" t="s">
        <v>98</v>
      </c>
    </row>
    <row r="136" spans="1:33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  <c r="V136">
        <v>-5.5759210000000001</v>
      </c>
      <c r="W136">
        <v>56.155607000000003</v>
      </c>
      <c r="X136">
        <v>2</v>
      </c>
      <c r="Y136" t="s">
        <v>103</v>
      </c>
      <c r="Z136" t="s">
        <v>118</v>
      </c>
      <c r="AA136">
        <v>5</v>
      </c>
      <c r="AC136" t="s">
        <v>120</v>
      </c>
      <c r="AD136">
        <v>2</v>
      </c>
      <c r="AE136">
        <v>6</v>
      </c>
      <c r="AF136">
        <v>0.74515235457063711</v>
      </c>
      <c r="AG136" t="s">
        <v>98</v>
      </c>
    </row>
    <row r="137" spans="1:33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  <c r="V137">
        <v>-5.5759210000000001</v>
      </c>
      <c r="W137">
        <v>56.155607000000003</v>
      </c>
      <c r="X137">
        <v>2</v>
      </c>
      <c r="Y137" t="s">
        <v>103</v>
      </c>
      <c r="Z137" t="s">
        <v>118</v>
      </c>
      <c r="AA137">
        <v>5</v>
      </c>
      <c r="AC137" t="s">
        <v>120</v>
      </c>
      <c r="AD137">
        <v>2</v>
      </c>
      <c r="AE137">
        <v>6</v>
      </c>
      <c r="AF137">
        <v>0.74515235457063711</v>
      </c>
      <c r="AG137" t="s">
        <v>98</v>
      </c>
    </row>
    <row r="138" spans="1:33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  <c r="V138">
        <v>-5.5759210000000001</v>
      </c>
      <c r="W138">
        <v>56.155607000000003</v>
      </c>
      <c r="X138">
        <v>2</v>
      </c>
      <c r="Y138" t="s">
        <v>103</v>
      </c>
      <c r="Z138" t="s">
        <v>118</v>
      </c>
      <c r="AA138">
        <v>5</v>
      </c>
      <c r="AC138" t="s">
        <v>120</v>
      </c>
      <c r="AD138">
        <v>2</v>
      </c>
      <c r="AE138">
        <v>6</v>
      </c>
      <c r="AF138">
        <v>0.74515235457063711</v>
      </c>
      <c r="AG138" t="s">
        <v>98</v>
      </c>
    </row>
    <row r="139" spans="1:33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  <c r="V139">
        <v>-5.5759210000000001</v>
      </c>
      <c r="W139">
        <v>56.155607000000003</v>
      </c>
      <c r="X139">
        <v>2</v>
      </c>
      <c r="Y139" t="s">
        <v>103</v>
      </c>
      <c r="Z139" t="s">
        <v>118</v>
      </c>
      <c r="AA139">
        <v>5</v>
      </c>
      <c r="AC139" t="s">
        <v>120</v>
      </c>
      <c r="AD139">
        <v>2</v>
      </c>
      <c r="AE139">
        <v>6</v>
      </c>
      <c r="AF139">
        <v>0.74515235457063711</v>
      </c>
      <c r="AG139" t="s">
        <v>98</v>
      </c>
    </row>
    <row r="140" spans="1:33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  <c r="V140">
        <v>-5.6012940000000002</v>
      </c>
      <c r="W140">
        <v>55.735104</v>
      </c>
      <c r="X140">
        <v>2</v>
      </c>
      <c r="Y140" t="s">
        <v>103</v>
      </c>
      <c r="Z140" t="s">
        <v>118</v>
      </c>
      <c r="AA140">
        <v>9</v>
      </c>
      <c r="AC140" t="s">
        <v>120</v>
      </c>
      <c r="AD140">
        <v>2</v>
      </c>
      <c r="AE140">
        <v>5</v>
      </c>
      <c r="AF140">
        <v>0.63038548752834478</v>
      </c>
      <c r="AG140" t="s">
        <v>98</v>
      </c>
    </row>
    <row r="141" spans="1:33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  <c r="V141">
        <v>-5.6012940000000002</v>
      </c>
      <c r="W141">
        <v>55.735104</v>
      </c>
      <c r="X141">
        <v>2</v>
      </c>
      <c r="Y141" t="s">
        <v>103</v>
      </c>
      <c r="Z141" t="s">
        <v>118</v>
      </c>
      <c r="AA141">
        <v>9</v>
      </c>
      <c r="AC141" t="s">
        <v>120</v>
      </c>
      <c r="AD141">
        <v>2</v>
      </c>
      <c r="AE141">
        <v>5</v>
      </c>
      <c r="AF141">
        <v>0.63038548752834478</v>
      </c>
      <c r="AG141" t="s">
        <v>98</v>
      </c>
    </row>
    <row r="142" spans="1:33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  <c r="V142">
        <v>-5.6012940000000002</v>
      </c>
      <c r="W142">
        <v>55.735104</v>
      </c>
      <c r="X142">
        <v>2</v>
      </c>
      <c r="Y142" t="s">
        <v>103</v>
      </c>
      <c r="Z142" t="s">
        <v>118</v>
      </c>
      <c r="AA142">
        <v>9</v>
      </c>
      <c r="AC142" t="s">
        <v>120</v>
      </c>
      <c r="AD142">
        <v>2</v>
      </c>
      <c r="AE142">
        <v>5</v>
      </c>
      <c r="AF142">
        <v>0.63038548752834478</v>
      </c>
      <c r="AG142" t="s">
        <v>98</v>
      </c>
    </row>
    <row r="143" spans="1:33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  <c r="V143">
        <v>-5.6012940000000002</v>
      </c>
      <c r="W143">
        <v>55.735104</v>
      </c>
      <c r="X143">
        <v>2</v>
      </c>
      <c r="Y143" t="s">
        <v>103</v>
      </c>
      <c r="Z143" t="s">
        <v>118</v>
      </c>
      <c r="AA143">
        <v>9</v>
      </c>
      <c r="AC143" t="s">
        <v>120</v>
      </c>
      <c r="AD143">
        <v>2</v>
      </c>
      <c r="AE143">
        <v>5</v>
      </c>
      <c r="AF143">
        <v>0.63038548752834478</v>
      </c>
      <c r="AG143" t="s">
        <v>98</v>
      </c>
    </row>
    <row r="144" spans="1:33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  <c r="V144">
        <v>-5.6012940000000002</v>
      </c>
      <c r="W144">
        <v>55.735104</v>
      </c>
      <c r="X144">
        <v>2</v>
      </c>
      <c r="Y144" t="s">
        <v>103</v>
      </c>
      <c r="Z144" t="s">
        <v>118</v>
      </c>
      <c r="AA144">
        <v>9</v>
      </c>
      <c r="AC144" t="s">
        <v>120</v>
      </c>
      <c r="AD144">
        <v>2</v>
      </c>
      <c r="AE144">
        <v>5</v>
      </c>
      <c r="AF144">
        <v>0.63038548752834478</v>
      </c>
      <c r="AG144" t="s">
        <v>98</v>
      </c>
    </row>
    <row r="145" spans="1:33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  <c r="V145">
        <v>-5.6012940000000002</v>
      </c>
      <c r="W145">
        <v>55.735104</v>
      </c>
      <c r="X145">
        <v>2</v>
      </c>
      <c r="Y145" t="s">
        <v>103</v>
      </c>
      <c r="Z145" t="s">
        <v>118</v>
      </c>
      <c r="AA145">
        <v>9</v>
      </c>
      <c r="AC145" t="s">
        <v>120</v>
      </c>
      <c r="AD145">
        <v>2</v>
      </c>
      <c r="AE145">
        <v>5</v>
      </c>
      <c r="AF145">
        <v>0.63038548752834478</v>
      </c>
      <c r="AG145" t="s">
        <v>98</v>
      </c>
    </row>
    <row r="146" spans="1:33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  <c r="V146">
        <v>-5.6012940000000002</v>
      </c>
      <c r="W146">
        <v>55.735104</v>
      </c>
      <c r="X146">
        <v>2</v>
      </c>
      <c r="Y146" t="s">
        <v>103</v>
      </c>
      <c r="Z146" t="s">
        <v>118</v>
      </c>
      <c r="AA146">
        <v>9</v>
      </c>
      <c r="AC146" t="s">
        <v>120</v>
      </c>
      <c r="AD146">
        <v>2</v>
      </c>
      <c r="AE146">
        <v>5</v>
      </c>
      <c r="AF146">
        <v>0.63038548752834478</v>
      </c>
      <c r="AG146" t="s">
        <v>98</v>
      </c>
    </row>
    <row r="147" spans="1:33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  <c r="V147">
        <v>-5.6012940000000002</v>
      </c>
      <c r="W147">
        <v>55.735104</v>
      </c>
      <c r="X147">
        <v>2</v>
      </c>
      <c r="Y147" t="s">
        <v>103</v>
      </c>
      <c r="Z147" t="s">
        <v>118</v>
      </c>
      <c r="AA147">
        <v>9</v>
      </c>
      <c r="AC147" t="s">
        <v>120</v>
      </c>
      <c r="AD147">
        <v>2</v>
      </c>
      <c r="AE147">
        <v>5</v>
      </c>
      <c r="AF147">
        <v>0.63038548752834478</v>
      </c>
      <c r="AG147" t="s">
        <v>98</v>
      </c>
    </row>
    <row r="148" spans="1:33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  <c r="V148">
        <v>-5.6012940000000002</v>
      </c>
      <c r="W148">
        <v>55.735104</v>
      </c>
      <c r="X148">
        <v>2</v>
      </c>
      <c r="Y148" t="s">
        <v>103</v>
      </c>
      <c r="Z148" t="s">
        <v>118</v>
      </c>
      <c r="AA148">
        <v>9</v>
      </c>
      <c r="AC148" t="s">
        <v>120</v>
      </c>
      <c r="AD148">
        <v>2</v>
      </c>
      <c r="AE148">
        <v>5</v>
      </c>
      <c r="AF148">
        <v>0.63038548752834478</v>
      </c>
      <c r="AG148" t="s">
        <v>98</v>
      </c>
    </row>
    <row r="149" spans="1:33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  <c r="V149">
        <v>-5.6012940000000002</v>
      </c>
      <c r="W149">
        <v>55.735104</v>
      </c>
      <c r="X149">
        <v>2</v>
      </c>
      <c r="Y149" t="s">
        <v>103</v>
      </c>
      <c r="Z149" t="s">
        <v>118</v>
      </c>
      <c r="AA149">
        <v>9</v>
      </c>
      <c r="AC149" t="s">
        <v>120</v>
      </c>
      <c r="AD149">
        <v>2</v>
      </c>
      <c r="AE149">
        <v>5</v>
      </c>
      <c r="AF149">
        <v>0.63038548752834478</v>
      </c>
      <c r="AG149" t="s">
        <v>98</v>
      </c>
    </row>
    <row r="150" spans="1:33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  <c r="V150">
        <v>-5.6012940000000002</v>
      </c>
      <c r="W150">
        <v>55.735104</v>
      </c>
      <c r="X150">
        <v>2</v>
      </c>
      <c r="Y150" t="s">
        <v>103</v>
      </c>
      <c r="Z150" t="s">
        <v>118</v>
      </c>
      <c r="AA150">
        <v>9</v>
      </c>
      <c r="AC150" t="s">
        <v>120</v>
      </c>
      <c r="AD150">
        <v>2</v>
      </c>
      <c r="AE150">
        <v>5</v>
      </c>
      <c r="AF150">
        <v>0.63038548752834478</v>
      </c>
      <c r="AG150" t="s">
        <v>98</v>
      </c>
    </row>
    <row r="151" spans="1:33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  <c r="V151">
        <v>-5.6012940000000002</v>
      </c>
      <c r="W151">
        <v>55.735104</v>
      </c>
      <c r="X151">
        <v>2</v>
      </c>
      <c r="Y151" t="s">
        <v>103</v>
      </c>
      <c r="Z151" t="s">
        <v>118</v>
      </c>
      <c r="AA151">
        <v>9</v>
      </c>
      <c r="AC151" t="s">
        <v>120</v>
      </c>
      <c r="AD151">
        <v>2</v>
      </c>
      <c r="AE151">
        <v>5</v>
      </c>
      <c r="AF151">
        <v>0.63038548752834478</v>
      </c>
      <c r="AG151" t="s">
        <v>98</v>
      </c>
    </row>
    <row r="152" spans="1:33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  <c r="V152">
        <v>-5.6012940000000002</v>
      </c>
      <c r="W152">
        <v>55.735104</v>
      </c>
      <c r="X152">
        <v>2</v>
      </c>
      <c r="Y152" t="s">
        <v>103</v>
      </c>
      <c r="Z152" t="s">
        <v>118</v>
      </c>
      <c r="AA152">
        <v>9</v>
      </c>
      <c r="AC152" t="s">
        <v>120</v>
      </c>
      <c r="AD152">
        <v>2</v>
      </c>
      <c r="AE152">
        <v>5</v>
      </c>
      <c r="AF152">
        <v>0.63038548752834478</v>
      </c>
      <c r="AG152" t="s">
        <v>98</v>
      </c>
    </row>
    <row r="153" spans="1:33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  <c r="V153">
        <v>-5.6012940000000002</v>
      </c>
      <c r="W153">
        <v>55.735104</v>
      </c>
      <c r="X153">
        <v>2</v>
      </c>
      <c r="Y153" t="s">
        <v>103</v>
      </c>
      <c r="Z153" t="s">
        <v>118</v>
      </c>
      <c r="AA153">
        <v>9</v>
      </c>
      <c r="AC153" t="s">
        <v>120</v>
      </c>
      <c r="AD153">
        <v>2</v>
      </c>
      <c r="AE153">
        <v>5</v>
      </c>
      <c r="AF153">
        <v>0.63038548752834478</v>
      </c>
      <c r="AG153" t="s">
        <v>98</v>
      </c>
    </row>
    <row r="154" spans="1:33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  <c r="V154">
        <v>-5.6012940000000002</v>
      </c>
      <c r="W154">
        <v>55.735104</v>
      </c>
      <c r="X154">
        <v>2</v>
      </c>
      <c r="Y154" t="s">
        <v>103</v>
      </c>
      <c r="Z154" t="s">
        <v>118</v>
      </c>
      <c r="AA154">
        <v>9</v>
      </c>
      <c r="AC154" t="s">
        <v>120</v>
      </c>
      <c r="AD154">
        <v>2</v>
      </c>
      <c r="AE154">
        <v>5</v>
      </c>
      <c r="AF154">
        <v>0.63038548752834478</v>
      </c>
      <c r="AG154" t="s">
        <v>98</v>
      </c>
    </row>
    <row r="155" spans="1:33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  <c r="V155">
        <v>-5.6012940000000002</v>
      </c>
      <c r="W155">
        <v>55.735104</v>
      </c>
      <c r="X155">
        <v>2</v>
      </c>
      <c r="Y155" t="s">
        <v>103</v>
      </c>
      <c r="Z155" t="s">
        <v>118</v>
      </c>
      <c r="AA155">
        <v>9</v>
      </c>
      <c r="AC155" t="s">
        <v>120</v>
      </c>
      <c r="AD155">
        <v>2</v>
      </c>
      <c r="AE155">
        <v>5</v>
      </c>
      <c r="AF155">
        <v>0.63038548752834478</v>
      </c>
      <c r="AG155" t="s">
        <v>98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43F3-79DB-48B1-B211-B2F32CB59385}">
  <dimension ref="A1:AD131"/>
  <sheetViews>
    <sheetView workbookViewId="0">
      <pane xSplit="2" topLeftCell="C1" activePane="topRight" state="frozen"/>
      <selection pane="topRight" activeCell="AG37" sqref="AG37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20" max="20" width="9"/>
    <col min="21" max="21" width="9" bestFit="1" customWidth="1"/>
    <col min="22" max="22" width="9"/>
    <col min="23" max="23" width="11.1640625" customWidth="1"/>
    <col min="24" max="24" width="27" customWidth="1"/>
    <col min="25" max="36" width="9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75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  <c r="AD1" t="s">
        <v>76</v>
      </c>
    </row>
    <row r="2" spans="1:30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f>COUNTIF(E2:Q2,1)</f>
        <v>4</v>
      </c>
      <c r="S2">
        <v>13</v>
      </c>
      <c r="T2">
        <v>-6.0420670000000003</v>
      </c>
      <c r="U2">
        <v>55.667783</v>
      </c>
      <c r="V2">
        <v>1</v>
      </c>
      <c r="W2" t="s">
        <v>95</v>
      </c>
      <c r="X2" t="s">
        <v>96</v>
      </c>
      <c r="Y2">
        <v>10</v>
      </c>
      <c r="Z2" t="s">
        <v>97</v>
      </c>
      <c r="AA2" t="s">
        <v>83</v>
      </c>
      <c r="AB2">
        <v>1</v>
      </c>
      <c r="AC2" t="s">
        <v>98</v>
      </c>
      <c r="AD2">
        <v>0.81122679945676768</v>
      </c>
    </row>
    <row r="3" spans="1:30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COUNTIF(E3:Q3,1)</f>
        <v>4</v>
      </c>
      <c r="S3">
        <v>13</v>
      </c>
      <c r="T3">
        <v>-6.0420670000000003</v>
      </c>
      <c r="U3">
        <v>55.667783</v>
      </c>
      <c r="V3">
        <v>1</v>
      </c>
      <c r="W3" t="s">
        <v>95</v>
      </c>
      <c r="X3" t="s">
        <v>96</v>
      </c>
      <c r="Y3">
        <v>10</v>
      </c>
      <c r="Z3" t="s">
        <v>97</v>
      </c>
      <c r="AA3" t="s">
        <v>83</v>
      </c>
      <c r="AB3">
        <v>1</v>
      </c>
      <c r="AC3" t="s">
        <v>98</v>
      </c>
      <c r="AD3">
        <v>0.81122679945676768</v>
      </c>
    </row>
    <row r="4" spans="1:30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f t="shared" si="0"/>
        <v>5</v>
      </c>
      <c r="S4">
        <v>13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  <c r="AD4">
        <v>0.81122679945676768</v>
      </c>
    </row>
    <row r="5" spans="1:30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f t="shared" si="0"/>
        <v>5</v>
      </c>
      <c r="S5">
        <v>13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  <c r="AD5">
        <v>0.81122679945676768</v>
      </c>
    </row>
    <row r="6" spans="1:30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0"/>
        <v>5</v>
      </c>
      <c r="S6">
        <v>13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  <c r="AD6">
        <v>0.81122679945676768</v>
      </c>
    </row>
    <row r="7" spans="1:30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2</v>
      </c>
      <c r="S7">
        <v>13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  <c r="AD7">
        <v>0.81122679945676768</v>
      </c>
    </row>
    <row r="8" spans="1:30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f t="shared" si="0"/>
        <v>3</v>
      </c>
      <c r="S8">
        <v>13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  <c r="AD8">
        <v>0.81122679945676768</v>
      </c>
    </row>
    <row r="9" spans="1:30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4</v>
      </c>
      <c r="S9">
        <v>13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  <c r="AD9">
        <v>0.81122679945676768</v>
      </c>
    </row>
    <row r="10" spans="1:30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5</v>
      </c>
      <c r="S10">
        <v>13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  <c r="AD10">
        <v>0.81122679945676768</v>
      </c>
    </row>
    <row r="11" spans="1:30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4</v>
      </c>
      <c r="S11">
        <v>13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  <c r="AD11">
        <v>0.81122679945676768</v>
      </c>
    </row>
    <row r="12" spans="1:30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4</v>
      </c>
      <c r="S12">
        <v>13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  <c r="AD12">
        <v>0.81122679945676768</v>
      </c>
    </row>
    <row r="13" spans="1:30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4</v>
      </c>
      <c r="S13">
        <v>13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  <c r="AD13">
        <v>0.81122679945676768</v>
      </c>
    </row>
    <row r="14" spans="1:30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5</v>
      </c>
      <c r="S14">
        <v>13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  <c r="AD14">
        <v>0.81122679945676768</v>
      </c>
    </row>
    <row r="15" spans="1:30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f t="shared" si="0"/>
        <v>3</v>
      </c>
      <c r="S15">
        <v>7</v>
      </c>
      <c r="T15">
        <v>-5.5577329999999998</v>
      </c>
      <c r="U15">
        <v>56.107717000000001</v>
      </c>
      <c r="V15">
        <v>1</v>
      </c>
      <c r="W15" t="s">
        <v>99</v>
      </c>
      <c r="X15" t="s">
        <v>100</v>
      </c>
      <c r="Y15">
        <v>10</v>
      </c>
      <c r="Z15" t="s">
        <v>101</v>
      </c>
      <c r="AA15" t="s">
        <v>102</v>
      </c>
      <c r="AB15">
        <v>1</v>
      </c>
      <c r="AC15" t="s">
        <v>98</v>
      </c>
      <c r="AD15">
        <v>0.86351165980795608</v>
      </c>
    </row>
    <row r="16" spans="1:30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f t="shared" si="0"/>
        <v>4</v>
      </c>
      <c r="S16">
        <v>7</v>
      </c>
      <c r="T16">
        <v>-5.5577329999999998</v>
      </c>
      <c r="U16">
        <v>56.107717000000001</v>
      </c>
      <c r="V16">
        <v>1</v>
      </c>
      <c r="W16" t="s">
        <v>99</v>
      </c>
      <c r="X16" t="s">
        <v>100</v>
      </c>
      <c r="Y16">
        <v>10</v>
      </c>
      <c r="Z16" t="s">
        <v>101</v>
      </c>
      <c r="AA16" t="s">
        <v>102</v>
      </c>
      <c r="AB16">
        <v>1</v>
      </c>
      <c r="AC16" t="s">
        <v>98</v>
      </c>
      <c r="AD16">
        <v>0.86351165980795608</v>
      </c>
    </row>
    <row r="17" spans="1:30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f t="shared" si="0"/>
        <v>2</v>
      </c>
      <c r="S17">
        <v>7</v>
      </c>
      <c r="T17">
        <v>-5.5577329999999998</v>
      </c>
      <c r="U17">
        <v>56.107717000000001</v>
      </c>
      <c r="V17">
        <v>1</v>
      </c>
      <c r="W17" t="s">
        <v>99</v>
      </c>
      <c r="X17" t="s">
        <v>100</v>
      </c>
      <c r="Y17">
        <v>10</v>
      </c>
      <c r="Z17" t="s">
        <v>101</v>
      </c>
      <c r="AA17" t="s">
        <v>102</v>
      </c>
      <c r="AB17">
        <v>1</v>
      </c>
      <c r="AC17" t="s">
        <v>98</v>
      </c>
      <c r="AD17">
        <v>0.86351165980795608</v>
      </c>
    </row>
    <row r="18" spans="1:30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f t="shared" si="0"/>
        <v>3</v>
      </c>
      <c r="S18">
        <v>7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  <c r="AD18">
        <v>0.86351165980795608</v>
      </c>
    </row>
    <row r="19" spans="1:30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f t="shared" si="0"/>
        <v>4</v>
      </c>
      <c r="S19">
        <v>7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  <c r="AD19">
        <v>0.86351165980795608</v>
      </c>
    </row>
    <row r="20" spans="1:30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f t="shared" si="0"/>
        <v>2</v>
      </c>
      <c r="S20">
        <v>7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  <c r="AD20">
        <v>0.86351165980795608</v>
      </c>
    </row>
    <row r="21" spans="1:30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1</v>
      </c>
      <c r="S21">
        <v>7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  <c r="AD21">
        <v>0.86351165980795608</v>
      </c>
    </row>
    <row r="22" spans="1:30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1</v>
      </c>
      <c r="S22">
        <v>7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  <c r="AD22">
        <v>0.86351165980795608</v>
      </c>
    </row>
    <row r="23" spans="1:30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  <c r="S23">
        <v>7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  <c r="AD23">
        <v>0.86351165980795608</v>
      </c>
    </row>
    <row r="24" spans="1:30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f t="shared" si="0"/>
        <v>3</v>
      </c>
      <c r="S24">
        <v>7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  <c r="AD24">
        <v>0.86351165980795608</v>
      </c>
    </row>
    <row r="25" spans="1:30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f t="shared" si="0"/>
        <v>3</v>
      </c>
      <c r="S25">
        <v>7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  <c r="AD25">
        <v>0.86351165980795608</v>
      </c>
    </row>
    <row r="26" spans="1:30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f t="shared" si="0"/>
        <v>3</v>
      </c>
      <c r="S26">
        <v>7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  <c r="AD26">
        <v>0.86351165980795608</v>
      </c>
    </row>
    <row r="27" spans="1:30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f t="shared" si="0"/>
        <v>3</v>
      </c>
      <c r="S27">
        <v>7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  <c r="AD27">
        <v>0.86351165980795608</v>
      </c>
    </row>
    <row r="28" spans="1:30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f t="shared" si="0"/>
        <v>2</v>
      </c>
      <c r="S28">
        <v>9</v>
      </c>
      <c r="T28">
        <v>-4.559717</v>
      </c>
      <c r="U28">
        <v>52.942633000000001</v>
      </c>
      <c r="V28">
        <v>1</v>
      </c>
      <c r="W28" t="s">
        <v>103</v>
      </c>
      <c r="X28" t="s">
        <v>104</v>
      </c>
      <c r="Y28">
        <v>15</v>
      </c>
      <c r="Z28" t="s">
        <v>101</v>
      </c>
      <c r="AA28" t="s">
        <v>102</v>
      </c>
      <c r="AB28">
        <v>2</v>
      </c>
      <c r="AC28" t="s">
        <v>98</v>
      </c>
      <c r="AD28">
        <v>0.8344671201814059</v>
      </c>
    </row>
    <row r="29" spans="1:30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f t="shared" si="0"/>
        <v>4</v>
      </c>
      <c r="S29">
        <v>9</v>
      </c>
      <c r="T29">
        <v>-4.559717</v>
      </c>
      <c r="U29">
        <v>52.942633000000001</v>
      </c>
      <c r="V29">
        <v>1</v>
      </c>
      <c r="W29" t="s">
        <v>103</v>
      </c>
      <c r="X29" t="s">
        <v>104</v>
      </c>
      <c r="Y29">
        <v>15</v>
      </c>
      <c r="Z29" t="s">
        <v>101</v>
      </c>
      <c r="AA29" t="s">
        <v>102</v>
      </c>
      <c r="AB29">
        <v>2</v>
      </c>
      <c r="AC29" t="s">
        <v>98</v>
      </c>
      <c r="AD29">
        <v>0.8344671201814059</v>
      </c>
    </row>
    <row r="30" spans="1:30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f t="shared" si="0"/>
        <v>3</v>
      </c>
      <c r="S30">
        <v>9</v>
      </c>
      <c r="T30">
        <v>-4.559717</v>
      </c>
      <c r="U30">
        <v>52.942633000000001</v>
      </c>
      <c r="V30">
        <v>1</v>
      </c>
      <c r="W30" t="s">
        <v>103</v>
      </c>
      <c r="X30" t="s">
        <v>104</v>
      </c>
      <c r="Y30">
        <v>15</v>
      </c>
      <c r="Z30" t="s">
        <v>101</v>
      </c>
      <c r="AA30" t="s">
        <v>102</v>
      </c>
      <c r="AB30">
        <v>2</v>
      </c>
      <c r="AC30" t="s">
        <v>98</v>
      </c>
      <c r="AD30">
        <v>0.8344671201814059</v>
      </c>
    </row>
    <row r="31" spans="1:30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f t="shared" si="0"/>
        <v>3</v>
      </c>
      <c r="S31">
        <v>9</v>
      </c>
      <c r="T31">
        <v>-4.559717</v>
      </c>
      <c r="U31">
        <v>52.942633000000001</v>
      </c>
      <c r="V31">
        <v>1</v>
      </c>
      <c r="W31" t="s">
        <v>103</v>
      </c>
      <c r="X31" t="s">
        <v>104</v>
      </c>
      <c r="Y31">
        <v>15</v>
      </c>
      <c r="Z31" t="s">
        <v>101</v>
      </c>
      <c r="AA31" t="s">
        <v>102</v>
      </c>
      <c r="AB31">
        <v>2</v>
      </c>
      <c r="AC31" t="s">
        <v>98</v>
      </c>
      <c r="AD31">
        <v>0.8344671201814059</v>
      </c>
    </row>
    <row r="32" spans="1:30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f t="shared" si="0"/>
        <v>3</v>
      </c>
      <c r="S32">
        <v>9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  <c r="AD32">
        <v>0.8344671201814059</v>
      </c>
    </row>
    <row r="33" spans="1:30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f t="shared" si="0"/>
        <v>3</v>
      </c>
      <c r="S33">
        <v>9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  <c r="AD33">
        <v>0.8344671201814059</v>
      </c>
    </row>
    <row r="34" spans="1:30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f t="shared" si="0"/>
        <v>4</v>
      </c>
      <c r="S34">
        <v>9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  <c r="AD34">
        <v>0.8344671201814059</v>
      </c>
    </row>
    <row r="35" spans="1:30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f t="shared" si="0"/>
        <v>3</v>
      </c>
      <c r="S35">
        <v>9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  <c r="AD35">
        <v>0.8344671201814059</v>
      </c>
    </row>
    <row r="36" spans="1:30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f t="shared" si="0"/>
        <v>4</v>
      </c>
      <c r="S36">
        <v>9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  <c r="AD36">
        <v>0.8344671201814059</v>
      </c>
    </row>
    <row r="37" spans="1:30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f t="shared" si="0"/>
        <v>4</v>
      </c>
      <c r="S37">
        <v>9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  <c r="AD37">
        <v>0.8344671201814059</v>
      </c>
    </row>
    <row r="38" spans="1:30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t="shared" si="0"/>
        <v>5</v>
      </c>
      <c r="S38">
        <v>9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  <c r="AD38">
        <v>0.8344671201814059</v>
      </c>
    </row>
    <row r="39" spans="1:30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f t="shared" si="0"/>
        <v>3</v>
      </c>
      <c r="S39">
        <v>9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  <c r="AD39">
        <v>0.8344671201814059</v>
      </c>
    </row>
    <row r="40" spans="1:30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2</v>
      </c>
      <c r="S40">
        <v>9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  <c r="AD40">
        <v>0.8344671201814059</v>
      </c>
    </row>
    <row r="41" spans="1:30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3</v>
      </c>
      <c r="S41">
        <v>6</v>
      </c>
      <c r="T41">
        <v>-4.7264670000000004</v>
      </c>
      <c r="U41">
        <v>54.077399999999997</v>
      </c>
      <c r="V41">
        <v>3</v>
      </c>
      <c r="W41" t="s">
        <v>105</v>
      </c>
      <c r="X41" t="s">
        <v>106</v>
      </c>
      <c r="Y41">
        <v>5</v>
      </c>
      <c r="Z41" t="s">
        <v>107</v>
      </c>
      <c r="AA41" t="s">
        <v>108</v>
      </c>
      <c r="AB41">
        <v>3</v>
      </c>
      <c r="AC41" t="s">
        <v>98</v>
      </c>
      <c r="AD41">
        <v>0.76851851851851849</v>
      </c>
    </row>
    <row r="42" spans="1:30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3</v>
      </c>
      <c r="S42">
        <v>6</v>
      </c>
      <c r="T42">
        <v>-4.7264670000000004</v>
      </c>
      <c r="U42">
        <v>54.077399999999997</v>
      </c>
      <c r="V42">
        <v>3</v>
      </c>
      <c r="W42" t="s">
        <v>105</v>
      </c>
      <c r="X42" t="s">
        <v>106</v>
      </c>
      <c r="Y42">
        <v>5</v>
      </c>
      <c r="Z42" t="s">
        <v>107</v>
      </c>
      <c r="AA42" t="s">
        <v>108</v>
      </c>
      <c r="AB42">
        <v>3</v>
      </c>
      <c r="AC42" t="s">
        <v>98</v>
      </c>
      <c r="AD42">
        <v>0.76851851851851849</v>
      </c>
    </row>
    <row r="43" spans="1:30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f t="shared" si="0"/>
        <v>3</v>
      </c>
      <c r="S43">
        <v>6</v>
      </c>
      <c r="T43">
        <v>-4.7264670000000004</v>
      </c>
      <c r="U43">
        <v>54.077399999999997</v>
      </c>
      <c r="V43">
        <v>3</v>
      </c>
      <c r="W43" t="s">
        <v>105</v>
      </c>
      <c r="X43" t="s">
        <v>106</v>
      </c>
      <c r="Y43">
        <v>5</v>
      </c>
      <c r="Z43" t="s">
        <v>107</v>
      </c>
      <c r="AA43" t="s">
        <v>108</v>
      </c>
      <c r="AB43">
        <v>3</v>
      </c>
      <c r="AC43" t="s">
        <v>98</v>
      </c>
      <c r="AD43">
        <v>0.76851851851851849</v>
      </c>
    </row>
    <row r="44" spans="1:30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3</v>
      </c>
      <c r="S44">
        <v>6</v>
      </c>
      <c r="T44">
        <v>-4.7264670000000004</v>
      </c>
      <c r="U44">
        <v>54.077399999999997</v>
      </c>
      <c r="V44">
        <v>3</v>
      </c>
      <c r="W44" t="s">
        <v>105</v>
      </c>
      <c r="X44" t="s">
        <v>106</v>
      </c>
      <c r="Y44">
        <v>5</v>
      </c>
      <c r="Z44" t="s">
        <v>107</v>
      </c>
      <c r="AA44" t="s">
        <v>108</v>
      </c>
      <c r="AB44">
        <v>3</v>
      </c>
      <c r="AC44" t="s">
        <v>98</v>
      </c>
      <c r="AD44">
        <v>0.76851851851851849</v>
      </c>
    </row>
    <row r="45" spans="1:30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4</v>
      </c>
      <c r="S45">
        <v>6</v>
      </c>
      <c r="T45">
        <v>-4.7264670000000004</v>
      </c>
      <c r="U45">
        <v>54.077399999999997</v>
      </c>
      <c r="V45">
        <v>3</v>
      </c>
      <c r="W45" t="s">
        <v>105</v>
      </c>
      <c r="X45" t="s">
        <v>106</v>
      </c>
      <c r="Y45">
        <v>5</v>
      </c>
      <c r="Z45" t="s">
        <v>107</v>
      </c>
      <c r="AA45" t="s">
        <v>108</v>
      </c>
      <c r="AB45">
        <v>3</v>
      </c>
      <c r="AC45" t="s">
        <v>98</v>
      </c>
      <c r="AD45">
        <v>0.76851851851851849</v>
      </c>
    </row>
    <row r="46" spans="1:30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3</v>
      </c>
      <c r="S46">
        <v>6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  <c r="AD46">
        <v>0.76851851851851849</v>
      </c>
    </row>
    <row r="47" spans="1:30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4</v>
      </c>
      <c r="S47">
        <v>6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  <c r="AD47">
        <v>0.76851851851851849</v>
      </c>
    </row>
    <row r="48" spans="1:30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3</v>
      </c>
      <c r="S48">
        <v>6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  <c r="AD48">
        <v>0.76851851851851849</v>
      </c>
    </row>
    <row r="49" spans="1:30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f t="shared" si="0"/>
        <v>3</v>
      </c>
      <c r="S49">
        <v>6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  <c r="AD49">
        <v>0.76851851851851849</v>
      </c>
    </row>
    <row r="50" spans="1:30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f t="shared" si="0"/>
        <v>4</v>
      </c>
      <c r="S50">
        <v>6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  <c r="AD50">
        <v>0.76851851851851849</v>
      </c>
    </row>
    <row r="51" spans="1:30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f t="shared" si="0"/>
        <v>4</v>
      </c>
      <c r="S51">
        <v>6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  <c r="AD51">
        <v>0.76851851851851849</v>
      </c>
    </row>
    <row r="52" spans="1:30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2</v>
      </c>
      <c r="S52">
        <v>6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  <c r="AD52">
        <v>0.76851851851851849</v>
      </c>
    </row>
    <row r="53" spans="1:30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f t="shared" si="0"/>
        <v>2</v>
      </c>
      <c r="S53">
        <v>6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  <c r="AD53">
        <v>0.76851851851851849</v>
      </c>
    </row>
    <row r="54" spans="1:30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f t="shared" si="0"/>
        <v>6</v>
      </c>
      <c r="S54">
        <v>9</v>
      </c>
      <c r="T54">
        <v>-5.1875</v>
      </c>
      <c r="U54">
        <v>55.926400000000001</v>
      </c>
      <c r="V54">
        <v>3</v>
      </c>
      <c r="W54" t="s">
        <v>109</v>
      </c>
      <c r="X54" t="s">
        <v>110</v>
      </c>
      <c r="Y54">
        <v>25</v>
      </c>
      <c r="Z54" t="s">
        <v>111</v>
      </c>
      <c r="AA54" t="s">
        <v>108</v>
      </c>
      <c r="AB54">
        <v>3</v>
      </c>
      <c r="AC54" t="s">
        <v>112</v>
      </c>
      <c r="AD54">
        <v>0.73246135552913194</v>
      </c>
    </row>
    <row r="55" spans="1:30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f t="shared" si="0"/>
        <v>5</v>
      </c>
      <c r="S55">
        <v>9</v>
      </c>
      <c r="T55">
        <v>-5.1875</v>
      </c>
      <c r="U55">
        <v>55.926400000000001</v>
      </c>
      <c r="V55">
        <v>3</v>
      </c>
      <c r="W55" t="s">
        <v>109</v>
      </c>
      <c r="X55" t="s">
        <v>110</v>
      </c>
      <c r="Y55">
        <v>25</v>
      </c>
      <c r="Z55" t="s">
        <v>111</v>
      </c>
      <c r="AA55" t="s">
        <v>108</v>
      </c>
      <c r="AB55">
        <v>3</v>
      </c>
      <c r="AC55" t="s">
        <v>112</v>
      </c>
      <c r="AD55">
        <v>0.73246135552913194</v>
      </c>
    </row>
    <row r="56" spans="1:30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4</v>
      </c>
      <c r="S56">
        <v>9</v>
      </c>
      <c r="T56">
        <v>-5.1875</v>
      </c>
      <c r="U56">
        <v>55.926400000000001</v>
      </c>
      <c r="V56">
        <v>3</v>
      </c>
      <c r="W56" t="s">
        <v>109</v>
      </c>
      <c r="X56" t="s">
        <v>110</v>
      </c>
      <c r="Y56">
        <v>25</v>
      </c>
      <c r="Z56" t="s">
        <v>111</v>
      </c>
      <c r="AA56" t="s">
        <v>108</v>
      </c>
      <c r="AB56">
        <v>3</v>
      </c>
      <c r="AC56" t="s">
        <v>112</v>
      </c>
      <c r="AD56">
        <v>0.73246135552913194</v>
      </c>
    </row>
    <row r="57" spans="1:30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2</v>
      </c>
      <c r="S57">
        <v>9</v>
      </c>
      <c r="T57">
        <v>-5.1875</v>
      </c>
      <c r="U57">
        <v>55.926400000000001</v>
      </c>
      <c r="V57">
        <v>3</v>
      </c>
      <c r="W57" t="s">
        <v>109</v>
      </c>
      <c r="X57" t="s">
        <v>110</v>
      </c>
      <c r="Y57">
        <v>25</v>
      </c>
      <c r="Z57" t="s">
        <v>111</v>
      </c>
      <c r="AA57" t="s">
        <v>108</v>
      </c>
      <c r="AB57">
        <v>3</v>
      </c>
      <c r="AC57" t="s">
        <v>112</v>
      </c>
      <c r="AD57">
        <v>0.73246135552913194</v>
      </c>
    </row>
    <row r="58" spans="1:30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2</v>
      </c>
      <c r="S58">
        <v>9</v>
      </c>
      <c r="T58">
        <v>-5.1875</v>
      </c>
      <c r="U58">
        <v>55.926400000000001</v>
      </c>
      <c r="V58">
        <v>3</v>
      </c>
      <c r="W58" t="s">
        <v>109</v>
      </c>
      <c r="X58" t="s">
        <v>110</v>
      </c>
      <c r="Y58">
        <v>25</v>
      </c>
      <c r="Z58" t="s">
        <v>111</v>
      </c>
      <c r="AA58" t="s">
        <v>108</v>
      </c>
      <c r="AB58">
        <v>3</v>
      </c>
      <c r="AC58" t="s">
        <v>112</v>
      </c>
      <c r="AD58">
        <v>0.73246135552913194</v>
      </c>
    </row>
    <row r="59" spans="1:30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f t="shared" si="0"/>
        <v>4</v>
      </c>
      <c r="S59">
        <v>9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  <c r="AD59">
        <v>0.73246135552913194</v>
      </c>
    </row>
    <row r="60" spans="1:30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f t="shared" si="0"/>
        <v>5</v>
      </c>
      <c r="S60">
        <v>9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  <c r="AD60">
        <v>0.73246135552913194</v>
      </c>
    </row>
    <row r="61" spans="1:30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1</v>
      </c>
      <c r="S61">
        <v>9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  <c r="AD61">
        <v>0.73246135552913194</v>
      </c>
    </row>
    <row r="62" spans="1:30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f t="shared" si="0"/>
        <v>5</v>
      </c>
      <c r="S62">
        <v>9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  <c r="AD62">
        <v>0.73246135552913194</v>
      </c>
    </row>
    <row r="63" spans="1:30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2</v>
      </c>
      <c r="S63">
        <v>9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  <c r="AD63">
        <v>0.73246135552913194</v>
      </c>
    </row>
    <row r="64" spans="1:30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2</v>
      </c>
      <c r="S64">
        <v>9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  <c r="AD64">
        <v>0.73246135552913194</v>
      </c>
    </row>
    <row r="65" spans="1:30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3</v>
      </c>
      <c r="S65">
        <v>9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  <c r="AD65">
        <v>0.73246135552913194</v>
      </c>
    </row>
    <row r="66" spans="1:30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 t="shared" si="0"/>
        <v>5</v>
      </c>
      <c r="S66">
        <v>9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  <c r="AD66">
        <v>0.73246135552913194</v>
      </c>
    </row>
    <row r="67" spans="1:30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COUNTIF(E67:Q67,1)</f>
        <v>2</v>
      </c>
      <c r="S67">
        <v>11</v>
      </c>
      <c r="T67">
        <v>-6.2256669999999996</v>
      </c>
      <c r="U67">
        <v>57.158332999999999</v>
      </c>
      <c r="V67">
        <v>3</v>
      </c>
      <c r="W67" t="s">
        <v>113</v>
      </c>
      <c r="X67" t="s">
        <v>114</v>
      </c>
      <c r="Y67">
        <v>10</v>
      </c>
      <c r="Z67" t="s">
        <v>107</v>
      </c>
      <c r="AA67" t="s">
        <v>115</v>
      </c>
      <c r="AB67">
        <v>1</v>
      </c>
      <c r="AC67" t="s">
        <v>112</v>
      </c>
      <c r="AD67">
        <v>0.609375</v>
      </c>
    </row>
    <row r="68" spans="1:30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f t="shared" si="1"/>
        <v>4</v>
      </c>
      <c r="S68">
        <v>11</v>
      </c>
      <c r="T68">
        <v>-6.2256669999999996</v>
      </c>
      <c r="U68">
        <v>57.158332999999999</v>
      </c>
      <c r="V68">
        <v>3</v>
      </c>
      <c r="W68" t="s">
        <v>113</v>
      </c>
      <c r="X68" t="s">
        <v>114</v>
      </c>
      <c r="Y68">
        <v>10</v>
      </c>
      <c r="Z68" t="s">
        <v>107</v>
      </c>
      <c r="AA68" t="s">
        <v>115</v>
      </c>
      <c r="AB68">
        <v>1</v>
      </c>
      <c r="AC68" t="s">
        <v>112</v>
      </c>
      <c r="AD68">
        <v>0.609375</v>
      </c>
    </row>
    <row r="69" spans="1:30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f t="shared" si="1"/>
        <v>5</v>
      </c>
      <c r="S69">
        <v>11</v>
      </c>
      <c r="T69">
        <v>-6.2256669999999996</v>
      </c>
      <c r="U69">
        <v>57.158332999999999</v>
      </c>
      <c r="V69">
        <v>3</v>
      </c>
      <c r="W69" t="s">
        <v>113</v>
      </c>
      <c r="X69" t="s">
        <v>114</v>
      </c>
      <c r="Y69">
        <v>10</v>
      </c>
      <c r="Z69" t="s">
        <v>107</v>
      </c>
      <c r="AA69" t="s">
        <v>115</v>
      </c>
      <c r="AB69">
        <v>1</v>
      </c>
      <c r="AC69" t="s">
        <v>112</v>
      </c>
      <c r="AD69">
        <v>0.609375</v>
      </c>
    </row>
    <row r="70" spans="1:30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 t="shared" si="1"/>
        <v>5</v>
      </c>
      <c r="S70">
        <v>11</v>
      </c>
      <c r="T70">
        <v>-6.2256669999999996</v>
      </c>
      <c r="U70">
        <v>57.158332999999999</v>
      </c>
      <c r="V70">
        <v>3</v>
      </c>
      <c r="W70" t="s">
        <v>113</v>
      </c>
      <c r="X70" t="s">
        <v>114</v>
      </c>
      <c r="Y70">
        <v>10</v>
      </c>
      <c r="Z70" t="s">
        <v>107</v>
      </c>
      <c r="AA70" t="s">
        <v>115</v>
      </c>
      <c r="AB70">
        <v>1</v>
      </c>
      <c r="AC70" t="s">
        <v>112</v>
      </c>
      <c r="AD70">
        <v>0.609375</v>
      </c>
    </row>
    <row r="71" spans="1:30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f t="shared" si="1"/>
        <v>6</v>
      </c>
      <c r="S71">
        <v>11</v>
      </c>
      <c r="T71">
        <v>-6.2256669999999996</v>
      </c>
      <c r="U71">
        <v>57.158332999999999</v>
      </c>
      <c r="V71">
        <v>3</v>
      </c>
      <c r="W71" t="s">
        <v>113</v>
      </c>
      <c r="X71" t="s">
        <v>114</v>
      </c>
      <c r="Y71">
        <v>10</v>
      </c>
      <c r="Z71" t="s">
        <v>107</v>
      </c>
      <c r="AA71" t="s">
        <v>115</v>
      </c>
      <c r="AB71">
        <v>1</v>
      </c>
      <c r="AC71" t="s">
        <v>112</v>
      </c>
      <c r="AD71">
        <v>0.609375</v>
      </c>
    </row>
    <row r="72" spans="1:30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f t="shared" si="1"/>
        <v>5</v>
      </c>
      <c r="S72">
        <v>11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  <c r="AD72">
        <v>0.609375</v>
      </c>
    </row>
    <row r="73" spans="1:30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f t="shared" si="1"/>
        <v>5</v>
      </c>
      <c r="S73">
        <v>11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  <c r="AD73">
        <v>0.609375</v>
      </c>
    </row>
    <row r="74" spans="1:30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4</v>
      </c>
      <c r="S74">
        <v>11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  <c r="AD74">
        <v>0.609375</v>
      </c>
    </row>
    <row r="75" spans="1:30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f t="shared" si="1"/>
        <v>3</v>
      </c>
      <c r="S75">
        <v>11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  <c r="AD75">
        <v>0.609375</v>
      </c>
    </row>
    <row r="76" spans="1:30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3</v>
      </c>
      <c r="S76">
        <v>11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  <c r="AD76">
        <v>0.609375</v>
      </c>
    </row>
    <row r="77" spans="1:30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2</v>
      </c>
      <c r="S77">
        <v>11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  <c r="AD77">
        <v>0.609375</v>
      </c>
    </row>
    <row r="78" spans="1:30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f t="shared" si="1"/>
        <v>4</v>
      </c>
      <c r="S78">
        <v>11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  <c r="AD78">
        <v>0.609375</v>
      </c>
    </row>
    <row r="79" spans="1:30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1</v>
      </c>
      <c r="S79">
        <v>11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  <c r="AD79">
        <v>0.609375</v>
      </c>
    </row>
    <row r="80" spans="1:30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2</v>
      </c>
      <c r="S80">
        <v>9</v>
      </c>
      <c r="T80">
        <v>-6.4880500000000003</v>
      </c>
      <c r="U80">
        <v>57.058967000000003</v>
      </c>
      <c r="V80">
        <v>3</v>
      </c>
      <c r="W80" t="s">
        <v>116</v>
      </c>
      <c r="X80" t="s">
        <v>117</v>
      </c>
      <c r="Y80">
        <v>10</v>
      </c>
      <c r="Z80" t="s">
        <v>107</v>
      </c>
      <c r="AA80" t="s">
        <v>108</v>
      </c>
      <c r="AB80">
        <v>3</v>
      </c>
      <c r="AC80" t="s">
        <v>98</v>
      </c>
      <c r="AD80">
        <v>0.86266349583828772</v>
      </c>
    </row>
    <row r="81" spans="1:30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2</v>
      </c>
      <c r="S81">
        <v>9</v>
      </c>
      <c r="T81">
        <v>-6.4880500000000003</v>
      </c>
      <c r="U81">
        <v>57.058967000000003</v>
      </c>
      <c r="V81">
        <v>3</v>
      </c>
      <c r="W81" t="s">
        <v>116</v>
      </c>
      <c r="X81" t="s">
        <v>117</v>
      </c>
      <c r="Y81">
        <v>10</v>
      </c>
      <c r="Z81" t="s">
        <v>107</v>
      </c>
      <c r="AA81" t="s">
        <v>108</v>
      </c>
      <c r="AB81">
        <v>3</v>
      </c>
      <c r="AC81" t="s">
        <v>98</v>
      </c>
      <c r="AD81">
        <v>0.86266349583828772</v>
      </c>
    </row>
    <row r="82" spans="1:30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3</v>
      </c>
      <c r="S82">
        <v>9</v>
      </c>
      <c r="T82">
        <v>-6.4880500000000003</v>
      </c>
      <c r="U82">
        <v>57.058967000000003</v>
      </c>
      <c r="V82">
        <v>3</v>
      </c>
      <c r="W82" t="s">
        <v>116</v>
      </c>
      <c r="X82" t="s">
        <v>117</v>
      </c>
      <c r="Y82">
        <v>10</v>
      </c>
      <c r="Z82" t="s">
        <v>107</v>
      </c>
      <c r="AA82" t="s">
        <v>108</v>
      </c>
      <c r="AB82">
        <v>3</v>
      </c>
      <c r="AC82" t="s">
        <v>98</v>
      </c>
      <c r="AD82">
        <v>0.86266349583828772</v>
      </c>
    </row>
    <row r="83" spans="1:30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f t="shared" si="1"/>
        <v>4</v>
      </c>
      <c r="S83">
        <v>9</v>
      </c>
      <c r="T83">
        <v>-6.4880500000000003</v>
      </c>
      <c r="U83">
        <v>57.058967000000003</v>
      </c>
      <c r="V83">
        <v>3</v>
      </c>
      <c r="W83" t="s">
        <v>116</v>
      </c>
      <c r="X83" t="s">
        <v>117</v>
      </c>
      <c r="Y83">
        <v>10</v>
      </c>
      <c r="Z83" t="s">
        <v>107</v>
      </c>
      <c r="AA83" t="s">
        <v>108</v>
      </c>
      <c r="AB83">
        <v>3</v>
      </c>
      <c r="AC83" t="s">
        <v>98</v>
      </c>
      <c r="AD83">
        <v>0.86266349583828772</v>
      </c>
    </row>
    <row r="84" spans="1:30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f t="shared" si="1"/>
        <v>3</v>
      </c>
      <c r="S84">
        <v>9</v>
      </c>
      <c r="T84">
        <v>-6.4880500000000003</v>
      </c>
      <c r="U84">
        <v>57.058967000000003</v>
      </c>
      <c r="V84">
        <v>3</v>
      </c>
      <c r="W84" t="s">
        <v>116</v>
      </c>
      <c r="X84" t="s">
        <v>117</v>
      </c>
      <c r="Y84">
        <v>10</v>
      </c>
      <c r="Z84" t="s">
        <v>107</v>
      </c>
      <c r="AA84" t="s">
        <v>108</v>
      </c>
      <c r="AB84">
        <v>3</v>
      </c>
      <c r="AC84" t="s">
        <v>98</v>
      </c>
      <c r="AD84">
        <v>0.86266349583828772</v>
      </c>
    </row>
    <row r="85" spans="1:30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f t="shared" si="1"/>
        <v>4</v>
      </c>
      <c r="S85">
        <v>9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  <c r="AD85">
        <v>0.86266349583828772</v>
      </c>
    </row>
    <row r="86" spans="1:30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f t="shared" si="1"/>
        <v>4</v>
      </c>
      <c r="S86">
        <v>9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  <c r="AD86">
        <v>0.86266349583828772</v>
      </c>
    </row>
    <row r="87" spans="1:30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f t="shared" si="1"/>
        <v>3</v>
      </c>
      <c r="S87">
        <v>9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  <c r="AD87">
        <v>0.86266349583828772</v>
      </c>
    </row>
    <row r="88" spans="1:30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f t="shared" si="1"/>
        <v>2</v>
      </c>
      <c r="S88">
        <v>9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  <c r="AD88">
        <v>0.86266349583828772</v>
      </c>
    </row>
    <row r="89" spans="1:30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f t="shared" si="1"/>
        <v>3</v>
      </c>
      <c r="S89">
        <v>9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  <c r="AD89">
        <v>0.86266349583828772</v>
      </c>
    </row>
    <row r="90" spans="1:30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f t="shared" si="1"/>
        <v>4</v>
      </c>
      <c r="S90">
        <v>9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  <c r="AD90">
        <v>0.86266349583828772</v>
      </c>
    </row>
    <row r="91" spans="1:30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3</v>
      </c>
      <c r="S91">
        <v>9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  <c r="AD91">
        <v>0.86266349583828772</v>
      </c>
    </row>
    <row r="92" spans="1:30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2</v>
      </c>
      <c r="S92">
        <v>9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  <c r="AD92">
        <v>0.86266349583828772</v>
      </c>
    </row>
    <row r="93" spans="1:30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f t="shared" si="1"/>
        <v>5</v>
      </c>
      <c r="S93">
        <v>7</v>
      </c>
      <c r="T93">
        <v>-5.9437800000000003</v>
      </c>
      <c r="U93">
        <v>57.149239999999999</v>
      </c>
      <c r="V93">
        <v>2</v>
      </c>
      <c r="W93" t="s">
        <v>121</v>
      </c>
      <c r="X93" t="s">
        <v>118</v>
      </c>
      <c r="Y93">
        <v>15</v>
      </c>
      <c r="Z93" t="s">
        <v>119</v>
      </c>
      <c r="AA93" t="s">
        <v>120</v>
      </c>
      <c r="AB93">
        <v>2</v>
      </c>
      <c r="AC93" t="s">
        <v>112</v>
      </c>
      <c r="AD93">
        <v>0.74122448979591837</v>
      </c>
    </row>
    <row r="94" spans="1:30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f t="shared" si="1"/>
        <v>3</v>
      </c>
      <c r="S94">
        <v>7</v>
      </c>
      <c r="T94">
        <v>-5.9437800000000003</v>
      </c>
      <c r="U94">
        <v>57.149239999999999</v>
      </c>
      <c r="V94">
        <v>2</v>
      </c>
      <c r="W94" t="s">
        <v>122</v>
      </c>
      <c r="X94" t="s">
        <v>118</v>
      </c>
      <c r="Y94">
        <v>15</v>
      </c>
      <c r="Z94" t="s">
        <v>119</v>
      </c>
      <c r="AA94" t="s">
        <v>120</v>
      </c>
      <c r="AB94">
        <v>2</v>
      </c>
      <c r="AC94" t="s">
        <v>112</v>
      </c>
      <c r="AD94">
        <v>0.74122448979591837</v>
      </c>
    </row>
    <row r="95" spans="1:30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f t="shared" si="1"/>
        <v>3</v>
      </c>
      <c r="S95">
        <v>7</v>
      </c>
      <c r="T95">
        <v>-5.9437800000000003</v>
      </c>
      <c r="U95">
        <v>57.149239999999999</v>
      </c>
      <c r="V95">
        <v>2</v>
      </c>
      <c r="W95" t="s">
        <v>123</v>
      </c>
      <c r="X95" t="s">
        <v>118</v>
      </c>
      <c r="Y95">
        <v>15</v>
      </c>
      <c r="Z95" t="s">
        <v>119</v>
      </c>
      <c r="AA95" t="s">
        <v>120</v>
      </c>
      <c r="AB95">
        <v>2</v>
      </c>
      <c r="AC95" t="s">
        <v>112</v>
      </c>
      <c r="AD95">
        <v>0.74122448979591837</v>
      </c>
    </row>
    <row r="96" spans="1:30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f t="shared" si="1"/>
        <v>3</v>
      </c>
      <c r="S96">
        <v>7</v>
      </c>
      <c r="T96">
        <v>-5.9437800000000003</v>
      </c>
      <c r="U96">
        <v>57.149239999999999</v>
      </c>
      <c r="V96">
        <v>2</v>
      </c>
      <c r="W96" t="s">
        <v>124</v>
      </c>
      <c r="X96" t="s">
        <v>118</v>
      </c>
      <c r="Y96">
        <v>15</v>
      </c>
      <c r="Z96" t="s">
        <v>119</v>
      </c>
      <c r="AA96" t="s">
        <v>120</v>
      </c>
      <c r="AB96">
        <v>2</v>
      </c>
      <c r="AC96" t="s">
        <v>112</v>
      </c>
      <c r="AD96">
        <v>0.74122448979591837</v>
      </c>
    </row>
    <row r="97" spans="1:30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f t="shared" si="1"/>
        <v>4</v>
      </c>
      <c r="S97">
        <v>7</v>
      </c>
      <c r="T97">
        <v>-5.9437800000000003</v>
      </c>
      <c r="U97">
        <v>57.149239999999999</v>
      </c>
      <c r="V97">
        <v>2</v>
      </c>
      <c r="W97" t="s">
        <v>125</v>
      </c>
      <c r="X97" t="s">
        <v>118</v>
      </c>
      <c r="Y97">
        <v>15</v>
      </c>
      <c r="Z97" t="s">
        <v>119</v>
      </c>
      <c r="AA97" t="s">
        <v>120</v>
      </c>
      <c r="AB97">
        <v>2</v>
      </c>
      <c r="AC97" t="s">
        <v>112</v>
      </c>
      <c r="AD97">
        <v>0.74122448979591837</v>
      </c>
    </row>
    <row r="98" spans="1:30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2</v>
      </c>
      <c r="S98">
        <v>7</v>
      </c>
      <c r="T98">
        <v>-5.9437800000000003</v>
      </c>
      <c r="U98">
        <v>57.149239999999999</v>
      </c>
      <c r="V98">
        <v>2</v>
      </c>
      <c r="W98" t="s">
        <v>126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  <c r="AD98">
        <v>0.74122448979591837</v>
      </c>
    </row>
    <row r="99" spans="1:30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3</v>
      </c>
      <c r="S99">
        <v>7</v>
      </c>
      <c r="T99">
        <v>-5.9437800000000003</v>
      </c>
      <c r="U99">
        <v>57.149239999999999</v>
      </c>
      <c r="V99">
        <v>2</v>
      </c>
      <c r="W99" t="s">
        <v>127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  <c r="AD99">
        <v>0.74122448979591837</v>
      </c>
    </row>
    <row r="100" spans="1:30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2</v>
      </c>
      <c r="S100">
        <v>7</v>
      </c>
      <c r="T100">
        <v>-5.9437800000000003</v>
      </c>
      <c r="U100">
        <v>57.149239999999999</v>
      </c>
      <c r="V100">
        <v>2</v>
      </c>
      <c r="W100" t="s">
        <v>128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  <c r="AD100">
        <v>0.74122448979591837</v>
      </c>
    </row>
    <row r="101" spans="1:30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2</v>
      </c>
      <c r="S101">
        <v>7</v>
      </c>
      <c r="T101">
        <v>-5.9437800000000003</v>
      </c>
      <c r="U101">
        <v>57.149239999999999</v>
      </c>
      <c r="V101">
        <v>2</v>
      </c>
      <c r="W101" t="s">
        <v>129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  <c r="AD101">
        <v>0.74122448979591837</v>
      </c>
    </row>
    <row r="102" spans="1:30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t="shared" si="1"/>
        <v>2</v>
      </c>
      <c r="S102">
        <v>7</v>
      </c>
      <c r="T102">
        <v>-5.9437800000000003</v>
      </c>
      <c r="U102">
        <v>57.149239999999999</v>
      </c>
      <c r="V102">
        <v>2</v>
      </c>
      <c r="W102" t="s">
        <v>130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  <c r="AD102">
        <v>0.74122448979591837</v>
      </c>
    </row>
    <row r="103" spans="1:30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2</v>
      </c>
      <c r="S103">
        <v>7</v>
      </c>
      <c r="T103">
        <v>-5.9437800000000003</v>
      </c>
      <c r="U103">
        <v>57.149239999999999</v>
      </c>
      <c r="V103">
        <v>2</v>
      </c>
      <c r="W103" t="s">
        <v>131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  <c r="AD103">
        <v>0.74122448979591837</v>
      </c>
    </row>
    <row r="104" spans="1:30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f t="shared" si="1"/>
        <v>3</v>
      </c>
      <c r="S104">
        <v>7</v>
      </c>
      <c r="T104">
        <v>-5.9437800000000003</v>
      </c>
      <c r="U104">
        <v>57.149239999999999</v>
      </c>
      <c r="V104">
        <v>2</v>
      </c>
      <c r="W104" t="s">
        <v>132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  <c r="AD104">
        <v>0.74122448979591837</v>
      </c>
    </row>
    <row r="105" spans="1:30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f t="shared" si="1"/>
        <v>2</v>
      </c>
      <c r="S105">
        <v>7</v>
      </c>
      <c r="T105">
        <v>-5.9437800000000003</v>
      </c>
      <c r="U105">
        <v>57.149239999999999</v>
      </c>
      <c r="V105">
        <v>2</v>
      </c>
      <c r="W105" t="s">
        <v>133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  <c r="AD105">
        <v>0.74122448979591837</v>
      </c>
    </row>
    <row r="106" spans="1:30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2</v>
      </c>
      <c r="S106">
        <v>5</v>
      </c>
      <c r="T106">
        <v>-5.5759210000000001</v>
      </c>
      <c r="U106">
        <v>56.155607000000003</v>
      </c>
      <c r="V106">
        <v>2</v>
      </c>
      <c r="W106" t="s">
        <v>103</v>
      </c>
      <c r="X106" t="s">
        <v>118</v>
      </c>
      <c r="Y106">
        <v>5</v>
      </c>
      <c r="Z106" t="s">
        <v>107</v>
      </c>
      <c r="AA106" t="s">
        <v>120</v>
      </c>
      <c r="AB106">
        <v>2</v>
      </c>
      <c r="AC106" t="s">
        <v>98</v>
      </c>
      <c r="AD106">
        <v>0.80790123456790131</v>
      </c>
    </row>
    <row r="107" spans="1:30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f t="shared" si="1"/>
        <v>2</v>
      </c>
      <c r="S107">
        <v>5</v>
      </c>
      <c r="T107">
        <v>-5.5759210000000001</v>
      </c>
      <c r="U107">
        <v>56.155607000000003</v>
      </c>
      <c r="V107">
        <v>2</v>
      </c>
      <c r="W107" t="s">
        <v>103</v>
      </c>
      <c r="X107" t="s">
        <v>118</v>
      </c>
      <c r="Y107">
        <v>5</v>
      </c>
      <c r="Z107" t="s">
        <v>107</v>
      </c>
      <c r="AA107" t="s">
        <v>120</v>
      </c>
      <c r="AB107">
        <v>2</v>
      </c>
      <c r="AC107" t="s">
        <v>98</v>
      </c>
      <c r="AD107">
        <v>0.80790123456790131</v>
      </c>
    </row>
    <row r="108" spans="1:30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f t="shared" si="1"/>
        <v>2</v>
      </c>
      <c r="S108">
        <v>5</v>
      </c>
      <c r="T108">
        <v>-5.5759210000000001</v>
      </c>
      <c r="U108">
        <v>56.155607000000003</v>
      </c>
      <c r="V108">
        <v>2</v>
      </c>
      <c r="W108" t="s">
        <v>103</v>
      </c>
      <c r="X108" t="s">
        <v>118</v>
      </c>
      <c r="Y108">
        <v>5</v>
      </c>
      <c r="Z108" t="s">
        <v>107</v>
      </c>
      <c r="AA108" t="s">
        <v>120</v>
      </c>
      <c r="AB108">
        <v>2</v>
      </c>
      <c r="AC108" t="s">
        <v>98</v>
      </c>
      <c r="AD108">
        <v>0.80790123456790131</v>
      </c>
    </row>
    <row r="109" spans="1:30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f t="shared" si="1"/>
        <v>3</v>
      </c>
      <c r="S109">
        <v>5</v>
      </c>
      <c r="T109">
        <v>-5.5759210000000001</v>
      </c>
      <c r="U109">
        <v>56.155607000000003</v>
      </c>
      <c r="V109">
        <v>2</v>
      </c>
      <c r="W109" t="s">
        <v>103</v>
      </c>
      <c r="X109" t="s">
        <v>118</v>
      </c>
      <c r="Y109">
        <v>5</v>
      </c>
      <c r="Z109" t="s">
        <v>107</v>
      </c>
      <c r="AA109" t="s">
        <v>120</v>
      </c>
      <c r="AB109">
        <v>2</v>
      </c>
      <c r="AC109" t="s">
        <v>98</v>
      </c>
      <c r="AD109">
        <v>0.80790123456790131</v>
      </c>
    </row>
    <row r="110" spans="1:30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  <c r="S110">
        <v>5</v>
      </c>
      <c r="T110">
        <v>-5.5759210000000001</v>
      </c>
      <c r="U110">
        <v>56.155607000000003</v>
      </c>
      <c r="V110">
        <v>2</v>
      </c>
      <c r="W110" t="s">
        <v>103</v>
      </c>
      <c r="X110" t="s">
        <v>118</v>
      </c>
      <c r="Y110">
        <v>5</v>
      </c>
      <c r="Z110" t="s">
        <v>107</v>
      </c>
      <c r="AA110" t="s">
        <v>120</v>
      </c>
      <c r="AB110">
        <v>2</v>
      </c>
      <c r="AC110" t="s">
        <v>98</v>
      </c>
      <c r="AD110">
        <v>0.80790123456790131</v>
      </c>
    </row>
    <row r="111" spans="1:30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1</v>
      </c>
      <c r="S111">
        <v>5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  <c r="AD111">
        <v>0.80790123456790131</v>
      </c>
    </row>
    <row r="112" spans="1:30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2</v>
      </c>
      <c r="S112">
        <v>5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  <c r="AD112">
        <v>0.80790123456790131</v>
      </c>
    </row>
    <row r="113" spans="1:30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4</v>
      </c>
      <c r="S113">
        <v>5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  <c r="AD113">
        <v>0.80790123456790131</v>
      </c>
    </row>
    <row r="114" spans="1:30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3</v>
      </c>
      <c r="S114">
        <v>5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  <c r="AD114">
        <v>0.80790123456790131</v>
      </c>
    </row>
    <row r="115" spans="1:30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2</v>
      </c>
      <c r="S115">
        <v>5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  <c r="AD115">
        <v>0.80790123456790131</v>
      </c>
    </row>
    <row r="116" spans="1:30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f t="shared" si="1"/>
        <v>4</v>
      </c>
      <c r="S116">
        <v>5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  <c r="AD116">
        <v>0.80790123456790131</v>
      </c>
    </row>
    <row r="117" spans="1:30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1</v>
      </c>
      <c r="S117">
        <v>5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  <c r="AD117">
        <v>0.80790123456790131</v>
      </c>
    </row>
    <row r="118" spans="1:30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f t="shared" si="1"/>
        <v>3</v>
      </c>
      <c r="S118">
        <v>5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  <c r="AD118">
        <v>0.80790123456790131</v>
      </c>
    </row>
    <row r="119" spans="1:30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  <c r="S119">
        <v>5</v>
      </c>
      <c r="T119">
        <v>-5.6012940000000002</v>
      </c>
      <c r="U119">
        <v>55.735104</v>
      </c>
      <c r="V119">
        <v>2</v>
      </c>
      <c r="W119" t="s">
        <v>103</v>
      </c>
      <c r="X119" t="s">
        <v>118</v>
      </c>
      <c r="Y119">
        <v>9</v>
      </c>
      <c r="Z119" t="s">
        <v>107</v>
      </c>
      <c r="AA119" t="s">
        <v>120</v>
      </c>
      <c r="AB119">
        <v>2</v>
      </c>
      <c r="AC119" t="s">
        <v>98</v>
      </c>
      <c r="AD119">
        <v>0.78798185941043086</v>
      </c>
    </row>
    <row r="120" spans="1:30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f t="shared" si="1"/>
        <v>2</v>
      </c>
      <c r="S120">
        <v>5</v>
      </c>
      <c r="T120">
        <v>-5.6012940000000002</v>
      </c>
      <c r="U120">
        <v>55.735104</v>
      </c>
      <c r="V120">
        <v>2</v>
      </c>
      <c r="W120" t="s">
        <v>103</v>
      </c>
      <c r="X120" t="s">
        <v>118</v>
      </c>
      <c r="Y120">
        <v>9</v>
      </c>
      <c r="Z120" t="s">
        <v>107</v>
      </c>
      <c r="AA120" t="s">
        <v>120</v>
      </c>
      <c r="AB120">
        <v>2</v>
      </c>
      <c r="AC120" t="s">
        <v>98</v>
      </c>
      <c r="AD120">
        <v>0.78798185941043086</v>
      </c>
    </row>
    <row r="121" spans="1:30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1</v>
      </c>
      <c r="S121">
        <v>5</v>
      </c>
      <c r="T121">
        <v>-5.6012940000000002</v>
      </c>
      <c r="U121">
        <v>55.735104</v>
      </c>
      <c r="V121">
        <v>2</v>
      </c>
      <c r="W121" t="s">
        <v>103</v>
      </c>
      <c r="X121" t="s">
        <v>118</v>
      </c>
      <c r="Y121">
        <v>9</v>
      </c>
      <c r="Z121" t="s">
        <v>107</v>
      </c>
      <c r="AA121" t="s">
        <v>120</v>
      </c>
      <c r="AB121">
        <v>2</v>
      </c>
      <c r="AC121" t="s">
        <v>98</v>
      </c>
      <c r="AD121">
        <v>0.78798185941043086</v>
      </c>
    </row>
    <row r="122" spans="1:30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f t="shared" si="1"/>
        <v>2</v>
      </c>
      <c r="S122">
        <v>5</v>
      </c>
      <c r="T122">
        <v>-5.6012940000000002</v>
      </c>
      <c r="U122">
        <v>55.735104</v>
      </c>
      <c r="V122">
        <v>2</v>
      </c>
      <c r="W122" t="s">
        <v>103</v>
      </c>
      <c r="X122" t="s">
        <v>118</v>
      </c>
      <c r="Y122">
        <v>9</v>
      </c>
      <c r="Z122" t="s">
        <v>107</v>
      </c>
      <c r="AA122" t="s">
        <v>120</v>
      </c>
      <c r="AB122">
        <v>2</v>
      </c>
      <c r="AC122" t="s">
        <v>98</v>
      </c>
      <c r="AD122">
        <v>0.78798185941043086</v>
      </c>
    </row>
    <row r="123" spans="1:30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2</v>
      </c>
      <c r="S123">
        <v>5</v>
      </c>
      <c r="T123">
        <v>-5.6012940000000002</v>
      </c>
      <c r="U123">
        <v>55.735104</v>
      </c>
      <c r="V123">
        <v>2</v>
      </c>
      <c r="W123" t="s">
        <v>103</v>
      </c>
      <c r="X123" t="s">
        <v>118</v>
      </c>
      <c r="Y123">
        <v>9</v>
      </c>
      <c r="Z123" t="s">
        <v>107</v>
      </c>
      <c r="AA123" t="s">
        <v>120</v>
      </c>
      <c r="AB123">
        <v>2</v>
      </c>
      <c r="AC123" t="s">
        <v>98</v>
      </c>
      <c r="AD123">
        <v>0.78798185941043086</v>
      </c>
    </row>
    <row r="124" spans="1:30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1</v>
      </c>
      <c r="S124">
        <v>5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  <c r="AD124">
        <v>0.78798185941043086</v>
      </c>
    </row>
    <row r="125" spans="1:30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1</v>
      </c>
      <c r="S125">
        <v>5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  <c r="AD125">
        <v>0.78798185941043086</v>
      </c>
    </row>
    <row r="126" spans="1:30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f t="shared" si="1"/>
        <v>2</v>
      </c>
      <c r="S126">
        <v>5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  <c r="AD126">
        <v>0.78798185941043086</v>
      </c>
    </row>
    <row r="127" spans="1:30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f t="shared" si="1"/>
        <v>2</v>
      </c>
      <c r="S127">
        <v>5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  <c r="AD127">
        <v>0.78798185941043086</v>
      </c>
    </row>
    <row r="128" spans="1:30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v>0</v>
      </c>
      <c r="R128">
        <f t="shared" si="1"/>
        <v>0</v>
      </c>
      <c r="S128">
        <v>5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  <c r="AD128">
        <v>0.78798185941043086</v>
      </c>
    </row>
    <row r="129" spans="1:30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  <c r="S129">
        <v>5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  <c r="AD129">
        <v>0.78798185941043086</v>
      </c>
    </row>
    <row r="130" spans="1:30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1</v>
      </c>
      <c r="S130">
        <v>5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  <c r="AD130">
        <v>0.78798185941043086</v>
      </c>
    </row>
    <row r="131" spans="1:30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f t="shared" ref="R131" si="2">COUNTIF(E131:Q131,1)</f>
        <v>2</v>
      </c>
      <c r="S131">
        <v>5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  <c r="AD131">
        <v>0.78798185941043086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E411-D13C-48E5-8A0F-2C80DF4C1A42}">
  <dimension ref="A1:AC136"/>
  <sheetViews>
    <sheetView topLeftCell="A5" workbookViewId="0">
      <pane xSplit="2" topLeftCell="C1" activePane="topRight" state="frozen"/>
      <selection pane="topRight" activeCell="E45" sqref="E45:S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19" max="19" width="10.83203125" customWidth="1"/>
    <col min="20" max="20" width="9"/>
    <col min="21" max="21" width="9" bestFit="1" customWidth="1"/>
    <col min="22" max="22" width="9"/>
    <col min="23" max="23" width="11.1640625" customWidth="1"/>
    <col min="24" max="24" width="27" customWidth="1"/>
  </cols>
  <sheetData>
    <row r="1" spans="1:29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23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</row>
    <row r="2" spans="1:29" x14ac:dyDescent="0.2">
      <c r="A2" t="s">
        <v>22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S2">
        <f>(COUNTIF(E2:Q2,1))</f>
        <v>10</v>
      </c>
    </row>
    <row r="3" spans="1:29" x14ac:dyDescent="0.2">
      <c r="A3" t="s">
        <v>44</v>
      </c>
      <c r="E3">
        <f>COUNTIF(E4:E16,1)</f>
        <v>3</v>
      </c>
      <c r="F3">
        <f t="shared" ref="F3:Q3" si="0">COUNTIF(F4:F16,1)</f>
        <v>13</v>
      </c>
      <c r="G3">
        <f t="shared" si="0"/>
        <v>6</v>
      </c>
      <c r="H3">
        <f t="shared" si="0"/>
        <v>2</v>
      </c>
      <c r="I3">
        <f t="shared" si="0"/>
        <v>1</v>
      </c>
      <c r="J3">
        <f t="shared" si="0"/>
        <v>10</v>
      </c>
      <c r="K3">
        <f t="shared" si="0"/>
        <v>2</v>
      </c>
      <c r="L3">
        <f t="shared" si="0"/>
        <v>12</v>
      </c>
      <c r="M3">
        <f t="shared" si="0"/>
        <v>0</v>
      </c>
      <c r="N3">
        <f t="shared" si="0"/>
        <v>0</v>
      </c>
      <c r="O3">
        <f t="shared" si="0"/>
        <v>4</v>
      </c>
      <c r="P3">
        <f t="shared" si="0"/>
        <v>1</v>
      </c>
      <c r="Q3">
        <f t="shared" si="0"/>
        <v>0</v>
      </c>
    </row>
    <row r="4" spans="1:29" x14ac:dyDescent="0.2">
      <c r="A4" t="s">
        <v>30</v>
      </c>
      <c r="B4" t="s">
        <v>31</v>
      </c>
      <c r="C4" s="1">
        <v>2.0833333333333332E-2</v>
      </c>
      <c r="D4">
        <v>40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4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</row>
    <row r="5" spans="1:29" x14ac:dyDescent="0.2">
      <c r="A5" t="s">
        <v>30</v>
      </c>
      <c r="B5" t="s">
        <v>31</v>
      </c>
      <c r="C5" s="1">
        <v>4.1666666666666664E-2</v>
      </c>
      <c r="D5">
        <v>70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</row>
    <row r="6" spans="1:29" x14ac:dyDescent="0.2">
      <c r="A6" t="s">
        <v>30</v>
      </c>
      <c r="B6" t="s">
        <v>31</v>
      </c>
      <c r="C6" s="1">
        <v>6.25E-2</v>
      </c>
      <c r="D6">
        <v>100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5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</row>
    <row r="7" spans="1:29" x14ac:dyDescent="0.2">
      <c r="A7" t="s">
        <v>30</v>
      </c>
      <c r="B7" t="s">
        <v>31</v>
      </c>
      <c r="C7" s="1">
        <v>8.3333333333333329E-2</v>
      </c>
      <c r="D7">
        <v>130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5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</row>
    <row r="8" spans="1:29" x14ac:dyDescent="0.2">
      <c r="A8" t="s">
        <v>30</v>
      </c>
      <c r="B8" t="s">
        <v>31</v>
      </c>
      <c r="C8" s="1">
        <v>0.10416666666666667</v>
      </c>
      <c r="D8">
        <v>160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5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</row>
    <row r="9" spans="1:29" x14ac:dyDescent="0.2">
      <c r="A9" t="s">
        <v>30</v>
      </c>
      <c r="B9" t="s">
        <v>31</v>
      </c>
      <c r="C9" s="1">
        <v>0.125</v>
      </c>
      <c r="D9">
        <v>190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</row>
    <row r="10" spans="1:29" x14ac:dyDescent="0.2">
      <c r="A10" t="s">
        <v>30</v>
      </c>
      <c r="B10" t="s">
        <v>31</v>
      </c>
      <c r="C10" s="1">
        <v>0.14583333333333334</v>
      </c>
      <c r="D10">
        <v>220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</row>
    <row r="11" spans="1:29" x14ac:dyDescent="0.2">
      <c r="A11" t="s">
        <v>30</v>
      </c>
      <c r="B11" t="s">
        <v>31</v>
      </c>
      <c r="C11" s="1">
        <v>0.16666666666666666</v>
      </c>
      <c r="D11">
        <v>250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</row>
    <row r="12" spans="1:29" x14ac:dyDescent="0.2">
      <c r="A12" t="s">
        <v>30</v>
      </c>
      <c r="B12" t="s">
        <v>31</v>
      </c>
      <c r="C12" s="1">
        <v>0.1875</v>
      </c>
      <c r="D12">
        <v>280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</row>
    <row r="13" spans="1:29" x14ac:dyDescent="0.2">
      <c r="A13" t="s">
        <v>30</v>
      </c>
      <c r="B13" t="s">
        <v>31</v>
      </c>
      <c r="C13" s="1">
        <v>0.20833333333333334</v>
      </c>
      <c r="D13">
        <v>310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</row>
    <row r="14" spans="1:29" x14ac:dyDescent="0.2">
      <c r="A14" t="s">
        <v>30</v>
      </c>
      <c r="B14" t="s">
        <v>31</v>
      </c>
      <c r="C14" s="1">
        <v>0.22916666666666666</v>
      </c>
      <c r="D14">
        <v>340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</row>
    <row r="15" spans="1:29" x14ac:dyDescent="0.2">
      <c r="A15" t="s">
        <v>60</v>
      </c>
      <c r="B15" t="s">
        <v>31</v>
      </c>
      <c r="C15" s="1">
        <v>0.25</v>
      </c>
      <c r="D15" s="10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T15">
        <v>-6.0420670000000003</v>
      </c>
      <c r="U15">
        <v>55.667783</v>
      </c>
      <c r="V15">
        <v>1</v>
      </c>
      <c r="W15" t="s">
        <v>95</v>
      </c>
      <c r="X15" t="s">
        <v>96</v>
      </c>
      <c r="Y15">
        <v>10</v>
      </c>
      <c r="Z15" t="s">
        <v>97</v>
      </c>
      <c r="AA15" t="s">
        <v>83</v>
      </c>
      <c r="AB15">
        <v>1</v>
      </c>
      <c r="AC15" t="s">
        <v>98</v>
      </c>
    </row>
    <row r="16" spans="1:29" x14ac:dyDescent="0.2">
      <c r="A16" t="s">
        <v>60</v>
      </c>
      <c r="B16" t="s">
        <v>31</v>
      </c>
      <c r="C16" s="1">
        <v>0.27083333333333331</v>
      </c>
      <c r="D16">
        <v>30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6</v>
      </c>
      <c r="T16">
        <v>-6.0420670000000003</v>
      </c>
      <c r="U16">
        <v>55.667783</v>
      </c>
      <c r="V16">
        <v>1</v>
      </c>
      <c r="W16" t="s">
        <v>95</v>
      </c>
      <c r="X16" t="s">
        <v>96</v>
      </c>
      <c r="Y16">
        <v>10</v>
      </c>
      <c r="Z16" t="s">
        <v>97</v>
      </c>
      <c r="AA16" t="s">
        <v>83</v>
      </c>
      <c r="AB16">
        <v>1</v>
      </c>
      <c r="AC16" t="s">
        <v>98</v>
      </c>
    </row>
    <row r="17" spans="1:29" x14ac:dyDescent="0.2">
      <c r="B17" t="s">
        <v>44</v>
      </c>
      <c r="C17" s="1"/>
      <c r="E17">
        <f>COUNTIF(E18:E30,1)</f>
        <v>1</v>
      </c>
      <c r="F17">
        <f t="shared" ref="F17:Q17" si="1">COUNTIF(F18:F30,1)</f>
        <v>13</v>
      </c>
      <c r="G17">
        <f t="shared" si="1"/>
        <v>6</v>
      </c>
      <c r="H17">
        <f t="shared" si="1"/>
        <v>0</v>
      </c>
      <c r="I17">
        <f t="shared" si="1"/>
        <v>0</v>
      </c>
      <c r="J17">
        <f t="shared" si="1"/>
        <v>3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10</v>
      </c>
      <c r="P17">
        <f t="shared" si="1"/>
        <v>0</v>
      </c>
      <c r="Q17">
        <f t="shared" si="1"/>
        <v>0</v>
      </c>
      <c r="S17">
        <f>COUNTIF(E17:Q17,"&gt;0")</f>
        <v>6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3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4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2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4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4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3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3</v>
      </c>
      <c r="T28">
        <v>-5.5577329999999998</v>
      </c>
      <c r="U28">
        <v>56.107717000000001</v>
      </c>
      <c r="V28">
        <v>1</v>
      </c>
      <c r="W28" t="s">
        <v>99</v>
      </c>
      <c r="X28" t="s">
        <v>100</v>
      </c>
      <c r="Y28">
        <v>10</v>
      </c>
      <c r="Z28" t="s">
        <v>101</v>
      </c>
      <c r="AA28" t="s">
        <v>102</v>
      </c>
      <c r="AB28">
        <v>1</v>
      </c>
      <c r="AC28" t="s">
        <v>98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3</v>
      </c>
      <c r="T29">
        <v>-5.5577329999999998</v>
      </c>
      <c r="U29">
        <v>56.107717000000001</v>
      </c>
      <c r="V29">
        <v>1</v>
      </c>
      <c r="W29" t="s">
        <v>99</v>
      </c>
      <c r="X29" t="s">
        <v>100</v>
      </c>
      <c r="Y29">
        <v>10</v>
      </c>
      <c r="Z29" t="s">
        <v>101</v>
      </c>
      <c r="AA29" t="s">
        <v>102</v>
      </c>
      <c r="AB29">
        <v>1</v>
      </c>
      <c r="AC29" t="s">
        <v>98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3</v>
      </c>
      <c r="T30">
        <v>-5.5577329999999998</v>
      </c>
      <c r="U30">
        <v>56.107717000000001</v>
      </c>
      <c r="V30">
        <v>1</v>
      </c>
      <c r="W30" t="s">
        <v>99</v>
      </c>
      <c r="X30" t="s">
        <v>100</v>
      </c>
      <c r="Y30">
        <v>10</v>
      </c>
      <c r="Z30" t="s">
        <v>101</v>
      </c>
      <c r="AA30" t="s">
        <v>102</v>
      </c>
      <c r="AB30">
        <v>1</v>
      </c>
      <c r="AC30" t="s">
        <v>98</v>
      </c>
    </row>
    <row r="31" spans="1:29" x14ac:dyDescent="0.2">
      <c r="B31" t="s">
        <v>44</v>
      </c>
      <c r="C31" s="1"/>
      <c r="E31">
        <f>COUNTIF(E32:E44,1)</f>
        <v>1</v>
      </c>
      <c r="F31">
        <f t="shared" ref="F31:Q31" si="2">COUNTIF(F32:F44,1)</f>
        <v>13</v>
      </c>
      <c r="G31">
        <f t="shared" si="2"/>
        <v>5</v>
      </c>
      <c r="H31">
        <f t="shared" si="2"/>
        <v>0</v>
      </c>
      <c r="I31">
        <f t="shared" si="2"/>
        <v>0</v>
      </c>
      <c r="J31">
        <f t="shared" si="2"/>
        <v>6</v>
      </c>
      <c r="K31">
        <f t="shared" si="2"/>
        <v>1</v>
      </c>
      <c r="L31">
        <f t="shared" si="2"/>
        <v>4</v>
      </c>
      <c r="M31">
        <f t="shared" si="2"/>
        <v>0</v>
      </c>
      <c r="N31">
        <f t="shared" si="2"/>
        <v>0</v>
      </c>
      <c r="O31">
        <f t="shared" si="2"/>
        <v>12</v>
      </c>
      <c r="P31">
        <f t="shared" si="2"/>
        <v>1</v>
      </c>
      <c r="Q31">
        <f t="shared" si="2"/>
        <v>0</v>
      </c>
      <c r="S31">
        <f>COUNTIF(E31:Q31,"&gt;0")</f>
        <v>8</v>
      </c>
    </row>
    <row r="32" spans="1:29" x14ac:dyDescent="0.2">
      <c r="A32" t="s">
        <v>63</v>
      </c>
      <c r="B32" t="s">
        <v>34</v>
      </c>
      <c r="C32" s="1">
        <v>2.0833333333333332E-2</v>
      </c>
      <c r="D32" s="10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2</v>
      </c>
      <c r="S32">
        <v>12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</row>
    <row r="33" spans="1:29" x14ac:dyDescent="0.2">
      <c r="A33" t="s">
        <v>63</v>
      </c>
      <c r="B33" t="s">
        <v>34</v>
      </c>
      <c r="C33" s="1">
        <v>4.1666666666666664E-2</v>
      </c>
      <c r="D33">
        <v>30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4</v>
      </c>
      <c r="S33">
        <v>12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</row>
    <row r="34" spans="1:29" x14ac:dyDescent="0.2">
      <c r="A34" t="s">
        <v>63</v>
      </c>
      <c r="B34" t="s">
        <v>34</v>
      </c>
      <c r="C34" s="1">
        <v>6.25E-2</v>
      </c>
      <c r="D34">
        <v>60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3</v>
      </c>
      <c r="S34">
        <v>12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</row>
    <row r="35" spans="1:29" x14ac:dyDescent="0.2">
      <c r="A35" t="s">
        <v>63</v>
      </c>
      <c r="B35" t="s">
        <v>34</v>
      </c>
      <c r="C35" s="1">
        <v>8.3333333333333329E-2</v>
      </c>
      <c r="D35">
        <v>90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4</v>
      </c>
      <c r="S35">
        <v>12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</row>
    <row r="36" spans="1:29" x14ac:dyDescent="0.2">
      <c r="A36" t="s">
        <v>63</v>
      </c>
      <c r="B36" t="s">
        <v>34</v>
      </c>
      <c r="C36" s="1">
        <v>0.10416666666666667</v>
      </c>
      <c r="D36">
        <v>120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3</v>
      </c>
      <c r="S36">
        <v>12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</row>
    <row r="37" spans="1:29" x14ac:dyDescent="0.2">
      <c r="A37" t="s">
        <v>63</v>
      </c>
      <c r="B37" t="s">
        <v>34</v>
      </c>
      <c r="C37" s="1">
        <v>0.125</v>
      </c>
      <c r="D37">
        <v>150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3</v>
      </c>
      <c r="S37">
        <v>12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</row>
    <row r="38" spans="1:29" x14ac:dyDescent="0.2">
      <c r="A38" t="s">
        <v>63</v>
      </c>
      <c r="B38" t="s">
        <v>34</v>
      </c>
      <c r="C38" s="1">
        <v>0.14583333333333334</v>
      </c>
      <c r="D38">
        <v>180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4</v>
      </c>
      <c r="S38">
        <v>12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</row>
    <row r="39" spans="1:29" x14ac:dyDescent="0.2">
      <c r="A39" t="s">
        <v>63</v>
      </c>
      <c r="B39" t="s">
        <v>34</v>
      </c>
      <c r="C39" s="1">
        <v>0.16666666666666666</v>
      </c>
      <c r="D39">
        <v>210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3</v>
      </c>
      <c r="S39">
        <v>12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</row>
    <row r="40" spans="1:29" x14ac:dyDescent="0.2">
      <c r="A40" t="s">
        <v>63</v>
      </c>
      <c r="B40" t="s">
        <v>34</v>
      </c>
      <c r="C40" s="1">
        <v>0.1875</v>
      </c>
      <c r="D40">
        <v>240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4</v>
      </c>
      <c r="S40">
        <v>12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</row>
    <row r="41" spans="1:29" x14ac:dyDescent="0.2">
      <c r="A41" t="s">
        <v>63</v>
      </c>
      <c r="B41" t="s">
        <v>34</v>
      </c>
      <c r="C41" s="1">
        <v>0.20833333333333334</v>
      </c>
      <c r="D41">
        <v>270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4</v>
      </c>
      <c r="S41">
        <v>12</v>
      </c>
      <c r="T41">
        <v>-4.559717</v>
      </c>
      <c r="U41">
        <v>52.942633000000001</v>
      </c>
      <c r="V41">
        <v>1</v>
      </c>
      <c r="W41" t="s">
        <v>103</v>
      </c>
      <c r="X41" t="s">
        <v>104</v>
      </c>
      <c r="Y41">
        <v>15</v>
      </c>
      <c r="Z41" t="s">
        <v>101</v>
      </c>
      <c r="AA41" t="s">
        <v>102</v>
      </c>
      <c r="AB41">
        <v>2</v>
      </c>
      <c r="AC41" t="s">
        <v>98</v>
      </c>
    </row>
    <row r="42" spans="1:29" x14ac:dyDescent="0.2">
      <c r="A42" t="s">
        <v>63</v>
      </c>
      <c r="B42" t="s">
        <v>34</v>
      </c>
      <c r="C42" s="1">
        <v>0.22916666666666666</v>
      </c>
      <c r="D42">
        <v>300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5</v>
      </c>
      <c r="S42">
        <v>12</v>
      </c>
      <c r="T42">
        <v>-4.559717</v>
      </c>
      <c r="U42">
        <v>52.942633000000001</v>
      </c>
      <c r="V42">
        <v>1</v>
      </c>
      <c r="W42" t="s">
        <v>103</v>
      </c>
      <c r="X42" t="s">
        <v>104</v>
      </c>
      <c r="Y42">
        <v>15</v>
      </c>
      <c r="Z42" t="s">
        <v>101</v>
      </c>
      <c r="AA42" t="s">
        <v>102</v>
      </c>
      <c r="AB42">
        <v>2</v>
      </c>
      <c r="AC42" t="s">
        <v>98</v>
      </c>
    </row>
    <row r="43" spans="1:29" x14ac:dyDescent="0.2">
      <c r="A43" t="s">
        <v>63</v>
      </c>
      <c r="B43" s="5" t="s">
        <v>34</v>
      </c>
      <c r="C43" s="1">
        <v>0.25</v>
      </c>
      <c r="D43">
        <v>330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3</v>
      </c>
      <c r="S43">
        <v>12</v>
      </c>
      <c r="T43">
        <v>-4.559717</v>
      </c>
      <c r="U43">
        <v>52.942633000000001</v>
      </c>
      <c r="V43">
        <v>1</v>
      </c>
      <c r="W43" t="s">
        <v>103</v>
      </c>
      <c r="X43" t="s">
        <v>104</v>
      </c>
      <c r="Y43">
        <v>15</v>
      </c>
      <c r="Z43" t="s">
        <v>101</v>
      </c>
      <c r="AA43" t="s">
        <v>102</v>
      </c>
      <c r="AB43">
        <v>2</v>
      </c>
      <c r="AC43" t="s">
        <v>98</v>
      </c>
    </row>
    <row r="44" spans="1:29" x14ac:dyDescent="0.2">
      <c r="A44" t="s">
        <v>63</v>
      </c>
      <c r="B44" t="s">
        <v>34</v>
      </c>
      <c r="C44" s="1">
        <v>0.27083333333333331</v>
      </c>
      <c r="D44">
        <v>360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12</v>
      </c>
      <c r="T44">
        <v>-4.559717</v>
      </c>
      <c r="U44">
        <v>52.942633000000001</v>
      </c>
      <c r="V44">
        <v>1</v>
      </c>
      <c r="W44" t="s">
        <v>103</v>
      </c>
      <c r="X44" t="s">
        <v>104</v>
      </c>
      <c r="Y44">
        <v>15</v>
      </c>
      <c r="Z44" t="s">
        <v>101</v>
      </c>
      <c r="AA44" t="s">
        <v>102</v>
      </c>
      <c r="AB44">
        <v>2</v>
      </c>
      <c r="AC44" t="s">
        <v>98</v>
      </c>
    </row>
    <row r="45" spans="1:29" x14ac:dyDescent="0.2">
      <c r="B45" t="s">
        <v>44</v>
      </c>
      <c r="C45" s="1"/>
      <c r="E45">
        <f>COUNTIF(E46:E58,1)</f>
        <v>7</v>
      </c>
      <c r="F45">
        <f t="shared" ref="F45:Q45" si="3">COUNTIF(F46:F58,1)</f>
        <v>13</v>
      </c>
      <c r="G45">
        <f t="shared" si="3"/>
        <v>9</v>
      </c>
      <c r="H45">
        <f t="shared" si="3"/>
        <v>0</v>
      </c>
      <c r="I45">
        <f t="shared" si="3"/>
        <v>0</v>
      </c>
      <c r="J45">
        <f t="shared" si="3"/>
        <v>7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5</v>
      </c>
      <c r="P45">
        <f t="shared" si="3"/>
        <v>0</v>
      </c>
      <c r="Q45">
        <f t="shared" si="3"/>
        <v>0</v>
      </c>
      <c r="S45">
        <f>COUNTIF(E45:Q45,"&gt;0")</f>
        <v>5</v>
      </c>
    </row>
    <row r="46" spans="1:29" x14ac:dyDescent="0.2">
      <c r="A46" t="s">
        <v>64</v>
      </c>
      <c r="B46" t="s">
        <v>35</v>
      </c>
      <c r="C46" s="1">
        <v>2.0833333333333332E-2</v>
      </c>
      <c r="D46">
        <v>30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8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</row>
    <row r="47" spans="1:29" x14ac:dyDescent="0.2">
      <c r="A47" t="s">
        <v>64</v>
      </c>
      <c r="B47" t="s">
        <v>35</v>
      </c>
      <c r="C47" s="1">
        <v>4.1666666666666664E-2</v>
      </c>
      <c r="D47">
        <v>60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8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</row>
    <row r="48" spans="1:29" x14ac:dyDescent="0.2">
      <c r="A48" t="s">
        <v>64</v>
      </c>
      <c r="B48" t="s">
        <v>35</v>
      </c>
      <c r="C48" s="1">
        <v>6.25E-2</v>
      </c>
      <c r="D48">
        <v>90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3</v>
      </c>
      <c r="S48">
        <v>8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</row>
    <row r="49" spans="1:29" x14ac:dyDescent="0.2">
      <c r="A49" t="s">
        <v>64</v>
      </c>
      <c r="B49" t="s">
        <v>35</v>
      </c>
      <c r="C49" s="1">
        <v>8.3333333333333329E-2</v>
      </c>
      <c r="D49">
        <v>120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8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</row>
    <row r="50" spans="1:29" x14ac:dyDescent="0.2">
      <c r="A50" t="s">
        <v>64</v>
      </c>
      <c r="B50" t="s">
        <v>35</v>
      </c>
      <c r="C50" s="1">
        <v>0.10416666666666667</v>
      </c>
      <c r="D50">
        <v>150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8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</row>
    <row r="51" spans="1:29" x14ac:dyDescent="0.2">
      <c r="A51" t="s">
        <v>64</v>
      </c>
      <c r="B51" t="s">
        <v>35</v>
      </c>
      <c r="C51" s="1">
        <v>0.125</v>
      </c>
      <c r="D51">
        <v>180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8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</row>
    <row r="52" spans="1:29" x14ac:dyDescent="0.2">
      <c r="A52" t="s">
        <v>64</v>
      </c>
      <c r="B52" t="s">
        <v>35</v>
      </c>
      <c r="C52" s="1">
        <v>0.14583333333333334</v>
      </c>
      <c r="D52">
        <v>210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8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</row>
    <row r="53" spans="1:29" x14ac:dyDescent="0.2">
      <c r="A53" t="s">
        <v>64</v>
      </c>
      <c r="B53" t="s">
        <v>35</v>
      </c>
      <c r="C53" s="1">
        <v>0.16666666666666666</v>
      </c>
      <c r="D53">
        <v>240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8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</row>
    <row r="54" spans="1:29" x14ac:dyDescent="0.2">
      <c r="A54" t="s">
        <v>64</v>
      </c>
      <c r="B54" t="s">
        <v>35</v>
      </c>
      <c r="C54" s="1">
        <v>0.1875</v>
      </c>
      <c r="D54">
        <v>270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3</v>
      </c>
      <c r="S54">
        <v>8</v>
      </c>
      <c r="T54">
        <v>-4.7264670000000004</v>
      </c>
      <c r="U54">
        <v>54.077399999999997</v>
      </c>
      <c r="V54">
        <v>3</v>
      </c>
      <c r="W54" t="s">
        <v>105</v>
      </c>
      <c r="X54" t="s">
        <v>106</v>
      </c>
      <c r="Y54">
        <v>5</v>
      </c>
      <c r="Z54" t="s">
        <v>107</v>
      </c>
      <c r="AA54" t="s">
        <v>108</v>
      </c>
      <c r="AB54">
        <v>3</v>
      </c>
      <c r="AC54" t="s">
        <v>98</v>
      </c>
    </row>
    <row r="55" spans="1:29" x14ac:dyDescent="0.2">
      <c r="A55" t="s">
        <v>64</v>
      </c>
      <c r="B55" t="s">
        <v>35</v>
      </c>
      <c r="C55" s="1">
        <v>0.20833333333333334</v>
      </c>
      <c r="D55">
        <v>300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4</v>
      </c>
      <c r="S55">
        <v>8</v>
      </c>
      <c r="T55">
        <v>-4.7264670000000004</v>
      </c>
      <c r="U55">
        <v>54.077399999999997</v>
      </c>
      <c r="V55">
        <v>3</v>
      </c>
      <c r="W55" t="s">
        <v>105</v>
      </c>
      <c r="X55" t="s">
        <v>106</v>
      </c>
      <c r="Y55">
        <v>5</v>
      </c>
      <c r="Z55" t="s">
        <v>107</v>
      </c>
      <c r="AA55" t="s">
        <v>108</v>
      </c>
      <c r="AB55">
        <v>3</v>
      </c>
      <c r="AC55" t="s">
        <v>98</v>
      </c>
    </row>
    <row r="56" spans="1:29" x14ac:dyDescent="0.2">
      <c r="A56" t="s">
        <v>64</v>
      </c>
      <c r="B56" t="s">
        <v>35</v>
      </c>
      <c r="C56" s="1">
        <v>0.22916666666666666</v>
      </c>
      <c r="D56">
        <v>330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4</v>
      </c>
      <c r="S56">
        <v>8</v>
      </c>
      <c r="T56">
        <v>-4.7264670000000004</v>
      </c>
      <c r="U56">
        <v>54.077399999999997</v>
      </c>
      <c r="V56">
        <v>3</v>
      </c>
      <c r="W56" t="s">
        <v>105</v>
      </c>
      <c r="X56" t="s">
        <v>106</v>
      </c>
      <c r="Y56">
        <v>5</v>
      </c>
      <c r="Z56" t="s">
        <v>107</v>
      </c>
      <c r="AA56" t="s">
        <v>108</v>
      </c>
      <c r="AB56">
        <v>3</v>
      </c>
      <c r="AC56" t="s">
        <v>98</v>
      </c>
    </row>
    <row r="57" spans="1:29" x14ac:dyDescent="0.2">
      <c r="A57" t="s">
        <v>64</v>
      </c>
      <c r="B57" t="s">
        <v>35</v>
      </c>
      <c r="C57" s="1">
        <v>0.25</v>
      </c>
      <c r="D57">
        <v>360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8</v>
      </c>
      <c r="T57">
        <v>-4.7264670000000004</v>
      </c>
      <c r="U57">
        <v>54.077399999999997</v>
      </c>
      <c r="V57">
        <v>3</v>
      </c>
      <c r="W57" t="s">
        <v>105</v>
      </c>
      <c r="X57" t="s">
        <v>106</v>
      </c>
      <c r="Y57">
        <v>5</v>
      </c>
      <c r="Z57" t="s">
        <v>107</v>
      </c>
      <c r="AA57" t="s">
        <v>108</v>
      </c>
      <c r="AB57">
        <v>3</v>
      </c>
      <c r="AC57" t="s">
        <v>98</v>
      </c>
    </row>
    <row r="58" spans="1:29" x14ac:dyDescent="0.2">
      <c r="A58" t="s">
        <v>65</v>
      </c>
      <c r="B58" t="s">
        <v>35</v>
      </c>
      <c r="C58" s="1">
        <v>0.27083333333333331</v>
      </c>
      <c r="D58" s="10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8</v>
      </c>
      <c r="T58">
        <v>-4.7264670000000004</v>
      </c>
      <c r="U58">
        <v>54.077399999999997</v>
      </c>
      <c r="V58">
        <v>3</v>
      </c>
      <c r="W58" t="s">
        <v>105</v>
      </c>
      <c r="X58" t="s">
        <v>106</v>
      </c>
      <c r="Y58">
        <v>5</v>
      </c>
      <c r="Z58" t="s">
        <v>107</v>
      </c>
      <c r="AA58" t="s">
        <v>108</v>
      </c>
      <c r="AB58">
        <v>3</v>
      </c>
      <c r="AC58" t="s">
        <v>98</v>
      </c>
    </row>
    <row r="59" spans="1:29" x14ac:dyDescent="0.2">
      <c r="A59" t="s">
        <v>46</v>
      </c>
      <c r="B59" t="s">
        <v>36</v>
      </c>
      <c r="C59" s="1">
        <v>2.0833333333333332E-2</v>
      </c>
      <c r="D59">
        <v>30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6</v>
      </c>
      <c r="S59">
        <v>12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</row>
    <row r="60" spans="1:29" x14ac:dyDescent="0.2">
      <c r="A60" t="s">
        <v>46</v>
      </c>
      <c r="B60" t="s">
        <v>36</v>
      </c>
      <c r="C60" s="1">
        <v>4.1666666666666664E-2</v>
      </c>
      <c r="D60">
        <v>60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5</v>
      </c>
      <c r="S60">
        <v>12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</row>
    <row r="61" spans="1:29" x14ac:dyDescent="0.2">
      <c r="A61" t="s">
        <v>46</v>
      </c>
      <c r="B61" t="s">
        <v>36</v>
      </c>
      <c r="C61" s="1">
        <v>6.25E-2</v>
      </c>
      <c r="D61">
        <v>90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</v>
      </c>
      <c r="S61">
        <v>12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</row>
    <row r="62" spans="1:29" x14ac:dyDescent="0.2">
      <c r="A62" t="s">
        <v>46</v>
      </c>
      <c r="B62" t="s">
        <v>36</v>
      </c>
      <c r="C62" s="1">
        <v>8.3333333333333329E-2</v>
      </c>
      <c r="D62">
        <v>120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12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</row>
    <row r="63" spans="1:29" x14ac:dyDescent="0.2">
      <c r="A63" t="s">
        <v>46</v>
      </c>
      <c r="B63" t="s">
        <v>36</v>
      </c>
      <c r="C63" s="1">
        <v>0.10416666666666667</v>
      </c>
      <c r="D63">
        <v>150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12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</row>
    <row r="64" spans="1:29" x14ac:dyDescent="0.2">
      <c r="A64" t="s">
        <v>46</v>
      </c>
      <c r="B64" t="s">
        <v>36</v>
      </c>
      <c r="C64" s="1">
        <v>0.125</v>
      </c>
      <c r="D64">
        <v>180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4</v>
      </c>
      <c r="S64">
        <v>12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</row>
    <row r="65" spans="1:29" x14ac:dyDescent="0.2">
      <c r="A65" t="s">
        <v>46</v>
      </c>
      <c r="B65" t="s">
        <v>36</v>
      </c>
      <c r="C65" s="1">
        <v>0.14583333333333334</v>
      </c>
      <c r="D65">
        <v>210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5</v>
      </c>
      <c r="S65">
        <v>12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</row>
    <row r="66" spans="1:29" x14ac:dyDescent="0.2">
      <c r="A66" t="s">
        <v>46</v>
      </c>
      <c r="B66" t="s">
        <v>36</v>
      </c>
      <c r="C66" s="1">
        <v>0.16666666666666666</v>
      </c>
      <c r="D66">
        <v>240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12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</row>
    <row r="67" spans="1:29" x14ac:dyDescent="0.2">
      <c r="A67" t="s">
        <v>46</v>
      </c>
      <c r="B67" t="s">
        <v>36</v>
      </c>
      <c r="C67" s="1">
        <v>0.1875</v>
      </c>
      <c r="D67">
        <v>270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5</v>
      </c>
      <c r="S67">
        <v>12</v>
      </c>
      <c r="T67">
        <v>-5.1875</v>
      </c>
      <c r="U67">
        <v>55.926400000000001</v>
      </c>
      <c r="V67">
        <v>3</v>
      </c>
      <c r="W67" t="s">
        <v>109</v>
      </c>
      <c r="X67" t="s">
        <v>110</v>
      </c>
      <c r="Y67">
        <v>25</v>
      </c>
      <c r="Z67" t="s">
        <v>111</v>
      </c>
      <c r="AA67" t="s">
        <v>108</v>
      </c>
      <c r="AB67">
        <v>3</v>
      </c>
      <c r="AC67" t="s">
        <v>112</v>
      </c>
    </row>
    <row r="68" spans="1:29" x14ac:dyDescent="0.2">
      <c r="A68" t="s">
        <v>46</v>
      </c>
      <c r="B68" t="s">
        <v>36</v>
      </c>
      <c r="C68" s="1">
        <v>0.20833333333333334</v>
      </c>
      <c r="D68">
        <v>300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12</v>
      </c>
      <c r="T68">
        <v>-5.1875</v>
      </c>
      <c r="U68">
        <v>55.926400000000001</v>
      </c>
      <c r="V68">
        <v>3</v>
      </c>
      <c r="W68" t="s">
        <v>109</v>
      </c>
      <c r="X68" t="s">
        <v>110</v>
      </c>
      <c r="Y68">
        <v>25</v>
      </c>
      <c r="Z68" t="s">
        <v>111</v>
      </c>
      <c r="AA68" t="s">
        <v>108</v>
      </c>
      <c r="AB68">
        <v>3</v>
      </c>
      <c r="AC68" t="s">
        <v>112</v>
      </c>
    </row>
    <row r="69" spans="1:29" x14ac:dyDescent="0.2">
      <c r="A69" t="s">
        <v>46</v>
      </c>
      <c r="B69" t="s">
        <v>36</v>
      </c>
      <c r="C69" s="1">
        <v>0.22916666666666666</v>
      </c>
      <c r="D69">
        <v>330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12</v>
      </c>
      <c r="T69">
        <v>-5.1875</v>
      </c>
      <c r="U69">
        <v>55.926400000000001</v>
      </c>
      <c r="V69">
        <v>3</v>
      </c>
      <c r="W69" t="s">
        <v>109</v>
      </c>
      <c r="X69" t="s">
        <v>110</v>
      </c>
      <c r="Y69">
        <v>25</v>
      </c>
      <c r="Z69" t="s">
        <v>111</v>
      </c>
      <c r="AA69" t="s">
        <v>108</v>
      </c>
      <c r="AB69">
        <v>3</v>
      </c>
      <c r="AC69" t="s">
        <v>112</v>
      </c>
    </row>
    <row r="70" spans="1:29" x14ac:dyDescent="0.2">
      <c r="A70" t="s">
        <v>46</v>
      </c>
      <c r="B70" t="s">
        <v>36</v>
      </c>
      <c r="C70" s="1">
        <v>0.25</v>
      </c>
      <c r="D70">
        <v>360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12</v>
      </c>
      <c r="T70">
        <v>-5.1875</v>
      </c>
      <c r="U70">
        <v>55.926400000000001</v>
      </c>
      <c r="V70">
        <v>3</v>
      </c>
      <c r="W70" t="s">
        <v>109</v>
      </c>
      <c r="X70" t="s">
        <v>110</v>
      </c>
      <c r="Y70">
        <v>25</v>
      </c>
      <c r="Z70" t="s">
        <v>111</v>
      </c>
      <c r="AA70" t="s">
        <v>108</v>
      </c>
      <c r="AB70">
        <v>3</v>
      </c>
      <c r="AC70" t="s">
        <v>112</v>
      </c>
    </row>
    <row r="71" spans="1:29" x14ac:dyDescent="0.2">
      <c r="A71" t="s">
        <v>47</v>
      </c>
      <c r="B71" t="s">
        <v>36</v>
      </c>
      <c r="C71" s="1">
        <v>0.27083333333333331</v>
      </c>
      <c r="D71" s="10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5</v>
      </c>
      <c r="S71">
        <v>12</v>
      </c>
      <c r="T71">
        <v>-5.1875</v>
      </c>
      <c r="U71">
        <v>55.926400000000001</v>
      </c>
      <c r="V71">
        <v>3</v>
      </c>
      <c r="W71" t="s">
        <v>109</v>
      </c>
      <c r="X71" t="s">
        <v>110</v>
      </c>
      <c r="Y71">
        <v>25</v>
      </c>
      <c r="Z71" t="s">
        <v>111</v>
      </c>
      <c r="AA71" t="s">
        <v>108</v>
      </c>
      <c r="AB71">
        <v>3</v>
      </c>
      <c r="AC71" t="s">
        <v>112</v>
      </c>
    </row>
    <row r="72" spans="1:29" x14ac:dyDescent="0.2">
      <c r="A72" t="s">
        <v>48</v>
      </c>
      <c r="B72" t="s">
        <v>37</v>
      </c>
      <c r="C72" s="1">
        <v>2.0833333333333332E-2</v>
      </c>
      <c r="D72">
        <v>30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13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</row>
    <row r="73" spans="1:29" x14ac:dyDescent="0.2">
      <c r="A73" t="s">
        <v>48</v>
      </c>
      <c r="B73" t="s">
        <v>37</v>
      </c>
      <c r="C73" s="1">
        <v>4.1666666666666664E-2</v>
      </c>
      <c r="D73">
        <v>60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5</v>
      </c>
      <c r="S73">
        <v>13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</row>
    <row r="74" spans="1:29" x14ac:dyDescent="0.2">
      <c r="A74" t="s">
        <v>48</v>
      </c>
      <c r="B74" t="s">
        <v>37</v>
      </c>
      <c r="C74" s="1">
        <v>6.25E-2</v>
      </c>
      <c r="D74">
        <v>90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5</v>
      </c>
      <c r="S74">
        <v>13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</row>
    <row r="75" spans="1:29" x14ac:dyDescent="0.2">
      <c r="A75" t="s">
        <v>48</v>
      </c>
      <c r="B75" t="s">
        <v>37</v>
      </c>
      <c r="C75" s="1">
        <v>8.3333333333333329E-2</v>
      </c>
      <c r="D75">
        <v>120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6</v>
      </c>
      <c r="S75">
        <v>13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</row>
    <row r="76" spans="1:29" x14ac:dyDescent="0.2">
      <c r="A76" t="s">
        <v>48</v>
      </c>
      <c r="B76" t="s">
        <v>37</v>
      </c>
      <c r="C76" s="1">
        <v>0.10416666666666667</v>
      </c>
      <c r="D76">
        <v>150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7</v>
      </c>
      <c r="S76">
        <v>13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</row>
    <row r="77" spans="1:29" x14ac:dyDescent="0.2">
      <c r="A77" t="s">
        <v>48</v>
      </c>
      <c r="B77" t="s">
        <v>37</v>
      </c>
      <c r="C77" s="1">
        <v>0.125</v>
      </c>
      <c r="D77">
        <v>180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6</v>
      </c>
      <c r="S77">
        <v>13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</row>
    <row r="78" spans="1:29" x14ac:dyDescent="0.2">
      <c r="A78" t="s">
        <v>48</v>
      </c>
      <c r="B78" t="s">
        <v>37</v>
      </c>
      <c r="C78" s="1">
        <v>0.14583333333333334</v>
      </c>
      <c r="D78">
        <v>210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5</v>
      </c>
      <c r="S78">
        <v>13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</row>
    <row r="79" spans="1:29" x14ac:dyDescent="0.2">
      <c r="A79" t="s">
        <v>48</v>
      </c>
      <c r="B79" t="s">
        <v>37</v>
      </c>
      <c r="C79" s="1">
        <v>0.16666666666666666</v>
      </c>
      <c r="D79">
        <v>240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13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</row>
    <row r="80" spans="1:29" x14ac:dyDescent="0.2">
      <c r="A80" t="s">
        <v>48</v>
      </c>
      <c r="B80" t="s">
        <v>37</v>
      </c>
      <c r="C80" s="1">
        <v>0.1875</v>
      </c>
      <c r="D80">
        <v>270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3</v>
      </c>
      <c r="S80">
        <v>13</v>
      </c>
      <c r="T80">
        <v>-6.2256669999999996</v>
      </c>
      <c r="U80">
        <v>57.158332999999999</v>
      </c>
      <c r="V80">
        <v>3</v>
      </c>
      <c r="W80" t="s">
        <v>113</v>
      </c>
      <c r="X80" t="s">
        <v>114</v>
      </c>
      <c r="Y80">
        <v>10</v>
      </c>
      <c r="Z80" t="s">
        <v>107</v>
      </c>
      <c r="AA80" t="s">
        <v>115</v>
      </c>
      <c r="AB80">
        <v>1</v>
      </c>
      <c r="AC80" t="s">
        <v>112</v>
      </c>
    </row>
    <row r="81" spans="1:29" x14ac:dyDescent="0.2">
      <c r="A81" t="s">
        <v>48</v>
      </c>
      <c r="B81" t="s">
        <v>37</v>
      </c>
      <c r="C81" s="1">
        <v>0.20833333333333334</v>
      </c>
      <c r="D81">
        <v>300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13</v>
      </c>
      <c r="T81">
        <v>-6.2256669999999996</v>
      </c>
      <c r="U81">
        <v>57.158332999999999</v>
      </c>
      <c r="V81">
        <v>3</v>
      </c>
      <c r="W81" t="s">
        <v>113</v>
      </c>
      <c r="X81" t="s">
        <v>114</v>
      </c>
      <c r="Y81">
        <v>10</v>
      </c>
      <c r="Z81" t="s">
        <v>107</v>
      </c>
      <c r="AA81" t="s">
        <v>115</v>
      </c>
      <c r="AB81">
        <v>1</v>
      </c>
      <c r="AC81" t="s">
        <v>112</v>
      </c>
    </row>
    <row r="82" spans="1:29" x14ac:dyDescent="0.2">
      <c r="A82" t="s">
        <v>48</v>
      </c>
      <c r="B82" t="s">
        <v>37</v>
      </c>
      <c r="C82" s="1">
        <v>0.22916666666666666</v>
      </c>
      <c r="D82">
        <v>330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13</v>
      </c>
      <c r="T82">
        <v>-6.2256669999999996</v>
      </c>
      <c r="U82">
        <v>57.158332999999999</v>
      </c>
      <c r="V82">
        <v>3</v>
      </c>
      <c r="W82" t="s">
        <v>113</v>
      </c>
      <c r="X82" t="s">
        <v>114</v>
      </c>
      <c r="Y82">
        <v>10</v>
      </c>
      <c r="Z82" t="s">
        <v>107</v>
      </c>
      <c r="AA82" t="s">
        <v>115</v>
      </c>
      <c r="AB82">
        <v>1</v>
      </c>
      <c r="AC82" t="s">
        <v>112</v>
      </c>
    </row>
    <row r="83" spans="1:29" x14ac:dyDescent="0.2">
      <c r="A83" t="s">
        <v>48</v>
      </c>
      <c r="B83" t="s">
        <v>37</v>
      </c>
      <c r="C83" s="1">
        <v>0.25</v>
      </c>
      <c r="D83">
        <v>360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5</v>
      </c>
      <c r="S83">
        <v>13</v>
      </c>
      <c r="T83">
        <v>-6.2256669999999996</v>
      </c>
      <c r="U83">
        <v>57.158332999999999</v>
      </c>
      <c r="V83">
        <v>3</v>
      </c>
      <c r="W83" t="s">
        <v>113</v>
      </c>
      <c r="X83" t="s">
        <v>114</v>
      </c>
      <c r="Y83">
        <v>10</v>
      </c>
      <c r="Z83" t="s">
        <v>107</v>
      </c>
      <c r="AA83" t="s">
        <v>115</v>
      </c>
      <c r="AB83">
        <v>1</v>
      </c>
      <c r="AC83" t="s">
        <v>112</v>
      </c>
    </row>
    <row r="84" spans="1:29" x14ac:dyDescent="0.2">
      <c r="A84" t="s">
        <v>49</v>
      </c>
      <c r="B84" t="s">
        <v>37</v>
      </c>
      <c r="C84" s="1">
        <v>0.27083333333333331</v>
      </c>
      <c r="D84">
        <v>30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13</v>
      </c>
      <c r="T84">
        <v>-6.2256669999999996</v>
      </c>
      <c r="U84">
        <v>57.158332999999999</v>
      </c>
      <c r="V84">
        <v>3</v>
      </c>
      <c r="W84" t="s">
        <v>113</v>
      </c>
      <c r="X84" t="s">
        <v>114</v>
      </c>
      <c r="Y84">
        <v>10</v>
      </c>
      <c r="Z84" t="s">
        <v>107</v>
      </c>
      <c r="AA84" t="s">
        <v>115</v>
      </c>
      <c r="AB84">
        <v>1</v>
      </c>
      <c r="AC84" t="s">
        <v>112</v>
      </c>
    </row>
    <row r="85" spans="1:29" x14ac:dyDescent="0.2">
      <c r="A85" t="s">
        <v>50</v>
      </c>
      <c r="B85" t="s">
        <v>38</v>
      </c>
      <c r="C85" s="1">
        <v>2.0833333333333332E-2</v>
      </c>
      <c r="D85">
        <v>30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12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</row>
    <row r="86" spans="1:29" x14ac:dyDescent="0.2">
      <c r="A86" t="s">
        <v>50</v>
      </c>
      <c r="B86" t="s">
        <v>38</v>
      </c>
      <c r="C86" s="1">
        <v>4.1666666666666664E-2</v>
      </c>
      <c r="D86">
        <v>60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12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</row>
    <row r="87" spans="1:29" x14ac:dyDescent="0.2">
      <c r="A87" t="s">
        <v>50</v>
      </c>
      <c r="B87" t="s">
        <v>38</v>
      </c>
      <c r="C87" s="1">
        <v>6.25E-2</v>
      </c>
      <c r="D87">
        <v>90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</v>
      </c>
      <c r="S87">
        <v>12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</row>
    <row r="88" spans="1:29" x14ac:dyDescent="0.2">
      <c r="A88" t="s">
        <v>50</v>
      </c>
      <c r="B88" t="s">
        <v>38</v>
      </c>
      <c r="C88" s="1">
        <v>8.3333333333333329E-2</v>
      </c>
      <c r="D88">
        <v>120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5</v>
      </c>
      <c r="S88">
        <v>12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</row>
    <row r="89" spans="1:29" x14ac:dyDescent="0.2">
      <c r="A89" t="s">
        <v>50</v>
      </c>
      <c r="B89" t="s">
        <v>38</v>
      </c>
      <c r="C89" s="1">
        <v>0.10416666666666667</v>
      </c>
      <c r="D89">
        <v>150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3</v>
      </c>
      <c r="S89">
        <v>12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</row>
    <row r="90" spans="1:29" x14ac:dyDescent="0.2">
      <c r="A90" t="s">
        <v>50</v>
      </c>
      <c r="B90" t="s">
        <v>38</v>
      </c>
      <c r="C90" s="1">
        <v>0.125</v>
      </c>
      <c r="D90">
        <v>180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4</v>
      </c>
      <c r="S90">
        <v>12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</row>
    <row r="91" spans="1:29" x14ac:dyDescent="0.2">
      <c r="A91" t="s">
        <v>50</v>
      </c>
      <c r="B91" t="s">
        <v>38</v>
      </c>
      <c r="C91" s="1">
        <v>0.14583333333333334</v>
      </c>
      <c r="D91">
        <v>210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5</v>
      </c>
      <c r="S91">
        <v>12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</row>
    <row r="92" spans="1:29" x14ac:dyDescent="0.2">
      <c r="A92" t="s">
        <v>50</v>
      </c>
      <c r="B92" t="s">
        <v>38</v>
      </c>
      <c r="C92" s="1">
        <v>0.16666666666666666</v>
      </c>
      <c r="D92">
        <v>240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3</v>
      </c>
      <c r="S92">
        <v>12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</row>
    <row r="93" spans="1:29" x14ac:dyDescent="0.2">
      <c r="A93" t="s">
        <v>50</v>
      </c>
      <c r="B93" t="s">
        <v>38</v>
      </c>
      <c r="C93" s="1">
        <v>0.1875</v>
      </c>
      <c r="D93">
        <v>270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</v>
      </c>
      <c r="S93">
        <v>12</v>
      </c>
      <c r="T93">
        <v>-6.4880500000000003</v>
      </c>
      <c r="U93">
        <v>57.058967000000003</v>
      </c>
      <c r="V93">
        <v>3</v>
      </c>
      <c r="W93" t="s">
        <v>116</v>
      </c>
      <c r="X93" t="s">
        <v>117</v>
      </c>
      <c r="Y93">
        <v>10</v>
      </c>
      <c r="Z93" t="s">
        <v>107</v>
      </c>
      <c r="AA93" t="s">
        <v>108</v>
      </c>
      <c r="AB93">
        <v>3</v>
      </c>
      <c r="AC93" t="s">
        <v>98</v>
      </c>
    </row>
    <row r="94" spans="1:29" x14ac:dyDescent="0.2">
      <c r="A94" t="s">
        <v>50</v>
      </c>
      <c r="B94" t="s">
        <v>38</v>
      </c>
      <c r="C94" s="1">
        <v>0.20833333333333334</v>
      </c>
      <c r="D94">
        <v>300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3</v>
      </c>
      <c r="S94">
        <v>12</v>
      </c>
      <c r="T94">
        <v>-6.4880500000000003</v>
      </c>
      <c r="U94">
        <v>57.058967000000003</v>
      </c>
      <c r="V94">
        <v>3</v>
      </c>
      <c r="W94" t="s">
        <v>116</v>
      </c>
      <c r="X94" t="s">
        <v>117</v>
      </c>
      <c r="Y94">
        <v>10</v>
      </c>
      <c r="Z94" t="s">
        <v>107</v>
      </c>
      <c r="AA94" t="s">
        <v>108</v>
      </c>
      <c r="AB94">
        <v>3</v>
      </c>
      <c r="AC94" t="s">
        <v>98</v>
      </c>
    </row>
    <row r="95" spans="1:29" x14ac:dyDescent="0.2">
      <c r="A95" t="s">
        <v>50</v>
      </c>
      <c r="B95" t="s">
        <v>38</v>
      </c>
      <c r="C95" s="1">
        <v>0.22916666666666666</v>
      </c>
      <c r="D95">
        <v>330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4</v>
      </c>
      <c r="S95">
        <v>12</v>
      </c>
      <c r="T95">
        <v>-6.4880500000000003</v>
      </c>
      <c r="U95">
        <v>57.058967000000003</v>
      </c>
      <c r="V95">
        <v>3</v>
      </c>
      <c r="W95" t="s">
        <v>116</v>
      </c>
      <c r="X95" t="s">
        <v>117</v>
      </c>
      <c r="Y95">
        <v>10</v>
      </c>
      <c r="Z95" t="s">
        <v>107</v>
      </c>
      <c r="AA95" t="s">
        <v>108</v>
      </c>
      <c r="AB95">
        <v>3</v>
      </c>
      <c r="AC95" t="s">
        <v>98</v>
      </c>
    </row>
    <row r="96" spans="1:29" x14ac:dyDescent="0.2">
      <c r="A96" t="s">
        <v>50</v>
      </c>
      <c r="B96" t="s">
        <v>38</v>
      </c>
      <c r="C96" s="1">
        <v>0.25</v>
      </c>
      <c r="D96">
        <v>360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12</v>
      </c>
      <c r="T96">
        <v>-6.4880500000000003</v>
      </c>
      <c r="U96">
        <v>57.058967000000003</v>
      </c>
      <c r="V96">
        <v>3</v>
      </c>
      <c r="W96" t="s">
        <v>116</v>
      </c>
      <c r="X96" t="s">
        <v>117</v>
      </c>
      <c r="Y96">
        <v>10</v>
      </c>
      <c r="Z96" t="s">
        <v>107</v>
      </c>
      <c r="AA96" t="s">
        <v>108</v>
      </c>
      <c r="AB96">
        <v>3</v>
      </c>
      <c r="AC96" t="s">
        <v>98</v>
      </c>
    </row>
    <row r="97" spans="1:29" x14ac:dyDescent="0.2">
      <c r="A97" t="s">
        <v>51</v>
      </c>
      <c r="B97" t="s">
        <v>38</v>
      </c>
      <c r="C97" s="1">
        <v>0.27083333333333331</v>
      </c>
      <c r="D97">
        <v>30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12</v>
      </c>
      <c r="T97">
        <v>-6.4880500000000003</v>
      </c>
      <c r="U97">
        <v>57.058967000000003</v>
      </c>
      <c r="V97">
        <v>3</v>
      </c>
      <c r="W97" t="s">
        <v>116</v>
      </c>
      <c r="X97" t="s">
        <v>117</v>
      </c>
      <c r="Y97">
        <v>10</v>
      </c>
      <c r="Z97" t="s">
        <v>107</v>
      </c>
      <c r="AA97" t="s">
        <v>108</v>
      </c>
      <c r="AB97">
        <v>3</v>
      </c>
      <c r="AC97" t="s">
        <v>98</v>
      </c>
    </row>
    <row r="98" spans="1:29" x14ac:dyDescent="0.2">
      <c r="A98" t="s">
        <v>52</v>
      </c>
      <c r="B98" t="s">
        <v>39</v>
      </c>
      <c r="C98" s="1">
        <v>2.0833333333333332E-2</v>
      </c>
      <c r="D98">
        <v>30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5</v>
      </c>
      <c r="S98">
        <v>13</v>
      </c>
      <c r="T98">
        <v>-5.9437800000000003</v>
      </c>
      <c r="U98">
        <v>57.149239999999999</v>
      </c>
      <c r="V98">
        <v>2</v>
      </c>
      <c r="W98" t="s">
        <v>121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</row>
    <row r="99" spans="1:29" x14ac:dyDescent="0.2">
      <c r="A99" t="s">
        <v>52</v>
      </c>
      <c r="B99" t="s">
        <v>39</v>
      </c>
      <c r="C99" s="1">
        <v>4.1666666666666664E-2</v>
      </c>
      <c r="D99">
        <v>60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3</v>
      </c>
      <c r="S99">
        <v>13</v>
      </c>
      <c r="T99">
        <v>-5.9437800000000003</v>
      </c>
      <c r="U99">
        <v>57.149239999999999</v>
      </c>
      <c r="V99">
        <v>2</v>
      </c>
      <c r="W99" t="s">
        <v>122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</row>
    <row r="100" spans="1:29" x14ac:dyDescent="0.2">
      <c r="A100" t="s">
        <v>52</v>
      </c>
      <c r="B100" t="s">
        <v>39</v>
      </c>
      <c r="C100" s="1">
        <v>6.25E-2</v>
      </c>
      <c r="D100">
        <v>90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3</v>
      </c>
      <c r="S100">
        <v>13</v>
      </c>
      <c r="T100">
        <v>-5.9437800000000003</v>
      </c>
      <c r="U100">
        <v>57.149239999999999</v>
      </c>
      <c r="V100">
        <v>2</v>
      </c>
      <c r="W100" t="s">
        <v>123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</row>
    <row r="101" spans="1:29" x14ac:dyDescent="0.2">
      <c r="A101" t="s">
        <v>52</v>
      </c>
      <c r="B101" t="s">
        <v>39</v>
      </c>
      <c r="C101" s="1">
        <v>8.3333333333333329E-2</v>
      </c>
      <c r="D101">
        <v>120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3</v>
      </c>
      <c r="S101">
        <v>13</v>
      </c>
      <c r="T101">
        <v>-5.9437800000000003</v>
      </c>
      <c r="U101">
        <v>57.149239999999999</v>
      </c>
      <c r="V101">
        <v>2</v>
      </c>
      <c r="W101" t="s">
        <v>124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</row>
    <row r="102" spans="1:29" x14ac:dyDescent="0.2">
      <c r="A102" t="s">
        <v>52</v>
      </c>
      <c r="B102" t="s">
        <v>39</v>
      </c>
      <c r="C102" s="1">
        <v>0.10416666666666667</v>
      </c>
      <c r="D102">
        <v>150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4</v>
      </c>
      <c r="S102">
        <v>13</v>
      </c>
      <c r="T102">
        <v>-5.9437800000000003</v>
      </c>
      <c r="U102">
        <v>57.149239999999999</v>
      </c>
      <c r="V102">
        <v>2</v>
      </c>
      <c r="W102" t="s">
        <v>125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</row>
    <row r="103" spans="1:29" x14ac:dyDescent="0.2">
      <c r="A103" t="s">
        <v>52</v>
      </c>
      <c r="B103" t="s">
        <v>39</v>
      </c>
      <c r="C103" s="1">
        <v>0.125</v>
      </c>
      <c r="D103">
        <v>180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13</v>
      </c>
      <c r="T103">
        <v>-5.9437800000000003</v>
      </c>
      <c r="U103">
        <v>57.149239999999999</v>
      </c>
      <c r="V103">
        <v>2</v>
      </c>
      <c r="W103" t="s">
        <v>126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</row>
    <row r="104" spans="1:29" x14ac:dyDescent="0.2">
      <c r="A104" t="s">
        <v>52</v>
      </c>
      <c r="B104" t="s">
        <v>39</v>
      </c>
      <c r="C104" s="1">
        <v>0.14583333333333334</v>
      </c>
      <c r="D104">
        <v>210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</v>
      </c>
      <c r="S104">
        <v>13</v>
      </c>
      <c r="T104">
        <v>-5.9437800000000003</v>
      </c>
      <c r="U104">
        <v>57.149239999999999</v>
      </c>
      <c r="V104">
        <v>2</v>
      </c>
      <c r="W104" t="s">
        <v>127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</row>
    <row r="105" spans="1:29" x14ac:dyDescent="0.2">
      <c r="A105" t="s">
        <v>52</v>
      </c>
      <c r="B105" t="s">
        <v>39</v>
      </c>
      <c r="C105" s="1">
        <v>0.16666666666666666</v>
      </c>
      <c r="D105">
        <v>240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13</v>
      </c>
      <c r="T105">
        <v>-5.9437800000000003</v>
      </c>
      <c r="U105">
        <v>57.149239999999999</v>
      </c>
      <c r="V105">
        <v>2</v>
      </c>
      <c r="W105" t="s">
        <v>128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</row>
    <row r="106" spans="1:29" x14ac:dyDescent="0.2">
      <c r="A106" t="s">
        <v>52</v>
      </c>
      <c r="B106" t="s">
        <v>39</v>
      </c>
      <c r="C106" s="1">
        <v>0.1875</v>
      </c>
      <c r="D106" s="11">
        <v>270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13</v>
      </c>
      <c r="T106">
        <v>-5.9437800000000003</v>
      </c>
      <c r="U106">
        <v>57.149239999999999</v>
      </c>
      <c r="V106">
        <v>2</v>
      </c>
      <c r="W106" t="s">
        <v>129</v>
      </c>
      <c r="X106" t="s">
        <v>118</v>
      </c>
      <c r="Y106">
        <v>15</v>
      </c>
      <c r="Z106" t="s">
        <v>119</v>
      </c>
      <c r="AA106" t="s">
        <v>120</v>
      </c>
      <c r="AB106">
        <v>2</v>
      </c>
      <c r="AC106" t="s">
        <v>112</v>
      </c>
    </row>
    <row r="107" spans="1:29" x14ac:dyDescent="0.2">
      <c r="A107" t="s">
        <v>52</v>
      </c>
      <c r="B107" t="s">
        <v>39</v>
      </c>
      <c r="C107" s="1">
        <v>0.20833333333333334</v>
      </c>
      <c r="D107" s="11">
        <v>300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2</v>
      </c>
      <c r="S107">
        <v>13</v>
      </c>
      <c r="T107">
        <v>-5.9437800000000003</v>
      </c>
      <c r="U107">
        <v>57.149239999999999</v>
      </c>
      <c r="V107">
        <v>2</v>
      </c>
      <c r="W107" t="s">
        <v>130</v>
      </c>
      <c r="X107" t="s">
        <v>118</v>
      </c>
      <c r="Y107">
        <v>15</v>
      </c>
      <c r="Z107" t="s">
        <v>119</v>
      </c>
      <c r="AA107" t="s">
        <v>120</v>
      </c>
      <c r="AB107">
        <v>2</v>
      </c>
      <c r="AC107" t="s">
        <v>112</v>
      </c>
    </row>
    <row r="108" spans="1:29" x14ac:dyDescent="0.2">
      <c r="A108" t="s">
        <v>52</v>
      </c>
      <c r="B108" t="s">
        <v>39</v>
      </c>
      <c r="C108" s="1">
        <v>0.22916666666666666</v>
      </c>
      <c r="D108" s="11">
        <v>330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13</v>
      </c>
      <c r="T108">
        <v>-5.9437800000000003</v>
      </c>
      <c r="U108">
        <v>57.149239999999999</v>
      </c>
      <c r="V108">
        <v>2</v>
      </c>
      <c r="W108" t="s">
        <v>131</v>
      </c>
      <c r="X108" t="s">
        <v>118</v>
      </c>
      <c r="Y108">
        <v>15</v>
      </c>
      <c r="Z108" t="s">
        <v>119</v>
      </c>
      <c r="AA108" t="s">
        <v>120</v>
      </c>
      <c r="AB108">
        <v>2</v>
      </c>
      <c r="AC108" t="s">
        <v>112</v>
      </c>
    </row>
    <row r="109" spans="1:29" x14ac:dyDescent="0.2">
      <c r="A109" t="s">
        <v>52</v>
      </c>
      <c r="B109" t="s">
        <v>39</v>
      </c>
      <c r="C109" s="1">
        <v>0.25</v>
      </c>
      <c r="D109" s="11">
        <v>360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3</v>
      </c>
      <c r="S109">
        <v>13</v>
      </c>
      <c r="T109">
        <v>-5.9437800000000003</v>
      </c>
      <c r="U109">
        <v>57.149239999999999</v>
      </c>
      <c r="V109">
        <v>2</v>
      </c>
      <c r="W109" t="s">
        <v>132</v>
      </c>
      <c r="X109" t="s">
        <v>118</v>
      </c>
      <c r="Y109">
        <v>15</v>
      </c>
      <c r="Z109" t="s">
        <v>119</v>
      </c>
      <c r="AA109" t="s">
        <v>120</v>
      </c>
      <c r="AB109">
        <v>2</v>
      </c>
      <c r="AC109" t="s">
        <v>112</v>
      </c>
    </row>
    <row r="110" spans="1:29" x14ac:dyDescent="0.2">
      <c r="A110" t="s">
        <v>53</v>
      </c>
      <c r="B110" t="s">
        <v>39</v>
      </c>
      <c r="C110" s="1">
        <v>0.27083333333333331</v>
      </c>
      <c r="D110">
        <v>30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2</v>
      </c>
      <c r="S110">
        <v>13</v>
      </c>
      <c r="T110">
        <v>-5.9437800000000003</v>
      </c>
      <c r="U110">
        <v>57.149239999999999</v>
      </c>
      <c r="V110">
        <v>2</v>
      </c>
      <c r="W110" t="s">
        <v>133</v>
      </c>
      <c r="X110" t="s">
        <v>118</v>
      </c>
      <c r="Y110">
        <v>15</v>
      </c>
      <c r="Z110" t="s">
        <v>119</v>
      </c>
      <c r="AA110" t="s">
        <v>120</v>
      </c>
      <c r="AB110">
        <v>2</v>
      </c>
      <c r="AC110" t="s">
        <v>112</v>
      </c>
    </row>
    <row r="111" spans="1:29" x14ac:dyDescent="0.2">
      <c r="A111" t="s">
        <v>54</v>
      </c>
      <c r="B111" t="s">
        <v>40</v>
      </c>
      <c r="C111" s="1">
        <v>2.0833333333333332E-2</v>
      </c>
      <c r="D111">
        <v>30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12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</row>
    <row r="112" spans="1:29" x14ac:dyDescent="0.2">
      <c r="A112" t="s">
        <v>54</v>
      </c>
      <c r="B112" t="s">
        <v>40</v>
      </c>
      <c r="C112" s="1">
        <v>4.1666666666666664E-2</v>
      </c>
      <c r="D112">
        <v>60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</v>
      </c>
      <c r="S112">
        <v>12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</row>
    <row r="113" spans="1:29" x14ac:dyDescent="0.2">
      <c r="A113" t="s">
        <v>54</v>
      </c>
      <c r="B113" t="s">
        <v>40</v>
      </c>
      <c r="C113" s="1">
        <v>6.25E-2</v>
      </c>
      <c r="D113">
        <v>90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2</v>
      </c>
      <c r="S113">
        <v>12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</row>
    <row r="114" spans="1:29" x14ac:dyDescent="0.2">
      <c r="A114" t="s">
        <v>54</v>
      </c>
      <c r="B114" t="s">
        <v>40</v>
      </c>
      <c r="C114" s="1">
        <v>8.3333333333333329E-2</v>
      </c>
      <c r="D114">
        <v>120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3</v>
      </c>
      <c r="S114">
        <v>12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</row>
    <row r="115" spans="1:29" x14ac:dyDescent="0.2">
      <c r="A115" t="s">
        <v>54</v>
      </c>
      <c r="B115" t="s">
        <v>40</v>
      </c>
      <c r="C115" s="1">
        <v>0.10416666666666667</v>
      </c>
      <c r="D115">
        <v>150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</row>
    <row r="116" spans="1:29" x14ac:dyDescent="0.2">
      <c r="A116" t="s">
        <v>54</v>
      </c>
      <c r="B116" t="s">
        <v>40</v>
      </c>
      <c r="C116" s="1">
        <v>0.125</v>
      </c>
      <c r="D116">
        <v>180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12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</row>
    <row r="117" spans="1:29" x14ac:dyDescent="0.2">
      <c r="A117" t="s">
        <v>54</v>
      </c>
      <c r="B117" t="s">
        <v>40</v>
      </c>
      <c r="C117" s="1">
        <v>0.14583333333333334</v>
      </c>
      <c r="D117">
        <v>210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12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</row>
    <row r="118" spans="1:29" x14ac:dyDescent="0.2">
      <c r="A118" t="s">
        <v>54</v>
      </c>
      <c r="B118" t="s">
        <v>40</v>
      </c>
      <c r="C118" s="1">
        <v>0.16666666666666666</v>
      </c>
      <c r="D118">
        <v>240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12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</row>
    <row r="119" spans="1:29" x14ac:dyDescent="0.2">
      <c r="A119" t="s">
        <v>54</v>
      </c>
      <c r="B119" t="s">
        <v>40</v>
      </c>
      <c r="C119" s="1">
        <v>0.1875</v>
      </c>
      <c r="D119">
        <v>270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12</v>
      </c>
      <c r="T119">
        <v>-5.5759210000000001</v>
      </c>
      <c r="U119">
        <v>56.155607000000003</v>
      </c>
      <c r="V119">
        <v>2</v>
      </c>
      <c r="W119" t="s">
        <v>103</v>
      </c>
      <c r="X119" t="s">
        <v>118</v>
      </c>
      <c r="Y119">
        <v>5</v>
      </c>
      <c r="Z119" t="s">
        <v>107</v>
      </c>
      <c r="AA119" t="s">
        <v>120</v>
      </c>
      <c r="AB119">
        <v>2</v>
      </c>
      <c r="AC119" t="s">
        <v>98</v>
      </c>
    </row>
    <row r="120" spans="1:29" x14ac:dyDescent="0.2">
      <c r="A120" t="s">
        <v>54</v>
      </c>
      <c r="B120" t="s">
        <v>40</v>
      </c>
      <c r="C120" s="1">
        <v>0.20833333333333334</v>
      </c>
      <c r="D120">
        <v>300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</v>
      </c>
      <c r="S120">
        <v>12</v>
      </c>
      <c r="T120">
        <v>-5.5759210000000001</v>
      </c>
      <c r="U120">
        <v>56.155607000000003</v>
      </c>
      <c r="V120">
        <v>2</v>
      </c>
      <c r="W120" t="s">
        <v>103</v>
      </c>
      <c r="X120" t="s">
        <v>118</v>
      </c>
      <c r="Y120">
        <v>5</v>
      </c>
      <c r="Z120" t="s">
        <v>107</v>
      </c>
      <c r="AA120" t="s">
        <v>120</v>
      </c>
      <c r="AB120">
        <v>2</v>
      </c>
      <c r="AC120" t="s">
        <v>98</v>
      </c>
    </row>
    <row r="121" spans="1:29" x14ac:dyDescent="0.2">
      <c r="A121" t="s">
        <v>54</v>
      </c>
      <c r="B121" t="s">
        <v>40</v>
      </c>
      <c r="C121" s="1">
        <v>0.22916666666666666</v>
      </c>
      <c r="D121">
        <v>330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4</v>
      </c>
      <c r="S121">
        <v>12</v>
      </c>
      <c r="T121">
        <v>-5.5759210000000001</v>
      </c>
      <c r="U121">
        <v>56.155607000000003</v>
      </c>
      <c r="V121">
        <v>2</v>
      </c>
      <c r="W121" t="s">
        <v>103</v>
      </c>
      <c r="X121" t="s">
        <v>118</v>
      </c>
      <c r="Y121">
        <v>5</v>
      </c>
      <c r="Z121" t="s">
        <v>107</v>
      </c>
      <c r="AA121" t="s">
        <v>120</v>
      </c>
      <c r="AB121">
        <v>2</v>
      </c>
      <c r="AC121" t="s">
        <v>98</v>
      </c>
    </row>
    <row r="122" spans="1:29" x14ac:dyDescent="0.2">
      <c r="A122" t="s">
        <v>54</v>
      </c>
      <c r="B122" t="s">
        <v>40</v>
      </c>
      <c r="C122" s="1">
        <v>0.25</v>
      </c>
      <c r="D122">
        <v>360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12</v>
      </c>
      <c r="T122">
        <v>-5.5759210000000001</v>
      </c>
      <c r="U122">
        <v>56.155607000000003</v>
      </c>
      <c r="V122">
        <v>2</v>
      </c>
      <c r="W122" t="s">
        <v>103</v>
      </c>
      <c r="X122" t="s">
        <v>118</v>
      </c>
      <c r="Y122">
        <v>5</v>
      </c>
      <c r="Z122" t="s">
        <v>107</v>
      </c>
      <c r="AA122" t="s">
        <v>120</v>
      </c>
      <c r="AB122">
        <v>2</v>
      </c>
      <c r="AC122" t="s">
        <v>98</v>
      </c>
    </row>
    <row r="123" spans="1:29" x14ac:dyDescent="0.2">
      <c r="A123" t="s">
        <v>55</v>
      </c>
      <c r="B123" t="s">
        <v>40</v>
      </c>
      <c r="C123" s="1">
        <v>0.27083333333333331</v>
      </c>
      <c r="D123">
        <v>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12</v>
      </c>
      <c r="T123">
        <v>-5.5759210000000001</v>
      </c>
      <c r="U123">
        <v>56.155607000000003</v>
      </c>
      <c r="V123">
        <v>2</v>
      </c>
      <c r="W123" t="s">
        <v>103</v>
      </c>
      <c r="X123" t="s">
        <v>118</v>
      </c>
      <c r="Y123">
        <v>5</v>
      </c>
      <c r="Z123" t="s">
        <v>107</v>
      </c>
      <c r="AA123" t="s">
        <v>120</v>
      </c>
      <c r="AB123">
        <v>2</v>
      </c>
      <c r="AC123" t="s">
        <v>98</v>
      </c>
    </row>
    <row r="124" spans="1:29" x14ac:dyDescent="0.2">
      <c r="A124" t="s">
        <v>58</v>
      </c>
      <c r="B124" t="s">
        <v>41</v>
      </c>
      <c r="C124" s="1">
        <v>2.0833333333333332E-2</v>
      </c>
      <c r="D124">
        <v>30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9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</row>
    <row r="125" spans="1:29" x14ac:dyDescent="0.2">
      <c r="A125" t="s">
        <v>58</v>
      </c>
      <c r="B125" t="s">
        <v>41</v>
      </c>
      <c r="C125" s="1">
        <v>4.1666666666666664E-2</v>
      </c>
      <c r="D125">
        <v>60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</v>
      </c>
      <c r="S125">
        <v>9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</row>
    <row r="126" spans="1:29" x14ac:dyDescent="0.2">
      <c r="A126" t="s">
        <v>58</v>
      </c>
      <c r="B126" t="s">
        <v>41</v>
      </c>
      <c r="C126" s="1">
        <v>6.25E-2</v>
      </c>
      <c r="D126">
        <v>90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9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</row>
    <row r="127" spans="1:29" x14ac:dyDescent="0.2">
      <c r="A127" t="s">
        <v>58</v>
      </c>
      <c r="B127" t="s">
        <v>41</v>
      </c>
      <c r="C127" s="1">
        <v>8.3333333333333329E-2</v>
      </c>
      <c r="D127">
        <v>120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2</v>
      </c>
      <c r="S127">
        <v>9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</row>
    <row r="128" spans="1:29" x14ac:dyDescent="0.2">
      <c r="A128" t="s">
        <v>58</v>
      </c>
      <c r="B128" t="s">
        <v>41</v>
      </c>
      <c r="C128" s="1">
        <v>0.10416666666666667</v>
      </c>
      <c r="D128">
        <v>150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9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</row>
    <row r="129" spans="1:29" x14ac:dyDescent="0.2">
      <c r="A129" t="s">
        <v>58</v>
      </c>
      <c r="B129" t="s">
        <v>41</v>
      </c>
      <c r="C129" s="1">
        <v>0.125</v>
      </c>
      <c r="D129">
        <v>180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9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</row>
    <row r="130" spans="1:29" x14ac:dyDescent="0.2">
      <c r="A130" t="s">
        <v>58</v>
      </c>
      <c r="B130" t="s">
        <v>41</v>
      </c>
      <c r="C130" s="1">
        <v>0.14583333333333334</v>
      </c>
      <c r="D130">
        <v>210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9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</row>
    <row r="131" spans="1:29" x14ac:dyDescent="0.2">
      <c r="A131" t="s">
        <v>58</v>
      </c>
      <c r="B131" t="s">
        <v>41</v>
      </c>
      <c r="C131" s="1">
        <v>0.16666666666666666</v>
      </c>
      <c r="D131">
        <v>240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2</v>
      </c>
      <c r="S131">
        <v>9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</row>
    <row r="132" spans="1:29" x14ac:dyDescent="0.2">
      <c r="A132" t="s">
        <v>58</v>
      </c>
      <c r="B132" t="s">
        <v>41</v>
      </c>
      <c r="C132" s="1">
        <v>0.1875</v>
      </c>
      <c r="D132">
        <v>270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9</v>
      </c>
      <c r="T132">
        <v>-5.6012940000000002</v>
      </c>
      <c r="U132">
        <v>55.735104</v>
      </c>
      <c r="V132">
        <v>2</v>
      </c>
      <c r="W132" t="s">
        <v>103</v>
      </c>
      <c r="X132" t="s">
        <v>118</v>
      </c>
      <c r="Y132">
        <v>9</v>
      </c>
      <c r="Z132" t="s">
        <v>107</v>
      </c>
      <c r="AA132" t="s">
        <v>120</v>
      </c>
      <c r="AB132">
        <v>2</v>
      </c>
      <c r="AC132" t="s">
        <v>98</v>
      </c>
    </row>
    <row r="133" spans="1:29" x14ac:dyDescent="0.2">
      <c r="A133" t="s">
        <v>58</v>
      </c>
      <c r="B133" t="s">
        <v>41</v>
      </c>
      <c r="C133" s="1">
        <v>0.20833333333333334</v>
      </c>
      <c r="D133">
        <v>300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9</v>
      </c>
      <c r="T133">
        <v>-5.6012940000000002</v>
      </c>
      <c r="U133">
        <v>55.735104</v>
      </c>
      <c r="V133">
        <v>2</v>
      </c>
      <c r="W133" t="s">
        <v>103</v>
      </c>
      <c r="X133" t="s">
        <v>118</v>
      </c>
      <c r="Y133">
        <v>9</v>
      </c>
      <c r="Z133" t="s">
        <v>107</v>
      </c>
      <c r="AA133" t="s">
        <v>120</v>
      </c>
      <c r="AB133">
        <v>2</v>
      </c>
      <c r="AC133" t="s">
        <v>98</v>
      </c>
    </row>
    <row r="134" spans="1:29" x14ac:dyDescent="0.2">
      <c r="A134" t="s">
        <v>58</v>
      </c>
      <c r="B134" t="s">
        <v>41</v>
      </c>
      <c r="C134" s="1">
        <v>0.22916666666666666</v>
      </c>
      <c r="D134">
        <v>330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</v>
      </c>
      <c r="T134">
        <v>-5.6012940000000002</v>
      </c>
      <c r="U134">
        <v>55.735104</v>
      </c>
      <c r="V134">
        <v>2</v>
      </c>
      <c r="W134" t="s">
        <v>103</v>
      </c>
      <c r="X134" t="s">
        <v>118</v>
      </c>
      <c r="Y134">
        <v>9</v>
      </c>
      <c r="Z134" t="s">
        <v>107</v>
      </c>
      <c r="AA134" t="s">
        <v>120</v>
      </c>
      <c r="AB134">
        <v>2</v>
      </c>
      <c r="AC134" t="s">
        <v>98</v>
      </c>
    </row>
    <row r="135" spans="1:29" x14ac:dyDescent="0.2">
      <c r="A135" t="s">
        <v>58</v>
      </c>
      <c r="B135" t="s">
        <v>41</v>
      </c>
      <c r="C135" s="1">
        <v>0.25</v>
      </c>
      <c r="D135">
        <v>360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9</v>
      </c>
      <c r="T135">
        <v>-5.6012940000000002</v>
      </c>
      <c r="U135">
        <v>55.735104</v>
      </c>
      <c r="V135">
        <v>2</v>
      </c>
      <c r="W135" t="s">
        <v>103</v>
      </c>
      <c r="X135" t="s">
        <v>118</v>
      </c>
      <c r="Y135">
        <v>9</v>
      </c>
      <c r="Z135" t="s">
        <v>107</v>
      </c>
      <c r="AA135" t="s">
        <v>120</v>
      </c>
      <c r="AB135">
        <v>2</v>
      </c>
      <c r="AC135" t="s">
        <v>98</v>
      </c>
    </row>
    <row r="136" spans="1:29" x14ac:dyDescent="0.2">
      <c r="A136" t="s">
        <v>59</v>
      </c>
      <c r="B136" t="s">
        <v>41</v>
      </c>
      <c r="C136" s="1">
        <v>0.27083333333333331</v>
      </c>
      <c r="D136">
        <v>30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</v>
      </c>
      <c r="S136">
        <v>9</v>
      </c>
      <c r="T136">
        <v>-5.6012940000000002</v>
      </c>
      <c r="U136">
        <v>55.735104</v>
      </c>
      <c r="V136">
        <v>2</v>
      </c>
      <c r="W136" t="s">
        <v>103</v>
      </c>
      <c r="X136" t="s">
        <v>118</v>
      </c>
      <c r="Y136">
        <v>9</v>
      </c>
      <c r="Z136" t="s">
        <v>107</v>
      </c>
      <c r="AA136" t="s">
        <v>120</v>
      </c>
      <c r="AB136">
        <v>2</v>
      </c>
      <c r="AC136" t="s">
        <v>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CK48"/>
  <sheetViews>
    <sheetView topLeftCell="AR1" workbookViewId="0">
      <selection activeCell="BS14" sqref="BS14:CI23"/>
    </sheetView>
  </sheetViews>
  <sheetFormatPr baseColWidth="10" defaultColWidth="8.83203125" defaultRowHeight="16" x14ac:dyDescent="0.2"/>
  <cols>
    <col min="1" max="1" width="15.6640625" customWidth="1"/>
    <col min="2" max="2" width="11" customWidth="1"/>
  </cols>
  <sheetData>
    <row r="1" spans="1:8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70</v>
      </c>
      <c r="U1" t="s">
        <v>71</v>
      </c>
      <c r="X1" t="s">
        <v>1</v>
      </c>
      <c r="Y1" t="s">
        <v>2</v>
      </c>
      <c r="Z1" t="s">
        <v>3</v>
      </c>
      <c r="AA1" t="s">
        <v>66</v>
      </c>
      <c r="AB1" t="s">
        <v>4</v>
      </c>
      <c r="AC1" t="s">
        <v>67</v>
      </c>
      <c r="AD1" t="s">
        <v>8</v>
      </c>
      <c r="AE1" t="s">
        <v>9</v>
      </c>
      <c r="AF1" t="s">
        <v>10</v>
      </c>
      <c r="AG1" t="s">
        <v>68</v>
      </c>
      <c r="AH1" t="s">
        <v>69</v>
      </c>
      <c r="AI1" t="s">
        <v>13</v>
      </c>
      <c r="AJ1" t="s">
        <v>12</v>
      </c>
      <c r="AK1" t="s">
        <v>14</v>
      </c>
      <c r="AL1" t="s">
        <v>15</v>
      </c>
      <c r="AM1" t="s">
        <v>18</v>
      </c>
      <c r="AN1" t="s">
        <v>70</v>
      </c>
      <c r="AT1" t="s">
        <v>1</v>
      </c>
      <c r="AU1" t="s">
        <v>2</v>
      </c>
      <c r="AV1" t="s">
        <v>3</v>
      </c>
      <c r="AW1" t="s">
        <v>66</v>
      </c>
      <c r="AX1" t="s">
        <v>4</v>
      </c>
      <c r="AY1" t="s">
        <v>67</v>
      </c>
      <c r="AZ1" t="s">
        <v>8</v>
      </c>
      <c r="BA1" t="s">
        <v>9</v>
      </c>
      <c r="BB1" t="s">
        <v>10</v>
      </c>
      <c r="BC1" t="s">
        <v>68</v>
      </c>
      <c r="BD1" t="s">
        <v>69</v>
      </c>
      <c r="BE1" t="s">
        <v>13</v>
      </c>
      <c r="BF1" t="s">
        <v>12</v>
      </c>
      <c r="BG1" t="s">
        <v>14</v>
      </c>
      <c r="BH1" t="s">
        <v>15</v>
      </c>
      <c r="BI1" t="s">
        <v>18</v>
      </c>
      <c r="BJ1" t="s">
        <v>70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  <c r="BX1" t="s">
        <v>7</v>
      </c>
      <c r="BY1" t="s">
        <v>8</v>
      </c>
      <c r="BZ1" t="s">
        <v>9</v>
      </c>
      <c r="CA1" t="s">
        <v>10</v>
      </c>
      <c r="CB1" t="s">
        <v>11</v>
      </c>
      <c r="CC1" t="s">
        <v>12</v>
      </c>
      <c r="CD1" t="s">
        <v>13</v>
      </c>
      <c r="CE1" t="s">
        <v>14</v>
      </c>
      <c r="CF1" t="s">
        <v>15</v>
      </c>
      <c r="CG1" t="s">
        <v>16</v>
      </c>
      <c r="CH1" s="8" t="s">
        <v>17</v>
      </c>
      <c r="CI1" t="s">
        <v>18</v>
      </c>
      <c r="CJ1" t="s">
        <v>70</v>
      </c>
    </row>
    <row r="2" spans="1:88" x14ac:dyDescent="0.2">
      <c r="A2" t="s">
        <v>36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36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  <c r="AT2" t="s">
        <v>36</v>
      </c>
      <c r="AU2">
        <v>10</v>
      </c>
      <c r="AV2">
        <v>13</v>
      </c>
      <c r="AW2">
        <v>0</v>
      </c>
      <c r="AX2">
        <v>9</v>
      </c>
      <c r="AY2">
        <v>0</v>
      </c>
      <c r="AZ2">
        <v>0</v>
      </c>
      <c r="BA2">
        <v>2</v>
      </c>
      <c r="BB2">
        <v>0</v>
      </c>
      <c r="BC2">
        <v>0</v>
      </c>
      <c r="BD2">
        <v>0</v>
      </c>
      <c r="BE2">
        <v>1</v>
      </c>
      <c r="BF2">
        <v>5</v>
      </c>
      <c r="BG2">
        <v>1</v>
      </c>
      <c r="BH2">
        <v>6</v>
      </c>
      <c r="BI2">
        <v>0</v>
      </c>
      <c r="BJ2">
        <f>SUM(AU2:BI2)</f>
        <v>47</v>
      </c>
      <c r="BR2" t="s">
        <v>36</v>
      </c>
      <c r="BS2">
        <v>10</v>
      </c>
      <c r="BT2">
        <v>13</v>
      </c>
      <c r="BU2">
        <v>9</v>
      </c>
      <c r="BV2">
        <v>13</v>
      </c>
      <c r="BW2">
        <v>10</v>
      </c>
      <c r="BX2">
        <v>0</v>
      </c>
      <c r="BY2">
        <v>0</v>
      </c>
      <c r="BZ2">
        <v>6</v>
      </c>
      <c r="CA2">
        <v>0</v>
      </c>
      <c r="CB2">
        <v>0</v>
      </c>
      <c r="CC2">
        <v>0</v>
      </c>
      <c r="CD2">
        <v>1</v>
      </c>
      <c r="CE2">
        <v>1</v>
      </c>
      <c r="CF2">
        <v>6</v>
      </c>
      <c r="CG2">
        <v>0</v>
      </c>
      <c r="CH2">
        <v>0</v>
      </c>
      <c r="CI2">
        <v>0</v>
      </c>
      <c r="CJ2">
        <f>SUM(BS2:CI2)</f>
        <v>69</v>
      </c>
    </row>
    <row r="3" spans="1:88" x14ac:dyDescent="0.2">
      <c r="A3" t="s">
        <v>37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37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  <c r="AT3" t="s">
        <v>37</v>
      </c>
      <c r="AU3">
        <v>6</v>
      </c>
      <c r="AV3">
        <v>12</v>
      </c>
      <c r="AW3">
        <v>1</v>
      </c>
      <c r="AX3">
        <v>8</v>
      </c>
      <c r="AY3">
        <v>2</v>
      </c>
      <c r="AZ3">
        <v>0</v>
      </c>
      <c r="BA3">
        <v>5</v>
      </c>
      <c r="BB3">
        <v>0</v>
      </c>
      <c r="BC3">
        <v>1</v>
      </c>
      <c r="BD3">
        <v>4</v>
      </c>
      <c r="BE3">
        <v>1</v>
      </c>
      <c r="BF3">
        <v>9</v>
      </c>
      <c r="BG3">
        <v>5</v>
      </c>
      <c r="BH3">
        <v>0</v>
      </c>
      <c r="BI3">
        <v>0</v>
      </c>
      <c r="BJ3">
        <f>SUM(AU3:BI3)</f>
        <v>54</v>
      </c>
      <c r="BR3" t="s">
        <v>37</v>
      </c>
      <c r="BS3">
        <v>6</v>
      </c>
      <c r="BT3">
        <v>12</v>
      </c>
      <c r="BU3">
        <v>8</v>
      </c>
      <c r="BV3">
        <v>13</v>
      </c>
      <c r="BW3">
        <v>13</v>
      </c>
      <c r="BX3">
        <v>2</v>
      </c>
      <c r="BY3">
        <v>0</v>
      </c>
      <c r="BZ3">
        <v>9</v>
      </c>
      <c r="CA3">
        <v>0</v>
      </c>
      <c r="CB3">
        <v>1</v>
      </c>
      <c r="CC3">
        <v>5</v>
      </c>
      <c r="CD3">
        <v>1</v>
      </c>
      <c r="CE3">
        <v>5</v>
      </c>
      <c r="CF3">
        <v>0</v>
      </c>
      <c r="CG3">
        <v>0</v>
      </c>
      <c r="CH3">
        <v>0</v>
      </c>
      <c r="CI3">
        <v>0</v>
      </c>
      <c r="CJ3">
        <f t="shared" ref="CJ3:CJ11" si="1">SUM(BS3:CI3)</f>
        <v>75</v>
      </c>
    </row>
    <row r="4" spans="1:88" x14ac:dyDescent="0.2">
      <c r="A4" t="s">
        <v>38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38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4:AN11" si="2">SUM(Y4:AM4)</f>
        <v>52</v>
      </c>
      <c r="AT4" t="s">
        <v>38</v>
      </c>
      <c r="AU4">
        <v>7</v>
      </c>
      <c r="AV4">
        <v>11</v>
      </c>
      <c r="AW4">
        <v>0</v>
      </c>
      <c r="AX4">
        <v>5</v>
      </c>
      <c r="AY4">
        <v>0</v>
      </c>
      <c r="AZ4">
        <v>0</v>
      </c>
      <c r="BA4">
        <v>7</v>
      </c>
      <c r="BB4">
        <v>0</v>
      </c>
      <c r="BC4">
        <v>1</v>
      </c>
      <c r="BD4">
        <v>1</v>
      </c>
      <c r="BE4">
        <v>0</v>
      </c>
      <c r="BF4">
        <v>3</v>
      </c>
      <c r="BG4">
        <v>6</v>
      </c>
      <c r="BH4">
        <v>1</v>
      </c>
      <c r="BI4">
        <v>0</v>
      </c>
      <c r="BJ4">
        <f t="shared" ref="BJ4:BJ11" si="3">SUM(AU4:BI4)</f>
        <v>42</v>
      </c>
      <c r="BR4" t="s">
        <v>38</v>
      </c>
      <c r="BS4">
        <v>7</v>
      </c>
      <c r="BT4">
        <v>11</v>
      </c>
      <c r="BU4">
        <v>5</v>
      </c>
      <c r="BV4">
        <v>11</v>
      </c>
      <c r="BW4">
        <v>10</v>
      </c>
      <c r="BX4">
        <v>0</v>
      </c>
      <c r="BY4">
        <v>0</v>
      </c>
      <c r="BZ4">
        <v>7</v>
      </c>
      <c r="CA4">
        <v>0</v>
      </c>
      <c r="CB4">
        <v>1</v>
      </c>
      <c r="CC4">
        <v>1</v>
      </c>
      <c r="CD4">
        <v>0</v>
      </c>
      <c r="CE4">
        <v>6</v>
      </c>
      <c r="CF4">
        <v>1</v>
      </c>
      <c r="CG4">
        <v>0</v>
      </c>
      <c r="CH4">
        <v>0</v>
      </c>
      <c r="CI4">
        <v>0</v>
      </c>
      <c r="CJ4">
        <f t="shared" si="1"/>
        <v>60</v>
      </c>
    </row>
    <row r="5" spans="1:88" x14ac:dyDescent="0.2">
      <c r="A5" t="s">
        <v>39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39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2"/>
        <v>49</v>
      </c>
      <c r="AT5" t="s">
        <v>39</v>
      </c>
      <c r="AU5">
        <v>5</v>
      </c>
      <c r="AV5">
        <v>13</v>
      </c>
      <c r="AW5">
        <v>0</v>
      </c>
      <c r="AX5">
        <v>6</v>
      </c>
      <c r="AY5">
        <v>0</v>
      </c>
      <c r="AZ5">
        <v>0</v>
      </c>
      <c r="BA5">
        <v>2</v>
      </c>
      <c r="BB5">
        <v>0</v>
      </c>
      <c r="BC5">
        <v>0</v>
      </c>
      <c r="BD5">
        <v>1</v>
      </c>
      <c r="BE5">
        <v>1</v>
      </c>
      <c r="BF5">
        <v>0</v>
      </c>
      <c r="BG5">
        <v>8</v>
      </c>
      <c r="BH5">
        <v>0</v>
      </c>
      <c r="BI5">
        <v>0</v>
      </c>
      <c r="BJ5">
        <f t="shared" si="3"/>
        <v>36</v>
      </c>
      <c r="BR5" t="s">
        <v>39</v>
      </c>
      <c r="BS5">
        <v>5</v>
      </c>
      <c r="BT5">
        <v>13</v>
      </c>
      <c r="BU5">
        <v>6</v>
      </c>
      <c r="BV5">
        <v>13</v>
      </c>
      <c r="BW5">
        <v>3</v>
      </c>
      <c r="BX5">
        <v>0</v>
      </c>
      <c r="BY5">
        <v>0</v>
      </c>
      <c r="BZ5">
        <v>2</v>
      </c>
      <c r="CA5">
        <v>0</v>
      </c>
      <c r="CB5">
        <v>0</v>
      </c>
      <c r="CC5">
        <v>1</v>
      </c>
      <c r="CD5">
        <v>1</v>
      </c>
      <c r="CE5">
        <v>8</v>
      </c>
      <c r="CF5">
        <v>0</v>
      </c>
      <c r="CG5">
        <v>4</v>
      </c>
      <c r="CH5">
        <v>12</v>
      </c>
      <c r="CI5">
        <v>0</v>
      </c>
      <c r="CJ5">
        <f t="shared" si="1"/>
        <v>68</v>
      </c>
    </row>
    <row r="6" spans="1:88" x14ac:dyDescent="0.2">
      <c r="A6" t="s">
        <v>40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40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2"/>
        <v>38</v>
      </c>
      <c r="AT6" t="s">
        <v>40</v>
      </c>
      <c r="AU6">
        <v>4</v>
      </c>
      <c r="AV6">
        <v>12</v>
      </c>
      <c r="AW6">
        <v>0</v>
      </c>
      <c r="AX6">
        <v>6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5</v>
      </c>
      <c r="BH6">
        <v>0</v>
      </c>
      <c r="BI6">
        <v>0</v>
      </c>
      <c r="BJ6">
        <f t="shared" si="3"/>
        <v>29</v>
      </c>
      <c r="BR6" t="s">
        <v>40</v>
      </c>
      <c r="BS6">
        <v>4</v>
      </c>
      <c r="BT6">
        <v>12</v>
      </c>
      <c r="BU6">
        <v>6</v>
      </c>
      <c r="BV6">
        <v>13</v>
      </c>
      <c r="BW6">
        <v>8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5</v>
      </c>
      <c r="CF6">
        <v>0</v>
      </c>
      <c r="CG6">
        <v>7</v>
      </c>
      <c r="CH6">
        <v>5</v>
      </c>
      <c r="CI6">
        <v>0</v>
      </c>
      <c r="CJ6">
        <f t="shared" si="1"/>
        <v>62</v>
      </c>
    </row>
    <row r="7" spans="1:88" x14ac:dyDescent="0.2">
      <c r="A7" t="s">
        <v>41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41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2"/>
        <v>21</v>
      </c>
      <c r="AT7" t="s">
        <v>41</v>
      </c>
      <c r="AU7">
        <v>0</v>
      </c>
      <c r="AV7">
        <v>9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4</v>
      </c>
      <c r="BH7">
        <v>0</v>
      </c>
      <c r="BI7">
        <v>0</v>
      </c>
      <c r="BJ7">
        <f t="shared" si="3"/>
        <v>16</v>
      </c>
      <c r="BR7" t="s">
        <v>41</v>
      </c>
      <c r="BS7">
        <v>0</v>
      </c>
      <c r="BT7">
        <v>9</v>
      </c>
      <c r="BU7">
        <v>1</v>
      </c>
      <c r="BV7">
        <v>13</v>
      </c>
      <c r="BW7">
        <v>10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4</v>
      </c>
      <c r="CF7">
        <v>0</v>
      </c>
      <c r="CG7">
        <v>8</v>
      </c>
      <c r="CH7">
        <v>3</v>
      </c>
      <c r="CI7">
        <v>0</v>
      </c>
      <c r="CJ7">
        <f t="shared" si="1"/>
        <v>50</v>
      </c>
    </row>
    <row r="8" spans="1:88" x14ac:dyDescent="0.2">
      <c r="A8" t="s">
        <v>31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31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2"/>
        <v>72</v>
      </c>
      <c r="AT8" t="s">
        <v>31</v>
      </c>
      <c r="AU8">
        <v>3</v>
      </c>
      <c r="AV8">
        <v>13</v>
      </c>
      <c r="AW8">
        <v>2</v>
      </c>
      <c r="AX8">
        <v>6</v>
      </c>
      <c r="AY8">
        <v>2</v>
      </c>
      <c r="AZ8">
        <v>1</v>
      </c>
      <c r="BA8">
        <v>5</v>
      </c>
      <c r="BB8">
        <v>2</v>
      </c>
      <c r="BC8">
        <v>12</v>
      </c>
      <c r="BD8">
        <v>0</v>
      </c>
      <c r="BE8">
        <v>0</v>
      </c>
      <c r="BF8">
        <v>7</v>
      </c>
      <c r="BG8">
        <v>4</v>
      </c>
      <c r="BH8">
        <v>1</v>
      </c>
      <c r="BI8">
        <v>0</v>
      </c>
      <c r="BJ8">
        <f t="shared" si="3"/>
        <v>58</v>
      </c>
      <c r="BR8" t="s">
        <v>31</v>
      </c>
      <c r="BS8">
        <v>3</v>
      </c>
      <c r="BT8">
        <v>13</v>
      </c>
      <c r="BU8">
        <v>6</v>
      </c>
      <c r="BV8">
        <v>13</v>
      </c>
      <c r="BW8">
        <v>13</v>
      </c>
      <c r="BX8">
        <v>2</v>
      </c>
      <c r="BY8">
        <v>1</v>
      </c>
      <c r="BZ8">
        <v>10</v>
      </c>
      <c r="CA8">
        <v>2</v>
      </c>
      <c r="CB8">
        <v>12</v>
      </c>
      <c r="CC8">
        <v>0</v>
      </c>
      <c r="CD8">
        <v>0</v>
      </c>
      <c r="CE8">
        <v>4</v>
      </c>
      <c r="CF8">
        <v>1</v>
      </c>
      <c r="CG8">
        <v>0</v>
      </c>
      <c r="CH8">
        <v>0</v>
      </c>
      <c r="CI8">
        <v>0</v>
      </c>
      <c r="CJ8">
        <f t="shared" si="1"/>
        <v>80</v>
      </c>
    </row>
    <row r="9" spans="1:88" x14ac:dyDescent="0.2">
      <c r="A9" t="s">
        <v>33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33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2"/>
        <v>40</v>
      </c>
      <c r="AT9" t="s">
        <v>33</v>
      </c>
      <c r="AU9">
        <v>1</v>
      </c>
      <c r="AV9">
        <v>13</v>
      </c>
      <c r="AW9">
        <v>0</v>
      </c>
      <c r="AX9">
        <v>6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3</v>
      </c>
      <c r="BG9">
        <v>10</v>
      </c>
      <c r="BH9">
        <v>0</v>
      </c>
      <c r="BI9">
        <v>0</v>
      </c>
      <c r="BJ9">
        <f t="shared" si="3"/>
        <v>35</v>
      </c>
      <c r="BR9" t="s">
        <v>33</v>
      </c>
      <c r="BS9">
        <v>1</v>
      </c>
      <c r="BT9">
        <v>13</v>
      </c>
      <c r="BU9">
        <v>6</v>
      </c>
      <c r="BV9">
        <v>12</v>
      </c>
      <c r="BW9">
        <v>9</v>
      </c>
      <c r="BX9">
        <v>0</v>
      </c>
      <c r="BY9">
        <v>0</v>
      </c>
      <c r="BZ9">
        <v>3</v>
      </c>
      <c r="CA9">
        <v>0</v>
      </c>
      <c r="CB9">
        <v>0</v>
      </c>
      <c r="CC9">
        <v>0</v>
      </c>
      <c r="CD9">
        <v>1</v>
      </c>
      <c r="CE9">
        <v>10</v>
      </c>
      <c r="CF9">
        <v>0</v>
      </c>
      <c r="CG9">
        <v>0</v>
      </c>
      <c r="CH9">
        <v>0</v>
      </c>
      <c r="CI9">
        <v>0</v>
      </c>
      <c r="CJ9">
        <f t="shared" si="1"/>
        <v>55</v>
      </c>
    </row>
    <row r="10" spans="1:88" x14ac:dyDescent="0.2">
      <c r="A10" t="s">
        <v>34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34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2"/>
        <v>45</v>
      </c>
      <c r="AT10" t="s">
        <v>34</v>
      </c>
      <c r="AU10">
        <v>1</v>
      </c>
      <c r="AV10">
        <v>13</v>
      </c>
      <c r="AW10">
        <v>0</v>
      </c>
      <c r="AX10">
        <v>5</v>
      </c>
      <c r="AY10">
        <v>0</v>
      </c>
      <c r="AZ10">
        <v>0</v>
      </c>
      <c r="BA10">
        <v>4</v>
      </c>
      <c r="BB10">
        <v>1</v>
      </c>
      <c r="BC10">
        <v>4</v>
      </c>
      <c r="BD10">
        <v>0</v>
      </c>
      <c r="BE10">
        <v>0</v>
      </c>
      <c r="BF10">
        <v>4</v>
      </c>
      <c r="BG10">
        <v>12</v>
      </c>
      <c r="BH10">
        <v>1</v>
      </c>
      <c r="BI10">
        <v>0</v>
      </c>
      <c r="BJ10">
        <f t="shared" si="3"/>
        <v>45</v>
      </c>
      <c r="BR10" t="s">
        <v>34</v>
      </c>
      <c r="BS10">
        <v>1</v>
      </c>
      <c r="BT10">
        <v>13</v>
      </c>
      <c r="BU10">
        <v>5</v>
      </c>
      <c r="BV10">
        <v>12</v>
      </c>
      <c r="BW10">
        <v>8</v>
      </c>
      <c r="BX10">
        <v>0</v>
      </c>
      <c r="BY10">
        <v>0</v>
      </c>
      <c r="BZ10">
        <v>6</v>
      </c>
      <c r="CA10">
        <v>1</v>
      </c>
      <c r="CB10">
        <v>4</v>
      </c>
      <c r="CC10">
        <v>0</v>
      </c>
      <c r="CD10">
        <v>0</v>
      </c>
      <c r="CE10">
        <v>12</v>
      </c>
      <c r="CF10">
        <v>1</v>
      </c>
      <c r="CG10">
        <v>0</v>
      </c>
      <c r="CH10">
        <v>0</v>
      </c>
      <c r="CI10">
        <v>0</v>
      </c>
      <c r="CJ10">
        <f t="shared" si="1"/>
        <v>63</v>
      </c>
    </row>
    <row r="11" spans="1:88" x14ac:dyDescent="0.2">
      <c r="A11" t="s">
        <v>35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35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2"/>
        <v>47</v>
      </c>
      <c r="AT11" t="s">
        <v>35</v>
      </c>
      <c r="AU11">
        <v>7</v>
      </c>
      <c r="AV11">
        <v>13</v>
      </c>
      <c r="AW11">
        <v>0</v>
      </c>
      <c r="AX11">
        <v>9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7</v>
      </c>
      <c r="BG11">
        <v>5</v>
      </c>
      <c r="BH11">
        <v>0</v>
      </c>
      <c r="BI11">
        <v>0</v>
      </c>
      <c r="BJ11">
        <f t="shared" si="3"/>
        <v>42</v>
      </c>
      <c r="BR11" t="s">
        <v>35</v>
      </c>
      <c r="BS11">
        <v>7</v>
      </c>
      <c r="BT11">
        <v>13</v>
      </c>
      <c r="BU11">
        <v>9</v>
      </c>
      <c r="BV11">
        <v>13</v>
      </c>
      <c r="BW11">
        <v>12</v>
      </c>
      <c r="BX11">
        <v>0</v>
      </c>
      <c r="BY11">
        <v>0</v>
      </c>
      <c r="BZ11">
        <v>7</v>
      </c>
      <c r="CA11">
        <v>0</v>
      </c>
      <c r="CB11">
        <v>0</v>
      </c>
      <c r="CC11">
        <v>0</v>
      </c>
      <c r="CD11">
        <v>0</v>
      </c>
      <c r="CE11">
        <v>5</v>
      </c>
      <c r="CF11">
        <v>0</v>
      </c>
      <c r="CG11">
        <v>0</v>
      </c>
      <c r="CH11">
        <v>0</v>
      </c>
      <c r="CI11">
        <v>0</v>
      </c>
      <c r="CJ11">
        <f t="shared" si="1"/>
        <v>66</v>
      </c>
    </row>
    <row r="13" spans="1:88" x14ac:dyDescent="0.2">
      <c r="A13" t="s">
        <v>72</v>
      </c>
      <c r="X13" t="s">
        <v>72</v>
      </c>
      <c r="AT13" t="s">
        <v>72</v>
      </c>
      <c r="BR13" t="s">
        <v>72</v>
      </c>
    </row>
    <row r="14" spans="1:88" x14ac:dyDescent="0.2">
      <c r="A14" t="s">
        <v>36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36</v>
      </c>
      <c r="Y14">
        <f>Y2/61</f>
        <v>0.21311475409836064</v>
      </c>
      <c r="Z14">
        <f t="shared" ref="Z14:AM14" si="4">Z2/61</f>
        <v>0.26229508196721313</v>
      </c>
      <c r="AA14">
        <f t="shared" si="4"/>
        <v>0</v>
      </c>
      <c r="AB14">
        <f t="shared" si="4"/>
        <v>0.18032786885245902</v>
      </c>
      <c r="AC14">
        <f t="shared" si="4"/>
        <v>0</v>
      </c>
      <c r="AD14">
        <f t="shared" si="4"/>
        <v>0</v>
      </c>
      <c r="AE14">
        <f t="shared" si="4"/>
        <v>3.2786885245901641E-2</v>
      </c>
      <c r="AF14">
        <f t="shared" si="4"/>
        <v>1.6393442622950821E-2</v>
      </c>
      <c r="AG14">
        <f t="shared" si="4"/>
        <v>0</v>
      </c>
      <c r="AH14">
        <f t="shared" si="4"/>
        <v>0</v>
      </c>
      <c r="AI14">
        <f t="shared" si="4"/>
        <v>1.6393442622950821E-2</v>
      </c>
      <c r="AJ14">
        <f t="shared" si="4"/>
        <v>9.8360655737704916E-2</v>
      </c>
      <c r="AK14">
        <f t="shared" si="4"/>
        <v>1.6393442622950821E-2</v>
      </c>
      <c r="AL14">
        <f t="shared" si="4"/>
        <v>0.14754098360655737</v>
      </c>
      <c r="AM14">
        <f t="shared" si="4"/>
        <v>1.6393442622950821E-2</v>
      </c>
      <c r="AT14" t="s">
        <v>36</v>
      </c>
      <c r="AU14">
        <f>AU2/47</f>
        <v>0.21276595744680851</v>
      </c>
      <c r="AV14">
        <f t="shared" ref="AV14:BI14" si="5">AV2/47</f>
        <v>0.27659574468085107</v>
      </c>
      <c r="AW14">
        <f t="shared" si="5"/>
        <v>0</v>
      </c>
      <c r="AX14">
        <f t="shared" si="5"/>
        <v>0.19148936170212766</v>
      </c>
      <c r="AY14">
        <f t="shared" si="5"/>
        <v>0</v>
      </c>
      <c r="AZ14">
        <f t="shared" si="5"/>
        <v>0</v>
      </c>
      <c r="BA14">
        <f t="shared" si="5"/>
        <v>4.2553191489361701E-2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2.1276595744680851E-2</v>
      </c>
      <c r="BF14">
        <f t="shared" si="5"/>
        <v>0.10638297872340426</v>
      </c>
      <c r="BG14">
        <f t="shared" si="5"/>
        <v>2.1276595744680851E-2</v>
      </c>
      <c r="BH14">
        <f t="shared" si="5"/>
        <v>0.1276595744680851</v>
      </c>
      <c r="BI14">
        <f t="shared" si="5"/>
        <v>0</v>
      </c>
      <c r="BJ14">
        <f>SUM(AU14:BI14)</f>
        <v>1.0000000000000002</v>
      </c>
      <c r="BR14" t="s">
        <v>36</v>
      </c>
      <c r="BS14">
        <f>BS2/69</f>
        <v>0.14492753623188406</v>
      </c>
      <c r="BT14">
        <f t="shared" ref="BT14:CI14" si="6">BT2/69</f>
        <v>0.18840579710144928</v>
      </c>
      <c r="BU14">
        <f t="shared" si="6"/>
        <v>0.13043478260869565</v>
      </c>
      <c r="BV14">
        <f t="shared" si="6"/>
        <v>0.18840579710144928</v>
      </c>
      <c r="BW14">
        <f t="shared" si="6"/>
        <v>0.14492753623188406</v>
      </c>
      <c r="BX14">
        <f t="shared" si="6"/>
        <v>0</v>
      </c>
      <c r="BY14">
        <f t="shared" si="6"/>
        <v>0</v>
      </c>
      <c r="BZ14">
        <f t="shared" si="6"/>
        <v>8.6956521739130432E-2</v>
      </c>
      <c r="CA14">
        <f t="shared" si="6"/>
        <v>0</v>
      </c>
      <c r="CB14">
        <f t="shared" si="6"/>
        <v>0</v>
      </c>
      <c r="CC14">
        <f t="shared" si="6"/>
        <v>0</v>
      </c>
      <c r="CD14">
        <f t="shared" si="6"/>
        <v>1.4492753623188406E-2</v>
      </c>
      <c r="CE14">
        <f t="shared" si="6"/>
        <v>1.4492753623188406E-2</v>
      </c>
      <c r="CF14">
        <f t="shared" si="6"/>
        <v>8.6956521739130432E-2</v>
      </c>
      <c r="CG14">
        <f t="shared" si="6"/>
        <v>0</v>
      </c>
      <c r="CH14">
        <f t="shared" si="6"/>
        <v>0</v>
      </c>
      <c r="CI14">
        <f t="shared" si="6"/>
        <v>0</v>
      </c>
    </row>
    <row r="15" spans="1:88" x14ac:dyDescent="0.2">
      <c r="A15" t="s">
        <v>37</v>
      </c>
      <c r="B15">
        <f t="shared" ref="B15:B23" si="7">B3/T3</f>
        <v>7.9545454545454544E-2</v>
      </c>
      <c r="C15">
        <f t="shared" ref="C15:C23" si="8">C3/T3</f>
        <v>0.15909090909090909</v>
      </c>
      <c r="D15">
        <f t="shared" ref="D15:D23" si="9">D3/T3</f>
        <v>0.10227272727272728</v>
      </c>
      <c r="E15">
        <f t="shared" ref="E15:E23" si="10">E3/T3</f>
        <v>0.18181818181818182</v>
      </c>
      <c r="F15">
        <f t="shared" ref="F15:F23" si="11">F3/T3</f>
        <v>0.18181818181818182</v>
      </c>
      <c r="G15">
        <f t="shared" ref="G15:G23" si="12">G3/T3</f>
        <v>2.2727272727272728E-2</v>
      </c>
      <c r="H15">
        <f t="shared" ref="H15:H23" si="13">H3/T3</f>
        <v>0</v>
      </c>
      <c r="I15">
        <f t="shared" ref="I15:I23" si="14">I3/T3</f>
        <v>0.11363636363636363</v>
      </c>
      <c r="J15">
        <f t="shared" ref="J15:J23" si="15">J3/T3</f>
        <v>0</v>
      </c>
      <c r="K15">
        <f t="shared" ref="K15:K23" si="16">K3/T3</f>
        <v>1.1363636363636364E-2</v>
      </c>
      <c r="L15">
        <f t="shared" ref="L15:L23" si="17">L3/T3</f>
        <v>5.6818181818181816E-2</v>
      </c>
      <c r="M15">
        <f t="shared" ref="M15:M23" si="18">M3/T3</f>
        <v>2.2727272727272728E-2</v>
      </c>
      <c r="N15">
        <f t="shared" ref="N15:N23" si="19">N3/T3</f>
        <v>6.8181818181818177E-2</v>
      </c>
      <c r="O15">
        <f t="shared" ref="O15:O23" si="20">O3/T3</f>
        <v>0</v>
      </c>
      <c r="P15">
        <f t="shared" ref="P15:P23" si="21">P3/T3</f>
        <v>0</v>
      </c>
      <c r="Q15">
        <f t="shared" ref="Q15:Q23" si="22">Q3/T3</f>
        <v>0</v>
      </c>
      <c r="R15">
        <f t="shared" ref="R15:R23" si="23">R3/T3</f>
        <v>0</v>
      </c>
      <c r="S15">
        <f t="shared" ref="S15:S23" si="24">S3/T3</f>
        <v>0</v>
      </c>
      <c r="T15">
        <f t="shared" ref="T15:T23" si="25">SUM(B15:S15)</f>
        <v>1</v>
      </c>
      <c r="X15" t="s">
        <v>37</v>
      </c>
      <c r="Y15">
        <f>Y3/61</f>
        <v>0.11475409836065574</v>
      </c>
      <c r="Z15">
        <f t="shared" ref="Z15:AM15" si="26">Z3/61</f>
        <v>0.22950819672131148</v>
      </c>
      <c r="AA15">
        <f t="shared" si="26"/>
        <v>1.6393442622950821E-2</v>
      </c>
      <c r="AB15">
        <f t="shared" si="26"/>
        <v>0.14754098360655737</v>
      </c>
      <c r="AC15">
        <f>AC3/61</f>
        <v>3.2786885245901641E-2</v>
      </c>
      <c r="AD15">
        <f t="shared" si="26"/>
        <v>0</v>
      </c>
      <c r="AE15">
        <f t="shared" si="26"/>
        <v>8.1967213114754092E-2</v>
      </c>
      <c r="AF15">
        <f t="shared" si="26"/>
        <v>0</v>
      </c>
      <c r="AG15">
        <f t="shared" si="26"/>
        <v>1.6393442622950821E-2</v>
      </c>
      <c r="AH15">
        <f t="shared" si="26"/>
        <v>6.5573770491803282E-2</v>
      </c>
      <c r="AI15">
        <f t="shared" si="26"/>
        <v>3.2786885245901641E-2</v>
      </c>
      <c r="AJ15">
        <f t="shared" si="26"/>
        <v>0.16393442622950818</v>
      </c>
      <c r="AK15">
        <f t="shared" si="26"/>
        <v>9.8360655737704916E-2</v>
      </c>
      <c r="AL15">
        <f t="shared" si="26"/>
        <v>0</v>
      </c>
      <c r="AM15">
        <f t="shared" si="26"/>
        <v>0</v>
      </c>
      <c r="AT15" t="s">
        <v>37</v>
      </c>
      <c r="AU15">
        <f>AU3/54</f>
        <v>0.1111111111111111</v>
      </c>
      <c r="AV15">
        <f t="shared" ref="AV15:BI15" si="27">AV3/54</f>
        <v>0.22222222222222221</v>
      </c>
      <c r="AW15">
        <f t="shared" si="27"/>
        <v>1.8518518518518517E-2</v>
      </c>
      <c r="AX15">
        <f t="shared" si="27"/>
        <v>0.14814814814814814</v>
      </c>
      <c r="AY15">
        <f t="shared" si="27"/>
        <v>3.7037037037037035E-2</v>
      </c>
      <c r="AZ15">
        <f t="shared" si="27"/>
        <v>0</v>
      </c>
      <c r="BA15">
        <f t="shared" si="27"/>
        <v>9.2592592592592587E-2</v>
      </c>
      <c r="BB15">
        <f t="shared" si="27"/>
        <v>0</v>
      </c>
      <c r="BC15">
        <f t="shared" si="27"/>
        <v>1.8518518518518517E-2</v>
      </c>
      <c r="BD15">
        <f t="shared" si="27"/>
        <v>7.407407407407407E-2</v>
      </c>
      <c r="BE15">
        <f t="shared" si="27"/>
        <v>1.8518518518518517E-2</v>
      </c>
      <c r="BF15">
        <f t="shared" si="27"/>
        <v>0.16666666666666666</v>
      </c>
      <c r="BG15">
        <f t="shared" si="27"/>
        <v>9.2592592592592587E-2</v>
      </c>
      <c r="BH15">
        <f t="shared" si="27"/>
        <v>0</v>
      </c>
      <c r="BI15">
        <f t="shared" si="27"/>
        <v>0</v>
      </c>
      <c r="BJ15">
        <f t="shared" ref="BJ15:BJ23" si="28">SUM(AU15:BI15)</f>
        <v>0.99999999999999978</v>
      </c>
      <c r="BR15" t="s">
        <v>37</v>
      </c>
      <c r="BS15">
        <f>BS3/75</f>
        <v>0.08</v>
      </c>
      <c r="BT15">
        <f t="shared" ref="BT15:CI15" si="29">BT3/75</f>
        <v>0.16</v>
      </c>
      <c r="BU15">
        <f t="shared" si="29"/>
        <v>0.10666666666666667</v>
      </c>
      <c r="BV15">
        <f t="shared" si="29"/>
        <v>0.17333333333333334</v>
      </c>
      <c r="BW15">
        <f t="shared" si="29"/>
        <v>0.17333333333333334</v>
      </c>
      <c r="BX15">
        <f t="shared" si="29"/>
        <v>2.6666666666666668E-2</v>
      </c>
      <c r="BY15">
        <f t="shared" si="29"/>
        <v>0</v>
      </c>
      <c r="BZ15">
        <f t="shared" si="29"/>
        <v>0.12</v>
      </c>
      <c r="CA15">
        <f t="shared" si="29"/>
        <v>0</v>
      </c>
      <c r="CB15">
        <f t="shared" si="29"/>
        <v>1.3333333333333334E-2</v>
      </c>
      <c r="CC15">
        <f t="shared" si="29"/>
        <v>6.6666666666666666E-2</v>
      </c>
      <c r="CD15">
        <f t="shared" si="29"/>
        <v>1.3333333333333334E-2</v>
      </c>
      <c r="CE15">
        <f t="shared" si="29"/>
        <v>6.6666666666666666E-2</v>
      </c>
      <c r="CF15">
        <f t="shared" si="29"/>
        <v>0</v>
      </c>
      <c r="CG15">
        <f t="shared" si="29"/>
        <v>0</v>
      </c>
      <c r="CH15">
        <f t="shared" si="29"/>
        <v>0</v>
      </c>
      <c r="CI15">
        <f t="shared" si="29"/>
        <v>0</v>
      </c>
    </row>
    <row r="16" spans="1:88" x14ac:dyDescent="0.2">
      <c r="A16" t="s">
        <v>38</v>
      </c>
      <c r="B16">
        <f>B4/T4</f>
        <v>0.10666666666666667</v>
      </c>
      <c r="C16">
        <f t="shared" si="8"/>
        <v>0.17333333333333334</v>
      </c>
      <c r="D16">
        <f t="shared" si="9"/>
        <v>0.10666666666666667</v>
      </c>
      <c r="E16">
        <f t="shared" si="10"/>
        <v>0.17333333333333334</v>
      </c>
      <c r="F16">
        <f t="shared" si="11"/>
        <v>0.17333333333333334</v>
      </c>
      <c r="G16">
        <f t="shared" si="12"/>
        <v>0</v>
      </c>
      <c r="H16">
        <f t="shared" si="13"/>
        <v>0</v>
      </c>
      <c r="I16">
        <f t="shared" si="14"/>
        <v>0.13333333333333333</v>
      </c>
      <c r="J16">
        <f t="shared" si="15"/>
        <v>1.3333333333333334E-2</v>
      </c>
      <c r="K16">
        <f t="shared" si="16"/>
        <v>1.3333333333333334E-2</v>
      </c>
      <c r="L16">
        <f t="shared" si="17"/>
        <v>1.3333333333333334E-2</v>
      </c>
      <c r="M16">
        <f t="shared" si="18"/>
        <v>0</v>
      </c>
      <c r="N16">
        <f t="shared" si="19"/>
        <v>0.08</v>
      </c>
      <c r="O16">
        <f t="shared" si="20"/>
        <v>1.3333333333333334E-2</v>
      </c>
      <c r="P16">
        <f t="shared" si="21"/>
        <v>0</v>
      </c>
      <c r="Q16">
        <f t="shared" si="22"/>
        <v>0</v>
      </c>
      <c r="R16">
        <f t="shared" si="23"/>
        <v>0</v>
      </c>
      <c r="S16">
        <f t="shared" si="24"/>
        <v>0</v>
      </c>
      <c r="T16">
        <f t="shared" si="25"/>
        <v>0.99999999999999989</v>
      </c>
      <c r="X16" t="s">
        <v>38</v>
      </c>
      <c r="Y16">
        <f>Y4/52</f>
        <v>0.15384615384615385</v>
      </c>
      <c r="Z16">
        <f t="shared" ref="Z16:AM16" si="30">Z4/52</f>
        <v>0.25</v>
      </c>
      <c r="AA16">
        <f t="shared" si="30"/>
        <v>0</v>
      </c>
      <c r="AB16">
        <f t="shared" si="30"/>
        <v>0.15384615384615385</v>
      </c>
      <c r="AC16">
        <f t="shared" si="30"/>
        <v>0</v>
      </c>
      <c r="AD16">
        <f t="shared" si="30"/>
        <v>0</v>
      </c>
      <c r="AE16">
        <f t="shared" si="30"/>
        <v>0.19230769230769232</v>
      </c>
      <c r="AF16">
        <f t="shared" si="30"/>
        <v>1.9230769230769232E-2</v>
      </c>
      <c r="AG16">
        <f t="shared" si="30"/>
        <v>1.9230769230769232E-2</v>
      </c>
      <c r="AH16">
        <f t="shared" si="30"/>
        <v>1.9230769230769232E-2</v>
      </c>
      <c r="AI16">
        <f t="shared" si="30"/>
        <v>0</v>
      </c>
      <c r="AJ16">
        <f t="shared" si="30"/>
        <v>5.7692307692307696E-2</v>
      </c>
      <c r="AK16">
        <f t="shared" si="30"/>
        <v>0.11538461538461539</v>
      </c>
      <c r="AL16">
        <f t="shared" si="30"/>
        <v>1.9230769230769232E-2</v>
      </c>
      <c r="AM16">
        <f t="shared" si="30"/>
        <v>0</v>
      </c>
      <c r="AT16" t="s">
        <v>38</v>
      </c>
      <c r="AU16">
        <f>AU4/42</f>
        <v>0.16666666666666666</v>
      </c>
      <c r="AV16">
        <f t="shared" ref="AV16:BI16" si="31">AV4/42</f>
        <v>0.26190476190476192</v>
      </c>
      <c r="AW16">
        <f t="shared" si="31"/>
        <v>0</v>
      </c>
      <c r="AX16">
        <f t="shared" si="31"/>
        <v>0.11904761904761904</v>
      </c>
      <c r="AY16">
        <f t="shared" si="31"/>
        <v>0</v>
      </c>
      <c r="AZ16">
        <f t="shared" si="31"/>
        <v>0</v>
      </c>
      <c r="BA16">
        <f t="shared" si="31"/>
        <v>0.16666666666666666</v>
      </c>
      <c r="BB16">
        <f t="shared" si="31"/>
        <v>0</v>
      </c>
      <c r="BC16">
        <f t="shared" si="31"/>
        <v>2.3809523809523808E-2</v>
      </c>
      <c r="BD16">
        <f t="shared" si="31"/>
        <v>2.3809523809523808E-2</v>
      </c>
      <c r="BE16">
        <f t="shared" si="31"/>
        <v>0</v>
      </c>
      <c r="BF16">
        <f t="shared" si="31"/>
        <v>7.1428571428571425E-2</v>
      </c>
      <c r="BG16">
        <f t="shared" si="31"/>
        <v>0.14285714285714285</v>
      </c>
      <c r="BH16">
        <f t="shared" si="31"/>
        <v>2.3809523809523808E-2</v>
      </c>
      <c r="BI16">
        <f t="shared" si="31"/>
        <v>0</v>
      </c>
      <c r="BJ16">
        <f t="shared" si="28"/>
        <v>1</v>
      </c>
      <c r="BR16" t="s">
        <v>38</v>
      </c>
      <c r="BS16">
        <f>BS4/60</f>
        <v>0.11666666666666667</v>
      </c>
      <c r="BT16">
        <f t="shared" ref="BT16:CI16" si="32">BT4/60</f>
        <v>0.18333333333333332</v>
      </c>
      <c r="BU16">
        <f t="shared" si="32"/>
        <v>8.3333333333333329E-2</v>
      </c>
      <c r="BV16">
        <f t="shared" si="32"/>
        <v>0.18333333333333332</v>
      </c>
      <c r="BW16">
        <f t="shared" si="32"/>
        <v>0.16666666666666666</v>
      </c>
      <c r="BX16">
        <f t="shared" si="32"/>
        <v>0</v>
      </c>
      <c r="BY16">
        <f t="shared" si="32"/>
        <v>0</v>
      </c>
      <c r="BZ16">
        <f t="shared" si="32"/>
        <v>0.11666666666666667</v>
      </c>
      <c r="CA16">
        <f t="shared" si="32"/>
        <v>0</v>
      </c>
      <c r="CB16">
        <f t="shared" si="32"/>
        <v>1.6666666666666666E-2</v>
      </c>
      <c r="CC16">
        <f t="shared" si="32"/>
        <v>1.6666666666666666E-2</v>
      </c>
      <c r="CD16">
        <f t="shared" si="32"/>
        <v>0</v>
      </c>
      <c r="CE16">
        <f t="shared" si="32"/>
        <v>0.1</v>
      </c>
      <c r="CF16">
        <f t="shared" si="32"/>
        <v>1.6666666666666666E-2</v>
      </c>
      <c r="CG16">
        <f t="shared" si="32"/>
        <v>0</v>
      </c>
      <c r="CH16">
        <f t="shared" si="32"/>
        <v>0</v>
      </c>
      <c r="CI16">
        <f t="shared" si="32"/>
        <v>0</v>
      </c>
    </row>
    <row r="17" spans="1:89" x14ac:dyDescent="0.2">
      <c r="A17" t="s">
        <v>39</v>
      </c>
      <c r="B17">
        <f t="shared" si="7"/>
        <v>5.8823529411764705E-2</v>
      </c>
      <c r="C17">
        <f t="shared" si="8"/>
        <v>0.15686274509803921</v>
      </c>
      <c r="D17">
        <f t="shared" si="9"/>
        <v>8.8235294117647065E-2</v>
      </c>
      <c r="E17">
        <f t="shared" si="10"/>
        <v>0.15686274509803921</v>
      </c>
      <c r="F17">
        <f t="shared" si="11"/>
        <v>2.9411764705882353E-2</v>
      </c>
      <c r="G17">
        <f t="shared" si="12"/>
        <v>0</v>
      </c>
      <c r="H17">
        <f t="shared" si="13"/>
        <v>0</v>
      </c>
      <c r="I17">
        <f t="shared" si="14"/>
        <v>3.9215686274509803E-2</v>
      </c>
      <c r="J17">
        <f t="shared" si="15"/>
        <v>0</v>
      </c>
      <c r="K17">
        <f t="shared" si="16"/>
        <v>9.8039215686274508E-3</v>
      </c>
      <c r="L17">
        <f t="shared" si="17"/>
        <v>1.9607843137254902E-2</v>
      </c>
      <c r="M17">
        <f t="shared" si="18"/>
        <v>9.8039215686274508E-3</v>
      </c>
      <c r="N17">
        <f t="shared" si="19"/>
        <v>9.8039215686274508E-2</v>
      </c>
      <c r="O17">
        <f t="shared" si="20"/>
        <v>0</v>
      </c>
      <c r="P17">
        <f t="shared" si="21"/>
        <v>5.8823529411764705E-2</v>
      </c>
      <c r="Q17">
        <f t="shared" si="22"/>
        <v>0.12745098039215685</v>
      </c>
      <c r="R17">
        <f t="shared" si="23"/>
        <v>0</v>
      </c>
      <c r="S17">
        <f t="shared" si="24"/>
        <v>0.14705882352941177</v>
      </c>
      <c r="T17">
        <f t="shared" si="25"/>
        <v>1</v>
      </c>
      <c r="X17" t="s">
        <v>39</v>
      </c>
      <c r="Y17">
        <f>Y5/49</f>
        <v>0.12244897959183673</v>
      </c>
      <c r="Z17">
        <f t="shared" ref="Z17:AM17" si="33">Z5/49</f>
        <v>0.32653061224489793</v>
      </c>
      <c r="AA17">
        <f t="shared" si="33"/>
        <v>0</v>
      </c>
      <c r="AB17">
        <f t="shared" si="33"/>
        <v>0.18367346938775511</v>
      </c>
      <c r="AC17">
        <f t="shared" si="33"/>
        <v>0</v>
      </c>
      <c r="AD17">
        <f t="shared" si="33"/>
        <v>0</v>
      </c>
      <c r="AE17">
        <f t="shared" si="33"/>
        <v>8.1632653061224483E-2</v>
      </c>
      <c r="AF17">
        <f t="shared" si="33"/>
        <v>0</v>
      </c>
      <c r="AG17">
        <f t="shared" si="33"/>
        <v>2.0408163265306121E-2</v>
      </c>
      <c r="AH17">
        <f t="shared" si="33"/>
        <v>4.0816326530612242E-2</v>
      </c>
      <c r="AI17">
        <f t="shared" si="33"/>
        <v>2.0408163265306121E-2</v>
      </c>
      <c r="AJ17">
        <f t="shared" si="33"/>
        <v>0</v>
      </c>
      <c r="AK17">
        <f t="shared" si="33"/>
        <v>0.20408163265306123</v>
      </c>
      <c r="AL17">
        <f t="shared" si="33"/>
        <v>0</v>
      </c>
      <c r="AM17">
        <f t="shared" si="33"/>
        <v>0</v>
      </c>
      <c r="AT17" t="s">
        <v>39</v>
      </c>
      <c r="AU17">
        <f>AU5/36</f>
        <v>0.1388888888888889</v>
      </c>
      <c r="AV17">
        <f t="shared" ref="AV17:BI17" si="34">AV5/36</f>
        <v>0.3611111111111111</v>
      </c>
      <c r="AW17">
        <f t="shared" si="34"/>
        <v>0</v>
      </c>
      <c r="AX17">
        <f t="shared" si="34"/>
        <v>0.16666666666666666</v>
      </c>
      <c r="AY17">
        <f t="shared" si="34"/>
        <v>0</v>
      </c>
      <c r="AZ17">
        <f t="shared" si="34"/>
        <v>0</v>
      </c>
      <c r="BA17">
        <f t="shared" si="34"/>
        <v>5.5555555555555552E-2</v>
      </c>
      <c r="BB17">
        <f t="shared" si="34"/>
        <v>0</v>
      </c>
      <c r="BC17">
        <f t="shared" si="34"/>
        <v>0</v>
      </c>
      <c r="BD17">
        <f t="shared" si="34"/>
        <v>2.7777777777777776E-2</v>
      </c>
      <c r="BE17">
        <f t="shared" si="34"/>
        <v>2.7777777777777776E-2</v>
      </c>
      <c r="BF17">
        <f t="shared" si="34"/>
        <v>0</v>
      </c>
      <c r="BG17">
        <f t="shared" si="34"/>
        <v>0.22222222222222221</v>
      </c>
      <c r="BH17">
        <f t="shared" si="34"/>
        <v>0</v>
      </c>
      <c r="BI17">
        <f t="shared" si="34"/>
        <v>0</v>
      </c>
      <c r="BJ17">
        <f t="shared" si="28"/>
        <v>1</v>
      </c>
      <c r="BR17" t="s">
        <v>39</v>
      </c>
      <c r="BS17">
        <f>BS5/68</f>
        <v>7.3529411764705885E-2</v>
      </c>
      <c r="BT17">
        <f t="shared" ref="BT17:CI17" si="35">BT5/68</f>
        <v>0.19117647058823528</v>
      </c>
      <c r="BU17">
        <f t="shared" si="35"/>
        <v>8.8235294117647065E-2</v>
      </c>
      <c r="BV17">
        <f t="shared" si="35"/>
        <v>0.19117647058823528</v>
      </c>
      <c r="BW17">
        <f t="shared" si="35"/>
        <v>4.4117647058823532E-2</v>
      </c>
      <c r="BX17">
        <f t="shared" si="35"/>
        <v>0</v>
      </c>
      <c r="BY17">
        <f t="shared" si="35"/>
        <v>0</v>
      </c>
      <c r="BZ17">
        <f t="shared" si="35"/>
        <v>2.9411764705882353E-2</v>
      </c>
      <c r="CA17">
        <f t="shared" si="35"/>
        <v>0</v>
      </c>
      <c r="CB17">
        <f t="shared" si="35"/>
        <v>0</v>
      </c>
      <c r="CC17">
        <f t="shared" si="35"/>
        <v>1.4705882352941176E-2</v>
      </c>
      <c r="CD17">
        <f t="shared" si="35"/>
        <v>1.4705882352941176E-2</v>
      </c>
      <c r="CE17">
        <f t="shared" si="35"/>
        <v>0.11764705882352941</v>
      </c>
      <c r="CF17">
        <f t="shared" si="35"/>
        <v>0</v>
      </c>
      <c r="CG17">
        <f t="shared" si="35"/>
        <v>5.8823529411764705E-2</v>
      </c>
      <c r="CH17">
        <f t="shared" si="35"/>
        <v>0.17647058823529413</v>
      </c>
      <c r="CI17">
        <f t="shared" si="35"/>
        <v>0</v>
      </c>
    </row>
    <row r="18" spans="1:89" x14ac:dyDescent="0.2">
      <c r="A18" t="s">
        <v>40</v>
      </c>
      <c r="B18">
        <f t="shared" si="7"/>
        <v>6.25E-2</v>
      </c>
      <c r="C18">
        <f t="shared" si="8"/>
        <v>0.1875</v>
      </c>
      <c r="D18">
        <f t="shared" si="9"/>
        <v>0.1</v>
      </c>
      <c r="E18">
        <f t="shared" si="10"/>
        <v>0.2</v>
      </c>
      <c r="F18">
        <f t="shared" si="11"/>
        <v>0.125</v>
      </c>
      <c r="G18">
        <f t="shared" si="12"/>
        <v>0</v>
      </c>
      <c r="H18">
        <f t="shared" si="13"/>
        <v>0</v>
      </c>
      <c r="I18">
        <f t="shared" si="14"/>
        <v>1.2500000000000001E-2</v>
      </c>
      <c r="J18">
        <f t="shared" si="15"/>
        <v>2.5000000000000001E-2</v>
      </c>
      <c r="K18">
        <f t="shared" si="16"/>
        <v>0</v>
      </c>
      <c r="L18">
        <f t="shared" si="17"/>
        <v>0</v>
      </c>
      <c r="M18">
        <f t="shared" si="18"/>
        <v>0</v>
      </c>
      <c r="N18">
        <f t="shared" si="19"/>
        <v>8.7499999999999994E-2</v>
      </c>
      <c r="O18">
        <f t="shared" si="20"/>
        <v>0</v>
      </c>
      <c r="P18">
        <f t="shared" si="21"/>
        <v>0.1</v>
      </c>
      <c r="Q18">
        <f t="shared" si="22"/>
        <v>8.7499999999999994E-2</v>
      </c>
      <c r="R18">
        <f t="shared" si="23"/>
        <v>0</v>
      </c>
      <c r="S18">
        <f t="shared" si="24"/>
        <v>1.2500000000000001E-2</v>
      </c>
      <c r="T18">
        <f t="shared" si="25"/>
        <v>1</v>
      </c>
      <c r="X18" t="s">
        <v>40</v>
      </c>
      <c r="Y18">
        <f>Y6/38</f>
        <v>0.13157894736842105</v>
      </c>
      <c r="Z18">
        <f t="shared" ref="Z18:AM18" si="36">Z6/38</f>
        <v>0.39473684210526316</v>
      </c>
      <c r="AA18">
        <f t="shared" si="36"/>
        <v>0</v>
      </c>
      <c r="AB18">
        <f t="shared" si="36"/>
        <v>0.21052631578947367</v>
      </c>
      <c r="AC18">
        <f t="shared" si="36"/>
        <v>0</v>
      </c>
      <c r="AD18">
        <f t="shared" si="36"/>
        <v>0</v>
      </c>
      <c r="AE18">
        <f t="shared" si="36"/>
        <v>2.6315789473684209E-2</v>
      </c>
      <c r="AF18">
        <f t="shared" si="36"/>
        <v>5.2631578947368418E-2</v>
      </c>
      <c r="AG18">
        <f t="shared" si="36"/>
        <v>0</v>
      </c>
      <c r="AH18">
        <f t="shared" si="36"/>
        <v>0</v>
      </c>
      <c r="AI18">
        <f t="shared" si="36"/>
        <v>0</v>
      </c>
      <c r="AJ18">
        <f t="shared" si="36"/>
        <v>0</v>
      </c>
      <c r="AK18">
        <f t="shared" si="36"/>
        <v>0.18421052631578946</v>
      </c>
      <c r="AL18">
        <f t="shared" si="36"/>
        <v>0</v>
      </c>
      <c r="AM18">
        <f t="shared" si="36"/>
        <v>0</v>
      </c>
      <c r="AT18" t="s">
        <v>40</v>
      </c>
      <c r="AU18">
        <f>AU6/29</f>
        <v>0.13793103448275862</v>
      </c>
      <c r="AV18">
        <f t="shared" ref="AV18:BI18" si="37">AV6/29</f>
        <v>0.41379310344827586</v>
      </c>
      <c r="AW18">
        <f t="shared" si="37"/>
        <v>0</v>
      </c>
      <c r="AX18">
        <f t="shared" si="37"/>
        <v>0.20689655172413793</v>
      </c>
      <c r="AY18">
        <f t="shared" si="37"/>
        <v>0</v>
      </c>
      <c r="AZ18">
        <f t="shared" si="37"/>
        <v>0</v>
      </c>
      <c r="BA18">
        <f t="shared" si="37"/>
        <v>0</v>
      </c>
      <c r="BB18">
        <f t="shared" si="37"/>
        <v>6.8965517241379309E-2</v>
      </c>
      <c r="BC18">
        <f t="shared" si="37"/>
        <v>0</v>
      </c>
      <c r="BD18">
        <f t="shared" si="37"/>
        <v>0</v>
      </c>
      <c r="BE18">
        <f t="shared" si="37"/>
        <v>0</v>
      </c>
      <c r="BF18">
        <f t="shared" si="37"/>
        <v>0</v>
      </c>
      <c r="BG18">
        <f t="shared" si="37"/>
        <v>0.17241379310344829</v>
      </c>
      <c r="BH18">
        <f t="shared" si="37"/>
        <v>0</v>
      </c>
      <c r="BI18">
        <f t="shared" si="37"/>
        <v>0</v>
      </c>
      <c r="BJ18">
        <f t="shared" si="28"/>
        <v>1</v>
      </c>
      <c r="BR18" t="s">
        <v>40</v>
      </c>
      <c r="BS18">
        <f>BS6/62</f>
        <v>6.4516129032258063E-2</v>
      </c>
      <c r="BT18">
        <f t="shared" ref="BT18:CI18" si="38">BT6/62</f>
        <v>0.19354838709677419</v>
      </c>
      <c r="BU18">
        <f t="shared" si="38"/>
        <v>9.6774193548387094E-2</v>
      </c>
      <c r="BV18">
        <f t="shared" si="38"/>
        <v>0.20967741935483872</v>
      </c>
      <c r="BW18">
        <f t="shared" si="38"/>
        <v>0.12903225806451613</v>
      </c>
      <c r="BX18">
        <f t="shared" si="38"/>
        <v>0</v>
      </c>
      <c r="BY18">
        <f t="shared" si="38"/>
        <v>0</v>
      </c>
      <c r="BZ18">
        <f t="shared" si="38"/>
        <v>0</v>
      </c>
      <c r="CA18">
        <f t="shared" si="38"/>
        <v>3.2258064516129031E-2</v>
      </c>
      <c r="CB18">
        <f t="shared" si="38"/>
        <v>0</v>
      </c>
      <c r="CC18">
        <f t="shared" si="38"/>
        <v>0</v>
      </c>
      <c r="CD18">
        <f t="shared" si="38"/>
        <v>0</v>
      </c>
      <c r="CE18">
        <f t="shared" si="38"/>
        <v>8.0645161290322578E-2</v>
      </c>
      <c r="CF18">
        <f t="shared" si="38"/>
        <v>0</v>
      </c>
      <c r="CG18">
        <f t="shared" si="38"/>
        <v>0.11290322580645161</v>
      </c>
      <c r="CH18">
        <f t="shared" si="38"/>
        <v>8.0645161290322578E-2</v>
      </c>
      <c r="CI18">
        <f t="shared" si="38"/>
        <v>0</v>
      </c>
    </row>
    <row r="19" spans="1:89" x14ac:dyDescent="0.2">
      <c r="A19" t="s">
        <v>41</v>
      </c>
      <c r="B19">
        <f t="shared" si="7"/>
        <v>0</v>
      </c>
      <c r="C19">
        <f t="shared" si="8"/>
        <v>0.17460317460317459</v>
      </c>
      <c r="D19">
        <f t="shared" si="9"/>
        <v>3.1746031746031744E-2</v>
      </c>
      <c r="E19">
        <f t="shared" si="10"/>
        <v>0.25396825396825395</v>
      </c>
      <c r="F19">
        <f t="shared" si="11"/>
        <v>0.19047619047619047</v>
      </c>
      <c r="G19">
        <f t="shared" si="12"/>
        <v>0</v>
      </c>
      <c r="H19">
        <f t="shared" si="13"/>
        <v>0</v>
      </c>
      <c r="I19">
        <f t="shared" si="14"/>
        <v>1.5873015873015872E-2</v>
      </c>
      <c r="J19">
        <f t="shared" si="15"/>
        <v>0</v>
      </c>
      <c r="K19">
        <f t="shared" si="16"/>
        <v>0</v>
      </c>
      <c r="L19">
        <f t="shared" si="17"/>
        <v>1.5873015873015872E-2</v>
      </c>
      <c r="M19">
        <f t="shared" si="18"/>
        <v>0</v>
      </c>
      <c r="N19">
        <f t="shared" si="19"/>
        <v>9.5238095238095233E-2</v>
      </c>
      <c r="O19">
        <f t="shared" si="20"/>
        <v>0</v>
      </c>
      <c r="P19">
        <f t="shared" si="21"/>
        <v>0.17460317460317459</v>
      </c>
      <c r="Q19">
        <f t="shared" si="22"/>
        <v>4.7619047619047616E-2</v>
      </c>
      <c r="R19">
        <f t="shared" si="23"/>
        <v>0</v>
      </c>
      <c r="S19">
        <f t="shared" si="24"/>
        <v>0</v>
      </c>
      <c r="T19">
        <f t="shared" si="25"/>
        <v>0.99999999999999978</v>
      </c>
      <c r="X19" t="s">
        <v>41</v>
      </c>
      <c r="Y19">
        <f>Y7/21</f>
        <v>0</v>
      </c>
      <c r="Z19">
        <f t="shared" ref="Z19:AM19" si="39">Z7/21</f>
        <v>0.52380952380952384</v>
      </c>
      <c r="AA19">
        <f t="shared" si="39"/>
        <v>0</v>
      </c>
      <c r="AB19">
        <f t="shared" si="39"/>
        <v>9.5238095238095233E-2</v>
      </c>
      <c r="AC19">
        <f t="shared" si="39"/>
        <v>0</v>
      </c>
      <c r="AD19">
        <f t="shared" si="39"/>
        <v>0</v>
      </c>
      <c r="AE19">
        <f t="shared" si="39"/>
        <v>4.7619047619047616E-2</v>
      </c>
      <c r="AF19">
        <f t="shared" si="39"/>
        <v>0</v>
      </c>
      <c r="AG19">
        <f t="shared" si="39"/>
        <v>0</v>
      </c>
      <c r="AH19">
        <f t="shared" si="39"/>
        <v>4.7619047619047616E-2</v>
      </c>
      <c r="AI19">
        <f t="shared" si="39"/>
        <v>0</v>
      </c>
      <c r="AJ19">
        <f t="shared" si="39"/>
        <v>0</v>
      </c>
      <c r="AK19">
        <f t="shared" si="39"/>
        <v>0.2857142857142857</v>
      </c>
      <c r="AL19">
        <f t="shared" si="39"/>
        <v>0</v>
      </c>
      <c r="AM19">
        <f t="shared" si="39"/>
        <v>0</v>
      </c>
      <c r="AT19" t="s">
        <v>41</v>
      </c>
      <c r="AU19">
        <f>AU7/16</f>
        <v>0</v>
      </c>
      <c r="AV19">
        <f t="shared" ref="AV19:BI19" si="40">AV7/16</f>
        <v>0.5625</v>
      </c>
      <c r="AW19">
        <f t="shared" si="40"/>
        <v>0</v>
      </c>
      <c r="AX19">
        <f t="shared" si="40"/>
        <v>6.25E-2</v>
      </c>
      <c r="AY19">
        <f t="shared" si="40"/>
        <v>0</v>
      </c>
      <c r="AZ19">
        <f t="shared" si="40"/>
        <v>0</v>
      </c>
      <c r="BA19">
        <f t="shared" si="40"/>
        <v>6.25E-2</v>
      </c>
      <c r="BB19">
        <f t="shared" si="40"/>
        <v>0</v>
      </c>
      <c r="BC19">
        <f t="shared" si="40"/>
        <v>0</v>
      </c>
      <c r="BD19">
        <f t="shared" si="40"/>
        <v>6.25E-2</v>
      </c>
      <c r="BE19">
        <f t="shared" si="40"/>
        <v>0</v>
      </c>
      <c r="BF19">
        <f t="shared" si="40"/>
        <v>0</v>
      </c>
      <c r="BG19">
        <f t="shared" si="40"/>
        <v>0.25</v>
      </c>
      <c r="BH19">
        <f t="shared" si="40"/>
        <v>0</v>
      </c>
      <c r="BI19">
        <f t="shared" si="40"/>
        <v>0</v>
      </c>
      <c r="BJ19">
        <f t="shared" si="28"/>
        <v>1</v>
      </c>
      <c r="BR19" t="s">
        <v>41</v>
      </c>
      <c r="BS19">
        <f>BS7/50</f>
        <v>0</v>
      </c>
      <c r="BT19">
        <f t="shared" ref="BT19:CI19" si="41">BT7/50</f>
        <v>0.18</v>
      </c>
      <c r="BU19">
        <f t="shared" si="41"/>
        <v>0.02</v>
      </c>
      <c r="BV19">
        <f t="shared" si="41"/>
        <v>0.26</v>
      </c>
      <c r="BW19">
        <f t="shared" si="41"/>
        <v>0.2</v>
      </c>
      <c r="BX19">
        <f t="shared" si="41"/>
        <v>0</v>
      </c>
      <c r="BY19">
        <f t="shared" si="41"/>
        <v>0</v>
      </c>
      <c r="BZ19">
        <f t="shared" si="41"/>
        <v>0.02</v>
      </c>
      <c r="CA19">
        <f t="shared" si="41"/>
        <v>0</v>
      </c>
      <c r="CB19">
        <f t="shared" si="41"/>
        <v>0</v>
      </c>
      <c r="CC19">
        <f t="shared" si="41"/>
        <v>0.02</v>
      </c>
      <c r="CD19">
        <f t="shared" si="41"/>
        <v>0</v>
      </c>
      <c r="CE19">
        <f t="shared" si="41"/>
        <v>0.08</v>
      </c>
      <c r="CF19">
        <f t="shared" si="41"/>
        <v>0</v>
      </c>
      <c r="CG19">
        <f t="shared" si="41"/>
        <v>0.16</v>
      </c>
      <c r="CH19">
        <f t="shared" si="41"/>
        <v>0.06</v>
      </c>
      <c r="CI19">
        <f t="shared" si="41"/>
        <v>0</v>
      </c>
    </row>
    <row r="20" spans="1:89" x14ac:dyDescent="0.2">
      <c r="A20" t="s">
        <v>31</v>
      </c>
      <c r="B20">
        <f t="shared" si="7"/>
        <v>3.0303030303030304E-2</v>
      </c>
      <c r="C20">
        <f t="shared" si="8"/>
        <v>0.16161616161616163</v>
      </c>
      <c r="D20">
        <f t="shared" si="9"/>
        <v>7.0707070707070704E-2</v>
      </c>
      <c r="E20">
        <f t="shared" si="10"/>
        <v>0.16161616161616163</v>
      </c>
      <c r="F20">
        <f t="shared" si="11"/>
        <v>0.16161616161616163</v>
      </c>
      <c r="G20">
        <f t="shared" si="12"/>
        <v>3.0303030303030304E-2</v>
      </c>
      <c r="H20">
        <f t="shared" si="13"/>
        <v>1.0101010101010102E-2</v>
      </c>
      <c r="I20">
        <f t="shared" si="14"/>
        <v>0.12121212121212122</v>
      </c>
      <c r="J20">
        <f t="shared" si="15"/>
        <v>3.0303030303030304E-2</v>
      </c>
      <c r="K20">
        <f t="shared" si="16"/>
        <v>0.15151515151515152</v>
      </c>
      <c r="L20">
        <f t="shared" si="17"/>
        <v>1.0101010101010102E-2</v>
      </c>
      <c r="M20">
        <f t="shared" si="18"/>
        <v>0</v>
      </c>
      <c r="N20">
        <f t="shared" si="19"/>
        <v>5.0505050505050504E-2</v>
      </c>
      <c r="O20">
        <f t="shared" si="20"/>
        <v>1.0101010101010102E-2</v>
      </c>
      <c r="P20">
        <f t="shared" si="21"/>
        <v>0</v>
      </c>
      <c r="Q20">
        <f t="shared" si="22"/>
        <v>0</v>
      </c>
      <c r="R20">
        <f t="shared" si="23"/>
        <v>0</v>
      </c>
      <c r="S20">
        <f t="shared" si="24"/>
        <v>0</v>
      </c>
      <c r="T20">
        <f t="shared" si="25"/>
        <v>0.99999999999999989</v>
      </c>
      <c r="X20" t="s">
        <v>31</v>
      </c>
      <c r="Y20">
        <f>Y8/72</f>
        <v>4.1666666666666664E-2</v>
      </c>
      <c r="Z20">
        <f t="shared" ref="Z20:AM20" si="42">Z8/72</f>
        <v>0.22222222222222221</v>
      </c>
      <c r="AA20">
        <f t="shared" si="42"/>
        <v>4.1666666666666664E-2</v>
      </c>
      <c r="AB20">
        <f t="shared" si="42"/>
        <v>9.7222222222222224E-2</v>
      </c>
      <c r="AC20">
        <f t="shared" si="42"/>
        <v>4.1666666666666664E-2</v>
      </c>
      <c r="AD20">
        <f t="shared" si="42"/>
        <v>1.3888888888888888E-2</v>
      </c>
      <c r="AE20">
        <f t="shared" si="42"/>
        <v>8.3333333333333329E-2</v>
      </c>
      <c r="AF20">
        <f t="shared" si="42"/>
        <v>4.1666666666666664E-2</v>
      </c>
      <c r="AG20">
        <f t="shared" si="42"/>
        <v>0.20833333333333334</v>
      </c>
      <c r="AH20">
        <f t="shared" si="42"/>
        <v>1.3888888888888888E-2</v>
      </c>
      <c r="AI20">
        <f t="shared" si="42"/>
        <v>0</v>
      </c>
      <c r="AJ20">
        <f t="shared" si="42"/>
        <v>0.1111111111111111</v>
      </c>
      <c r="AK20">
        <f t="shared" si="42"/>
        <v>6.9444444444444448E-2</v>
      </c>
      <c r="AL20">
        <f t="shared" si="42"/>
        <v>1.3888888888888888E-2</v>
      </c>
      <c r="AM20">
        <f t="shared" si="42"/>
        <v>0</v>
      </c>
      <c r="AT20" t="s">
        <v>31</v>
      </c>
      <c r="AU20">
        <f>AU8/58</f>
        <v>5.1724137931034482E-2</v>
      </c>
      <c r="AV20">
        <f t="shared" ref="AV20:BI20" si="43">AV8/58</f>
        <v>0.22413793103448276</v>
      </c>
      <c r="AW20">
        <f t="shared" si="43"/>
        <v>3.4482758620689655E-2</v>
      </c>
      <c r="AX20">
        <f t="shared" si="43"/>
        <v>0.10344827586206896</v>
      </c>
      <c r="AY20">
        <f t="shared" si="43"/>
        <v>3.4482758620689655E-2</v>
      </c>
      <c r="AZ20">
        <f t="shared" si="43"/>
        <v>1.7241379310344827E-2</v>
      </c>
      <c r="BA20">
        <f t="shared" si="43"/>
        <v>8.6206896551724144E-2</v>
      </c>
      <c r="BB20">
        <f t="shared" si="43"/>
        <v>3.4482758620689655E-2</v>
      </c>
      <c r="BC20">
        <f t="shared" si="43"/>
        <v>0.20689655172413793</v>
      </c>
      <c r="BD20">
        <f t="shared" si="43"/>
        <v>0</v>
      </c>
      <c r="BE20">
        <f t="shared" si="43"/>
        <v>0</v>
      </c>
      <c r="BF20">
        <f t="shared" si="43"/>
        <v>0.1206896551724138</v>
      </c>
      <c r="BG20">
        <f t="shared" si="43"/>
        <v>6.8965517241379309E-2</v>
      </c>
      <c r="BH20">
        <f t="shared" si="43"/>
        <v>1.7241379310344827E-2</v>
      </c>
      <c r="BI20">
        <f t="shared" si="43"/>
        <v>0</v>
      </c>
      <c r="BJ20">
        <f t="shared" si="28"/>
        <v>1</v>
      </c>
      <c r="BR20" t="s">
        <v>31</v>
      </c>
      <c r="BS20">
        <f>BS8/80</f>
        <v>3.7499999999999999E-2</v>
      </c>
      <c r="BT20">
        <f t="shared" ref="BT20:CI20" si="44">BT8/80</f>
        <v>0.16250000000000001</v>
      </c>
      <c r="BU20">
        <f t="shared" si="44"/>
        <v>7.4999999999999997E-2</v>
      </c>
      <c r="BV20">
        <f t="shared" si="44"/>
        <v>0.16250000000000001</v>
      </c>
      <c r="BW20">
        <f t="shared" si="44"/>
        <v>0.16250000000000001</v>
      </c>
      <c r="BX20">
        <f t="shared" si="44"/>
        <v>2.5000000000000001E-2</v>
      </c>
      <c r="BY20">
        <f t="shared" si="44"/>
        <v>1.2500000000000001E-2</v>
      </c>
      <c r="BZ20">
        <f t="shared" si="44"/>
        <v>0.125</v>
      </c>
      <c r="CA20">
        <f t="shared" si="44"/>
        <v>2.5000000000000001E-2</v>
      </c>
      <c r="CB20">
        <f t="shared" si="44"/>
        <v>0.15</v>
      </c>
      <c r="CC20">
        <f t="shared" si="44"/>
        <v>0</v>
      </c>
      <c r="CD20">
        <f t="shared" si="44"/>
        <v>0</v>
      </c>
      <c r="CE20">
        <f t="shared" si="44"/>
        <v>0.05</v>
      </c>
      <c r="CF20">
        <f t="shared" si="44"/>
        <v>1.2500000000000001E-2</v>
      </c>
      <c r="CG20">
        <f t="shared" si="44"/>
        <v>0</v>
      </c>
      <c r="CH20">
        <f t="shared" si="44"/>
        <v>0</v>
      </c>
      <c r="CI20">
        <f t="shared" si="44"/>
        <v>0</v>
      </c>
    </row>
    <row r="21" spans="1:89" x14ac:dyDescent="0.2">
      <c r="A21" t="s">
        <v>33</v>
      </c>
      <c r="B21">
        <f t="shared" si="7"/>
        <v>3.125E-2</v>
      </c>
      <c r="C21">
        <f t="shared" si="8"/>
        <v>0.234375</v>
      </c>
      <c r="D21">
        <f t="shared" si="9"/>
        <v>9.375E-2</v>
      </c>
      <c r="E21">
        <f t="shared" si="10"/>
        <v>0.21875</v>
      </c>
      <c r="F21">
        <f t="shared" si="11"/>
        <v>0.171875</v>
      </c>
      <c r="G21">
        <f t="shared" si="12"/>
        <v>0</v>
      </c>
      <c r="H21">
        <f t="shared" si="13"/>
        <v>0</v>
      </c>
      <c r="I21">
        <f t="shared" si="14"/>
        <v>6.25E-2</v>
      </c>
      <c r="J21">
        <f t="shared" si="15"/>
        <v>0</v>
      </c>
      <c r="K21">
        <f t="shared" si="16"/>
        <v>0</v>
      </c>
      <c r="L21">
        <f t="shared" si="17"/>
        <v>0</v>
      </c>
      <c r="M21">
        <f t="shared" si="18"/>
        <v>1.5625E-2</v>
      </c>
      <c r="N21">
        <f t="shared" si="19"/>
        <v>0.171875</v>
      </c>
      <c r="O21">
        <f t="shared" si="20"/>
        <v>0</v>
      </c>
      <c r="P21">
        <f t="shared" si="21"/>
        <v>0</v>
      </c>
      <c r="Q21">
        <f t="shared" si="22"/>
        <v>0</v>
      </c>
      <c r="R21">
        <f t="shared" si="23"/>
        <v>0</v>
      </c>
      <c r="S21">
        <f t="shared" si="24"/>
        <v>0</v>
      </c>
      <c r="T21">
        <f t="shared" si="25"/>
        <v>1</v>
      </c>
      <c r="X21" t="s">
        <v>33</v>
      </c>
      <c r="Y21">
        <f>Y9/40</f>
        <v>0.05</v>
      </c>
      <c r="Z21">
        <f t="shared" ref="Z21:AM21" si="45">Z9/40</f>
        <v>0.375</v>
      </c>
      <c r="AA21">
        <f t="shared" si="45"/>
        <v>0</v>
      </c>
      <c r="AB21">
        <f t="shared" si="45"/>
        <v>0.15</v>
      </c>
      <c r="AC21">
        <f t="shared" si="45"/>
        <v>0</v>
      </c>
      <c r="AD21">
        <f t="shared" si="45"/>
        <v>0</v>
      </c>
      <c r="AE21">
        <f t="shared" si="45"/>
        <v>2.5000000000000001E-2</v>
      </c>
      <c r="AF21">
        <f t="shared" si="45"/>
        <v>0</v>
      </c>
      <c r="AG21">
        <f t="shared" si="45"/>
        <v>0</v>
      </c>
      <c r="AH21">
        <f t="shared" si="45"/>
        <v>0</v>
      </c>
      <c r="AI21">
        <f t="shared" si="45"/>
        <v>2.5000000000000001E-2</v>
      </c>
      <c r="AJ21">
        <f t="shared" si="45"/>
        <v>0.1</v>
      </c>
      <c r="AK21">
        <f t="shared" si="45"/>
        <v>0.27500000000000002</v>
      </c>
      <c r="AL21">
        <f t="shared" si="45"/>
        <v>0</v>
      </c>
      <c r="AM21">
        <f t="shared" si="45"/>
        <v>0</v>
      </c>
      <c r="AT21" t="s">
        <v>33</v>
      </c>
      <c r="AU21">
        <f>AU9/35</f>
        <v>2.8571428571428571E-2</v>
      </c>
      <c r="AV21">
        <f t="shared" ref="AV21:BI21" si="46">AV9/35</f>
        <v>0.37142857142857144</v>
      </c>
      <c r="AW21">
        <f t="shared" si="46"/>
        <v>0</v>
      </c>
      <c r="AX21">
        <f t="shared" si="46"/>
        <v>0.17142857142857143</v>
      </c>
      <c r="AY21">
        <f t="shared" si="46"/>
        <v>0</v>
      </c>
      <c r="AZ21">
        <f t="shared" si="46"/>
        <v>0</v>
      </c>
      <c r="BA21">
        <f t="shared" si="46"/>
        <v>2.8571428571428571E-2</v>
      </c>
      <c r="BB21">
        <f t="shared" si="46"/>
        <v>0</v>
      </c>
      <c r="BC21">
        <f t="shared" si="46"/>
        <v>0</v>
      </c>
      <c r="BD21">
        <f t="shared" si="46"/>
        <v>0</v>
      </c>
      <c r="BE21">
        <f t="shared" si="46"/>
        <v>2.8571428571428571E-2</v>
      </c>
      <c r="BF21">
        <f t="shared" si="46"/>
        <v>8.5714285714285715E-2</v>
      </c>
      <c r="BG21">
        <f t="shared" si="46"/>
        <v>0.2857142857142857</v>
      </c>
      <c r="BH21">
        <f t="shared" si="46"/>
        <v>0</v>
      </c>
      <c r="BI21">
        <f t="shared" si="46"/>
        <v>0</v>
      </c>
      <c r="BJ21">
        <f t="shared" si="28"/>
        <v>1</v>
      </c>
      <c r="BR21" t="s">
        <v>33</v>
      </c>
      <c r="BS21">
        <f>BS9/55</f>
        <v>1.8181818181818181E-2</v>
      </c>
      <c r="BT21">
        <f t="shared" ref="BT21:CI21" si="47">BT9/55</f>
        <v>0.23636363636363636</v>
      </c>
      <c r="BU21">
        <f t="shared" si="47"/>
        <v>0.10909090909090909</v>
      </c>
      <c r="BV21">
        <f t="shared" si="47"/>
        <v>0.21818181818181817</v>
      </c>
      <c r="BW21">
        <f t="shared" si="47"/>
        <v>0.16363636363636364</v>
      </c>
      <c r="BX21">
        <f t="shared" si="47"/>
        <v>0</v>
      </c>
      <c r="BY21">
        <f t="shared" si="47"/>
        <v>0</v>
      </c>
      <c r="BZ21">
        <f t="shared" si="47"/>
        <v>5.4545454545454543E-2</v>
      </c>
      <c r="CA21">
        <f t="shared" si="47"/>
        <v>0</v>
      </c>
      <c r="CB21">
        <f t="shared" si="47"/>
        <v>0</v>
      </c>
      <c r="CC21">
        <f t="shared" si="47"/>
        <v>0</v>
      </c>
      <c r="CD21">
        <f t="shared" si="47"/>
        <v>1.8181818181818181E-2</v>
      </c>
      <c r="CE21">
        <f t="shared" si="47"/>
        <v>0.18181818181818182</v>
      </c>
      <c r="CF21">
        <f t="shared" si="47"/>
        <v>0</v>
      </c>
      <c r="CG21">
        <f t="shared" si="47"/>
        <v>0</v>
      </c>
      <c r="CH21">
        <f t="shared" si="47"/>
        <v>0</v>
      </c>
      <c r="CI21">
        <f t="shared" si="47"/>
        <v>0</v>
      </c>
    </row>
    <row r="22" spans="1:89" x14ac:dyDescent="0.2">
      <c r="A22" t="s">
        <v>34</v>
      </c>
      <c r="B22">
        <f t="shared" si="7"/>
        <v>1.5873015873015872E-2</v>
      </c>
      <c r="C22">
        <f t="shared" si="8"/>
        <v>0.20634920634920634</v>
      </c>
      <c r="D22">
        <f t="shared" si="9"/>
        <v>7.9365079365079361E-2</v>
      </c>
      <c r="E22">
        <f t="shared" si="10"/>
        <v>0.19047619047619047</v>
      </c>
      <c r="F22">
        <f t="shared" si="11"/>
        <v>0.12698412698412698</v>
      </c>
      <c r="G22">
        <f t="shared" si="12"/>
        <v>0</v>
      </c>
      <c r="H22">
        <f t="shared" si="13"/>
        <v>0</v>
      </c>
      <c r="I22">
        <f t="shared" si="14"/>
        <v>9.5238095238095233E-2</v>
      </c>
      <c r="J22">
        <f t="shared" si="15"/>
        <v>1.5873015873015872E-2</v>
      </c>
      <c r="K22">
        <f t="shared" si="16"/>
        <v>6.3492063492063489E-2</v>
      </c>
      <c r="L22">
        <f t="shared" si="17"/>
        <v>0</v>
      </c>
      <c r="M22">
        <f t="shared" si="18"/>
        <v>0</v>
      </c>
      <c r="N22">
        <f t="shared" si="19"/>
        <v>0.19047619047619047</v>
      </c>
      <c r="O22">
        <f t="shared" si="20"/>
        <v>1.5873015873015872E-2</v>
      </c>
      <c r="P22">
        <f t="shared" si="21"/>
        <v>0</v>
      </c>
      <c r="Q22">
        <f t="shared" si="22"/>
        <v>0</v>
      </c>
      <c r="R22">
        <f t="shared" si="23"/>
        <v>0</v>
      </c>
      <c r="S22">
        <f t="shared" si="24"/>
        <v>0</v>
      </c>
      <c r="T22">
        <f t="shared" si="25"/>
        <v>1</v>
      </c>
      <c r="X22" t="s">
        <v>34</v>
      </c>
      <c r="Y22">
        <f>Y10/45</f>
        <v>2.2222222222222223E-2</v>
      </c>
      <c r="Z22">
        <f t="shared" ref="Z22:AM22" si="48">Z10/45</f>
        <v>0.28888888888888886</v>
      </c>
      <c r="AA22">
        <f t="shared" si="48"/>
        <v>0</v>
      </c>
      <c r="AB22">
        <f t="shared" si="48"/>
        <v>0.1111111111111111</v>
      </c>
      <c r="AC22">
        <f t="shared" si="48"/>
        <v>0</v>
      </c>
      <c r="AD22">
        <f t="shared" si="48"/>
        <v>0</v>
      </c>
      <c r="AE22">
        <f t="shared" si="48"/>
        <v>8.8888888888888892E-2</v>
      </c>
      <c r="AF22">
        <f t="shared" si="48"/>
        <v>2.2222222222222223E-2</v>
      </c>
      <c r="AG22">
        <f t="shared" si="48"/>
        <v>8.8888888888888892E-2</v>
      </c>
      <c r="AH22">
        <f t="shared" si="48"/>
        <v>0</v>
      </c>
      <c r="AI22">
        <f t="shared" si="48"/>
        <v>0</v>
      </c>
      <c r="AJ22">
        <f t="shared" si="48"/>
        <v>8.8888888888888892E-2</v>
      </c>
      <c r="AK22">
        <f t="shared" si="48"/>
        <v>0.26666666666666666</v>
      </c>
      <c r="AL22">
        <f t="shared" si="48"/>
        <v>2.2222222222222223E-2</v>
      </c>
      <c r="AM22">
        <f t="shared" si="48"/>
        <v>0</v>
      </c>
      <c r="AT22" t="s">
        <v>34</v>
      </c>
      <c r="AU22">
        <f>AU10/45</f>
        <v>2.2222222222222223E-2</v>
      </c>
      <c r="AV22">
        <f t="shared" ref="AV22:BI22" si="49">AV10/45</f>
        <v>0.28888888888888886</v>
      </c>
      <c r="AW22">
        <f t="shared" si="49"/>
        <v>0</v>
      </c>
      <c r="AX22">
        <f t="shared" si="49"/>
        <v>0.1111111111111111</v>
      </c>
      <c r="AY22">
        <f t="shared" si="49"/>
        <v>0</v>
      </c>
      <c r="AZ22">
        <f t="shared" si="49"/>
        <v>0</v>
      </c>
      <c r="BA22">
        <f t="shared" si="49"/>
        <v>8.8888888888888892E-2</v>
      </c>
      <c r="BB22">
        <f t="shared" si="49"/>
        <v>2.2222222222222223E-2</v>
      </c>
      <c r="BC22">
        <f t="shared" si="49"/>
        <v>8.8888888888888892E-2</v>
      </c>
      <c r="BD22">
        <f t="shared" si="49"/>
        <v>0</v>
      </c>
      <c r="BE22">
        <f t="shared" si="49"/>
        <v>0</v>
      </c>
      <c r="BF22">
        <f t="shared" si="49"/>
        <v>8.8888888888888892E-2</v>
      </c>
      <c r="BG22">
        <f t="shared" si="49"/>
        <v>0.26666666666666666</v>
      </c>
      <c r="BH22">
        <f t="shared" si="49"/>
        <v>2.2222222222222223E-2</v>
      </c>
      <c r="BI22">
        <f t="shared" si="49"/>
        <v>0</v>
      </c>
      <c r="BJ22">
        <f t="shared" si="28"/>
        <v>1</v>
      </c>
      <c r="BR22" t="s">
        <v>34</v>
      </c>
      <c r="BS22">
        <f>BS10/63</f>
        <v>1.5873015873015872E-2</v>
      </c>
      <c r="BT22">
        <f t="shared" ref="BT22:CI22" si="50">BT10/63</f>
        <v>0.20634920634920634</v>
      </c>
      <c r="BU22">
        <f t="shared" si="50"/>
        <v>7.9365079365079361E-2</v>
      </c>
      <c r="BV22">
        <f t="shared" si="50"/>
        <v>0.19047619047619047</v>
      </c>
      <c r="BW22">
        <f t="shared" si="50"/>
        <v>0.12698412698412698</v>
      </c>
      <c r="BX22">
        <f t="shared" si="50"/>
        <v>0</v>
      </c>
      <c r="BY22">
        <f t="shared" si="50"/>
        <v>0</v>
      </c>
      <c r="BZ22">
        <f t="shared" si="50"/>
        <v>9.5238095238095233E-2</v>
      </c>
      <c r="CA22">
        <f t="shared" si="50"/>
        <v>1.5873015873015872E-2</v>
      </c>
      <c r="CB22">
        <f t="shared" si="50"/>
        <v>6.3492063492063489E-2</v>
      </c>
      <c r="CC22">
        <f t="shared" si="50"/>
        <v>0</v>
      </c>
      <c r="CD22">
        <f t="shared" si="50"/>
        <v>0</v>
      </c>
      <c r="CE22">
        <f t="shared" si="50"/>
        <v>0.19047619047619047</v>
      </c>
      <c r="CF22">
        <f t="shared" si="50"/>
        <v>1.5873015873015872E-2</v>
      </c>
      <c r="CG22">
        <f t="shared" si="50"/>
        <v>0</v>
      </c>
      <c r="CH22">
        <f t="shared" si="50"/>
        <v>0</v>
      </c>
      <c r="CI22">
        <f t="shared" si="50"/>
        <v>0</v>
      </c>
    </row>
    <row r="23" spans="1:89" x14ac:dyDescent="0.2">
      <c r="A23" t="s">
        <v>35</v>
      </c>
      <c r="B23">
        <f t="shared" si="7"/>
        <v>0.1111111111111111</v>
      </c>
      <c r="C23">
        <f t="shared" si="8"/>
        <v>0.19444444444444445</v>
      </c>
      <c r="D23">
        <f t="shared" si="9"/>
        <v>0.1388888888888889</v>
      </c>
      <c r="E23">
        <f t="shared" si="10"/>
        <v>0.19444444444444445</v>
      </c>
      <c r="F23">
        <f t="shared" si="11"/>
        <v>0.18055555555555555</v>
      </c>
      <c r="G23">
        <f t="shared" si="12"/>
        <v>0</v>
      </c>
      <c r="H23">
        <f t="shared" si="13"/>
        <v>0</v>
      </c>
      <c r="I23">
        <f t="shared" si="14"/>
        <v>0.1111111111111111</v>
      </c>
      <c r="J23">
        <f t="shared" si="15"/>
        <v>0</v>
      </c>
      <c r="K23">
        <f t="shared" si="16"/>
        <v>0</v>
      </c>
      <c r="L23">
        <f t="shared" si="17"/>
        <v>0</v>
      </c>
      <c r="M23">
        <f t="shared" si="18"/>
        <v>0</v>
      </c>
      <c r="N23">
        <f t="shared" si="19"/>
        <v>6.9444444444444448E-2</v>
      </c>
      <c r="O23">
        <f t="shared" si="20"/>
        <v>0</v>
      </c>
      <c r="P23">
        <f t="shared" si="21"/>
        <v>0</v>
      </c>
      <c r="Q23">
        <f t="shared" si="22"/>
        <v>0</v>
      </c>
      <c r="R23">
        <f t="shared" si="23"/>
        <v>0</v>
      </c>
      <c r="S23">
        <f t="shared" si="24"/>
        <v>0</v>
      </c>
      <c r="T23">
        <f t="shared" si="25"/>
        <v>1</v>
      </c>
      <c r="X23" t="s">
        <v>35</v>
      </c>
      <c r="Y23">
        <f>Y11/47</f>
        <v>0.1702127659574468</v>
      </c>
      <c r="Z23">
        <f t="shared" ref="Z23:AM23" si="51">Z11/47</f>
        <v>0.2978723404255319</v>
      </c>
      <c r="AA23">
        <f t="shared" si="51"/>
        <v>0</v>
      </c>
      <c r="AB23">
        <f t="shared" si="51"/>
        <v>0.21276595744680851</v>
      </c>
      <c r="AC23">
        <f t="shared" si="51"/>
        <v>0</v>
      </c>
      <c r="AD23">
        <f t="shared" si="51"/>
        <v>0</v>
      </c>
      <c r="AE23">
        <f t="shared" si="51"/>
        <v>4.2553191489361701E-2</v>
      </c>
      <c r="AF23">
        <f t="shared" si="51"/>
        <v>0</v>
      </c>
      <c r="AG23">
        <f t="shared" si="51"/>
        <v>0</v>
      </c>
      <c r="AH23">
        <f t="shared" si="51"/>
        <v>0</v>
      </c>
      <c r="AI23">
        <f t="shared" si="51"/>
        <v>0</v>
      </c>
      <c r="AJ23">
        <f t="shared" si="51"/>
        <v>0.1702127659574468</v>
      </c>
      <c r="AK23">
        <f t="shared" si="51"/>
        <v>0.10638297872340426</v>
      </c>
      <c r="AL23">
        <f t="shared" si="51"/>
        <v>0</v>
      </c>
      <c r="AM23">
        <f t="shared" si="51"/>
        <v>0</v>
      </c>
      <c r="AT23" t="s">
        <v>35</v>
      </c>
      <c r="AU23">
        <f>AU11/42</f>
        <v>0.16666666666666666</v>
      </c>
      <c r="AV23">
        <f t="shared" ref="AV23:BI23" si="52">AV11/42</f>
        <v>0.30952380952380953</v>
      </c>
      <c r="AW23">
        <f t="shared" si="52"/>
        <v>0</v>
      </c>
      <c r="AX23">
        <f t="shared" si="52"/>
        <v>0.21428571428571427</v>
      </c>
      <c r="AY23">
        <f t="shared" si="52"/>
        <v>0</v>
      </c>
      <c r="AZ23">
        <f t="shared" si="52"/>
        <v>0</v>
      </c>
      <c r="BA23">
        <f t="shared" si="52"/>
        <v>2.3809523809523808E-2</v>
      </c>
      <c r="BB23">
        <f t="shared" si="52"/>
        <v>0</v>
      </c>
      <c r="BC23">
        <f t="shared" si="52"/>
        <v>0</v>
      </c>
      <c r="BD23">
        <f t="shared" si="52"/>
        <v>0</v>
      </c>
      <c r="BE23">
        <f t="shared" si="52"/>
        <v>0</v>
      </c>
      <c r="BF23">
        <f t="shared" si="52"/>
        <v>0.16666666666666666</v>
      </c>
      <c r="BG23">
        <f t="shared" si="52"/>
        <v>0.11904761904761904</v>
      </c>
      <c r="BH23">
        <f t="shared" si="52"/>
        <v>0</v>
      </c>
      <c r="BI23">
        <f t="shared" si="52"/>
        <v>0</v>
      </c>
      <c r="BJ23">
        <f t="shared" si="28"/>
        <v>1</v>
      </c>
      <c r="BR23" t="s">
        <v>35</v>
      </c>
      <c r="BS23">
        <f>BS11/66</f>
        <v>0.10606060606060606</v>
      </c>
      <c r="BT23">
        <f t="shared" ref="BT23:CI23" si="53">BT11/66</f>
        <v>0.19696969696969696</v>
      </c>
      <c r="BU23">
        <f t="shared" si="53"/>
        <v>0.13636363636363635</v>
      </c>
      <c r="BV23">
        <f t="shared" si="53"/>
        <v>0.19696969696969696</v>
      </c>
      <c r="BW23">
        <f t="shared" si="53"/>
        <v>0.18181818181818182</v>
      </c>
      <c r="BX23">
        <f t="shared" si="53"/>
        <v>0</v>
      </c>
      <c r="BY23">
        <f t="shared" si="53"/>
        <v>0</v>
      </c>
      <c r="BZ23">
        <f t="shared" si="53"/>
        <v>0.10606060606060606</v>
      </c>
      <c r="CA23">
        <f t="shared" si="53"/>
        <v>0</v>
      </c>
      <c r="CB23">
        <f t="shared" si="53"/>
        <v>0</v>
      </c>
      <c r="CC23">
        <f t="shared" si="53"/>
        <v>0</v>
      </c>
      <c r="CD23">
        <f t="shared" si="53"/>
        <v>0</v>
      </c>
      <c r="CE23">
        <f t="shared" si="53"/>
        <v>7.575757575757576E-2</v>
      </c>
      <c r="CF23">
        <f t="shared" si="53"/>
        <v>0</v>
      </c>
      <c r="CG23">
        <f t="shared" si="53"/>
        <v>0</v>
      </c>
      <c r="CH23">
        <f t="shared" si="53"/>
        <v>0</v>
      </c>
      <c r="CI23">
        <f t="shared" si="53"/>
        <v>0</v>
      </c>
    </row>
    <row r="26" spans="1:89" x14ac:dyDescent="0.2">
      <c r="A26" t="s">
        <v>73</v>
      </c>
      <c r="X26" t="s">
        <v>73</v>
      </c>
      <c r="AT26" t="s">
        <v>73</v>
      </c>
      <c r="BR26" t="s">
        <v>73</v>
      </c>
    </row>
    <row r="27" spans="1:89" x14ac:dyDescent="0.2">
      <c r="A27" t="s">
        <v>36</v>
      </c>
      <c r="B27">
        <f>B14^2</f>
        <v>2.1335689938139123E-2</v>
      </c>
      <c r="C27">
        <f>C14^2</f>
        <v>3.2319151622269914E-2</v>
      </c>
      <c r="D27">
        <f t="shared" ref="D27:S27" si="54">D14^2</f>
        <v>1.5275849008963513E-2</v>
      </c>
      <c r="E27">
        <f t="shared" si="54"/>
        <v>3.2319151622269914E-2</v>
      </c>
      <c r="F27">
        <f t="shared" si="54"/>
        <v>2.1335689938139123E-2</v>
      </c>
      <c r="G27">
        <f t="shared" si="54"/>
        <v>0</v>
      </c>
      <c r="H27">
        <f t="shared" si="54"/>
        <v>0</v>
      </c>
      <c r="I27">
        <f t="shared" si="54"/>
        <v>6.1860876152001008E-3</v>
      </c>
      <c r="J27">
        <f t="shared" si="54"/>
        <v>1.2624668602449185E-4</v>
      </c>
      <c r="K27">
        <f t="shared" si="54"/>
        <v>0</v>
      </c>
      <c r="L27">
        <f t="shared" si="54"/>
        <v>0</v>
      </c>
      <c r="M27">
        <f t="shared" si="54"/>
        <v>1.2624668602449185E-4</v>
      </c>
      <c r="N27">
        <f t="shared" si="54"/>
        <v>1.2624668602449185E-4</v>
      </c>
      <c r="O27">
        <f t="shared" si="54"/>
        <v>1.0225981567983839E-2</v>
      </c>
      <c r="P27">
        <f t="shared" si="54"/>
        <v>0</v>
      </c>
      <c r="Q27">
        <f t="shared" si="54"/>
        <v>0</v>
      </c>
      <c r="R27">
        <f t="shared" si="54"/>
        <v>1.2624668602449185E-4</v>
      </c>
      <c r="S27">
        <f t="shared" si="54"/>
        <v>0</v>
      </c>
      <c r="T27">
        <f>SUM(B27:S27)</f>
        <v>0.13950258805706348</v>
      </c>
      <c r="X27" t="s">
        <v>36</v>
      </c>
      <c r="Y27">
        <f>Y14^2</f>
        <v>4.5417898414404724E-2</v>
      </c>
      <c r="Z27">
        <f t="shared" ref="Z27:AM27" si="55">Z14^2</f>
        <v>6.8798710024187054E-2</v>
      </c>
      <c r="AA27">
        <f t="shared" si="55"/>
        <v>0</v>
      </c>
      <c r="AB27">
        <f t="shared" si="55"/>
        <v>3.2518140284869664E-2</v>
      </c>
      <c r="AC27">
        <f t="shared" si="55"/>
        <v>0</v>
      </c>
      <c r="AD27">
        <f t="shared" si="55"/>
        <v>0</v>
      </c>
      <c r="AE27">
        <f t="shared" si="55"/>
        <v>1.0749798441279227E-3</v>
      </c>
      <c r="AF27">
        <f t="shared" si="55"/>
        <v>2.6874496103198068E-4</v>
      </c>
      <c r="AG27">
        <f t="shared" si="55"/>
        <v>0</v>
      </c>
      <c r="AH27">
        <f t="shared" si="55"/>
        <v>0</v>
      </c>
      <c r="AI27">
        <f t="shared" si="55"/>
        <v>2.6874496103198068E-4</v>
      </c>
      <c r="AJ27">
        <f t="shared" si="55"/>
        <v>9.6748185971513023E-3</v>
      </c>
      <c r="AK27">
        <f t="shared" si="55"/>
        <v>2.6874496103198068E-4</v>
      </c>
      <c r="AL27">
        <f t="shared" si="55"/>
        <v>2.176834184359043E-2</v>
      </c>
      <c r="AM27">
        <f t="shared" si="55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  <c r="AT27" t="s">
        <v>36</v>
      </c>
      <c r="AU27">
        <f>AU14^2</f>
        <v>4.5269352648257127E-2</v>
      </c>
      <c r="AV27">
        <f t="shared" ref="AV27:BI27" si="56">AV14^2</f>
        <v>7.650520597555456E-2</v>
      </c>
      <c r="AW27">
        <f t="shared" si="56"/>
        <v>0</v>
      </c>
      <c r="AX27">
        <f t="shared" si="56"/>
        <v>3.6668175645088272E-2</v>
      </c>
      <c r="AY27">
        <f t="shared" si="56"/>
        <v>0</v>
      </c>
      <c r="AZ27">
        <f t="shared" si="56"/>
        <v>0</v>
      </c>
      <c r="BA27">
        <f t="shared" si="56"/>
        <v>1.8107741059302852E-3</v>
      </c>
      <c r="BB27">
        <f t="shared" si="56"/>
        <v>0</v>
      </c>
      <c r="BC27">
        <f t="shared" si="56"/>
        <v>0</v>
      </c>
      <c r="BD27">
        <f t="shared" si="56"/>
        <v>0</v>
      </c>
      <c r="BE27">
        <f t="shared" si="56"/>
        <v>4.526935264825713E-4</v>
      </c>
      <c r="BF27">
        <f t="shared" si="56"/>
        <v>1.1317338162064282E-2</v>
      </c>
      <c r="BG27">
        <f t="shared" si="56"/>
        <v>4.526935264825713E-4</v>
      </c>
      <c r="BH27">
        <f t="shared" si="56"/>
        <v>1.6296966953372564E-2</v>
      </c>
      <c r="BI27">
        <f t="shared" si="56"/>
        <v>0</v>
      </c>
      <c r="BJ27">
        <f xml:space="preserve"> SUM(AU27:BI27)</f>
        <v>0.18877320054323227</v>
      </c>
      <c r="BK27">
        <f xml:space="preserve"> 1-BJ27</f>
        <v>0.81122679945676768</v>
      </c>
      <c r="BR27" t="s">
        <v>36</v>
      </c>
      <c r="BS27">
        <f>BS14^2</f>
        <v>2.1003990758244068E-2</v>
      </c>
      <c r="BT27">
        <f t="shared" ref="BT27:CI36" si="57">BT14^2</f>
        <v>3.5496744381432473E-2</v>
      </c>
      <c r="BU27">
        <f t="shared" si="57"/>
        <v>1.7013232514177693E-2</v>
      </c>
      <c r="BV27">
        <f t="shared" si="57"/>
        <v>3.5496744381432473E-2</v>
      </c>
      <c r="BW27">
        <f t="shared" si="57"/>
        <v>2.1003990758244068E-2</v>
      </c>
      <c r="BX27">
        <f t="shared" si="57"/>
        <v>0</v>
      </c>
      <c r="BY27">
        <f t="shared" si="57"/>
        <v>0</v>
      </c>
      <c r="BZ27">
        <f t="shared" si="57"/>
        <v>7.5614366729678632E-3</v>
      </c>
      <c r="CA27">
        <f t="shared" si="57"/>
        <v>0</v>
      </c>
      <c r="CB27">
        <f t="shared" si="57"/>
        <v>0</v>
      </c>
      <c r="CC27">
        <f t="shared" si="57"/>
        <v>0</v>
      </c>
      <c r="CD27">
        <f t="shared" si="57"/>
        <v>2.1003990758244068E-4</v>
      </c>
      <c r="CE27">
        <f t="shared" si="57"/>
        <v>2.1003990758244068E-4</v>
      </c>
      <c r="CF27">
        <f t="shared" si="57"/>
        <v>7.5614366729678632E-3</v>
      </c>
      <c r="CG27">
        <f t="shared" si="57"/>
        <v>0</v>
      </c>
      <c r="CH27">
        <f t="shared" si="57"/>
        <v>0</v>
      </c>
      <c r="CI27">
        <f t="shared" si="57"/>
        <v>0</v>
      </c>
      <c r="CJ27">
        <f>SUM(BS27:CI27)</f>
        <v>0.14555765595463138</v>
      </c>
      <c r="CK27">
        <f>1-CJ27</f>
        <v>0.85444234404536856</v>
      </c>
    </row>
    <row r="28" spans="1:89" x14ac:dyDescent="0.2">
      <c r="A28" t="s">
        <v>37</v>
      </c>
      <c r="B28">
        <f>B15^2</f>
        <v>6.3274793388429749E-3</v>
      </c>
      <c r="C28">
        <f t="shared" ref="C28:S36" si="58">C15^2</f>
        <v>2.53099173553719E-2</v>
      </c>
      <c r="D28">
        <f t="shared" si="58"/>
        <v>1.0459710743801654E-2</v>
      </c>
      <c r="E28">
        <f t="shared" si="58"/>
        <v>3.3057851239669422E-2</v>
      </c>
      <c r="F28">
        <f t="shared" si="58"/>
        <v>3.3057851239669422E-2</v>
      </c>
      <c r="G28">
        <f t="shared" si="58"/>
        <v>5.1652892561983473E-4</v>
      </c>
      <c r="H28">
        <f t="shared" si="58"/>
        <v>0</v>
      </c>
      <c r="I28">
        <f t="shared" si="58"/>
        <v>1.2913223140495866E-2</v>
      </c>
      <c r="J28">
        <f t="shared" si="58"/>
        <v>0</v>
      </c>
      <c r="K28">
        <f t="shared" si="58"/>
        <v>1.2913223140495868E-4</v>
      </c>
      <c r="L28">
        <f t="shared" si="58"/>
        <v>3.2283057851239666E-3</v>
      </c>
      <c r="M28">
        <f t="shared" si="58"/>
        <v>5.1652892561983473E-4</v>
      </c>
      <c r="N28">
        <f t="shared" si="58"/>
        <v>4.6487603305785117E-3</v>
      </c>
      <c r="O28">
        <f t="shared" si="58"/>
        <v>0</v>
      </c>
      <c r="P28">
        <f t="shared" si="58"/>
        <v>0</v>
      </c>
      <c r="Q28">
        <f t="shared" si="58"/>
        <v>0</v>
      </c>
      <c r="R28">
        <f t="shared" si="58"/>
        <v>0</v>
      </c>
      <c r="S28">
        <f t="shared" si="58"/>
        <v>0</v>
      </c>
      <c r="T28">
        <f t="shared" ref="T28:T36" si="59">SUM(B28:S28)</f>
        <v>0.13016528925619836</v>
      </c>
      <c r="X28" t="s">
        <v>37</v>
      </c>
      <c r="Y28">
        <f t="shared" ref="Y28:AM36" si="60">Y15^2</f>
        <v>1.3168503090567052E-2</v>
      </c>
      <c r="Z28">
        <f t="shared" si="60"/>
        <v>5.2674012362268208E-2</v>
      </c>
      <c r="AA28">
        <f t="shared" si="60"/>
        <v>2.6874496103198068E-4</v>
      </c>
      <c r="AB28">
        <f t="shared" si="60"/>
        <v>2.176834184359043E-2</v>
      </c>
      <c r="AC28">
        <f t="shared" si="60"/>
        <v>1.0749798441279227E-3</v>
      </c>
      <c r="AD28">
        <f t="shared" si="60"/>
        <v>0</v>
      </c>
      <c r="AE28">
        <f t="shared" si="60"/>
        <v>6.7186240257995156E-3</v>
      </c>
      <c r="AF28">
        <f t="shared" si="60"/>
        <v>0</v>
      </c>
      <c r="AG28">
        <f t="shared" si="60"/>
        <v>2.6874496103198068E-4</v>
      </c>
      <c r="AH28">
        <f t="shared" si="60"/>
        <v>4.2999193765116909E-3</v>
      </c>
      <c r="AI28">
        <f t="shared" si="60"/>
        <v>1.0749798441279227E-3</v>
      </c>
      <c r="AJ28">
        <f t="shared" si="60"/>
        <v>2.6874496103198062E-2</v>
      </c>
      <c r="AK28">
        <f t="shared" si="60"/>
        <v>9.6748185971513023E-3</v>
      </c>
      <c r="AL28">
        <f t="shared" si="60"/>
        <v>0</v>
      </c>
      <c r="AM28">
        <f t="shared" si="60"/>
        <v>0</v>
      </c>
      <c r="AN28">
        <f t="shared" ref="AN28:AN36" si="61" xml:space="preserve"> SUM(Y28:AM28)</f>
        <v>0.13786616500940607</v>
      </c>
      <c r="AO28">
        <f t="shared" ref="AO28:AO36" si="62" xml:space="preserve"> 1-AN28</f>
        <v>0.86213383499059393</v>
      </c>
      <c r="AT28" t="s">
        <v>37</v>
      </c>
      <c r="AU28">
        <f t="shared" ref="AU28:BI28" si="63">AU15^2</f>
        <v>1.2345679012345678E-2</v>
      </c>
      <c r="AV28">
        <f t="shared" si="63"/>
        <v>4.9382716049382713E-2</v>
      </c>
      <c r="AW28">
        <f t="shared" si="63"/>
        <v>3.4293552812071328E-4</v>
      </c>
      <c r="AX28">
        <f t="shared" si="63"/>
        <v>2.194787379972565E-2</v>
      </c>
      <c r="AY28">
        <f t="shared" si="63"/>
        <v>1.3717421124828531E-3</v>
      </c>
      <c r="AZ28">
        <f t="shared" si="63"/>
        <v>0</v>
      </c>
      <c r="BA28">
        <f t="shared" si="63"/>
        <v>8.5733882030178312E-3</v>
      </c>
      <c r="BB28">
        <f t="shared" si="63"/>
        <v>0</v>
      </c>
      <c r="BC28">
        <f t="shared" si="63"/>
        <v>3.4293552812071328E-4</v>
      </c>
      <c r="BD28">
        <f t="shared" si="63"/>
        <v>5.4869684499314125E-3</v>
      </c>
      <c r="BE28">
        <f t="shared" si="63"/>
        <v>3.4293552812071328E-4</v>
      </c>
      <c r="BF28">
        <f t="shared" si="63"/>
        <v>2.7777777777777776E-2</v>
      </c>
      <c r="BG28">
        <f t="shared" si="63"/>
        <v>8.5733882030178312E-3</v>
      </c>
      <c r="BH28">
        <f t="shared" si="63"/>
        <v>0</v>
      </c>
      <c r="BI28">
        <f t="shared" si="63"/>
        <v>0</v>
      </c>
      <c r="BJ28">
        <f t="shared" ref="BJ28:BJ36" si="64" xml:space="preserve"> SUM(AU28:BI28)</f>
        <v>0.13648834019204389</v>
      </c>
      <c r="BK28">
        <f t="shared" ref="BK28:BK36" si="65" xml:space="preserve"> 1-BJ28</f>
        <v>0.86351165980795608</v>
      </c>
      <c r="BR28" t="s">
        <v>37</v>
      </c>
      <c r="BS28">
        <f t="shared" ref="BS28:CH36" si="66">BS15^2</f>
        <v>6.4000000000000003E-3</v>
      </c>
      <c r="BT28">
        <f t="shared" si="66"/>
        <v>2.5600000000000001E-2</v>
      </c>
      <c r="BU28">
        <f t="shared" si="66"/>
        <v>1.137777777777778E-2</v>
      </c>
      <c r="BV28">
        <f t="shared" si="66"/>
        <v>3.0044444444444447E-2</v>
      </c>
      <c r="BW28">
        <f t="shared" si="66"/>
        <v>3.0044444444444447E-2</v>
      </c>
      <c r="BX28">
        <f t="shared" si="66"/>
        <v>7.1111111111111125E-4</v>
      </c>
      <c r="BY28">
        <f t="shared" si="66"/>
        <v>0</v>
      </c>
      <c r="BZ28">
        <f t="shared" si="66"/>
        <v>1.44E-2</v>
      </c>
      <c r="CA28">
        <f t="shared" si="66"/>
        <v>0</v>
      </c>
      <c r="CB28">
        <f t="shared" si="66"/>
        <v>1.7777777777777781E-4</v>
      </c>
      <c r="CC28">
        <f t="shared" si="66"/>
        <v>4.4444444444444444E-3</v>
      </c>
      <c r="CD28">
        <f t="shared" si="66"/>
        <v>1.7777777777777781E-4</v>
      </c>
      <c r="CE28">
        <f t="shared" si="66"/>
        <v>4.4444444444444444E-3</v>
      </c>
      <c r="CF28">
        <f t="shared" si="66"/>
        <v>0</v>
      </c>
      <c r="CG28">
        <f t="shared" si="66"/>
        <v>0</v>
      </c>
      <c r="CH28">
        <f t="shared" si="66"/>
        <v>0</v>
      </c>
      <c r="CI28">
        <f t="shared" si="57"/>
        <v>0</v>
      </c>
      <c r="CJ28">
        <f t="shared" ref="CJ28:CJ36" si="67">SUM(BS28:CI28)</f>
        <v>0.1278222222222222</v>
      </c>
      <c r="CK28">
        <f t="shared" ref="CK28:CK36" si="68">1-CJ28</f>
        <v>0.87217777777777783</v>
      </c>
    </row>
    <row r="29" spans="1:89" x14ac:dyDescent="0.2">
      <c r="A29" t="s">
        <v>38</v>
      </c>
      <c r="B29">
        <f t="shared" ref="B29:Q36" si="69">B16^2</f>
        <v>1.137777777777778E-2</v>
      </c>
      <c r="C29">
        <f t="shared" si="69"/>
        <v>3.0044444444444447E-2</v>
      </c>
      <c r="D29">
        <f t="shared" si="69"/>
        <v>1.137777777777778E-2</v>
      </c>
      <c r="E29">
        <f t="shared" si="69"/>
        <v>3.0044444444444447E-2</v>
      </c>
      <c r="F29">
        <f t="shared" si="69"/>
        <v>3.0044444444444447E-2</v>
      </c>
      <c r="G29">
        <f t="shared" si="69"/>
        <v>0</v>
      </c>
      <c r="H29">
        <f t="shared" si="69"/>
        <v>0</v>
      </c>
      <c r="I29">
        <f t="shared" si="69"/>
        <v>1.7777777777777778E-2</v>
      </c>
      <c r="J29">
        <f t="shared" si="69"/>
        <v>1.7777777777777781E-4</v>
      </c>
      <c r="K29">
        <f t="shared" si="69"/>
        <v>1.7777777777777781E-4</v>
      </c>
      <c r="L29">
        <f t="shared" si="69"/>
        <v>1.7777777777777781E-4</v>
      </c>
      <c r="M29">
        <f t="shared" si="69"/>
        <v>0</v>
      </c>
      <c r="N29">
        <f t="shared" si="69"/>
        <v>6.4000000000000003E-3</v>
      </c>
      <c r="O29">
        <f t="shared" si="69"/>
        <v>1.7777777777777781E-4</v>
      </c>
      <c r="P29">
        <f t="shared" si="69"/>
        <v>0</v>
      </c>
      <c r="Q29">
        <f t="shared" si="69"/>
        <v>0</v>
      </c>
      <c r="R29">
        <f t="shared" si="58"/>
        <v>0</v>
      </c>
      <c r="S29">
        <f t="shared" si="58"/>
        <v>0</v>
      </c>
      <c r="T29">
        <f t="shared" si="59"/>
        <v>0.13777777777777778</v>
      </c>
      <c r="X29" t="s">
        <v>38</v>
      </c>
      <c r="Y29">
        <f t="shared" si="60"/>
        <v>2.3668639053254441E-2</v>
      </c>
      <c r="Z29">
        <f t="shared" si="60"/>
        <v>6.25E-2</v>
      </c>
      <c r="AA29">
        <f t="shared" si="60"/>
        <v>0</v>
      </c>
      <c r="AB29">
        <f t="shared" si="60"/>
        <v>2.3668639053254441E-2</v>
      </c>
      <c r="AC29">
        <f t="shared" si="60"/>
        <v>0</v>
      </c>
      <c r="AD29">
        <f t="shared" si="60"/>
        <v>0</v>
      </c>
      <c r="AE29">
        <f t="shared" si="60"/>
        <v>3.6982248520710061E-2</v>
      </c>
      <c r="AF29">
        <f t="shared" si="60"/>
        <v>3.6982248520710064E-4</v>
      </c>
      <c r="AG29">
        <f t="shared" si="60"/>
        <v>3.6982248520710064E-4</v>
      </c>
      <c r="AH29">
        <f t="shared" si="60"/>
        <v>3.6982248520710064E-4</v>
      </c>
      <c r="AI29">
        <f t="shared" si="60"/>
        <v>0</v>
      </c>
      <c r="AJ29">
        <f t="shared" si="60"/>
        <v>3.3284023668639058E-3</v>
      </c>
      <c r="AK29">
        <f t="shared" si="60"/>
        <v>1.3313609467455623E-2</v>
      </c>
      <c r="AL29">
        <f t="shared" si="60"/>
        <v>3.6982248520710064E-4</v>
      </c>
      <c r="AM29">
        <f t="shared" si="60"/>
        <v>0</v>
      </c>
      <c r="AN29">
        <f t="shared" si="61"/>
        <v>0.16494082840236685</v>
      </c>
      <c r="AO29">
        <f t="shared" si="62"/>
        <v>0.83505917159763321</v>
      </c>
      <c r="AT29" t="s">
        <v>38</v>
      </c>
      <c r="AU29">
        <f t="shared" ref="AU29:BI29" si="70">AU16^2</f>
        <v>2.7777777777777776E-2</v>
      </c>
      <c r="AV29">
        <f t="shared" si="70"/>
        <v>6.8594104308390025E-2</v>
      </c>
      <c r="AW29">
        <f t="shared" si="70"/>
        <v>0</v>
      </c>
      <c r="AX29">
        <f t="shared" si="70"/>
        <v>1.4172335600907028E-2</v>
      </c>
      <c r="AY29">
        <f t="shared" si="70"/>
        <v>0</v>
      </c>
      <c r="AZ29">
        <f t="shared" si="70"/>
        <v>0</v>
      </c>
      <c r="BA29">
        <f t="shared" si="70"/>
        <v>2.7777777777777776E-2</v>
      </c>
      <c r="BB29">
        <f t="shared" si="70"/>
        <v>0</v>
      </c>
      <c r="BC29">
        <f t="shared" si="70"/>
        <v>5.6689342403628109E-4</v>
      </c>
      <c r="BD29">
        <f t="shared" si="70"/>
        <v>5.6689342403628109E-4</v>
      </c>
      <c r="BE29">
        <f t="shared" si="70"/>
        <v>0</v>
      </c>
      <c r="BF29">
        <f t="shared" si="70"/>
        <v>5.1020408163265302E-3</v>
      </c>
      <c r="BG29">
        <f t="shared" si="70"/>
        <v>2.0408163265306121E-2</v>
      </c>
      <c r="BH29">
        <f t="shared" si="70"/>
        <v>5.6689342403628109E-4</v>
      </c>
      <c r="BI29">
        <f t="shared" si="70"/>
        <v>0</v>
      </c>
      <c r="BJ29">
        <f t="shared" si="64"/>
        <v>0.16553287981859413</v>
      </c>
      <c r="BK29">
        <f t="shared" si="65"/>
        <v>0.8344671201814059</v>
      </c>
      <c r="BR29" t="s">
        <v>38</v>
      </c>
      <c r="BS29">
        <f t="shared" si="66"/>
        <v>1.3611111111111112E-2</v>
      </c>
      <c r="BT29">
        <f t="shared" si="57"/>
        <v>3.3611111111111105E-2</v>
      </c>
      <c r="BU29">
        <f t="shared" si="57"/>
        <v>6.9444444444444441E-3</v>
      </c>
      <c r="BV29">
        <f t="shared" si="57"/>
        <v>3.3611111111111105E-2</v>
      </c>
      <c r="BW29">
        <f t="shared" si="57"/>
        <v>2.7777777777777776E-2</v>
      </c>
      <c r="BX29">
        <f t="shared" si="57"/>
        <v>0</v>
      </c>
      <c r="BY29">
        <f t="shared" si="57"/>
        <v>0</v>
      </c>
      <c r="BZ29">
        <f t="shared" si="57"/>
        <v>1.3611111111111112E-2</v>
      </c>
      <c r="CA29">
        <f t="shared" si="57"/>
        <v>0</v>
      </c>
      <c r="CB29">
        <f t="shared" si="57"/>
        <v>2.7777777777777778E-4</v>
      </c>
      <c r="CC29">
        <f t="shared" si="57"/>
        <v>2.7777777777777778E-4</v>
      </c>
      <c r="CD29">
        <f t="shared" si="57"/>
        <v>0</v>
      </c>
      <c r="CE29">
        <f t="shared" si="57"/>
        <v>1.0000000000000002E-2</v>
      </c>
      <c r="CF29">
        <f t="shared" si="57"/>
        <v>2.7777777777777778E-4</v>
      </c>
      <c r="CG29">
        <f t="shared" si="57"/>
        <v>0</v>
      </c>
      <c r="CH29">
        <f t="shared" si="57"/>
        <v>0</v>
      </c>
      <c r="CI29">
        <f t="shared" si="57"/>
        <v>0</v>
      </c>
      <c r="CJ29">
        <f t="shared" si="67"/>
        <v>0.13999999999999996</v>
      </c>
      <c r="CK29">
        <f t="shared" si="68"/>
        <v>0.8600000000000001</v>
      </c>
    </row>
    <row r="30" spans="1:89" x14ac:dyDescent="0.2">
      <c r="A30" t="s">
        <v>39</v>
      </c>
      <c r="B30">
        <f t="shared" si="69"/>
        <v>3.4602076124567475E-3</v>
      </c>
      <c r="C30">
        <f t="shared" si="69"/>
        <v>2.4605920799692427E-2</v>
      </c>
      <c r="D30">
        <f t="shared" si="69"/>
        <v>7.785467128027683E-3</v>
      </c>
      <c r="E30">
        <f t="shared" si="69"/>
        <v>2.4605920799692427E-2</v>
      </c>
      <c r="F30">
        <f t="shared" si="69"/>
        <v>8.6505190311418688E-4</v>
      </c>
      <c r="G30">
        <f t="shared" si="69"/>
        <v>0</v>
      </c>
      <c r="H30">
        <f t="shared" si="69"/>
        <v>0</v>
      </c>
      <c r="I30">
        <f t="shared" si="69"/>
        <v>1.5378700499807767E-3</v>
      </c>
      <c r="J30">
        <f t="shared" si="69"/>
        <v>0</v>
      </c>
      <c r="K30">
        <f t="shared" si="69"/>
        <v>9.6116878123798542E-5</v>
      </c>
      <c r="L30">
        <f t="shared" si="69"/>
        <v>3.8446751249519417E-4</v>
      </c>
      <c r="M30">
        <f t="shared" si="69"/>
        <v>9.6116878123798542E-5</v>
      </c>
      <c r="N30">
        <f t="shared" si="69"/>
        <v>9.6116878123798533E-3</v>
      </c>
      <c r="O30">
        <f t="shared" si="69"/>
        <v>0</v>
      </c>
      <c r="P30">
        <f t="shared" si="69"/>
        <v>3.4602076124567475E-3</v>
      </c>
      <c r="Q30">
        <f t="shared" si="69"/>
        <v>1.6243752402921949E-2</v>
      </c>
      <c r="R30">
        <f t="shared" si="58"/>
        <v>0</v>
      </c>
      <c r="S30">
        <f t="shared" si="58"/>
        <v>2.1626297577854673E-2</v>
      </c>
      <c r="T30">
        <f t="shared" si="59"/>
        <v>0.11437908496732027</v>
      </c>
      <c r="X30" t="s">
        <v>39</v>
      </c>
      <c r="Y30">
        <f t="shared" si="60"/>
        <v>1.4993752603082049E-2</v>
      </c>
      <c r="Z30">
        <f t="shared" si="60"/>
        <v>0.10662224073302788</v>
      </c>
      <c r="AA30">
        <f t="shared" si="60"/>
        <v>0</v>
      </c>
      <c r="AB30">
        <f t="shared" si="60"/>
        <v>3.3735943356934611E-2</v>
      </c>
      <c r="AC30">
        <f t="shared" si="60"/>
        <v>0</v>
      </c>
      <c r="AD30">
        <f t="shared" si="60"/>
        <v>0</v>
      </c>
      <c r="AE30">
        <f t="shared" si="60"/>
        <v>6.6638900458142426E-3</v>
      </c>
      <c r="AF30">
        <f t="shared" si="60"/>
        <v>0</v>
      </c>
      <c r="AG30">
        <f t="shared" si="60"/>
        <v>4.1649312786339016E-4</v>
      </c>
      <c r="AH30">
        <f t="shared" si="60"/>
        <v>1.6659725114535606E-3</v>
      </c>
      <c r="AI30">
        <f t="shared" si="60"/>
        <v>4.1649312786339016E-4</v>
      </c>
      <c r="AJ30">
        <f t="shared" si="60"/>
        <v>0</v>
      </c>
      <c r="AK30">
        <f t="shared" si="60"/>
        <v>4.1649312786339029E-2</v>
      </c>
      <c r="AL30">
        <f t="shared" si="60"/>
        <v>0</v>
      </c>
      <c r="AM30">
        <f t="shared" si="60"/>
        <v>0</v>
      </c>
      <c r="AN30">
        <f t="shared" si="61"/>
        <v>0.20616409829237814</v>
      </c>
      <c r="AO30">
        <f t="shared" si="62"/>
        <v>0.79383590170762186</v>
      </c>
      <c r="AT30" t="s">
        <v>39</v>
      </c>
      <c r="AU30">
        <f t="shared" ref="AU30:BI30" si="71">AU17^2</f>
        <v>1.9290123456790126E-2</v>
      </c>
      <c r="AV30">
        <f t="shared" si="71"/>
        <v>0.13040123456790123</v>
      </c>
      <c r="AW30">
        <f t="shared" si="71"/>
        <v>0</v>
      </c>
      <c r="AX30">
        <f t="shared" si="71"/>
        <v>2.7777777777777776E-2</v>
      </c>
      <c r="AY30">
        <f t="shared" si="71"/>
        <v>0</v>
      </c>
      <c r="AZ30">
        <f t="shared" si="71"/>
        <v>0</v>
      </c>
      <c r="BA30">
        <f t="shared" si="71"/>
        <v>3.0864197530864196E-3</v>
      </c>
      <c r="BB30">
        <f t="shared" si="71"/>
        <v>0</v>
      </c>
      <c r="BC30">
        <f t="shared" si="71"/>
        <v>0</v>
      </c>
      <c r="BD30">
        <f t="shared" si="71"/>
        <v>7.716049382716049E-4</v>
      </c>
      <c r="BE30">
        <f t="shared" si="71"/>
        <v>7.716049382716049E-4</v>
      </c>
      <c r="BF30">
        <f t="shared" si="71"/>
        <v>0</v>
      </c>
      <c r="BG30">
        <f t="shared" si="71"/>
        <v>4.9382716049382713E-2</v>
      </c>
      <c r="BH30">
        <f t="shared" si="71"/>
        <v>0</v>
      </c>
      <c r="BI30">
        <f t="shared" si="71"/>
        <v>0</v>
      </c>
      <c r="BJ30">
        <f t="shared" si="64"/>
        <v>0.23148148148148151</v>
      </c>
      <c r="BK30">
        <f t="shared" si="65"/>
        <v>0.76851851851851849</v>
      </c>
      <c r="BR30" t="s">
        <v>39</v>
      </c>
      <c r="BS30">
        <f t="shared" si="66"/>
        <v>5.4065743944636683E-3</v>
      </c>
      <c r="BT30">
        <f t="shared" si="57"/>
        <v>3.6548442906574392E-2</v>
      </c>
      <c r="BU30">
        <f t="shared" si="57"/>
        <v>7.785467128027683E-3</v>
      </c>
      <c r="BV30">
        <f t="shared" si="57"/>
        <v>3.6548442906574392E-2</v>
      </c>
      <c r="BW30">
        <f t="shared" si="57"/>
        <v>1.9463667820069207E-3</v>
      </c>
      <c r="BX30">
        <f t="shared" si="57"/>
        <v>0</v>
      </c>
      <c r="BY30">
        <f t="shared" si="57"/>
        <v>0</v>
      </c>
      <c r="BZ30">
        <f t="shared" si="57"/>
        <v>8.6505190311418688E-4</v>
      </c>
      <c r="CA30">
        <f t="shared" si="57"/>
        <v>0</v>
      </c>
      <c r="CB30">
        <f t="shared" si="57"/>
        <v>0</v>
      </c>
      <c r="CC30">
        <f t="shared" si="57"/>
        <v>2.1626297577854672E-4</v>
      </c>
      <c r="CD30">
        <f t="shared" si="57"/>
        <v>2.1626297577854672E-4</v>
      </c>
      <c r="CE30">
        <f t="shared" si="57"/>
        <v>1.384083044982699E-2</v>
      </c>
      <c r="CF30">
        <f t="shared" si="57"/>
        <v>0</v>
      </c>
      <c r="CG30">
        <f t="shared" si="57"/>
        <v>3.4602076124567475E-3</v>
      </c>
      <c r="CH30">
        <f t="shared" si="57"/>
        <v>3.1141868512110732E-2</v>
      </c>
      <c r="CI30">
        <f t="shared" si="57"/>
        <v>0</v>
      </c>
      <c r="CJ30">
        <f t="shared" si="67"/>
        <v>0.13797577854671284</v>
      </c>
      <c r="CK30">
        <f t="shared" si="68"/>
        <v>0.86202422145328716</v>
      </c>
    </row>
    <row r="31" spans="1:89" x14ac:dyDescent="0.2">
      <c r="A31" t="s">
        <v>40</v>
      </c>
      <c r="B31">
        <f t="shared" si="69"/>
        <v>3.90625E-3</v>
      </c>
      <c r="C31">
        <f t="shared" si="69"/>
        <v>3.515625E-2</v>
      </c>
      <c r="D31">
        <f t="shared" si="69"/>
        <v>1.0000000000000002E-2</v>
      </c>
      <c r="E31">
        <f t="shared" si="69"/>
        <v>4.0000000000000008E-2</v>
      </c>
      <c r="F31">
        <f t="shared" si="69"/>
        <v>1.5625E-2</v>
      </c>
      <c r="G31">
        <f t="shared" si="69"/>
        <v>0</v>
      </c>
      <c r="H31">
        <f t="shared" si="69"/>
        <v>0</v>
      </c>
      <c r="I31">
        <f t="shared" si="69"/>
        <v>1.5625000000000003E-4</v>
      </c>
      <c r="J31">
        <f t="shared" si="69"/>
        <v>6.2500000000000012E-4</v>
      </c>
      <c r="K31">
        <f t="shared" si="69"/>
        <v>0</v>
      </c>
      <c r="L31">
        <f t="shared" si="69"/>
        <v>0</v>
      </c>
      <c r="M31">
        <f t="shared" si="69"/>
        <v>0</v>
      </c>
      <c r="N31">
        <f t="shared" si="69"/>
        <v>7.656249999999999E-3</v>
      </c>
      <c r="O31">
        <f t="shared" si="69"/>
        <v>0</v>
      </c>
      <c r="P31">
        <f t="shared" si="69"/>
        <v>1.0000000000000002E-2</v>
      </c>
      <c r="Q31">
        <f t="shared" si="69"/>
        <v>7.656249999999999E-3</v>
      </c>
      <c r="R31">
        <f t="shared" si="58"/>
        <v>0</v>
      </c>
      <c r="S31">
        <f t="shared" si="58"/>
        <v>1.5625000000000003E-4</v>
      </c>
      <c r="T31">
        <f t="shared" si="59"/>
        <v>0.13093750000000001</v>
      </c>
      <c r="X31" t="s">
        <v>40</v>
      </c>
      <c r="Y31">
        <f t="shared" si="60"/>
        <v>1.7313019390581715E-2</v>
      </c>
      <c r="Z31">
        <f t="shared" si="60"/>
        <v>0.15581717451523547</v>
      </c>
      <c r="AA31">
        <f t="shared" si="60"/>
        <v>0</v>
      </c>
      <c r="AB31">
        <f t="shared" si="60"/>
        <v>4.432132963988919E-2</v>
      </c>
      <c r="AC31">
        <f t="shared" si="60"/>
        <v>0</v>
      </c>
      <c r="AD31">
        <f t="shared" si="60"/>
        <v>0</v>
      </c>
      <c r="AE31">
        <f t="shared" si="60"/>
        <v>6.9252077562326859E-4</v>
      </c>
      <c r="AF31">
        <f t="shared" si="60"/>
        <v>2.7700831024930744E-3</v>
      </c>
      <c r="AG31">
        <f t="shared" si="60"/>
        <v>0</v>
      </c>
      <c r="AH31">
        <f t="shared" si="60"/>
        <v>0</v>
      </c>
      <c r="AI31">
        <f t="shared" si="60"/>
        <v>0</v>
      </c>
      <c r="AJ31">
        <f t="shared" si="60"/>
        <v>0</v>
      </c>
      <c r="AK31">
        <f t="shared" si="60"/>
        <v>3.3933518005540161E-2</v>
      </c>
      <c r="AL31">
        <f t="shared" si="60"/>
        <v>0</v>
      </c>
      <c r="AM31">
        <f t="shared" si="60"/>
        <v>0</v>
      </c>
      <c r="AN31">
        <f t="shared" si="61"/>
        <v>0.25484764542936289</v>
      </c>
      <c r="AO31">
        <f t="shared" si="62"/>
        <v>0.74515235457063711</v>
      </c>
      <c r="AT31" t="s">
        <v>40</v>
      </c>
      <c r="AU31">
        <f t="shared" ref="AU31:BI31" si="72">AU18^2</f>
        <v>1.9024970273483946E-2</v>
      </c>
      <c r="AV31">
        <f t="shared" si="72"/>
        <v>0.17122473246135553</v>
      </c>
      <c r="AW31">
        <f t="shared" si="72"/>
        <v>0</v>
      </c>
      <c r="AX31">
        <f t="shared" si="72"/>
        <v>4.2806183115338882E-2</v>
      </c>
      <c r="AY31">
        <f t="shared" si="72"/>
        <v>0</v>
      </c>
      <c r="AZ31">
        <f t="shared" si="72"/>
        <v>0</v>
      </c>
      <c r="BA31">
        <f t="shared" si="72"/>
        <v>0</v>
      </c>
      <c r="BB31">
        <f t="shared" si="72"/>
        <v>4.7562425683709865E-3</v>
      </c>
      <c r="BC31">
        <f t="shared" si="72"/>
        <v>0</v>
      </c>
      <c r="BD31">
        <f t="shared" si="72"/>
        <v>0</v>
      </c>
      <c r="BE31">
        <f t="shared" si="72"/>
        <v>0</v>
      </c>
      <c r="BF31">
        <f t="shared" si="72"/>
        <v>0</v>
      </c>
      <c r="BG31">
        <f t="shared" si="72"/>
        <v>2.9726516052318672E-2</v>
      </c>
      <c r="BH31">
        <f t="shared" si="72"/>
        <v>0</v>
      </c>
      <c r="BI31">
        <f t="shared" si="72"/>
        <v>0</v>
      </c>
      <c r="BJ31">
        <f t="shared" si="64"/>
        <v>0.267538644470868</v>
      </c>
      <c r="BK31">
        <f t="shared" si="65"/>
        <v>0.73246135552913194</v>
      </c>
      <c r="BR31" t="s">
        <v>40</v>
      </c>
      <c r="BS31">
        <f t="shared" si="66"/>
        <v>4.1623309053069714E-3</v>
      </c>
      <c r="BT31">
        <f t="shared" si="57"/>
        <v>3.7460978147762745E-2</v>
      </c>
      <c r="BU31">
        <f t="shared" si="57"/>
        <v>9.3652445369406864E-3</v>
      </c>
      <c r="BV31">
        <f t="shared" si="57"/>
        <v>4.3964620187304897E-2</v>
      </c>
      <c r="BW31">
        <f t="shared" si="57"/>
        <v>1.6649323621227886E-2</v>
      </c>
      <c r="BX31">
        <f t="shared" si="57"/>
        <v>0</v>
      </c>
      <c r="BY31">
        <f t="shared" si="57"/>
        <v>0</v>
      </c>
      <c r="BZ31">
        <f t="shared" si="57"/>
        <v>0</v>
      </c>
      <c r="CA31">
        <f t="shared" si="57"/>
        <v>1.0405827263267429E-3</v>
      </c>
      <c r="CB31">
        <f t="shared" si="57"/>
        <v>0</v>
      </c>
      <c r="CC31">
        <f t="shared" si="57"/>
        <v>0</v>
      </c>
      <c r="CD31">
        <f t="shared" si="57"/>
        <v>0</v>
      </c>
      <c r="CE31">
        <f t="shared" si="57"/>
        <v>6.5036420395421434E-3</v>
      </c>
      <c r="CF31">
        <f t="shared" si="57"/>
        <v>0</v>
      </c>
      <c r="CG31">
        <f t="shared" si="57"/>
        <v>1.27471383975026E-2</v>
      </c>
      <c r="CH31">
        <f t="shared" si="57"/>
        <v>6.5036420395421434E-3</v>
      </c>
      <c r="CI31">
        <f t="shared" si="57"/>
        <v>0</v>
      </c>
      <c r="CJ31">
        <f t="shared" si="67"/>
        <v>0.13839750260145681</v>
      </c>
      <c r="CK31">
        <f t="shared" si="68"/>
        <v>0.86160249739854322</v>
      </c>
    </row>
    <row r="32" spans="1:89" x14ac:dyDescent="0.2">
      <c r="A32" t="s">
        <v>41</v>
      </c>
      <c r="B32">
        <f t="shared" si="69"/>
        <v>0</v>
      </c>
      <c r="C32">
        <f t="shared" si="69"/>
        <v>3.0486268581506673E-2</v>
      </c>
      <c r="D32">
        <f t="shared" si="69"/>
        <v>1.0078105316200553E-3</v>
      </c>
      <c r="E32">
        <f t="shared" si="69"/>
        <v>6.449987402368354E-2</v>
      </c>
      <c r="F32">
        <f t="shared" si="69"/>
        <v>3.6281179138321989E-2</v>
      </c>
      <c r="G32">
        <f t="shared" si="69"/>
        <v>0</v>
      </c>
      <c r="H32">
        <f t="shared" si="69"/>
        <v>0</v>
      </c>
      <c r="I32">
        <f t="shared" si="69"/>
        <v>2.5195263290501383E-4</v>
      </c>
      <c r="J32">
        <f t="shared" si="69"/>
        <v>0</v>
      </c>
      <c r="K32">
        <f t="shared" si="69"/>
        <v>0</v>
      </c>
      <c r="L32">
        <f t="shared" si="69"/>
        <v>2.5195263290501383E-4</v>
      </c>
      <c r="M32">
        <f t="shared" si="69"/>
        <v>0</v>
      </c>
      <c r="N32">
        <f t="shared" si="69"/>
        <v>9.0702947845804974E-3</v>
      </c>
      <c r="O32">
        <f t="shared" si="69"/>
        <v>0</v>
      </c>
      <c r="P32">
        <f t="shared" si="69"/>
        <v>3.0486268581506673E-2</v>
      </c>
      <c r="Q32">
        <f t="shared" si="69"/>
        <v>2.2675736961451243E-3</v>
      </c>
      <c r="R32">
        <f t="shared" si="58"/>
        <v>0</v>
      </c>
      <c r="S32">
        <f t="shared" si="58"/>
        <v>0</v>
      </c>
      <c r="T32">
        <f t="shared" si="59"/>
        <v>0.17460317460317457</v>
      </c>
      <c r="X32" t="s">
        <v>41</v>
      </c>
      <c r="Y32">
        <f t="shared" si="60"/>
        <v>0</v>
      </c>
      <c r="Z32">
        <f t="shared" si="60"/>
        <v>0.2743764172335601</v>
      </c>
      <c r="AA32">
        <f t="shared" si="60"/>
        <v>0</v>
      </c>
      <c r="AB32">
        <f t="shared" si="60"/>
        <v>9.0702947845804974E-3</v>
      </c>
      <c r="AC32">
        <f t="shared" si="60"/>
        <v>0</v>
      </c>
      <c r="AD32">
        <f t="shared" si="60"/>
        <v>0</v>
      </c>
      <c r="AE32">
        <f t="shared" si="60"/>
        <v>2.2675736961451243E-3</v>
      </c>
      <c r="AF32">
        <f t="shared" si="60"/>
        <v>0</v>
      </c>
      <c r="AG32">
        <f t="shared" si="60"/>
        <v>0</v>
      </c>
      <c r="AH32">
        <f t="shared" si="60"/>
        <v>2.2675736961451243E-3</v>
      </c>
      <c r="AI32">
        <f t="shared" si="60"/>
        <v>0</v>
      </c>
      <c r="AJ32">
        <f t="shared" si="60"/>
        <v>0</v>
      </c>
      <c r="AK32">
        <f t="shared" si="60"/>
        <v>8.1632653061224483E-2</v>
      </c>
      <c r="AL32">
        <f t="shared" si="60"/>
        <v>0</v>
      </c>
      <c r="AM32">
        <f t="shared" si="60"/>
        <v>0</v>
      </c>
      <c r="AN32">
        <f t="shared" si="61"/>
        <v>0.36961451247165528</v>
      </c>
      <c r="AO32">
        <f t="shared" si="62"/>
        <v>0.63038548752834478</v>
      </c>
      <c r="AT32" t="s">
        <v>41</v>
      </c>
      <c r="AU32">
        <f t="shared" ref="AU32:BI32" si="73">AU19^2</f>
        <v>0</v>
      </c>
      <c r="AV32">
        <f t="shared" si="73"/>
        <v>0.31640625</v>
      </c>
      <c r="AW32">
        <f t="shared" si="73"/>
        <v>0</v>
      </c>
      <c r="AX32">
        <f t="shared" si="73"/>
        <v>3.90625E-3</v>
      </c>
      <c r="AY32">
        <f t="shared" si="73"/>
        <v>0</v>
      </c>
      <c r="AZ32">
        <f t="shared" si="73"/>
        <v>0</v>
      </c>
      <c r="BA32">
        <f t="shared" si="73"/>
        <v>3.90625E-3</v>
      </c>
      <c r="BB32">
        <f t="shared" si="73"/>
        <v>0</v>
      </c>
      <c r="BC32">
        <f t="shared" si="73"/>
        <v>0</v>
      </c>
      <c r="BD32">
        <f t="shared" si="73"/>
        <v>3.90625E-3</v>
      </c>
      <c r="BE32">
        <f t="shared" si="73"/>
        <v>0</v>
      </c>
      <c r="BF32">
        <f t="shared" si="73"/>
        <v>0</v>
      </c>
      <c r="BG32">
        <f t="shared" si="73"/>
        <v>6.25E-2</v>
      </c>
      <c r="BH32">
        <f t="shared" si="73"/>
        <v>0</v>
      </c>
      <c r="BI32">
        <f t="shared" si="73"/>
        <v>0</v>
      </c>
      <c r="BJ32">
        <f t="shared" si="64"/>
        <v>0.390625</v>
      </c>
      <c r="BK32">
        <f t="shared" si="65"/>
        <v>0.609375</v>
      </c>
      <c r="BR32" t="s">
        <v>41</v>
      </c>
      <c r="BS32">
        <f t="shared" si="66"/>
        <v>0</v>
      </c>
      <c r="BT32">
        <f t="shared" si="57"/>
        <v>3.2399999999999998E-2</v>
      </c>
      <c r="BU32">
        <f t="shared" si="57"/>
        <v>4.0000000000000002E-4</v>
      </c>
      <c r="BV32">
        <f t="shared" si="57"/>
        <v>6.7600000000000007E-2</v>
      </c>
      <c r="BW32">
        <f t="shared" si="57"/>
        <v>4.0000000000000008E-2</v>
      </c>
      <c r="BX32">
        <f t="shared" si="57"/>
        <v>0</v>
      </c>
      <c r="BY32">
        <f t="shared" si="57"/>
        <v>0</v>
      </c>
      <c r="BZ32">
        <f t="shared" si="57"/>
        <v>4.0000000000000002E-4</v>
      </c>
      <c r="CA32">
        <f t="shared" si="57"/>
        <v>0</v>
      </c>
      <c r="CB32">
        <f t="shared" si="57"/>
        <v>0</v>
      </c>
      <c r="CC32">
        <f t="shared" si="57"/>
        <v>4.0000000000000002E-4</v>
      </c>
      <c r="CD32">
        <f t="shared" si="57"/>
        <v>0</v>
      </c>
      <c r="CE32">
        <f t="shared" si="57"/>
        <v>6.4000000000000003E-3</v>
      </c>
      <c r="CF32">
        <f t="shared" si="57"/>
        <v>0</v>
      </c>
      <c r="CG32">
        <f t="shared" si="57"/>
        <v>2.5600000000000001E-2</v>
      </c>
      <c r="CH32">
        <f t="shared" si="57"/>
        <v>3.5999999999999999E-3</v>
      </c>
      <c r="CI32">
        <f t="shared" si="57"/>
        <v>0</v>
      </c>
      <c r="CJ32">
        <f t="shared" si="67"/>
        <v>0.17680000000000004</v>
      </c>
      <c r="CK32">
        <f t="shared" si="68"/>
        <v>0.82319999999999993</v>
      </c>
    </row>
    <row r="33" spans="1:89" x14ac:dyDescent="0.2">
      <c r="A33" t="s">
        <v>31</v>
      </c>
      <c r="B33">
        <f t="shared" si="69"/>
        <v>9.1827364554637292E-4</v>
      </c>
      <c r="C33">
        <f t="shared" si="69"/>
        <v>2.6119783695541274E-2</v>
      </c>
      <c r="D33">
        <f t="shared" si="69"/>
        <v>4.9994898479746959E-3</v>
      </c>
      <c r="E33">
        <f t="shared" si="69"/>
        <v>2.6119783695541274E-2</v>
      </c>
      <c r="F33">
        <f t="shared" si="69"/>
        <v>2.6119783695541274E-2</v>
      </c>
      <c r="G33">
        <f t="shared" si="69"/>
        <v>9.1827364554637292E-4</v>
      </c>
      <c r="H33">
        <f t="shared" si="69"/>
        <v>1.020304050607081E-4</v>
      </c>
      <c r="I33">
        <f t="shared" si="69"/>
        <v>1.4692378328741967E-2</v>
      </c>
      <c r="J33">
        <f t="shared" si="69"/>
        <v>9.1827364554637292E-4</v>
      </c>
      <c r="K33">
        <f t="shared" si="69"/>
        <v>2.2956841138659322E-2</v>
      </c>
      <c r="L33">
        <f t="shared" si="69"/>
        <v>1.020304050607081E-4</v>
      </c>
      <c r="M33">
        <f t="shared" si="69"/>
        <v>0</v>
      </c>
      <c r="N33">
        <f t="shared" si="69"/>
        <v>2.5507601265177021E-3</v>
      </c>
      <c r="O33">
        <f t="shared" si="69"/>
        <v>1.020304050607081E-4</v>
      </c>
      <c r="P33">
        <f t="shared" si="69"/>
        <v>0</v>
      </c>
      <c r="Q33">
        <f t="shared" si="69"/>
        <v>0</v>
      </c>
      <c r="R33">
        <f t="shared" si="58"/>
        <v>0</v>
      </c>
      <c r="S33">
        <f t="shared" si="58"/>
        <v>0</v>
      </c>
      <c r="T33">
        <f t="shared" si="59"/>
        <v>0.12661973268033877</v>
      </c>
      <c r="X33" t="s">
        <v>31</v>
      </c>
      <c r="Y33">
        <f t="shared" si="60"/>
        <v>1.736111111111111E-3</v>
      </c>
      <c r="Z33">
        <f t="shared" si="60"/>
        <v>4.9382716049382713E-2</v>
      </c>
      <c r="AA33">
        <f t="shared" si="60"/>
        <v>1.736111111111111E-3</v>
      </c>
      <c r="AB33">
        <f t="shared" si="60"/>
        <v>9.4521604938271608E-3</v>
      </c>
      <c r="AC33">
        <f t="shared" si="60"/>
        <v>1.736111111111111E-3</v>
      </c>
      <c r="AD33">
        <f t="shared" si="60"/>
        <v>1.9290123456790122E-4</v>
      </c>
      <c r="AE33">
        <f t="shared" si="60"/>
        <v>6.9444444444444441E-3</v>
      </c>
      <c r="AF33">
        <f t="shared" si="60"/>
        <v>1.736111111111111E-3</v>
      </c>
      <c r="AG33">
        <f t="shared" si="60"/>
        <v>4.3402777777777783E-2</v>
      </c>
      <c r="AH33">
        <f t="shared" si="60"/>
        <v>1.9290123456790122E-4</v>
      </c>
      <c r="AI33">
        <f t="shared" si="60"/>
        <v>0</v>
      </c>
      <c r="AJ33">
        <f t="shared" si="60"/>
        <v>1.2345679012345678E-2</v>
      </c>
      <c r="AK33">
        <f t="shared" si="60"/>
        <v>4.8225308641975315E-3</v>
      </c>
      <c r="AL33">
        <f t="shared" si="60"/>
        <v>1.9290123456790122E-4</v>
      </c>
      <c r="AM33">
        <f t="shared" si="60"/>
        <v>0</v>
      </c>
      <c r="AN33">
        <f t="shared" si="61"/>
        <v>0.13387345679012347</v>
      </c>
      <c r="AO33">
        <f t="shared" si="62"/>
        <v>0.86612654320987659</v>
      </c>
      <c r="AT33" t="s">
        <v>31</v>
      </c>
      <c r="AU33">
        <f t="shared" ref="AU33:BI33" si="74">AU20^2</f>
        <v>2.6753864447086801E-3</v>
      </c>
      <c r="AV33">
        <f t="shared" si="74"/>
        <v>5.0237812128418553E-2</v>
      </c>
      <c r="AW33">
        <f t="shared" si="74"/>
        <v>1.1890606420927466E-3</v>
      </c>
      <c r="AX33">
        <f t="shared" si="74"/>
        <v>1.070154577883472E-2</v>
      </c>
      <c r="AY33">
        <f t="shared" si="74"/>
        <v>1.1890606420927466E-3</v>
      </c>
      <c r="AZ33">
        <f t="shared" si="74"/>
        <v>2.9726516052318666E-4</v>
      </c>
      <c r="BA33">
        <f t="shared" si="74"/>
        <v>7.4316290130796679E-3</v>
      </c>
      <c r="BB33">
        <f t="shared" si="74"/>
        <v>1.1890606420927466E-3</v>
      </c>
      <c r="BC33">
        <f t="shared" si="74"/>
        <v>4.2806183115338882E-2</v>
      </c>
      <c r="BD33">
        <f t="shared" si="74"/>
        <v>0</v>
      </c>
      <c r="BE33">
        <f t="shared" si="74"/>
        <v>0</v>
      </c>
      <c r="BF33">
        <f t="shared" si="74"/>
        <v>1.4565992865636149E-2</v>
      </c>
      <c r="BG33">
        <f t="shared" si="74"/>
        <v>4.7562425683709865E-3</v>
      </c>
      <c r="BH33">
        <f t="shared" si="74"/>
        <v>2.9726516052318666E-4</v>
      </c>
      <c r="BI33">
        <f t="shared" si="74"/>
        <v>0</v>
      </c>
      <c r="BJ33">
        <f t="shared" si="64"/>
        <v>0.13733650416171225</v>
      </c>
      <c r="BK33">
        <f t="shared" si="65"/>
        <v>0.86266349583828772</v>
      </c>
      <c r="BR33" t="s">
        <v>31</v>
      </c>
      <c r="BS33">
        <f t="shared" si="66"/>
        <v>1.4062499999999999E-3</v>
      </c>
      <c r="BT33">
        <f t="shared" si="57"/>
        <v>2.6406250000000003E-2</v>
      </c>
      <c r="BU33">
        <f t="shared" si="57"/>
        <v>5.6249999999999998E-3</v>
      </c>
      <c r="BV33">
        <f t="shared" si="57"/>
        <v>2.6406250000000003E-2</v>
      </c>
      <c r="BW33">
        <f t="shared" si="57"/>
        <v>2.6406250000000003E-2</v>
      </c>
      <c r="BX33">
        <f t="shared" si="57"/>
        <v>6.2500000000000012E-4</v>
      </c>
      <c r="BY33">
        <f t="shared" si="57"/>
        <v>1.5625000000000003E-4</v>
      </c>
      <c r="BZ33">
        <f t="shared" si="57"/>
        <v>1.5625E-2</v>
      </c>
      <c r="CA33">
        <f t="shared" si="57"/>
        <v>6.2500000000000012E-4</v>
      </c>
      <c r="CB33">
        <f t="shared" si="57"/>
        <v>2.2499999999999999E-2</v>
      </c>
      <c r="CC33">
        <f t="shared" si="57"/>
        <v>0</v>
      </c>
      <c r="CD33">
        <f t="shared" si="57"/>
        <v>0</v>
      </c>
      <c r="CE33">
        <f t="shared" si="57"/>
        <v>2.5000000000000005E-3</v>
      </c>
      <c r="CF33">
        <f t="shared" si="57"/>
        <v>1.5625000000000003E-4</v>
      </c>
      <c r="CG33">
        <f t="shared" si="57"/>
        <v>0</v>
      </c>
      <c r="CH33">
        <f t="shared" si="57"/>
        <v>0</v>
      </c>
      <c r="CI33">
        <f t="shared" si="57"/>
        <v>0</v>
      </c>
      <c r="CJ33">
        <f t="shared" si="67"/>
        <v>0.12843750000000001</v>
      </c>
      <c r="CK33">
        <f t="shared" si="68"/>
        <v>0.87156250000000002</v>
      </c>
    </row>
    <row r="34" spans="1:89" x14ac:dyDescent="0.2">
      <c r="A34" t="s">
        <v>33</v>
      </c>
      <c r="B34">
        <f t="shared" si="69"/>
        <v>9.765625E-4</v>
      </c>
      <c r="C34">
        <f t="shared" si="69"/>
        <v>5.4931640625E-2</v>
      </c>
      <c r="D34">
        <f t="shared" si="69"/>
        <v>8.7890625E-3</v>
      </c>
      <c r="E34">
        <f t="shared" si="69"/>
        <v>4.78515625E-2</v>
      </c>
      <c r="F34">
        <f t="shared" si="69"/>
        <v>2.9541015625E-2</v>
      </c>
      <c r="G34">
        <f t="shared" si="69"/>
        <v>0</v>
      </c>
      <c r="H34">
        <f t="shared" si="69"/>
        <v>0</v>
      </c>
      <c r="I34">
        <f t="shared" si="69"/>
        <v>3.90625E-3</v>
      </c>
      <c r="J34">
        <f t="shared" si="69"/>
        <v>0</v>
      </c>
      <c r="K34">
        <f t="shared" si="69"/>
        <v>0</v>
      </c>
      <c r="L34">
        <f t="shared" si="69"/>
        <v>0</v>
      </c>
      <c r="M34">
        <f t="shared" si="69"/>
        <v>2.44140625E-4</v>
      </c>
      <c r="N34">
        <f t="shared" si="69"/>
        <v>2.9541015625E-2</v>
      </c>
      <c r="O34">
        <f t="shared" si="69"/>
        <v>0</v>
      </c>
      <c r="P34">
        <f t="shared" si="69"/>
        <v>0</v>
      </c>
      <c r="Q34">
        <f t="shared" si="69"/>
        <v>0</v>
      </c>
      <c r="R34">
        <f t="shared" si="58"/>
        <v>0</v>
      </c>
      <c r="S34">
        <f t="shared" si="58"/>
        <v>0</v>
      </c>
      <c r="T34">
        <f t="shared" si="59"/>
        <v>0.17578125</v>
      </c>
      <c r="X34" t="s">
        <v>33</v>
      </c>
      <c r="Y34">
        <f t="shared" si="60"/>
        <v>2.5000000000000005E-3</v>
      </c>
      <c r="Z34">
        <f t="shared" si="60"/>
        <v>0.140625</v>
      </c>
      <c r="AA34">
        <f t="shared" si="60"/>
        <v>0</v>
      </c>
      <c r="AB34">
        <f t="shared" si="60"/>
        <v>2.2499999999999999E-2</v>
      </c>
      <c r="AC34">
        <f t="shared" si="60"/>
        <v>0</v>
      </c>
      <c r="AD34">
        <f t="shared" si="60"/>
        <v>0</v>
      </c>
      <c r="AE34">
        <f t="shared" si="60"/>
        <v>6.2500000000000012E-4</v>
      </c>
      <c r="AF34">
        <f t="shared" si="60"/>
        <v>0</v>
      </c>
      <c r="AG34">
        <f t="shared" si="60"/>
        <v>0</v>
      </c>
      <c r="AH34">
        <f t="shared" si="60"/>
        <v>0</v>
      </c>
      <c r="AI34">
        <f t="shared" si="60"/>
        <v>6.2500000000000012E-4</v>
      </c>
      <c r="AJ34">
        <f t="shared" si="60"/>
        <v>1.0000000000000002E-2</v>
      </c>
      <c r="AK34">
        <f t="shared" si="60"/>
        <v>7.5625000000000012E-2</v>
      </c>
      <c r="AL34">
        <f t="shared" si="60"/>
        <v>0</v>
      </c>
      <c r="AM34">
        <f t="shared" si="60"/>
        <v>0</v>
      </c>
      <c r="AN34">
        <f t="shared" si="61"/>
        <v>0.2525</v>
      </c>
      <c r="AO34">
        <f t="shared" si="62"/>
        <v>0.74750000000000005</v>
      </c>
      <c r="AT34" t="s">
        <v>33</v>
      </c>
      <c r="AU34">
        <f t="shared" ref="AU34:BI34" si="75">AU21^2</f>
        <v>8.1632653061224482E-4</v>
      </c>
      <c r="AV34">
        <f t="shared" si="75"/>
        <v>0.1379591836734694</v>
      </c>
      <c r="AW34">
        <f t="shared" si="75"/>
        <v>0</v>
      </c>
      <c r="AX34">
        <f t="shared" si="75"/>
        <v>2.9387755102040818E-2</v>
      </c>
      <c r="AY34">
        <f t="shared" si="75"/>
        <v>0</v>
      </c>
      <c r="AZ34">
        <f t="shared" si="75"/>
        <v>0</v>
      </c>
      <c r="BA34">
        <f t="shared" si="75"/>
        <v>8.1632653061224482E-4</v>
      </c>
      <c r="BB34">
        <f t="shared" si="75"/>
        <v>0</v>
      </c>
      <c r="BC34">
        <f t="shared" si="75"/>
        <v>0</v>
      </c>
      <c r="BD34">
        <f t="shared" si="75"/>
        <v>0</v>
      </c>
      <c r="BE34">
        <f t="shared" si="75"/>
        <v>8.1632653061224482E-4</v>
      </c>
      <c r="BF34">
        <f t="shared" si="75"/>
        <v>7.3469387755102046E-3</v>
      </c>
      <c r="BG34">
        <f t="shared" si="75"/>
        <v>8.1632653061224483E-2</v>
      </c>
      <c r="BH34">
        <f t="shared" si="75"/>
        <v>0</v>
      </c>
      <c r="BI34">
        <f t="shared" si="75"/>
        <v>0</v>
      </c>
      <c r="BJ34">
        <f t="shared" si="64"/>
        <v>0.25877551020408168</v>
      </c>
      <c r="BK34">
        <f t="shared" si="65"/>
        <v>0.74122448979591837</v>
      </c>
      <c r="BR34" t="s">
        <v>33</v>
      </c>
      <c r="BS34">
        <f t="shared" si="66"/>
        <v>3.3057851239669419E-4</v>
      </c>
      <c r="BT34">
        <f t="shared" si="57"/>
        <v>5.586776859504132E-2</v>
      </c>
      <c r="BU34">
        <f t="shared" si="57"/>
        <v>1.1900826446280991E-2</v>
      </c>
      <c r="BV34">
        <f t="shared" si="57"/>
        <v>4.7603305785123964E-2</v>
      </c>
      <c r="BW34">
        <f t="shared" si="57"/>
        <v>2.6776859504132233E-2</v>
      </c>
      <c r="BX34">
        <f t="shared" si="57"/>
        <v>0</v>
      </c>
      <c r="BY34">
        <f t="shared" si="57"/>
        <v>0</v>
      </c>
      <c r="BZ34">
        <f t="shared" si="57"/>
        <v>2.9752066115702478E-3</v>
      </c>
      <c r="CA34">
        <f t="shared" si="57"/>
        <v>0</v>
      </c>
      <c r="CB34">
        <f t="shared" si="57"/>
        <v>0</v>
      </c>
      <c r="CC34">
        <f t="shared" si="57"/>
        <v>0</v>
      </c>
      <c r="CD34">
        <f t="shared" si="57"/>
        <v>3.3057851239669419E-4</v>
      </c>
      <c r="CE34">
        <f t="shared" si="57"/>
        <v>3.3057851239669422E-2</v>
      </c>
      <c r="CF34">
        <f t="shared" si="57"/>
        <v>0</v>
      </c>
      <c r="CG34">
        <f t="shared" si="57"/>
        <v>0</v>
      </c>
      <c r="CH34">
        <f t="shared" si="57"/>
        <v>0</v>
      </c>
      <c r="CI34">
        <f t="shared" si="57"/>
        <v>0</v>
      </c>
      <c r="CJ34">
        <f t="shared" si="67"/>
        <v>0.17884297520661158</v>
      </c>
      <c r="CK34">
        <f t="shared" si="68"/>
        <v>0.82115702479338837</v>
      </c>
    </row>
    <row r="35" spans="1:89" x14ac:dyDescent="0.2">
      <c r="A35" t="s">
        <v>34</v>
      </c>
      <c r="B35">
        <f t="shared" si="69"/>
        <v>2.5195263290501383E-4</v>
      </c>
      <c r="C35">
        <f t="shared" si="69"/>
        <v>4.2579994960947339E-2</v>
      </c>
      <c r="D35">
        <f t="shared" si="69"/>
        <v>6.2988158226253456E-3</v>
      </c>
      <c r="E35">
        <f t="shared" si="69"/>
        <v>3.6281179138321989E-2</v>
      </c>
      <c r="F35">
        <f t="shared" si="69"/>
        <v>1.6124968505920885E-2</v>
      </c>
      <c r="G35">
        <f t="shared" si="69"/>
        <v>0</v>
      </c>
      <c r="H35">
        <f t="shared" si="69"/>
        <v>0</v>
      </c>
      <c r="I35">
        <f t="shared" si="69"/>
        <v>9.0702947845804974E-3</v>
      </c>
      <c r="J35">
        <f t="shared" si="69"/>
        <v>2.5195263290501383E-4</v>
      </c>
      <c r="K35">
        <f t="shared" si="69"/>
        <v>4.0312421264802212E-3</v>
      </c>
      <c r="L35">
        <f t="shared" si="69"/>
        <v>0</v>
      </c>
      <c r="M35">
        <f t="shared" si="69"/>
        <v>0</v>
      </c>
      <c r="N35">
        <f t="shared" si="69"/>
        <v>3.6281179138321989E-2</v>
      </c>
      <c r="O35">
        <f t="shared" si="69"/>
        <v>2.5195263290501383E-4</v>
      </c>
      <c r="P35">
        <f t="shared" si="69"/>
        <v>0</v>
      </c>
      <c r="Q35">
        <f t="shared" si="69"/>
        <v>0</v>
      </c>
      <c r="R35">
        <f t="shared" si="58"/>
        <v>0</v>
      </c>
      <c r="S35">
        <f t="shared" si="58"/>
        <v>0</v>
      </c>
      <c r="T35">
        <f t="shared" si="59"/>
        <v>0.1514235323759133</v>
      </c>
      <c r="X35" t="s">
        <v>34</v>
      </c>
      <c r="Y35">
        <f t="shared" si="60"/>
        <v>4.9382716049382717E-4</v>
      </c>
      <c r="Z35">
        <f t="shared" si="60"/>
        <v>8.3456790123456775E-2</v>
      </c>
      <c r="AA35">
        <f t="shared" si="60"/>
        <v>0</v>
      </c>
      <c r="AB35">
        <f t="shared" si="60"/>
        <v>1.2345679012345678E-2</v>
      </c>
      <c r="AC35">
        <f t="shared" si="60"/>
        <v>0</v>
      </c>
      <c r="AD35">
        <f t="shared" si="60"/>
        <v>0</v>
      </c>
      <c r="AE35">
        <f t="shared" si="60"/>
        <v>7.9012345679012348E-3</v>
      </c>
      <c r="AF35">
        <f t="shared" si="60"/>
        <v>4.9382716049382717E-4</v>
      </c>
      <c r="AG35">
        <f t="shared" si="60"/>
        <v>7.9012345679012348E-3</v>
      </c>
      <c r="AH35">
        <f t="shared" si="60"/>
        <v>0</v>
      </c>
      <c r="AI35">
        <f t="shared" si="60"/>
        <v>0</v>
      </c>
      <c r="AJ35">
        <f t="shared" si="60"/>
        <v>7.9012345679012348E-3</v>
      </c>
      <c r="AK35">
        <f t="shared" si="60"/>
        <v>7.1111111111111111E-2</v>
      </c>
      <c r="AL35">
        <f t="shared" si="60"/>
        <v>4.9382716049382717E-4</v>
      </c>
      <c r="AM35">
        <f t="shared" si="60"/>
        <v>0</v>
      </c>
      <c r="AN35">
        <f t="shared" si="61"/>
        <v>0.19209876543209872</v>
      </c>
      <c r="AO35">
        <f t="shared" si="62"/>
        <v>0.80790123456790131</v>
      </c>
      <c r="AT35" t="s">
        <v>34</v>
      </c>
      <c r="AU35">
        <f t="shared" ref="AU35:BI35" si="76">AU22^2</f>
        <v>4.9382716049382717E-4</v>
      </c>
      <c r="AV35">
        <f t="shared" si="76"/>
        <v>8.3456790123456775E-2</v>
      </c>
      <c r="AW35">
        <f t="shared" si="76"/>
        <v>0</v>
      </c>
      <c r="AX35">
        <f t="shared" si="76"/>
        <v>1.2345679012345678E-2</v>
      </c>
      <c r="AY35">
        <f t="shared" si="76"/>
        <v>0</v>
      </c>
      <c r="AZ35">
        <f t="shared" si="76"/>
        <v>0</v>
      </c>
      <c r="BA35">
        <f t="shared" si="76"/>
        <v>7.9012345679012348E-3</v>
      </c>
      <c r="BB35">
        <f t="shared" si="76"/>
        <v>4.9382716049382717E-4</v>
      </c>
      <c r="BC35">
        <f t="shared" si="76"/>
        <v>7.9012345679012348E-3</v>
      </c>
      <c r="BD35">
        <f t="shared" si="76"/>
        <v>0</v>
      </c>
      <c r="BE35">
        <f t="shared" si="76"/>
        <v>0</v>
      </c>
      <c r="BF35">
        <f t="shared" si="76"/>
        <v>7.9012345679012348E-3</v>
      </c>
      <c r="BG35">
        <f t="shared" si="76"/>
        <v>7.1111111111111111E-2</v>
      </c>
      <c r="BH35">
        <f t="shared" si="76"/>
        <v>4.9382716049382717E-4</v>
      </c>
      <c r="BI35">
        <f t="shared" si="76"/>
        <v>0</v>
      </c>
      <c r="BJ35">
        <f t="shared" si="64"/>
        <v>0.19209876543209872</v>
      </c>
      <c r="BK35">
        <f t="shared" si="65"/>
        <v>0.80790123456790131</v>
      </c>
      <c r="BR35" t="s">
        <v>34</v>
      </c>
      <c r="BS35">
        <f t="shared" si="66"/>
        <v>2.5195263290501383E-4</v>
      </c>
      <c r="BT35">
        <f t="shared" si="57"/>
        <v>4.2579994960947339E-2</v>
      </c>
      <c r="BU35">
        <f t="shared" si="57"/>
        <v>6.2988158226253456E-3</v>
      </c>
      <c r="BV35">
        <f t="shared" si="57"/>
        <v>3.6281179138321989E-2</v>
      </c>
      <c r="BW35">
        <f t="shared" si="57"/>
        <v>1.6124968505920885E-2</v>
      </c>
      <c r="BX35">
        <f t="shared" si="57"/>
        <v>0</v>
      </c>
      <c r="BY35">
        <f t="shared" si="57"/>
        <v>0</v>
      </c>
      <c r="BZ35">
        <f t="shared" si="57"/>
        <v>9.0702947845804974E-3</v>
      </c>
      <c r="CA35">
        <f t="shared" si="57"/>
        <v>2.5195263290501383E-4</v>
      </c>
      <c r="CB35">
        <f t="shared" si="57"/>
        <v>4.0312421264802212E-3</v>
      </c>
      <c r="CC35">
        <f t="shared" si="57"/>
        <v>0</v>
      </c>
      <c r="CD35">
        <f t="shared" si="57"/>
        <v>0</v>
      </c>
      <c r="CE35">
        <f t="shared" si="57"/>
        <v>3.6281179138321989E-2</v>
      </c>
      <c r="CF35">
        <f t="shared" si="57"/>
        <v>2.5195263290501383E-4</v>
      </c>
      <c r="CG35">
        <f t="shared" si="57"/>
        <v>0</v>
      </c>
      <c r="CH35">
        <f t="shared" si="57"/>
        <v>0</v>
      </c>
      <c r="CI35">
        <f t="shared" si="57"/>
        <v>0</v>
      </c>
      <c r="CJ35">
        <f t="shared" si="67"/>
        <v>0.1514235323759133</v>
      </c>
      <c r="CK35">
        <f t="shared" si="68"/>
        <v>0.84857646762408667</v>
      </c>
    </row>
    <row r="36" spans="1:89" x14ac:dyDescent="0.2">
      <c r="A36" t="s">
        <v>35</v>
      </c>
      <c r="B36">
        <f t="shared" si="69"/>
        <v>1.2345679012345678E-2</v>
      </c>
      <c r="C36">
        <f t="shared" si="69"/>
        <v>3.7808641975308643E-2</v>
      </c>
      <c r="D36">
        <f t="shared" si="69"/>
        <v>1.9290123456790126E-2</v>
      </c>
      <c r="E36">
        <f t="shared" si="69"/>
        <v>3.7808641975308643E-2</v>
      </c>
      <c r="F36">
        <f t="shared" si="69"/>
        <v>3.2600308641975308E-2</v>
      </c>
      <c r="G36">
        <f t="shared" si="69"/>
        <v>0</v>
      </c>
      <c r="H36">
        <f t="shared" si="69"/>
        <v>0</v>
      </c>
      <c r="I36">
        <f t="shared" si="69"/>
        <v>1.2345679012345678E-2</v>
      </c>
      <c r="J36">
        <f t="shared" si="69"/>
        <v>0</v>
      </c>
      <c r="K36">
        <f t="shared" si="69"/>
        <v>0</v>
      </c>
      <c r="L36">
        <f t="shared" si="69"/>
        <v>0</v>
      </c>
      <c r="M36">
        <f t="shared" si="69"/>
        <v>0</v>
      </c>
      <c r="N36">
        <f t="shared" si="69"/>
        <v>4.8225308641975315E-3</v>
      </c>
      <c r="O36">
        <f t="shared" si="69"/>
        <v>0</v>
      </c>
      <c r="P36">
        <f t="shared" si="69"/>
        <v>0</v>
      </c>
      <c r="Q36">
        <f t="shared" si="69"/>
        <v>0</v>
      </c>
      <c r="R36">
        <f t="shared" si="58"/>
        <v>0</v>
      </c>
      <c r="S36">
        <f t="shared" si="58"/>
        <v>0</v>
      </c>
      <c r="T36">
        <f t="shared" si="59"/>
        <v>0.15702160493827161</v>
      </c>
      <c r="X36" t="s">
        <v>35</v>
      </c>
      <c r="Y36">
        <f t="shared" si="60"/>
        <v>2.8972385694884563E-2</v>
      </c>
      <c r="Z36">
        <f t="shared" si="60"/>
        <v>8.8727931190583961E-2</v>
      </c>
      <c r="AA36">
        <f t="shared" si="60"/>
        <v>0</v>
      </c>
      <c r="AB36">
        <f t="shared" si="60"/>
        <v>4.5269352648257127E-2</v>
      </c>
      <c r="AC36">
        <f t="shared" si="60"/>
        <v>0</v>
      </c>
      <c r="AD36">
        <f t="shared" si="60"/>
        <v>0</v>
      </c>
      <c r="AE36">
        <f t="shared" si="60"/>
        <v>1.8107741059302852E-3</v>
      </c>
      <c r="AF36">
        <f t="shared" si="60"/>
        <v>0</v>
      </c>
      <c r="AG36">
        <f t="shared" si="60"/>
        <v>0</v>
      </c>
      <c r="AH36">
        <f t="shared" si="60"/>
        <v>0</v>
      </c>
      <c r="AI36">
        <f t="shared" si="60"/>
        <v>0</v>
      </c>
      <c r="AJ36">
        <f t="shared" si="60"/>
        <v>2.8972385694884563E-2</v>
      </c>
      <c r="AK36">
        <f t="shared" si="60"/>
        <v>1.1317338162064282E-2</v>
      </c>
      <c r="AL36">
        <f t="shared" si="60"/>
        <v>0</v>
      </c>
      <c r="AM36">
        <f t="shared" si="60"/>
        <v>0</v>
      </c>
      <c r="AN36">
        <f t="shared" si="61"/>
        <v>0.20507016749660478</v>
      </c>
      <c r="AO36">
        <f t="shared" si="62"/>
        <v>0.79492983250339522</v>
      </c>
      <c r="AT36" t="s">
        <v>35</v>
      </c>
      <c r="AU36">
        <f t="shared" ref="AU36:BI36" si="77">AU23^2</f>
        <v>2.7777777777777776E-2</v>
      </c>
      <c r="AV36">
        <f t="shared" si="77"/>
        <v>9.5804988662131524E-2</v>
      </c>
      <c r="AW36">
        <f t="shared" si="77"/>
        <v>0</v>
      </c>
      <c r="AX36">
        <f t="shared" si="77"/>
        <v>4.5918367346938771E-2</v>
      </c>
      <c r="AY36">
        <f t="shared" si="77"/>
        <v>0</v>
      </c>
      <c r="AZ36">
        <f t="shared" si="77"/>
        <v>0</v>
      </c>
      <c r="BA36">
        <f t="shared" si="77"/>
        <v>5.6689342403628109E-4</v>
      </c>
      <c r="BB36">
        <f t="shared" si="77"/>
        <v>0</v>
      </c>
      <c r="BC36">
        <f t="shared" si="77"/>
        <v>0</v>
      </c>
      <c r="BD36">
        <f t="shared" si="77"/>
        <v>0</v>
      </c>
      <c r="BE36">
        <f t="shared" si="77"/>
        <v>0</v>
      </c>
      <c r="BF36">
        <f t="shared" si="77"/>
        <v>2.7777777777777776E-2</v>
      </c>
      <c r="BG36">
        <f t="shared" si="77"/>
        <v>1.4172335600907028E-2</v>
      </c>
      <c r="BH36">
        <f t="shared" si="77"/>
        <v>0</v>
      </c>
      <c r="BI36">
        <f t="shared" si="77"/>
        <v>0</v>
      </c>
      <c r="BJ36">
        <f t="shared" si="64"/>
        <v>0.21201814058956914</v>
      </c>
      <c r="BK36">
        <f t="shared" si="65"/>
        <v>0.78798185941043086</v>
      </c>
      <c r="BR36" t="s">
        <v>35</v>
      </c>
      <c r="BS36">
        <f t="shared" si="66"/>
        <v>1.1248852157943069E-2</v>
      </c>
      <c r="BT36">
        <f t="shared" si="57"/>
        <v>3.879706152433425E-2</v>
      </c>
      <c r="BU36">
        <f t="shared" si="57"/>
        <v>1.8595041322314047E-2</v>
      </c>
      <c r="BV36">
        <f t="shared" si="57"/>
        <v>3.879706152433425E-2</v>
      </c>
      <c r="BW36">
        <f t="shared" si="57"/>
        <v>3.3057851239669422E-2</v>
      </c>
      <c r="BX36">
        <f t="shared" si="57"/>
        <v>0</v>
      </c>
      <c r="BY36">
        <f t="shared" si="57"/>
        <v>0</v>
      </c>
      <c r="BZ36">
        <f t="shared" si="57"/>
        <v>1.1248852157943069E-2</v>
      </c>
      <c r="CA36">
        <f t="shared" si="57"/>
        <v>0</v>
      </c>
      <c r="CB36">
        <f t="shared" si="57"/>
        <v>0</v>
      </c>
      <c r="CC36">
        <f t="shared" si="57"/>
        <v>0</v>
      </c>
      <c r="CD36">
        <f t="shared" si="57"/>
        <v>0</v>
      </c>
      <c r="CE36">
        <f t="shared" si="57"/>
        <v>5.7392102846648306E-3</v>
      </c>
      <c r="CF36">
        <f t="shared" si="57"/>
        <v>0</v>
      </c>
      <c r="CG36">
        <f t="shared" si="57"/>
        <v>0</v>
      </c>
      <c r="CH36">
        <f t="shared" si="57"/>
        <v>0</v>
      </c>
      <c r="CI36">
        <f t="shared" si="57"/>
        <v>0</v>
      </c>
      <c r="CJ36">
        <f t="shared" si="67"/>
        <v>0.15748393021120294</v>
      </c>
      <c r="CK36">
        <f t="shared" si="68"/>
        <v>0.84251606978879701</v>
      </c>
    </row>
    <row r="38" spans="1:89" x14ac:dyDescent="0.2">
      <c r="A38" t="s">
        <v>74</v>
      </c>
    </row>
    <row r="39" spans="1:89" x14ac:dyDescent="0.2">
      <c r="A39" t="s">
        <v>36</v>
      </c>
      <c r="B39">
        <f>B14*(LN(B14))</f>
        <v>-0.28098799055638024</v>
      </c>
      <c r="C39">
        <f t="shared" ref="C39:V48" si="78">C14*(LN(C14))</f>
        <v>-0.30850294786379484</v>
      </c>
      <c r="D39">
        <f t="shared" si="78"/>
        <v>-0.25840620299181422</v>
      </c>
      <c r="E39">
        <f t="shared" si="78"/>
        <v>-0.30850294786379484</v>
      </c>
      <c r="F39">
        <f t="shared" si="78"/>
        <v>-0.28098799055638024</v>
      </c>
      <c r="G39" t="e">
        <f t="shared" si="78"/>
        <v>#NUM!</v>
      </c>
      <c r="H39" t="e">
        <f>H14*(LN(H14))</f>
        <v>#NUM!</v>
      </c>
      <c r="I39">
        <f t="shared" si="78"/>
        <v>-0.19998970274986277</v>
      </c>
      <c r="J39">
        <f t="shared" si="78"/>
        <v>-5.0434116513844267E-2</v>
      </c>
      <c r="K39" t="e">
        <f t="shared" si="78"/>
        <v>#NUM!</v>
      </c>
      <c r="L39" t="e">
        <f t="shared" si="78"/>
        <v>#NUM!</v>
      </c>
      <c r="M39">
        <f t="shared" si="78"/>
        <v>-5.0434116513844267E-2</v>
      </c>
      <c r="N39">
        <f t="shared" si="78"/>
        <v>-5.0434116513844267E-2</v>
      </c>
      <c r="O39">
        <f t="shared" si="78"/>
        <v>-0.23171579923104813</v>
      </c>
      <c r="P39" t="e">
        <f t="shared" si="78"/>
        <v>#NUM!</v>
      </c>
      <c r="Q39" t="e">
        <f t="shared" si="78"/>
        <v>#NUM!</v>
      </c>
      <c r="R39">
        <f t="shared" si="78"/>
        <v>-5.0434116513844267E-2</v>
      </c>
      <c r="S39" t="e">
        <f t="shared" si="78"/>
        <v>#NUM!</v>
      </c>
      <c r="T39">
        <f t="shared" si="78"/>
        <v>0</v>
      </c>
      <c r="U39" t="e">
        <f t="shared" si="78"/>
        <v>#NUM!</v>
      </c>
      <c r="V39" t="e">
        <f t="shared" si="78"/>
        <v>#NUM!</v>
      </c>
      <c r="W39" t="e">
        <f>-SUM(B39:V39)</f>
        <v>#NUM!</v>
      </c>
    </row>
    <row r="40" spans="1:89" x14ac:dyDescent="0.2">
      <c r="A40" t="s">
        <v>37</v>
      </c>
      <c r="B40">
        <f t="shared" ref="B40:Q48" si="79">B15*(LN(B15))</f>
        <v>-0.20136348474954829</v>
      </c>
      <c r="C40">
        <f t="shared" si="79"/>
        <v>-0.29245355441001442</v>
      </c>
      <c r="D40">
        <f t="shared" si="79"/>
        <v>-0.23319329698043048</v>
      </c>
      <c r="E40">
        <f t="shared" si="79"/>
        <v>-0.30995419858880463</v>
      </c>
      <c r="F40">
        <f t="shared" si="79"/>
        <v>-0.30995419858880463</v>
      </c>
      <c r="G40">
        <f t="shared" si="79"/>
        <v>-8.6004309861778663E-2</v>
      </c>
      <c r="H40" t="e">
        <f t="shared" si="79"/>
        <v>#NUM!</v>
      </c>
      <c r="I40">
        <f t="shared" si="79"/>
        <v>-0.24713087744138193</v>
      </c>
      <c r="J40" t="e">
        <f t="shared" si="79"/>
        <v>#NUM!</v>
      </c>
      <c r="K40">
        <f t="shared" si="79"/>
        <v>-5.0878827437252354E-2</v>
      </c>
      <c r="L40">
        <f t="shared" si="79"/>
        <v>-0.16294880125250602</v>
      </c>
      <c r="M40">
        <f t="shared" si="79"/>
        <v>-8.6004309861778663E-2</v>
      </c>
      <c r="N40">
        <f t="shared" si="79"/>
        <v>-0.18310754626705578</v>
      </c>
      <c r="O40" t="e">
        <f t="shared" si="79"/>
        <v>#NUM!</v>
      </c>
      <c r="P40" t="e">
        <f t="shared" si="79"/>
        <v>#NUM!</v>
      </c>
      <c r="Q40" t="e">
        <f t="shared" si="79"/>
        <v>#NUM!</v>
      </c>
      <c r="R40" t="e">
        <f t="shared" si="78"/>
        <v>#NUM!</v>
      </c>
      <c r="S40" t="e">
        <f t="shared" si="78"/>
        <v>#NUM!</v>
      </c>
      <c r="T40">
        <f t="shared" si="78"/>
        <v>0</v>
      </c>
      <c r="U40" t="e">
        <f t="shared" si="78"/>
        <v>#NUM!</v>
      </c>
      <c r="V40" t="e">
        <f t="shared" si="78"/>
        <v>#NUM!</v>
      </c>
    </row>
    <row r="41" spans="1:89" x14ac:dyDescent="0.2">
      <c r="A41" t="s">
        <v>38</v>
      </c>
      <c r="B41">
        <f t="shared" si="79"/>
        <v>-0.23872496766469062</v>
      </c>
      <c r="C41">
        <f t="shared" si="79"/>
        <v>-0.30377338438629409</v>
      </c>
      <c r="D41">
        <f t="shared" si="79"/>
        <v>-0.23872496766469062</v>
      </c>
      <c r="E41">
        <f t="shared" si="79"/>
        <v>-0.30377338438629409</v>
      </c>
      <c r="F41">
        <f t="shared" si="79"/>
        <v>-0.30377338438629409</v>
      </c>
      <c r="G41" t="e">
        <f t="shared" si="79"/>
        <v>#NUM!</v>
      </c>
      <c r="H41" t="e">
        <f t="shared" si="79"/>
        <v>#NUM!</v>
      </c>
      <c r="I41">
        <f t="shared" si="79"/>
        <v>-0.26865373607230197</v>
      </c>
      <c r="J41">
        <f t="shared" si="79"/>
        <v>-5.7566508180484137E-2</v>
      </c>
      <c r="K41">
        <f t="shared" si="79"/>
        <v>-5.7566508180484137E-2</v>
      </c>
      <c r="L41">
        <f t="shared" si="79"/>
        <v>-5.7566508180484137E-2</v>
      </c>
      <c r="M41" t="e">
        <f t="shared" si="79"/>
        <v>#NUM!</v>
      </c>
      <c r="N41">
        <f t="shared" si="79"/>
        <v>-0.20205829154466046</v>
      </c>
      <c r="O41">
        <f t="shared" si="79"/>
        <v>-5.7566508180484137E-2</v>
      </c>
      <c r="P41" t="e">
        <f t="shared" si="79"/>
        <v>#NUM!</v>
      </c>
      <c r="Q41" t="e">
        <f t="shared" si="79"/>
        <v>#NUM!</v>
      </c>
      <c r="R41" t="e">
        <f t="shared" si="78"/>
        <v>#NUM!</v>
      </c>
      <c r="S41" t="e">
        <f t="shared" si="78"/>
        <v>#NUM!</v>
      </c>
      <c r="T41">
        <f t="shared" si="78"/>
        <v>-1.1102230246251564E-16</v>
      </c>
      <c r="U41" t="e">
        <f t="shared" si="78"/>
        <v>#NUM!</v>
      </c>
      <c r="V41" t="e">
        <f t="shared" si="78"/>
        <v>#NUM!</v>
      </c>
    </row>
    <row r="42" spans="1:89" x14ac:dyDescent="0.2">
      <c r="A42" t="s">
        <v>39</v>
      </c>
      <c r="B42">
        <f t="shared" si="79"/>
        <v>-0.16665960847389508</v>
      </c>
      <c r="C42">
        <f t="shared" si="79"/>
        <v>-0.29057005349717485</v>
      </c>
      <c r="D42">
        <f t="shared" si="79"/>
        <v>-0.21421307964247516</v>
      </c>
      <c r="E42">
        <f t="shared" si="79"/>
        <v>-0.29057005349717485</v>
      </c>
      <c r="F42">
        <f t="shared" si="79"/>
        <v>-0.1037164860181224</v>
      </c>
      <c r="G42" t="e">
        <f t="shared" si="79"/>
        <v>#NUM!</v>
      </c>
      <c r="H42" t="e">
        <f t="shared" si="79"/>
        <v>#NUM!</v>
      </c>
      <c r="I42">
        <f t="shared" si="79"/>
        <v>-0.12700699812409336</v>
      </c>
      <c r="J42" t="e">
        <f t="shared" si="79"/>
        <v>#NUM!</v>
      </c>
      <c r="K42">
        <f t="shared" si="79"/>
        <v>-4.534287071847324E-2</v>
      </c>
      <c r="L42">
        <f t="shared" si="79"/>
        <v>-7.7094620249496579E-2</v>
      </c>
      <c r="M42">
        <f t="shared" si="79"/>
        <v>-4.534287071847324E-2</v>
      </c>
      <c r="N42">
        <f t="shared" si="79"/>
        <v>-0.22768507061668875</v>
      </c>
      <c r="O42" t="e">
        <f t="shared" si="79"/>
        <v>#NUM!</v>
      </c>
      <c r="P42">
        <f t="shared" si="79"/>
        <v>-0.16665960847389508</v>
      </c>
      <c r="Q42">
        <f t="shared" si="79"/>
        <v>-0.26255200907544651</v>
      </c>
      <c r="R42" t="e">
        <f t="shared" si="78"/>
        <v>#NUM!</v>
      </c>
      <c r="S42">
        <f t="shared" si="78"/>
        <v>-0.28190038414442076</v>
      </c>
      <c r="T42">
        <f t="shared" si="78"/>
        <v>0</v>
      </c>
      <c r="U42" t="e">
        <f t="shared" si="78"/>
        <v>#NUM!</v>
      </c>
      <c r="V42" t="e">
        <f t="shared" si="78"/>
        <v>#NUM!</v>
      </c>
    </row>
    <row r="43" spans="1:89" x14ac:dyDescent="0.2">
      <c r="A43" t="s">
        <v>40</v>
      </c>
      <c r="B43">
        <f t="shared" si="79"/>
        <v>-0.17328679513998632</v>
      </c>
      <c r="C43">
        <f t="shared" si="79"/>
        <v>-0.31387058129468842</v>
      </c>
      <c r="D43">
        <f t="shared" si="79"/>
        <v>-0.23025850929940456</v>
      </c>
      <c r="E43">
        <f t="shared" si="79"/>
        <v>-0.32188758248682009</v>
      </c>
      <c r="F43">
        <f t="shared" si="79"/>
        <v>-0.25993019270997947</v>
      </c>
      <c r="G43" t="e">
        <f t="shared" si="79"/>
        <v>#NUM!</v>
      </c>
      <c r="H43" t="e">
        <f t="shared" si="79"/>
        <v>#NUM!</v>
      </c>
      <c r="I43">
        <f t="shared" si="79"/>
        <v>-5.4775332933423515E-2</v>
      </c>
      <c r="J43">
        <f t="shared" si="79"/>
        <v>-9.2221986352848409E-2</v>
      </c>
      <c r="K43" t="e">
        <f t="shared" si="79"/>
        <v>#NUM!</v>
      </c>
      <c r="L43" t="e">
        <f t="shared" si="79"/>
        <v>#NUM!</v>
      </c>
      <c r="M43" t="e">
        <f t="shared" si="79"/>
        <v>#NUM!</v>
      </c>
      <c r="N43">
        <f t="shared" si="79"/>
        <v>-0.21316019249162471</v>
      </c>
      <c r="O43" t="e">
        <f t="shared" si="79"/>
        <v>#NUM!</v>
      </c>
      <c r="P43">
        <f t="shared" si="79"/>
        <v>-0.23025850929940456</v>
      </c>
      <c r="Q43">
        <f t="shared" si="79"/>
        <v>-0.21316019249162471</v>
      </c>
      <c r="R43" t="e">
        <f t="shared" si="78"/>
        <v>#NUM!</v>
      </c>
      <c r="S43">
        <f t="shared" si="78"/>
        <v>-5.4775332933423515E-2</v>
      </c>
      <c r="T43">
        <f t="shared" si="78"/>
        <v>0</v>
      </c>
      <c r="U43" t="e">
        <f t="shared" si="78"/>
        <v>#NUM!</v>
      </c>
      <c r="V43" t="e">
        <f t="shared" si="78"/>
        <v>#NUM!</v>
      </c>
    </row>
    <row r="44" spans="1:89" x14ac:dyDescent="0.2">
      <c r="A44" t="s">
        <v>41</v>
      </c>
      <c r="B44" t="e">
        <f t="shared" si="79"/>
        <v>#NUM!</v>
      </c>
      <c r="C44">
        <f t="shared" si="79"/>
        <v>-0.30472434904007589</v>
      </c>
      <c r="D44">
        <f t="shared" si="79"/>
        <v>-0.10952341415338372</v>
      </c>
      <c r="E44">
        <f t="shared" si="79"/>
        <v>-0.34807517565758767</v>
      </c>
      <c r="F44">
        <f t="shared" si="79"/>
        <v>-0.31585296697210141</v>
      </c>
      <c r="G44" t="e">
        <f t="shared" si="79"/>
        <v>#NUM!</v>
      </c>
      <c r="H44" t="e">
        <f t="shared" si="79"/>
        <v>#NUM!</v>
      </c>
      <c r="I44">
        <f t="shared" si="79"/>
        <v>-6.5764043276056075E-2</v>
      </c>
      <c r="J44" t="e">
        <f t="shared" si="79"/>
        <v>#NUM!</v>
      </c>
      <c r="K44" t="e">
        <f t="shared" si="79"/>
        <v>#NUM!</v>
      </c>
      <c r="L44">
        <f t="shared" si="79"/>
        <v>-6.5764043276056075E-2</v>
      </c>
      <c r="M44" t="e">
        <f t="shared" si="79"/>
        <v>#NUM!</v>
      </c>
      <c r="N44">
        <f t="shared" si="79"/>
        <v>-0.22394050068223595</v>
      </c>
      <c r="O44" t="e">
        <f t="shared" si="79"/>
        <v>#NUM!</v>
      </c>
      <c r="P44">
        <f t="shared" si="79"/>
        <v>-0.30472434904007589</v>
      </c>
      <c r="Q44">
        <f t="shared" si="79"/>
        <v>-0.14497725893921062</v>
      </c>
      <c r="R44" t="e">
        <f t="shared" si="78"/>
        <v>#NUM!</v>
      </c>
      <c r="S44" t="e">
        <f t="shared" si="78"/>
        <v>#NUM!</v>
      </c>
      <c r="T44">
        <f t="shared" si="78"/>
        <v>-2.2204460492503126E-16</v>
      </c>
      <c r="U44" t="e">
        <f t="shared" si="78"/>
        <v>#NUM!</v>
      </c>
      <c r="V44" t="e">
        <f t="shared" si="78"/>
        <v>#NUM!</v>
      </c>
    </row>
    <row r="45" spans="1:89" x14ac:dyDescent="0.2">
      <c r="A45" t="s">
        <v>31</v>
      </c>
      <c r="B45">
        <f t="shared" si="79"/>
        <v>-0.10595477458989334</v>
      </c>
      <c r="C45">
        <f t="shared" si="79"/>
        <v>-0.29455048531633271</v>
      </c>
      <c r="D45">
        <f t="shared" si="79"/>
        <v>-0.18731785765207007</v>
      </c>
      <c r="E45">
        <f t="shared" si="79"/>
        <v>-0.29455048531633271</v>
      </c>
      <c r="F45">
        <f t="shared" si="79"/>
        <v>-0.29455048531633271</v>
      </c>
      <c r="G45">
        <f t="shared" si="79"/>
        <v>-0.10595477458989334</v>
      </c>
      <c r="H45">
        <f t="shared" si="79"/>
        <v>-4.6415352021561516E-2</v>
      </c>
      <c r="I45">
        <f t="shared" si="79"/>
        <v>-0.25578341822382905</v>
      </c>
      <c r="J45">
        <f t="shared" si="79"/>
        <v>-0.10595477458989334</v>
      </c>
      <c r="K45">
        <f t="shared" si="79"/>
        <v>-0.28591964379278484</v>
      </c>
      <c r="L45">
        <f t="shared" si="79"/>
        <v>-4.6415352021561516E-2</v>
      </c>
      <c r="M45" t="e">
        <f t="shared" si="79"/>
        <v>#NUM!</v>
      </c>
      <c r="N45">
        <f t="shared" si="79"/>
        <v>-0.15079201705558029</v>
      </c>
      <c r="O45">
        <f t="shared" si="79"/>
        <v>-4.6415352021561516E-2</v>
      </c>
      <c r="P45" t="e">
        <f t="shared" si="79"/>
        <v>#NUM!</v>
      </c>
      <c r="Q45" t="e">
        <f t="shared" si="79"/>
        <v>#NUM!</v>
      </c>
      <c r="R45" t="e">
        <f t="shared" si="78"/>
        <v>#NUM!</v>
      </c>
      <c r="S45" t="e">
        <f t="shared" si="78"/>
        <v>#NUM!</v>
      </c>
      <c r="T45">
        <f t="shared" si="78"/>
        <v>-1.1102230246251564E-16</v>
      </c>
      <c r="U45" t="e">
        <f t="shared" si="78"/>
        <v>#NUM!</v>
      </c>
      <c r="V45" t="e">
        <f t="shared" si="78"/>
        <v>#NUM!</v>
      </c>
    </row>
    <row r="46" spans="1:89" x14ac:dyDescent="0.2">
      <c r="A46" t="s">
        <v>33</v>
      </c>
      <c r="B46">
        <f t="shared" si="79"/>
        <v>-0.10830424696249145</v>
      </c>
      <c r="C46">
        <f t="shared" si="79"/>
        <v>-0.34003895677909263</v>
      </c>
      <c r="D46">
        <f t="shared" si="79"/>
        <v>-0.22191783882483909</v>
      </c>
      <c r="E46">
        <f t="shared" si="79"/>
        <v>-0.3324618836315904</v>
      </c>
      <c r="F46">
        <f t="shared" si="79"/>
        <v>-0.30266977994022365</v>
      </c>
      <c r="G46" t="e">
        <f t="shared" si="79"/>
        <v>#NUM!</v>
      </c>
      <c r="H46" t="e">
        <f t="shared" si="79"/>
        <v>#NUM!</v>
      </c>
      <c r="I46">
        <f t="shared" si="79"/>
        <v>-0.17328679513998632</v>
      </c>
      <c r="J46" t="e">
        <f t="shared" si="79"/>
        <v>#NUM!</v>
      </c>
      <c r="K46" t="e">
        <f t="shared" si="79"/>
        <v>#NUM!</v>
      </c>
      <c r="L46" t="e">
        <f t="shared" si="79"/>
        <v>#NUM!</v>
      </c>
      <c r="M46">
        <f t="shared" si="79"/>
        <v>-6.4982548177494867E-2</v>
      </c>
      <c r="N46">
        <f t="shared" si="79"/>
        <v>-0.30266977994022365</v>
      </c>
      <c r="O46" t="e">
        <f t="shared" si="79"/>
        <v>#NUM!</v>
      </c>
      <c r="P46" t="e">
        <f t="shared" si="79"/>
        <v>#NUM!</v>
      </c>
      <c r="Q46" t="e">
        <f t="shared" si="79"/>
        <v>#NUM!</v>
      </c>
      <c r="R46" t="e">
        <f t="shared" si="78"/>
        <v>#NUM!</v>
      </c>
      <c r="S46" t="e">
        <f t="shared" si="78"/>
        <v>#NUM!</v>
      </c>
      <c r="T46">
        <f t="shared" si="78"/>
        <v>0</v>
      </c>
      <c r="U46" t="e">
        <f t="shared" si="78"/>
        <v>#NUM!</v>
      </c>
      <c r="V46" t="e">
        <f t="shared" si="78"/>
        <v>#NUM!</v>
      </c>
    </row>
    <row r="47" spans="1:89" x14ac:dyDescent="0.2">
      <c r="A47" t="s">
        <v>34</v>
      </c>
      <c r="B47">
        <f t="shared" si="79"/>
        <v>-6.5764043276056075E-2</v>
      </c>
      <c r="C47">
        <f t="shared" si="79"/>
        <v>-0.32565729835063406</v>
      </c>
      <c r="D47">
        <f t="shared" si="79"/>
        <v>-0.20108704872678035</v>
      </c>
      <c r="E47">
        <f t="shared" si="79"/>
        <v>-0.31585296697210141</v>
      </c>
      <c r="F47">
        <f t="shared" si="79"/>
        <v>-0.26205627742370752</v>
      </c>
      <c r="G47" t="e">
        <f t="shared" si="79"/>
        <v>#NUM!</v>
      </c>
      <c r="H47" t="e">
        <f t="shared" si="79"/>
        <v>#NUM!</v>
      </c>
      <c r="I47">
        <f t="shared" si="79"/>
        <v>-0.22394050068223595</v>
      </c>
      <c r="J47">
        <f t="shared" si="79"/>
        <v>-6.5764043276056075E-2</v>
      </c>
      <c r="K47">
        <f t="shared" si="79"/>
        <v>-0.17503748350931062</v>
      </c>
      <c r="L47" t="e">
        <f t="shared" si="79"/>
        <v>#NUM!</v>
      </c>
      <c r="M47" t="e">
        <f t="shared" si="79"/>
        <v>#NUM!</v>
      </c>
      <c r="N47">
        <f t="shared" si="79"/>
        <v>-0.31585296697210141</v>
      </c>
      <c r="O47">
        <f t="shared" si="79"/>
        <v>-6.5764043276056075E-2</v>
      </c>
      <c r="P47" t="e">
        <f t="shared" si="79"/>
        <v>#NUM!</v>
      </c>
      <c r="Q47" t="e">
        <f t="shared" si="79"/>
        <v>#NUM!</v>
      </c>
      <c r="R47" t="e">
        <f t="shared" si="78"/>
        <v>#NUM!</v>
      </c>
      <c r="S47" t="e">
        <f t="shared" si="78"/>
        <v>#NUM!</v>
      </c>
      <c r="T47">
        <f t="shared" si="78"/>
        <v>0</v>
      </c>
      <c r="U47" t="e">
        <f t="shared" si="78"/>
        <v>#NUM!</v>
      </c>
      <c r="V47" t="e">
        <f t="shared" si="78"/>
        <v>#NUM!</v>
      </c>
    </row>
    <row r="48" spans="1:89" x14ac:dyDescent="0.2">
      <c r="A48" t="s">
        <v>35</v>
      </c>
      <c r="B48">
        <f t="shared" si="79"/>
        <v>-0.24413606414846883</v>
      </c>
      <c r="C48">
        <f t="shared" si="79"/>
        <v>-0.31842393127237711</v>
      </c>
      <c r="D48">
        <f t="shared" si="79"/>
        <v>-0.27417792028083471</v>
      </c>
      <c r="E48">
        <f t="shared" si="79"/>
        <v>-0.31842393127237711</v>
      </c>
      <c r="F48">
        <f t="shared" si="79"/>
        <v>-0.30905997083623249</v>
      </c>
      <c r="G48" t="e">
        <f t="shared" si="79"/>
        <v>#NUM!</v>
      </c>
      <c r="H48" t="e">
        <f t="shared" si="79"/>
        <v>#NUM!</v>
      </c>
      <c r="I48">
        <f t="shared" si="79"/>
        <v>-0.24413606414846883</v>
      </c>
      <c r="J48" t="e">
        <f t="shared" si="79"/>
        <v>#NUM!</v>
      </c>
      <c r="K48" t="e">
        <f t="shared" si="79"/>
        <v>#NUM!</v>
      </c>
      <c r="L48" t="e">
        <f t="shared" si="79"/>
        <v>#NUM!</v>
      </c>
      <c r="M48" t="e">
        <f t="shared" si="79"/>
        <v>#NUM!</v>
      </c>
      <c r="N48">
        <f t="shared" si="79"/>
        <v>-0.18522418101263577</v>
      </c>
      <c r="O48" t="e">
        <f t="shared" si="79"/>
        <v>#NUM!</v>
      </c>
      <c r="P48" t="e">
        <f t="shared" si="79"/>
        <v>#NUM!</v>
      </c>
      <c r="Q48" t="e">
        <f t="shared" si="79"/>
        <v>#NUM!</v>
      </c>
      <c r="R48" t="e">
        <f t="shared" si="78"/>
        <v>#NUM!</v>
      </c>
      <c r="S48" t="e">
        <f t="shared" si="78"/>
        <v>#NUM!</v>
      </c>
      <c r="T48">
        <f t="shared" si="78"/>
        <v>0</v>
      </c>
      <c r="U48" t="e">
        <f t="shared" si="78"/>
        <v>#NUM!</v>
      </c>
      <c r="V48" t="e">
        <f t="shared" si="78"/>
        <v>#NUM!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8173-E403-5941-9730-FE758F10AC48}">
  <dimension ref="A1:R11"/>
  <sheetViews>
    <sheetView workbookViewId="0">
      <selection activeCell="F17" sqref="F1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</row>
    <row r="10" spans="1:18" x14ac:dyDescent="0.2">
      <c r="A10" t="s">
        <v>40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</row>
    <row r="11" spans="1:18" x14ac:dyDescent="0.2">
      <c r="A11" t="s">
        <v>41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baseColWidth="10" defaultColWidth="8.83203125" defaultRowHeight="16" x14ac:dyDescent="0.2"/>
  <sheetData>
    <row r="1" spans="1:16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</row>
    <row r="2" spans="1:16" x14ac:dyDescent="0.2">
      <c r="A2" t="s">
        <v>36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 x14ac:dyDescent="0.2">
      <c r="A3" t="s">
        <v>37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 x14ac:dyDescent="0.2">
      <c r="A4" t="s">
        <v>38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 x14ac:dyDescent="0.2">
      <c r="A5" t="s">
        <v>39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 x14ac:dyDescent="0.2">
      <c r="A6" t="s">
        <v>40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 x14ac:dyDescent="0.2">
      <c r="A7" t="s">
        <v>41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 x14ac:dyDescent="0.2">
      <c r="A8" t="s">
        <v>31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 x14ac:dyDescent="0.2">
      <c r="A9" t="s">
        <v>33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 x14ac:dyDescent="0.2">
      <c r="A11" t="s">
        <v>35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F655-73EB-9F4A-BC66-A35BF3190F41}">
  <dimension ref="A1:R11"/>
  <sheetViews>
    <sheetView workbookViewId="0">
      <selection activeCell="H27" sqref="H2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31</v>
      </c>
      <c r="B2">
        <v>0.23076923076923078</v>
      </c>
      <c r="C2">
        <v>1</v>
      </c>
      <c r="D2">
        <v>0.46153846153846156</v>
      </c>
      <c r="E2">
        <v>1</v>
      </c>
      <c r="F2">
        <v>1</v>
      </c>
      <c r="G2">
        <v>0.15384615384615385</v>
      </c>
      <c r="H2">
        <v>7.6923076923076927E-2</v>
      </c>
      <c r="I2">
        <v>0.76923076923076927</v>
      </c>
      <c r="J2">
        <v>0.15384615384615385</v>
      </c>
      <c r="K2">
        <v>0.92307692307692313</v>
      </c>
      <c r="L2">
        <v>0</v>
      </c>
      <c r="M2">
        <v>0</v>
      </c>
      <c r="N2">
        <v>0.30769230769230771</v>
      </c>
      <c r="O2">
        <v>7.6923076923076927E-2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7.6923076923076927E-2</v>
      </c>
      <c r="C3">
        <v>1</v>
      </c>
      <c r="D3">
        <v>0.46153846153846156</v>
      </c>
      <c r="E3">
        <v>0.92307692307692313</v>
      </c>
      <c r="F3">
        <v>0.69230769230769229</v>
      </c>
      <c r="G3">
        <v>0</v>
      </c>
      <c r="H3">
        <v>0</v>
      </c>
      <c r="I3">
        <v>0.23076923076923078</v>
      </c>
      <c r="J3">
        <v>0</v>
      </c>
      <c r="K3">
        <v>0</v>
      </c>
      <c r="L3">
        <v>0</v>
      </c>
      <c r="M3">
        <v>7.6923076923076927E-2</v>
      </c>
      <c r="N3">
        <v>0.76923076923076927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7.6923076923076927E-2</v>
      </c>
      <c r="C4">
        <v>1</v>
      </c>
      <c r="D4">
        <v>0.38461538461538464</v>
      </c>
      <c r="E4">
        <v>0.92307692307692313</v>
      </c>
      <c r="F4">
        <v>0.61538461538461542</v>
      </c>
      <c r="G4">
        <v>0</v>
      </c>
      <c r="H4">
        <v>0</v>
      </c>
      <c r="I4">
        <v>0.46153846153846156</v>
      </c>
      <c r="J4">
        <v>7.6923076923076927E-2</v>
      </c>
      <c r="K4">
        <v>0.30769230769230771</v>
      </c>
      <c r="L4">
        <v>0</v>
      </c>
      <c r="M4">
        <v>0</v>
      </c>
      <c r="N4">
        <v>0.92307692307692313</v>
      </c>
      <c r="O4">
        <v>7.6923076923076927E-2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0.53846153846153844</v>
      </c>
      <c r="C5">
        <v>1</v>
      </c>
      <c r="D5">
        <v>0.69230769230769229</v>
      </c>
      <c r="E5">
        <v>1</v>
      </c>
      <c r="F5">
        <v>0.92307692307692313</v>
      </c>
      <c r="G5">
        <v>0</v>
      </c>
      <c r="H5">
        <v>0</v>
      </c>
      <c r="I5">
        <v>0.53846153846153844</v>
      </c>
      <c r="J5">
        <v>0</v>
      </c>
      <c r="K5">
        <v>0</v>
      </c>
      <c r="L5">
        <v>0</v>
      </c>
      <c r="M5">
        <v>0</v>
      </c>
      <c r="N5">
        <v>0.38461538461538464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0.76923076923076927</v>
      </c>
      <c r="C6">
        <v>1</v>
      </c>
      <c r="D6">
        <v>0.69230769230769229</v>
      </c>
      <c r="E6">
        <v>1</v>
      </c>
      <c r="F6">
        <v>0.76923076923076927</v>
      </c>
      <c r="G6">
        <v>0</v>
      </c>
      <c r="H6">
        <v>0</v>
      </c>
      <c r="I6">
        <v>0.46153846153846156</v>
      </c>
      <c r="J6">
        <v>0</v>
      </c>
      <c r="K6">
        <v>0</v>
      </c>
      <c r="L6">
        <v>0</v>
      </c>
      <c r="M6">
        <v>7.6923076923076927E-2</v>
      </c>
      <c r="N6">
        <v>7.6923076923076927E-2</v>
      </c>
      <c r="O6">
        <v>0.46153846153846156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0.46153846153846156</v>
      </c>
      <c r="C7">
        <v>0.92307692307692313</v>
      </c>
      <c r="D7">
        <v>0.61538461538461542</v>
      </c>
      <c r="E7">
        <v>1</v>
      </c>
      <c r="F7">
        <v>1</v>
      </c>
      <c r="G7">
        <v>0.15384615384615385</v>
      </c>
      <c r="H7">
        <v>0</v>
      </c>
      <c r="I7">
        <v>0.69230769230769229</v>
      </c>
      <c r="J7">
        <v>0</v>
      </c>
      <c r="K7">
        <v>7.6923076923076927E-2</v>
      </c>
      <c r="L7">
        <v>0.38461538461538464</v>
      </c>
      <c r="M7">
        <v>7.6923076923076927E-2</v>
      </c>
      <c r="N7">
        <v>0.38461538461538464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0.53846153846153844</v>
      </c>
      <c r="C8">
        <v>0.84615384615384615</v>
      </c>
      <c r="D8">
        <v>0.38461538461538464</v>
      </c>
      <c r="E8">
        <v>0.84615384615384615</v>
      </c>
      <c r="F8">
        <v>0.76923076923076927</v>
      </c>
      <c r="G8">
        <v>0</v>
      </c>
      <c r="H8">
        <v>0</v>
      </c>
      <c r="I8">
        <v>0.53846153846153844</v>
      </c>
      <c r="J8">
        <v>0</v>
      </c>
      <c r="K8">
        <v>7.6923076923076927E-2</v>
      </c>
      <c r="L8">
        <v>7.6923076923076927E-2</v>
      </c>
      <c r="M8">
        <v>0</v>
      </c>
      <c r="N8">
        <v>0.46153846153846156</v>
      </c>
      <c r="O8">
        <v>7.6923076923076927E-2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0.38461538461538464</v>
      </c>
      <c r="C9">
        <v>1</v>
      </c>
      <c r="D9">
        <v>0.46153846153846156</v>
      </c>
      <c r="E9">
        <v>1</v>
      </c>
      <c r="F9">
        <v>0.23076923076923078</v>
      </c>
      <c r="G9">
        <v>0</v>
      </c>
      <c r="H9">
        <v>0</v>
      </c>
      <c r="I9">
        <v>0.15384615384615385</v>
      </c>
      <c r="J9">
        <v>0</v>
      </c>
      <c r="K9">
        <v>0</v>
      </c>
      <c r="L9">
        <v>7.6923076923076927E-2</v>
      </c>
      <c r="M9">
        <v>7.6923076923076927E-2</v>
      </c>
      <c r="N9">
        <v>0.61538461538461542</v>
      </c>
      <c r="O9">
        <v>0</v>
      </c>
      <c r="P9">
        <v>0.30769230769230771</v>
      </c>
      <c r="Q9">
        <v>0.92307692307692313</v>
      </c>
      <c r="R9">
        <v>0</v>
      </c>
    </row>
    <row r="10" spans="1:18" x14ac:dyDescent="0.2">
      <c r="A10" t="s">
        <v>40</v>
      </c>
      <c r="B10">
        <v>0.30769230769230771</v>
      </c>
      <c r="C10">
        <v>0.92307692307692313</v>
      </c>
      <c r="D10">
        <v>0.46153846153846156</v>
      </c>
      <c r="E10">
        <v>1</v>
      </c>
      <c r="F10">
        <v>0.61538461538461542</v>
      </c>
      <c r="G10">
        <v>0</v>
      </c>
      <c r="H10">
        <v>0</v>
      </c>
      <c r="I10">
        <v>0</v>
      </c>
      <c r="J10">
        <v>0.15384615384615385</v>
      </c>
      <c r="K10">
        <v>0</v>
      </c>
      <c r="L10">
        <v>0</v>
      </c>
      <c r="M10">
        <v>0</v>
      </c>
      <c r="N10">
        <v>0.38461538461538464</v>
      </c>
      <c r="O10">
        <v>0</v>
      </c>
      <c r="P10">
        <v>0.53846153846153844</v>
      </c>
      <c r="Q10">
        <v>0.38461538461538464</v>
      </c>
      <c r="R10">
        <v>0</v>
      </c>
    </row>
    <row r="11" spans="1:18" x14ac:dyDescent="0.2">
      <c r="A11" t="s">
        <v>41</v>
      </c>
      <c r="B11">
        <v>0</v>
      </c>
      <c r="C11">
        <v>0.69230769230769229</v>
      </c>
      <c r="D11">
        <v>7.6923076923076927E-2</v>
      </c>
      <c r="E11">
        <v>1</v>
      </c>
      <c r="F11">
        <v>0.76923076923076927</v>
      </c>
      <c r="G11">
        <v>0</v>
      </c>
      <c r="H11">
        <v>0</v>
      </c>
      <c r="I11">
        <v>7.6923076923076927E-2</v>
      </c>
      <c r="J11">
        <v>0</v>
      </c>
      <c r="K11">
        <v>0</v>
      </c>
      <c r="L11">
        <v>7.6923076923076927E-2</v>
      </c>
      <c r="M11">
        <v>0</v>
      </c>
      <c r="N11">
        <v>0.30769230769230771</v>
      </c>
      <c r="O11">
        <v>0</v>
      </c>
      <c r="P11">
        <v>0.61538461538461542</v>
      </c>
      <c r="Q11">
        <v>0.23076923076923078</v>
      </c>
      <c r="R11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9DFC-3431-4F49-87BA-1CEE08654BCC}">
  <dimension ref="A1:R14"/>
  <sheetViews>
    <sheetView workbookViewId="0">
      <selection activeCell="P41" sqref="P41"/>
    </sheetView>
  </sheetViews>
  <sheetFormatPr baseColWidth="10" defaultColWidth="8.83203125" defaultRowHeight="16" x14ac:dyDescent="0.2"/>
  <cols>
    <col min="7" max="7" width="12.5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31</v>
      </c>
      <c r="B2">
        <v>0.14492753623188406</v>
      </c>
      <c r="C2">
        <v>0.18840579710144928</v>
      </c>
      <c r="D2">
        <v>0.13043478260869565</v>
      </c>
      <c r="E2">
        <v>0.18840579710144928</v>
      </c>
      <c r="F2">
        <v>0.14492753623188406</v>
      </c>
      <c r="G2">
        <v>0</v>
      </c>
      <c r="H2">
        <v>0</v>
      </c>
      <c r="I2">
        <v>8.6956521739130432E-2</v>
      </c>
      <c r="J2">
        <v>0</v>
      </c>
      <c r="K2">
        <v>0</v>
      </c>
      <c r="L2">
        <v>0</v>
      </c>
      <c r="M2">
        <v>1.4492753623188406E-2</v>
      </c>
      <c r="N2">
        <v>1.4492753623188406E-2</v>
      </c>
      <c r="O2">
        <v>8.6956521739130432E-2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0.08</v>
      </c>
      <c r="C3">
        <v>0.16</v>
      </c>
      <c r="D3">
        <v>0.10666666666666667</v>
      </c>
      <c r="E3">
        <v>0.17333333333333334</v>
      </c>
      <c r="F3">
        <v>0.17333333333333334</v>
      </c>
      <c r="G3">
        <v>2.6666666666666668E-2</v>
      </c>
      <c r="H3">
        <v>0</v>
      </c>
      <c r="I3">
        <v>0.12</v>
      </c>
      <c r="J3">
        <v>0</v>
      </c>
      <c r="K3">
        <v>1.3333333333333334E-2</v>
      </c>
      <c r="L3">
        <v>6.6666666666666666E-2</v>
      </c>
      <c r="M3">
        <v>1.3333333333333334E-2</v>
      </c>
      <c r="N3">
        <v>6.6666666666666666E-2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0.11666666666666667</v>
      </c>
      <c r="C4">
        <v>0.18333333333333332</v>
      </c>
      <c r="D4">
        <v>8.3333333333333329E-2</v>
      </c>
      <c r="E4">
        <v>0.18333333333333332</v>
      </c>
      <c r="F4">
        <v>0.16666666666666666</v>
      </c>
      <c r="G4">
        <v>0</v>
      </c>
      <c r="H4">
        <v>0</v>
      </c>
      <c r="I4">
        <v>0.11666666666666667</v>
      </c>
      <c r="J4">
        <v>0</v>
      </c>
      <c r="K4">
        <v>1.6666666666666666E-2</v>
      </c>
      <c r="L4">
        <v>1.6666666666666666E-2</v>
      </c>
      <c r="M4">
        <v>0</v>
      </c>
      <c r="N4">
        <v>0.1</v>
      </c>
      <c r="O4">
        <v>1.6666666666666666E-2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7.3529411764705885E-2</v>
      </c>
      <c r="C5">
        <v>0.19117647058823528</v>
      </c>
      <c r="D5">
        <v>8.8235294117647065E-2</v>
      </c>
      <c r="E5">
        <v>0.19117647058823528</v>
      </c>
      <c r="F5">
        <v>4.4117647058823532E-2</v>
      </c>
      <c r="G5">
        <v>0</v>
      </c>
      <c r="H5">
        <v>0</v>
      </c>
      <c r="I5">
        <v>2.9411764705882353E-2</v>
      </c>
      <c r="J5">
        <v>0</v>
      </c>
      <c r="K5">
        <v>0</v>
      </c>
      <c r="L5">
        <v>1.4705882352941176E-2</v>
      </c>
      <c r="M5">
        <v>1.4705882352941176E-2</v>
      </c>
      <c r="N5">
        <v>0.11764705882352941</v>
      </c>
      <c r="O5">
        <v>0</v>
      </c>
      <c r="P5">
        <v>5.8823529411764705E-2</v>
      </c>
      <c r="Q5">
        <v>0.17647058823529413</v>
      </c>
      <c r="R5">
        <v>0</v>
      </c>
    </row>
    <row r="6" spans="1:18" x14ac:dyDescent="0.2">
      <c r="A6" t="s">
        <v>36</v>
      </c>
      <c r="B6">
        <v>6.4516129032258063E-2</v>
      </c>
      <c r="C6">
        <v>0.19354838709677419</v>
      </c>
      <c r="D6">
        <v>9.6774193548387094E-2</v>
      </c>
      <c r="E6">
        <v>0.20967741935483872</v>
      </c>
      <c r="F6">
        <v>0.12903225806451613</v>
      </c>
      <c r="G6">
        <v>0</v>
      </c>
      <c r="H6">
        <v>0</v>
      </c>
      <c r="I6">
        <v>0</v>
      </c>
      <c r="J6">
        <v>3.2258064516129031E-2</v>
      </c>
      <c r="K6">
        <v>0</v>
      </c>
      <c r="L6">
        <v>0</v>
      </c>
      <c r="M6">
        <v>0</v>
      </c>
      <c r="N6">
        <v>8.0645161290322578E-2</v>
      </c>
      <c r="O6">
        <v>0</v>
      </c>
      <c r="P6">
        <v>0.11290322580645161</v>
      </c>
      <c r="Q6">
        <v>8.0645161290322578E-2</v>
      </c>
      <c r="R6">
        <v>0</v>
      </c>
    </row>
    <row r="7" spans="1:18" x14ac:dyDescent="0.2">
      <c r="A7" t="s">
        <v>37</v>
      </c>
      <c r="B7">
        <v>0</v>
      </c>
      <c r="C7">
        <v>0.18</v>
      </c>
      <c r="D7">
        <v>0.02</v>
      </c>
      <c r="E7">
        <v>0.26</v>
      </c>
      <c r="F7">
        <v>0.2</v>
      </c>
      <c r="G7">
        <v>0</v>
      </c>
      <c r="H7">
        <v>0</v>
      </c>
      <c r="I7">
        <v>0.02</v>
      </c>
      <c r="J7">
        <v>0</v>
      </c>
      <c r="K7">
        <v>0</v>
      </c>
      <c r="L7">
        <v>0.02</v>
      </c>
      <c r="M7">
        <v>0</v>
      </c>
      <c r="N7">
        <v>0.08</v>
      </c>
      <c r="O7">
        <v>0</v>
      </c>
      <c r="P7">
        <v>0.16</v>
      </c>
      <c r="Q7">
        <v>0.06</v>
      </c>
      <c r="R7">
        <v>0</v>
      </c>
    </row>
    <row r="8" spans="1:18" x14ac:dyDescent="0.2">
      <c r="A8" t="s">
        <v>38</v>
      </c>
      <c r="B8">
        <v>3.7499999999999999E-2</v>
      </c>
      <c r="C8">
        <v>0.16250000000000001</v>
      </c>
      <c r="D8">
        <v>7.4999999999999997E-2</v>
      </c>
      <c r="E8">
        <v>0.16250000000000001</v>
      </c>
      <c r="F8">
        <v>0.16250000000000001</v>
      </c>
      <c r="G8">
        <v>2.5000000000000001E-2</v>
      </c>
      <c r="H8">
        <v>1.2500000000000001E-2</v>
      </c>
      <c r="I8">
        <v>0.125</v>
      </c>
      <c r="J8">
        <v>2.5000000000000001E-2</v>
      </c>
      <c r="K8">
        <v>0.15</v>
      </c>
      <c r="L8">
        <v>0</v>
      </c>
      <c r="M8">
        <v>0</v>
      </c>
      <c r="N8">
        <v>0.05</v>
      </c>
      <c r="O8">
        <v>1.2500000000000001E-2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1.8181818181818181E-2</v>
      </c>
      <c r="C9">
        <v>0.23636363636363636</v>
      </c>
      <c r="D9">
        <v>0.10909090909090909</v>
      </c>
      <c r="E9">
        <v>0.21818181818181817</v>
      </c>
      <c r="F9">
        <v>0.16363636363636364</v>
      </c>
      <c r="G9">
        <v>0</v>
      </c>
      <c r="H9">
        <v>0</v>
      </c>
      <c r="I9">
        <v>5.4545454545454543E-2</v>
      </c>
      <c r="J9">
        <v>0</v>
      </c>
      <c r="K9">
        <v>0</v>
      </c>
      <c r="L9">
        <v>0</v>
      </c>
      <c r="M9">
        <v>1.8181818181818181E-2</v>
      </c>
      <c r="N9">
        <v>0.18181818181818182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40</v>
      </c>
      <c r="B10">
        <v>1.5873015873015872E-2</v>
      </c>
      <c r="C10">
        <v>0.20634920634920634</v>
      </c>
      <c r="D10">
        <v>7.9365079365079361E-2</v>
      </c>
      <c r="E10">
        <v>0.19047619047619047</v>
      </c>
      <c r="F10">
        <v>0.12698412698412698</v>
      </c>
      <c r="G10">
        <v>0</v>
      </c>
      <c r="H10">
        <v>0</v>
      </c>
      <c r="I10">
        <v>9.5238095238095233E-2</v>
      </c>
      <c r="J10">
        <v>1.5873015873015872E-2</v>
      </c>
      <c r="K10">
        <v>6.3492063492063489E-2</v>
      </c>
      <c r="L10">
        <v>0</v>
      </c>
      <c r="M10">
        <v>0</v>
      </c>
      <c r="N10">
        <v>0.19047619047619047</v>
      </c>
      <c r="O10">
        <v>1.5873015873015872E-2</v>
      </c>
      <c r="P10">
        <v>0</v>
      </c>
      <c r="Q10">
        <v>0</v>
      </c>
      <c r="R10">
        <v>0</v>
      </c>
    </row>
    <row r="11" spans="1:18" x14ac:dyDescent="0.2">
      <c r="A11" t="s">
        <v>41</v>
      </c>
      <c r="B11">
        <v>0.10606060606060606</v>
      </c>
      <c r="C11">
        <v>0.19696969696969696</v>
      </c>
      <c r="D11">
        <v>0.13636363636363635</v>
      </c>
      <c r="E11">
        <v>0.19696969696969696</v>
      </c>
      <c r="F11">
        <v>0.18181818181818182</v>
      </c>
      <c r="G11">
        <v>0</v>
      </c>
      <c r="H11">
        <v>0</v>
      </c>
      <c r="I11">
        <v>0.10606060606060606</v>
      </c>
      <c r="J11">
        <v>0</v>
      </c>
      <c r="K11">
        <v>0</v>
      </c>
      <c r="L11">
        <v>0</v>
      </c>
      <c r="M11">
        <v>0</v>
      </c>
      <c r="N11">
        <v>7.575757575757576E-2</v>
      </c>
      <c r="O11">
        <v>0</v>
      </c>
      <c r="P11">
        <v>0</v>
      </c>
      <c r="Q11">
        <v>0</v>
      </c>
      <c r="R11">
        <v>0</v>
      </c>
    </row>
    <row r="14" spans="1:18" x14ac:dyDescent="0.2"/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10D-E3B1-3849-BCF4-F7FE4620F482}">
  <dimension ref="A1:AP215"/>
  <sheetViews>
    <sheetView workbookViewId="0">
      <pane ySplit="1" topLeftCell="A103" activePane="bottomLeft" state="frozen"/>
      <selection pane="bottomLeft" activeCell="E157" sqref="E157:U157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s="5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 s="13">
        <v>0</v>
      </c>
      <c r="U2">
        <v>0</v>
      </c>
      <c r="V2" s="5">
        <v>0</v>
      </c>
      <c r="W2">
        <v>0</v>
      </c>
      <c r="AA2">
        <v>12</v>
      </c>
      <c r="AP2">
        <v>0.87156250000000002</v>
      </c>
    </row>
    <row r="3" spans="1:42" x14ac:dyDescent="0.2">
      <c r="B3" t="s">
        <v>33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 s="13">
        <v>0</v>
      </c>
      <c r="U3">
        <v>0</v>
      </c>
      <c r="V3" s="5">
        <v>0</v>
      </c>
      <c r="W3">
        <v>0</v>
      </c>
      <c r="AA3">
        <v>8</v>
      </c>
      <c r="AP3">
        <v>0.82115702479338837</v>
      </c>
    </row>
    <row r="4" spans="1:42" x14ac:dyDescent="0.2">
      <c r="B4" t="s">
        <v>34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 s="13">
        <v>0</v>
      </c>
      <c r="U4">
        <v>0</v>
      </c>
      <c r="V4" s="5">
        <v>0</v>
      </c>
      <c r="AA4">
        <v>10</v>
      </c>
      <c r="AP4">
        <v>0.84857646762408667</v>
      </c>
    </row>
    <row r="5" spans="1:42" x14ac:dyDescent="0.2">
      <c r="B5" t="s">
        <v>35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 s="13">
        <v>0</v>
      </c>
      <c r="U5">
        <v>0</v>
      </c>
      <c r="V5" s="5"/>
      <c r="AA5">
        <v>7</v>
      </c>
      <c r="AP5">
        <v>0.84251606978879701</v>
      </c>
    </row>
    <row r="6" spans="1:42" x14ac:dyDescent="0.2">
      <c r="B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 s="13">
        <v>0</v>
      </c>
      <c r="U6">
        <v>0</v>
      </c>
      <c r="V6" s="5"/>
      <c r="AA6">
        <v>9</v>
      </c>
      <c r="AP6">
        <v>0.85444234404536856</v>
      </c>
    </row>
    <row r="7" spans="1:42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 s="13">
        <v>0</v>
      </c>
      <c r="U7">
        <v>0</v>
      </c>
      <c r="V7" s="5"/>
      <c r="AA7">
        <v>11</v>
      </c>
      <c r="AP7">
        <v>0.87217777777777783</v>
      </c>
    </row>
    <row r="8" spans="1:42" x14ac:dyDescent="0.2">
      <c r="B8" t="s">
        <v>38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 s="13">
        <v>0</v>
      </c>
      <c r="U8">
        <v>0</v>
      </c>
      <c r="V8" s="5"/>
      <c r="AA8">
        <v>10</v>
      </c>
      <c r="AP8">
        <v>0.8600000000000001</v>
      </c>
    </row>
    <row r="9" spans="1:42" x14ac:dyDescent="0.2">
      <c r="B9" t="s">
        <v>39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 s="13">
        <v>1</v>
      </c>
      <c r="U9">
        <v>0</v>
      </c>
      <c r="V9" s="5"/>
      <c r="AA9">
        <v>11</v>
      </c>
      <c r="AP9">
        <v>0.86202422145328716</v>
      </c>
    </row>
    <row r="10" spans="1:42" x14ac:dyDescent="0.2">
      <c r="B10" t="s">
        <v>40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 s="13">
        <v>1</v>
      </c>
      <c r="U10">
        <v>0</v>
      </c>
      <c r="V10" s="5"/>
      <c r="AA10">
        <v>9</v>
      </c>
      <c r="AP10">
        <v>0.86160249739854322</v>
      </c>
    </row>
    <row r="11" spans="1:42" x14ac:dyDescent="0.2">
      <c r="B11" t="s">
        <v>41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 s="13">
        <v>1</v>
      </c>
      <c r="U11">
        <v>0</v>
      </c>
      <c r="V11" s="5"/>
      <c r="AA11">
        <v>9</v>
      </c>
      <c r="AP11">
        <v>0.82319999999999993</v>
      </c>
    </row>
    <row r="12" spans="1:42" x14ac:dyDescent="0.2">
      <c r="T12" s="13"/>
      <c r="V12" s="5"/>
    </row>
    <row r="13" spans="1:42" x14ac:dyDescent="0.2">
      <c r="A13" t="s">
        <v>181</v>
      </c>
      <c r="B13" t="s">
        <v>31</v>
      </c>
      <c r="E13">
        <f>E15/13</f>
        <v>0.23076923076923078</v>
      </c>
      <c r="F13">
        <f t="shared" ref="F13:V13" si="0">F15/13</f>
        <v>1</v>
      </c>
      <c r="G13">
        <f t="shared" si="0"/>
        <v>0.46153846153846156</v>
      </c>
      <c r="H13">
        <f t="shared" si="0"/>
        <v>1</v>
      </c>
      <c r="I13">
        <f t="shared" si="0"/>
        <v>1</v>
      </c>
      <c r="J13">
        <f t="shared" si="0"/>
        <v>0.15384615384615385</v>
      </c>
      <c r="K13">
        <f t="shared" si="0"/>
        <v>7.6923076923076927E-2</v>
      </c>
      <c r="L13">
        <f t="shared" si="0"/>
        <v>0.76923076923076927</v>
      </c>
      <c r="M13">
        <f t="shared" si="0"/>
        <v>0.15384615384615385</v>
      </c>
      <c r="N13">
        <f t="shared" si="0"/>
        <v>0.92307692307692313</v>
      </c>
      <c r="O13">
        <f t="shared" si="0"/>
        <v>0</v>
      </c>
      <c r="P13">
        <f t="shared" si="0"/>
        <v>0</v>
      </c>
      <c r="Q13">
        <f t="shared" si="0"/>
        <v>0.30769230769230771</v>
      </c>
      <c r="R13">
        <f t="shared" si="0"/>
        <v>7.6923076923076927E-2</v>
      </c>
      <c r="S13">
        <f t="shared" si="0"/>
        <v>0</v>
      </c>
      <c r="T13">
        <f t="shared" si="0"/>
        <v>0</v>
      </c>
      <c r="U13">
        <f t="shared" si="0"/>
        <v>0</v>
      </c>
      <c r="V13" s="5">
        <f t="shared" si="0"/>
        <v>0</v>
      </c>
    </row>
    <row r="14" spans="1:42" x14ac:dyDescent="0.2">
      <c r="A14" t="s">
        <v>22</v>
      </c>
      <c r="B14" t="s">
        <v>31</v>
      </c>
      <c r="E14">
        <f>COUNTIF(E15,"&gt;0")</f>
        <v>1</v>
      </c>
      <c r="F14">
        <f t="shared" ref="F14:V14" si="1">COUNTIF(F15,"&gt;0")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 s="5">
        <f t="shared" si="1"/>
        <v>0</v>
      </c>
      <c r="AA14">
        <f>COUNTIF(E14:V14,1)</f>
        <v>12</v>
      </c>
    </row>
    <row r="15" spans="1:42" x14ac:dyDescent="0.2">
      <c r="A15" t="s">
        <v>44</v>
      </c>
      <c r="B15" t="s">
        <v>31</v>
      </c>
      <c r="E15">
        <f>COUNTIF(E16:E28,1)</f>
        <v>3</v>
      </c>
      <c r="F15">
        <f t="shared" ref="F15:V15" si="2">COUNTIF(F16:F28,1)</f>
        <v>13</v>
      </c>
      <c r="G15">
        <f t="shared" si="2"/>
        <v>6</v>
      </c>
      <c r="H15">
        <f t="shared" si="2"/>
        <v>13</v>
      </c>
      <c r="I15">
        <f t="shared" si="2"/>
        <v>13</v>
      </c>
      <c r="J15">
        <f t="shared" si="2"/>
        <v>2</v>
      </c>
      <c r="K15">
        <f t="shared" si="2"/>
        <v>1</v>
      </c>
      <c r="L15">
        <f t="shared" si="2"/>
        <v>10</v>
      </c>
      <c r="M15">
        <f t="shared" si="2"/>
        <v>2</v>
      </c>
      <c r="N15">
        <f t="shared" si="2"/>
        <v>12</v>
      </c>
      <c r="O15">
        <f t="shared" si="2"/>
        <v>0</v>
      </c>
      <c r="P15">
        <f t="shared" si="2"/>
        <v>0</v>
      </c>
      <c r="Q15">
        <f t="shared" si="2"/>
        <v>4</v>
      </c>
      <c r="R15">
        <f t="shared" si="2"/>
        <v>1</v>
      </c>
      <c r="S15">
        <f t="shared" si="2"/>
        <v>0</v>
      </c>
      <c r="T15">
        <f t="shared" si="2"/>
        <v>0</v>
      </c>
      <c r="U15">
        <f t="shared" si="2"/>
        <v>0</v>
      </c>
      <c r="V15" s="5">
        <f t="shared" si="2"/>
        <v>0</v>
      </c>
    </row>
    <row r="16" spans="1:42" x14ac:dyDescent="0.2">
      <c r="A16" t="s">
        <v>30</v>
      </c>
      <c r="B16" t="s">
        <v>31</v>
      </c>
      <c r="C16" s="1">
        <v>2.0833333333333332E-2</v>
      </c>
      <c r="D16">
        <v>40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s="5">
        <v>0</v>
      </c>
      <c r="W16">
        <v>0</v>
      </c>
      <c r="X16">
        <v>0</v>
      </c>
      <c r="Y16">
        <f t="shared" ref="Y16:Y91" si="3" xml:space="preserve"> COUNTIF(E16:V16, "&lt;&gt;0")</f>
        <v>6</v>
      </c>
      <c r="Z16">
        <v>4</v>
      </c>
      <c r="AB16">
        <f t="shared" ref="AB16:AB91" si="4">COUNTIF(H16:I16, "1") + COUNTIF(S16:T16, "1")</f>
        <v>2</v>
      </c>
      <c r="AC16">
        <f t="shared" ref="AC16:AC91" si="5">COUNTIF(E16:G16, "1") + COUNTIF(J16:R16,"1") + COUNTIF(U16,"1")</f>
        <v>4</v>
      </c>
      <c r="AD16">
        <f t="shared" ref="AD16:AD91" si="6">AB16/AC16</f>
        <v>0.5</v>
      </c>
      <c r="AE16">
        <v>13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30</v>
      </c>
      <c r="B17" t="s">
        <v>31</v>
      </c>
      <c r="C17" s="1">
        <v>4.1666666666666664E-2</v>
      </c>
      <c r="D17">
        <v>70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5">
        <v>0</v>
      </c>
      <c r="W17">
        <v>0</v>
      </c>
      <c r="X17">
        <v>0</v>
      </c>
      <c r="Y17">
        <f t="shared" si="3"/>
        <v>6</v>
      </c>
      <c r="Z17">
        <v>4</v>
      </c>
      <c r="AB17">
        <f t="shared" si="4"/>
        <v>2</v>
      </c>
      <c r="AC17">
        <f t="shared" si="5"/>
        <v>4</v>
      </c>
      <c r="AD17">
        <f t="shared" si="6"/>
        <v>0.5</v>
      </c>
      <c r="AE17">
        <v>13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30</v>
      </c>
      <c r="B18" t="s">
        <v>31</v>
      </c>
      <c r="C18" s="1">
        <v>6.25E-2</v>
      </c>
      <c r="D18">
        <v>100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s="5">
        <v>0</v>
      </c>
      <c r="W18">
        <v>0</v>
      </c>
      <c r="X18">
        <v>0</v>
      </c>
      <c r="Y18">
        <f t="shared" si="3"/>
        <v>7</v>
      </c>
      <c r="Z18">
        <v>5</v>
      </c>
      <c r="AB18">
        <f t="shared" si="4"/>
        <v>2</v>
      </c>
      <c r="AC18">
        <f t="shared" si="5"/>
        <v>5</v>
      </c>
      <c r="AD18">
        <f t="shared" si="6"/>
        <v>0.4</v>
      </c>
      <c r="AE18">
        <v>13</v>
      </c>
      <c r="AF18">
        <v>-6.0420670000000003</v>
      </c>
      <c r="AG18">
        <v>55.667783</v>
      </c>
      <c r="AH18">
        <v>1</v>
      </c>
      <c r="AI18" t="s">
        <v>95</v>
      </c>
      <c r="AJ18" t="s">
        <v>96</v>
      </c>
      <c r="AK18">
        <v>10</v>
      </c>
      <c r="AL18" t="s">
        <v>97</v>
      </c>
      <c r="AM18" t="s">
        <v>83</v>
      </c>
      <c r="AN18">
        <v>1</v>
      </c>
      <c r="AO18" t="s">
        <v>98</v>
      </c>
      <c r="AP18">
        <v>0.88849852071005919</v>
      </c>
    </row>
    <row r="19" spans="1:42" x14ac:dyDescent="0.2">
      <c r="A19" t="s">
        <v>30</v>
      </c>
      <c r="B19" t="s">
        <v>31</v>
      </c>
      <c r="C19" s="1">
        <v>8.3333333333333329E-2</v>
      </c>
      <c r="D19">
        <v>130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 s="5">
        <v>0</v>
      </c>
      <c r="W19">
        <v>0</v>
      </c>
      <c r="X19">
        <v>0</v>
      </c>
      <c r="Y19">
        <f t="shared" si="3"/>
        <v>7</v>
      </c>
      <c r="Z19">
        <v>5</v>
      </c>
      <c r="AB19">
        <f t="shared" si="4"/>
        <v>2</v>
      </c>
      <c r="AC19">
        <f t="shared" si="5"/>
        <v>5</v>
      </c>
      <c r="AD19">
        <f t="shared" si="6"/>
        <v>0.4</v>
      </c>
      <c r="AE19">
        <v>13</v>
      </c>
      <c r="AF19">
        <v>-6.0420670000000003</v>
      </c>
      <c r="AG19">
        <v>55.667783</v>
      </c>
      <c r="AH19">
        <v>1</v>
      </c>
      <c r="AI19" t="s">
        <v>95</v>
      </c>
      <c r="AJ19" t="s">
        <v>96</v>
      </c>
      <c r="AK19">
        <v>10</v>
      </c>
      <c r="AL19" t="s">
        <v>97</v>
      </c>
      <c r="AM19" t="s">
        <v>83</v>
      </c>
      <c r="AN19">
        <v>1</v>
      </c>
      <c r="AO19" t="s">
        <v>98</v>
      </c>
      <c r="AP19">
        <v>0.88849852071005919</v>
      </c>
    </row>
    <row r="20" spans="1:42" x14ac:dyDescent="0.2">
      <c r="A20" t="s">
        <v>30</v>
      </c>
      <c r="B20" t="s">
        <v>31</v>
      </c>
      <c r="C20" s="1">
        <v>0.10416666666666667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 s="5">
        <v>0</v>
      </c>
      <c r="W20">
        <v>0</v>
      </c>
      <c r="X20">
        <v>0</v>
      </c>
      <c r="Y20">
        <f t="shared" si="3"/>
        <v>7</v>
      </c>
      <c r="Z20">
        <v>5</v>
      </c>
      <c r="AB20">
        <f t="shared" si="4"/>
        <v>2</v>
      </c>
      <c r="AC20">
        <f t="shared" si="5"/>
        <v>5</v>
      </c>
      <c r="AD20">
        <f t="shared" si="6"/>
        <v>0.4</v>
      </c>
      <c r="AE20">
        <v>13</v>
      </c>
      <c r="AF20">
        <v>-6.0420670000000003</v>
      </c>
      <c r="AG20">
        <v>55.667783</v>
      </c>
      <c r="AH20">
        <v>1</v>
      </c>
      <c r="AI20" t="s">
        <v>95</v>
      </c>
      <c r="AJ20" t="s">
        <v>96</v>
      </c>
      <c r="AK20">
        <v>10</v>
      </c>
      <c r="AL20" t="s">
        <v>97</v>
      </c>
      <c r="AM20" t="s">
        <v>83</v>
      </c>
      <c r="AN20">
        <v>1</v>
      </c>
      <c r="AO20" t="s">
        <v>98</v>
      </c>
      <c r="AP20">
        <v>0.88849852071005919</v>
      </c>
    </row>
    <row r="21" spans="1:42" x14ac:dyDescent="0.2">
      <c r="A21" t="s">
        <v>30</v>
      </c>
      <c r="B21" t="s">
        <v>31</v>
      </c>
      <c r="C21" s="1">
        <v>0.125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0</v>
      </c>
      <c r="W21">
        <v>0</v>
      </c>
      <c r="X21">
        <v>0</v>
      </c>
      <c r="Y21">
        <f t="shared" si="3"/>
        <v>4</v>
      </c>
      <c r="Z21">
        <v>2</v>
      </c>
      <c r="AB21">
        <f t="shared" si="4"/>
        <v>2</v>
      </c>
      <c r="AC21">
        <f t="shared" si="5"/>
        <v>2</v>
      </c>
      <c r="AD21">
        <f t="shared" si="6"/>
        <v>1</v>
      </c>
      <c r="AE21">
        <v>13</v>
      </c>
      <c r="AF21">
        <v>-6.0420670000000003</v>
      </c>
      <c r="AG21">
        <v>55.667783</v>
      </c>
      <c r="AH21">
        <v>1</v>
      </c>
      <c r="AI21" t="s">
        <v>95</v>
      </c>
      <c r="AJ21" t="s">
        <v>96</v>
      </c>
      <c r="AK21">
        <v>10</v>
      </c>
      <c r="AL21" t="s">
        <v>97</v>
      </c>
      <c r="AM21" t="s">
        <v>83</v>
      </c>
      <c r="AN21">
        <v>1</v>
      </c>
      <c r="AO21" t="s">
        <v>98</v>
      </c>
      <c r="AP21">
        <v>0.88849852071005919</v>
      </c>
    </row>
    <row r="22" spans="1:42" x14ac:dyDescent="0.2">
      <c r="A22" t="s">
        <v>30</v>
      </c>
      <c r="B22" t="s">
        <v>31</v>
      </c>
      <c r="C22" s="1">
        <v>0.14583333333333334</v>
      </c>
      <c r="D22">
        <v>220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 s="5">
        <v>0</v>
      </c>
      <c r="W22">
        <v>0</v>
      </c>
      <c r="X22">
        <v>0</v>
      </c>
      <c r="Y22">
        <f t="shared" si="3"/>
        <v>5</v>
      </c>
      <c r="Z22">
        <v>3</v>
      </c>
      <c r="AB22">
        <f t="shared" si="4"/>
        <v>2</v>
      </c>
      <c r="AC22">
        <f t="shared" si="5"/>
        <v>3</v>
      </c>
      <c r="AD22">
        <f t="shared" si="6"/>
        <v>0.66666666666666663</v>
      </c>
      <c r="AE22">
        <v>13</v>
      </c>
      <c r="AF22">
        <v>-6.0420670000000003</v>
      </c>
      <c r="AG22">
        <v>55.667783</v>
      </c>
      <c r="AH22">
        <v>1</v>
      </c>
      <c r="AI22" t="s">
        <v>95</v>
      </c>
      <c r="AJ22" t="s">
        <v>96</v>
      </c>
      <c r="AK22">
        <v>10</v>
      </c>
      <c r="AL22" t="s">
        <v>97</v>
      </c>
      <c r="AM22" t="s">
        <v>83</v>
      </c>
      <c r="AN22">
        <v>1</v>
      </c>
      <c r="AO22" t="s">
        <v>98</v>
      </c>
      <c r="AP22">
        <v>0.88849852071005919</v>
      </c>
    </row>
    <row r="23" spans="1:42" x14ac:dyDescent="0.2">
      <c r="A23" t="s">
        <v>30</v>
      </c>
      <c r="B23" t="s">
        <v>31</v>
      </c>
      <c r="C23" s="1">
        <v>0.16666666666666666</v>
      </c>
      <c r="D23">
        <v>250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0</v>
      </c>
      <c r="W23">
        <v>0</v>
      </c>
      <c r="X23">
        <v>0</v>
      </c>
      <c r="Y23">
        <f t="shared" si="3"/>
        <v>6</v>
      </c>
      <c r="Z23">
        <v>5</v>
      </c>
      <c r="AB23">
        <f t="shared" si="4"/>
        <v>2</v>
      </c>
      <c r="AC23">
        <f t="shared" si="5"/>
        <v>4</v>
      </c>
      <c r="AD23">
        <f t="shared" si="6"/>
        <v>0.5</v>
      </c>
      <c r="AE23">
        <v>13</v>
      </c>
      <c r="AF23">
        <v>-6.0420670000000003</v>
      </c>
      <c r="AG23">
        <v>55.667783</v>
      </c>
      <c r="AH23">
        <v>1</v>
      </c>
      <c r="AI23" t="s">
        <v>95</v>
      </c>
      <c r="AJ23" t="s">
        <v>96</v>
      </c>
      <c r="AK23">
        <v>10</v>
      </c>
      <c r="AL23" t="s">
        <v>97</v>
      </c>
      <c r="AM23" t="s">
        <v>83</v>
      </c>
      <c r="AN23">
        <v>1</v>
      </c>
      <c r="AO23" t="s">
        <v>98</v>
      </c>
      <c r="AP23">
        <v>0.88849852071005919</v>
      </c>
    </row>
    <row r="24" spans="1:42" x14ac:dyDescent="0.2">
      <c r="A24" t="s">
        <v>30</v>
      </c>
      <c r="B24" t="s">
        <v>31</v>
      </c>
      <c r="C24" s="1">
        <v>0.1875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5">
        <v>0</v>
      </c>
      <c r="W24">
        <v>0</v>
      </c>
      <c r="X24">
        <v>0</v>
      </c>
      <c r="Y24">
        <f t="shared" si="3"/>
        <v>7</v>
      </c>
      <c r="Z24">
        <v>5</v>
      </c>
      <c r="AB24">
        <f t="shared" si="4"/>
        <v>2</v>
      </c>
      <c r="AC24">
        <f t="shared" si="5"/>
        <v>5</v>
      </c>
      <c r="AD24">
        <f t="shared" si="6"/>
        <v>0.4</v>
      </c>
      <c r="AE24">
        <v>13</v>
      </c>
      <c r="AF24">
        <v>-6.0420670000000003</v>
      </c>
      <c r="AG24">
        <v>55.667783</v>
      </c>
      <c r="AH24">
        <v>1</v>
      </c>
      <c r="AI24" t="s">
        <v>95</v>
      </c>
      <c r="AJ24" t="s">
        <v>96</v>
      </c>
      <c r="AK24">
        <v>10</v>
      </c>
      <c r="AL24" t="s">
        <v>97</v>
      </c>
      <c r="AM24" t="s">
        <v>83</v>
      </c>
      <c r="AN24">
        <v>1</v>
      </c>
      <c r="AO24" t="s">
        <v>98</v>
      </c>
      <c r="AP24">
        <v>0.88849852071005919</v>
      </c>
    </row>
    <row r="25" spans="1:42" x14ac:dyDescent="0.2">
      <c r="A25" t="s">
        <v>30</v>
      </c>
      <c r="B25" t="s">
        <v>31</v>
      </c>
      <c r="C25" s="1">
        <v>0.20833333333333334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5">
        <v>0</v>
      </c>
      <c r="W25">
        <v>0</v>
      </c>
      <c r="X25">
        <v>0</v>
      </c>
      <c r="Y25">
        <f t="shared" si="3"/>
        <v>6</v>
      </c>
      <c r="Z25">
        <v>5</v>
      </c>
      <c r="AB25">
        <f t="shared" si="4"/>
        <v>2</v>
      </c>
      <c r="AC25">
        <f t="shared" si="5"/>
        <v>4</v>
      </c>
      <c r="AD25">
        <f t="shared" si="6"/>
        <v>0.5</v>
      </c>
      <c r="AE25">
        <v>13</v>
      </c>
      <c r="AF25">
        <v>-6.0420670000000003</v>
      </c>
      <c r="AG25">
        <v>55.667783</v>
      </c>
      <c r="AH25">
        <v>1</v>
      </c>
      <c r="AI25" t="s">
        <v>95</v>
      </c>
      <c r="AJ25" t="s">
        <v>96</v>
      </c>
      <c r="AK25">
        <v>10</v>
      </c>
      <c r="AL25" t="s">
        <v>97</v>
      </c>
      <c r="AM25" t="s">
        <v>83</v>
      </c>
      <c r="AN25">
        <v>1</v>
      </c>
      <c r="AO25" t="s">
        <v>98</v>
      </c>
      <c r="AP25">
        <v>0.88849852071005919</v>
      </c>
    </row>
    <row r="26" spans="1:42" x14ac:dyDescent="0.2">
      <c r="A26" t="s">
        <v>30</v>
      </c>
      <c r="B26" t="s">
        <v>31</v>
      </c>
      <c r="C26" s="1">
        <v>0.22916666666666666</v>
      </c>
      <c r="D26">
        <v>340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5">
        <v>0</v>
      </c>
      <c r="W26">
        <v>0</v>
      </c>
      <c r="X26">
        <v>0</v>
      </c>
      <c r="Y26">
        <f t="shared" si="3"/>
        <v>6</v>
      </c>
      <c r="Z26">
        <v>4</v>
      </c>
      <c r="AB26">
        <f t="shared" si="4"/>
        <v>2</v>
      </c>
      <c r="AC26">
        <f t="shared" si="5"/>
        <v>4</v>
      </c>
      <c r="AD26">
        <f t="shared" si="6"/>
        <v>0.5</v>
      </c>
      <c r="AE26">
        <v>13</v>
      </c>
      <c r="AF26">
        <v>-6.0420670000000003</v>
      </c>
      <c r="AG26">
        <v>55.667783</v>
      </c>
      <c r="AH26">
        <v>1</v>
      </c>
      <c r="AI26" t="s">
        <v>95</v>
      </c>
      <c r="AJ26" t="s">
        <v>96</v>
      </c>
      <c r="AK26">
        <v>10</v>
      </c>
      <c r="AL26" t="s">
        <v>97</v>
      </c>
      <c r="AM26" t="s">
        <v>83</v>
      </c>
      <c r="AN26">
        <v>1</v>
      </c>
      <c r="AO26" t="s">
        <v>98</v>
      </c>
      <c r="AP26">
        <v>0.88849852071005919</v>
      </c>
    </row>
    <row r="27" spans="1:42" x14ac:dyDescent="0.2">
      <c r="A27" t="s">
        <v>60</v>
      </c>
      <c r="B27" t="s">
        <v>31</v>
      </c>
      <c r="C27" s="1">
        <v>0.25</v>
      </c>
      <c r="D27" s="10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0</v>
      </c>
      <c r="W27">
        <v>0</v>
      </c>
      <c r="X27">
        <v>0</v>
      </c>
      <c r="Y27">
        <f t="shared" si="3"/>
        <v>6</v>
      </c>
      <c r="Z27">
        <v>5</v>
      </c>
      <c r="AB27">
        <f t="shared" si="4"/>
        <v>2</v>
      </c>
      <c r="AC27">
        <f t="shared" si="5"/>
        <v>4</v>
      </c>
      <c r="AD27">
        <f t="shared" si="6"/>
        <v>0.5</v>
      </c>
      <c r="AE27">
        <v>13</v>
      </c>
      <c r="AF27">
        <v>-6.0420670000000003</v>
      </c>
      <c r="AG27">
        <v>55.667783</v>
      </c>
      <c r="AH27">
        <v>1</v>
      </c>
      <c r="AI27" t="s">
        <v>95</v>
      </c>
      <c r="AJ27" t="s">
        <v>96</v>
      </c>
      <c r="AK27">
        <v>10</v>
      </c>
      <c r="AL27" t="s">
        <v>97</v>
      </c>
      <c r="AM27" t="s">
        <v>83</v>
      </c>
      <c r="AN27">
        <v>1</v>
      </c>
      <c r="AO27" t="s">
        <v>98</v>
      </c>
      <c r="AP27">
        <v>0.88849852071005919</v>
      </c>
    </row>
    <row r="28" spans="1:42" x14ac:dyDescent="0.2">
      <c r="A28" t="s">
        <v>60</v>
      </c>
      <c r="B28" t="s">
        <v>31</v>
      </c>
      <c r="C28" s="1">
        <v>0.27083333333333331</v>
      </c>
      <c r="D28">
        <v>30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5">
        <v>0</v>
      </c>
      <c r="W28">
        <v>0</v>
      </c>
      <c r="X28">
        <v>0</v>
      </c>
      <c r="Y28">
        <f t="shared" si="3"/>
        <v>7</v>
      </c>
      <c r="Z28">
        <v>6</v>
      </c>
      <c r="AB28">
        <f t="shared" si="4"/>
        <v>2</v>
      </c>
      <c r="AC28">
        <f t="shared" si="5"/>
        <v>5</v>
      </c>
      <c r="AD28">
        <f t="shared" si="6"/>
        <v>0.4</v>
      </c>
      <c r="AE28">
        <v>13</v>
      </c>
      <c r="AF28">
        <v>-6.0420670000000003</v>
      </c>
      <c r="AG28">
        <v>55.667783</v>
      </c>
      <c r="AH28">
        <v>1</v>
      </c>
      <c r="AI28" t="s">
        <v>95</v>
      </c>
      <c r="AJ28" t="s">
        <v>96</v>
      </c>
      <c r="AK28">
        <v>10</v>
      </c>
      <c r="AL28" t="s">
        <v>97</v>
      </c>
      <c r="AM28" t="s">
        <v>83</v>
      </c>
      <c r="AN28">
        <v>1</v>
      </c>
      <c r="AO28" t="s">
        <v>98</v>
      </c>
      <c r="AP28">
        <v>0.88849852071005919</v>
      </c>
    </row>
    <row r="29" spans="1:42" x14ac:dyDescent="0.2">
      <c r="A29" t="s">
        <v>181</v>
      </c>
      <c r="B29" t="s">
        <v>33</v>
      </c>
      <c r="C29" s="1"/>
      <c r="E29">
        <f>E31/13</f>
        <v>7.6923076923076927E-2</v>
      </c>
      <c r="F29">
        <f t="shared" ref="F29:X29" si="7">F31/13</f>
        <v>1</v>
      </c>
      <c r="G29">
        <f t="shared" si="7"/>
        <v>0.46153846153846156</v>
      </c>
      <c r="H29">
        <f t="shared" si="7"/>
        <v>0.92307692307692313</v>
      </c>
      <c r="I29">
        <f t="shared" si="7"/>
        <v>0.69230769230769229</v>
      </c>
      <c r="J29">
        <f t="shared" si="7"/>
        <v>0</v>
      </c>
      <c r="K29">
        <f t="shared" si="7"/>
        <v>0</v>
      </c>
      <c r="L29">
        <f t="shared" si="7"/>
        <v>0.23076923076923078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7.6923076923076927E-2</v>
      </c>
      <c r="Q29">
        <f t="shared" si="7"/>
        <v>0.76923076923076927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 s="5">
        <f t="shared" si="7"/>
        <v>0</v>
      </c>
      <c r="W29">
        <f t="shared" si="7"/>
        <v>0</v>
      </c>
      <c r="X29">
        <f t="shared" si="7"/>
        <v>0.23076923076923078</v>
      </c>
    </row>
    <row r="30" spans="1:42" x14ac:dyDescent="0.2">
      <c r="A30" t="s">
        <v>22</v>
      </c>
      <c r="B30" t="s">
        <v>33</v>
      </c>
      <c r="C30" s="1"/>
      <c r="E30">
        <f>COUNTIF(E31,"&gt;0")</f>
        <v>1</v>
      </c>
      <c r="F30">
        <f t="shared" ref="F30:V30" si="8">COUNTIF(F31,"&gt;0")</f>
        <v>1</v>
      </c>
      <c r="G30">
        <f t="shared" si="8"/>
        <v>1</v>
      </c>
      <c r="H30">
        <f t="shared" si="8"/>
        <v>1</v>
      </c>
      <c r="I30">
        <f t="shared" si="8"/>
        <v>1</v>
      </c>
      <c r="J30">
        <f t="shared" si="8"/>
        <v>0</v>
      </c>
      <c r="K30">
        <f t="shared" si="8"/>
        <v>0</v>
      </c>
      <c r="L30">
        <f t="shared" si="8"/>
        <v>1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1</v>
      </c>
      <c r="Q30">
        <f t="shared" si="8"/>
        <v>1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 s="5">
        <f t="shared" si="8"/>
        <v>0</v>
      </c>
      <c r="AA30">
        <f>COUNTIF(E30:V30,1)</f>
        <v>8</v>
      </c>
    </row>
    <row r="31" spans="1:42" x14ac:dyDescent="0.2">
      <c r="A31" t="s">
        <v>44</v>
      </c>
      <c r="B31" t="s">
        <v>33</v>
      </c>
      <c r="C31" s="1"/>
      <c r="E31">
        <f>COUNTIF(E32:E44,1)</f>
        <v>1</v>
      </c>
      <c r="F31">
        <f t="shared" ref="F31:V31" si="9">COUNTIF(F32:F44,1)</f>
        <v>13</v>
      </c>
      <c r="G31">
        <f t="shared" si="9"/>
        <v>6</v>
      </c>
      <c r="H31">
        <f t="shared" si="9"/>
        <v>12</v>
      </c>
      <c r="I31">
        <f t="shared" si="9"/>
        <v>9</v>
      </c>
      <c r="J31">
        <f t="shared" si="9"/>
        <v>0</v>
      </c>
      <c r="K31">
        <f t="shared" si="9"/>
        <v>0</v>
      </c>
      <c r="L31">
        <f t="shared" si="9"/>
        <v>3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1</v>
      </c>
      <c r="Q31">
        <f t="shared" si="9"/>
        <v>10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 s="5">
        <f t="shared" si="9"/>
        <v>0</v>
      </c>
      <c r="W31">
        <f t="shared" ref="W31" si="10">COUNTIF(W32:W44,1)</f>
        <v>0</v>
      </c>
      <c r="X31">
        <f t="shared" ref="X31" si="11">COUNTIF(X32:X44,1)</f>
        <v>3</v>
      </c>
    </row>
    <row r="32" spans="1:42" x14ac:dyDescent="0.2">
      <c r="A32" t="s">
        <v>32</v>
      </c>
      <c r="B32" t="s">
        <v>33</v>
      </c>
      <c r="C32" s="1">
        <v>2.0833333333333332E-2</v>
      </c>
      <c r="D32">
        <v>10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s="5">
        <v>0</v>
      </c>
      <c r="W32">
        <v>0</v>
      </c>
      <c r="X32">
        <v>0</v>
      </c>
      <c r="Y32">
        <f t="shared" si="3"/>
        <v>4</v>
      </c>
      <c r="Z32">
        <v>3</v>
      </c>
      <c r="AB32">
        <f t="shared" si="4"/>
        <v>1</v>
      </c>
      <c r="AC32">
        <f t="shared" si="5"/>
        <v>3</v>
      </c>
      <c r="AD32">
        <f t="shared" si="6"/>
        <v>0.33333333333333331</v>
      </c>
      <c r="AE32">
        <v>13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32</v>
      </c>
      <c r="B33" t="s">
        <v>33</v>
      </c>
      <c r="C33" s="1">
        <v>4.1666666666666664E-2</v>
      </c>
      <c r="D33">
        <v>40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 s="5">
        <v>0</v>
      </c>
      <c r="W33">
        <v>0</v>
      </c>
      <c r="X33">
        <v>0</v>
      </c>
      <c r="Y33">
        <f t="shared" si="3"/>
        <v>6</v>
      </c>
      <c r="Z33">
        <v>4</v>
      </c>
      <c r="AB33">
        <f t="shared" si="4"/>
        <v>2</v>
      </c>
      <c r="AC33">
        <f t="shared" si="5"/>
        <v>4</v>
      </c>
      <c r="AD33">
        <f t="shared" si="6"/>
        <v>0.5</v>
      </c>
      <c r="AE33">
        <v>13</v>
      </c>
      <c r="AF33">
        <v>-5.5577329999999998</v>
      </c>
      <c r="AG33">
        <v>56.107717000000001</v>
      </c>
      <c r="AH33">
        <v>1</v>
      </c>
      <c r="AI33" t="s">
        <v>99</v>
      </c>
      <c r="AJ33" t="s">
        <v>100</v>
      </c>
      <c r="AK33">
        <v>10</v>
      </c>
      <c r="AL33" t="s">
        <v>101</v>
      </c>
      <c r="AM33" t="s">
        <v>102</v>
      </c>
      <c r="AN33">
        <v>1</v>
      </c>
      <c r="AO33" t="s">
        <v>98</v>
      </c>
      <c r="AP33">
        <v>0.82934911242603548</v>
      </c>
    </row>
    <row r="34" spans="1:42" x14ac:dyDescent="0.2">
      <c r="A34" t="s">
        <v>32</v>
      </c>
      <c r="B34" t="s">
        <v>33</v>
      </c>
      <c r="C34" s="1">
        <v>6.25E-2</v>
      </c>
      <c r="D34">
        <v>70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 s="5">
        <v>0</v>
      </c>
      <c r="W34">
        <v>0</v>
      </c>
      <c r="X34">
        <v>1</v>
      </c>
      <c r="Y34">
        <f t="shared" si="3"/>
        <v>3</v>
      </c>
      <c r="Z34">
        <v>2</v>
      </c>
      <c r="AB34">
        <f t="shared" si="4"/>
        <v>1</v>
      </c>
      <c r="AC34">
        <f t="shared" si="5"/>
        <v>2</v>
      </c>
      <c r="AD34">
        <f t="shared" si="6"/>
        <v>0.5</v>
      </c>
      <c r="AE34">
        <v>13</v>
      </c>
      <c r="AF34">
        <v>-5.5577329999999998</v>
      </c>
      <c r="AG34">
        <v>56.107717000000001</v>
      </c>
      <c r="AH34">
        <v>1</v>
      </c>
      <c r="AI34" t="s">
        <v>99</v>
      </c>
      <c r="AJ34" t="s">
        <v>100</v>
      </c>
      <c r="AK34">
        <v>10</v>
      </c>
      <c r="AL34" t="s">
        <v>101</v>
      </c>
      <c r="AM34" t="s">
        <v>102</v>
      </c>
      <c r="AN34">
        <v>1</v>
      </c>
      <c r="AO34" t="s">
        <v>98</v>
      </c>
      <c r="AP34">
        <v>0.82934911242603548</v>
      </c>
    </row>
    <row r="35" spans="1:42" x14ac:dyDescent="0.2">
      <c r="A35" t="s">
        <v>32</v>
      </c>
      <c r="B35" t="s">
        <v>33</v>
      </c>
      <c r="C35" s="1">
        <v>8.3333333333333329E-2</v>
      </c>
      <c r="D35">
        <v>100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 s="5">
        <v>0</v>
      </c>
      <c r="W35">
        <v>0</v>
      </c>
      <c r="X35">
        <v>1</v>
      </c>
      <c r="Y35">
        <f t="shared" si="3"/>
        <v>5</v>
      </c>
      <c r="Z35">
        <v>4</v>
      </c>
      <c r="AB35">
        <f t="shared" si="4"/>
        <v>2</v>
      </c>
      <c r="AC35">
        <f t="shared" si="5"/>
        <v>3</v>
      </c>
      <c r="AD35">
        <f t="shared" si="6"/>
        <v>0.66666666666666663</v>
      </c>
      <c r="AE35">
        <v>13</v>
      </c>
      <c r="AF35">
        <v>-5.5577329999999998</v>
      </c>
      <c r="AG35">
        <v>56.107717000000001</v>
      </c>
      <c r="AH35">
        <v>1</v>
      </c>
      <c r="AI35" t="s">
        <v>99</v>
      </c>
      <c r="AJ35" t="s">
        <v>100</v>
      </c>
      <c r="AK35">
        <v>10</v>
      </c>
      <c r="AL35" t="s">
        <v>101</v>
      </c>
      <c r="AM35" t="s">
        <v>102</v>
      </c>
      <c r="AN35">
        <v>1</v>
      </c>
      <c r="AO35" t="s">
        <v>98</v>
      </c>
      <c r="AP35">
        <v>0.82934911242603548</v>
      </c>
    </row>
    <row r="36" spans="1:42" x14ac:dyDescent="0.2">
      <c r="A36" t="s">
        <v>32</v>
      </c>
      <c r="B36" t="s">
        <v>33</v>
      </c>
      <c r="C36" s="1">
        <v>0.10416666666666667</v>
      </c>
      <c r="D36">
        <v>130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 s="5">
        <v>0</v>
      </c>
      <c r="W36">
        <v>0</v>
      </c>
      <c r="X36">
        <v>0</v>
      </c>
      <c r="Y36">
        <f t="shared" si="3"/>
        <v>6</v>
      </c>
      <c r="Z36">
        <v>4</v>
      </c>
      <c r="AB36">
        <f t="shared" si="4"/>
        <v>2</v>
      </c>
      <c r="AC36">
        <f t="shared" si="5"/>
        <v>4</v>
      </c>
      <c r="AD36">
        <f t="shared" si="6"/>
        <v>0.5</v>
      </c>
      <c r="AE36">
        <v>13</v>
      </c>
      <c r="AF36">
        <v>-5.5577329999999998</v>
      </c>
      <c r="AG36">
        <v>56.107717000000001</v>
      </c>
      <c r="AH36">
        <v>1</v>
      </c>
      <c r="AI36" t="s">
        <v>99</v>
      </c>
      <c r="AJ36" t="s">
        <v>100</v>
      </c>
      <c r="AK36">
        <v>10</v>
      </c>
      <c r="AL36" t="s">
        <v>101</v>
      </c>
      <c r="AM36" t="s">
        <v>102</v>
      </c>
      <c r="AN36">
        <v>1</v>
      </c>
      <c r="AO36" t="s">
        <v>98</v>
      </c>
      <c r="AP36">
        <v>0.82934911242603548</v>
      </c>
    </row>
    <row r="37" spans="1:42" x14ac:dyDescent="0.2">
      <c r="A37" t="s">
        <v>32</v>
      </c>
      <c r="B37" t="s">
        <v>33</v>
      </c>
      <c r="C37" s="1">
        <v>0.125</v>
      </c>
      <c r="D37">
        <v>160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s="5">
        <v>0</v>
      </c>
      <c r="W37">
        <v>0</v>
      </c>
      <c r="X37">
        <v>0</v>
      </c>
      <c r="Y37">
        <f t="shared" si="3"/>
        <v>4</v>
      </c>
      <c r="Z37">
        <v>2</v>
      </c>
      <c r="AB37">
        <f t="shared" si="4"/>
        <v>2</v>
      </c>
      <c r="AC37">
        <f t="shared" si="5"/>
        <v>2</v>
      </c>
      <c r="AD37">
        <f t="shared" si="6"/>
        <v>1</v>
      </c>
      <c r="AE37">
        <v>13</v>
      </c>
      <c r="AF37">
        <v>-5.5577329999999998</v>
      </c>
      <c r="AG37">
        <v>56.107717000000001</v>
      </c>
      <c r="AH37">
        <v>1</v>
      </c>
      <c r="AI37" t="s">
        <v>99</v>
      </c>
      <c r="AJ37" t="s">
        <v>100</v>
      </c>
      <c r="AK37">
        <v>10</v>
      </c>
      <c r="AL37" t="s">
        <v>101</v>
      </c>
      <c r="AM37" t="s">
        <v>102</v>
      </c>
      <c r="AN37">
        <v>1</v>
      </c>
      <c r="AO37" t="s">
        <v>98</v>
      </c>
      <c r="AP37">
        <v>0.82934911242603548</v>
      </c>
    </row>
    <row r="38" spans="1:42" x14ac:dyDescent="0.2">
      <c r="A38" t="s">
        <v>32</v>
      </c>
      <c r="B38" t="s">
        <v>33</v>
      </c>
      <c r="C38" s="1">
        <v>0.14583333333333334</v>
      </c>
      <c r="D38">
        <v>190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v>0</v>
      </c>
      <c r="W38">
        <v>0</v>
      </c>
      <c r="X38">
        <v>0</v>
      </c>
      <c r="Y38">
        <f t="shared" si="3"/>
        <v>3</v>
      </c>
      <c r="Z38">
        <v>1</v>
      </c>
      <c r="AB38">
        <f t="shared" si="4"/>
        <v>2</v>
      </c>
      <c r="AC38">
        <f t="shared" si="5"/>
        <v>1</v>
      </c>
      <c r="AD38">
        <f t="shared" si="6"/>
        <v>2</v>
      </c>
      <c r="AE38">
        <v>13</v>
      </c>
      <c r="AF38">
        <v>-5.5577329999999998</v>
      </c>
      <c r="AG38">
        <v>56.107717000000001</v>
      </c>
      <c r="AH38">
        <v>1</v>
      </c>
      <c r="AI38" t="s">
        <v>99</v>
      </c>
      <c r="AJ38" t="s">
        <v>100</v>
      </c>
      <c r="AK38">
        <v>10</v>
      </c>
      <c r="AL38" t="s">
        <v>101</v>
      </c>
      <c r="AM38" t="s">
        <v>102</v>
      </c>
      <c r="AN38">
        <v>1</v>
      </c>
      <c r="AO38" t="s">
        <v>98</v>
      </c>
      <c r="AP38">
        <v>0.82934911242603548</v>
      </c>
    </row>
    <row r="39" spans="1:42" x14ac:dyDescent="0.2">
      <c r="A39" t="s">
        <v>32</v>
      </c>
      <c r="B39" t="s">
        <v>33</v>
      </c>
      <c r="C39" s="1">
        <v>0.16666666666666666</v>
      </c>
      <c r="D39">
        <v>220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5">
        <v>0</v>
      </c>
      <c r="W39">
        <v>0</v>
      </c>
      <c r="X39">
        <v>0</v>
      </c>
      <c r="Y39">
        <f t="shared" si="3"/>
        <v>2</v>
      </c>
      <c r="Z39">
        <v>1</v>
      </c>
      <c r="AB39">
        <f t="shared" si="4"/>
        <v>1</v>
      </c>
      <c r="AC39">
        <f t="shared" si="5"/>
        <v>1</v>
      </c>
      <c r="AD39">
        <f t="shared" si="6"/>
        <v>1</v>
      </c>
      <c r="AE39">
        <v>13</v>
      </c>
      <c r="AF39">
        <v>-5.5577329999999998</v>
      </c>
      <c r="AG39">
        <v>56.107717000000001</v>
      </c>
      <c r="AH39">
        <v>1</v>
      </c>
      <c r="AI39" t="s">
        <v>99</v>
      </c>
      <c r="AJ39" t="s">
        <v>100</v>
      </c>
      <c r="AK39">
        <v>10</v>
      </c>
      <c r="AL39" t="s">
        <v>101</v>
      </c>
      <c r="AM39" t="s">
        <v>102</v>
      </c>
      <c r="AN39">
        <v>1</v>
      </c>
      <c r="AO39" t="s">
        <v>98</v>
      </c>
      <c r="AP39">
        <v>0.82934911242603548</v>
      </c>
    </row>
    <row r="40" spans="1:42" x14ac:dyDescent="0.2">
      <c r="A40" t="s">
        <v>32</v>
      </c>
      <c r="B40" t="s">
        <v>33</v>
      </c>
      <c r="C40" s="1">
        <v>0.1875</v>
      </c>
      <c r="D40">
        <v>250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5">
        <v>0</v>
      </c>
      <c r="W40">
        <v>0</v>
      </c>
      <c r="X40">
        <v>0</v>
      </c>
      <c r="Y40">
        <f t="shared" si="3"/>
        <v>3</v>
      </c>
      <c r="Z40">
        <v>2</v>
      </c>
      <c r="AB40">
        <f t="shared" si="4"/>
        <v>1</v>
      </c>
      <c r="AC40">
        <f t="shared" si="5"/>
        <v>2</v>
      </c>
      <c r="AD40">
        <f t="shared" si="6"/>
        <v>0.5</v>
      </c>
      <c r="AE40">
        <v>13</v>
      </c>
      <c r="AF40">
        <v>-5.5577329999999998</v>
      </c>
      <c r="AG40">
        <v>56.107717000000001</v>
      </c>
      <c r="AH40">
        <v>1</v>
      </c>
      <c r="AI40" t="s">
        <v>99</v>
      </c>
      <c r="AJ40" t="s">
        <v>100</v>
      </c>
      <c r="AK40">
        <v>10</v>
      </c>
      <c r="AL40" t="s">
        <v>101</v>
      </c>
      <c r="AM40" t="s">
        <v>102</v>
      </c>
      <c r="AN40">
        <v>1</v>
      </c>
      <c r="AO40" t="s">
        <v>98</v>
      </c>
      <c r="AP40">
        <v>0.82934911242603548</v>
      </c>
    </row>
    <row r="41" spans="1:42" x14ac:dyDescent="0.2">
      <c r="A41" t="s">
        <v>32</v>
      </c>
      <c r="B41" t="s">
        <v>33</v>
      </c>
      <c r="C41" s="1">
        <v>0.20833333333333334</v>
      </c>
      <c r="D41">
        <v>280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 s="5">
        <v>0</v>
      </c>
      <c r="W41">
        <v>0</v>
      </c>
      <c r="X41">
        <v>1</v>
      </c>
      <c r="Y41">
        <f t="shared" si="3"/>
        <v>5</v>
      </c>
      <c r="Z41">
        <v>3</v>
      </c>
      <c r="AB41">
        <f t="shared" si="4"/>
        <v>2</v>
      </c>
      <c r="AC41">
        <f t="shared" si="5"/>
        <v>3</v>
      </c>
      <c r="AD41">
        <f t="shared" si="6"/>
        <v>0.66666666666666663</v>
      </c>
      <c r="AE41">
        <v>13</v>
      </c>
      <c r="AF41">
        <v>-5.5577329999999998</v>
      </c>
      <c r="AG41">
        <v>56.107717000000001</v>
      </c>
      <c r="AH41">
        <v>1</v>
      </c>
      <c r="AI41" t="s">
        <v>99</v>
      </c>
      <c r="AJ41" t="s">
        <v>100</v>
      </c>
      <c r="AK41">
        <v>10</v>
      </c>
      <c r="AL41" t="s">
        <v>101</v>
      </c>
      <c r="AM41" t="s">
        <v>102</v>
      </c>
      <c r="AN41">
        <v>1</v>
      </c>
      <c r="AO41" t="s">
        <v>98</v>
      </c>
      <c r="AP41">
        <v>0.82934911242603548</v>
      </c>
    </row>
    <row r="42" spans="1:42" x14ac:dyDescent="0.2">
      <c r="A42" t="s">
        <v>32</v>
      </c>
      <c r="B42" t="s">
        <v>33</v>
      </c>
      <c r="C42" s="1">
        <v>0.22916666666666666</v>
      </c>
      <c r="D42">
        <v>310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 s="5">
        <v>0</v>
      </c>
      <c r="W42">
        <v>0</v>
      </c>
      <c r="X42">
        <v>0</v>
      </c>
      <c r="Y42">
        <f t="shared" si="3"/>
        <v>5</v>
      </c>
      <c r="Z42">
        <v>3</v>
      </c>
      <c r="AB42">
        <f t="shared" si="4"/>
        <v>2</v>
      </c>
      <c r="AC42">
        <f t="shared" si="5"/>
        <v>3</v>
      </c>
      <c r="AD42">
        <f t="shared" si="6"/>
        <v>0.66666666666666663</v>
      </c>
      <c r="AE42">
        <v>13</v>
      </c>
      <c r="AF42">
        <v>-5.5577329999999998</v>
      </c>
      <c r="AG42">
        <v>56.107717000000001</v>
      </c>
      <c r="AH42">
        <v>1</v>
      </c>
      <c r="AI42" t="s">
        <v>99</v>
      </c>
      <c r="AJ42" t="s">
        <v>100</v>
      </c>
      <c r="AK42">
        <v>10</v>
      </c>
      <c r="AL42" t="s">
        <v>101</v>
      </c>
      <c r="AM42" t="s">
        <v>102</v>
      </c>
      <c r="AN42">
        <v>1</v>
      </c>
      <c r="AO42" t="s">
        <v>98</v>
      </c>
      <c r="AP42">
        <v>0.82934911242603548</v>
      </c>
    </row>
    <row r="43" spans="1:42" x14ac:dyDescent="0.2">
      <c r="A43" t="s">
        <v>32</v>
      </c>
      <c r="B43" t="s">
        <v>33</v>
      </c>
      <c r="C43" s="1">
        <v>0.25</v>
      </c>
      <c r="D43">
        <v>340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 s="5">
        <v>0</v>
      </c>
      <c r="W43">
        <v>0</v>
      </c>
      <c r="X43">
        <v>0</v>
      </c>
      <c r="Y43">
        <f t="shared" si="3"/>
        <v>4</v>
      </c>
      <c r="Z43">
        <v>3</v>
      </c>
      <c r="AB43">
        <f t="shared" si="4"/>
        <v>1</v>
      </c>
      <c r="AC43">
        <f t="shared" si="5"/>
        <v>3</v>
      </c>
      <c r="AD43">
        <f t="shared" si="6"/>
        <v>0.33333333333333331</v>
      </c>
      <c r="AE43">
        <v>13</v>
      </c>
      <c r="AF43">
        <v>-5.5577329999999998</v>
      </c>
      <c r="AG43">
        <v>56.107717000000001</v>
      </c>
      <c r="AH43">
        <v>1</v>
      </c>
      <c r="AI43" t="s">
        <v>99</v>
      </c>
      <c r="AJ43" t="s">
        <v>100</v>
      </c>
      <c r="AK43">
        <v>10</v>
      </c>
      <c r="AL43" t="s">
        <v>101</v>
      </c>
      <c r="AM43" t="s">
        <v>102</v>
      </c>
      <c r="AN43">
        <v>1</v>
      </c>
      <c r="AO43" t="s">
        <v>98</v>
      </c>
      <c r="AP43">
        <v>0.82934911242603548</v>
      </c>
    </row>
    <row r="44" spans="1:42" x14ac:dyDescent="0.2">
      <c r="A44" t="s">
        <v>32</v>
      </c>
      <c r="B44" t="s">
        <v>33</v>
      </c>
      <c r="C44" s="1">
        <v>0.27083333333333331</v>
      </c>
      <c r="D44">
        <v>370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 s="5">
        <v>0</v>
      </c>
      <c r="W44">
        <v>0</v>
      </c>
      <c r="X44">
        <v>0</v>
      </c>
      <c r="Y44">
        <f t="shared" si="3"/>
        <v>5</v>
      </c>
      <c r="Z44">
        <v>3</v>
      </c>
      <c r="AB44">
        <f t="shared" si="4"/>
        <v>2</v>
      </c>
      <c r="AC44">
        <f t="shared" si="5"/>
        <v>3</v>
      </c>
      <c r="AD44">
        <f t="shared" si="6"/>
        <v>0.66666666666666663</v>
      </c>
      <c r="AE44">
        <v>13</v>
      </c>
      <c r="AF44">
        <v>-5.5577329999999998</v>
      </c>
      <c r="AG44">
        <v>56.107717000000001</v>
      </c>
      <c r="AH44">
        <v>1</v>
      </c>
      <c r="AI44" t="s">
        <v>99</v>
      </c>
      <c r="AJ44" t="s">
        <v>100</v>
      </c>
      <c r="AK44">
        <v>10</v>
      </c>
      <c r="AL44" t="s">
        <v>101</v>
      </c>
      <c r="AM44" t="s">
        <v>102</v>
      </c>
      <c r="AN44">
        <v>1</v>
      </c>
      <c r="AO44" t="s">
        <v>98</v>
      </c>
      <c r="AP44">
        <v>0.82934911242603548</v>
      </c>
    </row>
    <row r="45" spans="1:42" x14ac:dyDescent="0.2">
      <c r="A45" t="s">
        <v>181</v>
      </c>
      <c r="B45" t="s">
        <v>34</v>
      </c>
      <c r="C45" s="1"/>
      <c r="E45">
        <f>E47/13</f>
        <v>7.6923076923076927E-2</v>
      </c>
      <c r="F45">
        <f t="shared" ref="F45:U45" si="12">F47/13</f>
        <v>1</v>
      </c>
      <c r="G45">
        <f t="shared" si="12"/>
        <v>0.38461538461538464</v>
      </c>
      <c r="H45">
        <f t="shared" si="12"/>
        <v>0.92307692307692313</v>
      </c>
      <c r="I45">
        <f t="shared" si="12"/>
        <v>0.61538461538461542</v>
      </c>
      <c r="J45">
        <f t="shared" si="12"/>
        <v>0</v>
      </c>
      <c r="K45">
        <f t="shared" si="12"/>
        <v>0</v>
      </c>
      <c r="L45">
        <f t="shared" si="12"/>
        <v>0.46153846153846156</v>
      </c>
      <c r="M45">
        <f t="shared" si="12"/>
        <v>7.6923076923076927E-2</v>
      </c>
      <c r="N45">
        <f t="shared" si="12"/>
        <v>0.30769230769230771</v>
      </c>
      <c r="O45">
        <f t="shared" si="12"/>
        <v>0</v>
      </c>
      <c r="P45">
        <f t="shared" si="12"/>
        <v>0</v>
      </c>
      <c r="Q45">
        <f t="shared" si="12"/>
        <v>0.92307692307692313</v>
      </c>
      <c r="R45">
        <f t="shared" si="12"/>
        <v>7.6923076923076927E-2</v>
      </c>
      <c r="S45">
        <f t="shared" si="12"/>
        <v>0</v>
      </c>
      <c r="T45">
        <f t="shared" si="12"/>
        <v>0</v>
      </c>
      <c r="U45">
        <f t="shared" si="12"/>
        <v>0</v>
      </c>
      <c r="V45" s="5"/>
    </row>
    <row r="46" spans="1:42" x14ac:dyDescent="0.2">
      <c r="A46" t="s">
        <v>22</v>
      </c>
      <c r="C46" s="1"/>
      <c r="E46">
        <f>COUNTIF(E47, "&gt;0")</f>
        <v>1</v>
      </c>
      <c r="F46">
        <f t="shared" ref="F46:U46" si="13">COUNTIF(F47, "&gt;0")</f>
        <v>1</v>
      </c>
      <c r="G46">
        <f t="shared" si="13"/>
        <v>1</v>
      </c>
      <c r="H46">
        <f t="shared" si="13"/>
        <v>1</v>
      </c>
      <c r="I46">
        <f t="shared" si="13"/>
        <v>1</v>
      </c>
      <c r="J46">
        <f t="shared" si="13"/>
        <v>0</v>
      </c>
      <c r="K46">
        <f t="shared" si="13"/>
        <v>0</v>
      </c>
      <c r="L46">
        <f t="shared" si="13"/>
        <v>1</v>
      </c>
      <c r="M46">
        <f t="shared" si="13"/>
        <v>1</v>
      </c>
      <c r="N46">
        <f t="shared" si="13"/>
        <v>1</v>
      </c>
      <c r="O46">
        <f t="shared" si="13"/>
        <v>0</v>
      </c>
      <c r="P46">
        <f t="shared" si="13"/>
        <v>0</v>
      </c>
      <c r="Q46">
        <f t="shared" si="13"/>
        <v>1</v>
      </c>
      <c r="R46">
        <f t="shared" si="13"/>
        <v>1</v>
      </c>
      <c r="S46">
        <f t="shared" si="13"/>
        <v>0</v>
      </c>
      <c r="T46">
        <f t="shared" si="13"/>
        <v>0</v>
      </c>
      <c r="U46">
        <f t="shared" si="13"/>
        <v>0</v>
      </c>
      <c r="V46" s="5"/>
      <c r="AA46">
        <f>COUNTIF(E46:U46,1)</f>
        <v>10</v>
      </c>
    </row>
    <row r="47" spans="1:42" x14ac:dyDescent="0.2">
      <c r="A47" t="s">
        <v>44</v>
      </c>
      <c r="C47" s="1"/>
      <c r="E47">
        <f>COUNTIF(E48:E60,1)</f>
        <v>1</v>
      </c>
      <c r="F47">
        <f t="shared" ref="F47:U47" si="14">COUNTIF(F48:F60,1)</f>
        <v>13</v>
      </c>
      <c r="G47">
        <f t="shared" si="14"/>
        <v>5</v>
      </c>
      <c r="H47">
        <f t="shared" si="14"/>
        <v>12</v>
      </c>
      <c r="I47">
        <f t="shared" si="14"/>
        <v>8</v>
      </c>
      <c r="J47">
        <f t="shared" si="14"/>
        <v>0</v>
      </c>
      <c r="K47">
        <f t="shared" si="14"/>
        <v>0</v>
      </c>
      <c r="L47">
        <f t="shared" si="14"/>
        <v>6</v>
      </c>
      <c r="M47">
        <f t="shared" si="14"/>
        <v>1</v>
      </c>
      <c r="N47">
        <f t="shared" si="14"/>
        <v>4</v>
      </c>
      <c r="O47">
        <f t="shared" si="14"/>
        <v>0</v>
      </c>
      <c r="P47">
        <f t="shared" si="14"/>
        <v>0</v>
      </c>
      <c r="Q47">
        <f t="shared" si="14"/>
        <v>12</v>
      </c>
      <c r="R47">
        <f t="shared" si="14"/>
        <v>1</v>
      </c>
      <c r="S47">
        <f t="shared" si="14"/>
        <v>0</v>
      </c>
      <c r="T47">
        <f t="shared" si="14"/>
        <v>0</v>
      </c>
      <c r="U47">
        <f t="shared" si="14"/>
        <v>0</v>
      </c>
      <c r="V47" s="5"/>
    </row>
    <row r="48" spans="1:42" x14ac:dyDescent="0.2">
      <c r="A48" t="s">
        <v>63</v>
      </c>
      <c r="B48" t="s">
        <v>34</v>
      </c>
      <c r="C48" s="1">
        <v>2.0833333333333332E-2</v>
      </c>
      <c r="D48" s="10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 s="5">
        <v>0</v>
      </c>
      <c r="W48">
        <v>0</v>
      </c>
      <c r="X48">
        <v>0</v>
      </c>
      <c r="Y48">
        <f t="shared" si="3"/>
        <v>2</v>
      </c>
      <c r="Z48">
        <v>2</v>
      </c>
      <c r="AA48">
        <v>12</v>
      </c>
      <c r="AB48">
        <f t="shared" si="4"/>
        <v>0</v>
      </c>
      <c r="AC48">
        <f t="shared" si="5"/>
        <v>2</v>
      </c>
      <c r="AD48">
        <f t="shared" si="6"/>
        <v>0</v>
      </c>
      <c r="AE48">
        <v>13</v>
      </c>
      <c r="AF48">
        <v>-4.559717</v>
      </c>
      <c r="AG48">
        <v>52.942633000000001</v>
      </c>
      <c r="AH48">
        <v>1</v>
      </c>
      <c r="AI48" t="s">
        <v>103</v>
      </c>
      <c r="AJ48" t="s">
        <v>104</v>
      </c>
      <c r="AK48">
        <v>15</v>
      </c>
      <c r="AL48" t="s">
        <v>101</v>
      </c>
      <c r="AM48" t="s">
        <v>102</v>
      </c>
      <c r="AN48">
        <v>2</v>
      </c>
      <c r="AO48" t="s">
        <v>98</v>
      </c>
      <c r="AP48">
        <v>0.85869822485207092</v>
      </c>
    </row>
    <row r="49" spans="1:42" x14ac:dyDescent="0.2">
      <c r="A49" t="s">
        <v>63</v>
      </c>
      <c r="B49" t="s">
        <v>34</v>
      </c>
      <c r="C49" s="1">
        <v>4.1666666666666664E-2</v>
      </c>
      <c r="D49">
        <v>30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 s="5">
        <v>0</v>
      </c>
      <c r="W49">
        <v>0</v>
      </c>
      <c r="X49">
        <v>0</v>
      </c>
      <c r="Y49">
        <f t="shared" si="3"/>
        <v>5</v>
      </c>
      <c r="Z49">
        <v>4</v>
      </c>
      <c r="AA49">
        <v>12</v>
      </c>
      <c r="AB49">
        <f t="shared" si="4"/>
        <v>1</v>
      </c>
      <c r="AC49">
        <f t="shared" si="5"/>
        <v>4</v>
      </c>
      <c r="AD49">
        <f t="shared" si="6"/>
        <v>0.25</v>
      </c>
      <c r="AE49">
        <v>13</v>
      </c>
      <c r="AF49">
        <v>-4.559717</v>
      </c>
      <c r="AG49">
        <v>52.942633000000001</v>
      </c>
      <c r="AH49">
        <v>1</v>
      </c>
      <c r="AI49" t="s">
        <v>103</v>
      </c>
      <c r="AJ49" t="s">
        <v>104</v>
      </c>
      <c r="AK49">
        <v>15</v>
      </c>
      <c r="AL49" t="s">
        <v>101</v>
      </c>
      <c r="AM49" t="s">
        <v>102</v>
      </c>
      <c r="AN49">
        <v>2</v>
      </c>
      <c r="AO49" t="s">
        <v>98</v>
      </c>
      <c r="AP49">
        <v>0.85869822485207092</v>
      </c>
    </row>
    <row r="50" spans="1:42" x14ac:dyDescent="0.2">
      <c r="A50" t="s">
        <v>63</v>
      </c>
      <c r="B50" t="s">
        <v>34</v>
      </c>
      <c r="C50" s="1">
        <v>6.25E-2</v>
      </c>
      <c r="D50">
        <v>60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 s="5">
        <v>0</v>
      </c>
      <c r="W50">
        <v>0</v>
      </c>
      <c r="X50">
        <v>0</v>
      </c>
      <c r="Y50">
        <f t="shared" si="3"/>
        <v>4</v>
      </c>
      <c r="Z50">
        <v>3</v>
      </c>
      <c r="AA50">
        <v>12</v>
      </c>
      <c r="AB50">
        <f t="shared" si="4"/>
        <v>1</v>
      </c>
      <c r="AC50">
        <f t="shared" si="5"/>
        <v>3</v>
      </c>
      <c r="AD50">
        <f t="shared" si="6"/>
        <v>0.33333333333333331</v>
      </c>
      <c r="AE50">
        <v>13</v>
      </c>
      <c r="AF50">
        <v>-4.559717</v>
      </c>
      <c r="AG50">
        <v>52.942633000000001</v>
      </c>
      <c r="AH50">
        <v>1</v>
      </c>
      <c r="AI50" t="s">
        <v>103</v>
      </c>
      <c r="AJ50" t="s">
        <v>104</v>
      </c>
      <c r="AK50">
        <v>15</v>
      </c>
      <c r="AL50" t="s">
        <v>101</v>
      </c>
      <c r="AM50" t="s">
        <v>102</v>
      </c>
      <c r="AN50">
        <v>2</v>
      </c>
      <c r="AO50" t="s">
        <v>98</v>
      </c>
      <c r="AP50">
        <v>0.85869822485207092</v>
      </c>
    </row>
    <row r="51" spans="1:42" x14ac:dyDescent="0.2">
      <c r="A51" t="s">
        <v>63</v>
      </c>
      <c r="B51" t="s">
        <v>34</v>
      </c>
      <c r="C51" s="1">
        <v>8.3333333333333329E-2</v>
      </c>
      <c r="D51">
        <v>90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s="5">
        <v>0</v>
      </c>
      <c r="W51">
        <v>0</v>
      </c>
      <c r="X51">
        <v>0</v>
      </c>
      <c r="Y51">
        <f t="shared" si="3"/>
        <v>5</v>
      </c>
      <c r="Z51">
        <v>4</v>
      </c>
      <c r="AA51">
        <v>12</v>
      </c>
      <c r="AB51">
        <f t="shared" si="4"/>
        <v>2</v>
      </c>
      <c r="AC51">
        <f t="shared" si="5"/>
        <v>3</v>
      </c>
      <c r="AD51">
        <f t="shared" si="6"/>
        <v>0.66666666666666663</v>
      </c>
      <c r="AE51">
        <v>13</v>
      </c>
      <c r="AF51">
        <v>-4.559717</v>
      </c>
      <c r="AG51">
        <v>52.942633000000001</v>
      </c>
      <c r="AH51">
        <v>1</v>
      </c>
      <c r="AI51" t="s">
        <v>103</v>
      </c>
      <c r="AJ51" t="s">
        <v>104</v>
      </c>
      <c r="AK51">
        <v>15</v>
      </c>
      <c r="AL51" t="s">
        <v>101</v>
      </c>
      <c r="AM51" t="s">
        <v>102</v>
      </c>
      <c r="AN51">
        <v>2</v>
      </c>
      <c r="AO51" t="s">
        <v>98</v>
      </c>
      <c r="AP51">
        <v>0.85869822485207092</v>
      </c>
    </row>
    <row r="52" spans="1:42" x14ac:dyDescent="0.2">
      <c r="A52" t="s">
        <v>63</v>
      </c>
      <c r="B52" t="s">
        <v>34</v>
      </c>
      <c r="C52" s="1">
        <v>0.10416666666666667</v>
      </c>
      <c r="D52">
        <v>120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5">
        <v>0</v>
      </c>
      <c r="W52">
        <v>0</v>
      </c>
      <c r="X52">
        <v>0</v>
      </c>
      <c r="Y52">
        <f t="shared" si="3"/>
        <v>5</v>
      </c>
      <c r="Z52">
        <v>3</v>
      </c>
      <c r="AA52">
        <v>12</v>
      </c>
      <c r="AB52">
        <f t="shared" si="4"/>
        <v>2</v>
      </c>
      <c r="AC52">
        <f t="shared" si="5"/>
        <v>3</v>
      </c>
      <c r="AD52">
        <f t="shared" si="6"/>
        <v>0.66666666666666663</v>
      </c>
      <c r="AE52">
        <v>13</v>
      </c>
      <c r="AF52">
        <v>-4.559717</v>
      </c>
      <c r="AG52">
        <v>52.942633000000001</v>
      </c>
      <c r="AH52">
        <v>1</v>
      </c>
      <c r="AI52" t="s">
        <v>103</v>
      </c>
      <c r="AJ52" t="s">
        <v>104</v>
      </c>
      <c r="AK52">
        <v>15</v>
      </c>
      <c r="AL52" t="s">
        <v>101</v>
      </c>
      <c r="AM52" t="s">
        <v>102</v>
      </c>
      <c r="AN52">
        <v>2</v>
      </c>
      <c r="AO52" t="s">
        <v>98</v>
      </c>
      <c r="AP52">
        <v>0.85869822485207092</v>
      </c>
    </row>
    <row r="53" spans="1:42" x14ac:dyDescent="0.2">
      <c r="A53" t="s">
        <v>63</v>
      </c>
      <c r="B53" t="s">
        <v>34</v>
      </c>
      <c r="C53" s="1">
        <v>0.125</v>
      </c>
      <c r="D53">
        <v>150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5">
        <v>0</v>
      </c>
      <c r="W53">
        <v>0</v>
      </c>
      <c r="X53">
        <v>0</v>
      </c>
      <c r="Y53">
        <f t="shared" si="3"/>
        <v>5</v>
      </c>
      <c r="Z53">
        <v>3</v>
      </c>
      <c r="AA53">
        <v>12</v>
      </c>
      <c r="AB53">
        <f t="shared" si="4"/>
        <v>2</v>
      </c>
      <c r="AC53">
        <f t="shared" si="5"/>
        <v>3</v>
      </c>
      <c r="AD53">
        <f t="shared" si="6"/>
        <v>0.66666666666666663</v>
      </c>
      <c r="AE53">
        <v>13</v>
      </c>
      <c r="AF53">
        <v>-4.559717</v>
      </c>
      <c r="AG53">
        <v>52.942633000000001</v>
      </c>
      <c r="AH53">
        <v>1</v>
      </c>
      <c r="AI53" t="s">
        <v>103</v>
      </c>
      <c r="AJ53" t="s">
        <v>104</v>
      </c>
      <c r="AK53">
        <v>15</v>
      </c>
      <c r="AL53" t="s">
        <v>101</v>
      </c>
      <c r="AM53" t="s">
        <v>102</v>
      </c>
      <c r="AN53">
        <v>2</v>
      </c>
      <c r="AO53" t="s">
        <v>98</v>
      </c>
      <c r="AP53">
        <v>0.85869822485207092</v>
      </c>
    </row>
    <row r="54" spans="1:42" x14ac:dyDescent="0.2">
      <c r="A54" t="s">
        <v>63</v>
      </c>
      <c r="B54" t="s">
        <v>34</v>
      </c>
      <c r="C54" s="1">
        <v>0.14583333333333334</v>
      </c>
      <c r="D54">
        <v>180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s="5">
        <v>0</v>
      </c>
      <c r="W54">
        <v>0</v>
      </c>
      <c r="X54">
        <v>0</v>
      </c>
      <c r="Y54">
        <f t="shared" si="3"/>
        <v>6</v>
      </c>
      <c r="Z54">
        <v>4</v>
      </c>
      <c r="AA54">
        <v>12</v>
      </c>
      <c r="AB54">
        <f t="shared" si="4"/>
        <v>2</v>
      </c>
      <c r="AC54">
        <f t="shared" si="5"/>
        <v>4</v>
      </c>
      <c r="AD54">
        <f t="shared" si="6"/>
        <v>0.5</v>
      </c>
      <c r="AE54">
        <v>13</v>
      </c>
      <c r="AF54">
        <v>-4.559717</v>
      </c>
      <c r="AG54">
        <v>52.942633000000001</v>
      </c>
      <c r="AH54">
        <v>1</v>
      </c>
      <c r="AI54" t="s">
        <v>103</v>
      </c>
      <c r="AJ54" t="s">
        <v>104</v>
      </c>
      <c r="AK54">
        <v>15</v>
      </c>
      <c r="AL54" t="s">
        <v>101</v>
      </c>
      <c r="AM54" t="s">
        <v>102</v>
      </c>
      <c r="AN54">
        <v>2</v>
      </c>
      <c r="AO54" t="s">
        <v>98</v>
      </c>
      <c r="AP54">
        <v>0.85869822485207092</v>
      </c>
    </row>
    <row r="55" spans="1:42" x14ac:dyDescent="0.2">
      <c r="A55" t="s">
        <v>63</v>
      </c>
      <c r="B55" t="s">
        <v>34</v>
      </c>
      <c r="C55" s="1">
        <v>0.16666666666666666</v>
      </c>
      <c r="D55">
        <v>210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5">
        <v>0</v>
      </c>
      <c r="W55">
        <v>0</v>
      </c>
      <c r="X55">
        <v>0</v>
      </c>
      <c r="Y55">
        <f t="shared" si="3"/>
        <v>5</v>
      </c>
      <c r="Z55">
        <v>3</v>
      </c>
      <c r="AA55">
        <v>12</v>
      </c>
      <c r="AB55">
        <f t="shared" si="4"/>
        <v>2</v>
      </c>
      <c r="AC55">
        <f t="shared" si="5"/>
        <v>3</v>
      </c>
      <c r="AD55">
        <f t="shared" si="6"/>
        <v>0.66666666666666663</v>
      </c>
      <c r="AE55">
        <v>13</v>
      </c>
      <c r="AF55">
        <v>-4.559717</v>
      </c>
      <c r="AG55">
        <v>52.942633000000001</v>
      </c>
      <c r="AH55">
        <v>1</v>
      </c>
      <c r="AI55" t="s">
        <v>103</v>
      </c>
      <c r="AJ55" t="s">
        <v>104</v>
      </c>
      <c r="AK55">
        <v>15</v>
      </c>
      <c r="AL55" t="s">
        <v>101</v>
      </c>
      <c r="AM55" t="s">
        <v>102</v>
      </c>
      <c r="AN55">
        <v>2</v>
      </c>
      <c r="AO55" t="s">
        <v>98</v>
      </c>
      <c r="AP55">
        <v>0.85869822485207092</v>
      </c>
    </row>
    <row r="56" spans="1:42" x14ac:dyDescent="0.2">
      <c r="A56" t="s">
        <v>63</v>
      </c>
      <c r="B56" t="s">
        <v>34</v>
      </c>
      <c r="C56" s="1">
        <v>0.1875</v>
      </c>
      <c r="D56">
        <v>240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 s="5">
        <v>0</v>
      </c>
      <c r="W56">
        <v>0</v>
      </c>
      <c r="X56">
        <v>1</v>
      </c>
      <c r="Y56">
        <f t="shared" si="3"/>
        <v>6</v>
      </c>
      <c r="Z56">
        <v>4</v>
      </c>
      <c r="AA56">
        <v>12</v>
      </c>
      <c r="AB56">
        <f t="shared" si="4"/>
        <v>2</v>
      </c>
      <c r="AC56">
        <f t="shared" si="5"/>
        <v>4</v>
      </c>
      <c r="AD56">
        <f t="shared" si="6"/>
        <v>0.5</v>
      </c>
      <c r="AE56">
        <v>13</v>
      </c>
      <c r="AF56">
        <v>-4.559717</v>
      </c>
      <c r="AG56">
        <v>52.942633000000001</v>
      </c>
      <c r="AH56">
        <v>1</v>
      </c>
      <c r="AI56" t="s">
        <v>103</v>
      </c>
      <c r="AJ56" t="s">
        <v>104</v>
      </c>
      <c r="AK56">
        <v>15</v>
      </c>
      <c r="AL56" t="s">
        <v>101</v>
      </c>
      <c r="AM56" t="s">
        <v>102</v>
      </c>
      <c r="AN56">
        <v>2</v>
      </c>
      <c r="AO56" t="s">
        <v>98</v>
      </c>
      <c r="AP56">
        <v>0.85869822485207092</v>
      </c>
    </row>
    <row r="57" spans="1:42" x14ac:dyDescent="0.2">
      <c r="A57" t="s">
        <v>63</v>
      </c>
      <c r="B57" t="s">
        <v>34</v>
      </c>
      <c r="C57" s="1">
        <v>0.20833333333333334</v>
      </c>
      <c r="D57">
        <v>270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 s="5">
        <v>0</v>
      </c>
      <c r="W57">
        <v>0</v>
      </c>
      <c r="X57">
        <v>0</v>
      </c>
      <c r="Y57">
        <f t="shared" si="3"/>
        <v>6</v>
      </c>
      <c r="Z57">
        <v>4</v>
      </c>
      <c r="AA57">
        <v>12</v>
      </c>
      <c r="AB57">
        <f t="shared" si="4"/>
        <v>2</v>
      </c>
      <c r="AC57">
        <f t="shared" si="5"/>
        <v>4</v>
      </c>
      <c r="AD57">
        <f t="shared" si="6"/>
        <v>0.5</v>
      </c>
      <c r="AE57">
        <v>13</v>
      </c>
      <c r="AF57">
        <v>-4.559717</v>
      </c>
      <c r="AG57">
        <v>52.942633000000001</v>
      </c>
      <c r="AH57">
        <v>1</v>
      </c>
      <c r="AI57" t="s">
        <v>103</v>
      </c>
      <c r="AJ57" t="s">
        <v>104</v>
      </c>
      <c r="AK57">
        <v>15</v>
      </c>
      <c r="AL57" t="s">
        <v>101</v>
      </c>
      <c r="AM57" t="s">
        <v>102</v>
      </c>
      <c r="AN57">
        <v>2</v>
      </c>
      <c r="AO57" t="s">
        <v>98</v>
      </c>
      <c r="AP57">
        <v>0.85869822485207092</v>
      </c>
    </row>
    <row r="58" spans="1:42" x14ac:dyDescent="0.2">
      <c r="A58" t="s">
        <v>63</v>
      </c>
      <c r="B58" t="s">
        <v>34</v>
      </c>
      <c r="C58" s="1">
        <v>0.22916666666666666</v>
      </c>
      <c r="D58">
        <v>300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 s="5">
        <v>0</v>
      </c>
      <c r="W58">
        <v>0</v>
      </c>
      <c r="X58">
        <v>0</v>
      </c>
      <c r="Y58">
        <f t="shared" si="3"/>
        <v>7</v>
      </c>
      <c r="Z58">
        <v>5</v>
      </c>
      <c r="AA58">
        <v>12</v>
      </c>
      <c r="AB58">
        <f t="shared" si="4"/>
        <v>2</v>
      </c>
      <c r="AC58">
        <f t="shared" si="5"/>
        <v>5</v>
      </c>
      <c r="AD58">
        <f t="shared" si="6"/>
        <v>0.4</v>
      </c>
      <c r="AE58">
        <v>13</v>
      </c>
      <c r="AF58">
        <v>-4.559717</v>
      </c>
      <c r="AG58">
        <v>52.942633000000001</v>
      </c>
      <c r="AH58">
        <v>1</v>
      </c>
      <c r="AI58" t="s">
        <v>103</v>
      </c>
      <c r="AJ58" t="s">
        <v>104</v>
      </c>
      <c r="AK58">
        <v>15</v>
      </c>
      <c r="AL58" t="s">
        <v>101</v>
      </c>
      <c r="AM58" t="s">
        <v>102</v>
      </c>
      <c r="AN58">
        <v>2</v>
      </c>
      <c r="AO58" t="s">
        <v>98</v>
      </c>
      <c r="AP58">
        <v>0.85869822485207092</v>
      </c>
    </row>
    <row r="59" spans="1:42" x14ac:dyDescent="0.2">
      <c r="A59" t="s">
        <v>63</v>
      </c>
      <c r="B59" t="s">
        <v>34</v>
      </c>
      <c r="C59" s="1">
        <v>0.25</v>
      </c>
      <c r="D59">
        <v>330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 s="5">
        <v>0</v>
      </c>
      <c r="W59">
        <v>1</v>
      </c>
      <c r="X59">
        <v>1</v>
      </c>
      <c r="Y59">
        <f t="shared" si="3"/>
        <v>4</v>
      </c>
      <c r="Z59">
        <v>3</v>
      </c>
      <c r="AA59">
        <v>12</v>
      </c>
      <c r="AB59">
        <f t="shared" si="4"/>
        <v>1</v>
      </c>
      <c r="AC59">
        <f t="shared" si="5"/>
        <v>3</v>
      </c>
      <c r="AD59">
        <f t="shared" si="6"/>
        <v>0.33333333333333331</v>
      </c>
      <c r="AE59">
        <v>13</v>
      </c>
      <c r="AF59">
        <v>-4.559717</v>
      </c>
      <c r="AG59">
        <v>52.942633000000001</v>
      </c>
      <c r="AH59">
        <v>1</v>
      </c>
      <c r="AI59" t="s">
        <v>103</v>
      </c>
      <c r="AJ59" t="s">
        <v>104</v>
      </c>
      <c r="AK59">
        <v>15</v>
      </c>
      <c r="AL59" t="s">
        <v>101</v>
      </c>
      <c r="AM59" t="s">
        <v>102</v>
      </c>
      <c r="AN59">
        <v>2</v>
      </c>
      <c r="AO59" t="s">
        <v>98</v>
      </c>
      <c r="AP59">
        <v>0.85869822485207092</v>
      </c>
    </row>
    <row r="60" spans="1:42" x14ac:dyDescent="0.2">
      <c r="A60" t="s">
        <v>63</v>
      </c>
      <c r="B60" t="s">
        <v>34</v>
      </c>
      <c r="C60" s="1">
        <v>0.27083333333333331</v>
      </c>
      <c r="D60">
        <v>360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v>0</v>
      </c>
      <c r="W60">
        <v>1</v>
      </c>
      <c r="X60">
        <v>1</v>
      </c>
      <c r="Y60">
        <f t="shared" si="3"/>
        <v>3</v>
      </c>
      <c r="Z60">
        <v>3</v>
      </c>
      <c r="AA60">
        <v>12</v>
      </c>
      <c r="AB60">
        <f t="shared" si="4"/>
        <v>1</v>
      </c>
      <c r="AC60">
        <f t="shared" si="5"/>
        <v>2</v>
      </c>
      <c r="AD60">
        <f t="shared" si="6"/>
        <v>0.5</v>
      </c>
      <c r="AE60">
        <v>13</v>
      </c>
      <c r="AF60">
        <v>-4.559717</v>
      </c>
      <c r="AG60">
        <v>52.942633000000001</v>
      </c>
      <c r="AH60">
        <v>1</v>
      </c>
      <c r="AI60" t="s">
        <v>103</v>
      </c>
      <c r="AJ60" t="s">
        <v>104</v>
      </c>
      <c r="AK60">
        <v>15</v>
      </c>
      <c r="AL60" t="s">
        <v>101</v>
      </c>
      <c r="AM60" t="s">
        <v>102</v>
      </c>
      <c r="AN60">
        <v>2</v>
      </c>
      <c r="AO60" t="s">
        <v>98</v>
      </c>
      <c r="AP60">
        <v>0.85869822485207092</v>
      </c>
    </row>
    <row r="61" spans="1:42" x14ac:dyDescent="0.2">
      <c r="A61" t="s">
        <v>181</v>
      </c>
      <c r="B61" t="s">
        <v>35</v>
      </c>
      <c r="C61" s="1"/>
      <c r="E61">
        <f>E63/13</f>
        <v>0.53846153846153844</v>
      </c>
      <c r="F61">
        <f t="shared" ref="F61:U61" si="15">F63/13</f>
        <v>1</v>
      </c>
      <c r="G61">
        <f t="shared" si="15"/>
        <v>0.69230769230769229</v>
      </c>
      <c r="H61">
        <f t="shared" si="15"/>
        <v>1</v>
      </c>
      <c r="I61">
        <f t="shared" si="15"/>
        <v>0.92307692307692313</v>
      </c>
      <c r="J61">
        <f t="shared" si="15"/>
        <v>0</v>
      </c>
      <c r="K61">
        <f t="shared" si="15"/>
        <v>0</v>
      </c>
      <c r="L61">
        <f t="shared" si="15"/>
        <v>0.53846153846153844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0.38461538461538464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0</v>
      </c>
      <c r="V61" s="5"/>
    </row>
    <row r="62" spans="1:42" x14ac:dyDescent="0.2">
      <c r="A62" t="s">
        <v>22</v>
      </c>
      <c r="C62" s="1"/>
      <c r="E62">
        <f>COUNTIF(E63,"&gt;0")</f>
        <v>1</v>
      </c>
      <c r="F62">
        <f t="shared" ref="F62:U62" si="16">COUNTIF(F63,"&gt;0")</f>
        <v>1</v>
      </c>
      <c r="G62">
        <f t="shared" si="16"/>
        <v>1</v>
      </c>
      <c r="H62">
        <f t="shared" si="16"/>
        <v>1</v>
      </c>
      <c r="I62">
        <f t="shared" si="16"/>
        <v>1</v>
      </c>
      <c r="J62">
        <f t="shared" si="16"/>
        <v>0</v>
      </c>
      <c r="K62">
        <f t="shared" si="16"/>
        <v>0</v>
      </c>
      <c r="L62">
        <f t="shared" si="16"/>
        <v>1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1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 s="5"/>
      <c r="AA62">
        <f>COUNTIF(E62:U62,1)</f>
        <v>7</v>
      </c>
    </row>
    <row r="63" spans="1:42" x14ac:dyDescent="0.2">
      <c r="A63" t="s">
        <v>44</v>
      </c>
      <c r="C63" s="1"/>
      <c r="E63">
        <f>COUNTIF(E64:E76,1)</f>
        <v>7</v>
      </c>
      <c r="F63">
        <f t="shared" ref="F63:U63" si="17">COUNTIF(F64:F76,1)</f>
        <v>13</v>
      </c>
      <c r="G63">
        <f t="shared" si="17"/>
        <v>9</v>
      </c>
      <c r="H63">
        <f t="shared" si="17"/>
        <v>13</v>
      </c>
      <c r="I63">
        <f t="shared" si="17"/>
        <v>12</v>
      </c>
      <c r="J63">
        <f t="shared" si="17"/>
        <v>0</v>
      </c>
      <c r="K63">
        <f t="shared" si="17"/>
        <v>0</v>
      </c>
      <c r="L63">
        <f t="shared" si="17"/>
        <v>7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5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 s="5"/>
    </row>
    <row r="64" spans="1:42" x14ac:dyDescent="0.2">
      <c r="A64" t="s">
        <v>64</v>
      </c>
      <c r="B64" t="s">
        <v>35</v>
      </c>
      <c r="C64" s="1">
        <v>2.0833333333333332E-2</v>
      </c>
      <c r="D64">
        <v>30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v>0</v>
      </c>
      <c r="W64">
        <v>0</v>
      </c>
      <c r="X64">
        <v>0</v>
      </c>
      <c r="Y64">
        <f t="shared" si="3"/>
        <v>5</v>
      </c>
      <c r="Z64">
        <v>4</v>
      </c>
      <c r="AA64">
        <v>8</v>
      </c>
      <c r="AB64">
        <f t="shared" si="4"/>
        <v>2</v>
      </c>
      <c r="AC64">
        <f t="shared" si="5"/>
        <v>3</v>
      </c>
      <c r="AD64">
        <f t="shared" si="6"/>
        <v>0.66666666666666663</v>
      </c>
      <c r="AE64">
        <v>13</v>
      </c>
      <c r="AF64">
        <v>-4.7264670000000004</v>
      </c>
      <c r="AG64">
        <v>54.077399999999997</v>
      </c>
      <c r="AH64">
        <v>3</v>
      </c>
      <c r="AI64" t="s">
        <v>105</v>
      </c>
      <c r="AJ64" t="s">
        <v>106</v>
      </c>
      <c r="AK64">
        <v>5</v>
      </c>
      <c r="AL64" t="s">
        <v>107</v>
      </c>
      <c r="AM64" t="s">
        <v>108</v>
      </c>
      <c r="AN64">
        <v>3</v>
      </c>
      <c r="AO64" t="s">
        <v>98</v>
      </c>
      <c r="AP64">
        <v>0.85062089116143169</v>
      </c>
    </row>
    <row r="65" spans="1:42" x14ac:dyDescent="0.2">
      <c r="A65" t="s">
        <v>64</v>
      </c>
      <c r="B65" t="s">
        <v>35</v>
      </c>
      <c r="C65" s="1">
        <v>4.1666666666666664E-2</v>
      </c>
      <c r="D65">
        <v>60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5">
        <v>0</v>
      </c>
      <c r="W65">
        <v>0</v>
      </c>
      <c r="X65">
        <v>0</v>
      </c>
      <c r="Y65">
        <f t="shared" si="3"/>
        <v>5</v>
      </c>
      <c r="Z65">
        <v>3</v>
      </c>
      <c r="AA65">
        <v>8</v>
      </c>
      <c r="AB65">
        <f t="shared" si="4"/>
        <v>2</v>
      </c>
      <c r="AC65">
        <f t="shared" si="5"/>
        <v>3</v>
      </c>
      <c r="AD65">
        <f t="shared" si="6"/>
        <v>0.66666666666666663</v>
      </c>
      <c r="AE65">
        <v>13</v>
      </c>
      <c r="AF65">
        <v>-4.7264670000000004</v>
      </c>
      <c r="AG65">
        <v>54.077399999999997</v>
      </c>
      <c r="AH65">
        <v>3</v>
      </c>
      <c r="AI65" t="s">
        <v>105</v>
      </c>
      <c r="AJ65" t="s">
        <v>106</v>
      </c>
      <c r="AK65">
        <v>5</v>
      </c>
      <c r="AL65" t="s">
        <v>107</v>
      </c>
      <c r="AM65" t="s">
        <v>108</v>
      </c>
      <c r="AN65">
        <v>3</v>
      </c>
      <c r="AO65" t="s">
        <v>98</v>
      </c>
      <c r="AP65">
        <v>0.85062089116143169</v>
      </c>
    </row>
    <row r="66" spans="1:42" x14ac:dyDescent="0.2">
      <c r="A66" t="s">
        <v>64</v>
      </c>
      <c r="B66" t="s">
        <v>35</v>
      </c>
      <c r="C66" s="1">
        <v>6.25E-2</v>
      </c>
      <c r="D66">
        <v>90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 s="5">
        <v>0</v>
      </c>
      <c r="W66">
        <v>0</v>
      </c>
      <c r="X66">
        <v>0</v>
      </c>
      <c r="Y66">
        <f t="shared" si="3"/>
        <v>5</v>
      </c>
      <c r="Z66">
        <v>3</v>
      </c>
      <c r="AA66">
        <v>8</v>
      </c>
      <c r="AB66">
        <f t="shared" si="4"/>
        <v>2</v>
      </c>
      <c r="AC66">
        <f t="shared" si="5"/>
        <v>3</v>
      </c>
      <c r="AD66">
        <f t="shared" si="6"/>
        <v>0.66666666666666663</v>
      </c>
      <c r="AE66">
        <v>13</v>
      </c>
      <c r="AF66">
        <v>-4.7264670000000004</v>
      </c>
      <c r="AG66">
        <v>54.077399999999997</v>
      </c>
      <c r="AH66">
        <v>3</v>
      </c>
      <c r="AI66" t="s">
        <v>105</v>
      </c>
      <c r="AJ66" t="s">
        <v>106</v>
      </c>
      <c r="AK66">
        <v>5</v>
      </c>
      <c r="AL66" t="s">
        <v>107</v>
      </c>
      <c r="AM66" t="s">
        <v>108</v>
      </c>
      <c r="AN66">
        <v>3</v>
      </c>
      <c r="AO66" t="s">
        <v>98</v>
      </c>
      <c r="AP66">
        <v>0.85062089116143169</v>
      </c>
    </row>
    <row r="67" spans="1:42" x14ac:dyDescent="0.2">
      <c r="A67" t="s">
        <v>64</v>
      </c>
      <c r="B67" t="s">
        <v>35</v>
      </c>
      <c r="C67" s="1">
        <v>8.3333333333333329E-2</v>
      </c>
      <c r="D67">
        <v>120</v>
      </c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5">
        <v>0</v>
      </c>
      <c r="W67">
        <v>0</v>
      </c>
      <c r="X67">
        <v>0</v>
      </c>
      <c r="Y67">
        <f t="shared" si="3"/>
        <v>5</v>
      </c>
      <c r="Z67">
        <v>3</v>
      </c>
      <c r="AA67">
        <v>8</v>
      </c>
      <c r="AB67">
        <f t="shared" si="4"/>
        <v>2</v>
      </c>
      <c r="AC67">
        <f t="shared" si="5"/>
        <v>3</v>
      </c>
      <c r="AD67">
        <f t="shared" si="6"/>
        <v>0.66666666666666663</v>
      </c>
      <c r="AE67">
        <v>13</v>
      </c>
      <c r="AF67">
        <v>-4.7264670000000004</v>
      </c>
      <c r="AG67">
        <v>54.077399999999997</v>
      </c>
      <c r="AH67">
        <v>3</v>
      </c>
      <c r="AI67" t="s">
        <v>105</v>
      </c>
      <c r="AJ67" t="s">
        <v>106</v>
      </c>
      <c r="AK67">
        <v>5</v>
      </c>
      <c r="AL67" t="s">
        <v>107</v>
      </c>
      <c r="AM67" t="s">
        <v>108</v>
      </c>
      <c r="AN67">
        <v>3</v>
      </c>
      <c r="AO67" t="s">
        <v>98</v>
      </c>
      <c r="AP67">
        <v>0.85062089116143169</v>
      </c>
    </row>
    <row r="68" spans="1:42" x14ac:dyDescent="0.2">
      <c r="A68" t="s">
        <v>64</v>
      </c>
      <c r="B68" t="s">
        <v>35</v>
      </c>
      <c r="C68" s="1">
        <v>0.10416666666666667</v>
      </c>
      <c r="D68">
        <v>150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v>0</v>
      </c>
      <c r="W68">
        <v>0</v>
      </c>
      <c r="X68">
        <v>0</v>
      </c>
      <c r="Y68">
        <f t="shared" si="3"/>
        <v>6</v>
      </c>
      <c r="Z68">
        <v>4</v>
      </c>
      <c r="AA68">
        <v>8</v>
      </c>
      <c r="AB68">
        <f t="shared" si="4"/>
        <v>2</v>
      </c>
      <c r="AC68">
        <f t="shared" si="5"/>
        <v>4</v>
      </c>
      <c r="AD68">
        <f t="shared" si="6"/>
        <v>0.5</v>
      </c>
      <c r="AE68">
        <v>13</v>
      </c>
      <c r="AF68">
        <v>-4.7264670000000004</v>
      </c>
      <c r="AG68">
        <v>54.077399999999997</v>
      </c>
      <c r="AH68">
        <v>3</v>
      </c>
      <c r="AI68" t="s">
        <v>105</v>
      </c>
      <c r="AJ68" t="s">
        <v>106</v>
      </c>
      <c r="AK68">
        <v>5</v>
      </c>
      <c r="AL68" t="s">
        <v>107</v>
      </c>
      <c r="AM68" t="s">
        <v>108</v>
      </c>
      <c r="AN68">
        <v>3</v>
      </c>
      <c r="AO68" t="s">
        <v>98</v>
      </c>
      <c r="AP68">
        <v>0.85062089116143169</v>
      </c>
    </row>
    <row r="69" spans="1:42" x14ac:dyDescent="0.2">
      <c r="A69" t="s">
        <v>64</v>
      </c>
      <c r="B69" t="s">
        <v>35</v>
      </c>
      <c r="C69" s="1">
        <v>0.125</v>
      </c>
      <c r="D69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5">
        <v>0</v>
      </c>
      <c r="W69">
        <v>0</v>
      </c>
      <c r="X69">
        <v>0</v>
      </c>
      <c r="Y69">
        <f t="shared" si="3"/>
        <v>5</v>
      </c>
      <c r="Z69">
        <v>3</v>
      </c>
      <c r="AA69">
        <v>8</v>
      </c>
      <c r="AB69">
        <f t="shared" si="4"/>
        <v>2</v>
      </c>
      <c r="AC69">
        <f t="shared" si="5"/>
        <v>3</v>
      </c>
      <c r="AD69">
        <f t="shared" si="6"/>
        <v>0.66666666666666663</v>
      </c>
      <c r="AE69">
        <v>13</v>
      </c>
      <c r="AF69">
        <v>-4.7264670000000004</v>
      </c>
      <c r="AG69">
        <v>54.077399999999997</v>
      </c>
      <c r="AH69">
        <v>3</v>
      </c>
      <c r="AI69" t="s">
        <v>105</v>
      </c>
      <c r="AJ69" t="s">
        <v>106</v>
      </c>
      <c r="AK69">
        <v>5</v>
      </c>
      <c r="AL69" t="s">
        <v>107</v>
      </c>
      <c r="AM69" t="s">
        <v>108</v>
      </c>
      <c r="AN69">
        <v>3</v>
      </c>
      <c r="AO69" t="s">
        <v>98</v>
      </c>
      <c r="AP69">
        <v>0.85062089116143169</v>
      </c>
    </row>
    <row r="70" spans="1:42" x14ac:dyDescent="0.2">
      <c r="A70" t="s">
        <v>64</v>
      </c>
      <c r="B70" t="s">
        <v>35</v>
      </c>
      <c r="C70" s="1">
        <v>0.14583333333333334</v>
      </c>
      <c r="D70">
        <v>210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5">
        <v>0</v>
      </c>
      <c r="W70">
        <v>0</v>
      </c>
      <c r="X70">
        <v>0</v>
      </c>
      <c r="Y70">
        <f t="shared" si="3"/>
        <v>6</v>
      </c>
      <c r="Z70">
        <v>4</v>
      </c>
      <c r="AA70">
        <v>8</v>
      </c>
      <c r="AB70">
        <f t="shared" si="4"/>
        <v>2</v>
      </c>
      <c r="AC70">
        <f t="shared" si="5"/>
        <v>4</v>
      </c>
      <c r="AD70">
        <f t="shared" si="6"/>
        <v>0.5</v>
      </c>
      <c r="AE70">
        <v>13</v>
      </c>
      <c r="AF70">
        <v>-4.7264670000000004</v>
      </c>
      <c r="AG70">
        <v>54.077399999999997</v>
      </c>
      <c r="AH70">
        <v>3</v>
      </c>
      <c r="AI70" t="s">
        <v>105</v>
      </c>
      <c r="AJ70" t="s">
        <v>106</v>
      </c>
      <c r="AK70">
        <v>5</v>
      </c>
      <c r="AL70" t="s">
        <v>107</v>
      </c>
      <c r="AM70" t="s">
        <v>108</v>
      </c>
      <c r="AN70">
        <v>3</v>
      </c>
      <c r="AO70" t="s">
        <v>98</v>
      </c>
      <c r="AP70">
        <v>0.85062089116143169</v>
      </c>
    </row>
    <row r="71" spans="1:42" x14ac:dyDescent="0.2">
      <c r="A71" t="s">
        <v>64</v>
      </c>
      <c r="B71" t="s">
        <v>35</v>
      </c>
      <c r="C71" s="1">
        <v>0.16666666666666666</v>
      </c>
      <c r="D71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0</v>
      </c>
      <c r="W71">
        <v>0</v>
      </c>
      <c r="X71">
        <v>0</v>
      </c>
      <c r="Y71">
        <f t="shared" si="3"/>
        <v>5</v>
      </c>
      <c r="Z71">
        <v>3</v>
      </c>
      <c r="AA71">
        <v>8</v>
      </c>
      <c r="AB71">
        <f t="shared" si="4"/>
        <v>2</v>
      </c>
      <c r="AC71">
        <f t="shared" si="5"/>
        <v>3</v>
      </c>
      <c r="AD71">
        <f t="shared" si="6"/>
        <v>0.66666666666666663</v>
      </c>
      <c r="AE71">
        <v>13</v>
      </c>
      <c r="AF71">
        <v>-4.7264670000000004</v>
      </c>
      <c r="AG71">
        <v>54.077399999999997</v>
      </c>
      <c r="AH71">
        <v>3</v>
      </c>
      <c r="AI71" t="s">
        <v>105</v>
      </c>
      <c r="AJ71" t="s">
        <v>106</v>
      </c>
      <c r="AK71">
        <v>5</v>
      </c>
      <c r="AL71" t="s">
        <v>107</v>
      </c>
      <c r="AM71" t="s">
        <v>108</v>
      </c>
      <c r="AN71">
        <v>3</v>
      </c>
      <c r="AO71" t="s">
        <v>98</v>
      </c>
      <c r="AP71">
        <v>0.85062089116143169</v>
      </c>
    </row>
    <row r="72" spans="1:42" x14ac:dyDescent="0.2">
      <c r="A72" t="s">
        <v>64</v>
      </c>
      <c r="B72" t="s">
        <v>35</v>
      </c>
      <c r="C72" s="1">
        <v>0.1875</v>
      </c>
      <c r="D72">
        <v>270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 s="5">
        <v>0</v>
      </c>
      <c r="W72">
        <v>0</v>
      </c>
      <c r="X72">
        <v>0</v>
      </c>
      <c r="Y72">
        <f t="shared" si="3"/>
        <v>5</v>
      </c>
      <c r="Z72">
        <v>3</v>
      </c>
      <c r="AA72">
        <v>8</v>
      </c>
      <c r="AB72">
        <f t="shared" si="4"/>
        <v>2</v>
      </c>
      <c r="AC72">
        <f t="shared" si="5"/>
        <v>3</v>
      </c>
      <c r="AD72">
        <f t="shared" si="6"/>
        <v>0.66666666666666663</v>
      </c>
      <c r="AE72">
        <v>13</v>
      </c>
      <c r="AF72">
        <v>-4.7264670000000004</v>
      </c>
      <c r="AG72">
        <v>54.077399999999997</v>
      </c>
      <c r="AH72">
        <v>3</v>
      </c>
      <c r="AI72" t="s">
        <v>105</v>
      </c>
      <c r="AJ72" t="s">
        <v>106</v>
      </c>
      <c r="AK72">
        <v>5</v>
      </c>
      <c r="AL72" t="s">
        <v>107</v>
      </c>
      <c r="AM72" t="s">
        <v>108</v>
      </c>
      <c r="AN72">
        <v>3</v>
      </c>
      <c r="AO72" t="s">
        <v>98</v>
      </c>
      <c r="AP72">
        <v>0.85062089116143169</v>
      </c>
    </row>
    <row r="73" spans="1:42" x14ac:dyDescent="0.2">
      <c r="A73" t="s">
        <v>64</v>
      </c>
      <c r="B73" t="s">
        <v>35</v>
      </c>
      <c r="C73" s="1">
        <v>0.20833333333333334</v>
      </c>
      <c r="D73">
        <v>300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5">
        <v>0</v>
      </c>
      <c r="W73">
        <v>0</v>
      </c>
      <c r="X73">
        <v>0</v>
      </c>
      <c r="Y73">
        <f t="shared" si="3"/>
        <v>6</v>
      </c>
      <c r="Z73">
        <v>4</v>
      </c>
      <c r="AA73">
        <v>8</v>
      </c>
      <c r="AB73">
        <f t="shared" si="4"/>
        <v>2</v>
      </c>
      <c r="AC73">
        <f t="shared" si="5"/>
        <v>4</v>
      </c>
      <c r="AD73">
        <f t="shared" si="6"/>
        <v>0.5</v>
      </c>
      <c r="AE73">
        <v>13</v>
      </c>
      <c r="AF73">
        <v>-4.7264670000000004</v>
      </c>
      <c r="AG73">
        <v>54.077399999999997</v>
      </c>
      <c r="AH73">
        <v>3</v>
      </c>
      <c r="AI73" t="s">
        <v>105</v>
      </c>
      <c r="AJ73" t="s">
        <v>106</v>
      </c>
      <c r="AK73">
        <v>5</v>
      </c>
      <c r="AL73" t="s">
        <v>107</v>
      </c>
      <c r="AM73" t="s">
        <v>108</v>
      </c>
      <c r="AN73">
        <v>3</v>
      </c>
      <c r="AO73" t="s">
        <v>98</v>
      </c>
      <c r="AP73">
        <v>0.85062089116143169</v>
      </c>
    </row>
    <row r="74" spans="1:42" x14ac:dyDescent="0.2">
      <c r="A74" t="s">
        <v>64</v>
      </c>
      <c r="B74" t="s">
        <v>35</v>
      </c>
      <c r="C74" s="1">
        <v>0.22916666666666666</v>
      </c>
      <c r="D74">
        <v>330</v>
      </c>
      <c r="E74">
        <v>0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 s="5">
        <v>0</v>
      </c>
      <c r="W74">
        <v>0</v>
      </c>
      <c r="X74">
        <v>0</v>
      </c>
      <c r="Y74">
        <f t="shared" si="3"/>
        <v>6</v>
      </c>
      <c r="Z74">
        <v>4</v>
      </c>
      <c r="AA74">
        <v>8</v>
      </c>
      <c r="AB74">
        <f t="shared" si="4"/>
        <v>2</v>
      </c>
      <c r="AC74">
        <f t="shared" si="5"/>
        <v>4</v>
      </c>
      <c r="AD74">
        <f t="shared" si="6"/>
        <v>0.5</v>
      </c>
      <c r="AE74">
        <v>13</v>
      </c>
      <c r="AF74">
        <v>-4.7264670000000004</v>
      </c>
      <c r="AG74">
        <v>54.077399999999997</v>
      </c>
      <c r="AH74">
        <v>3</v>
      </c>
      <c r="AI74" t="s">
        <v>105</v>
      </c>
      <c r="AJ74" t="s">
        <v>106</v>
      </c>
      <c r="AK74">
        <v>5</v>
      </c>
      <c r="AL74" t="s">
        <v>107</v>
      </c>
      <c r="AM74" t="s">
        <v>108</v>
      </c>
      <c r="AN74">
        <v>3</v>
      </c>
      <c r="AO74" t="s">
        <v>98</v>
      </c>
      <c r="AP74">
        <v>0.85062089116143169</v>
      </c>
    </row>
    <row r="75" spans="1:42" x14ac:dyDescent="0.2">
      <c r="A75" t="s">
        <v>64</v>
      </c>
      <c r="B75" t="s">
        <v>35</v>
      </c>
      <c r="C75" s="1">
        <v>0.25</v>
      </c>
      <c r="D75">
        <v>360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5">
        <v>0</v>
      </c>
      <c r="W75">
        <v>0</v>
      </c>
      <c r="X75">
        <v>0</v>
      </c>
      <c r="Y75">
        <f t="shared" si="3"/>
        <v>4</v>
      </c>
      <c r="Z75">
        <v>2</v>
      </c>
      <c r="AA75">
        <v>8</v>
      </c>
      <c r="AB75">
        <f t="shared" si="4"/>
        <v>2</v>
      </c>
      <c r="AC75">
        <f t="shared" si="5"/>
        <v>2</v>
      </c>
      <c r="AD75">
        <f t="shared" si="6"/>
        <v>1</v>
      </c>
      <c r="AE75">
        <v>13</v>
      </c>
      <c r="AF75">
        <v>-4.7264670000000004</v>
      </c>
      <c r="AG75">
        <v>54.077399999999997</v>
      </c>
      <c r="AH75">
        <v>3</v>
      </c>
      <c r="AI75" t="s">
        <v>105</v>
      </c>
      <c r="AJ75" t="s">
        <v>106</v>
      </c>
      <c r="AK75">
        <v>5</v>
      </c>
      <c r="AL75" t="s">
        <v>107</v>
      </c>
      <c r="AM75" t="s">
        <v>108</v>
      </c>
      <c r="AN75">
        <v>3</v>
      </c>
      <c r="AO75" t="s">
        <v>98</v>
      </c>
      <c r="AP75">
        <v>0.85062089116143169</v>
      </c>
    </row>
    <row r="76" spans="1:42" x14ac:dyDescent="0.2">
      <c r="A76" t="s">
        <v>65</v>
      </c>
      <c r="B76" t="s">
        <v>35</v>
      </c>
      <c r="C76" s="1">
        <v>0.27083333333333331</v>
      </c>
      <c r="D76" s="10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 s="5">
        <v>0</v>
      </c>
      <c r="W76">
        <v>0</v>
      </c>
      <c r="X76">
        <v>0</v>
      </c>
      <c r="Y76">
        <f t="shared" si="3"/>
        <v>3</v>
      </c>
      <c r="Z76">
        <v>2</v>
      </c>
      <c r="AA76">
        <v>8</v>
      </c>
      <c r="AB76">
        <f t="shared" si="4"/>
        <v>1</v>
      </c>
      <c r="AC76">
        <f t="shared" si="5"/>
        <v>2</v>
      </c>
      <c r="AD76">
        <f t="shared" si="6"/>
        <v>0.5</v>
      </c>
      <c r="AE76">
        <v>13</v>
      </c>
      <c r="AF76">
        <v>-4.7264670000000004</v>
      </c>
      <c r="AG76">
        <v>54.077399999999997</v>
      </c>
      <c r="AH76">
        <v>3</v>
      </c>
      <c r="AI76" t="s">
        <v>105</v>
      </c>
      <c r="AJ76" t="s">
        <v>106</v>
      </c>
      <c r="AK76">
        <v>5</v>
      </c>
      <c r="AL76" t="s">
        <v>107</v>
      </c>
      <c r="AM76" t="s">
        <v>108</v>
      </c>
      <c r="AN76">
        <v>3</v>
      </c>
      <c r="AO76" t="s">
        <v>98</v>
      </c>
      <c r="AP76">
        <v>0.85062089116143169</v>
      </c>
    </row>
    <row r="77" spans="1:42" x14ac:dyDescent="0.2">
      <c r="A77" t="s">
        <v>181</v>
      </c>
      <c r="B77" t="s">
        <v>36</v>
      </c>
      <c r="C77" s="1"/>
      <c r="D77" s="10"/>
      <c r="E77">
        <f>E79/13</f>
        <v>0.76923076923076927</v>
      </c>
      <c r="F77">
        <f t="shared" ref="F77:U77" si="18">F79/13</f>
        <v>1</v>
      </c>
      <c r="G77">
        <f t="shared" si="18"/>
        <v>0.69230769230769229</v>
      </c>
      <c r="H77">
        <f t="shared" si="18"/>
        <v>1</v>
      </c>
      <c r="I77">
        <f t="shared" si="18"/>
        <v>0.76923076923076927</v>
      </c>
      <c r="J77">
        <f t="shared" si="18"/>
        <v>0</v>
      </c>
      <c r="K77">
        <f t="shared" si="18"/>
        <v>0</v>
      </c>
      <c r="L77">
        <f t="shared" si="18"/>
        <v>0.46153846153846156</v>
      </c>
      <c r="M77">
        <f t="shared" si="18"/>
        <v>0</v>
      </c>
      <c r="N77">
        <f t="shared" si="18"/>
        <v>0</v>
      </c>
      <c r="O77">
        <f t="shared" si="18"/>
        <v>0</v>
      </c>
      <c r="P77">
        <f t="shared" si="18"/>
        <v>7.6923076923076927E-2</v>
      </c>
      <c r="Q77">
        <f t="shared" si="18"/>
        <v>7.6923076923076927E-2</v>
      </c>
      <c r="R77">
        <f t="shared" si="18"/>
        <v>0.46153846153846156</v>
      </c>
      <c r="S77">
        <f t="shared" si="18"/>
        <v>0</v>
      </c>
      <c r="T77">
        <f t="shared" si="18"/>
        <v>0</v>
      </c>
      <c r="U77">
        <f t="shared" si="18"/>
        <v>0</v>
      </c>
      <c r="V77" s="5"/>
    </row>
    <row r="78" spans="1:42" x14ac:dyDescent="0.2">
      <c r="A78" t="s">
        <v>22</v>
      </c>
      <c r="C78" s="1"/>
      <c r="D78" s="10"/>
      <c r="E78">
        <f>COUNTIF(E79, "&gt;0")</f>
        <v>1</v>
      </c>
      <c r="F78">
        <f t="shared" ref="F78:U78" si="19">COUNTIF(F79, "&gt;0")</f>
        <v>1</v>
      </c>
      <c r="G78">
        <f t="shared" si="19"/>
        <v>1</v>
      </c>
      <c r="H78">
        <f t="shared" si="19"/>
        <v>1</v>
      </c>
      <c r="I78">
        <f t="shared" si="19"/>
        <v>1</v>
      </c>
      <c r="J78">
        <f t="shared" si="19"/>
        <v>0</v>
      </c>
      <c r="K78">
        <f t="shared" si="19"/>
        <v>0</v>
      </c>
      <c r="L78">
        <f t="shared" si="19"/>
        <v>1</v>
      </c>
      <c r="M78">
        <f t="shared" si="19"/>
        <v>0</v>
      </c>
      <c r="N78">
        <f t="shared" si="19"/>
        <v>0</v>
      </c>
      <c r="O78">
        <f t="shared" si="19"/>
        <v>0</v>
      </c>
      <c r="P78">
        <f t="shared" si="19"/>
        <v>1</v>
      </c>
      <c r="Q78">
        <f t="shared" si="19"/>
        <v>1</v>
      </c>
      <c r="R78">
        <f t="shared" si="19"/>
        <v>1</v>
      </c>
      <c r="S78">
        <f t="shared" si="19"/>
        <v>0</v>
      </c>
      <c r="T78">
        <f t="shared" si="19"/>
        <v>0</v>
      </c>
      <c r="U78">
        <f t="shared" si="19"/>
        <v>0</v>
      </c>
      <c r="V78" s="5"/>
      <c r="AA78">
        <f>COUNTIF(E78:U78,1)</f>
        <v>9</v>
      </c>
    </row>
    <row r="79" spans="1:42" x14ac:dyDescent="0.2">
      <c r="A79" t="s">
        <v>44</v>
      </c>
      <c r="C79" s="1"/>
      <c r="D79" s="10"/>
      <c r="E79">
        <f>COUNTIF(E80:E92,1)</f>
        <v>10</v>
      </c>
      <c r="F79">
        <f t="shared" ref="F79:U79" si="20">COUNTIF(F80:F92,1)</f>
        <v>13</v>
      </c>
      <c r="G79">
        <f t="shared" si="20"/>
        <v>9</v>
      </c>
      <c r="H79">
        <f t="shared" si="20"/>
        <v>13</v>
      </c>
      <c r="I79">
        <f t="shared" si="20"/>
        <v>10</v>
      </c>
      <c r="J79">
        <f t="shared" si="20"/>
        <v>0</v>
      </c>
      <c r="K79">
        <f t="shared" si="20"/>
        <v>0</v>
      </c>
      <c r="L79">
        <f t="shared" si="20"/>
        <v>6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1</v>
      </c>
      <c r="Q79">
        <f t="shared" si="20"/>
        <v>1</v>
      </c>
      <c r="R79">
        <f t="shared" si="20"/>
        <v>6</v>
      </c>
      <c r="S79">
        <f t="shared" si="20"/>
        <v>0</v>
      </c>
      <c r="T79">
        <f t="shared" si="20"/>
        <v>0</v>
      </c>
      <c r="U79">
        <f t="shared" si="20"/>
        <v>0</v>
      </c>
      <c r="V79" s="5"/>
    </row>
    <row r="80" spans="1:42" x14ac:dyDescent="0.2">
      <c r="A80" t="s">
        <v>46</v>
      </c>
      <c r="B80" t="s">
        <v>36</v>
      </c>
      <c r="C80" s="1">
        <v>2.0833333333333332E-2</v>
      </c>
      <c r="D80">
        <v>30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 s="5">
        <v>0</v>
      </c>
      <c r="W80">
        <v>0</v>
      </c>
      <c r="X80">
        <v>0</v>
      </c>
      <c r="Y80">
        <f t="shared" si="3"/>
        <v>8</v>
      </c>
      <c r="Z80">
        <v>6</v>
      </c>
      <c r="AA80">
        <v>12</v>
      </c>
      <c r="AB80">
        <f t="shared" si="4"/>
        <v>2</v>
      </c>
      <c r="AC80">
        <f t="shared" si="5"/>
        <v>6</v>
      </c>
      <c r="AD80">
        <f t="shared" si="6"/>
        <v>0.33333333333333331</v>
      </c>
      <c r="AE80">
        <v>13</v>
      </c>
      <c r="AF80">
        <v>-5.1875</v>
      </c>
      <c r="AG80">
        <v>55.926400000000001</v>
      </c>
      <c r="AH80">
        <v>3</v>
      </c>
      <c r="AI80" t="s">
        <v>109</v>
      </c>
      <c r="AJ80" t="s">
        <v>110</v>
      </c>
      <c r="AK80">
        <v>25</v>
      </c>
      <c r="AL80" t="s">
        <v>111</v>
      </c>
      <c r="AM80" t="s">
        <v>108</v>
      </c>
      <c r="AN80">
        <v>3</v>
      </c>
      <c r="AO80" t="s">
        <v>112</v>
      </c>
      <c r="AP80">
        <v>0.86469135802469133</v>
      </c>
    </row>
    <row r="81" spans="1:42" x14ac:dyDescent="0.2">
      <c r="A81" t="s">
        <v>46</v>
      </c>
      <c r="B81" t="s">
        <v>36</v>
      </c>
      <c r="C81" s="1">
        <v>4.1666666666666664E-2</v>
      </c>
      <c r="D81">
        <v>60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 s="5">
        <v>0</v>
      </c>
      <c r="W81">
        <v>0</v>
      </c>
      <c r="X81">
        <v>0</v>
      </c>
      <c r="Y81">
        <f t="shared" si="3"/>
        <v>7</v>
      </c>
      <c r="Z81">
        <v>5</v>
      </c>
      <c r="AA81">
        <v>12</v>
      </c>
      <c r="AB81">
        <f t="shared" si="4"/>
        <v>2</v>
      </c>
      <c r="AC81">
        <f t="shared" si="5"/>
        <v>5</v>
      </c>
      <c r="AD81">
        <f t="shared" si="6"/>
        <v>0.4</v>
      </c>
      <c r="AE81">
        <v>13</v>
      </c>
      <c r="AF81">
        <v>-5.1875</v>
      </c>
      <c r="AG81">
        <v>55.926400000000001</v>
      </c>
      <c r="AH81">
        <v>3</v>
      </c>
      <c r="AI81" t="s">
        <v>109</v>
      </c>
      <c r="AJ81" t="s">
        <v>110</v>
      </c>
      <c r="AK81">
        <v>25</v>
      </c>
      <c r="AL81" t="s">
        <v>111</v>
      </c>
      <c r="AM81" t="s">
        <v>108</v>
      </c>
      <c r="AN81">
        <v>3</v>
      </c>
      <c r="AO81" t="s">
        <v>112</v>
      </c>
      <c r="AP81">
        <v>0.86469135802469133</v>
      </c>
    </row>
    <row r="82" spans="1:42" x14ac:dyDescent="0.2">
      <c r="A82" t="s">
        <v>46</v>
      </c>
      <c r="B82" t="s">
        <v>36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v>0</v>
      </c>
      <c r="W82">
        <v>0</v>
      </c>
      <c r="X82">
        <v>0</v>
      </c>
      <c r="Y82">
        <f t="shared" si="3"/>
        <v>6</v>
      </c>
      <c r="Z82">
        <v>4</v>
      </c>
      <c r="AA82">
        <v>12</v>
      </c>
      <c r="AB82">
        <f t="shared" si="4"/>
        <v>2</v>
      </c>
      <c r="AC82">
        <f t="shared" si="5"/>
        <v>4</v>
      </c>
      <c r="AD82">
        <f t="shared" si="6"/>
        <v>0.5</v>
      </c>
      <c r="AE82">
        <v>13</v>
      </c>
      <c r="AF82">
        <v>-5.1875</v>
      </c>
      <c r="AG82">
        <v>55.926400000000001</v>
      </c>
      <c r="AH82">
        <v>3</v>
      </c>
      <c r="AI82" t="s">
        <v>109</v>
      </c>
      <c r="AJ82" t="s">
        <v>110</v>
      </c>
      <c r="AK82">
        <v>25</v>
      </c>
      <c r="AL82" t="s">
        <v>111</v>
      </c>
      <c r="AM82" t="s">
        <v>108</v>
      </c>
      <c r="AN82">
        <v>3</v>
      </c>
      <c r="AO82" t="s">
        <v>112</v>
      </c>
      <c r="AP82">
        <v>0.86469135802469133</v>
      </c>
    </row>
    <row r="83" spans="1:42" x14ac:dyDescent="0.2">
      <c r="A83" t="s">
        <v>46</v>
      </c>
      <c r="B83" t="s">
        <v>36</v>
      </c>
      <c r="C83" s="1">
        <v>8.3333333333333329E-2</v>
      </c>
      <c r="D83">
        <v>120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v>0</v>
      </c>
      <c r="W83">
        <v>0</v>
      </c>
      <c r="X83">
        <v>0</v>
      </c>
      <c r="Y83">
        <f t="shared" si="3"/>
        <v>4</v>
      </c>
      <c r="Z83">
        <v>2</v>
      </c>
      <c r="AA83">
        <v>12</v>
      </c>
      <c r="AB83">
        <f t="shared" si="4"/>
        <v>2</v>
      </c>
      <c r="AC83">
        <f t="shared" si="5"/>
        <v>2</v>
      </c>
      <c r="AD83">
        <f t="shared" si="6"/>
        <v>1</v>
      </c>
      <c r="AE83">
        <v>13</v>
      </c>
      <c r="AF83">
        <v>-5.1875</v>
      </c>
      <c r="AG83">
        <v>55.926400000000001</v>
      </c>
      <c r="AH83">
        <v>3</v>
      </c>
      <c r="AI83" t="s">
        <v>109</v>
      </c>
      <c r="AJ83" t="s">
        <v>110</v>
      </c>
      <c r="AK83">
        <v>25</v>
      </c>
      <c r="AL83" t="s">
        <v>111</v>
      </c>
      <c r="AM83" t="s">
        <v>108</v>
      </c>
      <c r="AN83">
        <v>3</v>
      </c>
      <c r="AO83" t="s">
        <v>112</v>
      </c>
      <c r="AP83">
        <v>0.86469135802469133</v>
      </c>
    </row>
    <row r="84" spans="1:42" x14ac:dyDescent="0.2">
      <c r="A84" t="s">
        <v>46</v>
      </c>
      <c r="B84" t="s">
        <v>36</v>
      </c>
      <c r="C84" s="1">
        <v>0.10416666666666667</v>
      </c>
      <c r="D84">
        <v>150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5">
        <v>0</v>
      </c>
      <c r="W84">
        <v>0</v>
      </c>
      <c r="X84">
        <v>0</v>
      </c>
      <c r="Y84">
        <f t="shared" si="3"/>
        <v>4</v>
      </c>
      <c r="Z84">
        <v>2</v>
      </c>
      <c r="AA84">
        <v>12</v>
      </c>
      <c r="AB84">
        <f t="shared" si="4"/>
        <v>2</v>
      </c>
      <c r="AC84">
        <f t="shared" si="5"/>
        <v>2</v>
      </c>
      <c r="AD84">
        <f t="shared" si="6"/>
        <v>1</v>
      </c>
      <c r="AE84">
        <v>13</v>
      </c>
      <c r="AF84">
        <v>-5.1875</v>
      </c>
      <c r="AG84">
        <v>55.926400000000001</v>
      </c>
      <c r="AH84">
        <v>3</v>
      </c>
      <c r="AI84" t="s">
        <v>109</v>
      </c>
      <c r="AJ84" t="s">
        <v>110</v>
      </c>
      <c r="AK84">
        <v>25</v>
      </c>
      <c r="AL84" t="s">
        <v>111</v>
      </c>
      <c r="AM84" t="s">
        <v>108</v>
      </c>
      <c r="AN84">
        <v>3</v>
      </c>
      <c r="AO84" t="s">
        <v>112</v>
      </c>
      <c r="AP84">
        <v>0.86469135802469133</v>
      </c>
    </row>
    <row r="85" spans="1:42" x14ac:dyDescent="0.2">
      <c r="A85" t="s">
        <v>46</v>
      </c>
      <c r="B85" t="s">
        <v>36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 s="5">
        <v>0</v>
      </c>
      <c r="W85">
        <v>0</v>
      </c>
      <c r="X85">
        <v>0</v>
      </c>
      <c r="Y85">
        <f t="shared" si="3"/>
        <v>6</v>
      </c>
      <c r="Z85">
        <v>4</v>
      </c>
      <c r="AA85">
        <v>12</v>
      </c>
      <c r="AB85">
        <f t="shared" si="4"/>
        <v>2</v>
      </c>
      <c r="AC85">
        <f t="shared" si="5"/>
        <v>4</v>
      </c>
      <c r="AD85">
        <f t="shared" si="6"/>
        <v>0.5</v>
      </c>
      <c r="AE85">
        <v>13</v>
      </c>
      <c r="AF85">
        <v>-5.1875</v>
      </c>
      <c r="AG85">
        <v>55.926400000000001</v>
      </c>
      <c r="AH85">
        <v>3</v>
      </c>
      <c r="AI85" t="s">
        <v>109</v>
      </c>
      <c r="AJ85" t="s">
        <v>110</v>
      </c>
      <c r="AK85">
        <v>25</v>
      </c>
      <c r="AL85" t="s">
        <v>111</v>
      </c>
      <c r="AM85" t="s">
        <v>108</v>
      </c>
      <c r="AN85">
        <v>3</v>
      </c>
      <c r="AO85" t="s">
        <v>112</v>
      </c>
      <c r="AP85">
        <v>0.86469135802469133</v>
      </c>
    </row>
    <row r="86" spans="1:42" x14ac:dyDescent="0.2">
      <c r="A86" t="s">
        <v>46</v>
      </c>
      <c r="B86" t="s">
        <v>36</v>
      </c>
      <c r="C86" s="1">
        <v>0.14583333333333334</v>
      </c>
      <c r="D86">
        <v>210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5">
        <v>0</v>
      </c>
      <c r="W86">
        <v>0</v>
      </c>
      <c r="X86">
        <v>0</v>
      </c>
      <c r="Y86">
        <f t="shared" si="3"/>
        <v>7</v>
      </c>
      <c r="Z86">
        <v>5</v>
      </c>
      <c r="AA86">
        <v>12</v>
      </c>
      <c r="AB86">
        <f t="shared" si="4"/>
        <v>2</v>
      </c>
      <c r="AC86">
        <f t="shared" si="5"/>
        <v>5</v>
      </c>
      <c r="AD86">
        <f t="shared" si="6"/>
        <v>0.4</v>
      </c>
      <c r="AE86">
        <v>13</v>
      </c>
      <c r="AF86">
        <v>-5.1875</v>
      </c>
      <c r="AG86">
        <v>55.926400000000001</v>
      </c>
      <c r="AH86">
        <v>3</v>
      </c>
      <c r="AI86" t="s">
        <v>109</v>
      </c>
      <c r="AJ86" t="s">
        <v>110</v>
      </c>
      <c r="AK86">
        <v>25</v>
      </c>
      <c r="AL86" t="s">
        <v>111</v>
      </c>
      <c r="AM86" t="s">
        <v>108</v>
      </c>
      <c r="AN86">
        <v>3</v>
      </c>
      <c r="AO86" t="s">
        <v>112</v>
      </c>
      <c r="AP86">
        <v>0.86469135802469133</v>
      </c>
    </row>
    <row r="87" spans="1:42" x14ac:dyDescent="0.2">
      <c r="A87" t="s">
        <v>46</v>
      </c>
      <c r="B87" t="s">
        <v>36</v>
      </c>
      <c r="C87" s="1">
        <v>0.16666666666666666</v>
      </c>
      <c r="D87">
        <v>240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v>0</v>
      </c>
      <c r="W87">
        <v>0</v>
      </c>
      <c r="X87">
        <v>1</v>
      </c>
      <c r="Y87">
        <f t="shared" si="3"/>
        <v>3</v>
      </c>
      <c r="Z87">
        <v>1</v>
      </c>
      <c r="AA87">
        <v>12</v>
      </c>
      <c r="AB87">
        <f t="shared" si="4"/>
        <v>2</v>
      </c>
      <c r="AC87">
        <f t="shared" si="5"/>
        <v>1</v>
      </c>
      <c r="AD87">
        <f t="shared" si="6"/>
        <v>2</v>
      </c>
      <c r="AE87">
        <v>13</v>
      </c>
      <c r="AF87">
        <v>-5.1875</v>
      </c>
      <c r="AG87">
        <v>55.926400000000001</v>
      </c>
      <c r="AH87">
        <v>3</v>
      </c>
      <c r="AI87" t="s">
        <v>109</v>
      </c>
      <c r="AJ87" t="s">
        <v>110</v>
      </c>
      <c r="AK87">
        <v>25</v>
      </c>
      <c r="AL87" t="s">
        <v>111</v>
      </c>
      <c r="AM87" t="s">
        <v>108</v>
      </c>
      <c r="AN87">
        <v>3</v>
      </c>
      <c r="AO87" t="s">
        <v>112</v>
      </c>
      <c r="AP87">
        <v>0.86469135802469133</v>
      </c>
    </row>
    <row r="88" spans="1:42" x14ac:dyDescent="0.2">
      <c r="A88" t="s">
        <v>46</v>
      </c>
      <c r="B88" t="s">
        <v>36</v>
      </c>
      <c r="C88" s="1">
        <v>0.1875</v>
      </c>
      <c r="D88">
        <v>270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 s="5">
        <v>0</v>
      </c>
      <c r="W88">
        <v>0</v>
      </c>
      <c r="X88">
        <v>1</v>
      </c>
      <c r="Y88">
        <f t="shared" si="3"/>
        <v>6</v>
      </c>
      <c r="Z88">
        <v>5</v>
      </c>
      <c r="AA88">
        <v>12</v>
      </c>
      <c r="AB88">
        <f t="shared" si="4"/>
        <v>1</v>
      </c>
      <c r="AC88">
        <f t="shared" si="5"/>
        <v>5</v>
      </c>
      <c r="AD88">
        <f t="shared" si="6"/>
        <v>0.2</v>
      </c>
      <c r="AE88">
        <v>13</v>
      </c>
      <c r="AF88">
        <v>-5.1875</v>
      </c>
      <c r="AG88">
        <v>55.926400000000001</v>
      </c>
      <c r="AH88">
        <v>3</v>
      </c>
      <c r="AI88" t="s">
        <v>109</v>
      </c>
      <c r="AJ88" t="s">
        <v>110</v>
      </c>
      <c r="AK88">
        <v>25</v>
      </c>
      <c r="AL88" t="s">
        <v>111</v>
      </c>
      <c r="AM88" t="s">
        <v>108</v>
      </c>
      <c r="AN88">
        <v>3</v>
      </c>
      <c r="AO88" t="s">
        <v>112</v>
      </c>
      <c r="AP88">
        <v>0.86469135802469133</v>
      </c>
    </row>
    <row r="89" spans="1:42" x14ac:dyDescent="0.2">
      <c r="A89" t="s">
        <v>46</v>
      </c>
      <c r="B89" t="s">
        <v>36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v>0</v>
      </c>
      <c r="W89">
        <v>0</v>
      </c>
      <c r="X89">
        <v>1</v>
      </c>
      <c r="Y89">
        <f t="shared" si="3"/>
        <v>4</v>
      </c>
      <c r="Z89">
        <v>3</v>
      </c>
      <c r="AA89">
        <v>12</v>
      </c>
      <c r="AB89">
        <f t="shared" si="4"/>
        <v>2</v>
      </c>
      <c r="AC89">
        <f t="shared" si="5"/>
        <v>2</v>
      </c>
      <c r="AD89">
        <f t="shared" si="6"/>
        <v>1</v>
      </c>
      <c r="AE89">
        <v>13</v>
      </c>
      <c r="AF89">
        <v>-5.1875</v>
      </c>
      <c r="AG89">
        <v>55.926400000000001</v>
      </c>
      <c r="AH89">
        <v>3</v>
      </c>
      <c r="AI89" t="s">
        <v>109</v>
      </c>
      <c r="AJ89" t="s">
        <v>110</v>
      </c>
      <c r="AK89">
        <v>25</v>
      </c>
      <c r="AL89" t="s">
        <v>111</v>
      </c>
      <c r="AM89" t="s">
        <v>108</v>
      </c>
      <c r="AN89">
        <v>3</v>
      </c>
      <c r="AO89" t="s">
        <v>112</v>
      </c>
      <c r="AP89">
        <v>0.86469135802469133</v>
      </c>
    </row>
    <row r="90" spans="1:42" x14ac:dyDescent="0.2">
      <c r="A90" t="s">
        <v>46</v>
      </c>
      <c r="B90" t="s">
        <v>36</v>
      </c>
      <c r="C90" s="1">
        <v>0.22916666666666666</v>
      </c>
      <c r="D90">
        <v>330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5">
        <v>0</v>
      </c>
      <c r="W90">
        <v>0</v>
      </c>
      <c r="X90">
        <v>0</v>
      </c>
      <c r="Y90">
        <f t="shared" si="3"/>
        <v>3</v>
      </c>
      <c r="Z90">
        <v>2</v>
      </c>
      <c r="AA90">
        <v>12</v>
      </c>
      <c r="AB90">
        <f t="shared" si="4"/>
        <v>1</v>
      </c>
      <c r="AC90">
        <f t="shared" si="5"/>
        <v>2</v>
      </c>
      <c r="AD90">
        <f t="shared" si="6"/>
        <v>0.5</v>
      </c>
      <c r="AE90">
        <v>13</v>
      </c>
      <c r="AF90">
        <v>-5.1875</v>
      </c>
      <c r="AG90">
        <v>55.926400000000001</v>
      </c>
      <c r="AH90">
        <v>3</v>
      </c>
      <c r="AI90" t="s">
        <v>109</v>
      </c>
      <c r="AJ90" t="s">
        <v>110</v>
      </c>
      <c r="AK90">
        <v>25</v>
      </c>
      <c r="AL90" t="s">
        <v>111</v>
      </c>
      <c r="AM90" t="s">
        <v>108</v>
      </c>
      <c r="AN90">
        <v>3</v>
      </c>
      <c r="AO90" t="s">
        <v>112</v>
      </c>
      <c r="AP90">
        <v>0.86469135802469133</v>
      </c>
    </row>
    <row r="91" spans="1:42" x14ac:dyDescent="0.2">
      <c r="A91" t="s">
        <v>46</v>
      </c>
      <c r="B91" t="s">
        <v>36</v>
      </c>
      <c r="C91" s="1">
        <v>0.25</v>
      </c>
      <c r="D91">
        <v>360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5">
        <v>0</v>
      </c>
      <c r="W91">
        <v>0</v>
      </c>
      <c r="X91">
        <v>0</v>
      </c>
      <c r="Y91">
        <f t="shared" si="3"/>
        <v>4</v>
      </c>
      <c r="Z91">
        <v>3</v>
      </c>
      <c r="AA91">
        <v>12</v>
      </c>
      <c r="AB91">
        <f t="shared" si="4"/>
        <v>1</v>
      </c>
      <c r="AC91">
        <f t="shared" si="5"/>
        <v>3</v>
      </c>
      <c r="AD91">
        <f t="shared" si="6"/>
        <v>0.33333333333333331</v>
      </c>
      <c r="AE91">
        <v>13</v>
      </c>
      <c r="AF91">
        <v>-5.1875</v>
      </c>
      <c r="AG91">
        <v>55.926400000000001</v>
      </c>
      <c r="AH91">
        <v>3</v>
      </c>
      <c r="AI91" t="s">
        <v>109</v>
      </c>
      <c r="AJ91" t="s">
        <v>110</v>
      </c>
      <c r="AK91">
        <v>25</v>
      </c>
      <c r="AL91" t="s">
        <v>111</v>
      </c>
      <c r="AM91" t="s">
        <v>108</v>
      </c>
      <c r="AN91">
        <v>3</v>
      </c>
      <c r="AO91" t="s">
        <v>112</v>
      </c>
      <c r="AP91">
        <v>0.86469135802469133</v>
      </c>
    </row>
    <row r="92" spans="1:42" x14ac:dyDescent="0.2">
      <c r="A92" t="s">
        <v>47</v>
      </c>
      <c r="B92" t="s">
        <v>36</v>
      </c>
      <c r="C92" s="1">
        <v>0.27083333333333331</v>
      </c>
      <c r="D92" s="10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 s="5">
        <v>0</v>
      </c>
      <c r="W92">
        <v>0</v>
      </c>
      <c r="X92">
        <v>0</v>
      </c>
      <c r="Y92">
        <f t="shared" ref="Y92:Y170" si="21" xml:space="preserve"> COUNTIF(E92:V92, "&lt;&gt;0")</f>
        <v>7</v>
      </c>
      <c r="Z92">
        <v>5</v>
      </c>
      <c r="AA92">
        <v>12</v>
      </c>
      <c r="AB92">
        <f t="shared" ref="AB92:AB170" si="22">COUNTIF(H92:I92, "1") + COUNTIF(S92:T92, "1")</f>
        <v>2</v>
      </c>
      <c r="AC92">
        <f t="shared" ref="AC92:AC170" si="23">COUNTIF(E92:G92, "1") + COUNTIF(J92:R92,"1") + COUNTIF(U92,"1")</f>
        <v>5</v>
      </c>
      <c r="AD92">
        <f t="shared" ref="AD92:AD170" si="24">AB92/AC92</f>
        <v>0.4</v>
      </c>
      <c r="AE92">
        <v>13</v>
      </c>
      <c r="AF92">
        <v>-5.1875</v>
      </c>
      <c r="AG92">
        <v>55.926400000000001</v>
      </c>
      <c r="AH92">
        <v>3</v>
      </c>
      <c r="AI92" t="s">
        <v>109</v>
      </c>
      <c r="AJ92" t="s">
        <v>110</v>
      </c>
      <c r="AK92">
        <v>25</v>
      </c>
      <c r="AL92" t="s">
        <v>111</v>
      </c>
      <c r="AM92" t="s">
        <v>108</v>
      </c>
      <c r="AN92">
        <v>3</v>
      </c>
      <c r="AO92" t="s">
        <v>112</v>
      </c>
      <c r="AP92">
        <v>0.86469135802469133</v>
      </c>
    </row>
    <row r="93" spans="1:42" x14ac:dyDescent="0.2">
      <c r="A93" t="s">
        <v>181</v>
      </c>
      <c r="B93" t="s">
        <v>37</v>
      </c>
      <c r="C93" s="1"/>
      <c r="D93" s="10"/>
      <c r="E93">
        <f>E95/13</f>
        <v>0.46153846153846156</v>
      </c>
      <c r="F93">
        <f t="shared" ref="F93:U93" si="25">F95/13</f>
        <v>0.92307692307692313</v>
      </c>
      <c r="G93">
        <f t="shared" si="25"/>
        <v>0.61538461538461542</v>
      </c>
      <c r="H93">
        <f t="shared" si="25"/>
        <v>1</v>
      </c>
      <c r="I93">
        <f t="shared" si="25"/>
        <v>1</v>
      </c>
      <c r="J93">
        <f t="shared" si="25"/>
        <v>0.15384615384615385</v>
      </c>
      <c r="K93">
        <f t="shared" si="25"/>
        <v>0</v>
      </c>
      <c r="L93">
        <f t="shared" si="25"/>
        <v>0.69230769230769229</v>
      </c>
      <c r="M93">
        <f t="shared" si="25"/>
        <v>0</v>
      </c>
      <c r="N93">
        <f t="shared" si="25"/>
        <v>7.6923076923076927E-2</v>
      </c>
      <c r="O93">
        <f t="shared" si="25"/>
        <v>0.38461538461538464</v>
      </c>
      <c r="P93">
        <f t="shared" si="25"/>
        <v>7.6923076923076927E-2</v>
      </c>
      <c r="Q93">
        <f t="shared" si="25"/>
        <v>0.38461538461538464</v>
      </c>
      <c r="R93">
        <f t="shared" si="25"/>
        <v>0</v>
      </c>
      <c r="S93">
        <f t="shared" si="25"/>
        <v>0</v>
      </c>
      <c r="T93">
        <f t="shared" si="25"/>
        <v>0</v>
      </c>
      <c r="U93">
        <f t="shared" si="25"/>
        <v>0</v>
      </c>
      <c r="V93" s="5"/>
    </row>
    <row r="94" spans="1:42" x14ac:dyDescent="0.2">
      <c r="A94" t="s">
        <v>22</v>
      </c>
      <c r="C94" s="1"/>
      <c r="D94" s="10"/>
      <c r="E94">
        <f>COUNTIF(E95,"&gt;0")</f>
        <v>1</v>
      </c>
      <c r="F94">
        <f t="shared" ref="F94:U94" si="26">COUNTIF(F95,"&gt;0")</f>
        <v>1</v>
      </c>
      <c r="G94">
        <f t="shared" si="26"/>
        <v>1</v>
      </c>
      <c r="H94">
        <f t="shared" si="26"/>
        <v>1</v>
      </c>
      <c r="I94">
        <f t="shared" si="26"/>
        <v>1</v>
      </c>
      <c r="J94">
        <f t="shared" si="26"/>
        <v>1</v>
      </c>
      <c r="K94">
        <f t="shared" si="26"/>
        <v>0</v>
      </c>
      <c r="L94">
        <f t="shared" si="26"/>
        <v>1</v>
      </c>
      <c r="M94">
        <f t="shared" si="26"/>
        <v>0</v>
      </c>
      <c r="N94">
        <f t="shared" si="26"/>
        <v>1</v>
      </c>
      <c r="O94">
        <f t="shared" si="26"/>
        <v>1</v>
      </c>
      <c r="P94">
        <f t="shared" si="26"/>
        <v>1</v>
      </c>
      <c r="Q94">
        <f t="shared" si="26"/>
        <v>1</v>
      </c>
      <c r="R94">
        <f t="shared" si="26"/>
        <v>0</v>
      </c>
      <c r="S94">
        <f t="shared" si="26"/>
        <v>0</v>
      </c>
      <c r="T94">
        <f t="shared" si="26"/>
        <v>0</v>
      </c>
      <c r="U94">
        <f t="shared" si="26"/>
        <v>0</v>
      </c>
      <c r="V94" s="5"/>
      <c r="AA94">
        <f>COUNTIF(E94:U94,1)</f>
        <v>11</v>
      </c>
    </row>
    <row r="95" spans="1:42" x14ac:dyDescent="0.2">
      <c r="A95" t="s">
        <v>44</v>
      </c>
      <c r="C95" s="1"/>
      <c r="D95" s="10"/>
      <c r="E95">
        <f>COUNTIF(E96:E108,1)</f>
        <v>6</v>
      </c>
      <c r="F95">
        <f t="shared" ref="F95:U95" si="27">COUNTIF(F96:F108,1)</f>
        <v>12</v>
      </c>
      <c r="G95">
        <f t="shared" si="27"/>
        <v>8</v>
      </c>
      <c r="H95">
        <f t="shared" si="27"/>
        <v>13</v>
      </c>
      <c r="I95">
        <f t="shared" si="27"/>
        <v>13</v>
      </c>
      <c r="J95">
        <f t="shared" si="27"/>
        <v>2</v>
      </c>
      <c r="K95">
        <f t="shared" si="27"/>
        <v>0</v>
      </c>
      <c r="L95">
        <f t="shared" si="27"/>
        <v>9</v>
      </c>
      <c r="M95">
        <f t="shared" si="27"/>
        <v>0</v>
      </c>
      <c r="N95">
        <f t="shared" si="27"/>
        <v>1</v>
      </c>
      <c r="O95">
        <f t="shared" si="27"/>
        <v>5</v>
      </c>
      <c r="P95">
        <f t="shared" si="27"/>
        <v>1</v>
      </c>
      <c r="Q95">
        <f t="shared" si="27"/>
        <v>5</v>
      </c>
      <c r="R95">
        <f t="shared" si="27"/>
        <v>0</v>
      </c>
      <c r="S95">
        <f t="shared" si="27"/>
        <v>0</v>
      </c>
      <c r="T95">
        <f t="shared" si="27"/>
        <v>0</v>
      </c>
      <c r="U95">
        <f t="shared" si="27"/>
        <v>0</v>
      </c>
      <c r="V95" s="5"/>
    </row>
    <row r="96" spans="1:42" x14ac:dyDescent="0.2">
      <c r="A96" t="s">
        <v>48</v>
      </c>
      <c r="B96" t="s">
        <v>37</v>
      </c>
      <c r="C96" s="1">
        <v>2.0833333333333332E-2</v>
      </c>
      <c r="D96">
        <v>30</v>
      </c>
      <c r="E96">
        <v>0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5">
        <v>0</v>
      </c>
      <c r="W96">
        <v>0</v>
      </c>
      <c r="X96">
        <v>1</v>
      </c>
      <c r="Y96">
        <f t="shared" si="21"/>
        <v>4</v>
      </c>
      <c r="Z96">
        <v>2</v>
      </c>
      <c r="AA96">
        <v>13</v>
      </c>
      <c r="AB96">
        <f t="shared" si="22"/>
        <v>2</v>
      </c>
      <c r="AC96">
        <f t="shared" si="23"/>
        <v>2</v>
      </c>
      <c r="AD96">
        <f t="shared" si="24"/>
        <v>1</v>
      </c>
      <c r="AE96">
        <v>13</v>
      </c>
      <c r="AF96">
        <v>-6.2256669999999996</v>
      </c>
      <c r="AG96">
        <v>57.158332999999999</v>
      </c>
      <c r="AH96">
        <v>3</v>
      </c>
      <c r="AI96" t="s">
        <v>113</v>
      </c>
      <c r="AJ96" t="s">
        <v>114</v>
      </c>
      <c r="AK96">
        <v>10</v>
      </c>
      <c r="AL96" t="s">
        <v>107</v>
      </c>
      <c r="AM96" t="s">
        <v>115</v>
      </c>
      <c r="AN96">
        <v>1</v>
      </c>
      <c r="AO96" t="s">
        <v>112</v>
      </c>
      <c r="AP96">
        <v>0.88148918950167654</v>
      </c>
    </row>
    <row r="97" spans="1:42" x14ac:dyDescent="0.2">
      <c r="A97" t="s">
        <v>48</v>
      </c>
      <c r="B97" t="s">
        <v>37</v>
      </c>
      <c r="C97" s="1">
        <v>4.1666666666666664E-2</v>
      </c>
      <c r="D97">
        <v>60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5">
        <v>0</v>
      </c>
      <c r="W97">
        <v>0</v>
      </c>
      <c r="X97">
        <v>1</v>
      </c>
      <c r="Y97">
        <f t="shared" si="21"/>
        <v>6</v>
      </c>
      <c r="Z97">
        <v>5</v>
      </c>
      <c r="AA97">
        <v>13</v>
      </c>
      <c r="AB97">
        <f t="shared" si="22"/>
        <v>2</v>
      </c>
      <c r="AC97">
        <f t="shared" si="23"/>
        <v>4</v>
      </c>
      <c r="AD97">
        <f t="shared" si="24"/>
        <v>0.5</v>
      </c>
      <c r="AE97">
        <v>13</v>
      </c>
      <c r="AF97">
        <v>-6.2256669999999996</v>
      </c>
      <c r="AG97">
        <v>57.158332999999999</v>
      </c>
      <c r="AH97">
        <v>3</v>
      </c>
      <c r="AI97" t="s">
        <v>113</v>
      </c>
      <c r="AJ97" t="s">
        <v>114</v>
      </c>
      <c r="AK97">
        <v>10</v>
      </c>
      <c r="AL97" t="s">
        <v>107</v>
      </c>
      <c r="AM97" t="s">
        <v>115</v>
      </c>
      <c r="AN97">
        <v>1</v>
      </c>
      <c r="AO97" t="s">
        <v>112</v>
      </c>
      <c r="AP97">
        <v>0.88148918950167654</v>
      </c>
    </row>
    <row r="98" spans="1:42" x14ac:dyDescent="0.2">
      <c r="A98" t="s">
        <v>48</v>
      </c>
      <c r="B98" t="s">
        <v>37</v>
      </c>
      <c r="C98" s="1">
        <v>6.25E-2</v>
      </c>
      <c r="D98">
        <v>90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 s="5">
        <v>0</v>
      </c>
      <c r="W98">
        <v>0</v>
      </c>
      <c r="X98">
        <v>1</v>
      </c>
      <c r="Y98">
        <f t="shared" si="21"/>
        <v>7</v>
      </c>
      <c r="Z98">
        <v>5</v>
      </c>
      <c r="AA98">
        <v>13</v>
      </c>
      <c r="AB98">
        <f t="shared" si="22"/>
        <v>2</v>
      </c>
      <c r="AC98">
        <f t="shared" si="23"/>
        <v>5</v>
      </c>
      <c r="AD98">
        <f t="shared" si="24"/>
        <v>0.4</v>
      </c>
      <c r="AE98">
        <v>13</v>
      </c>
      <c r="AF98">
        <v>-6.2256669999999996</v>
      </c>
      <c r="AG98">
        <v>57.158332999999999</v>
      </c>
      <c r="AH98">
        <v>3</v>
      </c>
      <c r="AI98" t="s">
        <v>113</v>
      </c>
      <c r="AJ98" t="s">
        <v>114</v>
      </c>
      <c r="AK98">
        <v>10</v>
      </c>
      <c r="AL98" t="s">
        <v>107</v>
      </c>
      <c r="AM98" t="s">
        <v>115</v>
      </c>
      <c r="AN98">
        <v>1</v>
      </c>
      <c r="AO98" t="s">
        <v>112</v>
      </c>
      <c r="AP98">
        <v>0.88148918950167654</v>
      </c>
    </row>
    <row r="99" spans="1:42" x14ac:dyDescent="0.2">
      <c r="A99" t="s">
        <v>48</v>
      </c>
      <c r="B99" t="s">
        <v>37</v>
      </c>
      <c r="C99" s="1">
        <v>8.3333333333333329E-2</v>
      </c>
      <c r="D99">
        <v>120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5">
        <v>0</v>
      </c>
      <c r="W99">
        <v>0</v>
      </c>
      <c r="X99">
        <v>1</v>
      </c>
      <c r="Y99">
        <f t="shared" si="21"/>
        <v>7</v>
      </c>
      <c r="Z99">
        <v>6</v>
      </c>
      <c r="AA99">
        <v>13</v>
      </c>
      <c r="AB99">
        <f t="shared" si="22"/>
        <v>2</v>
      </c>
      <c r="AC99">
        <f t="shared" si="23"/>
        <v>5</v>
      </c>
      <c r="AD99">
        <f t="shared" si="24"/>
        <v>0.4</v>
      </c>
      <c r="AE99">
        <v>13</v>
      </c>
      <c r="AF99">
        <v>-6.2256669999999996</v>
      </c>
      <c r="AG99">
        <v>57.158332999999999</v>
      </c>
      <c r="AH99">
        <v>3</v>
      </c>
      <c r="AI99" t="s">
        <v>113</v>
      </c>
      <c r="AJ99" t="s">
        <v>114</v>
      </c>
      <c r="AK99">
        <v>10</v>
      </c>
      <c r="AL99" t="s">
        <v>107</v>
      </c>
      <c r="AM99" t="s">
        <v>115</v>
      </c>
      <c r="AN99">
        <v>1</v>
      </c>
      <c r="AO99" t="s">
        <v>112</v>
      </c>
      <c r="AP99">
        <v>0.88148918950167654</v>
      </c>
    </row>
    <row r="100" spans="1:42" x14ac:dyDescent="0.2">
      <c r="A100" t="s">
        <v>48</v>
      </c>
      <c r="B100" t="s">
        <v>37</v>
      </c>
      <c r="C100" s="1">
        <v>0.10416666666666667</v>
      </c>
      <c r="D100">
        <v>150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 s="5">
        <v>0</v>
      </c>
      <c r="W100">
        <v>0</v>
      </c>
      <c r="X100">
        <v>0</v>
      </c>
      <c r="Y100">
        <f t="shared" si="21"/>
        <v>8</v>
      </c>
      <c r="Z100">
        <v>7</v>
      </c>
      <c r="AA100">
        <v>13</v>
      </c>
      <c r="AB100">
        <f t="shared" si="22"/>
        <v>2</v>
      </c>
      <c r="AC100">
        <f t="shared" si="23"/>
        <v>6</v>
      </c>
      <c r="AD100">
        <f t="shared" si="24"/>
        <v>0.33333333333333331</v>
      </c>
      <c r="AE100">
        <v>13</v>
      </c>
      <c r="AF100">
        <v>-6.2256669999999996</v>
      </c>
      <c r="AG100">
        <v>57.158332999999999</v>
      </c>
      <c r="AH100">
        <v>3</v>
      </c>
      <c r="AI100" t="s">
        <v>113</v>
      </c>
      <c r="AJ100" t="s">
        <v>114</v>
      </c>
      <c r="AK100">
        <v>10</v>
      </c>
      <c r="AL100" t="s">
        <v>107</v>
      </c>
      <c r="AM100" t="s">
        <v>115</v>
      </c>
      <c r="AN100">
        <v>1</v>
      </c>
      <c r="AO100" t="s">
        <v>112</v>
      </c>
      <c r="AP100">
        <v>0.88148918950167654</v>
      </c>
    </row>
    <row r="101" spans="1:42" x14ac:dyDescent="0.2">
      <c r="A101" t="s">
        <v>48</v>
      </c>
      <c r="B101" t="s">
        <v>37</v>
      </c>
      <c r="C101" s="1">
        <v>0.125</v>
      </c>
      <c r="D101">
        <v>180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 s="5">
        <v>0</v>
      </c>
      <c r="W101">
        <v>0</v>
      </c>
      <c r="X101">
        <v>0</v>
      </c>
      <c r="Y101">
        <f t="shared" si="21"/>
        <v>7</v>
      </c>
      <c r="Z101">
        <v>6</v>
      </c>
      <c r="AA101">
        <v>13</v>
      </c>
      <c r="AB101">
        <f t="shared" si="22"/>
        <v>2</v>
      </c>
      <c r="AC101">
        <f t="shared" si="23"/>
        <v>5</v>
      </c>
      <c r="AD101">
        <f t="shared" si="24"/>
        <v>0.4</v>
      </c>
      <c r="AE101">
        <v>13</v>
      </c>
      <c r="AF101">
        <v>-6.2256669999999996</v>
      </c>
      <c r="AG101">
        <v>57.158332999999999</v>
      </c>
      <c r="AH101">
        <v>3</v>
      </c>
      <c r="AI101" t="s">
        <v>113</v>
      </c>
      <c r="AJ101" t="s">
        <v>114</v>
      </c>
      <c r="AK101">
        <v>10</v>
      </c>
      <c r="AL101" t="s">
        <v>107</v>
      </c>
      <c r="AM101" t="s">
        <v>115</v>
      </c>
      <c r="AN101">
        <v>1</v>
      </c>
      <c r="AO101" t="s">
        <v>112</v>
      </c>
      <c r="AP101">
        <v>0.88148918950167654</v>
      </c>
    </row>
    <row r="102" spans="1:42" x14ac:dyDescent="0.2">
      <c r="A102" t="s">
        <v>48</v>
      </c>
      <c r="B102" t="s">
        <v>37</v>
      </c>
      <c r="C102" s="1">
        <v>0.14583333333333334</v>
      </c>
      <c r="D102">
        <v>210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 s="5">
        <v>0</v>
      </c>
      <c r="W102">
        <v>0</v>
      </c>
      <c r="X102">
        <v>1</v>
      </c>
      <c r="Y102">
        <f t="shared" si="21"/>
        <v>7</v>
      </c>
      <c r="Z102">
        <v>5</v>
      </c>
      <c r="AA102">
        <v>13</v>
      </c>
      <c r="AB102">
        <f t="shared" si="22"/>
        <v>2</v>
      </c>
      <c r="AC102">
        <f t="shared" si="23"/>
        <v>5</v>
      </c>
      <c r="AD102">
        <f t="shared" si="24"/>
        <v>0.4</v>
      </c>
      <c r="AE102">
        <v>13</v>
      </c>
      <c r="AF102">
        <v>-6.2256669999999996</v>
      </c>
      <c r="AG102">
        <v>57.158332999999999</v>
      </c>
      <c r="AH102">
        <v>3</v>
      </c>
      <c r="AI102" t="s">
        <v>113</v>
      </c>
      <c r="AJ102" t="s">
        <v>114</v>
      </c>
      <c r="AK102">
        <v>10</v>
      </c>
      <c r="AL102" t="s">
        <v>107</v>
      </c>
      <c r="AM102" t="s">
        <v>115</v>
      </c>
      <c r="AN102">
        <v>1</v>
      </c>
      <c r="AO102" t="s">
        <v>112</v>
      </c>
      <c r="AP102">
        <v>0.88148918950167654</v>
      </c>
    </row>
    <row r="103" spans="1:42" x14ac:dyDescent="0.2">
      <c r="A103" t="s">
        <v>48</v>
      </c>
      <c r="B103" t="s">
        <v>37</v>
      </c>
      <c r="C103" s="1">
        <v>0.16666666666666666</v>
      </c>
      <c r="D103">
        <v>240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5">
        <v>0</v>
      </c>
      <c r="W103">
        <v>0</v>
      </c>
      <c r="X103">
        <v>0</v>
      </c>
      <c r="Y103">
        <f t="shared" si="21"/>
        <v>6</v>
      </c>
      <c r="Z103">
        <v>4</v>
      </c>
      <c r="AA103">
        <v>13</v>
      </c>
      <c r="AB103">
        <f t="shared" si="22"/>
        <v>2</v>
      </c>
      <c r="AC103">
        <f t="shared" si="23"/>
        <v>4</v>
      </c>
      <c r="AD103">
        <f t="shared" si="24"/>
        <v>0.5</v>
      </c>
      <c r="AE103">
        <v>13</v>
      </c>
      <c r="AF103">
        <v>-6.2256669999999996</v>
      </c>
      <c r="AG103">
        <v>57.158332999999999</v>
      </c>
      <c r="AH103">
        <v>3</v>
      </c>
      <c r="AI103" t="s">
        <v>113</v>
      </c>
      <c r="AJ103" t="s">
        <v>114</v>
      </c>
      <c r="AK103">
        <v>10</v>
      </c>
      <c r="AL103" t="s">
        <v>107</v>
      </c>
      <c r="AM103" t="s">
        <v>115</v>
      </c>
      <c r="AN103">
        <v>1</v>
      </c>
      <c r="AO103" t="s">
        <v>112</v>
      </c>
      <c r="AP103">
        <v>0.88148918950167654</v>
      </c>
    </row>
    <row r="104" spans="1:42" x14ac:dyDescent="0.2">
      <c r="A104" t="s">
        <v>48</v>
      </c>
      <c r="B104" t="s">
        <v>37</v>
      </c>
      <c r="C104" s="1">
        <v>0.1875</v>
      </c>
      <c r="D104">
        <v>270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5">
        <v>0</v>
      </c>
      <c r="W104">
        <v>0</v>
      </c>
      <c r="X104">
        <v>0</v>
      </c>
      <c r="Y104">
        <f t="shared" si="21"/>
        <v>5</v>
      </c>
      <c r="Z104">
        <v>3</v>
      </c>
      <c r="AA104">
        <v>13</v>
      </c>
      <c r="AB104">
        <f t="shared" si="22"/>
        <v>2</v>
      </c>
      <c r="AC104">
        <f t="shared" si="23"/>
        <v>3</v>
      </c>
      <c r="AD104">
        <f t="shared" si="24"/>
        <v>0.66666666666666663</v>
      </c>
      <c r="AE104">
        <v>13</v>
      </c>
      <c r="AF104">
        <v>-6.2256669999999996</v>
      </c>
      <c r="AG104">
        <v>57.158332999999999</v>
      </c>
      <c r="AH104">
        <v>3</v>
      </c>
      <c r="AI104" t="s">
        <v>113</v>
      </c>
      <c r="AJ104" t="s">
        <v>114</v>
      </c>
      <c r="AK104">
        <v>10</v>
      </c>
      <c r="AL104" t="s">
        <v>107</v>
      </c>
      <c r="AM104" t="s">
        <v>115</v>
      </c>
      <c r="AN104">
        <v>1</v>
      </c>
      <c r="AO104" t="s">
        <v>112</v>
      </c>
      <c r="AP104">
        <v>0.88148918950167654</v>
      </c>
    </row>
    <row r="105" spans="1:42" x14ac:dyDescent="0.2">
      <c r="A105" t="s">
        <v>48</v>
      </c>
      <c r="B105" t="s">
        <v>37</v>
      </c>
      <c r="C105" s="1">
        <v>0.20833333333333334</v>
      </c>
      <c r="D105">
        <v>300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5">
        <v>0</v>
      </c>
      <c r="W105">
        <v>0</v>
      </c>
      <c r="X105">
        <v>0</v>
      </c>
      <c r="Y105">
        <f t="shared" si="21"/>
        <v>5</v>
      </c>
      <c r="Z105">
        <v>3</v>
      </c>
      <c r="AA105">
        <v>13</v>
      </c>
      <c r="AB105">
        <f t="shared" si="22"/>
        <v>2</v>
      </c>
      <c r="AC105">
        <f t="shared" si="23"/>
        <v>3</v>
      </c>
      <c r="AD105">
        <f t="shared" si="24"/>
        <v>0.66666666666666663</v>
      </c>
      <c r="AE105">
        <v>13</v>
      </c>
      <c r="AF105">
        <v>-6.2256669999999996</v>
      </c>
      <c r="AG105">
        <v>57.158332999999999</v>
      </c>
      <c r="AH105">
        <v>3</v>
      </c>
      <c r="AI105" t="s">
        <v>113</v>
      </c>
      <c r="AJ105" t="s">
        <v>114</v>
      </c>
      <c r="AK105">
        <v>10</v>
      </c>
      <c r="AL105" t="s">
        <v>107</v>
      </c>
      <c r="AM105" t="s">
        <v>115</v>
      </c>
      <c r="AN105">
        <v>1</v>
      </c>
      <c r="AO105" t="s">
        <v>112</v>
      </c>
      <c r="AP105">
        <v>0.88148918950167654</v>
      </c>
    </row>
    <row r="106" spans="1:42" x14ac:dyDescent="0.2">
      <c r="A106" t="s">
        <v>48</v>
      </c>
      <c r="B106" t="s">
        <v>37</v>
      </c>
      <c r="C106" s="1">
        <v>0.22916666666666666</v>
      </c>
      <c r="D106">
        <v>330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5">
        <v>0</v>
      </c>
      <c r="W106">
        <v>0</v>
      </c>
      <c r="X106">
        <v>0</v>
      </c>
      <c r="Y106">
        <f t="shared" si="21"/>
        <v>4</v>
      </c>
      <c r="Z106">
        <v>2</v>
      </c>
      <c r="AA106">
        <v>13</v>
      </c>
      <c r="AB106">
        <f t="shared" si="22"/>
        <v>2</v>
      </c>
      <c r="AC106">
        <f t="shared" si="23"/>
        <v>2</v>
      </c>
      <c r="AD106">
        <f t="shared" si="24"/>
        <v>1</v>
      </c>
      <c r="AE106">
        <v>13</v>
      </c>
      <c r="AF106">
        <v>-6.2256669999999996</v>
      </c>
      <c r="AG106">
        <v>57.158332999999999</v>
      </c>
      <c r="AH106">
        <v>3</v>
      </c>
      <c r="AI106" t="s">
        <v>113</v>
      </c>
      <c r="AJ106" t="s">
        <v>114</v>
      </c>
      <c r="AK106">
        <v>10</v>
      </c>
      <c r="AL106" t="s">
        <v>107</v>
      </c>
      <c r="AM106" t="s">
        <v>115</v>
      </c>
      <c r="AN106">
        <v>1</v>
      </c>
      <c r="AO106" t="s">
        <v>112</v>
      </c>
      <c r="AP106">
        <v>0.88148918950167654</v>
      </c>
    </row>
    <row r="107" spans="1:42" x14ac:dyDescent="0.2">
      <c r="A107" t="s">
        <v>48</v>
      </c>
      <c r="B107" t="s">
        <v>37</v>
      </c>
      <c r="C107" s="1">
        <v>0.25</v>
      </c>
      <c r="D107">
        <v>360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5">
        <v>0</v>
      </c>
      <c r="W107">
        <v>0</v>
      </c>
      <c r="X107">
        <v>1</v>
      </c>
      <c r="Y107">
        <f t="shared" si="21"/>
        <v>6</v>
      </c>
      <c r="Z107">
        <v>5</v>
      </c>
      <c r="AA107">
        <v>13</v>
      </c>
      <c r="AB107">
        <f t="shared" si="22"/>
        <v>2</v>
      </c>
      <c r="AC107">
        <f t="shared" si="23"/>
        <v>4</v>
      </c>
      <c r="AD107">
        <f t="shared" si="24"/>
        <v>0.5</v>
      </c>
      <c r="AE107">
        <v>13</v>
      </c>
      <c r="AF107">
        <v>-6.2256669999999996</v>
      </c>
      <c r="AG107">
        <v>57.158332999999999</v>
      </c>
      <c r="AH107">
        <v>3</v>
      </c>
      <c r="AI107" t="s">
        <v>113</v>
      </c>
      <c r="AJ107" t="s">
        <v>114</v>
      </c>
      <c r="AK107">
        <v>10</v>
      </c>
      <c r="AL107" t="s">
        <v>107</v>
      </c>
      <c r="AM107" t="s">
        <v>115</v>
      </c>
      <c r="AN107">
        <v>1</v>
      </c>
      <c r="AO107" t="s">
        <v>112</v>
      </c>
      <c r="AP107">
        <v>0.88148918950167654</v>
      </c>
    </row>
    <row r="108" spans="1:42" x14ac:dyDescent="0.2">
      <c r="A108" t="s">
        <v>49</v>
      </c>
      <c r="B108" t="s">
        <v>37</v>
      </c>
      <c r="C108" s="1">
        <v>0.27083333333333331</v>
      </c>
      <c r="D108">
        <v>30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5">
        <v>0</v>
      </c>
      <c r="W108">
        <v>1</v>
      </c>
      <c r="X108">
        <v>0</v>
      </c>
      <c r="Y108">
        <f t="shared" si="21"/>
        <v>3</v>
      </c>
      <c r="Z108">
        <v>1</v>
      </c>
      <c r="AA108">
        <v>13</v>
      </c>
      <c r="AB108">
        <f t="shared" si="22"/>
        <v>2</v>
      </c>
      <c r="AC108">
        <f t="shared" si="23"/>
        <v>1</v>
      </c>
      <c r="AD108">
        <f t="shared" si="24"/>
        <v>2</v>
      </c>
      <c r="AE108">
        <v>13</v>
      </c>
      <c r="AF108">
        <v>-6.2256669999999996</v>
      </c>
      <c r="AG108">
        <v>57.158332999999999</v>
      </c>
      <c r="AH108">
        <v>3</v>
      </c>
      <c r="AI108" t="s">
        <v>113</v>
      </c>
      <c r="AJ108" t="s">
        <v>114</v>
      </c>
      <c r="AK108">
        <v>10</v>
      </c>
      <c r="AL108" t="s">
        <v>107</v>
      </c>
      <c r="AM108" t="s">
        <v>115</v>
      </c>
      <c r="AN108">
        <v>1</v>
      </c>
      <c r="AO108" t="s">
        <v>112</v>
      </c>
      <c r="AP108">
        <v>0.88148918950167654</v>
      </c>
    </row>
    <row r="109" spans="1:42" x14ac:dyDescent="0.2">
      <c r="A109" t="s">
        <v>181</v>
      </c>
      <c r="B109" t="s">
        <v>38</v>
      </c>
      <c r="C109" s="1"/>
      <c r="E109">
        <f>E111/13</f>
        <v>0.53846153846153844</v>
      </c>
      <c r="F109">
        <f t="shared" ref="F109:U109" si="28">F111/13</f>
        <v>0.84615384615384615</v>
      </c>
      <c r="G109">
        <f t="shared" si="28"/>
        <v>0.38461538461538464</v>
      </c>
      <c r="H109">
        <f t="shared" si="28"/>
        <v>0.84615384615384615</v>
      </c>
      <c r="I109">
        <f t="shared" si="28"/>
        <v>0.76923076923076927</v>
      </c>
      <c r="J109">
        <f t="shared" si="28"/>
        <v>0</v>
      </c>
      <c r="K109">
        <f t="shared" si="28"/>
        <v>0</v>
      </c>
      <c r="L109">
        <f t="shared" si="28"/>
        <v>0.53846153846153844</v>
      </c>
      <c r="M109">
        <f t="shared" si="28"/>
        <v>0</v>
      </c>
      <c r="N109">
        <f t="shared" si="28"/>
        <v>7.6923076923076927E-2</v>
      </c>
      <c r="O109">
        <f t="shared" si="28"/>
        <v>7.6923076923076927E-2</v>
      </c>
      <c r="P109">
        <f t="shared" si="28"/>
        <v>0</v>
      </c>
      <c r="Q109">
        <f t="shared" si="28"/>
        <v>0.46153846153846156</v>
      </c>
      <c r="R109">
        <f t="shared" si="28"/>
        <v>7.6923076923076927E-2</v>
      </c>
      <c r="S109">
        <f t="shared" si="28"/>
        <v>0</v>
      </c>
      <c r="T109">
        <f t="shared" si="28"/>
        <v>0</v>
      </c>
      <c r="U109">
        <f t="shared" si="28"/>
        <v>0</v>
      </c>
      <c r="V109" s="5"/>
    </row>
    <row r="110" spans="1:42" x14ac:dyDescent="0.2">
      <c r="A110" t="s">
        <v>22</v>
      </c>
      <c r="C110" s="1"/>
      <c r="E110">
        <f>COUNTIF(E111,"&gt;0")</f>
        <v>1</v>
      </c>
      <c r="F110">
        <f t="shared" ref="F110:U110" si="29">COUNTIF(F111,"&gt;0")</f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0</v>
      </c>
      <c r="K110">
        <f t="shared" si="29"/>
        <v>0</v>
      </c>
      <c r="L110">
        <f t="shared" si="29"/>
        <v>1</v>
      </c>
      <c r="M110">
        <f t="shared" si="29"/>
        <v>0</v>
      </c>
      <c r="N110">
        <f t="shared" si="29"/>
        <v>1</v>
      </c>
      <c r="O110">
        <f t="shared" si="29"/>
        <v>1</v>
      </c>
      <c r="P110">
        <f t="shared" si="29"/>
        <v>0</v>
      </c>
      <c r="Q110">
        <f t="shared" si="29"/>
        <v>1</v>
      </c>
      <c r="R110">
        <f t="shared" si="29"/>
        <v>1</v>
      </c>
      <c r="S110">
        <f t="shared" si="29"/>
        <v>0</v>
      </c>
      <c r="T110">
        <f t="shared" si="29"/>
        <v>0</v>
      </c>
      <c r="U110">
        <f t="shared" si="29"/>
        <v>0</v>
      </c>
      <c r="V110" s="5"/>
      <c r="AA110">
        <f>COUNTIF(E110:U110,1)</f>
        <v>10</v>
      </c>
    </row>
    <row r="111" spans="1:42" x14ac:dyDescent="0.2">
      <c r="A111" t="s">
        <v>44</v>
      </c>
      <c r="C111" s="1"/>
      <c r="E111">
        <f>COUNTIF(E112:E124,1)</f>
        <v>7</v>
      </c>
      <c r="F111">
        <f t="shared" ref="F111:U111" si="30">COUNTIF(F112:F124,1)</f>
        <v>11</v>
      </c>
      <c r="G111">
        <f t="shared" si="30"/>
        <v>5</v>
      </c>
      <c r="H111">
        <f t="shared" si="30"/>
        <v>11</v>
      </c>
      <c r="I111">
        <f t="shared" si="30"/>
        <v>10</v>
      </c>
      <c r="J111">
        <f t="shared" si="30"/>
        <v>0</v>
      </c>
      <c r="K111">
        <f t="shared" si="30"/>
        <v>0</v>
      </c>
      <c r="L111">
        <f t="shared" si="30"/>
        <v>7</v>
      </c>
      <c r="M111">
        <f t="shared" si="30"/>
        <v>0</v>
      </c>
      <c r="N111">
        <f t="shared" si="30"/>
        <v>1</v>
      </c>
      <c r="O111">
        <f t="shared" si="30"/>
        <v>1</v>
      </c>
      <c r="P111">
        <f t="shared" si="30"/>
        <v>0</v>
      </c>
      <c r="Q111">
        <f t="shared" si="30"/>
        <v>6</v>
      </c>
      <c r="R111">
        <f t="shared" si="30"/>
        <v>1</v>
      </c>
      <c r="S111">
        <f t="shared" si="30"/>
        <v>0</v>
      </c>
      <c r="T111">
        <f t="shared" si="30"/>
        <v>0</v>
      </c>
      <c r="U111">
        <f t="shared" si="30"/>
        <v>0</v>
      </c>
      <c r="V111" s="5"/>
    </row>
    <row r="112" spans="1:42" x14ac:dyDescent="0.2">
      <c r="A112" t="s">
        <v>50</v>
      </c>
      <c r="B112" t="s">
        <v>38</v>
      </c>
      <c r="C112" s="1">
        <v>2.0833333333333332E-2</v>
      </c>
      <c r="D112">
        <v>30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5">
        <v>0</v>
      </c>
      <c r="W112">
        <v>0</v>
      </c>
      <c r="X112">
        <v>1</v>
      </c>
      <c r="Y112">
        <f t="shared" si="21"/>
        <v>2</v>
      </c>
      <c r="Z112">
        <v>3</v>
      </c>
      <c r="AA112">
        <v>12</v>
      </c>
      <c r="AB112">
        <f t="shared" si="22"/>
        <v>0</v>
      </c>
      <c r="AC112">
        <f t="shared" si="23"/>
        <v>2</v>
      </c>
      <c r="AD112">
        <f t="shared" si="24"/>
        <v>0</v>
      </c>
      <c r="AE112">
        <v>13</v>
      </c>
      <c r="AF112">
        <v>-6.4880500000000003</v>
      </c>
      <c r="AG112">
        <v>57.058967000000003</v>
      </c>
      <c r="AH112">
        <v>3</v>
      </c>
      <c r="AI112" t="s">
        <v>116</v>
      </c>
      <c r="AJ112" t="s">
        <v>117</v>
      </c>
      <c r="AK112">
        <v>10</v>
      </c>
      <c r="AL112" t="s">
        <v>107</v>
      </c>
      <c r="AM112" t="s">
        <v>108</v>
      </c>
      <c r="AN112">
        <v>3</v>
      </c>
      <c r="AO112" t="s">
        <v>98</v>
      </c>
      <c r="AP112">
        <v>0.87113740959894814</v>
      </c>
    </row>
    <row r="113" spans="1:42" x14ac:dyDescent="0.2">
      <c r="A113" t="s">
        <v>50</v>
      </c>
      <c r="B113" t="s">
        <v>38</v>
      </c>
      <c r="C113" s="1">
        <v>4.1666666666666664E-2</v>
      </c>
      <c r="D113">
        <v>60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5">
        <v>0</v>
      </c>
      <c r="W113">
        <v>0</v>
      </c>
      <c r="X113">
        <v>1</v>
      </c>
      <c r="Y113">
        <f t="shared" si="21"/>
        <v>4</v>
      </c>
      <c r="Z113">
        <v>2</v>
      </c>
      <c r="AA113">
        <v>12</v>
      </c>
      <c r="AB113">
        <f t="shared" si="22"/>
        <v>2</v>
      </c>
      <c r="AC113">
        <f t="shared" si="23"/>
        <v>2</v>
      </c>
      <c r="AD113">
        <f t="shared" si="24"/>
        <v>1</v>
      </c>
      <c r="AE113">
        <v>13</v>
      </c>
      <c r="AF113">
        <v>-6.4880500000000003</v>
      </c>
      <c r="AG113">
        <v>57.058967000000003</v>
      </c>
      <c r="AH113">
        <v>3</v>
      </c>
      <c r="AI113" t="s">
        <v>116</v>
      </c>
      <c r="AJ113" t="s">
        <v>117</v>
      </c>
      <c r="AK113">
        <v>10</v>
      </c>
      <c r="AL113" t="s">
        <v>107</v>
      </c>
      <c r="AM113" t="s">
        <v>108</v>
      </c>
      <c r="AN113">
        <v>3</v>
      </c>
      <c r="AO113" t="s">
        <v>98</v>
      </c>
      <c r="AP113">
        <v>0.87113740959894814</v>
      </c>
    </row>
    <row r="114" spans="1:42" x14ac:dyDescent="0.2">
      <c r="A114" t="s">
        <v>50</v>
      </c>
      <c r="B114" t="s">
        <v>38</v>
      </c>
      <c r="C114" s="1">
        <v>6.25E-2</v>
      </c>
      <c r="D114">
        <v>90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5">
        <v>0</v>
      </c>
      <c r="W114">
        <v>0</v>
      </c>
      <c r="X114">
        <v>0</v>
      </c>
      <c r="Y114">
        <f t="shared" si="21"/>
        <v>4</v>
      </c>
      <c r="Z114">
        <v>3</v>
      </c>
      <c r="AA114">
        <v>12</v>
      </c>
      <c r="AB114">
        <f t="shared" si="22"/>
        <v>1</v>
      </c>
      <c r="AC114">
        <f t="shared" si="23"/>
        <v>3</v>
      </c>
      <c r="AD114">
        <f t="shared" si="24"/>
        <v>0.33333333333333331</v>
      </c>
      <c r="AE114">
        <v>13</v>
      </c>
      <c r="AF114">
        <v>-6.4880500000000003</v>
      </c>
      <c r="AG114">
        <v>57.058967000000003</v>
      </c>
      <c r="AH114">
        <v>3</v>
      </c>
      <c r="AI114" t="s">
        <v>116</v>
      </c>
      <c r="AJ114" t="s">
        <v>117</v>
      </c>
      <c r="AK114">
        <v>10</v>
      </c>
      <c r="AL114" t="s">
        <v>107</v>
      </c>
      <c r="AM114" t="s">
        <v>108</v>
      </c>
      <c r="AN114">
        <v>3</v>
      </c>
      <c r="AO114" t="s">
        <v>98</v>
      </c>
      <c r="AP114">
        <v>0.87113740959894814</v>
      </c>
    </row>
    <row r="115" spans="1:42" x14ac:dyDescent="0.2">
      <c r="A115" t="s">
        <v>50</v>
      </c>
      <c r="B115" t="s">
        <v>38</v>
      </c>
      <c r="C115" s="1">
        <v>8.3333333333333329E-2</v>
      </c>
      <c r="D115">
        <v>120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5">
        <v>0</v>
      </c>
      <c r="W115">
        <v>0</v>
      </c>
      <c r="X115">
        <v>1</v>
      </c>
      <c r="Y115">
        <f t="shared" si="21"/>
        <v>6</v>
      </c>
      <c r="Z115">
        <v>5</v>
      </c>
      <c r="AA115">
        <v>12</v>
      </c>
      <c r="AB115">
        <f t="shared" si="22"/>
        <v>2</v>
      </c>
      <c r="AC115">
        <f t="shared" si="23"/>
        <v>4</v>
      </c>
      <c r="AD115">
        <f t="shared" si="24"/>
        <v>0.5</v>
      </c>
      <c r="AE115">
        <v>13</v>
      </c>
      <c r="AF115">
        <v>-6.4880500000000003</v>
      </c>
      <c r="AG115">
        <v>57.058967000000003</v>
      </c>
      <c r="AH115">
        <v>3</v>
      </c>
      <c r="AI115" t="s">
        <v>116</v>
      </c>
      <c r="AJ115" t="s">
        <v>117</v>
      </c>
      <c r="AK115">
        <v>10</v>
      </c>
      <c r="AL115" t="s">
        <v>107</v>
      </c>
      <c r="AM115" t="s">
        <v>108</v>
      </c>
      <c r="AN115">
        <v>3</v>
      </c>
      <c r="AO115" t="s">
        <v>98</v>
      </c>
      <c r="AP115">
        <v>0.87113740959894814</v>
      </c>
    </row>
    <row r="116" spans="1:42" x14ac:dyDescent="0.2">
      <c r="A116" t="s">
        <v>50</v>
      </c>
      <c r="B116" t="s">
        <v>38</v>
      </c>
      <c r="C116" s="1">
        <v>0.10416666666666667</v>
      </c>
      <c r="D116">
        <v>150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 s="5">
        <v>0</v>
      </c>
      <c r="W116">
        <v>0</v>
      </c>
      <c r="X116">
        <v>0</v>
      </c>
      <c r="Y116">
        <f t="shared" si="21"/>
        <v>5</v>
      </c>
      <c r="Z116">
        <v>3</v>
      </c>
      <c r="AA116">
        <v>12</v>
      </c>
      <c r="AB116">
        <f t="shared" si="22"/>
        <v>2</v>
      </c>
      <c r="AC116">
        <f t="shared" si="23"/>
        <v>3</v>
      </c>
      <c r="AD116">
        <f t="shared" si="24"/>
        <v>0.66666666666666663</v>
      </c>
      <c r="AE116">
        <v>13</v>
      </c>
      <c r="AF116">
        <v>-6.4880500000000003</v>
      </c>
      <c r="AG116">
        <v>57.058967000000003</v>
      </c>
      <c r="AH116">
        <v>3</v>
      </c>
      <c r="AI116" t="s">
        <v>116</v>
      </c>
      <c r="AJ116" t="s">
        <v>117</v>
      </c>
      <c r="AK116">
        <v>10</v>
      </c>
      <c r="AL116" t="s">
        <v>107</v>
      </c>
      <c r="AM116" t="s">
        <v>108</v>
      </c>
      <c r="AN116">
        <v>3</v>
      </c>
      <c r="AO116" t="s">
        <v>98</v>
      </c>
      <c r="AP116">
        <v>0.87113740959894814</v>
      </c>
    </row>
    <row r="117" spans="1:42" x14ac:dyDescent="0.2">
      <c r="A117" t="s">
        <v>50</v>
      </c>
      <c r="B117" t="s">
        <v>38</v>
      </c>
      <c r="C117" s="1">
        <v>0.125</v>
      </c>
      <c r="D117">
        <v>180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s="5">
        <v>0</v>
      </c>
      <c r="W117">
        <v>0</v>
      </c>
      <c r="X117">
        <v>1</v>
      </c>
      <c r="Y117">
        <f t="shared" si="21"/>
        <v>6</v>
      </c>
      <c r="Z117">
        <v>4</v>
      </c>
      <c r="AA117">
        <v>12</v>
      </c>
      <c r="AB117">
        <f t="shared" si="22"/>
        <v>2</v>
      </c>
      <c r="AC117">
        <f t="shared" si="23"/>
        <v>4</v>
      </c>
      <c r="AD117">
        <f t="shared" si="24"/>
        <v>0.5</v>
      </c>
      <c r="AE117">
        <v>13</v>
      </c>
      <c r="AF117">
        <v>-6.4880500000000003</v>
      </c>
      <c r="AG117">
        <v>57.058967000000003</v>
      </c>
      <c r="AH117">
        <v>3</v>
      </c>
      <c r="AI117" t="s">
        <v>116</v>
      </c>
      <c r="AJ117" t="s">
        <v>117</v>
      </c>
      <c r="AK117">
        <v>10</v>
      </c>
      <c r="AL117" t="s">
        <v>107</v>
      </c>
      <c r="AM117" t="s">
        <v>108</v>
      </c>
      <c r="AN117">
        <v>3</v>
      </c>
      <c r="AO117" t="s">
        <v>98</v>
      </c>
      <c r="AP117">
        <v>0.87113740959894814</v>
      </c>
    </row>
    <row r="118" spans="1:42" x14ac:dyDescent="0.2">
      <c r="A118" t="s">
        <v>50</v>
      </c>
      <c r="B118" t="s">
        <v>38</v>
      </c>
      <c r="C118" s="1">
        <v>0.14583333333333334</v>
      </c>
      <c r="D118">
        <v>210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 s="5">
        <v>0</v>
      </c>
      <c r="W118">
        <v>0</v>
      </c>
      <c r="X118">
        <v>1</v>
      </c>
      <c r="Y118">
        <f t="shared" si="21"/>
        <v>6</v>
      </c>
      <c r="Z118">
        <v>5</v>
      </c>
      <c r="AA118">
        <v>12</v>
      </c>
      <c r="AB118">
        <f t="shared" si="22"/>
        <v>2</v>
      </c>
      <c r="AC118">
        <f t="shared" si="23"/>
        <v>4</v>
      </c>
      <c r="AD118">
        <f t="shared" si="24"/>
        <v>0.5</v>
      </c>
      <c r="AE118">
        <v>13</v>
      </c>
      <c r="AF118">
        <v>-6.4880500000000003</v>
      </c>
      <c r="AG118">
        <v>57.058967000000003</v>
      </c>
      <c r="AH118">
        <v>3</v>
      </c>
      <c r="AI118" t="s">
        <v>116</v>
      </c>
      <c r="AJ118" t="s">
        <v>117</v>
      </c>
      <c r="AK118">
        <v>10</v>
      </c>
      <c r="AL118" t="s">
        <v>107</v>
      </c>
      <c r="AM118" t="s">
        <v>108</v>
      </c>
      <c r="AN118">
        <v>3</v>
      </c>
      <c r="AO118" t="s">
        <v>98</v>
      </c>
      <c r="AP118">
        <v>0.87113740959894814</v>
      </c>
    </row>
    <row r="119" spans="1:42" x14ac:dyDescent="0.2">
      <c r="A119" t="s">
        <v>50</v>
      </c>
      <c r="B119" t="s">
        <v>38</v>
      </c>
      <c r="C119" s="1">
        <v>0.16666666666666666</v>
      </c>
      <c r="D119">
        <v>240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s="5">
        <v>0</v>
      </c>
      <c r="W119">
        <v>0</v>
      </c>
      <c r="X119">
        <v>0</v>
      </c>
      <c r="Y119">
        <f t="shared" si="21"/>
        <v>5</v>
      </c>
      <c r="Z119">
        <v>3</v>
      </c>
      <c r="AA119">
        <v>12</v>
      </c>
      <c r="AB119">
        <f t="shared" si="22"/>
        <v>2</v>
      </c>
      <c r="AC119">
        <f t="shared" si="23"/>
        <v>3</v>
      </c>
      <c r="AD119">
        <f t="shared" si="24"/>
        <v>0.66666666666666663</v>
      </c>
      <c r="AE119">
        <v>13</v>
      </c>
      <c r="AF119">
        <v>-6.4880500000000003</v>
      </c>
      <c r="AG119">
        <v>57.058967000000003</v>
      </c>
      <c r="AH119">
        <v>3</v>
      </c>
      <c r="AI119" t="s">
        <v>116</v>
      </c>
      <c r="AJ119" t="s">
        <v>117</v>
      </c>
      <c r="AK119">
        <v>10</v>
      </c>
      <c r="AL119" t="s">
        <v>107</v>
      </c>
      <c r="AM119" t="s">
        <v>108</v>
      </c>
      <c r="AN119">
        <v>3</v>
      </c>
      <c r="AO119" t="s">
        <v>98</v>
      </c>
      <c r="AP119">
        <v>0.87113740959894814</v>
      </c>
    </row>
    <row r="120" spans="1:42" x14ac:dyDescent="0.2">
      <c r="A120" t="s">
        <v>50</v>
      </c>
      <c r="B120" t="s">
        <v>38</v>
      </c>
      <c r="C120" s="1">
        <v>0.1875</v>
      </c>
      <c r="D120">
        <v>270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 s="5">
        <v>0</v>
      </c>
      <c r="W120">
        <v>0</v>
      </c>
      <c r="X120">
        <v>0</v>
      </c>
      <c r="Y120">
        <f t="shared" si="21"/>
        <v>4</v>
      </c>
      <c r="Z120">
        <v>2</v>
      </c>
      <c r="AA120">
        <v>12</v>
      </c>
      <c r="AB120">
        <f t="shared" si="22"/>
        <v>2</v>
      </c>
      <c r="AC120">
        <f t="shared" si="23"/>
        <v>2</v>
      </c>
      <c r="AD120">
        <f t="shared" si="24"/>
        <v>1</v>
      </c>
      <c r="AE120">
        <v>13</v>
      </c>
      <c r="AF120">
        <v>-6.4880500000000003</v>
      </c>
      <c r="AG120">
        <v>57.058967000000003</v>
      </c>
      <c r="AH120">
        <v>3</v>
      </c>
      <c r="AI120" t="s">
        <v>116</v>
      </c>
      <c r="AJ120" t="s">
        <v>117</v>
      </c>
      <c r="AK120">
        <v>10</v>
      </c>
      <c r="AL120" t="s">
        <v>107</v>
      </c>
      <c r="AM120" t="s">
        <v>108</v>
      </c>
      <c r="AN120">
        <v>3</v>
      </c>
      <c r="AO120" t="s">
        <v>98</v>
      </c>
      <c r="AP120">
        <v>0.87113740959894814</v>
      </c>
    </row>
    <row r="121" spans="1:42" x14ac:dyDescent="0.2">
      <c r="A121" t="s">
        <v>50</v>
      </c>
      <c r="B121" t="s">
        <v>38</v>
      </c>
      <c r="C121" s="1">
        <v>0.20833333333333334</v>
      </c>
      <c r="D121">
        <v>300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 s="5">
        <v>0</v>
      </c>
      <c r="W121">
        <v>0</v>
      </c>
      <c r="X121">
        <v>1</v>
      </c>
      <c r="Y121">
        <f t="shared" si="21"/>
        <v>5</v>
      </c>
      <c r="Z121">
        <v>3</v>
      </c>
      <c r="AA121">
        <v>12</v>
      </c>
      <c r="AB121">
        <f t="shared" si="22"/>
        <v>2</v>
      </c>
      <c r="AC121">
        <f t="shared" si="23"/>
        <v>3</v>
      </c>
      <c r="AD121">
        <f t="shared" si="24"/>
        <v>0.66666666666666663</v>
      </c>
      <c r="AE121">
        <v>13</v>
      </c>
      <c r="AF121">
        <v>-6.4880500000000003</v>
      </c>
      <c r="AG121">
        <v>57.058967000000003</v>
      </c>
      <c r="AH121">
        <v>3</v>
      </c>
      <c r="AI121" t="s">
        <v>116</v>
      </c>
      <c r="AJ121" t="s">
        <v>117</v>
      </c>
      <c r="AK121">
        <v>10</v>
      </c>
      <c r="AL121" t="s">
        <v>107</v>
      </c>
      <c r="AM121" t="s">
        <v>108</v>
      </c>
      <c r="AN121">
        <v>3</v>
      </c>
      <c r="AO121" t="s">
        <v>98</v>
      </c>
      <c r="AP121">
        <v>0.87113740959894814</v>
      </c>
    </row>
    <row r="122" spans="1:42" x14ac:dyDescent="0.2">
      <c r="A122" t="s">
        <v>50</v>
      </c>
      <c r="B122" t="s">
        <v>38</v>
      </c>
      <c r="C122" s="1">
        <v>0.22916666666666666</v>
      </c>
      <c r="D122">
        <v>330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 s="5">
        <v>0</v>
      </c>
      <c r="W122">
        <v>0</v>
      </c>
      <c r="X122">
        <v>1</v>
      </c>
      <c r="Y122">
        <f t="shared" si="21"/>
        <v>6</v>
      </c>
      <c r="Z122">
        <v>4</v>
      </c>
      <c r="AA122">
        <v>12</v>
      </c>
      <c r="AB122">
        <f t="shared" si="22"/>
        <v>2</v>
      </c>
      <c r="AC122">
        <f t="shared" si="23"/>
        <v>4</v>
      </c>
      <c r="AD122">
        <f t="shared" si="24"/>
        <v>0.5</v>
      </c>
      <c r="AE122">
        <v>13</v>
      </c>
      <c r="AF122">
        <v>-6.4880500000000003</v>
      </c>
      <c r="AG122">
        <v>57.058967000000003</v>
      </c>
      <c r="AH122">
        <v>3</v>
      </c>
      <c r="AI122" t="s">
        <v>116</v>
      </c>
      <c r="AJ122" t="s">
        <v>117</v>
      </c>
      <c r="AK122">
        <v>10</v>
      </c>
      <c r="AL122" t="s">
        <v>107</v>
      </c>
      <c r="AM122" t="s">
        <v>108</v>
      </c>
      <c r="AN122">
        <v>3</v>
      </c>
      <c r="AO122" t="s">
        <v>98</v>
      </c>
      <c r="AP122">
        <v>0.87113740959894814</v>
      </c>
    </row>
    <row r="123" spans="1:42" x14ac:dyDescent="0.2">
      <c r="A123" t="s">
        <v>50</v>
      </c>
      <c r="B123" t="s">
        <v>38</v>
      </c>
      <c r="C123" s="1">
        <v>0.25</v>
      </c>
      <c r="D123">
        <v>360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5">
        <v>0</v>
      </c>
      <c r="W123">
        <v>0</v>
      </c>
      <c r="X123">
        <v>0</v>
      </c>
      <c r="Y123">
        <f t="shared" si="21"/>
        <v>3</v>
      </c>
      <c r="Z123">
        <v>3</v>
      </c>
      <c r="AA123">
        <v>12</v>
      </c>
      <c r="AB123">
        <f t="shared" si="22"/>
        <v>0</v>
      </c>
      <c r="AC123">
        <f t="shared" si="23"/>
        <v>3</v>
      </c>
      <c r="AD123">
        <f t="shared" si="24"/>
        <v>0</v>
      </c>
      <c r="AE123">
        <v>13</v>
      </c>
      <c r="AF123">
        <v>-6.4880500000000003</v>
      </c>
      <c r="AG123">
        <v>57.058967000000003</v>
      </c>
      <c r="AH123">
        <v>3</v>
      </c>
      <c r="AI123" t="s">
        <v>116</v>
      </c>
      <c r="AJ123" t="s">
        <v>117</v>
      </c>
      <c r="AK123">
        <v>10</v>
      </c>
      <c r="AL123" t="s">
        <v>107</v>
      </c>
      <c r="AM123" t="s">
        <v>108</v>
      </c>
      <c r="AN123">
        <v>3</v>
      </c>
      <c r="AO123" t="s">
        <v>98</v>
      </c>
      <c r="AP123">
        <v>0.87113740959894814</v>
      </c>
    </row>
    <row r="124" spans="1:42" x14ac:dyDescent="0.2">
      <c r="A124" t="s">
        <v>51</v>
      </c>
      <c r="B124" t="s">
        <v>38</v>
      </c>
      <c r="C124" s="1">
        <v>0.27083333333333331</v>
      </c>
      <c r="D124">
        <v>30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5">
        <v>0</v>
      </c>
      <c r="W124">
        <v>0</v>
      </c>
      <c r="X124">
        <v>0</v>
      </c>
      <c r="Y124">
        <f t="shared" si="21"/>
        <v>4</v>
      </c>
      <c r="Z124">
        <v>2</v>
      </c>
      <c r="AA124">
        <v>12</v>
      </c>
      <c r="AB124">
        <f t="shared" si="22"/>
        <v>2</v>
      </c>
      <c r="AC124">
        <f t="shared" si="23"/>
        <v>2</v>
      </c>
      <c r="AD124">
        <f t="shared" si="24"/>
        <v>1</v>
      </c>
      <c r="AE124">
        <v>13</v>
      </c>
      <c r="AF124">
        <v>-6.4880500000000003</v>
      </c>
      <c r="AG124">
        <v>57.058967000000003</v>
      </c>
      <c r="AH124">
        <v>3</v>
      </c>
      <c r="AI124" t="s">
        <v>116</v>
      </c>
      <c r="AJ124" t="s">
        <v>117</v>
      </c>
      <c r="AK124">
        <v>10</v>
      </c>
      <c r="AL124" t="s">
        <v>107</v>
      </c>
      <c r="AM124" t="s">
        <v>108</v>
      </c>
      <c r="AN124">
        <v>3</v>
      </c>
      <c r="AO124" t="s">
        <v>98</v>
      </c>
      <c r="AP124">
        <v>0.87113740959894814</v>
      </c>
    </row>
    <row r="125" spans="1:42" x14ac:dyDescent="0.2">
      <c r="A125" t="s">
        <v>181</v>
      </c>
      <c r="C125" s="1"/>
      <c r="E125">
        <f>E127/13</f>
        <v>0.38461538461538464</v>
      </c>
      <c r="F125">
        <f t="shared" ref="F125:U125" si="31">F127/13</f>
        <v>1</v>
      </c>
      <c r="G125">
        <f t="shared" si="31"/>
        <v>0.46153846153846156</v>
      </c>
      <c r="H125">
        <f t="shared" si="31"/>
        <v>1</v>
      </c>
      <c r="I125">
        <f t="shared" si="31"/>
        <v>0.23076923076923078</v>
      </c>
      <c r="J125">
        <f t="shared" si="31"/>
        <v>0</v>
      </c>
      <c r="K125">
        <f t="shared" si="31"/>
        <v>0</v>
      </c>
      <c r="L125">
        <f t="shared" si="31"/>
        <v>0.15384615384615385</v>
      </c>
      <c r="M125">
        <f t="shared" si="31"/>
        <v>0</v>
      </c>
      <c r="N125">
        <f t="shared" si="31"/>
        <v>0</v>
      </c>
      <c r="O125">
        <f t="shared" si="31"/>
        <v>7.6923076923076927E-2</v>
      </c>
      <c r="P125">
        <f t="shared" si="31"/>
        <v>7.6923076923076927E-2</v>
      </c>
      <c r="Q125">
        <f t="shared" si="31"/>
        <v>0.61538461538461542</v>
      </c>
      <c r="R125">
        <f t="shared" si="31"/>
        <v>0</v>
      </c>
      <c r="S125">
        <f t="shared" si="31"/>
        <v>0.30769230769230771</v>
      </c>
      <c r="T125">
        <f t="shared" si="31"/>
        <v>0.92307692307692313</v>
      </c>
      <c r="U125">
        <f t="shared" si="31"/>
        <v>0</v>
      </c>
      <c r="V125" s="5"/>
    </row>
    <row r="126" spans="1:42" x14ac:dyDescent="0.2">
      <c r="A126" t="s">
        <v>22</v>
      </c>
      <c r="C126" s="1"/>
      <c r="E126">
        <f>COUNTIF(E127,"&gt;0")</f>
        <v>1</v>
      </c>
      <c r="F126">
        <f t="shared" ref="F126:U126" si="32">COUNTIF(F127,"&gt;0")</f>
        <v>1</v>
      </c>
      <c r="G126">
        <f t="shared" si="32"/>
        <v>1</v>
      </c>
      <c r="H126">
        <f t="shared" si="32"/>
        <v>1</v>
      </c>
      <c r="I126">
        <f t="shared" si="32"/>
        <v>1</v>
      </c>
      <c r="J126">
        <f t="shared" si="32"/>
        <v>0</v>
      </c>
      <c r="K126">
        <f t="shared" si="32"/>
        <v>0</v>
      </c>
      <c r="L126">
        <f t="shared" si="32"/>
        <v>1</v>
      </c>
      <c r="M126">
        <f t="shared" si="32"/>
        <v>0</v>
      </c>
      <c r="N126">
        <f t="shared" si="32"/>
        <v>0</v>
      </c>
      <c r="O126">
        <f t="shared" si="32"/>
        <v>1</v>
      </c>
      <c r="P126">
        <f t="shared" si="32"/>
        <v>1</v>
      </c>
      <c r="Q126">
        <f t="shared" si="32"/>
        <v>1</v>
      </c>
      <c r="R126">
        <f t="shared" si="32"/>
        <v>0</v>
      </c>
      <c r="S126">
        <f t="shared" si="32"/>
        <v>1</v>
      </c>
      <c r="T126">
        <f t="shared" si="32"/>
        <v>1</v>
      </c>
      <c r="U126">
        <f t="shared" si="32"/>
        <v>0</v>
      </c>
      <c r="V126" s="5"/>
      <c r="AA126">
        <f>COUNTIF(E126:U126,1)</f>
        <v>11</v>
      </c>
    </row>
    <row r="127" spans="1:42" x14ac:dyDescent="0.2">
      <c r="A127" t="s">
        <v>44</v>
      </c>
      <c r="C127" s="1"/>
      <c r="E127">
        <f>COUNTIF(E128:E140,1)</f>
        <v>5</v>
      </c>
      <c r="F127">
        <f t="shared" ref="F127:U127" si="33">COUNTIF(F128:F140,1)</f>
        <v>13</v>
      </c>
      <c r="G127">
        <f t="shared" si="33"/>
        <v>6</v>
      </c>
      <c r="H127">
        <f t="shared" si="33"/>
        <v>13</v>
      </c>
      <c r="I127">
        <f t="shared" si="33"/>
        <v>3</v>
      </c>
      <c r="J127">
        <f t="shared" si="33"/>
        <v>0</v>
      </c>
      <c r="K127">
        <f t="shared" si="33"/>
        <v>0</v>
      </c>
      <c r="L127">
        <f t="shared" si="33"/>
        <v>2</v>
      </c>
      <c r="M127">
        <f t="shared" si="33"/>
        <v>0</v>
      </c>
      <c r="N127">
        <f t="shared" si="33"/>
        <v>0</v>
      </c>
      <c r="O127">
        <f t="shared" si="33"/>
        <v>1</v>
      </c>
      <c r="P127">
        <f t="shared" si="33"/>
        <v>1</v>
      </c>
      <c r="Q127">
        <f t="shared" si="33"/>
        <v>8</v>
      </c>
      <c r="R127">
        <f t="shared" si="33"/>
        <v>0</v>
      </c>
      <c r="S127">
        <f t="shared" si="33"/>
        <v>4</v>
      </c>
      <c r="T127">
        <f t="shared" si="33"/>
        <v>12</v>
      </c>
      <c r="U127">
        <f t="shared" si="33"/>
        <v>0</v>
      </c>
      <c r="V127" s="5"/>
    </row>
    <row r="128" spans="1:42" x14ac:dyDescent="0.2">
      <c r="A128" t="s">
        <v>52</v>
      </c>
      <c r="B128" t="s">
        <v>39</v>
      </c>
      <c r="C128" s="1">
        <v>2.0833333333333332E-2</v>
      </c>
      <c r="D128">
        <v>30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 s="5">
        <v>1</v>
      </c>
      <c r="W128">
        <v>0</v>
      </c>
      <c r="X128">
        <v>0</v>
      </c>
      <c r="Y128">
        <f t="shared" si="21"/>
        <v>8</v>
      </c>
      <c r="Z128">
        <v>5</v>
      </c>
      <c r="AA128">
        <v>13</v>
      </c>
      <c r="AB128">
        <f t="shared" si="22"/>
        <v>2</v>
      </c>
      <c r="AC128">
        <f t="shared" si="23"/>
        <v>5</v>
      </c>
      <c r="AD128">
        <f t="shared" si="24"/>
        <v>0.4</v>
      </c>
      <c r="AE128">
        <v>13</v>
      </c>
      <c r="AF128">
        <v>-5.9437800000000003</v>
      </c>
      <c r="AG128">
        <v>57.149239999999999</v>
      </c>
      <c r="AH128">
        <v>2</v>
      </c>
      <c r="AI128" t="s">
        <v>121</v>
      </c>
      <c r="AJ128" t="s">
        <v>118</v>
      </c>
      <c r="AK128">
        <v>15</v>
      </c>
      <c r="AL128" t="s">
        <v>119</v>
      </c>
      <c r="AM128" t="s">
        <v>120</v>
      </c>
      <c r="AN128">
        <v>2</v>
      </c>
      <c r="AO128" t="s">
        <v>112</v>
      </c>
      <c r="AP128">
        <v>0.8856209150326797</v>
      </c>
    </row>
    <row r="129" spans="1:42" x14ac:dyDescent="0.2">
      <c r="A129" t="s">
        <v>52</v>
      </c>
      <c r="B129" t="s">
        <v>39</v>
      </c>
      <c r="C129" s="1">
        <v>4.1666666666666664E-2</v>
      </c>
      <c r="D129">
        <v>60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 s="5">
        <v>1</v>
      </c>
      <c r="W129">
        <v>0</v>
      </c>
      <c r="X129">
        <v>0</v>
      </c>
      <c r="Y129">
        <f t="shared" si="21"/>
        <v>7</v>
      </c>
      <c r="Z129">
        <v>3</v>
      </c>
      <c r="AA129">
        <v>13</v>
      </c>
      <c r="AB129">
        <f t="shared" si="22"/>
        <v>3</v>
      </c>
      <c r="AC129">
        <f t="shared" si="23"/>
        <v>3</v>
      </c>
      <c r="AD129">
        <f t="shared" si="24"/>
        <v>1</v>
      </c>
      <c r="AE129">
        <v>13</v>
      </c>
      <c r="AF129">
        <v>-5.9437800000000003</v>
      </c>
      <c r="AG129">
        <v>57.149239999999999</v>
      </c>
      <c r="AH129">
        <v>2</v>
      </c>
      <c r="AI129" t="s">
        <v>122</v>
      </c>
      <c r="AJ129" t="s">
        <v>118</v>
      </c>
      <c r="AK129">
        <v>15</v>
      </c>
      <c r="AL129" t="s">
        <v>119</v>
      </c>
      <c r="AM129" t="s">
        <v>120</v>
      </c>
      <c r="AN129">
        <v>2</v>
      </c>
      <c r="AO129" t="s">
        <v>112</v>
      </c>
      <c r="AP129">
        <v>0.8856209150326797</v>
      </c>
    </row>
    <row r="130" spans="1:42" x14ac:dyDescent="0.2">
      <c r="A130" t="s">
        <v>52</v>
      </c>
      <c r="B130" t="s">
        <v>39</v>
      </c>
      <c r="C130" s="1">
        <v>6.25E-2</v>
      </c>
      <c r="D130">
        <v>90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 s="5">
        <v>1</v>
      </c>
      <c r="W130">
        <v>0</v>
      </c>
      <c r="X130">
        <v>0</v>
      </c>
      <c r="Y130">
        <f t="shared" si="21"/>
        <v>7</v>
      </c>
      <c r="Z130">
        <v>3</v>
      </c>
      <c r="AA130">
        <v>13</v>
      </c>
      <c r="AB130">
        <f t="shared" si="22"/>
        <v>3</v>
      </c>
      <c r="AC130">
        <f t="shared" si="23"/>
        <v>3</v>
      </c>
      <c r="AD130">
        <f t="shared" si="24"/>
        <v>1</v>
      </c>
      <c r="AE130">
        <v>13</v>
      </c>
      <c r="AF130">
        <v>-5.9437800000000003</v>
      </c>
      <c r="AG130">
        <v>57.149239999999999</v>
      </c>
      <c r="AH130">
        <v>2</v>
      </c>
      <c r="AI130" t="s">
        <v>123</v>
      </c>
      <c r="AJ130" t="s">
        <v>118</v>
      </c>
      <c r="AK130">
        <v>15</v>
      </c>
      <c r="AL130" t="s">
        <v>119</v>
      </c>
      <c r="AM130" t="s">
        <v>120</v>
      </c>
      <c r="AN130">
        <v>2</v>
      </c>
      <c r="AO130" t="s">
        <v>112</v>
      </c>
      <c r="AP130">
        <v>0.8856209150326797</v>
      </c>
    </row>
    <row r="131" spans="1:42" x14ac:dyDescent="0.2">
      <c r="A131" t="s">
        <v>52</v>
      </c>
      <c r="B131" t="s">
        <v>39</v>
      </c>
      <c r="C131" s="1">
        <v>8.3333333333333329E-2</v>
      </c>
      <c r="D131">
        <v>120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 s="5">
        <v>1</v>
      </c>
      <c r="W131">
        <v>0</v>
      </c>
      <c r="X131">
        <v>0</v>
      </c>
      <c r="Y131">
        <f t="shared" si="21"/>
        <v>7</v>
      </c>
      <c r="Z131">
        <v>3</v>
      </c>
      <c r="AA131">
        <v>13</v>
      </c>
      <c r="AB131">
        <f t="shared" si="22"/>
        <v>3</v>
      </c>
      <c r="AC131">
        <f t="shared" si="23"/>
        <v>3</v>
      </c>
      <c r="AD131">
        <f t="shared" si="24"/>
        <v>1</v>
      </c>
      <c r="AE131">
        <v>13</v>
      </c>
      <c r="AF131">
        <v>-5.9437800000000003</v>
      </c>
      <c r="AG131">
        <v>57.149239999999999</v>
      </c>
      <c r="AH131">
        <v>2</v>
      </c>
      <c r="AI131" t="s">
        <v>124</v>
      </c>
      <c r="AJ131" t="s">
        <v>118</v>
      </c>
      <c r="AK131">
        <v>15</v>
      </c>
      <c r="AL131" t="s">
        <v>119</v>
      </c>
      <c r="AM131" t="s">
        <v>120</v>
      </c>
      <c r="AN131">
        <v>2</v>
      </c>
      <c r="AO131" t="s">
        <v>112</v>
      </c>
      <c r="AP131">
        <v>0.8856209150326797</v>
      </c>
    </row>
    <row r="132" spans="1:42" x14ac:dyDescent="0.2">
      <c r="A132" t="s">
        <v>52</v>
      </c>
      <c r="B132" t="s">
        <v>39</v>
      </c>
      <c r="C132" s="1">
        <v>0.10416666666666667</v>
      </c>
      <c r="D132">
        <v>150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 s="5">
        <v>1</v>
      </c>
      <c r="W132">
        <v>0</v>
      </c>
      <c r="X132">
        <v>0</v>
      </c>
      <c r="Y132">
        <f t="shared" si="21"/>
        <v>7</v>
      </c>
      <c r="Z132">
        <v>4</v>
      </c>
      <c r="AA132">
        <v>13</v>
      </c>
      <c r="AB132">
        <f t="shared" si="22"/>
        <v>2</v>
      </c>
      <c r="AC132">
        <f t="shared" si="23"/>
        <v>4</v>
      </c>
      <c r="AD132">
        <f t="shared" si="24"/>
        <v>0.5</v>
      </c>
      <c r="AE132">
        <v>13</v>
      </c>
      <c r="AF132">
        <v>-5.9437800000000003</v>
      </c>
      <c r="AG132">
        <v>57.149239999999999</v>
      </c>
      <c r="AH132">
        <v>2</v>
      </c>
      <c r="AI132" t="s">
        <v>125</v>
      </c>
      <c r="AJ132" t="s">
        <v>118</v>
      </c>
      <c r="AK132">
        <v>15</v>
      </c>
      <c r="AL132" t="s">
        <v>119</v>
      </c>
      <c r="AM132" t="s">
        <v>120</v>
      </c>
      <c r="AN132">
        <v>2</v>
      </c>
      <c r="AO132" t="s">
        <v>112</v>
      </c>
      <c r="AP132">
        <v>0.8856209150326797</v>
      </c>
    </row>
    <row r="133" spans="1:42" x14ac:dyDescent="0.2">
      <c r="A133" t="s">
        <v>52</v>
      </c>
      <c r="B133" t="s">
        <v>39</v>
      </c>
      <c r="C133" s="1">
        <v>0.125</v>
      </c>
      <c r="D133">
        <v>180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 s="5">
        <v>1</v>
      </c>
      <c r="W133">
        <v>0</v>
      </c>
      <c r="X133">
        <v>1</v>
      </c>
      <c r="Y133">
        <f t="shared" si="21"/>
        <v>5</v>
      </c>
      <c r="Z133">
        <v>2</v>
      </c>
      <c r="AA133">
        <v>13</v>
      </c>
      <c r="AB133">
        <f t="shared" si="22"/>
        <v>2</v>
      </c>
      <c r="AC133">
        <f t="shared" si="23"/>
        <v>2</v>
      </c>
      <c r="AD133">
        <f t="shared" si="24"/>
        <v>1</v>
      </c>
      <c r="AE133">
        <v>13</v>
      </c>
      <c r="AF133">
        <v>-5.9437800000000003</v>
      </c>
      <c r="AG133">
        <v>57.149239999999999</v>
      </c>
      <c r="AH133">
        <v>2</v>
      </c>
      <c r="AI133" t="s">
        <v>126</v>
      </c>
      <c r="AJ133" t="s">
        <v>118</v>
      </c>
      <c r="AK133">
        <v>15</v>
      </c>
      <c r="AL133" t="s">
        <v>119</v>
      </c>
      <c r="AM133" t="s">
        <v>120</v>
      </c>
      <c r="AN133">
        <v>2</v>
      </c>
      <c r="AO133" t="s">
        <v>112</v>
      </c>
      <c r="AP133">
        <v>0.8856209150326797</v>
      </c>
    </row>
    <row r="134" spans="1:42" x14ac:dyDescent="0.2">
      <c r="A134" t="s">
        <v>52</v>
      </c>
      <c r="B134" t="s">
        <v>39</v>
      </c>
      <c r="C134" s="1">
        <v>0.14583333333333334</v>
      </c>
      <c r="D134">
        <v>210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 s="5">
        <v>1</v>
      </c>
      <c r="W134">
        <v>0</v>
      </c>
      <c r="X134">
        <v>0</v>
      </c>
      <c r="Y134">
        <f t="shared" si="21"/>
        <v>7</v>
      </c>
      <c r="Z134">
        <v>3</v>
      </c>
      <c r="AA134">
        <v>13</v>
      </c>
      <c r="AB134">
        <f t="shared" si="22"/>
        <v>3</v>
      </c>
      <c r="AC134">
        <f t="shared" si="23"/>
        <v>3</v>
      </c>
      <c r="AD134">
        <f t="shared" si="24"/>
        <v>1</v>
      </c>
      <c r="AE134">
        <v>13</v>
      </c>
      <c r="AF134">
        <v>-5.9437800000000003</v>
      </c>
      <c r="AG134">
        <v>57.149239999999999</v>
      </c>
      <c r="AH134">
        <v>2</v>
      </c>
      <c r="AI134" t="s">
        <v>127</v>
      </c>
      <c r="AJ134" t="s">
        <v>118</v>
      </c>
      <c r="AK134">
        <v>15</v>
      </c>
      <c r="AL134" t="s">
        <v>119</v>
      </c>
      <c r="AM134" t="s">
        <v>120</v>
      </c>
      <c r="AN134">
        <v>2</v>
      </c>
      <c r="AO134" t="s">
        <v>112</v>
      </c>
      <c r="AP134">
        <v>0.8856209150326797</v>
      </c>
    </row>
    <row r="135" spans="1:42" x14ac:dyDescent="0.2">
      <c r="A135" t="s">
        <v>52</v>
      </c>
      <c r="B135" t="s">
        <v>39</v>
      </c>
      <c r="C135" s="1">
        <v>0.16666666666666666</v>
      </c>
      <c r="D135">
        <v>240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 s="5">
        <v>0</v>
      </c>
      <c r="W135">
        <v>0</v>
      </c>
      <c r="X135">
        <v>1</v>
      </c>
      <c r="Y135">
        <f t="shared" si="21"/>
        <v>5</v>
      </c>
      <c r="Z135">
        <v>2</v>
      </c>
      <c r="AA135">
        <v>13</v>
      </c>
      <c r="AB135">
        <f t="shared" si="22"/>
        <v>3</v>
      </c>
      <c r="AC135">
        <f t="shared" si="23"/>
        <v>2</v>
      </c>
      <c r="AD135">
        <f t="shared" si="24"/>
        <v>1.5</v>
      </c>
      <c r="AE135">
        <v>13</v>
      </c>
      <c r="AF135">
        <v>-5.9437800000000003</v>
      </c>
      <c r="AG135">
        <v>57.149239999999999</v>
      </c>
      <c r="AH135">
        <v>2</v>
      </c>
      <c r="AI135" t="s">
        <v>128</v>
      </c>
      <c r="AJ135" t="s">
        <v>118</v>
      </c>
      <c r="AK135">
        <v>15</v>
      </c>
      <c r="AL135" t="s">
        <v>119</v>
      </c>
      <c r="AM135" t="s">
        <v>120</v>
      </c>
      <c r="AN135">
        <v>2</v>
      </c>
      <c r="AO135" t="s">
        <v>112</v>
      </c>
      <c r="AP135">
        <v>0.8856209150326797</v>
      </c>
    </row>
    <row r="136" spans="1:42" x14ac:dyDescent="0.2">
      <c r="A136" t="s">
        <v>52</v>
      </c>
      <c r="B136" t="s">
        <v>39</v>
      </c>
      <c r="C136" s="1">
        <v>0.1875</v>
      </c>
      <c r="D136" s="11">
        <v>270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 s="5">
        <v>1</v>
      </c>
      <c r="W136">
        <v>0</v>
      </c>
      <c r="X136">
        <v>1</v>
      </c>
      <c r="Y136">
        <f t="shared" si="21"/>
        <v>6</v>
      </c>
      <c r="Z136">
        <v>2</v>
      </c>
      <c r="AA136">
        <v>13</v>
      </c>
      <c r="AB136">
        <f t="shared" si="22"/>
        <v>3</v>
      </c>
      <c r="AC136">
        <f t="shared" si="23"/>
        <v>2</v>
      </c>
      <c r="AD136">
        <f t="shared" si="24"/>
        <v>1.5</v>
      </c>
      <c r="AE136">
        <v>13</v>
      </c>
      <c r="AF136">
        <v>-5.9437800000000003</v>
      </c>
      <c r="AG136">
        <v>57.149239999999999</v>
      </c>
      <c r="AH136">
        <v>2</v>
      </c>
      <c r="AI136" t="s">
        <v>129</v>
      </c>
      <c r="AJ136" t="s">
        <v>118</v>
      </c>
      <c r="AK136">
        <v>15</v>
      </c>
      <c r="AL136" t="s">
        <v>119</v>
      </c>
      <c r="AM136" t="s">
        <v>120</v>
      </c>
      <c r="AN136">
        <v>2</v>
      </c>
      <c r="AO136" t="s">
        <v>112</v>
      </c>
      <c r="AP136">
        <v>0.8856209150326797</v>
      </c>
    </row>
    <row r="137" spans="1:42" x14ac:dyDescent="0.2">
      <c r="A137" t="s">
        <v>52</v>
      </c>
      <c r="B137" t="s">
        <v>39</v>
      </c>
      <c r="C137" s="1">
        <v>0.20833333333333334</v>
      </c>
      <c r="D137" s="11">
        <v>300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 s="5">
        <v>1</v>
      </c>
      <c r="W137">
        <v>0</v>
      </c>
      <c r="X137">
        <v>0</v>
      </c>
      <c r="Y137">
        <f t="shared" si="21"/>
        <v>5</v>
      </c>
      <c r="Z137">
        <v>2</v>
      </c>
      <c r="AA137">
        <v>13</v>
      </c>
      <c r="AB137">
        <f t="shared" si="22"/>
        <v>2</v>
      </c>
      <c r="AC137">
        <f t="shared" si="23"/>
        <v>2</v>
      </c>
      <c r="AD137">
        <f t="shared" si="24"/>
        <v>1</v>
      </c>
      <c r="AE137">
        <v>13</v>
      </c>
      <c r="AF137">
        <v>-5.9437800000000003</v>
      </c>
      <c r="AG137">
        <v>57.149239999999999</v>
      </c>
      <c r="AH137">
        <v>2</v>
      </c>
      <c r="AI137" t="s">
        <v>130</v>
      </c>
      <c r="AJ137" t="s">
        <v>118</v>
      </c>
      <c r="AK137">
        <v>15</v>
      </c>
      <c r="AL137" t="s">
        <v>119</v>
      </c>
      <c r="AM137" t="s">
        <v>120</v>
      </c>
      <c r="AN137">
        <v>2</v>
      </c>
      <c r="AO137" t="s">
        <v>112</v>
      </c>
      <c r="AP137">
        <v>0.8856209150326797</v>
      </c>
    </row>
    <row r="138" spans="1:42" x14ac:dyDescent="0.2">
      <c r="A138" t="s">
        <v>52</v>
      </c>
      <c r="B138" t="s">
        <v>39</v>
      </c>
      <c r="C138" s="1">
        <v>0.22916666666666666</v>
      </c>
      <c r="D138" s="11">
        <v>330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5">
        <v>1</v>
      </c>
      <c r="W138">
        <v>0</v>
      </c>
      <c r="X138">
        <v>0</v>
      </c>
      <c r="Y138">
        <f t="shared" si="21"/>
        <v>4</v>
      </c>
      <c r="Z138">
        <v>2</v>
      </c>
      <c r="AA138">
        <v>13</v>
      </c>
      <c r="AB138">
        <f t="shared" si="22"/>
        <v>1</v>
      </c>
      <c r="AC138">
        <f t="shared" si="23"/>
        <v>2</v>
      </c>
      <c r="AD138">
        <f t="shared" si="24"/>
        <v>0.5</v>
      </c>
      <c r="AE138">
        <v>13</v>
      </c>
      <c r="AF138">
        <v>-5.9437800000000003</v>
      </c>
      <c r="AG138">
        <v>57.149239999999999</v>
      </c>
      <c r="AH138">
        <v>2</v>
      </c>
      <c r="AI138" t="s">
        <v>131</v>
      </c>
      <c r="AJ138" t="s">
        <v>118</v>
      </c>
      <c r="AK138">
        <v>15</v>
      </c>
      <c r="AL138" t="s">
        <v>119</v>
      </c>
      <c r="AM138" t="s">
        <v>120</v>
      </c>
      <c r="AN138">
        <v>2</v>
      </c>
      <c r="AO138" t="s">
        <v>112</v>
      </c>
      <c r="AP138">
        <v>0.8856209150326797</v>
      </c>
    </row>
    <row r="139" spans="1:42" x14ac:dyDescent="0.2">
      <c r="A139" t="s">
        <v>52</v>
      </c>
      <c r="B139" t="s">
        <v>39</v>
      </c>
      <c r="C139" s="1">
        <v>0.25</v>
      </c>
      <c r="D139" s="11">
        <v>360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 s="5">
        <v>1</v>
      </c>
      <c r="W139">
        <v>0</v>
      </c>
      <c r="X139">
        <v>0</v>
      </c>
      <c r="Y139">
        <f t="shared" si="21"/>
        <v>7</v>
      </c>
      <c r="Z139">
        <v>3</v>
      </c>
      <c r="AA139">
        <v>13</v>
      </c>
      <c r="AB139">
        <f t="shared" si="22"/>
        <v>3</v>
      </c>
      <c r="AC139">
        <f t="shared" si="23"/>
        <v>3</v>
      </c>
      <c r="AD139">
        <f t="shared" si="24"/>
        <v>1</v>
      </c>
      <c r="AE139">
        <v>13</v>
      </c>
      <c r="AF139">
        <v>-5.9437800000000003</v>
      </c>
      <c r="AG139">
        <v>57.149239999999999</v>
      </c>
      <c r="AH139">
        <v>2</v>
      </c>
      <c r="AI139" t="s">
        <v>132</v>
      </c>
      <c r="AJ139" t="s">
        <v>118</v>
      </c>
      <c r="AK139">
        <v>15</v>
      </c>
      <c r="AL139" t="s">
        <v>119</v>
      </c>
      <c r="AM139" t="s">
        <v>120</v>
      </c>
      <c r="AN139">
        <v>2</v>
      </c>
      <c r="AO139" t="s">
        <v>112</v>
      </c>
      <c r="AP139">
        <v>0.8856209150326797</v>
      </c>
    </row>
    <row r="140" spans="1:42" x14ac:dyDescent="0.2">
      <c r="A140" t="s">
        <v>53</v>
      </c>
      <c r="B140" t="s">
        <v>39</v>
      </c>
      <c r="C140" s="1">
        <v>0.27083333333333331</v>
      </c>
      <c r="D140">
        <v>30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 s="5">
        <v>1</v>
      </c>
      <c r="W140">
        <v>0</v>
      </c>
      <c r="X140">
        <v>1</v>
      </c>
      <c r="Y140">
        <f t="shared" si="21"/>
        <v>5</v>
      </c>
      <c r="Z140">
        <v>2</v>
      </c>
      <c r="AA140">
        <v>13</v>
      </c>
      <c r="AB140">
        <f t="shared" si="22"/>
        <v>2</v>
      </c>
      <c r="AC140">
        <f t="shared" si="23"/>
        <v>2</v>
      </c>
      <c r="AD140">
        <f t="shared" si="24"/>
        <v>1</v>
      </c>
      <c r="AE140">
        <v>13</v>
      </c>
      <c r="AF140">
        <v>-5.9437800000000003</v>
      </c>
      <c r="AG140">
        <v>57.149239999999999</v>
      </c>
      <c r="AH140">
        <v>2</v>
      </c>
      <c r="AI140" t="s">
        <v>133</v>
      </c>
      <c r="AJ140" t="s">
        <v>118</v>
      </c>
      <c r="AK140">
        <v>15</v>
      </c>
      <c r="AL140" t="s">
        <v>119</v>
      </c>
      <c r="AM140" t="s">
        <v>120</v>
      </c>
      <c r="AN140">
        <v>2</v>
      </c>
      <c r="AO140" t="s">
        <v>112</v>
      </c>
      <c r="AP140">
        <v>0.8856209150326797</v>
      </c>
    </row>
    <row r="141" spans="1:42" x14ac:dyDescent="0.2">
      <c r="A141" t="s">
        <v>181</v>
      </c>
      <c r="C141" s="1"/>
      <c r="E141">
        <f>E143/13</f>
        <v>0.30769230769230771</v>
      </c>
      <c r="F141">
        <f t="shared" ref="F141:U141" si="34">F143/13</f>
        <v>0.92307692307692313</v>
      </c>
      <c r="G141">
        <f t="shared" si="34"/>
        <v>0.46153846153846156</v>
      </c>
      <c r="H141">
        <f t="shared" si="34"/>
        <v>1</v>
      </c>
      <c r="I141">
        <f t="shared" si="34"/>
        <v>0.61538461538461542</v>
      </c>
      <c r="J141">
        <f t="shared" si="34"/>
        <v>0</v>
      </c>
      <c r="K141">
        <f t="shared" si="34"/>
        <v>0</v>
      </c>
      <c r="L141">
        <f t="shared" si="34"/>
        <v>0</v>
      </c>
      <c r="M141">
        <f t="shared" si="34"/>
        <v>0.15384615384615385</v>
      </c>
      <c r="N141">
        <f t="shared" si="34"/>
        <v>0</v>
      </c>
      <c r="O141">
        <f t="shared" si="34"/>
        <v>0</v>
      </c>
      <c r="P141">
        <f t="shared" si="34"/>
        <v>0</v>
      </c>
      <c r="Q141">
        <f t="shared" si="34"/>
        <v>0.38461538461538464</v>
      </c>
      <c r="R141">
        <f t="shared" si="34"/>
        <v>0</v>
      </c>
      <c r="S141">
        <f t="shared" si="34"/>
        <v>0.53846153846153844</v>
      </c>
      <c r="T141">
        <f t="shared" si="34"/>
        <v>0.38461538461538464</v>
      </c>
      <c r="U141">
        <f t="shared" si="34"/>
        <v>0</v>
      </c>
      <c r="V141" s="5"/>
    </row>
    <row r="142" spans="1:42" x14ac:dyDescent="0.2">
      <c r="A142" t="s">
        <v>22</v>
      </c>
      <c r="C142" s="1"/>
      <c r="E142">
        <f>COUNTIF(E143,"&gt;0")</f>
        <v>1</v>
      </c>
      <c r="F142">
        <f t="shared" ref="F142:U142" si="35">COUNTIF(F143,"&gt;0")</f>
        <v>1</v>
      </c>
      <c r="G142">
        <f t="shared" si="35"/>
        <v>1</v>
      </c>
      <c r="H142">
        <f t="shared" si="35"/>
        <v>1</v>
      </c>
      <c r="I142">
        <f t="shared" si="35"/>
        <v>1</v>
      </c>
      <c r="J142">
        <f t="shared" si="35"/>
        <v>0</v>
      </c>
      <c r="K142">
        <f t="shared" si="35"/>
        <v>0</v>
      </c>
      <c r="L142">
        <f t="shared" si="35"/>
        <v>0</v>
      </c>
      <c r="M142">
        <f t="shared" si="35"/>
        <v>1</v>
      </c>
      <c r="N142">
        <f t="shared" si="35"/>
        <v>0</v>
      </c>
      <c r="O142">
        <f t="shared" si="35"/>
        <v>0</v>
      </c>
      <c r="P142">
        <f t="shared" si="35"/>
        <v>0</v>
      </c>
      <c r="Q142">
        <f t="shared" si="35"/>
        <v>1</v>
      </c>
      <c r="R142">
        <f t="shared" si="35"/>
        <v>0</v>
      </c>
      <c r="S142">
        <f t="shared" si="35"/>
        <v>1</v>
      </c>
      <c r="T142">
        <f t="shared" si="35"/>
        <v>1</v>
      </c>
      <c r="U142">
        <f t="shared" si="35"/>
        <v>0</v>
      </c>
      <c r="V142" s="5"/>
      <c r="AA142">
        <f>COUNTIF(E142:U142,1)</f>
        <v>9</v>
      </c>
    </row>
    <row r="143" spans="1:42" x14ac:dyDescent="0.2">
      <c r="A143" t="s">
        <v>44</v>
      </c>
      <c r="C143" s="1"/>
      <c r="E143">
        <f>COUNTIF(E144:E156,1)</f>
        <v>4</v>
      </c>
      <c r="F143">
        <f t="shared" ref="F143:U143" si="36">COUNTIF(F144:F156,1)</f>
        <v>12</v>
      </c>
      <c r="G143">
        <f t="shared" si="36"/>
        <v>6</v>
      </c>
      <c r="H143">
        <f t="shared" si="36"/>
        <v>13</v>
      </c>
      <c r="I143">
        <f t="shared" si="36"/>
        <v>8</v>
      </c>
      <c r="J143">
        <f t="shared" si="36"/>
        <v>0</v>
      </c>
      <c r="K143">
        <f t="shared" si="36"/>
        <v>0</v>
      </c>
      <c r="L143">
        <f t="shared" si="36"/>
        <v>0</v>
      </c>
      <c r="M143">
        <f t="shared" si="36"/>
        <v>2</v>
      </c>
      <c r="N143">
        <f t="shared" si="36"/>
        <v>0</v>
      </c>
      <c r="O143">
        <f t="shared" si="36"/>
        <v>0</v>
      </c>
      <c r="P143">
        <f t="shared" si="36"/>
        <v>0</v>
      </c>
      <c r="Q143">
        <f t="shared" si="36"/>
        <v>5</v>
      </c>
      <c r="R143">
        <f t="shared" si="36"/>
        <v>0</v>
      </c>
      <c r="S143">
        <f t="shared" si="36"/>
        <v>7</v>
      </c>
      <c r="T143">
        <f t="shared" si="36"/>
        <v>5</v>
      </c>
      <c r="U143">
        <f t="shared" si="36"/>
        <v>0</v>
      </c>
      <c r="V143" s="5"/>
    </row>
    <row r="144" spans="1:42" x14ac:dyDescent="0.2">
      <c r="A144" t="s">
        <v>54</v>
      </c>
      <c r="B144" t="s">
        <v>40</v>
      </c>
      <c r="C144" s="1">
        <v>2.0833333333333332E-2</v>
      </c>
      <c r="D144">
        <v>30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 s="5">
        <v>0</v>
      </c>
      <c r="W144">
        <v>0</v>
      </c>
      <c r="X144">
        <v>0</v>
      </c>
      <c r="Y144">
        <f t="shared" si="21"/>
        <v>5</v>
      </c>
      <c r="Z144">
        <v>2</v>
      </c>
      <c r="AA144">
        <v>12</v>
      </c>
      <c r="AB144">
        <f t="shared" si="22"/>
        <v>3</v>
      </c>
      <c r="AC144">
        <f t="shared" si="23"/>
        <v>2</v>
      </c>
      <c r="AD144">
        <f t="shared" si="24"/>
        <v>1.5</v>
      </c>
      <c r="AE144">
        <v>13</v>
      </c>
      <c r="AF144">
        <v>-5.5759210000000001</v>
      </c>
      <c r="AG144">
        <v>56.155607000000003</v>
      </c>
      <c r="AH144">
        <v>2</v>
      </c>
      <c r="AI144" t="s">
        <v>103</v>
      </c>
      <c r="AJ144" t="s">
        <v>118</v>
      </c>
      <c r="AK144">
        <v>5</v>
      </c>
      <c r="AL144" t="s">
        <v>107</v>
      </c>
      <c r="AM144" t="s">
        <v>120</v>
      </c>
      <c r="AN144">
        <v>2</v>
      </c>
      <c r="AO144" t="s">
        <v>98</v>
      </c>
      <c r="AP144">
        <v>0.87212315195854295</v>
      </c>
    </row>
    <row r="145" spans="1:42" x14ac:dyDescent="0.2">
      <c r="A145" t="s">
        <v>54</v>
      </c>
      <c r="B145" t="s">
        <v>40</v>
      </c>
      <c r="C145" s="1">
        <v>4.1666666666666664E-2</v>
      </c>
      <c r="D145">
        <v>60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 s="5">
        <v>0</v>
      </c>
      <c r="W145">
        <v>0</v>
      </c>
      <c r="X145">
        <v>0</v>
      </c>
      <c r="Y145">
        <f t="shared" si="21"/>
        <v>5</v>
      </c>
      <c r="Z145">
        <v>2</v>
      </c>
      <c r="AA145">
        <v>12</v>
      </c>
      <c r="AB145">
        <f t="shared" si="22"/>
        <v>3</v>
      </c>
      <c r="AC145">
        <f t="shared" si="23"/>
        <v>2</v>
      </c>
      <c r="AD145">
        <f t="shared" si="24"/>
        <v>1.5</v>
      </c>
      <c r="AE145">
        <v>13</v>
      </c>
      <c r="AF145">
        <v>-5.5759210000000001</v>
      </c>
      <c r="AG145">
        <v>56.155607000000003</v>
      </c>
      <c r="AH145">
        <v>2</v>
      </c>
      <c r="AI145" t="s">
        <v>103</v>
      </c>
      <c r="AJ145" t="s">
        <v>118</v>
      </c>
      <c r="AK145">
        <v>5</v>
      </c>
      <c r="AL145" t="s">
        <v>107</v>
      </c>
      <c r="AM145" t="s">
        <v>120</v>
      </c>
      <c r="AN145">
        <v>2</v>
      </c>
      <c r="AO145" t="s">
        <v>98</v>
      </c>
      <c r="AP145">
        <v>0.87212315195854295</v>
      </c>
    </row>
    <row r="146" spans="1:42" x14ac:dyDescent="0.2">
      <c r="A146" t="s">
        <v>54</v>
      </c>
      <c r="B146" t="s">
        <v>40</v>
      </c>
      <c r="C146" s="1">
        <v>6.25E-2</v>
      </c>
      <c r="D146">
        <v>90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 s="5">
        <v>0</v>
      </c>
      <c r="W146">
        <v>0</v>
      </c>
      <c r="X146">
        <v>1</v>
      </c>
      <c r="Y146">
        <f t="shared" si="21"/>
        <v>4</v>
      </c>
      <c r="Z146">
        <v>2</v>
      </c>
      <c r="AA146">
        <v>12</v>
      </c>
      <c r="AB146">
        <f t="shared" si="22"/>
        <v>2</v>
      </c>
      <c r="AC146">
        <f t="shared" si="23"/>
        <v>2</v>
      </c>
      <c r="AD146">
        <f t="shared" si="24"/>
        <v>1</v>
      </c>
      <c r="AE146">
        <v>13</v>
      </c>
      <c r="AF146">
        <v>-5.5759210000000001</v>
      </c>
      <c r="AG146">
        <v>56.155607000000003</v>
      </c>
      <c r="AH146">
        <v>2</v>
      </c>
      <c r="AI146" t="s">
        <v>103</v>
      </c>
      <c r="AJ146" t="s">
        <v>118</v>
      </c>
      <c r="AK146">
        <v>5</v>
      </c>
      <c r="AL146" t="s">
        <v>107</v>
      </c>
      <c r="AM146" t="s">
        <v>120</v>
      </c>
      <c r="AN146">
        <v>2</v>
      </c>
      <c r="AO146" t="s">
        <v>98</v>
      </c>
      <c r="AP146">
        <v>0.87212315195854295</v>
      </c>
    </row>
    <row r="147" spans="1:42" x14ac:dyDescent="0.2">
      <c r="A147" t="s">
        <v>54</v>
      </c>
      <c r="B147" t="s">
        <v>40</v>
      </c>
      <c r="C147" s="1">
        <v>8.3333333333333329E-2</v>
      </c>
      <c r="D147">
        <v>120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0</v>
      </c>
      <c r="V147" s="5">
        <v>0</v>
      </c>
      <c r="W147">
        <v>0</v>
      </c>
      <c r="X147">
        <v>0</v>
      </c>
      <c r="Y147">
        <f t="shared" si="21"/>
        <v>6</v>
      </c>
      <c r="Z147">
        <v>3</v>
      </c>
      <c r="AA147">
        <v>12</v>
      </c>
      <c r="AB147">
        <f t="shared" si="22"/>
        <v>3</v>
      </c>
      <c r="AC147">
        <f t="shared" si="23"/>
        <v>3</v>
      </c>
      <c r="AD147">
        <f t="shared" si="24"/>
        <v>1</v>
      </c>
      <c r="AE147">
        <v>13</v>
      </c>
      <c r="AF147">
        <v>-5.5759210000000001</v>
      </c>
      <c r="AG147">
        <v>56.155607000000003</v>
      </c>
      <c r="AH147">
        <v>2</v>
      </c>
      <c r="AI147" t="s">
        <v>103</v>
      </c>
      <c r="AJ147" t="s">
        <v>118</v>
      </c>
      <c r="AK147">
        <v>5</v>
      </c>
      <c r="AL147" t="s">
        <v>107</v>
      </c>
      <c r="AM147" t="s">
        <v>120</v>
      </c>
      <c r="AN147">
        <v>2</v>
      </c>
      <c r="AO147" t="s">
        <v>98</v>
      </c>
      <c r="AP147">
        <v>0.87212315195854295</v>
      </c>
    </row>
    <row r="148" spans="1:42" x14ac:dyDescent="0.2">
      <c r="A148" t="s">
        <v>54</v>
      </c>
      <c r="B148" t="s">
        <v>40</v>
      </c>
      <c r="C148" s="1">
        <v>0.10416666666666667</v>
      </c>
      <c r="D148">
        <v>150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 s="5">
        <v>0</v>
      </c>
      <c r="W148">
        <v>0</v>
      </c>
      <c r="X148">
        <v>0</v>
      </c>
      <c r="Y148">
        <f t="shared" si="21"/>
        <v>3</v>
      </c>
      <c r="Z148">
        <v>0</v>
      </c>
      <c r="AA148">
        <v>12</v>
      </c>
      <c r="AB148">
        <f t="shared" si="22"/>
        <v>3</v>
      </c>
      <c r="AC148">
        <f t="shared" si="23"/>
        <v>0</v>
      </c>
      <c r="AD148" t="e">
        <f t="shared" si="24"/>
        <v>#DIV/0!</v>
      </c>
      <c r="AE148">
        <v>13</v>
      </c>
      <c r="AF148">
        <v>-5.5759210000000001</v>
      </c>
      <c r="AG148">
        <v>56.155607000000003</v>
      </c>
      <c r="AH148">
        <v>2</v>
      </c>
      <c r="AI148" t="s">
        <v>103</v>
      </c>
      <c r="AJ148" t="s">
        <v>118</v>
      </c>
      <c r="AK148">
        <v>5</v>
      </c>
      <c r="AL148" t="s">
        <v>107</v>
      </c>
      <c r="AM148" t="s">
        <v>120</v>
      </c>
      <c r="AN148">
        <v>2</v>
      </c>
      <c r="AO148" t="s">
        <v>98</v>
      </c>
      <c r="AP148">
        <v>0.87212315195854295</v>
      </c>
    </row>
    <row r="149" spans="1:42" x14ac:dyDescent="0.2">
      <c r="A149" t="s">
        <v>54</v>
      </c>
      <c r="B149" t="s">
        <v>40</v>
      </c>
      <c r="C149" s="1">
        <v>0.125</v>
      </c>
      <c r="D149">
        <v>180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 s="5">
        <v>0</v>
      </c>
      <c r="W149">
        <v>0</v>
      </c>
      <c r="X149">
        <v>0</v>
      </c>
      <c r="Y149">
        <f t="shared" si="21"/>
        <v>3</v>
      </c>
      <c r="Z149">
        <v>1</v>
      </c>
      <c r="AA149">
        <v>12</v>
      </c>
      <c r="AB149">
        <f t="shared" si="22"/>
        <v>2</v>
      </c>
      <c r="AC149">
        <f t="shared" si="23"/>
        <v>1</v>
      </c>
      <c r="AD149">
        <f t="shared" si="24"/>
        <v>2</v>
      </c>
      <c r="AE149">
        <v>13</v>
      </c>
      <c r="AF149">
        <v>-5.5759210000000001</v>
      </c>
      <c r="AG149">
        <v>56.155607000000003</v>
      </c>
      <c r="AH149">
        <v>2</v>
      </c>
      <c r="AI149" t="s">
        <v>103</v>
      </c>
      <c r="AJ149" t="s">
        <v>118</v>
      </c>
      <c r="AK149">
        <v>5</v>
      </c>
      <c r="AL149" t="s">
        <v>107</v>
      </c>
      <c r="AM149" t="s">
        <v>120</v>
      </c>
      <c r="AN149">
        <v>2</v>
      </c>
      <c r="AO149" t="s">
        <v>98</v>
      </c>
      <c r="AP149">
        <v>0.87212315195854295</v>
      </c>
    </row>
    <row r="150" spans="1:42" x14ac:dyDescent="0.2">
      <c r="A150" t="s">
        <v>54</v>
      </c>
      <c r="B150" t="s">
        <v>40</v>
      </c>
      <c r="C150" s="1">
        <v>0.14583333333333334</v>
      </c>
      <c r="D150">
        <v>210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5">
        <v>0</v>
      </c>
      <c r="W150">
        <v>0</v>
      </c>
      <c r="X150">
        <v>0</v>
      </c>
      <c r="Y150">
        <f t="shared" si="21"/>
        <v>4</v>
      </c>
      <c r="Z150">
        <v>2</v>
      </c>
      <c r="AA150">
        <v>12</v>
      </c>
      <c r="AB150">
        <f t="shared" si="22"/>
        <v>2</v>
      </c>
      <c r="AC150">
        <f t="shared" si="23"/>
        <v>2</v>
      </c>
      <c r="AD150">
        <f t="shared" si="24"/>
        <v>1</v>
      </c>
      <c r="AE150">
        <v>13</v>
      </c>
      <c r="AF150">
        <v>-5.5759210000000001</v>
      </c>
      <c r="AG150">
        <v>56.155607000000003</v>
      </c>
      <c r="AH150">
        <v>2</v>
      </c>
      <c r="AI150" t="s">
        <v>103</v>
      </c>
      <c r="AJ150" t="s">
        <v>118</v>
      </c>
      <c r="AK150">
        <v>5</v>
      </c>
      <c r="AL150" t="s">
        <v>107</v>
      </c>
      <c r="AM150" t="s">
        <v>120</v>
      </c>
      <c r="AN150">
        <v>2</v>
      </c>
      <c r="AO150" t="s">
        <v>98</v>
      </c>
      <c r="AP150">
        <v>0.87212315195854295</v>
      </c>
    </row>
    <row r="151" spans="1:42" x14ac:dyDescent="0.2">
      <c r="A151" t="s">
        <v>54</v>
      </c>
      <c r="B151" t="s">
        <v>40</v>
      </c>
      <c r="C151" s="1">
        <v>0.16666666666666666</v>
      </c>
      <c r="D151">
        <v>240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 s="5">
        <v>0</v>
      </c>
      <c r="W151">
        <v>0</v>
      </c>
      <c r="X151">
        <v>0</v>
      </c>
      <c r="Y151">
        <f t="shared" si="21"/>
        <v>8</v>
      </c>
      <c r="Z151">
        <v>4</v>
      </c>
      <c r="AA151">
        <v>12</v>
      </c>
      <c r="AB151">
        <f t="shared" si="22"/>
        <v>4</v>
      </c>
      <c r="AC151">
        <f t="shared" si="23"/>
        <v>4</v>
      </c>
      <c r="AD151">
        <f t="shared" si="24"/>
        <v>1</v>
      </c>
      <c r="AE151">
        <v>13</v>
      </c>
      <c r="AF151">
        <v>-5.5759210000000001</v>
      </c>
      <c r="AG151">
        <v>56.155607000000003</v>
      </c>
      <c r="AH151">
        <v>2</v>
      </c>
      <c r="AI151" t="s">
        <v>103</v>
      </c>
      <c r="AJ151" t="s">
        <v>118</v>
      </c>
      <c r="AK151">
        <v>5</v>
      </c>
      <c r="AL151" t="s">
        <v>107</v>
      </c>
      <c r="AM151" t="s">
        <v>120</v>
      </c>
      <c r="AN151">
        <v>2</v>
      </c>
      <c r="AO151" t="s">
        <v>98</v>
      </c>
      <c r="AP151">
        <v>0.87212315195854295</v>
      </c>
    </row>
    <row r="152" spans="1:42" x14ac:dyDescent="0.2">
      <c r="A152" t="s">
        <v>54</v>
      </c>
      <c r="B152" t="s">
        <v>40</v>
      </c>
      <c r="C152" s="1">
        <v>0.1875</v>
      </c>
      <c r="D152">
        <v>270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 s="5">
        <v>0</v>
      </c>
      <c r="W152">
        <v>0</v>
      </c>
      <c r="X152">
        <v>0</v>
      </c>
      <c r="Y152">
        <f t="shared" si="21"/>
        <v>6</v>
      </c>
      <c r="Z152">
        <v>3</v>
      </c>
      <c r="AA152">
        <v>12</v>
      </c>
      <c r="AB152">
        <f t="shared" si="22"/>
        <v>3</v>
      </c>
      <c r="AC152">
        <f t="shared" si="23"/>
        <v>3</v>
      </c>
      <c r="AD152">
        <f t="shared" si="24"/>
        <v>1</v>
      </c>
      <c r="AE152">
        <v>13</v>
      </c>
      <c r="AF152">
        <v>-5.5759210000000001</v>
      </c>
      <c r="AG152">
        <v>56.155607000000003</v>
      </c>
      <c r="AH152">
        <v>2</v>
      </c>
      <c r="AI152" t="s">
        <v>103</v>
      </c>
      <c r="AJ152" t="s">
        <v>118</v>
      </c>
      <c r="AK152">
        <v>5</v>
      </c>
      <c r="AL152" t="s">
        <v>107</v>
      </c>
      <c r="AM152" t="s">
        <v>120</v>
      </c>
      <c r="AN152">
        <v>2</v>
      </c>
      <c r="AO152" t="s">
        <v>98</v>
      </c>
      <c r="AP152">
        <v>0.87212315195854295</v>
      </c>
    </row>
    <row r="153" spans="1:42" x14ac:dyDescent="0.2">
      <c r="A153" t="s">
        <v>54</v>
      </c>
      <c r="B153" t="s">
        <v>40</v>
      </c>
      <c r="C153" s="1">
        <v>0.20833333333333334</v>
      </c>
      <c r="D153">
        <v>300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5">
        <v>0</v>
      </c>
      <c r="W153">
        <v>0</v>
      </c>
      <c r="X153">
        <v>0</v>
      </c>
      <c r="Y153">
        <f t="shared" si="21"/>
        <v>4</v>
      </c>
      <c r="Z153">
        <v>2</v>
      </c>
      <c r="AA153">
        <v>12</v>
      </c>
      <c r="AB153">
        <f t="shared" si="22"/>
        <v>2</v>
      </c>
      <c r="AC153">
        <f t="shared" si="23"/>
        <v>2</v>
      </c>
      <c r="AD153">
        <f t="shared" si="24"/>
        <v>1</v>
      </c>
      <c r="AE153">
        <v>13</v>
      </c>
      <c r="AF153">
        <v>-5.5759210000000001</v>
      </c>
      <c r="AG153">
        <v>56.155607000000003</v>
      </c>
      <c r="AH153">
        <v>2</v>
      </c>
      <c r="AI153" t="s">
        <v>103</v>
      </c>
      <c r="AJ153" t="s">
        <v>118</v>
      </c>
      <c r="AK153">
        <v>5</v>
      </c>
      <c r="AL153" t="s">
        <v>107</v>
      </c>
      <c r="AM153" t="s">
        <v>120</v>
      </c>
      <c r="AN153">
        <v>2</v>
      </c>
      <c r="AO153" t="s">
        <v>98</v>
      </c>
      <c r="AP153">
        <v>0.87212315195854295</v>
      </c>
    </row>
    <row r="154" spans="1:42" x14ac:dyDescent="0.2">
      <c r="A154" t="s">
        <v>54</v>
      </c>
      <c r="B154" t="s">
        <v>40</v>
      </c>
      <c r="C154" s="1">
        <v>0.22916666666666666</v>
      </c>
      <c r="D154">
        <v>330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 s="5">
        <v>0</v>
      </c>
      <c r="W154">
        <v>0</v>
      </c>
      <c r="X154">
        <v>0</v>
      </c>
      <c r="Y154">
        <f t="shared" si="21"/>
        <v>6</v>
      </c>
      <c r="Z154">
        <v>4</v>
      </c>
      <c r="AA154">
        <v>12</v>
      </c>
      <c r="AB154">
        <f t="shared" si="22"/>
        <v>2</v>
      </c>
      <c r="AC154">
        <f t="shared" si="23"/>
        <v>4</v>
      </c>
      <c r="AD154">
        <f t="shared" si="24"/>
        <v>0.5</v>
      </c>
      <c r="AE154">
        <v>13</v>
      </c>
      <c r="AF154">
        <v>-5.5759210000000001</v>
      </c>
      <c r="AG154">
        <v>56.155607000000003</v>
      </c>
      <c r="AH154">
        <v>2</v>
      </c>
      <c r="AI154" t="s">
        <v>103</v>
      </c>
      <c r="AJ154" t="s">
        <v>118</v>
      </c>
      <c r="AK154">
        <v>5</v>
      </c>
      <c r="AL154" t="s">
        <v>107</v>
      </c>
      <c r="AM154" t="s">
        <v>120</v>
      </c>
      <c r="AN154">
        <v>2</v>
      </c>
      <c r="AO154" t="s">
        <v>98</v>
      </c>
      <c r="AP154">
        <v>0.87212315195854295</v>
      </c>
    </row>
    <row r="155" spans="1:42" x14ac:dyDescent="0.2">
      <c r="A155" t="s">
        <v>54</v>
      </c>
      <c r="B155" t="s">
        <v>40</v>
      </c>
      <c r="C155" s="1">
        <v>0.25</v>
      </c>
      <c r="D155">
        <v>360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 s="5">
        <v>1</v>
      </c>
      <c r="W155">
        <v>0</v>
      </c>
      <c r="X155">
        <v>0</v>
      </c>
      <c r="Y155">
        <f t="shared" si="21"/>
        <v>4</v>
      </c>
      <c r="Z155">
        <v>1</v>
      </c>
      <c r="AA155">
        <v>12</v>
      </c>
      <c r="AB155">
        <f t="shared" si="22"/>
        <v>2</v>
      </c>
      <c r="AC155">
        <f t="shared" si="23"/>
        <v>1</v>
      </c>
      <c r="AD155">
        <f t="shared" si="24"/>
        <v>2</v>
      </c>
      <c r="AE155">
        <v>13</v>
      </c>
      <c r="AF155">
        <v>-5.5759210000000001</v>
      </c>
      <c r="AG155">
        <v>56.155607000000003</v>
      </c>
      <c r="AH155">
        <v>2</v>
      </c>
      <c r="AI155" t="s">
        <v>103</v>
      </c>
      <c r="AJ155" t="s">
        <v>118</v>
      </c>
      <c r="AK155">
        <v>5</v>
      </c>
      <c r="AL155" t="s">
        <v>107</v>
      </c>
      <c r="AM155" t="s">
        <v>120</v>
      </c>
      <c r="AN155">
        <v>2</v>
      </c>
      <c r="AO155" t="s">
        <v>98</v>
      </c>
      <c r="AP155">
        <v>0.87212315195854295</v>
      </c>
    </row>
    <row r="156" spans="1:42" x14ac:dyDescent="0.2">
      <c r="A156" t="s">
        <v>55</v>
      </c>
      <c r="B156" t="s">
        <v>40</v>
      </c>
      <c r="C156" s="1">
        <v>0.27083333333333331</v>
      </c>
      <c r="D156">
        <v>30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 s="5">
        <v>0</v>
      </c>
      <c r="W156">
        <v>0</v>
      </c>
      <c r="X156">
        <v>0</v>
      </c>
      <c r="Y156">
        <f t="shared" si="21"/>
        <v>5</v>
      </c>
      <c r="Z156">
        <v>3</v>
      </c>
      <c r="AA156">
        <v>12</v>
      </c>
      <c r="AB156">
        <f t="shared" si="22"/>
        <v>2</v>
      </c>
      <c r="AC156">
        <f t="shared" si="23"/>
        <v>3</v>
      </c>
      <c r="AD156">
        <f t="shared" si="24"/>
        <v>0.66666666666666663</v>
      </c>
      <c r="AE156">
        <v>13</v>
      </c>
      <c r="AF156">
        <v>-5.5759210000000001</v>
      </c>
      <c r="AG156">
        <v>56.155607000000003</v>
      </c>
      <c r="AH156">
        <v>2</v>
      </c>
      <c r="AI156" t="s">
        <v>103</v>
      </c>
      <c r="AJ156" t="s">
        <v>118</v>
      </c>
      <c r="AK156">
        <v>5</v>
      </c>
      <c r="AL156" t="s">
        <v>107</v>
      </c>
      <c r="AM156" t="s">
        <v>120</v>
      </c>
      <c r="AN156">
        <v>2</v>
      </c>
      <c r="AO156" t="s">
        <v>98</v>
      </c>
      <c r="AP156">
        <v>0.87212315195854295</v>
      </c>
    </row>
    <row r="157" spans="1:42" x14ac:dyDescent="0.2">
      <c r="A157" t="s">
        <v>181</v>
      </c>
      <c r="B157" t="s">
        <v>41</v>
      </c>
      <c r="C157" s="1"/>
      <c r="E157">
        <f>E159/13</f>
        <v>0</v>
      </c>
      <c r="F157">
        <f t="shared" ref="F157:U157" si="37">F159/13</f>
        <v>0.69230769230769229</v>
      </c>
      <c r="G157">
        <f t="shared" si="37"/>
        <v>7.6923076923076927E-2</v>
      </c>
      <c r="H157">
        <f t="shared" si="37"/>
        <v>1</v>
      </c>
      <c r="I157">
        <f t="shared" si="37"/>
        <v>0.76923076923076927</v>
      </c>
      <c r="J157">
        <f t="shared" si="37"/>
        <v>0</v>
      </c>
      <c r="K157">
        <f t="shared" si="37"/>
        <v>0</v>
      </c>
      <c r="L157">
        <f t="shared" si="37"/>
        <v>7.6923076923076927E-2</v>
      </c>
      <c r="M157">
        <f t="shared" si="37"/>
        <v>0</v>
      </c>
      <c r="N157">
        <f t="shared" si="37"/>
        <v>0</v>
      </c>
      <c r="O157">
        <f t="shared" si="37"/>
        <v>7.6923076923076927E-2</v>
      </c>
      <c r="P157">
        <f t="shared" si="37"/>
        <v>0</v>
      </c>
      <c r="Q157">
        <f t="shared" si="37"/>
        <v>0.30769230769230771</v>
      </c>
      <c r="R157">
        <f t="shared" si="37"/>
        <v>0</v>
      </c>
      <c r="S157">
        <f t="shared" si="37"/>
        <v>0.61538461538461542</v>
      </c>
      <c r="T157">
        <f t="shared" si="37"/>
        <v>0.23076923076923078</v>
      </c>
      <c r="U157">
        <f t="shared" si="37"/>
        <v>0</v>
      </c>
      <c r="V157" s="5"/>
    </row>
    <row r="158" spans="1:42" x14ac:dyDescent="0.2">
      <c r="A158" t="s">
        <v>22</v>
      </c>
      <c r="C158" s="1"/>
      <c r="E158">
        <f>COUNTIF(E159,"&gt;0")</f>
        <v>0</v>
      </c>
      <c r="F158">
        <f t="shared" ref="F158:U158" si="38">COUNTIF(F159,"&gt;0")</f>
        <v>1</v>
      </c>
      <c r="G158">
        <f t="shared" si="38"/>
        <v>1</v>
      </c>
      <c r="H158">
        <f t="shared" si="38"/>
        <v>1</v>
      </c>
      <c r="I158">
        <f t="shared" si="38"/>
        <v>1</v>
      </c>
      <c r="J158">
        <f t="shared" si="38"/>
        <v>0</v>
      </c>
      <c r="K158">
        <f t="shared" si="38"/>
        <v>0</v>
      </c>
      <c r="L158">
        <f t="shared" si="38"/>
        <v>1</v>
      </c>
      <c r="M158">
        <f t="shared" si="38"/>
        <v>0</v>
      </c>
      <c r="N158">
        <f t="shared" si="38"/>
        <v>0</v>
      </c>
      <c r="O158">
        <f t="shared" si="38"/>
        <v>1</v>
      </c>
      <c r="P158">
        <f t="shared" si="38"/>
        <v>0</v>
      </c>
      <c r="Q158">
        <f t="shared" si="38"/>
        <v>1</v>
      </c>
      <c r="R158">
        <f t="shared" si="38"/>
        <v>0</v>
      </c>
      <c r="S158">
        <f t="shared" si="38"/>
        <v>1</v>
      </c>
      <c r="T158">
        <f t="shared" si="38"/>
        <v>1</v>
      </c>
      <c r="U158">
        <f t="shared" si="38"/>
        <v>0</v>
      </c>
      <c r="V158" s="5"/>
      <c r="AA158">
        <f>COUNTIF(E158:U158,1)</f>
        <v>9</v>
      </c>
    </row>
    <row r="159" spans="1:42" x14ac:dyDescent="0.2">
      <c r="A159" t="s">
        <v>44</v>
      </c>
      <c r="C159" s="1"/>
      <c r="E159">
        <f>COUNTIF(E160:E172,1)</f>
        <v>0</v>
      </c>
      <c r="F159">
        <f t="shared" ref="F159:U159" si="39">COUNTIF(F160:F172,1)</f>
        <v>9</v>
      </c>
      <c r="G159">
        <f t="shared" si="39"/>
        <v>1</v>
      </c>
      <c r="H159">
        <f t="shared" si="39"/>
        <v>13</v>
      </c>
      <c r="I159">
        <f t="shared" si="39"/>
        <v>10</v>
      </c>
      <c r="J159">
        <f t="shared" si="39"/>
        <v>0</v>
      </c>
      <c r="K159">
        <f t="shared" si="39"/>
        <v>0</v>
      </c>
      <c r="L159">
        <f t="shared" si="39"/>
        <v>1</v>
      </c>
      <c r="M159">
        <f t="shared" si="39"/>
        <v>0</v>
      </c>
      <c r="N159">
        <f t="shared" si="39"/>
        <v>0</v>
      </c>
      <c r="O159">
        <f t="shared" si="39"/>
        <v>1</v>
      </c>
      <c r="P159">
        <f t="shared" si="39"/>
        <v>0</v>
      </c>
      <c r="Q159">
        <f t="shared" si="39"/>
        <v>4</v>
      </c>
      <c r="R159">
        <f t="shared" si="39"/>
        <v>0</v>
      </c>
      <c r="S159">
        <f t="shared" si="39"/>
        <v>8</v>
      </c>
      <c r="T159">
        <f t="shared" si="39"/>
        <v>3</v>
      </c>
      <c r="U159">
        <f t="shared" si="39"/>
        <v>0</v>
      </c>
      <c r="V159" s="5"/>
    </row>
    <row r="160" spans="1:42" x14ac:dyDescent="0.2">
      <c r="A160" t="s">
        <v>54</v>
      </c>
      <c r="B160" t="s">
        <v>41</v>
      </c>
      <c r="C160" s="1">
        <v>2.0833333333333332E-2</v>
      </c>
      <c r="D160">
        <v>30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5">
        <v>0</v>
      </c>
      <c r="W160">
        <v>0</v>
      </c>
      <c r="X160">
        <v>1</v>
      </c>
      <c r="Y160">
        <f t="shared" si="21"/>
        <v>2</v>
      </c>
      <c r="Z160">
        <v>0</v>
      </c>
      <c r="AA160">
        <v>9</v>
      </c>
      <c r="AB160">
        <f t="shared" si="22"/>
        <v>2</v>
      </c>
      <c r="AC160">
        <f t="shared" si="23"/>
        <v>0</v>
      </c>
      <c r="AD160" t="e">
        <f t="shared" si="24"/>
        <v>#DIV/0!</v>
      </c>
      <c r="AE160">
        <v>13</v>
      </c>
      <c r="AF160">
        <v>-5.6012940000000002</v>
      </c>
      <c r="AG160">
        <v>55.735104</v>
      </c>
      <c r="AH160">
        <v>2</v>
      </c>
      <c r="AI160" t="s">
        <v>103</v>
      </c>
      <c r="AJ160" t="s">
        <v>118</v>
      </c>
      <c r="AK160">
        <v>9</v>
      </c>
      <c r="AL160" t="s">
        <v>107</v>
      </c>
      <c r="AM160" t="s">
        <v>120</v>
      </c>
      <c r="AN160">
        <v>2</v>
      </c>
      <c r="AO160" t="s">
        <v>98</v>
      </c>
      <c r="AP160">
        <v>0.82763671875</v>
      </c>
    </row>
    <row r="161" spans="1:42" x14ac:dyDescent="0.2">
      <c r="A161" t="s">
        <v>58</v>
      </c>
      <c r="B161" t="s">
        <v>41</v>
      </c>
      <c r="C161" s="1">
        <v>4.1666666666666664E-2</v>
      </c>
      <c r="D161">
        <v>60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 s="5">
        <v>0</v>
      </c>
      <c r="W161">
        <v>0</v>
      </c>
      <c r="X161">
        <v>0</v>
      </c>
      <c r="Y161">
        <f t="shared" si="21"/>
        <v>5</v>
      </c>
      <c r="Z161">
        <v>2</v>
      </c>
      <c r="AA161">
        <v>9</v>
      </c>
      <c r="AB161">
        <f t="shared" si="22"/>
        <v>3</v>
      </c>
      <c r="AC161">
        <f t="shared" si="23"/>
        <v>2</v>
      </c>
      <c r="AD161">
        <f t="shared" si="24"/>
        <v>1.5</v>
      </c>
      <c r="AE161">
        <v>13</v>
      </c>
      <c r="AF161">
        <v>-5.6012940000000002</v>
      </c>
      <c r="AG161">
        <v>55.735104</v>
      </c>
      <c r="AH161">
        <v>2</v>
      </c>
      <c r="AI161" t="s">
        <v>103</v>
      </c>
      <c r="AJ161" t="s">
        <v>118</v>
      </c>
      <c r="AK161">
        <v>9</v>
      </c>
      <c r="AL161" t="s">
        <v>107</v>
      </c>
      <c r="AM161" t="s">
        <v>120</v>
      </c>
      <c r="AN161">
        <v>2</v>
      </c>
      <c r="AO161" t="s">
        <v>98</v>
      </c>
      <c r="AP161">
        <v>0.82763671875</v>
      </c>
    </row>
    <row r="162" spans="1:42" x14ac:dyDescent="0.2">
      <c r="A162" t="s">
        <v>58</v>
      </c>
      <c r="B162" t="s">
        <v>41</v>
      </c>
      <c r="C162" s="1">
        <v>6.25E-2</v>
      </c>
      <c r="D162">
        <v>90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5">
        <v>0</v>
      </c>
      <c r="W162">
        <v>0</v>
      </c>
      <c r="X162">
        <v>0</v>
      </c>
      <c r="Y162">
        <f t="shared" si="21"/>
        <v>3</v>
      </c>
      <c r="Z162">
        <v>1</v>
      </c>
      <c r="AA162">
        <v>9</v>
      </c>
      <c r="AB162">
        <f t="shared" si="22"/>
        <v>2</v>
      </c>
      <c r="AC162">
        <f t="shared" si="23"/>
        <v>1</v>
      </c>
      <c r="AD162">
        <f t="shared" si="24"/>
        <v>2</v>
      </c>
      <c r="AE162">
        <v>13</v>
      </c>
      <c r="AF162">
        <v>-5.6012940000000002</v>
      </c>
      <c r="AG162">
        <v>55.735104</v>
      </c>
      <c r="AH162">
        <v>2</v>
      </c>
      <c r="AI162" t="s">
        <v>103</v>
      </c>
      <c r="AJ162" t="s">
        <v>118</v>
      </c>
      <c r="AK162">
        <v>9</v>
      </c>
      <c r="AL162" t="s">
        <v>107</v>
      </c>
      <c r="AM162" t="s">
        <v>120</v>
      </c>
      <c r="AN162">
        <v>2</v>
      </c>
      <c r="AO162" t="s">
        <v>98</v>
      </c>
      <c r="AP162">
        <v>0.82763671875</v>
      </c>
    </row>
    <row r="163" spans="1:42" x14ac:dyDescent="0.2">
      <c r="A163" t="s">
        <v>58</v>
      </c>
      <c r="B163" t="s">
        <v>41</v>
      </c>
      <c r="C163" s="1">
        <v>8.3333333333333329E-2</v>
      </c>
      <c r="D163">
        <v>120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0</v>
      </c>
      <c r="V163" s="5">
        <v>0</v>
      </c>
      <c r="W163">
        <v>0</v>
      </c>
      <c r="X163">
        <v>0</v>
      </c>
      <c r="Y163">
        <f t="shared" si="21"/>
        <v>6</v>
      </c>
      <c r="Z163">
        <v>2</v>
      </c>
      <c r="AA163">
        <v>9</v>
      </c>
      <c r="AB163">
        <f t="shared" si="22"/>
        <v>4</v>
      </c>
      <c r="AC163">
        <f t="shared" si="23"/>
        <v>2</v>
      </c>
      <c r="AD163">
        <f t="shared" si="24"/>
        <v>2</v>
      </c>
      <c r="AE163">
        <v>13</v>
      </c>
      <c r="AF163">
        <v>-5.6012940000000002</v>
      </c>
      <c r="AG163">
        <v>55.735104</v>
      </c>
      <c r="AH163">
        <v>2</v>
      </c>
      <c r="AI163" t="s">
        <v>103</v>
      </c>
      <c r="AJ163" t="s">
        <v>118</v>
      </c>
      <c r="AK163">
        <v>9</v>
      </c>
      <c r="AL163" t="s">
        <v>107</v>
      </c>
      <c r="AM163" t="s">
        <v>120</v>
      </c>
      <c r="AN163">
        <v>2</v>
      </c>
      <c r="AO163" t="s">
        <v>98</v>
      </c>
      <c r="AP163">
        <v>0.82763671875</v>
      </c>
    </row>
    <row r="164" spans="1:42" x14ac:dyDescent="0.2">
      <c r="A164" t="s">
        <v>58</v>
      </c>
      <c r="B164" t="s">
        <v>41</v>
      </c>
      <c r="C164" s="1">
        <v>0.10416666666666667</v>
      </c>
      <c r="D164">
        <v>150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 s="5">
        <v>0</v>
      </c>
      <c r="W164">
        <v>0</v>
      </c>
      <c r="X164">
        <v>0</v>
      </c>
      <c r="Y164">
        <f t="shared" si="21"/>
        <v>4</v>
      </c>
      <c r="Z164">
        <v>2</v>
      </c>
      <c r="AA164">
        <v>9</v>
      </c>
      <c r="AB164">
        <f t="shared" si="22"/>
        <v>2</v>
      </c>
      <c r="AC164">
        <f t="shared" si="23"/>
        <v>2</v>
      </c>
      <c r="AD164">
        <f t="shared" si="24"/>
        <v>1</v>
      </c>
      <c r="AE164">
        <v>13</v>
      </c>
      <c r="AF164">
        <v>-5.6012940000000002</v>
      </c>
      <c r="AG164">
        <v>55.735104</v>
      </c>
      <c r="AH164">
        <v>2</v>
      </c>
      <c r="AI164" t="s">
        <v>103</v>
      </c>
      <c r="AJ164" t="s">
        <v>118</v>
      </c>
      <c r="AK164">
        <v>9</v>
      </c>
      <c r="AL164" t="s">
        <v>107</v>
      </c>
      <c r="AM164" t="s">
        <v>120</v>
      </c>
      <c r="AN164">
        <v>2</v>
      </c>
      <c r="AO164" t="s">
        <v>98</v>
      </c>
      <c r="AP164">
        <v>0.82763671875</v>
      </c>
    </row>
    <row r="165" spans="1:42" x14ac:dyDescent="0.2">
      <c r="A165" t="s">
        <v>58</v>
      </c>
      <c r="B165" t="s">
        <v>41</v>
      </c>
      <c r="C165" s="1">
        <v>0.125</v>
      </c>
      <c r="D165">
        <v>180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 s="5">
        <v>0</v>
      </c>
      <c r="W165">
        <v>0</v>
      </c>
      <c r="X165">
        <v>1</v>
      </c>
      <c r="Y165">
        <f t="shared" si="21"/>
        <v>4</v>
      </c>
      <c r="Z165">
        <v>1</v>
      </c>
      <c r="AA165">
        <v>9</v>
      </c>
      <c r="AB165">
        <f t="shared" si="22"/>
        <v>3</v>
      </c>
      <c r="AC165">
        <f t="shared" si="23"/>
        <v>1</v>
      </c>
      <c r="AD165">
        <f t="shared" si="24"/>
        <v>3</v>
      </c>
      <c r="AE165">
        <v>13</v>
      </c>
      <c r="AF165">
        <v>-5.6012940000000002</v>
      </c>
      <c r="AG165">
        <v>55.735104</v>
      </c>
      <c r="AH165">
        <v>2</v>
      </c>
      <c r="AI165" t="s">
        <v>103</v>
      </c>
      <c r="AJ165" t="s">
        <v>118</v>
      </c>
      <c r="AK165">
        <v>9</v>
      </c>
      <c r="AL165" t="s">
        <v>107</v>
      </c>
      <c r="AM165" t="s">
        <v>120</v>
      </c>
      <c r="AN165">
        <v>2</v>
      </c>
      <c r="AO165" t="s">
        <v>98</v>
      </c>
      <c r="AP165">
        <v>0.82763671875</v>
      </c>
    </row>
    <row r="166" spans="1:42" x14ac:dyDescent="0.2">
      <c r="A166" t="s">
        <v>58</v>
      </c>
      <c r="B166" t="s">
        <v>41</v>
      </c>
      <c r="C166" s="1">
        <v>0.14583333333333334</v>
      </c>
      <c r="D166">
        <v>210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5">
        <v>0</v>
      </c>
      <c r="W166">
        <v>0</v>
      </c>
      <c r="X166">
        <v>0</v>
      </c>
      <c r="Y166">
        <f t="shared" si="21"/>
        <v>3</v>
      </c>
      <c r="Z166">
        <v>1</v>
      </c>
      <c r="AA166">
        <v>9</v>
      </c>
      <c r="AB166">
        <f t="shared" si="22"/>
        <v>2</v>
      </c>
      <c r="AC166">
        <f t="shared" si="23"/>
        <v>1</v>
      </c>
      <c r="AD166">
        <f t="shared" si="24"/>
        <v>2</v>
      </c>
      <c r="AE166">
        <v>13</v>
      </c>
      <c r="AF166">
        <v>-5.6012940000000002</v>
      </c>
      <c r="AG166">
        <v>55.735104</v>
      </c>
      <c r="AH166">
        <v>2</v>
      </c>
      <c r="AI166" t="s">
        <v>103</v>
      </c>
      <c r="AJ166" t="s">
        <v>118</v>
      </c>
      <c r="AK166">
        <v>9</v>
      </c>
      <c r="AL166" t="s">
        <v>107</v>
      </c>
      <c r="AM166" t="s">
        <v>120</v>
      </c>
      <c r="AN166">
        <v>2</v>
      </c>
      <c r="AO166" t="s">
        <v>98</v>
      </c>
      <c r="AP166">
        <v>0.82763671875</v>
      </c>
    </row>
    <row r="167" spans="1:42" x14ac:dyDescent="0.2">
      <c r="A167" t="s">
        <v>58</v>
      </c>
      <c r="B167" t="s">
        <v>41</v>
      </c>
      <c r="C167" s="1">
        <v>0.16666666666666666</v>
      </c>
      <c r="D167">
        <v>240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 s="5">
        <v>0</v>
      </c>
      <c r="W167">
        <v>0</v>
      </c>
      <c r="X167">
        <v>1</v>
      </c>
      <c r="Y167">
        <f t="shared" si="21"/>
        <v>4</v>
      </c>
      <c r="Z167">
        <v>2</v>
      </c>
      <c r="AA167">
        <v>9</v>
      </c>
      <c r="AB167">
        <f t="shared" si="22"/>
        <v>2</v>
      </c>
      <c r="AC167">
        <f t="shared" si="23"/>
        <v>2</v>
      </c>
      <c r="AD167">
        <f t="shared" si="24"/>
        <v>1</v>
      </c>
      <c r="AE167">
        <v>13</v>
      </c>
      <c r="AF167">
        <v>-5.6012940000000002</v>
      </c>
      <c r="AG167">
        <v>55.735104</v>
      </c>
      <c r="AH167">
        <v>2</v>
      </c>
      <c r="AI167" t="s">
        <v>103</v>
      </c>
      <c r="AJ167" t="s">
        <v>118</v>
      </c>
      <c r="AK167">
        <v>9</v>
      </c>
      <c r="AL167" t="s">
        <v>107</v>
      </c>
      <c r="AM167" t="s">
        <v>120</v>
      </c>
      <c r="AN167">
        <v>2</v>
      </c>
      <c r="AO167" t="s">
        <v>98</v>
      </c>
      <c r="AP167">
        <v>0.82763671875</v>
      </c>
    </row>
    <row r="168" spans="1:42" x14ac:dyDescent="0.2">
      <c r="A168" t="s">
        <v>58</v>
      </c>
      <c r="B168" t="s">
        <v>41</v>
      </c>
      <c r="C168" s="1">
        <v>0.1875</v>
      </c>
      <c r="D168">
        <v>270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 s="5">
        <v>0</v>
      </c>
      <c r="W168">
        <v>0</v>
      </c>
      <c r="X168">
        <v>1</v>
      </c>
      <c r="Y168">
        <f t="shared" si="21"/>
        <v>5</v>
      </c>
      <c r="Z168">
        <v>2</v>
      </c>
      <c r="AA168">
        <v>9</v>
      </c>
      <c r="AB168">
        <f t="shared" si="22"/>
        <v>3</v>
      </c>
      <c r="AC168">
        <f t="shared" si="23"/>
        <v>2</v>
      </c>
      <c r="AD168">
        <f t="shared" si="24"/>
        <v>1.5</v>
      </c>
      <c r="AE168">
        <v>13</v>
      </c>
      <c r="AF168">
        <v>-5.6012940000000002</v>
      </c>
      <c r="AG168">
        <v>55.735104</v>
      </c>
      <c r="AH168">
        <v>2</v>
      </c>
      <c r="AI168" t="s">
        <v>103</v>
      </c>
      <c r="AJ168" t="s">
        <v>118</v>
      </c>
      <c r="AK168">
        <v>9</v>
      </c>
      <c r="AL168" t="s">
        <v>107</v>
      </c>
      <c r="AM168" t="s">
        <v>120</v>
      </c>
      <c r="AN168">
        <v>2</v>
      </c>
      <c r="AO168" t="s">
        <v>98</v>
      </c>
      <c r="AP168">
        <v>0.82763671875</v>
      </c>
    </row>
    <row r="169" spans="1:42" x14ac:dyDescent="0.2">
      <c r="A169" t="s">
        <v>58</v>
      </c>
      <c r="B169" t="s">
        <v>41</v>
      </c>
      <c r="C169" s="1">
        <v>0.20833333333333334</v>
      </c>
      <c r="D169">
        <v>300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</v>
      </c>
      <c r="R169">
        <v>0</v>
      </c>
      <c r="S169">
        <v>1</v>
      </c>
      <c r="T169">
        <v>0</v>
      </c>
      <c r="U169">
        <v>0</v>
      </c>
      <c r="V169" s="5">
        <v>0</v>
      </c>
      <c r="W169">
        <v>0</v>
      </c>
      <c r="X169">
        <v>1</v>
      </c>
      <c r="Y169">
        <f t="shared" si="21"/>
        <v>4</v>
      </c>
      <c r="Z169">
        <v>0</v>
      </c>
      <c r="AA169">
        <v>9</v>
      </c>
      <c r="AB169">
        <f t="shared" si="22"/>
        <v>3</v>
      </c>
      <c r="AC169">
        <f t="shared" si="23"/>
        <v>0</v>
      </c>
      <c r="AD169" t="e">
        <f t="shared" si="24"/>
        <v>#DIV/0!</v>
      </c>
      <c r="AE169">
        <v>13</v>
      </c>
      <c r="AF169">
        <v>-5.6012940000000002</v>
      </c>
      <c r="AG169">
        <v>55.735104</v>
      </c>
      <c r="AH169">
        <v>2</v>
      </c>
      <c r="AI169" t="s">
        <v>103</v>
      </c>
      <c r="AJ169" t="s">
        <v>118</v>
      </c>
      <c r="AK169">
        <v>9</v>
      </c>
      <c r="AL169" t="s">
        <v>107</v>
      </c>
      <c r="AM169" t="s">
        <v>120</v>
      </c>
      <c r="AN169">
        <v>2</v>
      </c>
      <c r="AO169" t="s">
        <v>98</v>
      </c>
      <c r="AP169">
        <v>0.82763671875</v>
      </c>
    </row>
    <row r="170" spans="1:42" x14ac:dyDescent="0.2">
      <c r="A170" t="s">
        <v>58</v>
      </c>
      <c r="B170" t="s">
        <v>41</v>
      </c>
      <c r="C170" s="1">
        <v>0.22916666666666666</v>
      </c>
      <c r="D170">
        <v>330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5">
        <v>0</v>
      </c>
      <c r="W170">
        <v>0</v>
      </c>
      <c r="X170">
        <v>1</v>
      </c>
      <c r="Y170">
        <f t="shared" si="21"/>
        <v>2</v>
      </c>
      <c r="Z170">
        <v>0</v>
      </c>
      <c r="AA170">
        <v>9</v>
      </c>
      <c r="AB170">
        <f t="shared" si="22"/>
        <v>2</v>
      </c>
      <c r="AC170">
        <f t="shared" si="23"/>
        <v>0</v>
      </c>
      <c r="AD170" t="e">
        <f t="shared" si="24"/>
        <v>#DIV/0!</v>
      </c>
      <c r="AE170">
        <v>13</v>
      </c>
      <c r="AF170">
        <v>-5.6012940000000002</v>
      </c>
      <c r="AG170">
        <v>55.735104</v>
      </c>
      <c r="AH170">
        <v>2</v>
      </c>
      <c r="AI170" t="s">
        <v>103</v>
      </c>
      <c r="AJ170" t="s">
        <v>118</v>
      </c>
      <c r="AK170">
        <v>9</v>
      </c>
      <c r="AL170" t="s">
        <v>107</v>
      </c>
      <c r="AM170" t="s">
        <v>120</v>
      </c>
      <c r="AN170">
        <v>2</v>
      </c>
      <c r="AO170" t="s">
        <v>98</v>
      </c>
      <c r="AP170">
        <v>0.82763671875</v>
      </c>
    </row>
    <row r="171" spans="1:42" x14ac:dyDescent="0.2">
      <c r="A171" t="s">
        <v>58</v>
      </c>
      <c r="B171" t="s">
        <v>41</v>
      </c>
      <c r="C171" s="1">
        <v>0.25</v>
      </c>
      <c r="D171">
        <v>360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 s="5">
        <v>0</v>
      </c>
      <c r="W171">
        <v>0</v>
      </c>
      <c r="X171">
        <v>1</v>
      </c>
      <c r="Y171">
        <f t="shared" ref="Y171:Y190" si="40" xml:space="preserve"> COUNTIF(E171:V171, "&lt;&gt;0")</f>
        <v>4</v>
      </c>
      <c r="Z171">
        <v>1</v>
      </c>
      <c r="AA171">
        <v>9</v>
      </c>
      <c r="AB171">
        <f t="shared" ref="AB171:AB191" si="41">COUNTIF(H171:I171, "1") + COUNTIF(S171:T171, "1")</f>
        <v>3</v>
      </c>
      <c r="AC171">
        <f t="shared" ref="AC171:AC191" si="42">COUNTIF(E171:G171, "1") + COUNTIF(J171:R171,"1") + COUNTIF(U171,"1")</f>
        <v>1</v>
      </c>
      <c r="AD171">
        <f t="shared" ref="AD171:AD190" si="43">AB171/AC171</f>
        <v>3</v>
      </c>
      <c r="AE171">
        <v>13</v>
      </c>
      <c r="AF171">
        <v>-5.6012940000000002</v>
      </c>
      <c r="AG171">
        <v>55.735104</v>
      </c>
      <c r="AH171">
        <v>2</v>
      </c>
      <c r="AI171" t="s">
        <v>103</v>
      </c>
      <c r="AJ171" t="s">
        <v>118</v>
      </c>
      <c r="AK171">
        <v>9</v>
      </c>
      <c r="AL171" t="s">
        <v>107</v>
      </c>
      <c r="AM171" t="s">
        <v>120</v>
      </c>
      <c r="AN171">
        <v>2</v>
      </c>
      <c r="AO171" t="s">
        <v>98</v>
      </c>
      <c r="AP171">
        <v>0.82763671875</v>
      </c>
    </row>
    <row r="172" spans="1:42" x14ac:dyDescent="0.2">
      <c r="A172" t="s">
        <v>59</v>
      </c>
      <c r="B172" t="s">
        <v>41</v>
      </c>
      <c r="C172" s="1">
        <v>0.27083333333333331</v>
      </c>
      <c r="D172">
        <v>30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 s="5">
        <v>0</v>
      </c>
      <c r="W172">
        <v>0</v>
      </c>
      <c r="X172">
        <v>1</v>
      </c>
      <c r="Y172">
        <f t="shared" si="40"/>
        <v>5</v>
      </c>
      <c r="Z172">
        <v>2</v>
      </c>
      <c r="AA172">
        <v>9</v>
      </c>
      <c r="AB172">
        <f t="shared" si="41"/>
        <v>3</v>
      </c>
      <c r="AC172">
        <f t="shared" si="42"/>
        <v>2</v>
      </c>
      <c r="AD172">
        <f t="shared" si="43"/>
        <v>1.5</v>
      </c>
      <c r="AE172">
        <v>13</v>
      </c>
      <c r="AF172">
        <v>-5.6012940000000002</v>
      </c>
      <c r="AG172">
        <v>55.735104</v>
      </c>
      <c r="AH172">
        <v>2</v>
      </c>
      <c r="AI172" t="s">
        <v>103</v>
      </c>
      <c r="AJ172" t="s">
        <v>118</v>
      </c>
      <c r="AK172">
        <v>9</v>
      </c>
      <c r="AL172" t="s">
        <v>107</v>
      </c>
      <c r="AM172" t="s">
        <v>120</v>
      </c>
      <c r="AN172">
        <v>2</v>
      </c>
      <c r="AO172" t="s">
        <v>98</v>
      </c>
      <c r="AP172">
        <v>0.82763671875</v>
      </c>
    </row>
    <row r="173" spans="1:42" x14ac:dyDescent="0.2">
      <c r="B173" t="s">
        <v>41</v>
      </c>
      <c r="V173" s="5"/>
    </row>
    <row r="174" spans="1:42" x14ac:dyDescent="0.2">
      <c r="B174" t="s">
        <v>41</v>
      </c>
      <c r="V174" s="5"/>
    </row>
    <row r="175" spans="1:42" x14ac:dyDescent="0.2">
      <c r="V175" s="5"/>
    </row>
    <row r="176" spans="1:42" x14ac:dyDescent="0.2">
      <c r="V176" s="5"/>
    </row>
    <row r="177" spans="22:22" x14ac:dyDescent="0.2">
      <c r="V177" s="5"/>
    </row>
    <row r="178" spans="22:22" x14ac:dyDescent="0.2">
      <c r="V178" s="5"/>
    </row>
    <row r="179" spans="22:22" x14ac:dyDescent="0.2">
      <c r="V179" s="5"/>
    </row>
    <row r="180" spans="22:22" x14ac:dyDescent="0.2">
      <c r="V180" s="5"/>
    </row>
    <row r="181" spans="22:22" x14ac:dyDescent="0.2">
      <c r="V181" s="5"/>
    </row>
    <row r="182" spans="22:22" x14ac:dyDescent="0.2">
      <c r="V182" s="5"/>
    </row>
    <row r="183" spans="22:22" x14ac:dyDescent="0.2">
      <c r="V183" s="5"/>
    </row>
    <row r="184" spans="22:22" x14ac:dyDescent="0.2">
      <c r="V184" s="5"/>
    </row>
    <row r="185" spans="22:22" x14ac:dyDescent="0.2">
      <c r="V185" s="5"/>
    </row>
    <row r="186" spans="22:22" x14ac:dyDescent="0.2">
      <c r="V186" s="5"/>
    </row>
    <row r="187" spans="22:22" x14ac:dyDescent="0.2">
      <c r="V187" s="5"/>
    </row>
    <row r="188" spans="22:22" x14ac:dyDescent="0.2">
      <c r="V188" s="5"/>
    </row>
    <row r="189" spans="22:22" x14ac:dyDescent="0.2">
      <c r="V189" s="5"/>
    </row>
    <row r="190" spans="22:22" x14ac:dyDescent="0.2">
      <c r="V190" s="5"/>
    </row>
    <row r="191" spans="22:22" x14ac:dyDescent="0.2">
      <c r="V191" s="5"/>
    </row>
    <row r="192" spans="22:22" x14ac:dyDescent="0.2">
      <c r="V192" s="5"/>
    </row>
    <row r="193" spans="22:22" x14ac:dyDescent="0.2">
      <c r="V193" s="5"/>
    </row>
    <row r="194" spans="22:22" x14ac:dyDescent="0.2">
      <c r="V194" s="5"/>
    </row>
    <row r="195" spans="22:22" x14ac:dyDescent="0.2">
      <c r="V195" s="5"/>
    </row>
    <row r="196" spans="22:22" x14ac:dyDescent="0.2">
      <c r="V196" s="5"/>
    </row>
    <row r="197" spans="22:22" x14ac:dyDescent="0.2">
      <c r="V197" s="5"/>
    </row>
    <row r="198" spans="22:22" x14ac:dyDescent="0.2">
      <c r="V198" s="5"/>
    </row>
    <row r="199" spans="22:22" x14ac:dyDescent="0.2">
      <c r="V199" s="5"/>
    </row>
    <row r="200" spans="22:22" x14ac:dyDescent="0.2">
      <c r="V200" s="5"/>
    </row>
    <row r="201" spans="22:22" x14ac:dyDescent="0.2">
      <c r="V201" s="5"/>
    </row>
    <row r="202" spans="22:22" x14ac:dyDescent="0.2">
      <c r="V202" s="5"/>
    </row>
    <row r="203" spans="22:22" x14ac:dyDescent="0.2">
      <c r="V203" s="5"/>
    </row>
    <row r="204" spans="22:22" x14ac:dyDescent="0.2">
      <c r="V204" s="5"/>
    </row>
    <row r="205" spans="22:22" x14ac:dyDescent="0.2">
      <c r="V205" s="5"/>
    </row>
    <row r="206" spans="22:22" x14ac:dyDescent="0.2">
      <c r="V206" s="5"/>
    </row>
    <row r="207" spans="22:22" x14ac:dyDescent="0.2">
      <c r="V207" s="5"/>
    </row>
    <row r="208" spans="22:22" x14ac:dyDescent="0.2">
      <c r="V208" s="5"/>
    </row>
    <row r="209" spans="22:22" x14ac:dyDescent="0.2">
      <c r="V209" s="5"/>
    </row>
    <row r="210" spans="22:22" x14ac:dyDescent="0.2">
      <c r="V210" s="5"/>
    </row>
    <row r="211" spans="22:22" x14ac:dyDescent="0.2">
      <c r="V211" s="5"/>
    </row>
    <row r="212" spans="22:22" x14ac:dyDescent="0.2">
      <c r="V212" s="5"/>
    </row>
    <row r="213" spans="22:22" x14ac:dyDescent="0.2">
      <c r="V213" s="5"/>
    </row>
    <row r="214" spans="22:22" x14ac:dyDescent="0.2">
      <c r="V214" s="5"/>
    </row>
    <row r="215" spans="22:22" x14ac:dyDescent="0.2">
      <c r="V215" s="5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AD3E-16D6-42F2-88FA-D4FD5C0C6A65}">
  <dimension ref="A1:AP131"/>
  <sheetViews>
    <sheetView tabSelected="1" workbookViewId="0">
      <pane xSplit="2" topLeftCell="C1" activePane="topRight" state="frozen"/>
      <selection pane="topRight" activeCell="BK55" sqref="BK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26" width="9"/>
    <col min="27" max="27" width="10.83203125" customWidth="1"/>
    <col min="28" max="28" width="16.83203125" customWidth="1"/>
    <col min="29" max="32" width="9"/>
    <col min="33" max="33" width="9" bestFit="1" customWidth="1"/>
    <col min="34" max="34" width="9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59" si="0" xml:space="preserve"> COUNTIF(E2:V2, "&lt;&gt;0")</f>
        <v>6</v>
      </c>
      <c r="Z2">
        <v>4</v>
      </c>
      <c r="AA2">
        <v>12</v>
      </c>
      <c r="AB2">
        <f t="shared" ref="AB2:AB58" si="1">COUNTIF(H2:I2, "1") + COUNTIF(S2:T2, "1")</f>
        <v>2</v>
      </c>
      <c r="AC2">
        <f t="shared" ref="AC2:AC58" si="2">COUNTIF(E2:G2, "1") + COUNTIF(J2:R2,"1") + COUNTIF(U2,"1")</f>
        <v>4</v>
      </c>
      <c r="AD2">
        <f t="shared" ref="AD2:AD59" si="3">AB2/AC2</f>
        <v>0.5</v>
      </c>
      <c r="AE2">
        <v>13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0.87156250000000002</v>
      </c>
    </row>
    <row r="3" spans="1:42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0"/>
        <v>6</v>
      </c>
      <c r="Z3">
        <v>4</v>
      </c>
      <c r="AA3">
        <v>12</v>
      </c>
      <c r="AB3">
        <f t="shared" si="1"/>
        <v>2</v>
      </c>
      <c r="AC3">
        <f t="shared" si="2"/>
        <v>4</v>
      </c>
      <c r="AD3">
        <f t="shared" si="3"/>
        <v>0.5</v>
      </c>
      <c r="AE3">
        <v>13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0.87156250000000002</v>
      </c>
    </row>
    <row r="4" spans="1:42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7</v>
      </c>
      <c r="Z4">
        <v>5</v>
      </c>
      <c r="AA4">
        <v>12</v>
      </c>
      <c r="AB4">
        <f t="shared" si="1"/>
        <v>2</v>
      </c>
      <c r="AC4">
        <f t="shared" si="2"/>
        <v>5</v>
      </c>
      <c r="AD4">
        <f t="shared" si="3"/>
        <v>0.4</v>
      </c>
      <c r="AE4">
        <v>13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0.87156250000000002</v>
      </c>
    </row>
    <row r="5" spans="1:42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7</v>
      </c>
      <c r="Z5">
        <v>5</v>
      </c>
      <c r="AA5">
        <v>12</v>
      </c>
      <c r="AB5">
        <f t="shared" si="1"/>
        <v>2</v>
      </c>
      <c r="AC5">
        <f t="shared" si="2"/>
        <v>5</v>
      </c>
      <c r="AD5">
        <f t="shared" si="3"/>
        <v>0.4</v>
      </c>
      <c r="AE5">
        <v>13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0.87156250000000002</v>
      </c>
    </row>
    <row r="6" spans="1:42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7</v>
      </c>
      <c r="Z6">
        <v>5</v>
      </c>
      <c r="AA6">
        <v>12</v>
      </c>
      <c r="AB6">
        <f t="shared" si="1"/>
        <v>2</v>
      </c>
      <c r="AC6">
        <f t="shared" si="2"/>
        <v>5</v>
      </c>
      <c r="AD6">
        <f t="shared" si="3"/>
        <v>0.4</v>
      </c>
      <c r="AE6">
        <v>13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0.87156250000000002</v>
      </c>
    </row>
    <row r="7" spans="1:42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4</v>
      </c>
      <c r="Z7">
        <v>2</v>
      </c>
      <c r="AA7">
        <v>12</v>
      </c>
      <c r="AB7">
        <f t="shared" si="1"/>
        <v>2</v>
      </c>
      <c r="AC7">
        <f t="shared" si="2"/>
        <v>2</v>
      </c>
      <c r="AD7">
        <f t="shared" si="3"/>
        <v>1</v>
      </c>
      <c r="AE7">
        <v>13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0.87156250000000002</v>
      </c>
    </row>
    <row r="8" spans="1:42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5</v>
      </c>
      <c r="Z8">
        <v>3</v>
      </c>
      <c r="AA8">
        <v>12</v>
      </c>
      <c r="AB8">
        <f t="shared" si="1"/>
        <v>2</v>
      </c>
      <c r="AC8">
        <f t="shared" si="2"/>
        <v>3</v>
      </c>
      <c r="AD8">
        <f t="shared" si="3"/>
        <v>0.66666666666666663</v>
      </c>
      <c r="AE8">
        <v>13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0.87156250000000002</v>
      </c>
    </row>
    <row r="9" spans="1:42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6</v>
      </c>
      <c r="Z9">
        <v>5</v>
      </c>
      <c r="AA9">
        <v>12</v>
      </c>
      <c r="AB9">
        <f t="shared" si="1"/>
        <v>2</v>
      </c>
      <c r="AC9">
        <f t="shared" si="2"/>
        <v>4</v>
      </c>
      <c r="AD9">
        <f t="shared" si="3"/>
        <v>0.5</v>
      </c>
      <c r="AE9">
        <v>13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0.87156250000000002</v>
      </c>
    </row>
    <row r="10" spans="1:42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7</v>
      </c>
      <c r="Z10">
        <v>5</v>
      </c>
      <c r="AA10">
        <v>12</v>
      </c>
      <c r="AB10">
        <f t="shared" si="1"/>
        <v>2</v>
      </c>
      <c r="AC10">
        <f t="shared" si="2"/>
        <v>5</v>
      </c>
      <c r="AD10">
        <f t="shared" si="3"/>
        <v>0.4</v>
      </c>
      <c r="AE10">
        <v>13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0.87156250000000002</v>
      </c>
    </row>
    <row r="11" spans="1:42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6</v>
      </c>
      <c r="Z11">
        <v>5</v>
      </c>
      <c r="AA11">
        <v>12</v>
      </c>
      <c r="AB11">
        <f t="shared" si="1"/>
        <v>2</v>
      </c>
      <c r="AC11">
        <f t="shared" si="2"/>
        <v>4</v>
      </c>
      <c r="AD11">
        <f t="shared" si="3"/>
        <v>0.5</v>
      </c>
      <c r="AE11">
        <v>13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0.87156250000000002</v>
      </c>
    </row>
    <row r="12" spans="1:42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6</v>
      </c>
      <c r="Z12">
        <v>4</v>
      </c>
      <c r="AA12">
        <v>12</v>
      </c>
      <c r="AB12">
        <f t="shared" si="1"/>
        <v>2</v>
      </c>
      <c r="AC12">
        <f t="shared" si="2"/>
        <v>4</v>
      </c>
      <c r="AD12">
        <f t="shared" si="3"/>
        <v>0.5</v>
      </c>
      <c r="AE12">
        <v>13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0.87156250000000002</v>
      </c>
    </row>
    <row r="13" spans="1:42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6</v>
      </c>
      <c r="Z13">
        <v>5</v>
      </c>
      <c r="AA13">
        <v>12</v>
      </c>
      <c r="AB13">
        <f t="shared" si="1"/>
        <v>2</v>
      </c>
      <c r="AC13">
        <f t="shared" si="2"/>
        <v>4</v>
      </c>
      <c r="AD13">
        <f t="shared" si="3"/>
        <v>0.5</v>
      </c>
      <c r="AE13">
        <v>13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0.87156250000000002</v>
      </c>
    </row>
    <row r="14" spans="1:42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7</v>
      </c>
      <c r="Z14">
        <v>6</v>
      </c>
      <c r="AA14">
        <v>12</v>
      </c>
      <c r="AB14">
        <f t="shared" si="1"/>
        <v>2</v>
      </c>
      <c r="AC14">
        <f t="shared" si="2"/>
        <v>5</v>
      </c>
      <c r="AD14">
        <f t="shared" si="3"/>
        <v>0.4</v>
      </c>
      <c r="AE14">
        <v>13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0.87156250000000002</v>
      </c>
    </row>
    <row r="15" spans="1:42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4</v>
      </c>
      <c r="Z15">
        <v>3</v>
      </c>
      <c r="AA15">
        <v>8</v>
      </c>
      <c r="AB15">
        <f t="shared" si="1"/>
        <v>1</v>
      </c>
      <c r="AC15">
        <f t="shared" si="2"/>
        <v>3</v>
      </c>
      <c r="AD15">
        <f t="shared" si="3"/>
        <v>0.33333333333333331</v>
      </c>
      <c r="AE15">
        <v>13</v>
      </c>
      <c r="AF15">
        <v>-5.5577329999999998</v>
      </c>
      <c r="AG15">
        <v>56.107717000000001</v>
      </c>
      <c r="AH15">
        <v>1</v>
      </c>
      <c r="AI15" t="s">
        <v>99</v>
      </c>
      <c r="AJ15" t="s">
        <v>100</v>
      </c>
      <c r="AK15">
        <v>10</v>
      </c>
      <c r="AL15" t="s">
        <v>101</v>
      </c>
      <c r="AM15" t="s">
        <v>102</v>
      </c>
      <c r="AN15">
        <v>1</v>
      </c>
      <c r="AO15" t="s">
        <v>98</v>
      </c>
      <c r="AP15">
        <v>0.82115702479338837</v>
      </c>
    </row>
    <row r="16" spans="1:42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6</v>
      </c>
      <c r="Z16">
        <v>4</v>
      </c>
      <c r="AA16">
        <v>8</v>
      </c>
      <c r="AB16">
        <f t="shared" si="1"/>
        <v>2</v>
      </c>
      <c r="AC16">
        <f t="shared" si="2"/>
        <v>4</v>
      </c>
      <c r="AD16">
        <f t="shared" si="3"/>
        <v>0.5</v>
      </c>
      <c r="AE16">
        <v>13</v>
      </c>
      <c r="AF16">
        <v>-5.5577329999999998</v>
      </c>
      <c r="AG16">
        <v>56.107717000000001</v>
      </c>
      <c r="AH16">
        <v>1</v>
      </c>
      <c r="AI16" t="s">
        <v>99</v>
      </c>
      <c r="AJ16" t="s">
        <v>100</v>
      </c>
      <c r="AK16">
        <v>10</v>
      </c>
      <c r="AL16" t="s">
        <v>101</v>
      </c>
      <c r="AM16" t="s">
        <v>102</v>
      </c>
      <c r="AN16">
        <v>1</v>
      </c>
      <c r="AO16" t="s">
        <v>98</v>
      </c>
      <c r="AP16">
        <v>0.82115702479338837</v>
      </c>
    </row>
    <row r="17" spans="1:42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f t="shared" si="0"/>
        <v>3</v>
      </c>
      <c r="Z17">
        <v>2</v>
      </c>
      <c r="AA17">
        <v>8</v>
      </c>
      <c r="AB17">
        <f t="shared" si="1"/>
        <v>1</v>
      </c>
      <c r="AC17">
        <f t="shared" si="2"/>
        <v>2</v>
      </c>
      <c r="AD17">
        <f t="shared" si="3"/>
        <v>0.5</v>
      </c>
      <c r="AE17">
        <v>13</v>
      </c>
      <c r="AF17">
        <v>-5.5577329999999998</v>
      </c>
      <c r="AG17">
        <v>56.107717000000001</v>
      </c>
      <c r="AH17">
        <v>1</v>
      </c>
      <c r="AI17" t="s">
        <v>99</v>
      </c>
      <c r="AJ17" t="s">
        <v>100</v>
      </c>
      <c r="AK17">
        <v>10</v>
      </c>
      <c r="AL17" t="s">
        <v>101</v>
      </c>
      <c r="AM17" t="s">
        <v>102</v>
      </c>
      <c r="AN17">
        <v>1</v>
      </c>
      <c r="AO17" t="s">
        <v>98</v>
      </c>
      <c r="AP17">
        <v>0.82115702479338837</v>
      </c>
    </row>
    <row r="18" spans="1:42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f t="shared" si="0"/>
        <v>5</v>
      </c>
      <c r="Z18">
        <v>4</v>
      </c>
      <c r="AA18">
        <v>8</v>
      </c>
      <c r="AB18">
        <f t="shared" si="1"/>
        <v>2</v>
      </c>
      <c r="AC18">
        <f t="shared" si="2"/>
        <v>3</v>
      </c>
      <c r="AD18">
        <f t="shared" si="3"/>
        <v>0.66666666666666663</v>
      </c>
      <c r="AE18">
        <v>13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0.82115702479338837</v>
      </c>
    </row>
    <row r="19" spans="1:42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6</v>
      </c>
      <c r="Z19">
        <v>4</v>
      </c>
      <c r="AA19">
        <v>8</v>
      </c>
      <c r="AB19">
        <f t="shared" si="1"/>
        <v>2</v>
      </c>
      <c r="AC19">
        <f t="shared" si="2"/>
        <v>4</v>
      </c>
      <c r="AD19">
        <f t="shared" si="3"/>
        <v>0.5</v>
      </c>
      <c r="AE19">
        <v>13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0.82115702479338837</v>
      </c>
    </row>
    <row r="20" spans="1:42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4</v>
      </c>
      <c r="Z20">
        <v>2</v>
      </c>
      <c r="AA20">
        <v>8</v>
      </c>
      <c r="AB20">
        <f t="shared" si="1"/>
        <v>2</v>
      </c>
      <c r="AC20">
        <f t="shared" si="2"/>
        <v>2</v>
      </c>
      <c r="AD20">
        <f t="shared" si="3"/>
        <v>1</v>
      </c>
      <c r="AE20">
        <v>13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0.82115702479338837</v>
      </c>
    </row>
    <row r="21" spans="1:42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3</v>
      </c>
      <c r="Z21">
        <v>1</v>
      </c>
      <c r="AA21">
        <v>8</v>
      </c>
      <c r="AB21">
        <f t="shared" si="1"/>
        <v>2</v>
      </c>
      <c r="AC21">
        <f t="shared" si="2"/>
        <v>1</v>
      </c>
      <c r="AD21">
        <f t="shared" si="3"/>
        <v>2</v>
      </c>
      <c r="AE21">
        <v>13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0.82115702479338837</v>
      </c>
    </row>
    <row r="22" spans="1:42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2</v>
      </c>
      <c r="Z22">
        <v>1</v>
      </c>
      <c r="AA22">
        <v>8</v>
      </c>
      <c r="AB22">
        <f t="shared" si="1"/>
        <v>1</v>
      </c>
      <c r="AC22">
        <f t="shared" si="2"/>
        <v>1</v>
      </c>
      <c r="AD22">
        <f t="shared" si="3"/>
        <v>1</v>
      </c>
      <c r="AE22">
        <v>13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0.82115702479338837</v>
      </c>
    </row>
    <row r="23" spans="1:42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3</v>
      </c>
      <c r="Z23">
        <v>2</v>
      </c>
      <c r="AA23">
        <v>8</v>
      </c>
      <c r="AB23">
        <f t="shared" si="1"/>
        <v>1</v>
      </c>
      <c r="AC23">
        <f t="shared" si="2"/>
        <v>2</v>
      </c>
      <c r="AD23">
        <f t="shared" si="3"/>
        <v>0.5</v>
      </c>
      <c r="AE23">
        <v>13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0.82115702479338837</v>
      </c>
    </row>
    <row r="24" spans="1:42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f t="shared" si="0"/>
        <v>5</v>
      </c>
      <c r="Z24">
        <v>3</v>
      </c>
      <c r="AA24">
        <v>8</v>
      </c>
      <c r="AB24">
        <f t="shared" si="1"/>
        <v>2</v>
      </c>
      <c r="AC24">
        <f t="shared" si="2"/>
        <v>3</v>
      </c>
      <c r="AD24">
        <f t="shared" si="3"/>
        <v>0.66666666666666663</v>
      </c>
      <c r="AE24">
        <v>13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0.82115702479338837</v>
      </c>
    </row>
    <row r="25" spans="1:42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5</v>
      </c>
      <c r="Z25">
        <v>3</v>
      </c>
      <c r="AA25">
        <v>8</v>
      </c>
      <c r="AB25">
        <f t="shared" si="1"/>
        <v>2</v>
      </c>
      <c r="AC25">
        <f t="shared" si="2"/>
        <v>3</v>
      </c>
      <c r="AD25">
        <f t="shared" si="3"/>
        <v>0.66666666666666663</v>
      </c>
      <c r="AE25">
        <v>13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0.82115702479338837</v>
      </c>
    </row>
    <row r="26" spans="1:42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4</v>
      </c>
      <c r="Z26">
        <v>3</v>
      </c>
      <c r="AA26">
        <v>8</v>
      </c>
      <c r="AB26">
        <f t="shared" si="1"/>
        <v>1</v>
      </c>
      <c r="AC26">
        <f t="shared" si="2"/>
        <v>3</v>
      </c>
      <c r="AD26">
        <f t="shared" si="3"/>
        <v>0.33333333333333331</v>
      </c>
      <c r="AE26">
        <v>13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0.82115702479338837</v>
      </c>
    </row>
    <row r="27" spans="1:42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5</v>
      </c>
      <c r="Z27">
        <v>3</v>
      </c>
      <c r="AA27">
        <v>8</v>
      </c>
      <c r="AB27">
        <f t="shared" si="1"/>
        <v>2</v>
      </c>
      <c r="AC27">
        <f t="shared" si="2"/>
        <v>3</v>
      </c>
      <c r="AD27">
        <f t="shared" si="3"/>
        <v>0.66666666666666663</v>
      </c>
      <c r="AE27">
        <v>13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0.82115702479338837</v>
      </c>
    </row>
    <row r="28" spans="1:42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2</v>
      </c>
      <c r="Z28">
        <v>2</v>
      </c>
      <c r="AA28">
        <v>10</v>
      </c>
      <c r="AB28">
        <f t="shared" si="1"/>
        <v>0</v>
      </c>
      <c r="AC28">
        <f t="shared" si="2"/>
        <v>2</v>
      </c>
      <c r="AD28">
        <f t="shared" si="3"/>
        <v>0</v>
      </c>
      <c r="AE28">
        <v>13</v>
      </c>
      <c r="AF28">
        <v>-4.559717</v>
      </c>
      <c r="AG28">
        <v>52.942633000000001</v>
      </c>
      <c r="AH28">
        <v>1</v>
      </c>
      <c r="AI28" t="s">
        <v>103</v>
      </c>
      <c r="AJ28" t="s">
        <v>104</v>
      </c>
      <c r="AK28">
        <v>15</v>
      </c>
      <c r="AL28" t="s">
        <v>101</v>
      </c>
      <c r="AM28" t="s">
        <v>102</v>
      </c>
      <c r="AN28">
        <v>2</v>
      </c>
      <c r="AO28" t="s">
        <v>98</v>
      </c>
      <c r="AP28">
        <v>0.84857646762408667</v>
      </c>
    </row>
    <row r="29" spans="1:42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5</v>
      </c>
      <c r="Z29">
        <v>4</v>
      </c>
      <c r="AA29">
        <v>10</v>
      </c>
      <c r="AB29">
        <f t="shared" si="1"/>
        <v>1</v>
      </c>
      <c r="AC29">
        <f t="shared" si="2"/>
        <v>4</v>
      </c>
      <c r="AD29">
        <f t="shared" si="3"/>
        <v>0.25</v>
      </c>
      <c r="AE29">
        <v>13</v>
      </c>
      <c r="AF29">
        <v>-4.559717</v>
      </c>
      <c r="AG29">
        <v>52.942633000000001</v>
      </c>
      <c r="AH29">
        <v>1</v>
      </c>
      <c r="AI29" t="s">
        <v>103</v>
      </c>
      <c r="AJ29" t="s">
        <v>104</v>
      </c>
      <c r="AK29">
        <v>15</v>
      </c>
      <c r="AL29" t="s">
        <v>101</v>
      </c>
      <c r="AM29" t="s">
        <v>102</v>
      </c>
      <c r="AN29">
        <v>2</v>
      </c>
      <c r="AO29" t="s">
        <v>98</v>
      </c>
      <c r="AP29">
        <v>0.84857646762408667</v>
      </c>
    </row>
    <row r="30" spans="1:42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4</v>
      </c>
      <c r="Z30">
        <v>3</v>
      </c>
      <c r="AA30">
        <v>10</v>
      </c>
      <c r="AB30">
        <f t="shared" si="1"/>
        <v>1</v>
      </c>
      <c r="AC30">
        <f t="shared" si="2"/>
        <v>3</v>
      </c>
      <c r="AD30">
        <f t="shared" si="3"/>
        <v>0.33333333333333331</v>
      </c>
      <c r="AE30">
        <v>13</v>
      </c>
      <c r="AF30">
        <v>-4.559717</v>
      </c>
      <c r="AG30">
        <v>52.942633000000001</v>
      </c>
      <c r="AH30">
        <v>1</v>
      </c>
      <c r="AI30" t="s">
        <v>103</v>
      </c>
      <c r="AJ30" t="s">
        <v>104</v>
      </c>
      <c r="AK30">
        <v>15</v>
      </c>
      <c r="AL30" t="s">
        <v>101</v>
      </c>
      <c r="AM30" t="s">
        <v>102</v>
      </c>
      <c r="AN30">
        <v>2</v>
      </c>
      <c r="AO30" t="s">
        <v>98</v>
      </c>
      <c r="AP30">
        <v>0.84857646762408667</v>
      </c>
    </row>
    <row r="31" spans="1:42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5</v>
      </c>
      <c r="Z31">
        <v>4</v>
      </c>
      <c r="AA31">
        <v>10</v>
      </c>
      <c r="AB31">
        <f t="shared" si="1"/>
        <v>2</v>
      </c>
      <c r="AC31">
        <f t="shared" si="2"/>
        <v>3</v>
      </c>
      <c r="AD31">
        <f t="shared" si="3"/>
        <v>0.66666666666666663</v>
      </c>
      <c r="AE31">
        <v>13</v>
      </c>
      <c r="AF31">
        <v>-4.559717</v>
      </c>
      <c r="AG31">
        <v>52.942633000000001</v>
      </c>
      <c r="AH31">
        <v>1</v>
      </c>
      <c r="AI31" t="s">
        <v>103</v>
      </c>
      <c r="AJ31" t="s">
        <v>104</v>
      </c>
      <c r="AK31">
        <v>15</v>
      </c>
      <c r="AL31" t="s">
        <v>101</v>
      </c>
      <c r="AM31" t="s">
        <v>102</v>
      </c>
      <c r="AN31">
        <v>2</v>
      </c>
      <c r="AO31" t="s">
        <v>98</v>
      </c>
      <c r="AP31">
        <v>0.84857646762408667</v>
      </c>
    </row>
    <row r="32" spans="1:42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5</v>
      </c>
      <c r="Z32">
        <v>3</v>
      </c>
      <c r="AA32">
        <v>10</v>
      </c>
      <c r="AB32">
        <f t="shared" si="1"/>
        <v>2</v>
      </c>
      <c r="AC32">
        <f t="shared" si="2"/>
        <v>3</v>
      </c>
      <c r="AD32">
        <f t="shared" si="3"/>
        <v>0.66666666666666663</v>
      </c>
      <c r="AE32">
        <v>13</v>
      </c>
      <c r="AF32">
        <v>-4.559717</v>
      </c>
      <c r="AG32">
        <v>52.942633000000001</v>
      </c>
      <c r="AH32">
        <v>1</v>
      </c>
      <c r="AI32" t="s">
        <v>103</v>
      </c>
      <c r="AJ32" t="s">
        <v>104</v>
      </c>
      <c r="AK32">
        <v>15</v>
      </c>
      <c r="AL32" t="s">
        <v>101</v>
      </c>
      <c r="AM32" t="s">
        <v>102</v>
      </c>
      <c r="AN32">
        <v>2</v>
      </c>
      <c r="AO32" t="s">
        <v>98</v>
      </c>
      <c r="AP32">
        <v>0.84857646762408667</v>
      </c>
    </row>
    <row r="33" spans="1:42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5</v>
      </c>
      <c r="Z33">
        <v>3</v>
      </c>
      <c r="AA33">
        <v>10</v>
      </c>
      <c r="AB33">
        <f t="shared" si="1"/>
        <v>2</v>
      </c>
      <c r="AC33">
        <f t="shared" si="2"/>
        <v>3</v>
      </c>
      <c r="AD33">
        <f t="shared" si="3"/>
        <v>0.66666666666666663</v>
      </c>
      <c r="AE33"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0.84857646762408667</v>
      </c>
    </row>
    <row r="34" spans="1:42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6</v>
      </c>
      <c r="Z34">
        <v>4</v>
      </c>
      <c r="AA34">
        <v>10</v>
      </c>
      <c r="AB34">
        <f t="shared" si="1"/>
        <v>2</v>
      </c>
      <c r="AC34">
        <f t="shared" si="2"/>
        <v>4</v>
      </c>
      <c r="AD34">
        <f t="shared" si="3"/>
        <v>0.5</v>
      </c>
      <c r="AE34"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0.84857646762408667</v>
      </c>
    </row>
    <row r="35" spans="1:42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5</v>
      </c>
      <c r="Z35">
        <v>3</v>
      </c>
      <c r="AA35">
        <v>10</v>
      </c>
      <c r="AB35">
        <f t="shared" si="1"/>
        <v>2</v>
      </c>
      <c r="AC35">
        <f t="shared" si="2"/>
        <v>3</v>
      </c>
      <c r="AD35">
        <f t="shared" si="3"/>
        <v>0.66666666666666663</v>
      </c>
      <c r="AE35"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0.84857646762408667</v>
      </c>
    </row>
    <row r="36" spans="1:42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f t="shared" si="0"/>
        <v>6</v>
      </c>
      <c r="Z36">
        <v>4</v>
      </c>
      <c r="AA36">
        <v>10</v>
      </c>
      <c r="AB36">
        <f t="shared" si="1"/>
        <v>2</v>
      </c>
      <c r="AC36">
        <f t="shared" si="2"/>
        <v>4</v>
      </c>
      <c r="AD36">
        <f t="shared" si="3"/>
        <v>0.5</v>
      </c>
      <c r="AE36"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0.84857646762408667</v>
      </c>
    </row>
    <row r="37" spans="1:42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6</v>
      </c>
      <c r="Z37">
        <v>4</v>
      </c>
      <c r="AA37">
        <v>10</v>
      </c>
      <c r="AB37">
        <f t="shared" si="1"/>
        <v>2</v>
      </c>
      <c r="AC37">
        <f t="shared" si="2"/>
        <v>4</v>
      </c>
      <c r="AD37">
        <f t="shared" si="3"/>
        <v>0.5</v>
      </c>
      <c r="AE37"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0.84857646762408667</v>
      </c>
    </row>
    <row r="38" spans="1:42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7</v>
      </c>
      <c r="Z38">
        <v>5</v>
      </c>
      <c r="AA38">
        <v>10</v>
      </c>
      <c r="AB38">
        <f t="shared" si="1"/>
        <v>2</v>
      </c>
      <c r="AC38">
        <f t="shared" si="2"/>
        <v>5</v>
      </c>
      <c r="AD38">
        <f t="shared" si="3"/>
        <v>0.4</v>
      </c>
      <c r="AE38"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0.84857646762408667</v>
      </c>
    </row>
    <row r="39" spans="1:42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f t="shared" si="0"/>
        <v>4</v>
      </c>
      <c r="Z39">
        <v>3</v>
      </c>
      <c r="AA39">
        <v>10</v>
      </c>
      <c r="AB39">
        <f t="shared" si="1"/>
        <v>1</v>
      </c>
      <c r="AC39">
        <f t="shared" si="2"/>
        <v>3</v>
      </c>
      <c r="AD39">
        <f t="shared" si="3"/>
        <v>0.33333333333333331</v>
      </c>
      <c r="AE39"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0.84857646762408667</v>
      </c>
    </row>
    <row r="40" spans="1:42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f t="shared" si="0"/>
        <v>3</v>
      </c>
      <c r="Z40">
        <v>3</v>
      </c>
      <c r="AA40">
        <v>10</v>
      </c>
      <c r="AB40">
        <f t="shared" si="1"/>
        <v>1</v>
      </c>
      <c r="AC40">
        <f t="shared" si="2"/>
        <v>2</v>
      </c>
      <c r="AD40">
        <f t="shared" si="3"/>
        <v>0.5</v>
      </c>
      <c r="AE40"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0.84857646762408667</v>
      </c>
    </row>
    <row r="41" spans="1:42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5</v>
      </c>
      <c r="Z41">
        <v>4</v>
      </c>
      <c r="AA41">
        <v>7</v>
      </c>
      <c r="AB41">
        <f t="shared" si="1"/>
        <v>2</v>
      </c>
      <c r="AC41">
        <f t="shared" si="2"/>
        <v>3</v>
      </c>
      <c r="AD41">
        <f t="shared" si="3"/>
        <v>0.66666666666666663</v>
      </c>
      <c r="AE41">
        <v>13</v>
      </c>
      <c r="AF41">
        <v>-4.7264670000000004</v>
      </c>
      <c r="AG41">
        <v>54.077399999999997</v>
      </c>
      <c r="AH41">
        <v>3</v>
      </c>
      <c r="AI41" t="s">
        <v>105</v>
      </c>
      <c r="AJ41" t="s">
        <v>106</v>
      </c>
      <c r="AK41">
        <v>5</v>
      </c>
      <c r="AL41" t="s">
        <v>107</v>
      </c>
      <c r="AM41" t="s">
        <v>108</v>
      </c>
      <c r="AN41">
        <v>3</v>
      </c>
      <c r="AO41" t="s">
        <v>98</v>
      </c>
      <c r="AP41">
        <v>0.84251606978879701</v>
      </c>
    </row>
    <row r="42" spans="1:42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5</v>
      </c>
      <c r="Z42">
        <v>3</v>
      </c>
      <c r="AA42">
        <v>7</v>
      </c>
      <c r="AB42">
        <f t="shared" si="1"/>
        <v>2</v>
      </c>
      <c r="AC42">
        <f t="shared" si="2"/>
        <v>3</v>
      </c>
      <c r="AD42">
        <f t="shared" si="3"/>
        <v>0.66666666666666663</v>
      </c>
      <c r="AE42">
        <v>13</v>
      </c>
      <c r="AF42">
        <v>-4.7264670000000004</v>
      </c>
      <c r="AG42">
        <v>54.077399999999997</v>
      </c>
      <c r="AH42">
        <v>3</v>
      </c>
      <c r="AI42" t="s">
        <v>105</v>
      </c>
      <c r="AJ42" t="s">
        <v>106</v>
      </c>
      <c r="AK42">
        <v>5</v>
      </c>
      <c r="AL42" t="s">
        <v>107</v>
      </c>
      <c r="AM42" t="s">
        <v>108</v>
      </c>
      <c r="AN42">
        <v>3</v>
      </c>
      <c r="AO42" t="s">
        <v>98</v>
      </c>
      <c r="AP42">
        <v>0.84251606978879701</v>
      </c>
    </row>
    <row r="43" spans="1:42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5</v>
      </c>
      <c r="Z43">
        <v>3</v>
      </c>
      <c r="AA43">
        <v>7</v>
      </c>
      <c r="AB43">
        <f t="shared" si="1"/>
        <v>2</v>
      </c>
      <c r="AC43">
        <f t="shared" si="2"/>
        <v>3</v>
      </c>
      <c r="AD43">
        <f t="shared" si="3"/>
        <v>0.66666666666666663</v>
      </c>
      <c r="AE43">
        <v>13</v>
      </c>
      <c r="AF43">
        <v>-4.7264670000000004</v>
      </c>
      <c r="AG43">
        <v>54.077399999999997</v>
      </c>
      <c r="AH43">
        <v>3</v>
      </c>
      <c r="AI43" t="s">
        <v>105</v>
      </c>
      <c r="AJ43" t="s">
        <v>106</v>
      </c>
      <c r="AK43">
        <v>5</v>
      </c>
      <c r="AL43" t="s">
        <v>107</v>
      </c>
      <c r="AM43" t="s">
        <v>108</v>
      </c>
      <c r="AN43">
        <v>3</v>
      </c>
      <c r="AO43" t="s">
        <v>98</v>
      </c>
      <c r="AP43">
        <v>0.84251606978879701</v>
      </c>
    </row>
    <row r="44" spans="1:42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5</v>
      </c>
      <c r="Z44">
        <v>3</v>
      </c>
      <c r="AA44">
        <v>7</v>
      </c>
      <c r="AB44">
        <f t="shared" si="1"/>
        <v>2</v>
      </c>
      <c r="AC44">
        <f t="shared" si="2"/>
        <v>3</v>
      </c>
      <c r="AD44">
        <f t="shared" si="3"/>
        <v>0.66666666666666663</v>
      </c>
      <c r="AE44">
        <v>13</v>
      </c>
      <c r="AF44">
        <v>-4.7264670000000004</v>
      </c>
      <c r="AG44">
        <v>54.077399999999997</v>
      </c>
      <c r="AH44">
        <v>3</v>
      </c>
      <c r="AI44" t="s">
        <v>105</v>
      </c>
      <c r="AJ44" t="s">
        <v>106</v>
      </c>
      <c r="AK44">
        <v>5</v>
      </c>
      <c r="AL44" t="s">
        <v>107</v>
      </c>
      <c r="AM44" t="s">
        <v>108</v>
      </c>
      <c r="AN44">
        <v>3</v>
      </c>
      <c r="AO44" t="s">
        <v>98</v>
      </c>
      <c r="AP44">
        <v>0.84251606978879701</v>
      </c>
    </row>
    <row r="45" spans="1:42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6</v>
      </c>
      <c r="Z45">
        <v>4</v>
      </c>
      <c r="AA45">
        <v>7</v>
      </c>
      <c r="AB45">
        <f t="shared" si="1"/>
        <v>2</v>
      </c>
      <c r="AC45">
        <f t="shared" si="2"/>
        <v>4</v>
      </c>
      <c r="AD45">
        <f t="shared" si="3"/>
        <v>0.5</v>
      </c>
      <c r="AE45">
        <v>13</v>
      </c>
      <c r="AF45">
        <v>-4.7264670000000004</v>
      </c>
      <c r="AG45">
        <v>54.077399999999997</v>
      </c>
      <c r="AH45">
        <v>3</v>
      </c>
      <c r="AI45" t="s">
        <v>105</v>
      </c>
      <c r="AJ45" t="s">
        <v>106</v>
      </c>
      <c r="AK45">
        <v>5</v>
      </c>
      <c r="AL45" t="s">
        <v>107</v>
      </c>
      <c r="AM45" t="s">
        <v>108</v>
      </c>
      <c r="AN45">
        <v>3</v>
      </c>
      <c r="AO45" t="s">
        <v>98</v>
      </c>
      <c r="AP45">
        <v>0.84251606978879701</v>
      </c>
    </row>
    <row r="46" spans="1:42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5</v>
      </c>
      <c r="Z46">
        <v>3</v>
      </c>
      <c r="AA46">
        <v>7</v>
      </c>
      <c r="AB46">
        <f t="shared" si="1"/>
        <v>2</v>
      </c>
      <c r="AC46">
        <f t="shared" si="2"/>
        <v>3</v>
      </c>
      <c r="AD46">
        <f t="shared" si="3"/>
        <v>0.66666666666666663</v>
      </c>
      <c r="AE46">
        <v>13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0.84251606978879701</v>
      </c>
    </row>
    <row r="47" spans="1:42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6</v>
      </c>
      <c r="Z47">
        <v>4</v>
      </c>
      <c r="AA47">
        <v>7</v>
      </c>
      <c r="AB47">
        <f t="shared" si="1"/>
        <v>2</v>
      </c>
      <c r="AC47">
        <f t="shared" si="2"/>
        <v>4</v>
      </c>
      <c r="AD47">
        <f t="shared" si="3"/>
        <v>0.5</v>
      </c>
      <c r="AE47">
        <v>13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0.84251606978879701</v>
      </c>
    </row>
    <row r="48" spans="1:42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5</v>
      </c>
      <c r="Z48">
        <v>3</v>
      </c>
      <c r="AA48">
        <v>7</v>
      </c>
      <c r="AB48">
        <f t="shared" si="1"/>
        <v>2</v>
      </c>
      <c r="AC48">
        <f t="shared" si="2"/>
        <v>3</v>
      </c>
      <c r="AD48">
        <f t="shared" si="3"/>
        <v>0.66666666666666663</v>
      </c>
      <c r="AE48">
        <v>13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0.84251606978879701</v>
      </c>
    </row>
    <row r="49" spans="1:42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5</v>
      </c>
      <c r="Z49">
        <v>3</v>
      </c>
      <c r="AA49">
        <v>7</v>
      </c>
      <c r="AB49">
        <f t="shared" si="1"/>
        <v>2</v>
      </c>
      <c r="AC49">
        <f t="shared" si="2"/>
        <v>3</v>
      </c>
      <c r="AD49">
        <f t="shared" si="3"/>
        <v>0.66666666666666663</v>
      </c>
      <c r="AE49">
        <v>13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0.84251606978879701</v>
      </c>
    </row>
    <row r="50" spans="1:42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6</v>
      </c>
      <c r="Z50">
        <v>4</v>
      </c>
      <c r="AA50">
        <v>7</v>
      </c>
      <c r="AB50">
        <f t="shared" si="1"/>
        <v>2</v>
      </c>
      <c r="AC50">
        <f t="shared" si="2"/>
        <v>4</v>
      </c>
      <c r="AD50">
        <f t="shared" si="3"/>
        <v>0.5</v>
      </c>
      <c r="AE50">
        <v>13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0.84251606978879701</v>
      </c>
    </row>
    <row r="51" spans="1:42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6</v>
      </c>
      <c r="Z51">
        <v>4</v>
      </c>
      <c r="AA51">
        <v>7</v>
      </c>
      <c r="AB51">
        <f t="shared" si="1"/>
        <v>2</v>
      </c>
      <c r="AC51">
        <f t="shared" si="2"/>
        <v>4</v>
      </c>
      <c r="AD51">
        <f t="shared" si="3"/>
        <v>0.5</v>
      </c>
      <c r="AE51">
        <v>13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0.84251606978879701</v>
      </c>
    </row>
    <row r="52" spans="1:42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4</v>
      </c>
      <c r="Z52">
        <v>2</v>
      </c>
      <c r="AA52">
        <v>7</v>
      </c>
      <c r="AB52">
        <f t="shared" si="1"/>
        <v>2</v>
      </c>
      <c r="AC52">
        <f t="shared" si="2"/>
        <v>2</v>
      </c>
      <c r="AD52">
        <f t="shared" si="3"/>
        <v>1</v>
      </c>
      <c r="AE52">
        <v>13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0.84251606978879701</v>
      </c>
    </row>
    <row r="53" spans="1:42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3</v>
      </c>
      <c r="Z53">
        <v>2</v>
      </c>
      <c r="AA53">
        <v>7</v>
      </c>
      <c r="AB53">
        <f t="shared" si="1"/>
        <v>1</v>
      </c>
      <c r="AC53">
        <f t="shared" si="2"/>
        <v>2</v>
      </c>
      <c r="AD53">
        <f t="shared" si="3"/>
        <v>0.5</v>
      </c>
      <c r="AE53">
        <v>13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0.84251606978879701</v>
      </c>
    </row>
    <row r="54" spans="1:42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8</v>
      </c>
      <c r="Z54">
        <v>6</v>
      </c>
      <c r="AA54">
        <v>9</v>
      </c>
      <c r="AB54">
        <f t="shared" si="1"/>
        <v>2</v>
      </c>
      <c r="AC54">
        <f t="shared" si="2"/>
        <v>6</v>
      </c>
      <c r="AD54">
        <f t="shared" si="3"/>
        <v>0.33333333333333331</v>
      </c>
      <c r="AE54">
        <v>13</v>
      </c>
      <c r="AF54">
        <v>-5.1875</v>
      </c>
      <c r="AG54">
        <v>55.926400000000001</v>
      </c>
      <c r="AH54">
        <v>3</v>
      </c>
      <c r="AI54" t="s">
        <v>109</v>
      </c>
      <c r="AJ54" t="s">
        <v>110</v>
      </c>
      <c r="AK54">
        <v>25</v>
      </c>
      <c r="AL54" t="s">
        <v>111</v>
      </c>
      <c r="AM54" t="s">
        <v>108</v>
      </c>
      <c r="AN54">
        <v>3</v>
      </c>
      <c r="AO54" t="s">
        <v>112</v>
      </c>
      <c r="AP54">
        <v>0.85444234404536856</v>
      </c>
    </row>
    <row r="55" spans="1:42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7</v>
      </c>
      <c r="Z55">
        <v>5</v>
      </c>
      <c r="AA55">
        <v>9</v>
      </c>
      <c r="AB55">
        <f t="shared" si="1"/>
        <v>2</v>
      </c>
      <c r="AC55">
        <f t="shared" si="2"/>
        <v>5</v>
      </c>
      <c r="AD55">
        <f t="shared" si="3"/>
        <v>0.4</v>
      </c>
      <c r="AE55">
        <v>13</v>
      </c>
      <c r="AF55">
        <v>-5.1875</v>
      </c>
      <c r="AG55">
        <v>55.926400000000001</v>
      </c>
      <c r="AH55">
        <v>3</v>
      </c>
      <c r="AI55" t="s">
        <v>109</v>
      </c>
      <c r="AJ55" t="s">
        <v>110</v>
      </c>
      <c r="AK55">
        <v>25</v>
      </c>
      <c r="AL55" t="s">
        <v>111</v>
      </c>
      <c r="AM55" t="s">
        <v>108</v>
      </c>
      <c r="AN55">
        <v>3</v>
      </c>
      <c r="AO55" t="s">
        <v>112</v>
      </c>
      <c r="AP55">
        <v>0.85444234404536856</v>
      </c>
    </row>
    <row r="56" spans="1:42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6</v>
      </c>
      <c r="Z56">
        <v>4</v>
      </c>
      <c r="AA56">
        <v>9</v>
      </c>
      <c r="AB56">
        <f t="shared" si="1"/>
        <v>2</v>
      </c>
      <c r="AC56">
        <f t="shared" si="2"/>
        <v>4</v>
      </c>
      <c r="AD56">
        <f t="shared" si="3"/>
        <v>0.5</v>
      </c>
      <c r="AE56">
        <v>13</v>
      </c>
      <c r="AF56">
        <v>-5.1875</v>
      </c>
      <c r="AG56">
        <v>55.926400000000001</v>
      </c>
      <c r="AH56">
        <v>3</v>
      </c>
      <c r="AI56" t="s">
        <v>109</v>
      </c>
      <c r="AJ56" t="s">
        <v>110</v>
      </c>
      <c r="AK56">
        <v>25</v>
      </c>
      <c r="AL56" t="s">
        <v>111</v>
      </c>
      <c r="AM56" t="s">
        <v>108</v>
      </c>
      <c r="AN56">
        <v>3</v>
      </c>
      <c r="AO56" t="s">
        <v>112</v>
      </c>
      <c r="AP56">
        <v>0.85444234404536856</v>
      </c>
    </row>
    <row r="57" spans="1:42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4</v>
      </c>
      <c r="Z57">
        <v>2</v>
      </c>
      <c r="AA57">
        <v>9</v>
      </c>
      <c r="AB57">
        <f t="shared" si="1"/>
        <v>2</v>
      </c>
      <c r="AC57">
        <f t="shared" si="2"/>
        <v>2</v>
      </c>
      <c r="AD57">
        <f t="shared" si="3"/>
        <v>1</v>
      </c>
      <c r="AE57">
        <v>13</v>
      </c>
      <c r="AF57">
        <v>-5.1875</v>
      </c>
      <c r="AG57">
        <v>55.926400000000001</v>
      </c>
      <c r="AH57">
        <v>3</v>
      </c>
      <c r="AI57" t="s">
        <v>109</v>
      </c>
      <c r="AJ57" t="s">
        <v>110</v>
      </c>
      <c r="AK57">
        <v>25</v>
      </c>
      <c r="AL57" t="s">
        <v>111</v>
      </c>
      <c r="AM57" t="s">
        <v>108</v>
      </c>
      <c r="AN57">
        <v>3</v>
      </c>
      <c r="AO57" t="s">
        <v>112</v>
      </c>
      <c r="AP57">
        <v>0.85444234404536856</v>
      </c>
    </row>
    <row r="58" spans="1:42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4</v>
      </c>
      <c r="Z58">
        <v>2</v>
      </c>
      <c r="AA58">
        <v>9</v>
      </c>
      <c r="AB58">
        <f t="shared" si="1"/>
        <v>2</v>
      </c>
      <c r="AC58">
        <f t="shared" si="2"/>
        <v>2</v>
      </c>
      <c r="AD58">
        <f t="shared" si="3"/>
        <v>1</v>
      </c>
      <c r="AE58">
        <v>13</v>
      </c>
      <c r="AF58">
        <v>-5.1875</v>
      </c>
      <c r="AG58">
        <v>55.926400000000001</v>
      </c>
      <c r="AH58">
        <v>3</v>
      </c>
      <c r="AI58" t="s">
        <v>109</v>
      </c>
      <c r="AJ58" t="s">
        <v>110</v>
      </c>
      <c r="AK58">
        <v>25</v>
      </c>
      <c r="AL58" t="s">
        <v>111</v>
      </c>
      <c r="AM58" t="s">
        <v>108</v>
      </c>
      <c r="AN58">
        <v>3</v>
      </c>
      <c r="AO58" t="s">
        <v>112</v>
      </c>
      <c r="AP58">
        <v>0.85444234404536856</v>
      </c>
    </row>
    <row r="59" spans="1:42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6</v>
      </c>
      <c r="Z59">
        <v>4</v>
      </c>
      <c r="AA59">
        <v>9</v>
      </c>
      <c r="AB59">
        <f t="shared" ref="AB59:AB110" si="4">COUNTIF(H59:I59, "1") + COUNTIF(S59:T59, "1")</f>
        <v>2</v>
      </c>
      <c r="AC59">
        <f t="shared" ref="AC59:AC110" si="5">COUNTIF(E59:G59, "1") + COUNTIF(J59:R59,"1") + COUNTIF(U59,"1")</f>
        <v>4</v>
      </c>
      <c r="AD59">
        <f t="shared" si="3"/>
        <v>0.5</v>
      </c>
      <c r="AE59">
        <v>13</v>
      </c>
      <c r="AF59">
        <v>-5.1875</v>
      </c>
      <c r="AG59">
        <v>55.926400000000001</v>
      </c>
      <c r="AH59">
        <v>3</v>
      </c>
      <c r="AI59" t="s">
        <v>109</v>
      </c>
      <c r="AJ59" t="s">
        <v>110</v>
      </c>
      <c r="AK59">
        <v>25</v>
      </c>
      <c r="AL59" t="s">
        <v>111</v>
      </c>
      <c r="AM59" t="s">
        <v>108</v>
      </c>
      <c r="AN59">
        <v>3</v>
      </c>
      <c r="AO59" t="s">
        <v>112</v>
      </c>
      <c r="AP59">
        <v>0.85444234404536856</v>
      </c>
    </row>
    <row r="60" spans="1:42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ref="Y60:Y111" si="6" xml:space="preserve"> COUNTIF(E60:V60, "&lt;&gt;0")</f>
        <v>7</v>
      </c>
      <c r="Z60">
        <v>5</v>
      </c>
      <c r="AA60">
        <v>9</v>
      </c>
      <c r="AB60">
        <f t="shared" si="4"/>
        <v>2</v>
      </c>
      <c r="AC60">
        <f t="shared" si="5"/>
        <v>5</v>
      </c>
      <c r="AD60">
        <f t="shared" ref="AD60:AD111" si="7">AB60/AC60</f>
        <v>0.4</v>
      </c>
      <c r="AE60">
        <v>13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0.85444234404536856</v>
      </c>
    </row>
    <row r="61" spans="1:42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f t="shared" si="6"/>
        <v>3</v>
      </c>
      <c r="Z61">
        <v>1</v>
      </c>
      <c r="AA61">
        <v>9</v>
      </c>
      <c r="AB61">
        <f t="shared" si="4"/>
        <v>2</v>
      </c>
      <c r="AC61">
        <f t="shared" si="5"/>
        <v>1</v>
      </c>
      <c r="AD61">
        <f t="shared" si="7"/>
        <v>2</v>
      </c>
      <c r="AE61">
        <v>13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0.85444234404536856</v>
      </c>
    </row>
    <row r="62" spans="1:42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 t="shared" si="6"/>
        <v>6</v>
      </c>
      <c r="Z62">
        <v>5</v>
      </c>
      <c r="AA62">
        <v>9</v>
      </c>
      <c r="AB62">
        <f t="shared" si="4"/>
        <v>1</v>
      </c>
      <c r="AC62">
        <f t="shared" si="5"/>
        <v>5</v>
      </c>
      <c r="AD62">
        <f t="shared" si="7"/>
        <v>0.2</v>
      </c>
      <c r="AE62">
        <v>13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0.85444234404536856</v>
      </c>
    </row>
    <row r="63" spans="1:42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f t="shared" si="6"/>
        <v>4</v>
      </c>
      <c r="Z63">
        <v>3</v>
      </c>
      <c r="AA63">
        <v>9</v>
      </c>
      <c r="AB63">
        <f t="shared" si="4"/>
        <v>2</v>
      </c>
      <c r="AC63">
        <f t="shared" si="5"/>
        <v>2</v>
      </c>
      <c r="AD63">
        <f t="shared" si="7"/>
        <v>1</v>
      </c>
      <c r="AE63">
        <v>13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0.85444234404536856</v>
      </c>
    </row>
    <row r="64" spans="1:42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6"/>
        <v>3</v>
      </c>
      <c r="Z64">
        <v>2</v>
      </c>
      <c r="AA64">
        <v>9</v>
      </c>
      <c r="AB64">
        <f t="shared" si="4"/>
        <v>1</v>
      </c>
      <c r="AC64">
        <f t="shared" si="5"/>
        <v>2</v>
      </c>
      <c r="AD64">
        <f t="shared" si="7"/>
        <v>0.5</v>
      </c>
      <c r="AE64">
        <v>13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0.85444234404536856</v>
      </c>
    </row>
    <row r="65" spans="1:42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6"/>
        <v>4</v>
      </c>
      <c r="Z65">
        <v>3</v>
      </c>
      <c r="AA65">
        <v>9</v>
      </c>
      <c r="AB65">
        <f t="shared" si="4"/>
        <v>1</v>
      </c>
      <c r="AC65">
        <f t="shared" si="5"/>
        <v>3</v>
      </c>
      <c r="AD65">
        <f t="shared" si="7"/>
        <v>0.33333333333333331</v>
      </c>
      <c r="AE65">
        <v>13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0.85444234404536856</v>
      </c>
    </row>
    <row r="66" spans="1:42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6"/>
        <v>7</v>
      </c>
      <c r="Z66">
        <v>5</v>
      </c>
      <c r="AA66">
        <v>9</v>
      </c>
      <c r="AB66">
        <f t="shared" si="4"/>
        <v>2</v>
      </c>
      <c r="AC66">
        <f t="shared" si="5"/>
        <v>5</v>
      </c>
      <c r="AD66">
        <f t="shared" si="7"/>
        <v>0.4</v>
      </c>
      <c r="AE66">
        <v>13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0.85444234404536856</v>
      </c>
    </row>
    <row r="67" spans="1:42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 t="shared" si="6"/>
        <v>4</v>
      </c>
      <c r="Z67">
        <v>2</v>
      </c>
      <c r="AA67">
        <v>11</v>
      </c>
      <c r="AB67">
        <f t="shared" si="4"/>
        <v>2</v>
      </c>
      <c r="AC67">
        <f t="shared" si="5"/>
        <v>2</v>
      </c>
      <c r="AD67">
        <f t="shared" si="7"/>
        <v>1</v>
      </c>
      <c r="AE67">
        <v>13</v>
      </c>
      <c r="AF67">
        <v>-6.2256669999999996</v>
      </c>
      <c r="AG67">
        <v>57.158332999999999</v>
      </c>
      <c r="AH67">
        <v>3</v>
      </c>
      <c r="AI67" t="s">
        <v>113</v>
      </c>
      <c r="AJ67" t="s">
        <v>114</v>
      </c>
      <c r="AK67">
        <v>10</v>
      </c>
      <c r="AL67" t="s">
        <v>107</v>
      </c>
      <c r="AM67" t="s">
        <v>115</v>
      </c>
      <c r="AN67">
        <v>1</v>
      </c>
      <c r="AO67" t="s">
        <v>112</v>
      </c>
      <c r="AP67">
        <v>0.87217777777777783</v>
      </c>
    </row>
    <row r="68" spans="1:42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6"/>
        <v>6</v>
      </c>
      <c r="Z68">
        <v>5</v>
      </c>
      <c r="AA68">
        <v>11</v>
      </c>
      <c r="AB68">
        <f t="shared" si="4"/>
        <v>2</v>
      </c>
      <c r="AC68">
        <f t="shared" si="5"/>
        <v>4</v>
      </c>
      <c r="AD68">
        <f t="shared" si="7"/>
        <v>0.5</v>
      </c>
      <c r="AE68">
        <v>13</v>
      </c>
      <c r="AF68">
        <v>-6.2256669999999996</v>
      </c>
      <c r="AG68">
        <v>57.158332999999999</v>
      </c>
      <c r="AH68">
        <v>3</v>
      </c>
      <c r="AI68" t="s">
        <v>113</v>
      </c>
      <c r="AJ68" t="s">
        <v>114</v>
      </c>
      <c r="AK68">
        <v>10</v>
      </c>
      <c r="AL68" t="s">
        <v>107</v>
      </c>
      <c r="AM68" t="s">
        <v>115</v>
      </c>
      <c r="AN68">
        <v>1</v>
      </c>
      <c r="AO68" t="s">
        <v>112</v>
      </c>
      <c r="AP68">
        <v>0.87217777777777783</v>
      </c>
    </row>
    <row r="69" spans="1:42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6"/>
        <v>7</v>
      </c>
      <c r="Z69">
        <v>5</v>
      </c>
      <c r="AA69">
        <v>11</v>
      </c>
      <c r="AB69">
        <f t="shared" si="4"/>
        <v>2</v>
      </c>
      <c r="AC69">
        <f t="shared" si="5"/>
        <v>5</v>
      </c>
      <c r="AD69">
        <f t="shared" si="7"/>
        <v>0.4</v>
      </c>
      <c r="AE69">
        <v>13</v>
      </c>
      <c r="AF69">
        <v>-6.2256669999999996</v>
      </c>
      <c r="AG69">
        <v>57.158332999999999</v>
      </c>
      <c r="AH69">
        <v>3</v>
      </c>
      <c r="AI69" t="s">
        <v>113</v>
      </c>
      <c r="AJ69" t="s">
        <v>114</v>
      </c>
      <c r="AK69">
        <v>10</v>
      </c>
      <c r="AL69" t="s">
        <v>107</v>
      </c>
      <c r="AM69" t="s">
        <v>115</v>
      </c>
      <c r="AN69">
        <v>1</v>
      </c>
      <c r="AO69" t="s">
        <v>112</v>
      </c>
      <c r="AP69">
        <v>0.87217777777777783</v>
      </c>
    </row>
    <row r="70" spans="1:42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6"/>
        <v>7</v>
      </c>
      <c r="Z70">
        <v>6</v>
      </c>
      <c r="AA70">
        <v>11</v>
      </c>
      <c r="AB70">
        <f t="shared" si="4"/>
        <v>2</v>
      </c>
      <c r="AC70">
        <f t="shared" si="5"/>
        <v>5</v>
      </c>
      <c r="AD70">
        <f t="shared" si="7"/>
        <v>0.4</v>
      </c>
      <c r="AE70">
        <v>13</v>
      </c>
      <c r="AF70">
        <v>-6.2256669999999996</v>
      </c>
      <c r="AG70">
        <v>57.158332999999999</v>
      </c>
      <c r="AH70">
        <v>3</v>
      </c>
      <c r="AI70" t="s">
        <v>113</v>
      </c>
      <c r="AJ70" t="s">
        <v>114</v>
      </c>
      <c r="AK70">
        <v>10</v>
      </c>
      <c r="AL70" t="s">
        <v>107</v>
      </c>
      <c r="AM70" t="s">
        <v>115</v>
      </c>
      <c r="AN70">
        <v>1</v>
      </c>
      <c r="AO70" t="s">
        <v>112</v>
      </c>
      <c r="AP70">
        <v>0.87217777777777783</v>
      </c>
    </row>
    <row r="71" spans="1:42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6"/>
        <v>8</v>
      </c>
      <c r="Z71">
        <v>7</v>
      </c>
      <c r="AA71">
        <v>11</v>
      </c>
      <c r="AB71">
        <f t="shared" si="4"/>
        <v>2</v>
      </c>
      <c r="AC71">
        <f t="shared" si="5"/>
        <v>6</v>
      </c>
      <c r="AD71">
        <f t="shared" si="7"/>
        <v>0.33333333333333331</v>
      </c>
      <c r="AE71">
        <v>13</v>
      </c>
      <c r="AF71">
        <v>-6.2256669999999996</v>
      </c>
      <c r="AG71">
        <v>57.158332999999999</v>
      </c>
      <c r="AH71">
        <v>3</v>
      </c>
      <c r="AI71" t="s">
        <v>113</v>
      </c>
      <c r="AJ71" t="s">
        <v>114</v>
      </c>
      <c r="AK71">
        <v>10</v>
      </c>
      <c r="AL71" t="s">
        <v>107</v>
      </c>
      <c r="AM71" t="s">
        <v>115</v>
      </c>
      <c r="AN71">
        <v>1</v>
      </c>
      <c r="AO71" t="s">
        <v>112</v>
      </c>
      <c r="AP71">
        <v>0.87217777777777783</v>
      </c>
    </row>
    <row r="72" spans="1:42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6"/>
        <v>7</v>
      </c>
      <c r="Z72">
        <v>6</v>
      </c>
      <c r="AA72">
        <v>11</v>
      </c>
      <c r="AB72">
        <f t="shared" si="4"/>
        <v>2</v>
      </c>
      <c r="AC72">
        <f t="shared" si="5"/>
        <v>5</v>
      </c>
      <c r="AD72">
        <f t="shared" si="7"/>
        <v>0.4</v>
      </c>
      <c r="AE72">
        <v>13</v>
      </c>
      <c r="AF72">
        <v>-6.2256669999999996</v>
      </c>
      <c r="AG72">
        <v>57.158332999999999</v>
      </c>
      <c r="AH72">
        <v>3</v>
      </c>
      <c r="AI72" t="s">
        <v>113</v>
      </c>
      <c r="AJ72" t="s">
        <v>114</v>
      </c>
      <c r="AK72">
        <v>10</v>
      </c>
      <c r="AL72" t="s">
        <v>107</v>
      </c>
      <c r="AM72" t="s">
        <v>115</v>
      </c>
      <c r="AN72">
        <v>1</v>
      </c>
      <c r="AO72" t="s">
        <v>112</v>
      </c>
      <c r="AP72">
        <v>0.87217777777777783</v>
      </c>
    </row>
    <row r="73" spans="1:42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f t="shared" si="6"/>
        <v>7</v>
      </c>
      <c r="Z73">
        <v>5</v>
      </c>
      <c r="AA73">
        <v>11</v>
      </c>
      <c r="AB73">
        <f t="shared" si="4"/>
        <v>2</v>
      </c>
      <c r="AC73">
        <f t="shared" si="5"/>
        <v>5</v>
      </c>
      <c r="AD73">
        <f t="shared" si="7"/>
        <v>0.4</v>
      </c>
      <c r="AE73">
        <v>13</v>
      </c>
      <c r="AF73">
        <v>-6.2256669999999996</v>
      </c>
      <c r="AG73">
        <v>57.158332999999999</v>
      </c>
      <c r="AH73">
        <v>3</v>
      </c>
      <c r="AI73" t="s">
        <v>113</v>
      </c>
      <c r="AJ73" t="s">
        <v>114</v>
      </c>
      <c r="AK73">
        <v>10</v>
      </c>
      <c r="AL73" t="s">
        <v>107</v>
      </c>
      <c r="AM73" t="s">
        <v>115</v>
      </c>
      <c r="AN73">
        <v>1</v>
      </c>
      <c r="AO73" t="s">
        <v>112</v>
      </c>
      <c r="AP73">
        <v>0.87217777777777783</v>
      </c>
    </row>
    <row r="74" spans="1:42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6"/>
        <v>6</v>
      </c>
      <c r="Z74">
        <v>4</v>
      </c>
      <c r="AA74">
        <v>11</v>
      </c>
      <c r="AB74">
        <f t="shared" si="4"/>
        <v>2</v>
      </c>
      <c r="AC74">
        <f t="shared" si="5"/>
        <v>4</v>
      </c>
      <c r="AD74">
        <f t="shared" si="7"/>
        <v>0.5</v>
      </c>
      <c r="AE74">
        <v>13</v>
      </c>
      <c r="AF74">
        <v>-6.2256669999999996</v>
      </c>
      <c r="AG74">
        <v>57.158332999999999</v>
      </c>
      <c r="AH74">
        <v>3</v>
      </c>
      <c r="AI74" t="s">
        <v>113</v>
      </c>
      <c r="AJ74" t="s">
        <v>114</v>
      </c>
      <c r="AK74">
        <v>10</v>
      </c>
      <c r="AL74" t="s">
        <v>107</v>
      </c>
      <c r="AM74" t="s">
        <v>115</v>
      </c>
      <c r="AN74">
        <v>1</v>
      </c>
      <c r="AO74" t="s">
        <v>112</v>
      </c>
      <c r="AP74">
        <v>0.87217777777777783</v>
      </c>
    </row>
    <row r="75" spans="1:42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6"/>
        <v>5</v>
      </c>
      <c r="Z75">
        <v>3</v>
      </c>
      <c r="AA75">
        <v>11</v>
      </c>
      <c r="AB75">
        <f t="shared" si="4"/>
        <v>2</v>
      </c>
      <c r="AC75">
        <f t="shared" si="5"/>
        <v>3</v>
      </c>
      <c r="AD75">
        <f t="shared" si="7"/>
        <v>0.66666666666666663</v>
      </c>
      <c r="AE75">
        <v>13</v>
      </c>
      <c r="AF75">
        <v>-6.2256669999999996</v>
      </c>
      <c r="AG75">
        <v>57.158332999999999</v>
      </c>
      <c r="AH75">
        <v>3</v>
      </c>
      <c r="AI75" t="s">
        <v>113</v>
      </c>
      <c r="AJ75" t="s">
        <v>114</v>
      </c>
      <c r="AK75">
        <v>10</v>
      </c>
      <c r="AL75" t="s">
        <v>107</v>
      </c>
      <c r="AM75" t="s">
        <v>115</v>
      </c>
      <c r="AN75">
        <v>1</v>
      </c>
      <c r="AO75" t="s">
        <v>112</v>
      </c>
      <c r="AP75">
        <v>0.87217777777777783</v>
      </c>
    </row>
    <row r="76" spans="1:42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6"/>
        <v>5</v>
      </c>
      <c r="Z76">
        <v>3</v>
      </c>
      <c r="AA76">
        <v>11</v>
      </c>
      <c r="AB76">
        <f t="shared" si="4"/>
        <v>2</v>
      </c>
      <c r="AC76">
        <f t="shared" si="5"/>
        <v>3</v>
      </c>
      <c r="AD76">
        <f t="shared" si="7"/>
        <v>0.66666666666666663</v>
      </c>
      <c r="AE76">
        <v>13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0.87217777777777783</v>
      </c>
    </row>
    <row r="77" spans="1:42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6"/>
        <v>4</v>
      </c>
      <c r="Z77">
        <v>2</v>
      </c>
      <c r="AA77">
        <v>11</v>
      </c>
      <c r="AB77">
        <f t="shared" si="4"/>
        <v>2</v>
      </c>
      <c r="AC77">
        <f t="shared" si="5"/>
        <v>2</v>
      </c>
      <c r="AD77">
        <f t="shared" si="7"/>
        <v>1</v>
      </c>
      <c r="AE77">
        <v>13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0.87217777777777783</v>
      </c>
    </row>
    <row r="78" spans="1:42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6"/>
        <v>6</v>
      </c>
      <c r="Z78">
        <v>5</v>
      </c>
      <c r="AA78">
        <v>11</v>
      </c>
      <c r="AB78">
        <f t="shared" si="4"/>
        <v>2</v>
      </c>
      <c r="AC78">
        <f t="shared" si="5"/>
        <v>4</v>
      </c>
      <c r="AD78">
        <f t="shared" si="7"/>
        <v>0.5</v>
      </c>
      <c r="AE78">
        <v>13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0.87217777777777783</v>
      </c>
    </row>
    <row r="79" spans="1:42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f t="shared" si="6"/>
        <v>3</v>
      </c>
      <c r="Z79">
        <v>1</v>
      </c>
      <c r="AA79">
        <v>11</v>
      </c>
      <c r="AB79">
        <f t="shared" si="4"/>
        <v>2</v>
      </c>
      <c r="AC79">
        <f t="shared" si="5"/>
        <v>1</v>
      </c>
      <c r="AD79">
        <f t="shared" si="7"/>
        <v>2</v>
      </c>
      <c r="AE79">
        <v>13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0.87217777777777783</v>
      </c>
    </row>
    <row r="80" spans="1:42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6"/>
        <v>2</v>
      </c>
      <c r="Z80">
        <v>3</v>
      </c>
      <c r="AA80">
        <v>10</v>
      </c>
      <c r="AB80">
        <f t="shared" si="4"/>
        <v>0</v>
      </c>
      <c r="AC80">
        <f t="shared" si="5"/>
        <v>2</v>
      </c>
      <c r="AD80">
        <f t="shared" si="7"/>
        <v>0</v>
      </c>
      <c r="AE80">
        <v>13</v>
      </c>
      <c r="AF80">
        <v>-6.4880500000000003</v>
      </c>
      <c r="AG80">
        <v>57.058967000000003</v>
      </c>
      <c r="AH80">
        <v>3</v>
      </c>
      <c r="AI80" t="s">
        <v>116</v>
      </c>
      <c r="AJ80" t="s">
        <v>117</v>
      </c>
      <c r="AK80">
        <v>10</v>
      </c>
      <c r="AL80" t="s">
        <v>107</v>
      </c>
      <c r="AM80" t="s">
        <v>108</v>
      </c>
      <c r="AN80">
        <v>3</v>
      </c>
      <c r="AO80" t="s">
        <v>98</v>
      </c>
      <c r="AP80">
        <v>0.8600000000000001</v>
      </c>
    </row>
    <row r="81" spans="1:42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f t="shared" si="6"/>
        <v>4</v>
      </c>
      <c r="Z81">
        <v>2</v>
      </c>
      <c r="AA81">
        <v>10</v>
      </c>
      <c r="AB81">
        <f t="shared" si="4"/>
        <v>2</v>
      </c>
      <c r="AC81">
        <f t="shared" si="5"/>
        <v>2</v>
      </c>
      <c r="AD81">
        <f t="shared" si="7"/>
        <v>1</v>
      </c>
      <c r="AE81">
        <v>13</v>
      </c>
      <c r="AF81">
        <v>-6.4880500000000003</v>
      </c>
      <c r="AG81">
        <v>57.058967000000003</v>
      </c>
      <c r="AH81">
        <v>3</v>
      </c>
      <c r="AI81" t="s">
        <v>116</v>
      </c>
      <c r="AJ81" t="s">
        <v>117</v>
      </c>
      <c r="AK81">
        <v>10</v>
      </c>
      <c r="AL81" t="s">
        <v>107</v>
      </c>
      <c r="AM81" t="s">
        <v>108</v>
      </c>
      <c r="AN81">
        <v>3</v>
      </c>
      <c r="AO81" t="s">
        <v>98</v>
      </c>
      <c r="AP81">
        <v>0.8600000000000001</v>
      </c>
    </row>
    <row r="82" spans="1:42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6"/>
        <v>4</v>
      </c>
      <c r="Z82">
        <v>3</v>
      </c>
      <c r="AA82">
        <v>10</v>
      </c>
      <c r="AB82">
        <f t="shared" si="4"/>
        <v>1</v>
      </c>
      <c r="AC82">
        <f t="shared" si="5"/>
        <v>3</v>
      </c>
      <c r="AD82">
        <f t="shared" si="7"/>
        <v>0.33333333333333331</v>
      </c>
      <c r="AE82">
        <v>13</v>
      </c>
      <c r="AF82">
        <v>-6.4880500000000003</v>
      </c>
      <c r="AG82">
        <v>57.058967000000003</v>
      </c>
      <c r="AH82">
        <v>3</v>
      </c>
      <c r="AI82" t="s">
        <v>116</v>
      </c>
      <c r="AJ82" t="s">
        <v>117</v>
      </c>
      <c r="AK82">
        <v>10</v>
      </c>
      <c r="AL82" t="s">
        <v>107</v>
      </c>
      <c r="AM82" t="s">
        <v>108</v>
      </c>
      <c r="AN82">
        <v>3</v>
      </c>
      <c r="AO82" t="s">
        <v>98</v>
      </c>
      <c r="AP82">
        <v>0.8600000000000001</v>
      </c>
    </row>
    <row r="83" spans="1:42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6"/>
        <v>6</v>
      </c>
      <c r="Z83">
        <v>5</v>
      </c>
      <c r="AA83">
        <v>10</v>
      </c>
      <c r="AB83">
        <f t="shared" si="4"/>
        <v>2</v>
      </c>
      <c r="AC83">
        <f t="shared" si="5"/>
        <v>4</v>
      </c>
      <c r="AD83">
        <f t="shared" si="7"/>
        <v>0.5</v>
      </c>
      <c r="AE83">
        <v>13</v>
      </c>
      <c r="AF83">
        <v>-6.4880500000000003</v>
      </c>
      <c r="AG83">
        <v>57.058967000000003</v>
      </c>
      <c r="AH83">
        <v>3</v>
      </c>
      <c r="AI83" t="s">
        <v>116</v>
      </c>
      <c r="AJ83" t="s">
        <v>117</v>
      </c>
      <c r="AK83">
        <v>10</v>
      </c>
      <c r="AL83" t="s">
        <v>107</v>
      </c>
      <c r="AM83" t="s">
        <v>108</v>
      </c>
      <c r="AN83">
        <v>3</v>
      </c>
      <c r="AO83" t="s">
        <v>98</v>
      </c>
      <c r="AP83">
        <v>0.8600000000000001</v>
      </c>
    </row>
    <row r="84" spans="1:42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6"/>
        <v>5</v>
      </c>
      <c r="Z84">
        <v>3</v>
      </c>
      <c r="AA84">
        <v>10</v>
      </c>
      <c r="AB84">
        <f t="shared" si="4"/>
        <v>2</v>
      </c>
      <c r="AC84">
        <f t="shared" si="5"/>
        <v>3</v>
      </c>
      <c r="AD84">
        <f t="shared" si="7"/>
        <v>0.66666666666666663</v>
      </c>
      <c r="AE84">
        <v>13</v>
      </c>
      <c r="AF84">
        <v>-6.4880500000000003</v>
      </c>
      <c r="AG84">
        <v>57.058967000000003</v>
      </c>
      <c r="AH84">
        <v>3</v>
      </c>
      <c r="AI84" t="s">
        <v>116</v>
      </c>
      <c r="AJ84" t="s">
        <v>117</v>
      </c>
      <c r="AK84">
        <v>10</v>
      </c>
      <c r="AL84" t="s">
        <v>107</v>
      </c>
      <c r="AM84" t="s">
        <v>108</v>
      </c>
      <c r="AN84">
        <v>3</v>
      </c>
      <c r="AO84" t="s">
        <v>98</v>
      </c>
      <c r="AP84">
        <v>0.8600000000000001</v>
      </c>
    </row>
    <row r="85" spans="1:42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f t="shared" si="6"/>
        <v>6</v>
      </c>
      <c r="Z85">
        <v>4</v>
      </c>
      <c r="AA85">
        <v>10</v>
      </c>
      <c r="AB85">
        <f t="shared" si="4"/>
        <v>2</v>
      </c>
      <c r="AC85">
        <f t="shared" si="5"/>
        <v>4</v>
      </c>
      <c r="AD85">
        <f t="shared" si="7"/>
        <v>0.5</v>
      </c>
      <c r="AE85">
        <v>13</v>
      </c>
      <c r="AF85">
        <v>-6.4880500000000003</v>
      </c>
      <c r="AG85">
        <v>57.058967000000003</v>
      </c>
      <c r="AH85">
        <v>3</v>
      </c>
      <c r="AI85" t="s">
        <v>116</v>
      </c>
      <c r="AJ85" t="s">
        <v>117</v>
      </c>
      <c r="AK85">
        <v>10</v>
      </c>
      <c r="AL85" t="s">
        <v>107</v>
      </c>
      <c r="AM85" t="s">
        <v>108</v>
      </c>
      <c r="AN85">
        <v>3</v>
      </c>
      <c r="AO85" t="s">
        <v>98</v>
      </c>
      <c r="AP85">
        <v>0.8600000000000001</v>
      </c>
    </row>
    <row r="86" spans="1:42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f t="shared" si="6"/>
        <v>6</v>
      </c>
      <c r="Z86">
        <v>5</v>
      </c>
      <c r="AA86">
        <v>10</v>
      </c>
      <c r="AB86">
        <f t="shared" si="4"/>
        <v>2</v>
      </c>
      <c r="AC86">
        <f t="shared" si="5"/>
        <v>4</v>
      </c>
      <c r="AD86">
        <f t="shared" si="7"/>
        <v>0.5</v>
      </c>
      <c r="AE86">
        <v>13</v>
      </c>
      <c r="AF86">
        <v>-6.4880500000000003</v>
      </c>
      <c r="AG86">
        <v>57.058967000000003</v>
      </c>
      <c r="AH86">
        <v>3</v>
      </c>
      <c r="AI86" t="s">
        <v>116</v>
      </c>
      <c r="AJ86" t="s">
        <v>117</v>
      </c>
      <c r="AK86">
        <v>10</v>
      </c>
      <c r="AL86" t="s">
        <v>107</v>
      </c>
      <c r="AM86" t="s">
        <v>108</v>
      </c>
      <c r="AN86">
        <v>3</v>
      </c>
      <c r="AO86" t="s">
        <v>98</v>
      </c>
      <c r="AP86">
        <v>0.8600000000000001</v>
      </c>
    </row>
    <row r="87" spans="1:42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6"/>
        <v>5</v>
      </c>
      <c r="Z87">
        <v>3</v>
      </c>
      <c r="AA87">
        <v>10</v>
      </c>
      <c r="AB87">
        <f t="shared" si="4"/>
        <v>2</v>
      </c>
      <c r="AC87">
        <f t="shared" si="5"/>
        <v>3</v>
      </c>
      <c r="AD87">
        <f t="shared" si="7"/>
        <v>0.66666666666666663</v>
      </c>
      <c r="AE87">
        <v>13</v>
      </c>
      <c r="AF87">
        <v>-6.4880500000000003</v>
      </c>
      <c r="AG87">
        <v>57.058967000000003</v>
      </c>
      <c r="AH87">
        <v>3</v>
      </c>
      <c r="AI87" t="s">
        <v>116</v>
      </c>
      <c r="AJ87" t="s">
        <v>117</v>
      </c>
      <c r="AK87">
        <v>10</v>
      </c>
      <c r="AL87" t="s">
        <v>107</v>
      </c>
      <c r="AM87" t="s">
        <v>108</v>
      </c>
      <c r="AN87">
        <v>3</v>
      </c>
      <c r="AO87" t="s">
        <v>98</v>
      </c>
      <c r="AP87">
        <v>0.8600000000000001</v>
      </c>
    </row>
    <row r="88" spans="1:42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6"/>
        <v>4</v>
      </c>
      <c r="Z88">
        <v>2</v>
      </c>
      <c r="AA88">
        <v>10</v>
      </c>
      <c r="AB88">
        <f t="shared" si="4"/>
        <v>2</v>
      </c>
      <c r="AC88">
        <f t="shared" si="5"/>
        <v>2</v>
      </c>
      <c r="AD88">
        <f t="shared" si="7"/>
        <v>1</v>
      </c>
      <c r="AE88">
        <v>13</v>
      </c>
      <c r="AF88">
        <v>-6.4880500000000003</v>
      </c>
      <c r="AG88">
        <v>57.058967000000003</v>
      </c>
      <c r="AH88">
        <v>3</v>
      </c>
      <c r="AI88" t="s">
        <v>116</v>
      </c>
      <c r="AJ88" t="s">
        <v>117</v>
      </c>
      <c r="AK88">
        <v>10</v>
      </c>
      <c r="AL88" t="s">
        <v>107</v>
      </c>
      <c r="AM88" t="s">
        <v>108</v>
      </c>
      <c r="AN88">
        <v>3</v>
      </c>
      <c r="AO88" t="s">
        <v>98</v>
      </c>
      <c r="AP88">
        <v>0.8600000000000001</v>
      </c>
    </row>
    <row r="89" spans="1:42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f t="shared" si="6"/>
        <v>5</v>
      </c>
      <c r="Z89">
        <v>3</v>
      </c>
      <c r="AA89">
        <v>10</v>
      </c>
      <c r="AB89">
        <f t="shared" si="4"/>
        <v>2</v>
      </c>
      <c r="AC89">
        <f t="shared" si="5"/>
        <v>3</v>
      </c>
      <c r="AD89">
        <f t="shared" si="7"/>
        <v>0.66666666666666663</v>
      </c>
      <c r="AE89">
        <v>13</v>
      </c>
      <c r="AF89">
        <v>-6.4880500000000003</v>
      </c>
      <c r="AG89">
        <v>57.058967000000003</v>
      </c>
      <c r="AH89">
        <v>3</v>
      </c>
      <c r="AI89" t="s">
        <v>116</v>
      </c>
      <c r="AJ89" t="s">
        <v>117</v>
      </c>
      <c r="AK89">
        <v>10</v>
      </c>
      <c r="AL89" t="s">
        <v>107</v>
      </c>
      <c r="AM89" t="s">
        <v>108</v>
      </c>
      <c r="AN89">
        <v>3</v>
      </c>
      <c r="AO89" t="s">
        <v>98</v>
      </c>
      <c r="AP89">
        <v>0.8600000000000001</v>
      </c>
    </row>
    <row r="90" spans="1:42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f t="shared" si="6"/>
        <v>6</v>
      </c>
      <c r="Z90">
        <v>4</v>
      </c>
      <c r="AA90">
        <v>10</v>
      </c>
      <c r="AB90">
        <f t="shared" si="4"/>
        <v>2</v>
      </c>
      <c r="AC90">
        <f t="shared" si="5"/>
        <v>4</v>
      </c>
      <c r="AD90">
        <f t="shared" si="7"/>
        <v>0.5</v>
      </c>
      <c r="AE90">
        <v>13</v>
      </c>
      <c r="AF90">
        <v>-6.4880500000000003</v>
      </c>
      <c r="AG90">
        <v>57.058967000000003</v>
      </c>
      <c r="AH90">
        <v>3</v>
      </c>
      <c r="AI90" t="s">
        <v>116</v>
      </c>
      <c r="AJ90" t="s">
        <v>117</v>
      </c>
      <c r="AK90">
        <v>10</v>
      </c>
      <c r="AL90" t="s">
        <v>107</v>
      </c>
      <c r="AM90" t="s">
        <v>108</v>
      </c>
      <c r="AN90">
        <v>3</v>
      </c>
      <c r="AO90" t="s">
        <v>98</v>
      </c>
      <c r="AP90">
        <v>0.8600000000000001</v>
      </c>
    </row>
    <row r="91" spans="1:42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6"/>
        <v>3</v>
      </c>
      <c r="Z91">
        <v>3</v>
      </c>
      <c r="AA91">
        <v>10</v>
      </c>
      <c r="AB91">
        <f t="shared" si="4"/>
        <v>0</v>
      </c>
      <c r="AC91">
        <f t="shared" si="5"/>
        <v>3</v>
      </c>
      <c r="AD91">
        <f t="shared" si="7"/>
        <v>0</v>
      </c>
      <c r="AE91">
        <v>13</v>
      </c>
      <c r="AF91">
        <v>-6.4880500000000003</v>
      </c>
      <c r="AG91">
        <v>57.058967000000003</v>
      </c>
      <c r="AH91">
        <v>3</v>
      </c>
      <c r="AI91" t="s">
        <v>116</v>
      </c>
      <c r="AJ91" t="s">
        <v>117</v>
      </c>
      <c r="AK91">
        <v>10</v>
      </c>
      <c r="AL91" t="s">
        <v>107</v>
      </c>
      <c r="AM91" t="s">
        <v>108</v>
      </c>
      <c r="AN91">
        <v>3</v>
      </c>
      <c r="AO91" t="s">
        <v>98</v>
      </c>
      <c r="AP91">
        <v>0.8600000000000001</v>
      </c>
    </row>
    <row r="92" spans="1:42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6"/>
        <v>4</v>
      </c>
      <c r="Z92">
        <v>2</v>
      </c>
      <c r="AA92">
        <v>10</v>
      </c>
      <c r="AB92">
        <f t="shared" si="4"/>
        <v>2</v>
      </c>
      <c r="AC92">
        <f t="shared" si="5"/>
        <v>2</v>
      </c>
      <c r="AD92">
        <f t="shared" si="7"/>
        <v>1</v>
      </c>
      <c r="AE92">
        <v>13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0.8600000000000001</v>
      </c>
    </row>
    <row r="93" spans="1:42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f t="shared" si="6"/>
        <v>8</v>
      </c>
      <c r="Z93">
        <v>5</v>
      </c>
      <c r="AA93">
        <v>11</v>
      </c>
      <c r="AB93">
        <f t="shared" si="4"/>
        <v>2</v>
      </c>
      <c r="AC93">
        <f t="shared" si="5"/>
        <v>5</v>
      </c>
      <c r="AD93">
        <f t="shared" si="7"/>
        <v>0.4</v>
      </c>
      <c r="AE93">
        <v>13</v>
      </c>
      <c r="AF93">
        <v>-5.9437800000000003</v>
      </c>
      <c r="AG93">
        <v>57.149239999999999</v>
      </c>
      <c r="AH93">
        <v>2</v>
      </c>
      <c r="AI93" t="s">
        <v>121</v>
      </c>
      <c r="AJ93" t="s">
        <v>118</v>
      </c>
      <c r="AK93">
        <v>15</v>
      </c>
      <c r="AL93" t="s">
        <v>119</v>
      </c>
      <c r="AM93" t="s">
        <v>120</v>
      </c>
      <c r="AN93">
        <v>2</v>
      </c>
      <c r="AO93" t="s">
        <v>112</v>
      </c>
      <c r="AP93">
        <v>0.86202422145328716</v>
      </c>
    </row>
    <row r="94" spans="1:42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f t="shared" si="6"/>
        <v>7</v>
      </c>
      <c r="Z94">
        <v>3</v>
      </c>
      <c r="AA94">
        <v>11</v>
      </c>
      <c r="AB94">
        <f t="shared" si="4"/>
        <v>3</v>
      </c>
      <c r="AC94">
        <f t="shared" si="5"/>
        <v>3</v>
      </c>
      <c r="AD94">
        <f t="shared" si="7"/>
        <v>1</v>
      </c>
      <c r="AE94">
        <v>13</v>
      </c>
      <c r="AF94">
        <v>-5.9437800000000003</v>
      </c>
      <c r="AG94">
        <v>57.149239999999999</v>
      </c>
      <c r="AH94">
        <v>2</v>
      </c>
      <c r="AI94" t="s">
        <v>122</v>
      </c>
      <c r="AJ94" t="s">
        <v>118</v>
      </c>
      <c r="AK94">
        <v>15</v>
      </c>
      <c r="AL94" t="s">
        <v>119</v>
      </c>
      <c r="AM94" t="s">
        <v>120</v>
      </c>
      <c r="AN94">
        <v>2</v>
      </c>
      <c r="AO94" t="s">
        <v>112</v>
      </c>
      <c r="AP94">
        <v>0.86202422145328716</v>
      </c>
    </row>
    <row r="95" spans="1:42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f t="shared" si="6"/>
        <v>7</v>
      </c>
      <c r="Z95">
        <v>3</v>
      </c>
      <c r="AA95">
        <v>11</v>
      </c>
      <c r="AB95">
        <f t="shared" si="4"/>
        <v>3</v>
      </c>
      <c r="AC95">
        <f t="shared" si="5"/>
        <v>3</v>
      </c>
      <c r="AD95">
        <f t="shared" si="7"/>
        <v>1</v>
      </c>
      <c r="AE95">
        <v>13</v>
      </c>
      <c r="AF95">
        <v>-5.9437800000000003</v>
      </c>
      <c r="AG95">
        <v>57.149239999999999</v>
      </c>
      <c r="AH95">
        <v>2</v>
      </c>
      <c r="AI95" t="s">
        <v>123</v>
      </c>
      <c r="AJ95" t="s">
        <v>118</v>
      </c>
      <c r="AK95">
        <v>15</v>
      </c>
      <c r="AL95" t="s">
        <v>119</v>
      </c>
      <c r="AM95" t="s">
        <v>120</v>
      </c>
      <c r="AN95">
        <v>2</v>
      </c>
      <c r="AO95" t="s">
        <v>112</v>
      </c>
      <c r="AP95">
        <v>0.86202422145328716</v>
      </c>
    </row>
    <row r="96" spans="1:42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f t="shared" si="6"/>
        <v>7</v>
      </c>
      <c r="Z96">
        <v>3</v>
      </c>
      <c r="AA96">
        <v>11</v>
      </c>
      <c r="AB96">
        <f t="shared" si="4"/>
        <v>3</v>
      </c>
      <c r="AC96">
        <f t="shared" si="5"/>
        <v>3</v>
      </c>
      <c r="AD96">
        <f t="shared" si="7"/>
        <v>1</v>
      </c>
      <c r="AE96">
        <v>13</v>
      </c>
      <c r="AF96">
        <v>-5.9437800000000003</v>
      </c>
      <c r="AG96">
        <v>57.149239999999999</v>
      </c>
      <c r="AH96">
        <v>2</v>
      </c>
      <c r="AI96" t="s">
        <v>124</v>
      </c>
      <c r="AJ96" t="s">
        <v>118</v>
      </c>
      <c r="AK96">
        <v>15</v>
      </c>
      <c r="AL96" t="s">
        <v>119</v>
      </c>
      <c r="AM96" t="s">
        <v>120</v>
      </c>
      <c r="AN96">
        <v>2</v>
      </c>
      <c r="AO96" t="s">
        <v>112</v>
      </c>
      <c r="AP96">
        <v>0.86202422145328716</v>
      </c>
    </row>
    <row r="97" spans="1:42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f t="shared" si="6"/>
        <v>7</v>
      </c>
      <c r="Z97">
        <v>4</v>
      </c>
      <c r="AA97">
        <v>11</v>
      </c>
      <c r="AB97">
        <f t="shared" si="4"/>
        <v>2</v>
      </c>
      <c r="AC97">
        <f t="shared" si="5"/>
        <v>4</v>
      </c>
      <c r="AD97">
        <f t="shared" si="7"/>
        <v>0.5</v>
      </c>
      <c r="AE97">
        <v>13</v>
      </c>
      <c r="AF97">
        <v>-5.9437800000000003</v>
      </c>
      <c r="AG97">
        <v>57.149239999999999</v>
      </c>
      <c r="AH97">
        <v>2</v>
      </c>
      <c r="AI97" t="s">
        <v>125</v>
      </c>
      <c r="AJ97" t="s">
        <v>118</v>
      </c>
      <c r="AK97">
        <v>15</v>
      </c>
      <c r="AL97" t="s">
        <v>119</v>
      </c>
      <c r="AM97" t="s">
        <v>120</v>
      </c>
      <c r="AN97">
        <v>2</v>
      </c>
      <c r="AO97" t="s">
        <v>112</v>
      </c>
      <c r="AP97">
        <v>0.86202422145328716</v>
      </c>
    </row>
    <row r="98" spans="1:42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1</v>
      </c>
      <c r="Y98">
        <f t="shared" si="6"/>
        <v>5</v>
      </c>
      <c r="Z98">
        <v>2</v>
      </c>
      <c r="AA98">
        <v>11</v>
      </c>
      <c r="AB98">
        <f t="shared" si="4"/>
        <v>2</v>
      </c>
      <c r="AC98">
        <f t="shared" si="5"/>
        <v>2</v>
      </c>
      <c r="AD98">
        <f t="shared" si="7"/>
        <v>1</v>
      </c>
      <c r="AE98">
        <v>13</v>
      </c>
      <c r="AF98">
        <v>-5.9437800000000003</v>
      </c>
      <c r="AG98">
        <v>57.149239999999999</v>
      </c>
      <c r="AH98">
        <v>2</v>
      </c>
      <c r="AI98" t="s">
        <v>126</v>
      </c>
      <c r="AJ98" t="s">
        <v>118</v>
      </c>
      <c r="AK98">
        <v>15</v>
      </c>
      <c r="AL98" t="s">
        <v>119</v>
      </c>
      <c r="AM98" t="s">
        <v>120</v>
      </c>
      <c r="AN98">
        <v>2</v>
      </c>
      <c r="AO98" t="s">
        <v>112</v>
      </c>
      <c r="AP98">
        <v>0.86202422145328716</v>
      </c>
    </row>
    <row r="99" spans="1:42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>
        <v>0</v>
      </c>
      <c r="X99">
        <v>0</v>
      </c>
      <c r="Y99">
        <f t="shared" si="6"/>
        <v>7</v>
      </c>
      <c r="Z99">
        <v>3</v>
      </c>
      <c r="AA99">
        <v>11</v>
      </c>
      <c r="AB99">
        <f t="shared" si="4"/>
        <v>3</v>
      </c>
      <c r="AC99">
        <f t="shared" si="5"/>
        <v>3</v>
      </c>
      <c r="AD99">
        <f t="shared" si="7"/>
        <v>1</v>
      </c>
      <c r="AE99">
        <v>13</v>
      </c>
      <c r="AF99">
        <v>-5.9437800000000003</v>
      </c>
      <c r="AG99">
        <v>57.149239999999999</v>
      </c>
      <c r="AH99">
        <v>2</v>
      </c>
      <c r="AI99" t="s">
        <v>127</v>
      </c>
      <c r="AJ99" t="s">
        <v>118</v>
      </c>
      <c r="AK99">
        <v>15</v>
      </c>
      <c r="AL99" t="s">
        <v>119</v>
      </c>
      <c r="AM99" t="s">
        <v>120</v>
      </c>
      <c r="AN99">
        <v>2</v>
      </c>
      <c r="AO99" t="s">
        <v>112</v>
      </c>
      <c r="AP99">
        <v>0.86202422145328716</v>
      </c>
    </row>
    <row r="100" spans="1:42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1</v>
      </c>
      <c r="Y100">
        <f t="shared" si="6"/>
        <v>5</v>
      </c>
      <c r="Z100">
        <v>2</v>
      </c>
      <c r="AA100">
        <v>11</v>
      </c>
      <c r="AB100">
        <f t="shared" si="4"/>
        <v>3</v>
      </c>
      <c r="AC100">
        <f t="shared" si="5"/>
        <v>2</v>
      </c>
      <c r="AD100">
        <f t="shared" si="7"/>
        <v>1.5</v>
      </c>
      <c r="AE100">
        <v>13</v>
      </c>
      <c r="AF100">
        <v>-5.9437800000000003</v>
      </c>
      <c r="AG100">
        <v>57.149239999999999</v>
      </c>
      <c r="AH100">
        <v>2</v>
      </c>
      <c r="AI100" t="s">
        <v>128</v>
      </c>
      <c r="AJ100" t="s">
        <v>118</v>
      </c>
      <c r="AK100">
        <v>15</v>
      </c>
      <c r="AL100" t="s">
        <v>119</v>
      </c>
      <c r="AM100" t="s">
        <v>120</v>
      </c>
      <c r="AN100">
        <v>2</v>
      </c>
      <c r="AO100" t="s">
        <v>112</v>
      </c>
      <c r="AP100">
        <v>0.86202422145328716</v>
      </c>
    </row>
    <row r="101" spans="1:42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1</v>
      </c>
      <c r="W101">
        <v>0</v>
      </c>
      <c r="X101">
        <v>1</v>
      </c>
      <c r="Y101">
        <f t="shared" si="6"/>
        <v>6</v>
      </c>
      <c r="Z101">
        <v>2</v>
      </c>
      <c r="AA101">
        <v>11</v>
      </c>
      <c r="AB101">
        <f t="shared" si="4"/>
        <v>3</v>
      </c>
      <c r="AC101">
        <f t="shared" si="5"/>
        <v>2</v>
      </c>
      <c r="AD101">
        <f t="shared" si="7"/>
        <v>1.5</v>
      </c>
      <c r="AE101">
        <v>13</v>
      </c>
      <c r="AF101">
        <v>-5.9437800000000003</v>
      </c>
      <c r="AG101">
        <v>57.149239999999999</v>
      </c>
      <c r="AH101">
        <v>2</v>
      </c>
      <c r="AI101" t="s">
        <v>129</v>
      </c>
      <c r="AJ101" t="s">
        <v>118</v>
      </c>
      <c r="AK101">
        <v>15</v>
      </c>
      <c r="AL101" t="s">
        <v>119</v>
      </c>
      <c r="AM101" t="s">
        <v>120</v>
      </c>
      <c r="AN101">
        <v>2</v>
      </c>
      <c r="AO101" t="s">
        <v>112</v>
      </c>
      <c r="AP101">
        <v>0.86202422145328716</v>
      </c>
    </row>
    <row r="102" spans="1:42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f t="shared" si="6"/>
        <v>5</v>
      </c>
      <c r="Z102">
        <v>2</v>
      </c>
      <c r="AA102">
        <v>11</v>
      </c>
      <c r="AB102">
        <f t="shared" si="4"/>
        <v>2</v>
      </c>
      <c r="AC102">
        <f t="shared" si="5"/>
        <v>2</v>
      </c>
      <c r="AD102">
        <f t="shared" si="7"/>
        <v>1</v>
      </c>
      <c r="AE102">
        <v>13</v>
      </c>
      <c r="AF102">
        <v>-5.9437800000000003</v>
      </c>
      <c r="AG102">
        <v>57.149239999999999</v>
      </c>
      <c r="AH102">
        <v>2</v>
      </c>
      <c r="AI102" t="s">
        <v>130</v>
      </c>
      <c r="AJ102" t="s">
        <v>118</v>
      </c>
      <c r="AK102">
        <v>15</v>
      </c>
      <c r="AL102" t="s">
        <v>119</v>
      </c>
      <c r="AM102" t="s">
        <v>120</v>
      </c>
      <c r="AN102">
        <v>2</v>
      </c>
      <c r="AO102" t="s">
        <v>112</v>
      </c>
      <c r="AP102">
        <v>0.86202422145328716</v>
      </c>
    </row>
    <row r="103" spans="1:42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 t="shared" si="6"/>
        <v>4</v>
      </c>
      <c r="Z103">
        <v>2</v>
      </c>
      <c r="AA103">
        <v>11</v>
      </c>
      <c r="AB103">
        <f t="shared" si="4"/>
        <v>1</v>
      </c>
      <c r="AC103">
        <f t="shared" si="5"/>
        <v>2</v>
      </c>
      <c r="AD103">
        <f t="shared" si="7"/>
        <v>0.5</v>
      </c>
      <c r="AE103">
        <v>13</v>
      </c>
      <c r="AF103">
        <v>-5.9437800000000003</v>
      </c>
      <c r="AG103">
        <v>57.149239999999999</v>
      </c>
      <c r="AH103">
        <v>2</v>
      </c>
      <c r="AI103" t="s">
        <v>131</v>
      </c>
      <c r="AJ103" t="s">
        <v>118</v>
      </c>
      <c r="AK103">
        <v>15</v>
      </c>
      <c r="AL103" t="s">
        <v>119</v>
      </c>
      <c r="AM103" t="s">
        <v>120</v>
      </c>
      <c r="AN103">
        <v>2</v>
      </c>
      <c r="AO103" t="s">
        <v>112</v>
      </c>
      <c r="AP103">
        <v>0.86202422145328716</v>
      </c>
    </row>
    <row r="104" spans="1:42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f t="shared" si="6"/>
        <v>7</v>
      </c>
      <c r="Z104">
        <v>3</v>
      </c>
      <c r="AA104">
        <v>11</v>
      </c>
      <c r="AB104">
        <f t="shared" si="4"/>
        <v>3</v>
      </c>
      <c r="AC104">
        <f t="shared" si="5"/>
        <v>3</v>
      </c>
      <c r="AD104">
        <f t="shared" si="7"/>
        <v>1</v>
      </c>
      <c r="AE104">
        <v>13</v>
      </c>
      <c r="AF104">
        <v>-5.9437800000000003</v>
      </c>
      <c r="AG104">
        <v>57.149239999999999</v>
      </c>
      <c r="AH104">
        <v>2</v>
      </c>
      <c r="AI104" t="s">
        <v>132</v>
      </c>
      <c r="AJ104" t="s">
        <v>118</v>
      </c>
      <c r="AK104">
        <v>15</v>
      </c>
      <c r="AL104" t="s">
        <v>119</v>
      </c>
      <c r="AM104" t="s">
        <v>120</v>
      </c>
      <c r="AN104">
        <v>2</v>
      </c>
      <c r="AO104" t="s">
        <v>112</v>
      </c>
      <c r="AP104">
        <v>0.86202422145328716</v>
      </c>
    </row>
    <row r="105" spans="1:42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f t="shared" si="6"/>
        <v>5</v>
      </c>
      <c r="Z105">
        <v>2</v>
      </c>
      <c r="AA105">
        <v>11</v>
      </c>
      <c r="AB105">
        <f t="shared" si="4"/>
        <v>2</v>
      </c>
      <c r="AC105">
        <f t="shared" si="5"/>
        <v>2</v>
      </c>
      <c r="AD105">
        <f t="shared" si="7"/>
        <v>1</v>
      </c>
      <c r="AE105">
        <v>13</v>
      </c>
      <c r="AF105">
        <v>-5.9437800000000003</v>
      </c>
      <c r="AG105">
        <v>57.149239999999999</v>
      </c>
      <c r="AH105">
        <v>2</v>
      </c>
      <c r="AI105" t="s">
        <v>133</v>
      </c>
      <c r="AJ105" t="s">
        <v>118</v>
      </c>
      <c r="AK105">
        <v>15</v>
      </c>
      <c r="AL105" t="s">
        <v>119</v>
      </c>
      <c r="AM105" t="s">
        <v>120</v>
      </c>
      <c r="AN105">
        <v>2</v>
      </c>
      <c r="AO105" t="s">
        <v>112</v>
      </c>
      <c r="AP105">
        <v>0.86202422145328716</v>
      </c>
    </row>
    <row r="106" spans="1:42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f t="shared" si="6"/>
        <v>5</v>
      </c>
      <c r="Z106">
        <v>2</v>
      </c>
      <c r="AA106">
        <v>9</v>
      </c>
      <c r="AB106">
        <f t="shared" si="4"/>
        <v>3</v>
      </c>
      <c r="AC106">
        <f t="shared" si="5"/>
        <v>2</v>
      </c>
      <c r="AD106">
        <f t="shared" si="7"/>
        <v>1.5</v>
      </c>
      <c r="AE106">
        <v>13</v>
      </c>
      <c r="AF106">
        <v>-5.5759210000000001</v>
      </c>
      <c r="AG106">
        <v>56.155607000000003</v>
      </c>
      <c r="AH106">
        <v>2</v>
      </c>
      <c r="AI106" t="s">
        <v>103</v>
      </c>
      <c r="AJ106" t="s">
        <v>118</v>
      </c>
      <c r="AK106">
        <v>5</v>
      </c>
      <c r="AL106" t="s">
        <v>107</v>
      </c>
      <c r="AM106" t="s">
        <v>120</v>
      </c>
      <c r="AN106">
        <v>2</v>
      </c>
      <c r="AO106" t="s">
        <v>98</v>
      </c>
      <c r="AP106">
        <v>0.86160249739854322</v>
      </c>
    </row>
    <row r="107" spans="1:42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f t="shared" si="6"/>
        <v>5</v>
      </c>
      <c r="Z107">
        <v>2</v>
      </c>
      <c r="AA107">
        <v>9</v>
      </c>
      <c r="AB107">
        <f t="shared" si="4"/>
        <v>3</v>
      </c>
      <c r="AC107">
        <f t="shared" si="5"/>
        <v>2</v>
      </c>
      <c r="AD107">
        <f t="shared" si="7"/>
        <v>1.5</v>
      </c>
      <c r="AE107">
        <v>13</v>
      </c>
      <c r="AF107">
        <v>-5.5759210000000001</v>
      </c>
      <c r="AG107">
        <v>56.155607000000003</v>
      </c>
      <c r="AH107">
        <v>2</v>
      </c>
      <c r="AI107" t="s">
        <v>103</v>
      </c>
      <c r="AJ107" t="s">
        <v>118</v>
      </c>
      <c r="AK107">
        <v>5</v>
      </c>
      <c r="AL107" t="s">
        <v>107</v>
      </c>
      <c r="AM107" t="s">
        <v>120</v>
      </c>
      <c r="AN107">
        <v>2</v>
      </c>
      <c r="AO107" t="s">
        <v>98</v>
      </c>
      <c r="AP107">
        <v>0.86160249739854322</v>
      </c>
    </row>
    <row r="108" spans="1:42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f t="shared" si="6"/>
        <v>4</v>
      </c>
      <c r="Z108">
        <v>2</v>
      </c>
      <c r="AA108">
        <v>9</v>
      </c>
      <c r="AB108">
        <f t="shared" si="4"/>
        <v>2</v>
      </c>
      <c r="AC108">
        <f t="shared" si="5"/>
        <v>2</v>
      </c>
      <c r="AD108">
        <f t="shared" si="7"/>
        <v>1</v>
      </c>
      <c r="AE108">
        <v>13</v>
      </c>
      <c r="AF108">
        <v>-5.5759210000000001</v>
      </c>
      <c r="AG108">
        <v>56.155607000000003</v>
      </c>
      <c r="AH108">
        <v>2</v>
      </c>
      <c r="AI108" t="s">
        <v>103</v>
      </c>
      <c r="AJ108" t="s">
        <v>118</v>
      </c>
      <c r="AK108">
        <v>5</v>
      </c>
      <c r="AL108" t="s">
        <v>107</v>
      </c>
      <c r="AM108" t="s">
        <v>120</v>
      </c>
      <c r="AN108">
        <v>2</v>
      </c>
      <c r="AO108" t="s">
        <v>98</v>
      </c>
      <c r="AP108">
        <v>0.86160249739854322</v>
      </c>
    </row>
    <row r="109" spans="1:42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6"/>
        <v>6</v>
      </c>
      <c r="Z109">
        <v>3</v>
      </c>
      <c r="AA109">
        <v>9</v>
      </c>
      <c r="AB109">
        <f t="shared" si="4"/>
        <v>3</v>
      </c>
      <c r="AC109">
        <f t="shared" si="5"/>
        <v>3</v>
      </c>
      <c r="AD109">
        <f t="shared" si="7"/>
        <v>1</v>
      </c>
      <c r="AE109">
        <v>13</v>
      </c>
      <c r="AF109">
        <v>-5.5759210000000001</v>
      </c>
      <c r="AG109">
        <v>56.155607000000003</v>
      </c>
      <c r="AH109">
        <v>2</v>
      </c>
      <c r="AI109" t="s">
        <v>103</v>
      </c>
      <c r="AJ109" t="s">
        <v>118</v>
      </c>
      <c r="AK109">
        <v>5</v>
      </c>
      <c r="AL109" t="s">
        <v>107</v>
      </c>
      <c r="AM109" t="s">
        <v>120</v>
      </c>
      <c r="AN109">
        <v>2</v>
      </c>
      <c r="AO109" t="s">
        <v>98</v>
      </c>
      <c r="AP109">
        <v>0.86160249739854322</v>
      </c>
    </row>
    <row r="110" spans="1:42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f t="shared" si="6"/>
        <v>3</v>
      </c>
      <c r="Z110">
        <v>0</v>
      </c>
      <c r="AA110">
        <v>9</v>
      </c>
      <c r="AB110">
        <f t="shared" si="4"/>
        <v>3</v>
      </c>
      <c r="AC110">
        <f t="shared" si="5"/>
        <v>0</v>
      </c>
      <c r="AD110" t="e">
        <f t="shared" si="7"/>
        <v>#DIV/0!</v>
      </c>
      <c r="AE110">
        <v>13</v>
      </c>
      <c r="AF110">
        <v>-5.5759210000000001</v>
      </c>
      <c r="AG110">
        <v>56.155607000000003</v>
      </c>
      <c r="AH110">
        <v>2</v>
      </c>
      <c r="AI110" t="s">
        <v>103</v>
      </c>
      <c r="AJ110" t="s">
        <v>118</v>
      </c>
      <c r="AK110">
        <v>5</v>
      </c>
      <c r="AL110" t="s">
        <v>107</v>
      </c>
      <c r="AM110" t="s">
        <v>120</v>
      </c>
      <c r="AN110">
        <v>2</v>
      </c>
      <c r="AO110" t="s">
        <v>98</v>
      </c>
      <c r="AP110">
        <v>0.86160249739854322</v>
      </c>
    </row>
    <row r="111" spans="1:42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6"/>
        <v>3</v>
      </c>
      <c r="Z111">
        <v>1</v>
      </c>
      <c r="AA111">
        <v>9</v>
      </c>
      <c r="AB111">
        <f t="shared" ref="AB111:AB131" si="8">COUNTIF(H111:I111, "1") + COUNTIF(S111:T111, "1")</f>
        <v>2</v>
      </c>
      <c r="AC111">
        <f t="shared" ref="AC111:AC131" si="9">COUNTIF(E111:G111, "1") + COUNTIF(J111:R111,"1") + COUNTIF(U111,"1")</f>
        <v>1</v>
      </c>
      <c r="AD111">
        <f t="shared" si="7"/>
        <v>2</v>
      </c>
      <c r="AE111">
        <v>13</v>
      </c>
      <c r="AF111">
        <v>-5.5759210000000001</v>
      </c>
      <c r="AG111">
        <v>56.155607000000003</v>
      </c>
      <c r="AH111">
        <v>2</v>
      </c>
      <c r="AI111" t="s">
        <v>103</v>
      </c>
      <c r="AJ111" t="s">
        <v>118</v>
      </c>
      <c r="AK111">
        <v>5</v>
      </c>
      <c r="AL111" t="s">
        <v>107</v>
      </c>
      <c r="AM111" t="s">
        <v>120</v>
      </c>
      <c r="AN111">
        <v>2</v>
      </c>
      <c r="AO111" t="s">
        <v>98</v>
      </c>
      <c r="AP111">
        <v>0.86160249739854322</v>
      </c>
    </row>
    <row r="112" spans="1:42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ref="Y112:Y131" si="10" xml:space="preserve"> COUNTIF(E112:V112, "&lt;&gt;0")</f>
        <v>4</v>
      </c>
      <c r="Z112">
        <v>2</v>
      </c>
      <c r="AA112">
        <v>9</v>
      </c>
      <c r="AB112">
        <f t="shared" si="8"/>
        <v>2</v>
      </c>
      <c r="AC112">
        <f t="shared" si="9"/>
        <v>2</v>
      </c>
      <c r="AD112">
        <f t="shared" ref="AD112:AD131" si="11">AB112/AC112</f>
        <v>1</v>
      </c>
      <c r="AE112">
        <v>13</v>
      </c>
      <c r="AF112">
        <v>-5.5759210000000001</v>
      </c>
      <c r="AG112">
        <v>56.155607000000003</v>
      </c>
      <c r="AH112">
        <v>2</v>
      </c>
      <c r="AI112" t="s">
        <v>103</v>
      </c>
      <c r="AJ112" t="s">
        <v>118</v>
      </c>
      <c r="AK112">
        <v>5</v>
      </c>
      <c r="AL112" t="s">
        <v>107</v>
      </c>
      <c r="AM112" t="s">
        <v>120</v>
      </c>
      <c r="AN112">
        <v>2</v>
      </c>
      <c r="AO112" t="s">
        <v>98</v>
      </c>
      <c r="AP112">
        <v>0.86160249739854322</v>
      </c>
    </row>
    <row r="113" spans="1:42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 t="shared" si="10"/>
        <v>8</v>
      </c>
      <c r="Z113">
        <v>4</v>
      </c>
      <c r="AA113">
        <v>9</v>
      </c>
      <c r="AB113">
        <f t="shared" si="8"/>
        <v>4</v>
      </c>
      <c r="AC113">
        <f t="shared" si="9"/>
        <v>4</v>
      </c>
      <c r="AD113">
        <f t="shared" si="11"/>
        <v>1</v>
      </c>
      <c r="AE113">
        <v>13</v>
      </c>
      <c r="AF113">
        <v>-5.5759210000000001</v>
      </c>
      <c r="AG113">
        <v>56.155607000000003</v>
      </c>
      <c r="AH113">
        <v>2</v>
      </c>
      <c r="AI113" t="s">
        <v>103</v>
      </c>
      <c r="AJ113" t="s">
        <v>118</v>
      </c>
      <c r="AK113">
        <v>5</v>
      </c>
      <c r="AL113" t="s">
        <v>107</v>
      </c>
      <c r="AM113" t="s">
        <v>120</v>
      </c>
      <c r="AN113">
        <v>2</v>
      </c>
      <c r="AO113" t="s">
        <v>98</v>
      </c>
      <c r="AP113">
        <v>0.86160249739854322</v>
      </c>
    </row>
    <row r="114" spans="1:42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0"/>
        <v>6</v>
      </c>
      <c r="Z114">
        <v>3</v>
      </c>
      <c r="AA114">
        <v>9</v>
      </c>
      <c r="AB114">
        <f t="shared" si="8"/>
        <v>3</v>
      </c>
      <c r="AC114">
        <f t="shared" si="9"/>
        <v>3</v>
      </c>
      <c r="AD114">
        <f t="shared" si="11"/>
        <v>1</v>
      </c>
      <c r="AE114">
        <v>13</v>
      </c>
      <c r="AF114">
        <v>-5.5759210000000001</v>
      </c>
      <c r="AG114">
        <v>56.155607000000003</v>
      </c>
      <c r="AH114">
        <v>2</v>
      </c>
      <c r="AI114" t="s">
        <v>103</v>
      </c>
      <c r="AJ114" t="s">
        <v>118</v>
      </c>
      <c r="AK114">
        <v>5</v>
      </c>
      <c r="AL114" t="s">
        <v>107</v>
      </c>
      <c r="AM114" t="s">
        <v>120</v>
      </c>
      <c r="AN114">
        <v>2</v>
      </c>
      <c r="AO114" t="s">
        <v>98</v>
      </c>
      <c r="AP114">
        <v>0.86160249739854322</v>
      </c>
    </row>
    <row r="115" spans="1:42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0"/>
        <v>4</v>
      </c>
      <c r="Z115">
        <v>2</v>
      </c>
      <c r="AA115">
        <v>9</v>
      </c>
      <c r="AB115">
        <f t="shared" si="8"/>
        <v>2</v>
      </c>
      <c r="AC115">
        <f t="shared" si="9"/>
        <v>2</v>
      </c>
      <c r="AD115">
        <f t="shared" si="11"/>
        <v>1</v>
      </c>
      <c r="AE115">
        <v>13</v>
      </c>
      <c r="AF115">
        <v>-5.5759210000000001</v>
      </c>
      <c r="AG115">
        <v>56.155607000000003</v>
      </c>
      <c r="AH115">
        <v>2</v>
      </c>
      <c r="AI115" t="s">
        <v>103</v>
      </c>
      <c r="AJ115" t="s">
        <v>118</v>
      </c>
      <c r="AK115">
        <v>5</v>
      </c>
      <c r="AL115" t="s">
        <v>107</v>
      </c>
      <c r="AM115" t="s">
        <v>120</v>
      </c>
      <c r="AN115">
        <v>2</v>
      </c>
      <c r="AO115" t="s">
        <v>98</v>
      </c>
      <c r="AP115">
        <v>0.86160249739854322</v>
      </c>
    </row>
    <row r="116" spans="1:42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0"/>
        <v>6</v>
      </c>
      <c r="Z116">
        <v>4</v>
      </c>
      <c r="AA116">
        <v>9</v>
      </c>
      <c r="AB116">
        <f t="shared" si="8"/>
        <v>2</v>
      </c>
      <c r="AC116">
        <f t="shared" si="9"/>
        <v>4</v>
      </c>
      <c r="AD116">
        <f t="shared" si="11"/>
        <v>0.5</v>
      </c>
      <c r="AE116">
        <v>13</v>
      </c>
      <c r="AF116">
        <v>-5.5759210000000001</v>
      </c>
      <c r="AG116">
        <v>56.155607000000003</v>
      </c>
      <c r="AH116">
        <v>2</v>
      </c>
      <c r="AI116" t="s">
        <v>103</v>
      </c>
      <c r="AJ116" t="s">
        <v>118</v>
      </c>
      <c r="AK116">
        <v>5</v>
      </c>
      <c r="AL116" t="s">
        <v>107</v>
      </c>
      <c r="AM116" t="s">
        <v>120</v>
      </c>
      <c r="AN116">
        <v>2</v>
      </c>
      <c r="AO116" t="s">
        <v>98</v>
      </c>
      <c r="AP116">
        <v>0.86160249739854322</v>
      </c>
    </row>
    <row r="117" spans="1:42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f t="shared" si="10"/>
        <v>4</v>
      </c>
      <c r="Z117">
        <v>1</v>
      </c>
      <c r="AA117">
        <v>9</v>
      </c>
      <c r="AB117">
        <f t="shared" si="8"/>
        <v>2</v>
      </c>
      <c r="AC117">
        <f t="shared" si="9"/>
        <v>1</v>
      </c>
      <c r="AD117">
        <f t="shared" si="11"/>
        <v>2</v>
      </c>
      <c r="AE117">
        <v>13</v>
      </c>
      <c r="AF117">
        <v>-5.5759210000000001</v>
      </c>
      <c r="AG117">
        <v>56.155607000000003</v>
      </c>
      <c r="AH117">
        <v>2</v>
      </c>
      <c r="AI117" t="s">
        <v>103</v>
      </c>
      <c r="AJ117" t="s">
        <v>118</v>
      </c>
      <c r="AK117">
        <v>5</v>
      </c>
      <c r="AL117" t="s">
        <v>107</v>
      </c>
      <c r="AM117" t="s">
        <v>120</v>
      </c>
      <c r="AN117">
        <v>2</v>
      </c>
      <c r="AO117" t="s">
        <v>98</v>
      </c>
      <c r="AP117">
        <v>0.86160249739854322</v>
      </c>
    </row>
    <row r="118" spans="1:42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0"/>
        <v>5</v>
      </c>
      <c r="Z118">
        <v>3</v>
      </c>
      <c r="AA118">
        <v>9</v>
      </c>
      <c r="AB118">
        <f t="shared" si="8"/>
        <v>2</v>
      </c>
      <c r="AC118">
        <f t="shared" si="9"/>
        <v>3</v>
      </c>
      <c r="AD118">
        <f t="shared" si="11"/>
        <v>0.66666666666666663</v>
      </c>
      <c r="AE118">
        <v>13</v>
      </c>
      <c r="AF118">
        <v>-5.5759210000000001</v>
      </c>
      <c r="AG118">
        <v>56.155607000000003</v>
      </c>
      <c r="AH118">
        <v>2</v>
      </c>
      <c r="AI118" t="s">
        <v>103</v>
      </c>
      <c r="AJ118" t="s">
        <v>118</v>
      </c>
      <c r="AK118">
        <v>5</v>
      </c>
      <c r="AL118" t="s">
        <v>107</v>
      </c>
      <c r="AM118" t="s">
        <v>120</v>
      </c>
      <c r="AN118">
        <v>2</v>
      </c>
      <c r="AO118" t="s">
        <v>98</v>
      </c>
      <c r="AP118">
        <v>0.86160249739854322</v>
      </c>
    </row>
    <row r="119" spans="1:42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f t="shared" si="10"/>
        <v>2</v>
      </c>
      <c r="Z119">
        <v>0</v>
      </c>
      <c r="AA119">
        <v>9</v>
      </c>
      <c r="AB119">
        <f t="shared" si="8"/>
        <v>2</v>
      </c>
      <c r="AC119">
        <f t="shared" si="9"/>
        <v>0</v>
      </c>
      <c r="AD119" t="e">
        <f t="shared" si="11"/>
        <v>#DIV/0!</v>
      </c>
      <c r="AE119">
        <v>13</v>
      </c>
      <c r="AF119">
        <v>-5.6012940000000002</v>
      </c>
      <c r="AG119">
        <v>55.735104</v>
      </c>
      <c r="AH119">
        <v>2</v>
      </c>
      <c r="AI119" t="s">
        <v>103</v>
      </c>
      <c r="AJ119" t="s">
        <v>118</v>
      </c>
      <c r="AK119">
        <v>9</v>
      </c>
      <c r="AL119" t="s">
        <v>107</v>
      </c>
      <c r="AM119" t="s">
        <v>120</v>
      </c>
      <c r="AN119">
        <v>2</v>
      </c>
      <c r="AO119" t="s">
        <v>98</v>
      </c>
      <c r="AP119">
        <v>0.82319999999999993</v>
      </c>
    </row>
    <row r="120" spans="1:42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f t="shared" si="10"/>
        <v>5</v>
      </c>
      <c r="Z120">
        <v>2</v>
      </c>
      <c r="AA120">
        <v>9</v>
      </c>
      <c r="AB120">
        <f t="shared" si="8"/>
        <v>3</v>
      </c>
      <c r="AC120">
        <f t="shared" si="9"/>
        <v>2</v>
      </c>
      <c r="AD120">
        <f t="shared" si="11"/>
        <v>1.5</v>
      </c>
      <c r="AE120">
        <v>13</v>
      </c>
      <c r="AF120">
        <v>-5.6012940000000002</v>
      </c>
      <c r="AG120">
        <v>55.735104</v>
      </c>
      <c r="AH120">
        <v>2</v>
      </c>
      <c r="AI120" t="s">
        <v>103</v>
      </c>
      <c r="AJ120" t="s">
        <v>118</v>
      </c>
      <c r="AK120">
        <v>9</v>
      </c>
      <c r="AL120" t="s">
        <v>107</v>
      </c>
      <c r="AM120" t="s">
        <v>120</v>
      </c>
      <c r="AN120">
        <v>2</v>
      </c>
      <c r="AO120" t="s">
        <v>98</v>
      </c>
      <c r="AP120">
        <v>0.82319999999999993</v>
      </c>
    </row>
    <row r="121" spans="1:42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0"/>
        <v>3</v>
      </c>
      <c r="Z121">
        <v>1</v>
      </c>
      <c r="AA121">
        <v>9</v>
      </c>
      <c r="AB121">
        <f t="shared" si="8"/>
        <v>2</v>
      </c>
      <c r="AC121">
        <f t="shared" si="9"/>
        <v>1</v>
      </c>
      <c r="AD121">
        <f t="shared" si="11"/>
        <v>2</v>
      </c>
      <c r="AE121">
        <v>13</v>
      </c>
      <c r="AF121">
        <v>-5.6012940000000002</v>
      </c>
      <c r="AG121">
        <v>55.735104</v>
      </c>
      <c r="AH121">
        <v>2</v>
      </c>
      <c r="AI121" t="s">
        <v>103</v>
      </c>
      <c r="AJ121" t="s">
        <v>118</v>
      </c>
      <c r="AK121">
        <v>9</v>
      </c>
      <c r="AL121" t="s">
        <v>107</v>
      </c>
      <c r="AM121" t="s">
        <v>120</v>
      </c>
      <c r="AN121">
        <v>2</v>
      </c>
      <c r="AO121" t="s">
        <v>98</v>
      </c>
      <c r="AP121">
        <v>0.82319999999999993</v>
      </c>
    </row>
    <row r="122" spans="1:42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f t="shared" si="10"/>
        <v>6</v>
      </c>
      <c r="Z122">
        <v>2</v>
      </c>
      <c r="AA122">
        <v>9</v>
      </c>
      <c r="AB122">
        <f t="shared" si="8"/>
        <v>4</v>
      </c>
      <c r="AC122">
        <f t="shared" si="9"/>
        <v>2</v>
      </c>
      <c r="AD122">
        <f t="shared" si="11"/>
        <v>2</v>
      </c>
      <c r="AE122">
        <v>13</v>
      </c>
      <c r="AF122">
        <v>-5.6012940000000002</v>
      </c>
      <c r="AG122">
        <v>55.735104</v>
      </c>
      <c r="AH122">
        <v>2</v>
      </c>
      <c r="AI122" t="s">
        <v>103</v>
      </c>
      <c r="AJ122" t="s">
        <v>118</v>
      </c>
      <c r="AK122">
        <v>9</v>
      </c>
      <c r="AL122" t="s">
        <v>107</v>
      </c>
      <c r="AM122" t="s">
        <v>120</v>
      </c>
      <c r="AN122">
        <v>2</v>
      </c>
      <c r="AO122" t="s">
        <v>98</v>
      </c>
      <c r="AP122">
        <v>0.82319999999999993</v>
      </c>
    </row>
    <row r="123" spans="1:42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0"/>
        <v>4</v>
      </c>
      <c r="Z123">
        <v>2</v>
      </c>
      <c r="AA123">
        <v>9</v>
      </c>
      <c r="AB123">
        <f t="shared" si="8"/>
        <v>2</v>
      </c>
      <c r="AC123">
        <f t="shared" si="9"/>
        <v>2</v>
      </c>
      <c r="AD123">
        <f t="shared" si="11"/>
        <v>1</v>
      </c>
      <c r="AE123">
        <v>13</v>
      </c>
      <c r="AF123">
        <v>-5.6012940000000002</v>
      </c>
      <c r="AG123">
        <v>55.735104</v>
      </c>
      <c r="AH123">
        <v>2</v>
      </c>
      <c r="AI123" t="s">
        <v>103</v>
      </c>
      <c r="AJ123" t="s">
        <v>118</v>
      </c>
      <c r="AK123">
        <v>9</v>
      </c>
      <c r="AL123" t="s">
        <v>107</v>
      </c>
      <c r="AM123" t="s">
        <v>120</v>
      </c>
      <c r="AN123">
        <v>2</v>
      </c>
      <c r="AO123" t="s">
        <v>98</v>
      </c>
      <c r="AP123">
        <v>0.82319999999999993</v>
      </c>
    </row>
    <row r="124" spans="1:42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  <c r="Y124">
        <f t="shared" si="10"/>
        <v>4</v>
      </c>
      <c r="Z124">
        <v>1</v>
      </c>
      <c r="AA124">
        <v>9</v>
      </c>
      <c r="AB124">
        <f t="shared" si="8"/>
        <v>3</v>
      </c>
      <c r="AC124">
        <f t="shared" si="9"/>
        <v>1</v>
      </c>
      <c r="AD124">
        <f t="shared" si="11"/>
        <v>3</v>
      </c>
      <c r="AE124">
        <v>13</v>
      </c>
      <c r="AF124">
        <v>-5.6012940000000002</v>
      </c>
      <c r="AG124">
        <v>55.735104</v>
      </c>
      <c r="AH124">
        <v>2</v>
      </c>
      <c r="AI124" t="s">
        <v>103</v>
      </c>
      <c r="AJ124" t="s">
        <v>118</v>
      </c>
      <c r="AK124">
        <v>9</v>
      </c>
      <c r="AL124" t="s">
        <v>107</v>
      </c>
      <c r="AM124" t="s">
        <v>120</v>
      </c>
      <c r="AN124">
        <v>2</v>
      </c>
      <c r="AO124" t="s">
        <v>98</v>
      </c>
      <c r="AP124">
        <v>0.82319999999999993</v>
      </c>
    </row>
    <row r="125" spans="1:42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10"/>
        <v>3</v>
      </c>
      <c r="Z125">
        <v>1</v>
      </c>
      <c r="AA125">
        <v>9</v>
      </c>
      <c r="AB125">
        <f t="shared" si="8"/>
        <v>2</v>
      </c>
      <c r="AC125">
        <f t="shared" si="9"/>
        <v>1</v>
      </c>
      <c r="AD125">
        <f t="shared" si="11"/>
        <v>2</v>
      </c>
      <c r="AE125">
        <v>13</v>
      </c>
      <c r="AF125">
        <v>-5.6012940000000002</v>
      </c>
      <c r="AG125">
        <v>55.735104</v>
      </c>
      <c r="AH125">
        <v>2</v>
      </c>
      <c r="AI125" t="s">
        <v>103</v>
      </c>
      <c r="AJ125" t="s">
        <v>118</v>
      </c>
      <c r="AK125">
        <v>9</v>
      </c>
      <c r="AL125" t="s">
        <v>107</v>
      </c>
      <c r="AM125" t="s">
        <v>120</v>
      </c>
      <c r="AN125">
        <v>2</v>
      </c>
      <c r="AO125" t="s">
        <v>98</v>
      </c>
      <c r="AP125">
        <v>0.82319999999999993</v>
      </c>
    </row>
    <row r="126" spans="1:42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f t="shared" si="10"/>
        <v>4</v>
      </c>
      <c r="Z126">
        <v>2</v>
      </c>
      <c r="AA126">
        <v>9</v>
      </c>
      <c r="AB126">
        <f t="shared" si="8"/>
        <v>2</v>
      </c>
      <c r="AC126">
        <f t="shared" si="9"/>
        <v>2</v>
      </c>
      <c r="AD126">
        <f t="shared" si="11"/>
        <v>1</v>
      </c>
      <c r="AE126">
        <v>13</v>
      </c>
      <c r="AF126">
        <v>-5.6012940000000002</v>
      </c>
      <c r="AG126">
        <v>55.735104</v>
      </c>
      <c r="AH126">
        <v>2</v>
      </c>
      <c r="AI126" t="s">
        <v>103</v>
      </c>
      <c r="AJ126" t="s">
        <v>118</v>
      </c>
      <c r="AK126">
        <v>9</v>
      </c>
      <c r="AL126" t="s">
        <v>107</v>
      </c>
      <c r="AM126" t="s">
        <v>120</v>
      </c>
      <c r="AN126">
        <v>2</v>
      </c>
      <c r="AO126" t="s">
        <v>98</v>
      </c>
      <c r="AP126">
        <v>0.82319999999999993</v>
      </c>
    </row>
    <row r="127" spans="1:42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Y127">
        <f t="shared" si="10"/>
        <v>5</v>
      </c>
      <c r="Z127">
        <v>2</v>
      </c>
      <c r="AA127">
        <v>9</v>
      </c>
      <c r="AB127">
        <f t="shared" si="8"/>
        <v>3</v>
      </c>
      <c r="AC127">
        <f t="shared" si="9"/>
        <v>2</v>
      </c>
      <c r="AD127">
        <f t="shared" si="11"/>
        <v>1.5</v>
      </c>
      <c r="AE127">
        <v>13</v>
      </c>
      <c r="AF127">
        <v>-5.6012940000000002</v>
      </c>
      <c r="AG127">
        <v>55.735104</v>
      </c>
      <c r="AH127">
        <v>2</v>
      </c>
      <c r="AI127" t="s">
        <v>103</v>
      </c>
      <c r="AJ127" t="s">
        <v>118</v>
      </c>
      <c r="AK127">
        <v>9</v>
      </c>
      <c r="AL127" t="s">
        <v>107</v>
      </c>
      <c r="AM127" t="s">
        <v>120</v>
      </c>
      <c r="AN127">
        <v>2</v>
      </c>
      <c r="AO127" t="s">
        <v>98</v>
      </c>
      <c r="AP127">
        <v>0.82319999999999993</v>
      </c>
    </row>
    <row r="128" spans="1:42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f t="shared" si="10"/>
        <v>4</v>
      </c>
      <c r="Z128">
        <v>0</v>
      </c>
      <c r="AA128">
        <v>9</v>
      </c>
      <c r="AB128">
        <f t="shared" si="8"/>
        <v>3</v>
      </c>
      <c r="AC128">
        <f t="shared" si="9"/>
        <v>0</v>
      </c>
      <c r="AD128" t="e">
        <f t="shared" si="11"/>
        <v>#DIV/0!</v>
      </c>
      <c r="AE128">
        <v>13</v>
      </c>
      <c r="AF128">
        <v>-5.6012940000000002</v>
      </c>
      <c r="AG128">
        <v>55.735104</v>
      </c>
      <c r="AH128">
        <v>2</v>
      </c>
      <c r="AI128" t="s">
        <v>103</v>
      </c>
      <c r="AJ128" t="s">
        <v>118</v>
      </c>
      <c r="AK128">
        <v>9</v>
      </c>
      <c r="AL128" t="s">
        <v>107</v>
      </c>
      <c r="AM128" t="s">
        <v>120</v>
      </c>
      <c r="AN128">
        <v>2</v>
      </c>
      <c r="AO128" t="s">
        <v>98</v>
      </c>
      <c r="AP128">
        <v>0.82319999999999993</v>
      </c>
    </row>
    <row r="129" spans="1:42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 t="shared" si="10"/>
        <v>2</v>
      </c>
      <c r="Z129">
        <v>0</v>
      </c>
      <c r="AA129">
        <v>9</v>
      </c>
      <c r="AB129">
        <f t="shared" si="8"/>
        <v>2</v>
      </c>
      <c r="AC129">
        <f t="shared" si="9"/>
        <v>0</v>
      </c>
      <c r="AD129" t="e">
        <f t="shared" si="11"/>
        <v>#DIV/0!</v>
      </c>
      <c r="AE129">
        <v>13</v>
      </c>
      <c r="AF129">
        <v>-5.6012940000000002</v>
      </c>
      <c r="AG129">
        <v>55.735104</v>
      </c>
      <c r="AH129">
        <v>2</v>
      </c>
      <c r="AI129" t="s">
        <v>103</v>
      </c>
      <c r="AJ129" t="s">
        <v>118</v>
      </c>
      <c r="AK129">
        <v>9</v>
      </c>
      <c r="AL129" t="s">
        <v>107</v>
      </c>
      <c r="AM129" t="s">
        <v>120</v>
      </c>
      <c r="AN129">
        <v>2</v>
      </c>
      <c r="AO129" t="s">
        <v>98</v>
      </c>
      <c r="AP129">
        <v>0.82319999999999993</v>
      </c>
    </row>
    <row r="130" spans="1:42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f t="shared" si="10"/>
        <v>4</v>
      </c>
      <c r="Z130">
        <v>1</v>
      </c>
      <c r="AA130">
        <v>9</v>
      </c>
      <c r="AB130">
        <f t="shared" si="8"/>
        <v>3</v>
      </c>
      <c r="AC130">
        <f t="shared" si="9"/>
        <v>1</v>
      </c>
      <c r="AD130">
        <f t="shared" si="11"/>
        <v>3</v>
      </c>
      <c r="AE130">
        <v>13</v>
      </c>
      <c r="AF130">
        <v>-5.6012940000000002</v>
      </c>
      <c r="AG130">
        <v>55.735104</v>
      </c>
      <c r="AH130">
        <v>2</v>
      </c>
      <c r="AI130" t="s">
        <v>103</v>
      </c>
      <c r="AJ130" t="s">
        <v>118</v>
      </c>
      <c r="AK130">
        <v>9</v>
      </c>
      <c r="AL130" t="s">
        <v>107</v>
      </c>
      <c r="AM130" t="s">
        <v>120</v>
      </c>
      <c r="AN130">
        <v>2</v>
      </c>
      <c r="AO130" t="s">
        <v>98</v>
      </c>
      <c r="AP130">
        <v>0.82319999999999993</v>
      </c>
    </row>
    <row r="131" spans="1:42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 t="shared" si="10"/>
        <v>5</v>
      </c>
      <c r="Z131">
        <v>2</v>
      </c>
      <c r="AA131">
        <v>9</v>
      </c>
      <c r="AB131">
        <f t="shared" si="8"/>
        <v>3</v>
      </c>
      <c r="AC131">
        <f t="shared" si="9"/>
        <v>2</v>
      </c>
      <c r="AD131">
        <f t="shared" si="11"/>
        <v>1.5</v>
      </c>
      <c r="AE131">
        <v>13</v>
      </c>
      <c r="AF131">
        <v>-5.6012940000000002</v>
      </c>
      <c r="AG131">
        <v>55.735104</v>
      </c>
      <c r="AH131">
        <v>2</v>
      </c>
      <c r="AI131" t="s">
        <v>103</v>
      </c>
      <c r="AJ131" t="s">
        <v>118</v>
      </c>
      <c r="AK131">
        <v>9</v>
      </c>
      <c r="AL131" t="s">
        <v>107</v>
      </c>
      <c r="AM131" t="s">
        <v>120</v>
      </c>
      <c r="AN131">
        <v>2</v>
      </c>
      <c r="AO131" t="s">
        <v>98</v>
      </c>
      <c r="AP131">
        <v>0.82319999999999993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P155"/>
  <sheetViews>
    <sheetView workbookViewId="0">
      <pane xSplit="2" topLeftCell="C1" activePane="topRight" state="frozen"/>
      <selection pane="topRight" activeCell="F35" sqref="F3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0</v>
      </c>
      <c r="D2" s="11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4</v>
      </c>
      <c r="AA2">
        <v>15</v>
      </c>
      <c r="AB2">
        <f t="shared" ref="AB2:AB33" si="0">COUNTIF(H2:I2, "1") + COUNTIF(S2:T2, "1")</f>
        <v>2</v>
      </c>
      <c r="AC2">
        <f t="shared" ref="AC2:AC33" si="1">COUNTIF(E2:G2, "1") + COUNTIF(J2:R2,"1") + COUNTIF(U2,"1")</f>
        <v>4</v>
      </c>
      <c r="AD2">
        <f>AB2/AC2</f>
        <v>0.5</v>
      </c>
      <c r="AE2">
        <f xml:space="preserve"> ROWS(B2:B17)</f>
        <v>16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0.88849852071005919</v>
      </c>
    </row>
    <row r="3" spans="1:42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4" si="2" xml:space="preserve"> COUNTIF(E3:V3, "&lt;&gt;0")</f>
        <v>6</v>
      </c>
      <c r="Z3">
        <v>4</v>
      </c>
      <c r="AA3">
        <v>15</v>
      </c>
      <c r="AB3">
        <f t="shared" si="0"/>
        <v>2</v>
      </c>
      <c r="AC3">
        <f t="shared" si="1"/>
        <v>4</v>
      </c>
      <c r="AD3">
        <f t="shared" ref="AD3:AD66" si="3">AB3/AC3</f>
        <v>0.5</v>
      </c>
      <c r="AE3">
        <f t="shared" ref="AE3:AE17" si="4" xml:space="preserve"> ROWS(B3:B18)</f>
        <v>16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0.88849852071005919</v>
      </c>
    </row>
    <row r="4" spans="1:42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6</v>
      </c>
      <c r="Z4">
        <v>4</v>
      </c>
      <c r="AA4">
        <v>15</v>
      </c>
      <c r="AB4">
        <f t="shared" si="0"/>
        <v>2</v>
      </c>
      <c r="AC4">
        <f t="shared" si="1"/>
        <v>4</v>
      </c>
      <c r="AD4">
        <f t="shared" si="3"/>
        <v>0.5</v>
      </c>
      <c r="AE4">
        <f t="shared" si="4"/>
        <v>16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0.88849852071005919</v>
      </c>
    </row>
    <row r="5" spans="1:42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2"/>
        <v>7</v>
      </c>
      <c r="Z5">
        <v>5</v>
      </c>
      <c r="AA5">
        <v>15</v>
      </c>
      <c r="AB5">
        <f t="shared" si="0"/>
        <v>2</v>
      </c>
      <c r="AC5">
        <f t="shared" si="1"/>
        <v>5</v>
      </c>
      <c r="AD5">
        <f t="shared" si="3"/>
        <v>0.4</v>
      </c>
      <c r="AE5">
        <f t="shared" si="4"/>
        <v>16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0.88849852071005919</v>
      </c>
    </row>
    <row r="6" spans="1:42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2"/>
        <v>7</v>
      </c>
      <c r="Z6">
        <v>5</v>
      </c>
      <c r="AA6">
        <v>15</v>
      </c>
      <c r="AB6">
        <f t="shared" si="0"/>
        <v>2</v>
      </c>
      <c r="AC6">
        <f t="shared" si="1"/>
        <v>5</v>
      </c>
      <c r="AD6">
        <f t="shared" si="3"/>
        <v>0.4</v>
      </c>
      <c r="AE6">
        <f t="shared" si="4"/>
        <v>16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0.88849852071005919</v>
      </c>
    </row>
    <row r="7" spans="1:42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2"/>
        <v>7</v>
      </c>
      <c r="Z7">
        <v>5</v>
      </c>
      <c r="AA7">
        <v>15</v>
      </c>
      <c r="AB7">
        <f t="shared" si="0"/>
        <v>2</v>
      </c>
      <c r="AC7">
        <f t="shared" si="1"/>
        <v>5</v>
      </c>
      <c r="AD7">
        <f t="shared" si="3"/>
        <v>0.4</v>
      </c>
      <c r="AE7">
        <f t="shared" si="4"/>
        <v>16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0.88849852071005919</v>
      </c>
    </row>
    <row r="8" spans="1:42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2"/>
        <v>4</v>
      </c>
      <c r="Z8">
        <v>2</v>
      </c>
      <c r="AA8">
        <v>15</v>
      </c>
      <c r="AB8">
        <f t="shared" si="0"/>
        <v>2</v>
      </c>
      <c r="AC8">
        <f t="shared" si="1"/>
        <v>2</v>
      </c>
      <c r="AD8">
        <f t="shared" si="3"/>
        <v>1</v>
      </c>
      <c r="AE8">
        <f t="shared" si="4"/>
        <v>16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0.88849852071005919</v>
      </c>
    </row>
    <row r="9" spans="1:42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2"/>
        <v>5</v>
      </c>
      <c r="Z9">
        <v>3</v>
      </c>
      <c r="AA9">
        <v>15</v>
      </c>
      <c r="AB9">
        <f t="shared" si="0"/>
        <v>2</v>
      </c>
      <c r="AC9">
        <f t="shared" si="1"/>
        <v>3</v>
      </c>
      <c r="AD9">
        <f t="shared" si="3"/>
        <v>0.66666666666666663</v>
      </c>
      <c r="AE9">
        <f t="shared" si="4"/>
        <v>16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0.88849852071005919</v>
      </c>
    </row>
    <row r="10" spans="1:42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2"/>
        <v>6</v>
      </c>
      <c r="Z10">
        <v>5</v>
      </c>
      <c r="AA10">
        <v>15</v>
      </c>
      <c r="AB10">
        <f t="shared" si="0"/>
        <v>2</v>
      </c>
      <c r="AC10">
        <f t="shared" si="1"/>
        <v>4</v>
      </c>
      <c r="AD10">
        <f t="shared" si="3"/>
        <v>0.5</v>
      </c>
      <c r="AE10">
        <f t="shared" si="4"/>
        <v>16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0.88849852071005919</v>
      </c>
    </row>
    <row r="11" spans="1:42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2"/>
        <v>7</v>
      </c>
      <c r="Z11">
        <v>5</v>
      </c>
      <c r="AA11">
        <v>15</v>
      </c>
      <c r="AB11">
        <f t="shared" si="0"/>
        <v>2</v>
      </c>
      <c r="AC11">
        <f t="shared" si="1"/>
        <v>5</v>
      </c>
      <c r="AD11">
        <f t="shared" si="3"/>
        <v>0.4</v>
      </c>
      <c r="AE11">
        <f t="shared" si="4"/>
        <v>16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0.88849852071005919</v>
      </c>
    </row>
    <row r="12" spans="1:42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2"/>
        <v>6</v>
      </c>
      <c r="Z12">
        <v>5</v>
      </c>
      <c r="AA12">
        <v>15</v>
      </c>
      <c r="AB12">
        <f t="shared" si="0"/>
        <v>2</v>
      </c>
      <c r="AC12">
        <f t="shared" si="1"/>
        <v>4</v>
      </c>
      <c r="AD12">
        <f t="shared" si="3"/>
        <v>0.5</v>
      </c>
      <c r="AE12">
        <f t="shared" si="4"/>
        <v>16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0.88849852071005919</v>
      </c>
    </row>
    <row r="13" spans="1:42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6</v>
      </c>
      <c r="Z13">
        <v>4</v>
      </c>
      <c r="AA13">
        <v>15</v>
      </c>
      <c r="AB13">
        <f t="shared" si="0"/>
        <v>2</v>
      </c>
      <c r="AC13">
        <f t="shared" si="1"/>
        <v>4</v>
      </c>
      <c r="AD13">
        <f t="shared" si="3"/>
        <v>0.5</v>
      </c>
      <c r="AE13">
        <f t="shared" si="4"/>
        <v>16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0.88849852071005919</v>
      </c>
    </row>
    <row r="14" spans="1:42" x14ac:dyDescent="0.2">
      <c r="A14" t="s">
        <v>60</v>
      </c>
      <c r="B14" t="s">
        <v>31</v>
      </c>
      <c r="C14" s="1">
        <v>0.25</v>
      </c>
      <c r="D14" s="10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2"/>
        <v>6</v>
      </c>
      <c r="Z14">
        <v>5</v>
      </c>
      <c r="AA14">
        <v>15</v>
      </c>
      <c r="AB14">
        <f t="shared" si="0"/>
        <v>2</v>
      </c>
      <c r="AC14">
        <f t="shared" si="1"/>
        <v>4</v>
      </c>
      <c r="AD14">
        <f t="shared" si="3"/>
        <v>0.5</v>
      </c>
      <c r="AE14">
        <f t="shared" si="4"/>
        <v>16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0.88849852071005919</v>
      </c>
    </row>
    <row r="15" spans="1:42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</v>
      </c>
      <c r="Z15">
        <v>6</v>
      </c>
      <c r="AA15">
        <v>15</v>
      </c>
      <c r="AB15">
        <f t="shared" si="0"/>
        <v>2</v>
      </c>
      <c r="AC15">
        <f t="shared" si="1"/>
        <v>5</v>
      </c>
      <c r="AD15">
        <f t="shared" si="3"/>
        <v>0.4</v>
      </c>
      <c r="AE15">
        <f t="shared" si="4"/>
        <v>16</v>
      </c>
      <c r="AF15">
        <v>-6.0420670000000003</v>
      </c>
      <c r="AG15">
        <v>55.667783</v>
      </c>
      <c r="AH15">
        <v>1</v>
      </c>
      <c r="AI15" t="s">
        <v>95</v>
      </c>
      <c r="AJ15" t="s">
        <v>96</v>
      </c>
      <c r="AK15">
        <v>10</v>
      </c>
      <c r="AL15" t="s">
        <v>97</v>
      </c>
      <c r="AM15" t="s">
        <v>83</v>
      </c>
      <c r="AN15">
        <v>1</v>
      </c>
      <c r="AO15" t="s">
        <v>98</v>
      </c>
      <c r="AP15">
        <v>0.88849852071005919</v>
      </c>
    </row>
    <row r="16" spans="1:42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4</v>
      </c>
      <c r="Z16">
        <v>2</v>
      </c>
      <c r="AA16">
        <v>15</v>
      </c>
      <c r="AB16">
        <f t="shared" si="0"/>
        <v>2</v>
      </c>
      <c r="AC16">
        <f t="shared" si="1"/>
        <v>2</v>
      </c>
      <c r="AD16">
        <f t="shared" si="3"/>
        <v>1</v>
      </c>
      <c r="AE16">
        <f t="shared" si="4"/>
        <v>16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2"/>
        <v>9</v>
      </c>
      <c r="Z17">
        <v>8</v>
      </c>
      <c r="AA17">
        <v>15</v>
      </c>
      <c r="AB17">
        <f t="shared" si="0"/>
        <v>2</v>
      </c>
      <c r="AC17">
        <f t="shared" si="1"/>
        <v>7</v>
      </c>
      <c r="AD17">
        <f t="shared" si="3"/>
        <v>0.2857142857142857</v>
      </c>
      <c r="AE17">
        <f t="shared" si="4"/>
        <v>16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4</v>
      </c>
      <c r="Z18">
        <v>3</v>
      </c>
      <c r="AA18">
        <v>9</v>
      </c>
      <c r="AB18">
        <f t="shared" si="0"/>
        <v>1</v>
      </c>
      <c r="AC18">
        <f t="shared" si="1"/>
        <v>3</v>
      </c>
      <c r="AD18">
        <f t="shared" si="3"/>
        <v>0.33333333333333331</v>
      </c>
      <c r="AE18">
        <f>ROWS(B18:B32)</f>
        <v>15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0.82934911242603548</v>
      </c>
    </row>
    <row r="19" spans="1:42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2"/>
        <v>6</v>
      </c>
      <c r="Z19">
        <v>4</v>
      </c>
      <c r="AA19">
        <v>9</v>
      </c>
      <c r="AB19">
        <f t="shared" si="0"/>
        <v>2</v>
      </c>
      <c r="AC19">
        <f t="shared" si="1"/>
        <v>4</v>
      </c>
      <c r="AD19">
        <f t="shared" si="3"/>
        <v>0.5</v>
      </c>
      <c r="AE19">
        <f t="shared" ref="AE19:AE32" si="5">ROWS(B19:B33)</f>
        <v>15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0.82934911242603548</v>
      </c>
    </row>
    <row r="20" spans="1:42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t="shared" si="2"/>
        <v>3</v>
      </c>
      <c r="Z20">
        <v>2</v>
      </c>
      <c r="AA20">
        <v>9</v>
      </c>
      <c r="AB20">
        <f t="shared" si="0"/>
        <v>1</v>
      </c>
      <c r="AC20">
        <f t="shared" si="1"/>
        <v>2</v>
      </c>
      <c r="AD20">
        <f t="shared" si="3"/>
        <v>0.5</v>
      </c>
      <c r="AE20">
        <f t="shared" si="5"/>
        <v>15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0.82934911242603548</v>
      </c>
    </row>
    <row r="21" spans="1:42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t="shared" si="2"/>
        <v>5</v>
      </c>
      <c r="Z21">
        <v>4</v>
      </c>
      <c r="AA21">
        <v>9</v>
      </c>
      <c r="AB21">
        <f t="shared" si="0"/>
        <v>2</v>
      </c>
      <c r="AC21">
        <f t="shared" si="1"/>
        <v>3</v>
      </c>
      <c r="AD21">
        <f t="shared" si="3"/>
        <v>0.66666666666666663</v>
      </c>
      <c r="AE21">
        <f t="shared" si="5"/>
        <v>15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0.82934911242603548</v>
      </c>
    </row>
    <row r="22" spans="1:42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6</v>
      </c>
      <c r="Z22">
        <v>4</v>
      </c>
      <c r="AA22">
        <v>9</v>
      </c>
      <c r="AB22">
        <f t="shared" si="0"/>
        <v>2</v>
      </c>
      <c r="AC22">
        <f t="shared" si="1"/>
        <v>4</v>
      </c>
      <c r="AD22">
        <f t="shared" si="3"/>
        <v>0.5</v>
      </c>
      <c r="AE22">
        <f t="shared" si="5"/>
        <v>15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0.82934911242603548</v>
      </c>
    </row>
    <row r="23" spans="1:42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4</v>
      </c>
      <c r="Z23">
        <v>2</v>
      </c>
      <c r="AA23">
        <v>9</v>
      </c>
      <c r="AB23">
        <f t="shared" si="0"/>
        <v>2</v>
      </c>
      <c r="AC23">
        <f t="shared" si="1"/>
        <v>2</v>
      </c>
      <c r="AD23">
        <f t="shared" si="3"/>
        <v>1</v>
      </c>
      <c r="AE23">
        <f t="shared" si="5"/>
        <v>15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0.82934911242603548</v>
      </c>
    </row>
    <row r="24" spans="1:42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2"/>
        <v>3</v>
      </c>
      <c r="Z24">
        <v>1</v>
      </c>
      <c r="AA24">
        <v>9</v>
      </c>
      <c r="AB24">
        <f t="shared" si="0"/>
        <v>2</v>
      </c>
      <c r="AC24">
        <f t="shared" si="1"/>
        <v>1</v>
      </c>
      <c r="AD24">
        <f t="shared" si="3"/>
        <v>2</v>
      </c>
      <c r="AE24">
        <f t="shared" si="5"/>
        <v>15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0.82934911242603548</v>
      </c>
    </row>
    <row r="25" spans="1:42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</v>
      </c>
      <c r="Z25">
        <v>1</v>
      </c>
      <c r="AA25">
        <v>9</v>
      </c>
      <c r="AB25">
        <f t="shared" si="0"/>
        <v>1</v>
      </c>
      <c r="AC25">
        <f t="shared" si="1"/>
        <v>1</v>
      </c>
      <c r="AD25">
        <f t="shared" si="3"/>
        <v>1</v>
      </c>
      <c r="AE25">
        <f t="shared" si="5"/>
        <v>15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0.82934911242603548</v>
      </c>
    </row>
    <row r="26" spans="1:42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2"/>
        <v>3</v>
      </c>
      <c r="Z26">
        <v>2</v>
      </c>
      <c r="AA26">
        <v>9</v>
      </c>
      <c r="AB26">
        <f t="shared" si="0"/>
        <v>1</v>
      </c>
      <c r="AC26">
        <f t="shared" si="1"/>
        <v>2</v>
      </c>
      <c r="AD26">
        <f t="shared" si="3"/>
        <v>0.5</v>
      </c>
      <c r="AE26">
        <f t="shared" si="5"/>
        <v>15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0.82934911242603548</v>
      </c>
    </row>
    <row r="27" spans="1:42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t="shared" si="2"/>
        <v>5</v>
      </c>
      <c r="Z27">
        <v>3</v>
      </c>
      <c r="AA27">
        <v>9</v>
      </c>
      <c r="AB27">
        <f t="shared" si="0"/>
        <v>2</v>
      </c>
      <c r="AC27">
        <f t="shared" si="1"/>
        <v>3</v>
      </c>
      <c r="AD27">
        <f t="shared" si="3"/>
        <v>0.66666666666666663</v>
      </c>
      <c r="AE27">
        <f t="shared" si="5"/>
        <v>15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0.82934911242603548</v>
      </c>
    </row>
    <row r="28" spans="1:42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2"/>
        <v>5</v>
      </c>
      <c r="Z28">
        <v>3</v>
      </c>
      <c r="AA28">
        <v>9</v>
      </c>
      <c r="AB28">
        <f t="shared" si="0"/>
        <v>2</v>
      </c>
      <c r="AC28">
        <f t="shared" si="1"/>
        <v>3</v>
      </c>
      <c r="AD28">
        <f t="shared" si="3"/>
        <v>0.66666666666666663</v>
      </c>
      <c r="AE28">
        <f t="shared" si="5"/>
        <v>15</v>
      </c>
      <c r="AF28">
        <v>-5.5577329999999998</v>
      </c>
      <c r="AG28">
        <v>56.107717000000001</v>
      </c>
      <c r="AH28">
        <v>1</v>
      </c>
      <c r="AI28" t="s">
        <v>99</v>
      </c>
      <c r="AJ28" t="s">
        <v>100</v>
      </c>
      <c r="AK28">
        <v>10</v>
      </c>
      <c r="AL28" t="s">
        <v>101</v>
      </c>
      <c r="AM28" t="s">
        <v>102</v>
      </c>
      <c r="AN28">
        <v>1</v>
      </c>
      <c r="AO28" t="s">
        <v>98</v>
      </c>
      <c r="AP28">
        <v>0.82934911242603548</v>
      </c>
    </row>
    <row r="29" spans="1:42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2"/>
        <v>4</v>
      </c>
      <c r="Z29">
        <v>3</v>
      </c>
      <c r="AA29">
        <v>9</v>
      </c>
      <c r="AB29">
        <f t="shared" si="0"/>
        <v>1</v>
      </c>
      <c r="AC29">
        <f t="shared" si="1"/>
        <v>3</v>
      </c>
      <c r="AD29">
        <f t="shared" si="3"/>
        <v>0.33333333333333331</v>
      </c>
      <c r="AE29">
        <f t="shared" si="5"/>
        <v>15</v>
      </c>
      <c r="AF29">
        <v>-5.5577329999999998</v>
      </c>
      <c r="AG29">
        <v>56.107717000000001</v>
      </c>
      <c r="AH29">
        <v>1</v>
      </c>
      <c r="AI29" t="s">
        <v>99</v>
      </c>
      <c r="AJ29" t="s">
        <v>100</v>
      </c>
      <c r="AK29">
        <v>10</v>
      </c>
      <c r="AL29" t="s">
        <v>101</v>
      </c>
      <c r="AM29" t="s">
        <v>102</v>
      </c>
      <c r="AN29">
        <v>1</v>
      </c>
      <c r="AO29" t="s">
        <v>98</v>
      </c>
      <c r="AP29">
        <v>0.82934911242603548</v>
      </c>
    </row>
    <row r="30" spans="1:42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2"/>
        <v>5</v>
      </c>
      <c r="Z30">
        <v>3</v>
      </c>
      <c r="AA30">
        <v>9</v>
      </c>
      <c r="AB30">
        <f t="shared" si="0"/>
        <v>2</v>
      </c>
      <c r="AC30">
        <f t="shared" si="1"/>
        <v>3</v>
      </c>
      <c r="AD30">
        <f t="shared" si="3"/>
        <v>0.66666666666666663</v>
      </c>
      <c r="AE30">
        <f t="shared" si="5"/>
        <v>15</v>
      </c>
      <c r="AF30">
        <v>-5.5577329999999998</v>
      </c>
      <c r="AG30">
        <v>56.107717000000001</v>
      </c>
      <c r="AH30">
        <v>1</v>
      </c>
      <c r="AI30" t="s">
        <v>99</v>
      </c>
      <c r="AJ30" t="s">
        <v>100</v>
      </c>
      <c r="AK30">
        <v>10</v>
      </c>
      <c r="AL30" t="s">
        <v>101</v>
      </c>
      <c r="AM30" t="s">
        <v>102</v>
      </c>
      <c r="AN30">
        <v>1</v>
      </c>
      <c r="AO30" t="s">
        <v>98</v>
      </c>
      <c r="AP30">
        <v>0.82934911242603548</v>
      </c>
    </row>
    <row r="31" spans="1:42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4</v>
      </c>
      <c r="Z31">
        <v>2</v>
      </c>
      <c r="AA31">
        <v>9</v>
      </c>
      <c r="AB31">
        <f t="shared" si="0"/>
        <v>2</v>
      </c>
      <c r="AC31">
        <f t="shared" si="1"/>
        <v>2</v>
      </c>
      <c r="AD31">
        <f t="shared" si="3"/>
        <v>1</v>
      </c>
      <c r="AE31">
        <f t="shared" si="5"/>
        <v>15</v>
      </c>
      <c r="AF31">
        <v>-5.5577329999999998</v>
      </c>
      <c r="AG31">
        <v>56.107717000000001</v>
      </c>
      <c r="AH31">
        <v>1</v>
      </c>
      <c r="AI31" t="s">
        <v>99</v>
      </c>
      <c r="AJ31" t="s">
        <v>100</v>
      </c>
      <c r="AK31">
        <v>10</v>
      </c>
      <c r="AL31" t="s">
        <v>101</v>
      </c>
      <c r="AM31" t="s">
        <v>102</v>
      </c>
      <c r="AN31">
        <v>1</v>
      </c>
      <c r="AO31" t="s">
        <v>98</v>
      </c>
      <c r="AP31">
        <v>0.82934911242603548</v>
      </c>
    </row>
    <row r="32" spans="1:42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t="shared" si="2"/>
        <v>5</v>
      </c>
      <c r="Z32">
        <v>3</v>
      </c>
      <c r="AA32">
        <v>9</v>
      </c>
      <c r="AB32">
        <f t="shared" si="0"/>
        <v>2</v>
      </c>
      <c r="AC32">
        <f t="shared" si="1"/>
        <v>3</v>
      </c>
      <c r="AD32">
        <f t="shared" si="3"/>
        <v>0.66666666666666663</v>
      </c>
      <c r="AE32">
        <f t="shared" si="5"/>
        <v>15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63</v>
      </c>
      <c r="B33" t="s">
        <v>34</v>
      </c>
      <c r="C33" s="1">
        <v>2.0833333333333332E-2</v>
      </c>
      <c r="D33" s="10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2"/>
        <v>2</v>
      </c>
      <c r="Z33">
        <v>2</v>
      </c>
      <c r="AA33">
        <v>12</v>
      </c>
      <c r="AB33">
        <f t="shared" si="0"/>
        <v>0</v>
      </c>
      <c r="AC33">
        <f t="shared" si="1"/>
        <v>2</v>
      </c>
      <c r="AD33">
        <f t="shared" si="3"/>
        <v>0</v>
      </c>
      <c r="AE33">
        <f>ROWS(B33:B45)</f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0.85869822485207092</v>
      </c>
    </row>
    <row r="34" spans="1:42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5</v>
      </c>
      <c r="Z34">
        <v>4</v>
      </c>
      <c r="AA34">
        <v>12</v>
      </c>
      <c r="AB34">
        <f t="shared" ref="AB34:AB65" si="6">COUNTIF(H34:I34, "1") + COUNTIF(S34:T34, "1")</f>
        <v>1</v>
      </c>
      <c r="AC34">
        <f t="shared" ref="AC34:AC65" si="7">COUNTIF(E34:G34, "1") + COUNTIF(J34:R34,"1") + COUNTIF(U34,"1")</f>
        <v>4</v>
      </c>
      <c r="AD34">
        <f t="shared" si="3"/>
        <v>0.25</v>
      </c>
      <c r="AE34">
        <f t="shared" ref="AE34:AE45" si="8">ROWS(B34:B46)</f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0.85869822485207092</v>
      </c>
    </row>
    <row r="35" spans="1:42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2"/>
        <v>4</v>
      </c>
      <c r="Z35">
        <v>3</v>
      </c>
      <c r="AA35">
        <v>12</v>
      </c>
      <c r="AB35">
        <f t="shared" si="6"/>
        <v>1</v>
      </c>
      <c r="AC35">
        <f t="shared" si="7"/>
        <v>3</v>
      </c>
      <c r="AD35">
        <f t="shared" si="3"/>
        <v>0.33333333333333331</v>
      </c>
      <c r="AE35">
        <f t="shared" si="8"/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0.85869822485207092</v>
      </c>
    </row>
    <row r="36" spans="1:42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2"/>
        <v>5</v>
      </c>
      <c r="Z36">
        <v>4</v>
      </c>
      <c r="AA36">
        <v>12</v>
      </c>
      <c r="AB36">
        <f t="shared" si="6"/>
        <v>2</v>
      </c>
      <c r="AC36">
        <f t="shared" si="7"/>
        <v>3</v>
      </c>
      <c r="AD36">
        <f t="shared" si="3"/>
        <v>0.66666666666666663</v>
      </c>
      <c r="AE36">
        <f t="shared" si="8"/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0.85869822485207092</v>
      </c>
    </row>
    <row r="37" spans="1:42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2"/>
        <v>5</v>
      </c>
      <c r="Z37">
        <v>3</v>
      </c>
      <c r="AA37">
        <v>12</v>
      </c>
      <c r="AB37">
        <f t="shared" si="6"/>
        <v>2</v>
      </c>
      <c r="AC37">
        <f t="shared" si="7"/>
        <v>3</v>
      </c>
      <c r="AD37">
        <f t="shared" si="3"/>
        <v>0.66666666666666663</v>
      </c>
      <c r="AE37">
        <f t="shared" si="8"/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0.85869822485207092</v>
      </c>
    </row>
    <row r="38" spans="1:42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2"/>
        <v>5</v>
      </c>
      <c r="Z38">
        <v>3</v>
      </c>
      <c r="AA38">
        <v>12</v>
      </c>
      <c r="AB38">
        <f t="shared" si="6"/>
        <v>2</v>
      </c>
      <c r="AC38">
        <f t="shared" si="7"/>
        <v>3</v>
      </c>
      <c r="AD38">
        <f t="shared" si="3"/>
        <v>0.66666666666666663</v>
      </c>
      <c r="AE38">
        <f t="shared" si="8"/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0.85869822485207092</v>
      </c>
    </row>
    <row r="39" spans="1:42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6</v>
      </c>
      <c r="Z39">
        <v>4</v>
      </c>
      <c r="AA39">
        <v>12</v>
      </c>
      <c r="AB39">
        <f t="shared" si="6"/>
        <v>2</v>
      </c>
      <c r="AC39">
        <f t="shared" si="7"/>
        <v>4</v>
      </c>
      <c r="AD39">
        <f t="shared" si="3"/>
        <v>0.5</v>
      </c>
      <c r="AE39">
        <f t="shared" si="8"/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0.85869822485207092</v>
      </c>
    </row>
    <row r="40" spans="1:42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2"/>
        <v>5</v>
      </c>
      <c r="Z40">
        <v>3</v>
      </c>
      <c r="AA40">
        <v>12</v>
      </c>
      <c r="AB40">
        <f t="shared" si="6"/>
        <v>2</v>
      </c>
      <c r="AC40">
        <f t="shared" si="7"/>
        <v>3</v>
      </c>
      <c r="AD40">
        <f t="shared" si="3"/>
        <v>0.66666666666666663</v>
      </c>
      <c r="AE40">
        <f t="shared" si="8"/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0.85869822485207092</v>
      </c>
    </row>
    <row r="41" spans="1:42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t="shared" si="2"/>
        <v>6</v>
      </c>
      <c r="Z41">
        <v>4</v>
      </c>
      <c r="AA41">
        <v>12</v>
      </c>
      <c r="AB41">
        <f t="shared" si="6"/>
        <v>2</v>
      </c>
      <c r="AC41">
        <f t="shared" si="7"/>
        <v>4</v>
      </c>
      <c r="AD41">
        <f t="shared" si="3"/>
        <v>0.5</v>
      </c>
      <c r="AE41">
        <f t="shared" si="8"/>
        <v>13</v>
      </c>
      <c r="AF41">
        <v>-4.559717</v>
      </c>
      <c r="AG41">
        <v>52.942633000000001</v>
      </c>
      <c r="AH41">
        <v>1</v>
      </c>
      <c r="AI41" t="s">
        <v>103</v>
      </c>
      <c r="AJ41" t="s">
        <v>104</v>
      </c>
      <c r="AK41">
        <v>15</v>
      </c>
      <c r="AL41" t="s">
        <v>101</v>
      </c>
      <c r="AM41" t="s">
        <v>102</v>
      </c>
      <c r="AN41">
        <v>2</v>
      </c>
      <c r="AO41" t="s">
        <v>98</v>
      </c>
      <c r="AP41">
        <v>0.85869822485207092</v>
      </c>
    </row>
    <row r="42" spans="1:42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2"/>
        <v>6</v>
      </c>
      <c r="Z42">
        <v>4</v>
      </c>
      <c r="AA42">
        <v>12</v>
      </c>
      <c r="AB42">
        <f t="shared" si="6"/>
        <v>2</v>
      </c>
      <c r="AC42">
        <f t="shared" si="7"/>
        <v>4</v>
      </c>
      <c r="AD42">
        <f t="shared" si="3"/>
        <v>0.5</v>
      </c>
      <c r="AE42">
        <f t="shared" si="8"/>
        <v>13</v>
      </c>
      <c r="AF42">
        <v>-4.559717</v>
      </c>
      <c r="AG42">
        <v>52.942633000000001</v>
      </c>
      <c r="AH42">
        <v>1</v>
      </c>
      <c r="AI42" t="s">
        <v>103</v>
      </c>
      <c r="AJ42" t="s">
        <v>104</v>
      </c>
      <c r="AK42">
        <v>15</v>
      </c>
      <c r="AL42" t="s">
        <v>101</v>
      </c>
      <c r="AM42" t="s">
        <v>102</v>
      </c>
      <c r="AN42">
        <v>2</v>
      </c>
      <c r="AO42" t="s">
        <v>98</v>
      </c>
      <c r="AP42">
        <v>0.85869822485207092</v>
      </c>
    </row>
    <row r="43" spans="1:42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2"/>
        <v>7</v>
      </c>
      <c r="Z43">
        <v>5</v>
      </c>
      <c r="AA43">
        <v>12</v>
      </c>
      <c r="AB43">
        <f t="shared" si="6"/>
        <v>2</v>
      </c>
      <c r="AC43">
        <f t="shared" si="7"/>
        <v>5</v>
      </c>
      <c r="AD43">
        <f t="shared" si="3"/>
        <v>0.4</v>
      </c>
      <c r="AE43">
        <f t="shared" si="8"/>
        <v>13</v>
      </c>
      <c r="AF43">
        <v>-4.559717</v>
      </c>
      <c r="AG43">
        <v>52.942633000000001</v>
      </c>
      <c r="AH43">
        <v>1</v>
      </c>
      <c r="AI43" t="s">
        <v>103</v>
      </c>
      <c r="AJ43" t="s">
        <v>104</v>
      </c>
      <c r="AK43">
        <v>15</v>
      </c>
      <c r="AL43" t="s">
        <v>101</v>
      </c>
      <c r="AM43" t="s">
        <v>102</v>
      </c>
      <c r="AN43">
        <v>2</v>
      </c>
      <c r="AO43" t="s">
        <v>98</v>
      </c>
      <c r="AP43">
        <v>0.85869822485207092</v>
      </c>
    </row>
    <row r="44" spans="1:42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t="shared" si="2"/>
        <v>4</v>
      </c>
      <c r="Z44">
        <v>3</v>
      </c>
      <c r="AA44">
        <v>12</v>
      </c>
      <c r="AB44">
        <f t="shared" si="6"/>
        <v>1</v>
      </c>
      <c r="AC44">
        <f t="shared" si="7"/>
        <v>3</v>
      </c>
      <c r="AD44">
        <f t="shared" si="3"/>
        <v>0.33333333333333331</v>
      </c>
      <c r="AE44">
        <f t="shared" si="8"/>
        <v>13</v>
      </c>
      <c r="AF44">
        <v>-4.559717</v>
      </c>
      <c r="AG44">
        <v>52.942633000000001</v>
      </c>
      <c r="AH44">
        <v>1</v>
      </c>
      <c r="AI44" t="s">
        <v>103</v>
      </c>
      <c r="AJ44" t="s">
        <v>104</v>
      </c>
      <c r="AK44">
        <v>15</v>
      </c>
      <c r="AL44" t="s">
        <v>101</v>
      </c>
      <c r="AM44" t="s">
        <v>102</v>
      </c>
      <c r="AN44">
        <v>2</v>
      </c>
      <c r="AO44" t="s">
        <v>98</v>
      </c>
      <c r="AP44">
        <v>0.85869822485207092</v>
      </c>
    </row>
    <row r="45" spans="1:42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9" xml:space="preserve"> COUNTIF(E45:V45, "&lt;&gt;0")</f>
        <v>3</v>
      </c>
      <c r="Z45">
        <v>3</v>
      </c>
      <c r="AA45">
        <v>12</v>
      </c>
      <c r="AB45">
        <f t="shared" si="6"/>
        <v>1</v>
      </c>
      <c r="AC45">
        <f t="shared" si="7"/>
        <v>2</v>
      </c>
      <c r="AD45">
        <f t="shared" si="3"/>
        <v>0.5</v>
      </c>
      <c r="AE45">
        <f t="shared" si="8"/>
        <v>13</v>
      </c>
      <c r="AF45">
        <v>-4.559717</v>
      </c>
      <c r="AG45">
        <v>52.942633000000001</v>
      </c>
      <c r="AH45">
        <v>1</v>
      </c>
      <c r="AI45" t="s">
        <v>103</v>
      </c>
      <c r="AJ45" t="s">
        <v>104</v>
      </c>
      <c r="AK45">
        <v>15</v>
      </c>
      <c r="AL45" t="s">
        <v>101</v>
      </c>
      <c r="AM45" t="s">
        <v>102</v>
      </c>
      <c r="AN45">
        <v>2</v>
      </c>
      <c r="AO45" t="s">
        <v>98</v>
      </c>
      <c r="AP45">
        <v>0.85869822485207092</v>
      </c>
    </row>
    <row r="46" spans="1:42" x14ac:dyDescent="0.2">
      <c r="A46" t="s">
        <v>64</v>
      </c>
      <c r="B46" t="s">
        <v>35</v>
      </c>
      <c r="C46" s="1">
        <v>0</v>
      </c>
      <c r="D46" s="10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9"/>
        <v>6</v>
      </c>
      <c r="Z46">
        <v>5</v>
      </c>
      <c r="AA46">
        <v>8</v>
      </c>
      <c r="AB46">
        <f t="shared" si="6"/>
        <v>2</v>
      </c>
      <c r="AC46">
        <f t="shared" si="7"/>
        <v>4</v>
      </c>
      <c r="AD46">
        <f t="shared" si="3"/>
        <v>0.5</v>
      </c>
      <c r="AE46">
        <f>ROWS(B46:B59)</f>
        <v>14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0.85062089116143169</v>
      </c>
    </row>
    <row r="47" spans="1:42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9"/>
        <v>5</v>
      </c>
      <c r="Z47">
        <v>4</v>
      </c>
      <c r="AA47">
        <v>8</v>
      </c>
      <c r="AB47">
        <f t="shared" si="6"/>
        <v>2</v>
      </c>
      <c r="AC47">
        <f t="shared" si="7"/>
        <v>3</v>
      </c>
      <c r="AD47">
        <f t="shared" si="3"/>
        <v>0.66666666666666663</v>
      </c>
      <c r="AE47">
        <f t="shared" ref="AE47:AE59" si="10">ROWS(B47:B60)</f>
        <v>14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0.85062089116143169</v>
      </c>
    </row>
    <row r="48" spans="1:42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9"/>
        <v>5</v>
      </c>
      <c r="Z48">
        <v>3</v>
      </c>
      <c r="AA48">
        <v>8</v>
      </c>
      <c r="AB48">
        <f t="shared" si="6"/>
        <v>2</v>
      </c>
      <c r="AC48">
        <f t="shared" si="7"/>
        <v>3</v>
      </c>
      <c r="AD48">
        <f t="shared" si="3"/>
        <v>0.66666666666666663</v>
      </c>
      <c r="AE48">
        <f t="shared" si="10"/>
        <v>14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0.85062089116143169</v>
      </c>
    </row>
    <row r="49" spans="1:42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9"/>
        <v>5</v>
      </c>
      <c r="Z49">
        <v>3</v>
      </c>
      <c r="AA49">
        <v>8</v>
      </c>
      <c r="AB49">
        <f t="shared" si="6"/>
        <v>2</v>
      </c>
      <c r="AC49">
        <f t="shared" si="7"/>
        <v>3</v>
      </c>
      <c r="AD49">
        <f t="shared" si="3"/>
        <v>0.66666666666666663</v>
      </c>
      <c r="AE49">
        <f t="shared" si="10"/>
        <v>14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0.85062089116143169</v>
      </c>
    </row>
    <row r="50" spans="1:42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9"/>
        <v>5</v>
      </c>
      <c r="Z50">
        <v>3</v>
      </c>
      <c r="AA50">
        <v>8</v>
      </c>
      <c r="AB50">
        <f t="shared" si="6"/>
        <v>2</v>
      </c>
      <c r="AC50">
        <f t="shared" si="7"/>
        <v>3</v>
      </c>
      <c r="AD50">
        <f t="shared" si="3"/>
        <v>0.66666666666666663</v>
      </c>
      <c r="AE50">
        <f t="shared" si="10"/>
        <v>14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0.85062089116143169</v>
      </c>
    </row>
    <row r="51" spans="1:42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9"/>
        <v>6</v>
      </c>
      <c r="Z51">
        <v>4</v>
      </c>
      <c r="AA51">
        <v>8</v>
      </c>
      <c r="AB51">
        <f t="shared" si="6"/>
        <v>2</v>
      </c>
      <c r="AC51">
        <f t="shared" si="7"/>
        <v>4</v>
      </c>
      <c r="AD51">
        <f t="shared" si="3"/>
        <v>0.5</v>
      </c>
      <c r="AE51">
        <f t="shared" si="10"/>
        <v>14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0.85062089116143169</v>
      </c>
    </row>
    <row r="52" spans="1:42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9"/>
        <v>5</v>
      </c>
      <c r="Z52">
        <v>3</v>
      </c>
      <c r="AA52">
        <v>8</v>
      </c>
      <c r="AB52">
        <f t="shared" si="6"/>
        <v>2</v>
      </c>
      <c r="AC52">
        <f t="shared" si="7"/>
        <v>3</v>
      </c>
      <c r="AD52">
        <f t="shared" si="3"/>
        <v>0.66666666666666663</v>
      </c>
      <c r="AE52">
        <f t="shared" si="10"/>
        <v>14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0.85062089116143169</v>
      </c>
    </row>
    <row r="53" spans="1:42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9"/>
        <v>6</v>
      </c>
      <c r="Z53">
        <v>4</v>
      </c>
      <c r="AA53">
        <v>8</v>
      </c>
      <c r="AB53">
        <f t="shared" si="6"/>
        <v>2</v>
      </c>
      <c r="AC53">
        <f t="shared" si="7"/>
        <v>4</v>
      </c>
      <c r="AD53">
        <f t="shared" si="3"/>
        <v>0.5</v>
      </c>
      <c r="AE53">
        <f t="shared" si="10"/>
        <v>14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0.85062089116143169</v>
      </c>
    </row>
    <row r="54" spans="1:42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9"/>
        <v>5</v>
      </c>
      <c r="Z54">
        <v>3</v>
      </c>
      <c r="AA54">
        <v>8</v>
      </c>
      <c r="AB54">
        <f t="shared" si="6"/>
        <v>2</v>
      </c>
      <c r="AC54">
        <f t="shared" si="7"/>
        <v>3</v>
      </c>
      <c r="AD54">
        <f t="shared" si="3"/>
        <v>0.66666666666666663</v>
      </c>
      <c r="AE54">
        <f t="shared" si="10"/>
        <v>14</v>
      </c>
      <c r="AF54">
        <v>-4.7264670000000004</v>
      </c>
      <c r="AG54">
        <v>54.077399999999997</v>
      </c>
      <c r="AH54">
        <v>3</v>
      </c>
      <c r="AI54" t="s">
        <v>105</v>
      </c>
      <c r="AJ54" t="s">
        <v>106</v>
      </c>
      <c r="AK54">
        <v>5</v>
      </c>
      <c r="AL54" t="s">
        <v>107</v>
      </c>
      <c r="AM54" t="s">
        <v>108</v>
      </c>
      <c r="AN54">
        <v>3</v>
      </c>
      <c r="AO54" t="s">
        <v>98</v>
      </c>
      <c r="AP54">
        <v>0.85062089116143169</v>
      </c>
    </row>
    <row r="55" spans="1:42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9"/>
        <v>5</v>
      </c>
      <c r="Z55">
        <v>3</v>
      </c>
      <c r="AA55">
        <v>8</v>
      </c>
      <c r="AB55">
        <f t="shared" si="6"/>
        <v>2</v>
      </c>
      <c r="AC55">
        <f t="shared" si="7"/>
        <v>3</v>
      </c>
      <c r="AD55">
        <f t="shared" si="3"/>
        <v>0.66666666666666663</v>
      </c>
      <c r="AE55">
        <f t="shared" si="10"/>
        <v>14</v>
      </c>
      <c r="AF55">
        <v>-4.7264670000000004</v>
      </c>
      <c r="AG55">
        <v>54.077399999999997</v>
      </c>
      <c r="AH55">
        <v>3</v>
      </c>
      <c r="AI55" t="s">
        <v>105</v>
      </c>
      <c r="AJ55" t="s">
        <v>106</v>
      </c>
      <c r="AK55">
        <v>5</v>
      </c>
      <c r="AL55" t="s">
        <v>107</v>
      </c>
      <c r="AM55" t="s">
        <v>108</v>
      </c>
      <c r="AN55">
        <v>3</v>
      </c>
      <c r="AO55" t="s">
        <v>98</v>
      </c>
      <c r="AP55">
        <v>0.85062089116143169</v>
      </c>
    </row>
    <row r="56" spans="1:42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9"/>
        <v>6</v>
      </c>
      <c r="Z56">
        <v>4</v>
      </c>
      <c r="AA56">
        <v>8</v>
      </c>
      <c r="AB56">
        <f t="shared" si="6"/>
        <v>2</v>
      </c>
      <c r="AC56">
        <f t="shared" si="7"/>
        <v>4</v>
      </c>
      <c r="AD56">
        <f t="shared" si="3"/>
        <v>0.5</v>
      </c>
      <c r="AE56">
        <f t="shared" si="10"/>
        <v>14</v>
      </c>
      <c r="AF56">
        <v>-4.7264670000000004</v>
      </c>
      <c r="AG56">
        <v>54.077399999999997</v>
      </c>
      <c r="AH56">
        <v>3</v>
      </c>
      <c r="AI56" t="s">
        <v>105</v>
      </c>
      <c r="AJ56" t="s">
        <v>106</v>
      </c>
      <c r="AK56">
        <v>5</v>
      </c>
      <c r="AL56" t="s">
        <v>107</v>
      </c>
      <c r="AM56" t="s">
        <v>108</v>
      </c>
      <c r="AN56">
        <v>3</v>
      </c>
      <c r="AO56" t="s">
        <v>98</v>
      </c>
      <c r="AP56">
        <v>0.85062089116143169</v>
      </c>
    </row>
    <row r="57" spans="1:42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9"/>
        <v>6</v>
      </c>
      <c r="Z57">
        <v>4</v>
      </c>
      <c r="AA57">
        <v>8</v>
      </c>
      <c r="AB57">
        <f t="shared" si="6"/>
        <v>2</v>
      </c>
      <c r="AC57">
        <f t="shared" si="7"/>
        <v>4</v>
      </c>
      <c r="AD57">
        <f t="shared" si="3"/>
        <v>0.5</v>
      </c>
      <c r="AE57">
        <f t="shared" si="10"/>
        <v>14</v>
      </c>
      <c r="AF57">
        <v>-4.7264670000000004</v>
      </c>
      <c r="AG57">
        <v>54.077399999999997</v>
      </c>
      <c r="AH57">
        <v>3</v>
      </c>
      <c r="AI57" t="s">
        <v>105</v>
      </c>
      <c r="AJ57" t="s">
        <v>106</v>
      </c>
      <c r="AK57">
        <v>5</v>
      </c>
      <c r="AL57" t="s">
        <v>107</v>
      </c>
      <c r="AM57" t="s">
        <v>108</v>
      </c>
      <c r="AN57">
        <v>3</v>
      </c>
      <c r="AO57" t="s">
        <v>98</v>
      </c>
      <c r="AP57">
        <v>0.85062089116143169</v>
      </c>
    </row>
    <row r="58" spans="1:42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9"/>
        <v>4</v>
      </c>
      <c r="Z58">
        <v>2</v>
      </c>
      <c r="AA58">
        <v>8</v>
      </c>
      <c r="AB58">
        <f t="shared" si="6"/>
        <v>2</v>
      </c>
      <c r="AC58">
        <f t="shared" si="7"/>
        <v>2</v>
      </c>
      <c r="AD58">
        <f t="shared" si="3"/>
        <v>1</v>
      </c>
      <c r="AE58">
        <f t="shared" si="10"/>
        <v>14</v>
      </c>
      <c r="AF58">
        <v>-4.7264670000000004</v>
      </c>
      <c r="AG58">
        <v>54.077399999999997</v>
      </c>
      <c r="AH58">
        <v>3</v>
      </c>
      <c r="AI58" t="s">
        <v>105</v>
      </c>
      <c r="AJ58" t="s">
        <v>106</v>
      </c>
      <c r="AK58">
        <v>5</v>
      </c>
      <c r="AL58" t="s">
        <v>107</v>
      </c>
      <c r="AM58" t="s">
        <v>108</v>
      </c>
      <c r="AN58">
        <v>3</v>
      </c>
      <c r="AO58" t="s">
        <v>98</v>
      </c>
      <c r="AP58">
        <v>0.85062089116143169</v>
      </c>
    </row>
    <row r="59" spans="1:42" x14ac:dyDescent="0.2">
      <c r="A59" t="s">
        <v>65</v>
      </c>
      <c r="B59" t="s">
        <v>35</v>
      </c>
      <c r="C59" s="1">
        <v>0.27083333333333331</v>
      </c>
      <c r="D59" s="10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9"/>
        <v>3</v>
      </c>
      <c r="Z59">
        <v>2</v>
      </c>
      <c r="AA59">
        <v>8</v>
      </c>
      <c r="AB59">
        <f t="shared" si="6"/>
        <v>1</v>
      </c>
      <c r="AC59">
        <f t="shared" si="7"/>
        <v>2</v>
      </c>
      <c r="AD59">
        <f t="shared" si="3"/>
        <v>0.5</v>
      </c>
      <c r="AE59">
        <f t="shared" si="10"/>
        <v>14</v>
      </c>
      <c r="AF59">
        <v>-4.7264670000000004</v>
      </c>
      <c r="AG59">
        <v>54.077399999999997</v>
      </c>
      <c r="AH59">
        <v>3</v>
      </c>
      <c r="AI59" t="s">
        <v>105</v>
      </c>
      <c r="AJ59" t="s">
        <v>106</v>
      </c>
      <c r="AK59">
        <v>5</v>
      </c>
      <c r="AL59" t="s">
        <v>107</v>
      </c>
      <c r="AM59" t="s">
        <v>108</v>
      </c>
      <c r="AN59">
        <v>3</v>
      </c>
      <c r="AO59" t="s">
        <v>98</v>
      </c>
      <c r="AP59">
        <v>0.85062089116143169</v>
      </c>
    </row>
    <row r="60" spans="1:42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9"/>
        <v>8</v>
      </c>
      <c r="Z60">
        <v>6</v>
      </c>
      <c r="AA60">
        <v>12</v>
      </c>
      <c r="AB60">
        <f t="shared" si="6"/>
        <v>2</v>
      </c>
      <c r="AC60">
        <f t="shared" si="7"/>
        <v>6</v>
      </c>
      <c r="AD60">
        <f t="shared" si="3"/>
        <v>0.33333333333333331</v>
      </c>
      <c r="AE60">
        <f>ROWS(B60:B75)</f>
        <v>16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0.86469135802469133</v>
      </c>
    </row>
    <row r="61" spans="1:42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9"/>
        <v>8</v>
      </c>
      <c r="Z61">
        <v>6</v>
      </c>
      <c r="AA61">
        <v>12</v>
      </c>
      <c r="AB61">
        <f t="shared" si="6"/>
        <v>2</v>
      </c>
      <c r="AC61">
        <f t="shared" si="7"/>
        <v>6</v>
      </c>
      <c r="AD61">
        <f t="shared" si="3"/>
        <v>0.33333333333333331</v>
      </c>
      <c r="AE61">
        <f t="shared" ref="AE61:AE75" si="11">ROWS(B61:B76)</f>
        <v>16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0.86469135802469133</v>
      </c>
    </row>
    <row r="62" spans="1:42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9"/>
        <v>7</v>
      </c>
      <c r="Z62">
        <v>5</v>
      </c>
      <c r="AA62">
        <v>12</v>
      </c>
      <c r="AB62">
        <f t="shared" si="6"/>
        <v>2</v>
      </c>
      <c r="AC62">
        <f t="shared" si="7"/>
        <v>5</v>
      </c>
      <c r="AD62">
        <f t="shared" si="3"/>
        <v>0.4</v>
      </c>
      <c r="AE62">
        <f t="shared" si="11"/>
        <v>16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0.86469135802469133</v>
      </c>
    </row>
    <row r="63" spans="1:42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9"/>
        <v>6</v>
      </c>
      <c r="Z63">
        <v>4</v>
      </c>
      <c r="AA63">
        <v>12</v>
      </c>
      <c r="AB63">
        <f t="shared" si="6"/>
        <v>2</v>
      </c>
      <c r="AC63">
        <f t="shared" si="7"/>
        <v>4</v>
      </c>
      <c r="AD63">
        <f t="shared" si="3"/>
        <v>0.5</v>
      </c>
      <c r="AE63">
        <f t="shared" si="11"/>
        <v>16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0.86469135802469133</v>
      </c>
    </row>
    <row r="64" spans="1:42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9"/>
        <v>4</v>
      </c>
      <c r="Z64">
        <v>2</v>
      </c>
      <c r="AA64">
        <v>12</v>
      </c>
      <c r="AB64">
        <f t="shared" si="6"/>
        <v>2</v>
      </c>
      <c r="AC64">
        <f t="shared" si="7"/>
        <v>2</v>
      </c>
      <c r="AD64">
        <f t="shared" si="3"/>
        <v>1</v>
      </c>
      <c r="AE64">
        <f t="shared" si="11"/>
        <v>16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0.86469135802469133</v>
      </c>
    </row>
    <row r="65" spans="1:42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9"/>
        <v>4</v>
      </c>
      <c r="Z65">
        <v>2</v>
      </c>
      <c r="AA65">
        <v>12</v>
      </c>
      <c r="AB65">
        <f t="shared" si="6"/>
        <v>2</v>
      </c>
      <c r="AC65">
        <f t="shared" si="7"/>
        <v>2</v>
      </c>
      <c r="AD65">
        <f t="shared" si="3"/>
        <v>1</v>
      </c>
      <c r="AE65">
        <f t="shared" si="11"/>
        <v>16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0.86469135802469133</v>
      </c>
    </row>
    <row r="66" spans="1:42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9"/>
        <v>6</v>
      </c>
      <c r="Z66">
        <v>4</v>
      </c>
      <c r="AA66">
        <v>12</v>
      </c>
      <c r="AB66">
        <f t="shared" ref="AB66:AB97" si="12">COUNTIF(H66:I66, "1") + COUNTIF(S66:T66, "1")</f>
        <v>2</v>
      </c>
      <c r="AC66">
        <f t="shared" ref="AC66:AC97" si="13">COUNTIF(E66:G66, "1") + COUNTIF(J66:R66,"1") + COUNTIF(U66,"1")</f>
        <v>4</v>
      </c>
      <c r="AD66">
        <f t="shared" si="3"/>
        <v>0.5</v>
      </c>
      <c r="AE66">
        <f t="shared" si="11"/>
        <v>16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0.86469135802469133</v>
      </c>
    </row>
    <row r="67" spans="1:42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9"/>
        <v>7</v>
      </c>
      <c r="Z67">
        <v>5</v>
      </c>
      <c r="AA67">
        <v>12</v>
      </c>
      <c r="AB67">
        <f t="shared" si="12"/>
        <v>2</v>
      </c>
      <c r="AC67">
        <f t="shared" si="13"/>
        <v>5</v>
      </c>
      <c r="AD67">
        <f t="shared" ref="AD67:AD130" si="14">AB67/AC67</f>
        <v>0.4</v>
      </c>
      <c r="AE67">
        <f t="shared" si="11"/>
        <v>16</v>
      </c>
      <c r="AF67">
        <v>-5.1875</v>
      </c>
      <c r="AG67">
        <v>55.926400000000001</v>
      </c>
      <c r="AH67">
        <v>3</v>
      </c>
      <c r="AI67" t="s">
        <v>109</v>
      </c>
      <c r="AJ67" t="s">
        <v>110</v>
      </c>
      <c r="AK67">
        <v>25</v>
      </c>
      <c r="AL67" t="s">
        <v>111</v>
      </c>
      <c r="AM67" t="s">
        <v>108</v>
      </c>
      <c r="AN67">
        <v>3</v>
      </c>
      <c r="AO67" t="s">
        <v>112</v>
      </c>
      <c r="AP67">
        <v>0.86469135802469133</v>
      </c>
    </row>
    <row r="68" spans="1:42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9"/>
        <v>3</v>
      </c>
      <c r="Z68">
        <v>1</v>
      </c>
      <c r="AA68">
        <v>12</v>
      </c>
      <c r="AB68">
        <f t="shared" si="12"/>
        <v>2</v>
      </c>
      <c r="AC68">
        <f t="shared" si="13"/>
        <v>1</v>
      </c>
      <c r="AD68">
        <f t="shared" si="14"/>
        <v>2</v>
      </c>
      <c r="AE68">
        <f t="shared" si="11"/>
        <v>16</v>
      </c>
      <c r="AF68">
        <v>-5.1875</v>
      </c>
      <c r="AG68">
        <v>55.926400000000001</v>
      </c>
      <c r="AH68">
        <v>3</v>
      </c>
      <c r="AI68" t="s">
        <v>109</v>
      </c>
      <c r="AJ68" t="s">
        <v>110</v>
      </c>
      <c r="AK68">
        <v>25</v>
      </c>
      <c r="AL68" t="s">
        <v>111</v>
      </c>
      <c r="AM68" t="s">
        <v>108</v>
      </c>
      <c r="AN68">
        <v>3</v>
      </c>
      <c r="AO68" t="s">
        <v>112</v>
      </c>
      <c r="AP68">
        <v>0.86469135802469133</v>
      </c>
    </row>
    <row r="69" spans="1:42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9"/>
        <v>6</v>
      </c>
      <c r="Z69">
        <v>5</v>
      </c>
      <c r="AA69">
        <v>12</v>
      </c>
      <c r="AB69">
        <f t="shared" si="12"/>
        <v>1</v>
      </c>
      <c r="AC69">
        <f t="shared" si="13"/>
        <v>5</v>
      </c>
      <c r="AD69">
        <f t="shared" si="14"/>
        <v>0.2</v>
      </c>
      <c r="AE69">
        <f t="shared" si="11"/>
        <v>16</v>
      </c>
      <c r="AF69">
        <v>-5.1875</v>
      </c>
      <c r="AG69">
        <v>55.926400000000001</v>
      </c>
      <c r="AH69">
        <v>3</v>
      </c>
      <c r="AI69" t="s">
        <v>109</v>
      </c>
      <c r="AJ69" t="s">
        <v>110</v>
      </c>
      <c r="AK69">
        <v>25</v>
      </c>
      <c r="AL69" t="s">
        <v>111</v>
      </c>
      <c r="AM69" t="s">
        <v>108</v>
      </c>
      <c r="AN69">
        <v>3</v>
      </c>
      <c r="AO69" t="s">
        <v>112</v>
      </c>
      <c r="AP69">
        <v>0.86469135802469133</v>
      </c>
    </row>
    <row r="70" spans="1:42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9"/>
        <v>4</v>
      </c>
      <c r="Z70">
        <v>3</v>
      </c>
      <c r="AA70">
        <v>12</v>
      </c>
      <c r="AB70">
        <f t="shared" si="12"/>
        <v>2</v>
      </c>
      <c r="AC70">
        <f t="shared" si="13"/>
        <v>2</v>
      </c>
      <c r="AD70">
        <f t="shared" si="14"/>
        <v>1</v>
      </c>
      <c r="AE70">
        <f t="shared" si="11"/>
        <v>16</v>
      </c>
      <c r="AF70">
        <v>-5.1875</v>
      </c>
      <c r="AG70">
        <v>55.926400000000001</v>
      </c>
      <c r="AH70">
        <v>3</v>
      </c>
      <c r="AI70" t="s">
        <v>109</v>
      </c>
      <c r="AJ70" t="s">
        <v>110</v>
      </c>
      <c r="AK70">
        <v>25</v>
      </c>
      <c r="AL70" t="s">
        <v>111</v>
      </c>
      <c r="AM70" t="s">
        <v>108</v>
      </c>
      <c r="AN70">
        <v>3</v>
      </c>
      <c r="AO70" t="s">
        <v>112</v>
      </c>
      <c r="AP70">
        <v>0.86469135802469133</v>
      </c>
    </row>
    <row r="71" spans="1:42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9"/>
        <v>3</v>
      </c>
      <c r="Z71">
        <v>2</v>
      </c>
      <c r="AA71">
        <v>12</v>
      </c>
      <c r="AB71">
        <f t="shared" si="12"/>
        <v>1</v>
      </c>
      <c r="AC71">
        <f t="shared" si="13"/>
        <v>2</v>
      </c>
      <c r="AD71">
        <f t="shared" si="14"/>
        <v>0.5</v>
      </c>
      <c r="AE71">
        <f t="shared" si="11"/>
        <v>16</v>
      </c>
      <c r="AF71">
        <v>-5.1875</v>
      </c>
      <c r="AG71">
        <v>55.926400000000001</v>
      </c>
      <c r="AH71">
        <v>3</v>
      </c>
      <c r="AI71" t="s">
        <v>109</v>
      </c>
      <c r="AJ71" t="s">
        <v>110</v>
      </c>
      <c r="AK71">
        <v>25</v>
      </c>
      <c r="AL71" t="s">
        <v>111</v>
      </c>
      <c r="AM71" t="s">
        <v>108</v>
      </c>
      <c r="AN71">
        <v>3</v>
      </c>
      <c r="AO71" t="s">
        <v>112</v>
      </c>
      <c r="AP71">
        <v>0.86469135802469133</v>
      </c>
    </row>
    <row r="72" spans="1:42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9"/>
        <v>4</v>
      </c>
      <c r="Z72">
        <v>3</v>
      </c>
      <c r="AA72">
        <v>12</v>
      </c>
      <c r="AB72">
        <f t="shared" si="12"/>
        <v>1</v>
      </c>
      <c r="AC72">
        <f t="shared" si="13"/>
        <v>3</v>
      </c>
      <c r="AD72">
        <f t="shared" si="14"/>
        <v>0.33333333333333331</v>
      </c>
      <c r="AE72">
        <f t="shared" si="11"/>
        <v>16</v>
      </c>
      <c r="AF72">
        <v>-5.1875</v>
      </c>
      <c r="AG72">
        <v>55.926400000000001</v>
      </c>
      <c r="AH72">
        <v>3</v>
      </c>
      <c r="AI72" t="s">
        <v>109</v>
      </c>
      <c r="AJ72" t="s">
        <v>110</v>
      </c>
      <c r="AK72">
        <v>25</v>
      </c>
      <c r="AL72" t="s">
        <v>111</v>
      </c>
      <c r="AM72" t="s">
        <v>108</v>
      </c>
      <c r="AN72">
        <v>3</v>
      </c>
      <c r="AO72" t="s">
        <v>112</v>
      </c>
      <c r="AP72">
        <v>0.86469135802469133</v>
      </c>
    </row>
    <row r="73" spans="1:42" x14ac:dyDescent="0.2">
      <c r="A73" t="s">
        <v>47</v>
      </c>
      <c r="B73" t="s">
        <v>36</v>
      </c>
      <c r="C73" s="1">
        <v>0.27083333333333331</v>
      </c>
      <c r="D73" s="10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9"/>
        <v>7</v>
      </c>
      <c r="Z73">
        <v>5</v>
      </c>
      <c r="AA73">
        <v>12</v>
      </c>
      <c r="AB73">
        <f t="shared" si="12"/>
        <v>2</v>
      </c>
      <c r="AC73">
        <f t="shared" si="13"/>
        <v>5</v>
      </c>
      <c r="AD73">
        <f t="shared" si="14"/>
        <v>0.4</v>
      </c>
      <c r="AE73">
        <f t="shared" si="11"/>
        <v>16</v>
      </c>
      <c r="AF73">
        <v>-5.1875</v>
      </c>
      <c r="AG73">
        <v>55.926400000000001</v>
      </c>
      <c r="AH73">
        <v>3</v>
      </c>
      <c r="AI73" t="s">
        <v>109</v>
      </c>
      <c r="AJ73" t="s">
        <v>110</v>
      </c>
      <c r="AK73">
        <v>25</v>
      </c>
      <c r="AL73" t="s">
        <v>111</v>
      </c>
      <c r="AM73" t="s">
        <v>108</v>
      </c>
      <c r="AN73">
        <v>3</v>
      </c>
      <c r="AO73" t="s">
        <v>112</v>
      </c>
      <c r="AP73">
        <v>0.86469135802469133</v>
      </c>
    </row>
    <row r="74" spans="1:42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9"/>
        <v>6</v>
      </c>
      <c r="Z74">
        <v>4</v>
      </c>
      <c r="AA74">
        <v>12</v>
      </c>
      <c r="AB74">
        <f t="shared" si="12"/>
        <v>2</v>
      </c>
      <c r="AC74">
        <f t="shared" si="13"/>
        <v>4</v>
      </c>
      <c r="AD74">
        <f t="shared" si="14"/>
        <v>0.5</v>
      </c>
      <c r="AE74">
        <f t="shared" si="11"/>
        <v>16</v>
      </c>
      <c r="AF74">
        <v>-5.1875</v>
      </c>
      <c r="AG74">
        <v>55.926400000000001</v>
      </c>
      <c r="AH74">
        <v>3</v>
      </c>
      <c r="AI74" t="s">
        <v>109</v>
      </c>
      <c r="AJ74" t="s">
        <v>110</v>
      </c>
      <c r="AK74">
        <v>25</v>
      </c>
      <c r="AL74" t="s">
        <v>111</v>
      </c>
      <c r="AM74" t="s">
        <v>108</v>
      </c>
      <c r="AN74">
        <v>3</v>
      </c>
      <c r="AO74" t="s">
        <v>112</v>
      </c>
      <c r="AP74">
        <v>0.86469135802469133</v>
      </c>
    </row>
    <row r="75" spans="1:42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9"/>
        <v>6</v>
      </c>
      <c r="Z75">
        <v>4</v>
      </c>
      <c r="AA75">
        <v>12</v>
      </c>
      <c r="AB75">
        <f t="shared" si="12"/>
        <v>2</v>
      </c>
      <c r="AC75">
        <f t="shared" si="13"/>
        <v>4</v>
      </c>
      <c r="AD75">
        <f t="shared" si="14"/>
        <v>0.5</v>
      </c>
      <c r="AE75">
        <f t="shared" si="11"/>
        <v>16</v>
      </c>
      <c r="AF75">
        <v>-5.1875</v>
      </c>
      <c r="AG75">
        <v>55.926400000000001</v>
      </c>
      <c r="AH75">
        <v>3</v>
      </c>
      <c r="AI75" t="s">
        <v>109</v>
      </c>
      <c r="AJ75" t="s">
        <v>110</v>
      </c>
      <c r="AK75">
        <v>25</v>
      </c>
      <c r="AL75" t="s">
        <v>111</v>
      </c>
      <c r="AM75" t="s">
        <v>108</v>
      </c>
      <c r="AN75">
        <v>3</v>
      </c>
      <c r="AO75" t="s">
        <v>112</v>
      </c>
      <c r="AP75">
        <v>0.86469135802469133</v>
      </c>
    </row>
    <row r="76" spans="1:42" x14ac:dyDescent="0.2">
      <c r="A76" t="s">
        <v>48</v>
      </c>
      <c r="B76" t="s">
        <v>37</v>
      </c>
      <c r="C76" s="1">
        <v>0</v>
      </c>
      <c r="D76" s="10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9"/>
        <v>8</v>
      </c>
      <c r="Z76">
        <v>6</v>
      </c>
      <c r="AA76">
        <v>13</v>
      </c>
      <c r="AB76">
        <f t="shared" si="12"/>
        <v>2</v>
      </c>
      <c r="AC76">
        <f t="shared" si="13"/>
        <v>6</v>
      </c>
      <c r="AD76">
        <f t="shared" si="14"/>
        <v>0.33333333333333331</v>
      </c>
      <c r="AE76">
        <f xml:space="preserve"> ROWS(B76:B91)</f>
        <v>16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0.88148918950167654</v>
      </c>
    </row>
    <row r="77" spans="1:42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9"/>
        <v>4</v>
      </c>
      <c r="Z77">
        <v>2</v>
      </c>
      <c r="AA77">
        <v>13</v>
      </c>
      <c r="AB77">
        <f t="shared" si="12"/>
        <v>2</v>
      </c>
      <c r="AC77">
        <f t="shared" si="13"/>
        <v>2</v>
      </c>
      <c r="AD77">
        <f t="shared" si="14"/>
        <v>1</v>
      </c>
      <c r="AE77">
        <f t="shared" ref="AE77:AE91" si="15" xml:space="preserve"> ROWS(B77:B92)</f>
        <v>16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0.88148918950167654</v>
      </c>
    </row>
    <row r="78" spans="1:42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9"/>
        <v>6</v>
      </c>
      <c r="Z78">
        <v>5</v>
      </c>
      <c r="AA78">
        <v>13</v>
      </c>
      <c r="AB78">
        <f t="shared" si="12"/>
        <v>2</v>
      </c>
      <c r="AC78">
        <f t="shared" si="13"/>
        <v>4</v>
      </c>
      <c r="AD78">
        <f t="shared" si="14"/>
        <v>0.5</v>
      </c>
      <c r="AE78">
        <f t="shared" si="15"/>
        <v>16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0.88148918950167654</v>
      </c>
    </row>
    <row r="79" spans="1:42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9"/>
        <v>7</v>
      </c>
      <c r="Z79">
        <v>5</v>
      </c>
      <c r="AA79">
        <v>13</v>
      </c>
      <c r="AB79">
        <f t="shared" si="12"/>
        <v>2</v>
      </c>
      <c r="AC79">
        <f t="shared" si="13"/>
        <v>5</v>
      </c>
      <c r="AD79">
        <f t="shared" si="14"/>
        <v>0.4</v>
      </c>
      <c r="AE79">
        <f t="shared" si="15"/>
        <v>16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0.88148918950167654</v>
      </c>
    </row>
    <row r="80" spans="1:42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9"/>
        <v>7</v>
      </c>
      <c r="Z80">
        <v>6</v>
      </c>
      <c r="AA80">
        <v>13</v>
      </c>
      <c r="AB80">
        <f t="shared" si="12"/>
        <v>2</v>
      </c>
      <c r="AC80">
        <f t="shared" si="13"/>
        <v>5</v>
      </c>
      <c r="AD80">
        <f t="shared" si="14"/>
        <v>0.4</v>
      </c>
      <c r="AE80">
        <f t="shared" si="15"/>
        <v>16</v>
      </c>
      <c r="AF80">
        <v>-6.2256669999999996</v>
      </c>
      <c r="AG80">
        <v>57.158332999999999</v>
      </c>
      <c r="AH80">
        <v>3</v>
      </c>
      <c r="AI80" t="s">
        <v>113</v>
      </c>
      <c r="AJ80" t="s">
        <v>114</v>
      </c>
      <c r="AK80">
        <v>10</v>
      </c>
      <c r="AL80" t="s">
        <v>107</v>
      </c>
      <c r="AM80" t="s">
        <v>115</v>
      </c>
      <c r="AN80">
        <v>1</v>
      </c>
      <c r="AO80" t="s">
        <v>112</v>
      </c>
      <c r="AP80">
        <v>0.88148918950167654</v>
      </c>
    </row>
    <row r="81" spans="1:42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9"/>
        <v>8</v>
      </c>
      <c r="Z81">
        <v>7</v>
      </c>
      <c r="AA81">
        <v>13</v>
      </c>
      <c r="AB81">
        <f t="shared" si="12"/>
        <v>2</v>
      </c>
      <c r="AC81">
        <f t="shared" si="13"/>
        <v>6</v>
      </c>
      <c r="AD81">
        <f t="shared" si="14"/>
        <v>0.33333333333333331</v>
      </c>
      <c r="AE81">
        <f t="shared" si="15"/>
        <v>16</v>
      </c>
      <c r="AF81">
        <v>-6.2256669999999996</v>
      </c>
      <c r="AG81">
        <v>57.158332999999999</v>
      </c>
      <c r="AH81">
        <v>3</v>
      </c>
      <c r="AI81" t="s">
        <v>113</v>
      </c>
      <c r="AJ81" t="s">
        <v>114</v>
      </c>
      <c r="AK81">
        <v>10</v>
      </c>
      <c r="AL81" t="s">
        <v>107</v>
      </c>
      <c r="AM81" t="s">
        <v>115</v>
      </c>
      <c r="AN81">
        <v>1</v>
      </c>
      <c r="AO81" t="s">
        <v>112</v>
      </c>
      <c r="AP81">
        <v>0.88148918950167654</v>
      </c>
    </row>
    <row r="82" spans="1:42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9"/>
        <v>7</v>
      </c>
      <c r="Z82">
        <v>6</v>
      </c>
      <c r="AA82">
        <v>13</v>
      </c>
      <c r="AB82">
        <f t="shared" si="12"/>
        <v>2</v>
      </c>
      <c r="AC82">
        <f t="shared" si="13"/>
        <v>5</v>
      </c>
      <c r="AD82">
        <f t="shared" si="14"/>
        <v>0.4</v>
      </c>
      <c r="AE82">
        <f t="shared" si="15"/>
        <v>16</v>
      </c>
      <c r="AF82">
        <v>-6.2256669999999996</v>
      </c>
      <c r="AG82">
        <v>57.158332999999999</v>
      </c>
      <c r="AH82">
        <v>3</v>
      </c>
      <c r="AI82" t="s">
        <v>113</v>
      </c>
      <c r="AJ82" t="s">
        <v>114</v>
      </c>
      <c r="AK82">
        <v>10</v>
      </c>
      <c r="AL82" t="s">
        <v>107</v>
      </c>
      <c r="AM82" t="s">
        <v>115</v>
      </c>
      <c r="AN82">
        <v>1</v>
      </c>
      <c r="AO82" t="s">
        <v>112</v>
      </c>
      <c r="AP82">
        <v>0.88148918950167654</v>
      </c>
    </row>
    <row r="83" spans="1:42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9"/>
        <v>7</v>
      </c>
      <c r="Z83">
        <v>5</v>
      </c>
      <c r="AA83">
        <v>13</v>
      </c>
      <c r="AB83">
        <f t="shared" si="12"/>
        <v>2</v>
      </c>
      <c r="AC83">
        <f t="shared" si="13"/>
        <v>5</v>
      </c>
      <c r="AD83">
        <f t="shared" si="14"/>
        <v>0.4</v>
      </c>
      <c r="AE83">
        <f t="shared" si="15"/>
        <v>16</v>
      </c>
      <c r="AF83">
        <v>-6.2256669999999996</v>
      </c>
      <c r="AG83">
        <v>57.158332999999999</v>
      </c>
      <c r="AH83">
        <v>3</v>
      </c>
      <c r="AI83" t="s">
        <v>113</v>
      </c>
      <c r="AJ83" t="s">
        <v>114</v>
      </c>
      <c r="AK83">
        <v>10</v>
      </c>
      <c r="AL83" t="s">
        <v>107</v>
      </c>
      <c r="AM83" t="s">
        <v>115</v>
      </c>
      <c r="AN83">
        <v>1</v>
      </c>
      <c r="AO83" t="s">
        <v>112</v>
      </c>
      <c r="AP83">
        <v>0.88148918950167654</v>
      </c>
    </row>
    <row r="84" spans="1:42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9"/>
        <v>6</v>
      </c>
      <c r="Z84">
        <v>4</v>
      </c>
      <c r="AA84">
        <v>13</v>
      </c>
      <c r="AB84">
        <f t="shared" si="12"/>
        <v>2</v>
      </c>
      <c r="AC84">
        <f t="shared" si="13"/>
        <v>4</v>
      </c>
      <c r="AD84">
        <f t="shared" si="14"/>
        <v>0.5</v>
      </c>
      <c r="AE84">
        <f t="shared" si="15"/>
        <v>16</v>
      </c>
      <c r="AF84">
        <v>-6.2256669999999996</v>
      </c>
      <c r="AG84">
        <v>57.158332999999999</v>
      </c>
      <c r="AH84">
        <v>3</v>
      </c>
      <c r="AI84" t="s">
        <v>113</v>
      </c>
      <c r="AJ84" t="s">
        <v>114</v>
      </c>
      <c r="AK84">
        <v>10</v>
      </c>
      <c r="AL84" t="s">
        <v>107</v>
      </c>
      <c r="AM84" t="s">
        <v>115</v>
      </c>
      <c r="AN84">
        <v>1</v>
      </c>
      <c r="AO84" t="s">
        <v>112</v>
      </c>
      <c r="AP84">
        <v>0.88148918950167654</v>
      </c>
    </row>
    <row r="85" spans="1:42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9"/>
        <v>5</v>
      </c>
      <c r="Z85">
        <v>3</v>
      </c>
      <c r="AA85">
        <v>13</v>
      </c>
      <c r="AB85">
        <f t="shared" si="12"/>
        <v>2</v>
      </c>
      <c r="AC85">
        <f t="shared" si="13"/>
        <v>3</v>
      </c>
      <c r="AD85">
        <f t="shared" si="14"/>
        <v>0.66666666666666663</v>
      </c>
      <c r="AE85">
        <f t="shared" si="15"/>
        <v>16</v>
      </c>
      <c r="AF85">
        <v>-6.2256669999999996</v>
      </c>
      <c r="AG85">
        <v>57.158332999999999</v>
      </c>
      <c r="AH85">
        <v>3</v>
      </c>
      <c r="AI85" t="s">
        <v>113</v>
      </c>
      <c r="AJ85" t="s">
        <v>114</v>
      </c>
      <c r="AK85">
        <v>10</v>
      </c>
      <c r="AL85" t="s">
        <v>107</v>
      </c>
      <c r="AM85" t="s">
        <v>115</v>
      </c>
      <c r="AN85">
        <v>1</v>
      </c>
      <c r="AO85" t="s">
        <v>112</v>
      </c>
      <c r="AP85">
        <v>0.88148918950167654</v>
      </c>
    </row>
    <row r="86" spans="1:42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9"/>
        <v>5</v>
      </c>
      <c r="Z86">
        <v>3</v>
      </c>
      <c r="AA86">
        <v>13</v>
      </c>
      <c r="AB86">
        <f t="shared" si="12"/>
        <v>2</v>
      </c>
      <c r="AC86">
        <f t="shared" si="13"/>
        <v>3</v>
      </c>
      <c r="AD86">
        <f t="shared" si="14"/>
        <v>0.66666666666666663</v>
      </c>
      <c r="AE86">
        <f t="shared" si="15"/>
        <v>16</v>
      </c>
      <c r="AF86">
        <v>-6.2256669999999996</v>
      </c>
      <c r="AG86">
        <v>57.158332999999999</v>
      </c>
      <c r="AH86">
        <v>3</v>
      </c>
      <c r="AI86" t="s">
        <v>113</v>
      </c>
      <c r="AJ86" t="s">
        <v>114</v>
      </c>
      <c r="AK86">
        <v>10</v>
      </c>
      <c r="AL86" t="s">
        <v>107</v>
      </c>
      <c r="AM86" t="s">
        <v>115</v>
      </c>
      <c r="AN86">
        <v>1</v>
      </c>
      <c r="AO86" t="s">
        <v>112</v>
      </c>
      <c r="AP86">
        <v>0.88148918950167654</v>
      </c>
    </row>
    <row r="87" spans="1:42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9"/>
        <v>4</v>
      </c>
      <c r="Z87">
        <v>2</v>
      </c>
      <c r="AA87">
        <v>13</v>
      </c>
      <c r="AB87">
        <f t="shared" si="12"/>
        <v>2</v>
      </c>
      <c r="AC87">
        <f t="shared" si="13"/>
        <v>2</v>
      </c>
      <c r="AD87">
        <f t="shared" si="14"/>
        <v>1</v>
      </c>
      <c r="AE87">
        <f t="shared" si="15"/>
        <v>16</v>
      </c>
      <c r="AF87">
        <v>-6.2256669999999996</v>
      </c>
      <c r="AG87">
        <v>57.158332999999999</v>
      </c>
      <c r="AH87">
        <v>3</v>
      </c>
      <c r="AI87" t="s">
        <v>113</v>
      </c>
      <c r="AJ87" t="s">
        <v>114</v>
      </c>
      <c r="AK87">
        <v>10</v>
      </c>
      <c r="AL87" t="s">
        <v>107</v>
      </c>
      <c r="AM87" t="s">
        <v>115</v>
      </c>
      <c r="AN87">
        <v>1</v>
      </c>
      <c r="AO87" t="s">
        <v>112</v>
      </c>
      <c r="AP87">
        <v>0.88148918950167654</v>
      </c>
    </row>
    <row r="88" spans="1:42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9"/>
        <v>6</v>
      </c>
      <c r="Z88">
        <v>5</v>
      </c>
      <c r="AA88">
        <v>13</v>
      </c>
      <c r="AB88">
        <f t="shared" si="12"/>
        <v>2</v>
      </c>
      <c r="AC88">
        <f t="shared" si="13"/>
        <v>4</v>
      </c>
      <c r="AD88">
        <f t="shared" si="14"/>
        <v>0.5</v>
      </c>
      <c r="AE88">
        <f t="shared" si="15"/>
        <v>16</v>
      </c>
      <c r="AF88">
        <v>-6.2256669999999996</v>
      </c>
      <c r="AG88">
        <v>57.158332999999999</v>
      </c>
      <c r="AH88">
        <v>3</v>
      </c>
      <c r="AI88" t="s">
        <v>113</v>
      </c>
      <c r="AJ88" t="s">
        <v>114</v>
      </c>
      <c r="AK88">
        <v>10</v>
      </c>
      <c r="AL88" t="s">
        <v>107</v>
      </c>
      <c r="AM88" t="s">
        <v>115</v>
      </c>
      <c r="AN88">
        <v>1</v>
      </c>
      <c r="AO88" t="s">
        <v>112</v>
      </c>
      <c r="AP88">
        <v>0.88148918950167654</v>
      </c>
    </row>
    <row r="89" spans="1:42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9"/>
        <v>3</v>
      </c>
      <c r="Z89">
        <v>1</v>
      </c>
      <c r="AA89">
        <v>13</v>
      </c>
      <c r="AB89">
        <f t="shared" si="12"/>
        <v>2</v>
      </c>
      <c r="AC89">
        <f t="shared" si="13"/>
        <v>1</v>
      </c>
      <c r="AD89">
        <f t="shared" si="14"/>
        <v>2</v>
      </c>
      <c r="AE89">
        <f t="shared" si="15"/>
        <v>16</v>
      </c>
      <c r="AF89">
        <v>-6.2256669999999996</v>
      </c>
      <c r="AG89">
        <v>57.158332999999999</v>
      </c>
      <c r="AH89">
        <v>3</v>
      </c>
      <c r="AI89" t="s">
        <v>113</v>
      </c>
      <c r="AJ89" t="s">
        <v>114</v>
      </c>
      <c r="AK89">
        <v>10</v>
      </c>
      <c r="AL89" t="s">
        <v>107</v>
      </c>
      <c r="AM89" t="s">
        <v>115</v>
      </c>
      <c r="AN89">
        <v>1</v>
      </c>
      <c r="AO89" t="s">
        <v>112</v>
      </c>
      <c r="AP89">
        <v>0.88148918950167654</v>
      </c>
    </row>
    <row r="90" spans="1:42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9"/>
        <v>2</v>
      </c>
      <c r="Z90">
        <v>0</v>
      </c>
      <c r="AA90">
        <v>13</v>
      </c>
      <c r="AB90">
        <f t="shared" si="12"/>
        <v>2</v>
      </c>
      <c r="AC90">
        <f t="shared" si="13"/>
        <v>0</v>
      </c>
      <c r="AD90" t="e">
        <f t="shared" si="14"/>
        <v>#DIV/0!</v>
      </c>
      <c r="AE90">
        <f t="shared" si="15"/>
        <v>16</v>
      </c>
      <c r="AF90">
        <v>-6.2256669999999996</v>
      </c>
      <c r="AG90">
        <v>57.158332999999999</v>
      </c>
      <c r="AH90">
        <v>3</v>
      </c>
      <c r="AI90" t="s">
        <v>113</v>
      </c>
      <c r="AJ90" t="s">
        <v>114</v>
      </c>
      <c r="AK90">
        <v>10</v>
      </c>
      <c r="AL90" t="s">
        <v>107</v>
      </c>
      <c r="AM90" t="s">
        <v>115</v>
      </c>
      <c r="AN90">
        <v>1</v>
      </c>
      <c r="AO90" t="s">
        <v>112</v>
      </c>
      <c r="AP90">
        <v>0.88148918950167654</v>
      </c>
    </row>
    <row r="91" spans="1:42" x14ac:dyDescent="0.2">
      <c r="A91" t="s">
        <v>49</v>
      </c>
      <c r="B91" t="s">
        <v>37</v>
      </c>
      <c r="C91" s="1">
        <v>0.3125</v>
      </c>
      <c r="D91" s="11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9"/>
        <v>3</v>
      </c>
      <c r="Z91">
        <v>1</v>
      </c>
      <c r="AA91">
        <v>13</v>
      </c>
      <c r="AB91">
        <f t="shared" si="12"/>
        <v>2</v>
      </c>
      <c r="AC91">
        <f t="shared" si="13"/>
        <v>1</v>
      </c>
      <c r="AD91">
        <f t="shared" si="14"/>
        <v>2</v>
      </c>
      <c r="AE91">
        <f t="shared" si="15"/>
        <v>16</v>
      </c>
      <c r="AF91">
        <v>-6.2256669999999996</v>
      </c>
      <c r="AG91">
        <v>57.158332999999999</v>
      </c>
      <c r="AH91">
        <v>3</v>
      </c>
      <c r="AI91" t="s">
        <v>113</v>
      </c>
      <c r="AJ91" t="s">
        <v>114</v>
      </c>
      <c r="AK91">
        <v>10</v>
      </c>
      <c r="AL91" t="s">
        <v>107</v>
      </c>
      <c r="AM91" t="s">
        <v>115</v>
      </c>
      <c r="AN91">
        <v>1</v>
      </c>
      <c r="AO91" t="s">
        <v>112</v>
      </c>
      <c r="AP91">
        <v>0.88148918950167654</v>
      </c>
    </row>
    <row r="92" spans="1:42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9"/>
        <v>3</v>
      </c>
      <c r="Z92">
        <v>2</v>
      </c>
      <c r="AA92">
        <v>12</v>
      </c>
      <c r="AB92">
        <f t="shared" si="12"/>
        <v>1</v>
      </c>
      <c r="AC92">
        <f t="shared" si="13"/>
        <v>2</v>
      </c>
      <c r="AD92">
        <f t="shared" si="14"/>
        <v>0.5</v>
      </c>
      <c r="AE92">
        <f xml:space="preserve"> ROWS(B92:B107)</f>
        <v>16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0.87113740959894814</v>
      </c>
    </row>
    <row r="93" spans="1:42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9"/>
        <v>2</v>
      </c>
      <c r="Z93">
        <v>3</v>
      </c>
      <c r="AA93">
        <v>12</v>
      </c>
      <c r="AB93">
        <f t="shared" si="12"/>
        <v>0</v>
      </c>
      <c r="AC93">
        <f t="shared" si="13"/>
        <v>2</v>
      </c>
      <c r="AD93">
        <f t="shared" si="14"/>
        <v>0</v>
      </c>
      <c r="AE93">
        <f t="shared" ref="AE93:AE107" si="16" xml:space="preserve"> ROWS(B93:B108)</f>
        <v>16</v>
      </c>
      <c r="AF93">
        <v>-6.4880500000000003</v>
      </c>
      <c r="AG93">
        <v>57.058967000000003</v>
      </c>
      <c r="AH93">
        <v>3</v>
      </c>
      <c r="AI93" t="s">
        <v>116</v>
      </c>
      <c r="AJ93" t="s">
        <v>117</v>
      </c>
      <c r="AK93">
        <v>10</v>
      </c>
      <c r="AL93" t="s">
        <v>107</v>
      </c>
      <c r="AM93" t="s">
        <v>108</v>
      </c>
      <c r="AN93">
        <v>3</v>
      </c>
      <c r="AO93" t="s">
        <v>98</v>
      </c>
      <c r="AP93">
        <v>0.87113740959894814</v>
      </c>
    </row>
    <row r="94" spans="1:42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9"/>
        <v>4</v>
      </c>
      <c r="Z94">
        <v>2</v>
      </c>
      <c r="AA94">
        <v>12</v>
      </c>
      <c r="AB94">
        <f t="shared" si="12"/>
        <v>2</v>
      </c>
      <c r="AC94">
        <f t="shared" si="13"/>
        <v>2</v>
      </c>
      <c r="AD94">
        <f t="shared" si="14"/>
        <v>1</v>
      </c>
      <c r="AE94">
        <f t="shared" si="16"/>
        <v>16</v>
      </c>
      <c r="AF94">
        <v>-6.4880500000000003</v>
      </c>
      <c r="AG94">
        <v>57.058967000000003</v>
      </c>
      <c r="AH94">
        <v>3</v>
      </c>
      <c r="AI94" t="s">
        <v>116</v>
      </c>
      <c r="AJ94" t="s">
        <v>117</v>
      </c>
      <c r="AK94">
        <v>10</v>
      </c>
      <c r="AL94" t="s">
        <v>107</v>
      </c>
      <c r="AM94" t="s">
        <v>108</v>
      </c>
      <c r="AN94">
        <v>3</v>
      </c>
      <c r="AO94" t="s">
        <v>98</v>
      </c>
      <c r="AP94">
        <v>0.87113740959894814</v>
      </c>
    </row>
    <row r="95" spans="1:42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4</v>
      </c>
      <c r="Z95">
        <v>3</v>
      </c>
      <c r="AA95">
        <v>12</v>
      </c>
      <c r="AB95">
        <f t="shared" si="12"/>
        <v>1</v>
      </c>
      <c r="AC95">
        <f t="shared" si="13"/>
        <v>3</v>
      </c>
      <c r="AD95">
        <f t="shared" si="14"/>
        <v>0.33333333333333331</v>
      </c>
      <c r="AE95">
        <f t="shared" si="16"/>
        <v>16</v>
      </c>
      <c r="AF95">
        <v>-6.4880500000000003</v>
      </c>
      <c r="AG95">
        <v>57.058967000000003</v>
      </c>
      <c r="AH95">
        <v>3</v>
      </c>
      <c r="AI95" t="s">
        <v>116</v>
      </c>
      <c r="AJ95" t="s">
        <v>117</v>
      </c>
      <c r="AK95">
        <v>10</v>
      </c>
      <c r="AL95" t="s">
        <v>107</v>
      </c>
      <c r="AM95" t="s">
        <v>108</v>
      </c>
      <c r="AN95">
        <v>3</v>
      </c>
      <c r="AO95" t="s">
        <v>98</v>
      </c>
      <c r="AP95">
        <v>0.87113740959894814</v>
      </c>
    </row>
    <row r="96" spans="1:42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9"/>
        <v>6</v>
      </c>
      <c r="Z96">
        <v>5</v>
      </c>
      <c r="AA96">
        <v>12</v>
      </c>
      <c r="AB96">
        <f t="shared" si="12"/>
        <v>2</v>
      </c>
      <c r="AC96">
        <f t="shared" si="13"/>
        <v>4</v>
      </c>
      <c r="AD96">
        <f t="shared" si="14"/>
        <v>0.5</v>
      </c>
      <c r="AE96">
        <f t="shared" si="16"/>
        <v>16</v>
      </c>
      <c r="AF96">
        <v>-6.4880500000000003</v>
      </c>
      <c r="AG96">
        <v>57.058967000000003</v>
      </c>
      <c r="AH96">
        <v>3</v>
      </c>
      <c r="AI96" t="s">
        <v>116</v>
      </c>
      <c r="AJ96" t="s">
        <v>117</v>
      </c>
      <c r="AK96">
        <v>10</v>
      </c>
      <c r="AL96" t="s">
        <v>107</v>
      </c>
      <c r="AM96" t="s">
        <v>108</v>
      </c>
      <c r="AN96">
        <v>3</v>
      </c>
      <c r="AO96" t="s">
        <v>98</v>
      </c>
      <c r="AP96">
        <v>0.87113740959894814</v>
      </c>
    </row>
    <row r="97" spans="1:42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9"/>
        <v>5</v>
      </c>
      <c r="Z97">
        <v>3</v>
      </c>
      <c r="AA97">
        <v>12</v>
      </c>
      <c r="AB97">
        <f t="shared" si="12"/>
        <v>2</v>
      </c>
      <c r="AC97">
        <f t="shared" si="13"/>
        <v>3</v>
      </c>
      <c r="AD97">
        <f t="shared" si="14"/>
        <v>0.66666666666666663</v>
      </c>
      <c r="AE97">
        <f t="shared" si="16"/>
        <v>16</v>
      </c>
      <c r="AF97">
        <v>-6.4880500000000003</v>
      </c>
      <c r="AG97">
        <v>57.058967000000003</v>
      </c>
      <c r="AH97">
        <v>3</v>
      </c>
      <c r="AI97" t="s">
        <v>116</v>
      </c>
      <c r="AJ97" t="s">
        <v>117</v>
      </c>
      <c r="AK97">
        <v>10</v>
      </c>
      <c r="AL97" t="s">
        <v>107</v>
      </c>
      <c r="AM97" t="s">
        <v>108</v>
      </c>
      <c r="AN97">
        <v>3</v>
      </c>
      <c r="AO97" t="s">
        <v>98</v>
      </c>
      <c r="AP97">
        <v>0.87113740959894814</v>
      </c>
    </row>
    <row r="98" spans="1:42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9"/>
        <v>6</v>
      </c>
      <c r="Z98">
        <v>4</v>
      </c>
      <c r="AA98">
        <v>12</v>
      </c>
      <c r="AB98">
        <f t="shared" ref="AB98:AB129" si="17">COUNTIF(H98:I98, "1") + COUNTIF(S98:T98, "1")</f>
        <v>2</v>
      </c>
      <c r="AC98">
        <f t="shared" ref="AC98:AC129" si="18">COUNTIF(E98:G98, "1") + COUNTIF(J98:R98,"1") + COUNTIF(U98,"1")</f>
        <v>4</v>
      </c>
      <c r="AD98">
        <f t="shared" si="14"/>
        <v>0.5</v>
      </c>
      <c r="AE98">
        <f t="shared" si="16"/>
        <v>16</v>
      </c>
      <c r="AF98">
        <v>-6.4880500000000003</v>
      </c>
      <c r="AG98">
        <v>57.058967000000003</v>
      </c>
      <c r="AH98">
        <v>3</v>
      </c>
      <c r="AI98" t="s">
        <v>116</v>
      </c>
      <c r="AJ98" t="s">
        <v>117</v>
      </c>
      <c r="AK98">
        <v>10</v>
      </c>
      <c r="AL98" t="s">
        <v>107</v>
      </c>
      <c r="AM98" t="s">
        <v>108</v>
      </c>
      <c r="AN98">
        <v>3</v>
      </c>
      <c r="AO98" t="s">
        <v>98</v>
      </c>
      <c r="AP98">
        <v>0.87113740959894814</v>
      </c>
    </row>
    <row r="99" spans="1:42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9"/>
        <v>6</v>
      </c>
      <c r="Z99">
        <v>5</v>
      </c>
      <c r="AA99">
        <v>12</v>
      </c>
      <c r="AB99">
        <f t="shared" si="17"/>
        <v>2</v>
      </c>
      <c r="AC99">
        <f t="shared" si="18"/>
        <v>4</v>
      </c>
      <c r="AD99">
        <f t="shared" si="14"/>
        <v>0.5</v>
      </c>
      <c r="AE99">
        <f t="shared" si="16"/>
        <v>16</v>
      </c>
      <c r="AF99">
        <v>-6.4880500000000003</v>
      </c>
      <c r="AG99">
        <v>57.058967000000003</v>
      </c>
      <c r="AH99">
        <v>3</v>
      </c>
      <c r="AI99" t="s">
        <v>116</v>
      </c>
      <c r="AJ99" t="s">
        <v>117</v>
      </c>
      <c r="AK99">
        <v>10</v>
      </c>
      <c r="AL99" t="s">
        <v>107</v>
      </c>
      <c r="AM99" t="s">
        <v>108</v>
      </c>
      <c r="AN99">
        <v>3</v>
      </c>
      <c r="AO99" t="s">
        <v>98</v>
      </c>
      <c r="AP99">
        <v>0.87113740959894814</v>
      </c>
    </row>
    <row r="100" spans="1:42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9"/>
        <v>5</v>
      </c>
      <c r="Z100">
        <v>3</v>
      </c>
      <c r="AA100">
        <v>12</v>
      </c>
      <c r="AB100">
        <f t="shared" si="17"/>
        <v>2</v>
      </c>
      <c r="AC100">
        <f t="shared" si="18"/>
        <v>3</v>
      </c>
      <c r="AD100">
        <f t="shared" si="14"/>
        <v>0.66666666666666663</v>
      </c>
      <c r="AE100">
        <f t="shared" si="16"/>
        <v>16</v>
      </c>
      <c r="AF100">
        <v>-6.4880500000000003</v>
      </c>
      <c r="AG100">
        <v>57.058967000000003</v>
      </c>
      <c r="AH100">
        <v>3</v>
      </c>
      <c r="AI100" t="s">
        <v>116</v>
      </c>
      <c r="AJ100" t="s">
        <v>117</v>
      </c>
      <c r="AK100">
        <v>10</v>
      </c>
      <c r="AL100" t="s">
        <v>107</v>
      </c>
      <c r="AM100" t="s">
        <v>108</v>
      </c>
      <c r="AN100">
        <v>3</v>
      </c>
      <c r="AO100" t="s">
        <v>98</v>
      </c>
      <c r="AP100">
        <v>0.87113740959894814</v>
      </c>
    </row>
    <row r="101" spans="1:42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9"/>
        <v>4</v>
      </c>
      <c r="Z101">
        <v>2</v>
      </c>
      <c r="AA101">
        <v>12</v>
      </c>
      <c r="AB101">
        <f t="shared" si="17"/>
        <v>2</v>
      </c>
      <c r="AC101">
        <f t="shared" si="18"/>
        <v>2</v>
      </c>
      <c r="AD101">
        <f t="shared" si="14"/>
        <v>1</v>
      </c>
      <c r="AE101">
        <f t="shared" si="16"/>
        <v>16</v>
      </c>
      <c r="AF101">
        <v>-6.4880500000000003</v>
      </c>
      <c r="AG101">
        <v>57.058967000000003</v>
      </c>
      <c r="AH101">
        <v>3</v>
      </c>
      <c r="AI101" t="s">
        <v>116</v>
      </c>
      <c r="AJ101" t="s">
        <v>117</v>
      </c>
      <c r="AK101">
        <v>10</v>
      </c>
      <c r="AL101" t="s">
        <v>107</v>
      </c>
      <c r="AM101" t="s">
        <v>108</v>
      </c>
      <c r="AN101">
        <v>3</v>
      </c>
      <c r="AO101" t="s">
        <v>98</v>
      </c>
      <c r="AP101">
        <v>0.87113740959894814</v>
      </c>
    </row>
    <row r="102" spans="1:42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9"/>
        <v>5</v>
      </c>
      <c r="Z102">
        <v>3</v>
      </c>
      <c r="AA102">
        <v>12</v>
      </c>
      <c r="AB102">
        <f t="shared" si="17"/>
        <v>2</v>
      </c>
      <c r="AC102">
        <f t="shared" si="18"/>
        <v>3</v>
      </c>
      <c r="AD102">
        <f t="shared" si="14"/>
        <v>0.66666666666666663</v>
      </c>
      <c r="AE102">
        <f t="shared" si="16"/>
        <v>16</v>
      </c>
      <c r="AF102">
        <v>-6.4880500000000003</v>
      </c>
      <c r="AG102">
        <v>57.058967000000003</v>
      </c>
      <c r="AH102">
        <v>3</v>
      </c>
      <c r="AI102" t="s">
        <v>116</v>
      </c>
      <c r="AJ102" t="s">
        <v>117</v>
      </c>
      <c r="AK102">
        <v>10</v>
      </c>
      <c r="AL102" t="s">
        <v>107</v>
      </c>
      <c r="AM102" t="s">
        <v>108</v>
      </c>
      <c r="AN102">
        <v>3</v>
      </c>
      <c r="AO102" t="s">
        <v>98</v>
      </c>
      <c r="AP102">
        <v>0.87113740959894814</v>
      </c>
    </row>
    <row r="103" spans="1:42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9"/>
        <v>6</v>
      </c>
      <c r="Z103">
        <v>4</v>
      </c>
      <c r="AA103">
        <v>12</v>
      </c>
      <c r="AB103">
        <f t="shared" si="17"/>
        <v>2</v>
      </c>
      <c r="AC103">
        <f t="shared" si="18"/>
        <v>4</v>
      </c>
      <c r="AD103">
        <f t="shared" si="14"/>
        <v>0.5</v>
      </c>
      <c r="AE103">
        <f t="shared" si="16"/>
        <v>16</v>
      </c>
      <c r="AF103">
        <v>-6.4880500000000003</v>
      </c>
      <c r="AG103">
        <v>57.058967000000003</v>
      </c>
      <c r="AH103">
        <v>3</v>
      </c>
      <c r="AI103" t="s">
        <v>116</v>
      </c>
      <c r="AJ103" t="s">
        <v>117</v>
      </c>
      <c r="AK103">
        <v>10</v>
      </c>
      <c r="AL103" t="s">
        <v>107</v>
      </c>
      <c r="AM103" t="s">
        <v>108</v>
      </c>
      <c r="AN103">
        <v>3</v>
      </c>
      <c r="AO103" t="s">
        <v>98</v>
      </c>
      <c r="AP103">
        <v>0.87113740959894814</v>
      </c>
    </row>
    <row r="104" spans="1:42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3</v>
      </c>
      <c r="Z104">
        <v>3</v>
      </c>
      <c r="AA104">
        <v>12</v>
      </c>
      <c r="AB104">
        <f t="shared" si="17"/>
        <v>0</v>
      </c>
      <c r="AC104">
        <f t="shared" si="18"/>
        <v>3</v>
      </c>
      <c r="AD104">
        <f t="shared" si="14"/>
        <v>0</v>
      </c>
      <c r="AE104">
        <f t="shared" si="16"/>
        <v>16</v>
      </c>
      <c r="AF104">
        <v>-6.4880500000000003</v>
      </c>
      <c r="AG104">
        <v>57.058967000000003</v>
      </c>
      <c r="AH104">
        <v>3</v>
      </c>
      <c r="AI104" t="s">
        <v>116</v>
      </c>
      <c r="AJ104" t="s">
        <v>117</v>
      </c>
      <c r="AK104">
        <v>10</v>
      </c>
      <c r="AL104" t="s">
        <v>107</v>
      </c>
      <c r="AM104" t="s">
        <v>108</v>
      </c>
      <c r="AN104">
        <v>3</v>
      </c>
      <c r="AO104" t="s">
        <v>98</v>
      </c>
      <c r="AP104">
        <v>0.87113740959894814</v>
      </c>
    </row>
    <row r="105" spans="1:42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9"/>
        <v>4</v>
      </c>
      <c r="Z105">
        <v>2</v>
      </c>
      <c r="AA105">
        <v>12</v>
      </c>
      <c r="AB105">
        <f t="shared" si="17"/>
        <v>2</v>
      </c>
      <c r="AC105">
        <f t="shared" si="18"/>
        <v>2</v>
      </c>
      <c r="AD105">
        <f t="shared" si="14"/>
        <v>1</v>
      </c>
      <c r="AE105">
        <f t="shared" si="16"/>
        <v>16</v>
      </c>
      <c r="AF105">
        <v>-6.4880500000000003</v>
      </c>
      <c r="AG105">
        <v>57.058967000000003</v>
      </c>
      <c r="AH105">
        <v>3</v>
      </c>
      <c r="AI105" t="s">
        <v>116</v>
      </c>
      <c r="AJ105" t="s">
        <v>117</v>
      </c>
      <c r="AK105">
        <v>10</v>
      </c>
      <c r="AL105" t="s">
        <v>107</v>
      </c>
      <c r="AM105" t="s">
        <v>108</v>
      </c>
      <c r="AN105">
        <v>3</v>
      </c>
      <c r="AO105" t="s">
        <v>98</v>
      </c>
      <c r="AP105">
        <v>0.87113740959894814</v>
      </c>
    </row>
    <row r="106" spans="1:42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9"/>
        <v>7</v>
      </c>
      <c r="Z106">
        <v>5</v>
      </c>
      <c r="AA106">
        <v>12</v>
      </c>
      <c r="AB106">
        <f t="shared" si="17"/>
        <v>2</v>
      </c>
      <c r="AC106">
        <f t="shared" si="18"/>
        <v>5</v>
      </c>
      <c r="AD106">
        <f t="shared" si="14"/>
        <v>0.4</v>
      </c>
      <c r="AE106">
        <f t="shared" si="16"/>
        <v>16</v>
      </c>
      <c r="AF106">
        <v>-6.4880500000000003</v>
      </c>
      <c r="AG106">
        <v>57.058967000000003</v>
      </c>
      <c r="AH106">
        <v>3</v>
      </c>
      <c r="AI106" t="s">
        <v>116</v>
      </c>
      <c r="AJ106" t="s">
        <v>117</v>
      </c>
      <c r="AK106">
        <v>10</v>
      </c>
      <c r="AL106" t="s">
        <v>107</v>
      </c>
      <c r="AM106" t="s">
        <v>108</v>
      </c>
      <c r="AN106">
        <v>3</v>
      </c>
      <c r="AO106" t="s">
        <v>98</v>
      </c>
      <c r="AP106">
        <v>0.87113740959894814</v>
      </c>
    </row>
    <row r="107" spans="1:42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9"/>
        <v>5</v>
      </c>
      <c r="Z107">
        <v>3</v>
      </c>
      <c r="AA107">
        <v>12</v>
      </c>
      <c r="AB107">
        <f t="shared" si="17"/>
        <v>2</v>
      </c>
      <c r="AC107">
        <f t="shared" si="18"/>
        <v>3</v>
      </c>
      <c r="AD107">
        <f t="shared" si="14"/>
        <v>0.66666666666666663</v>
      </c>
      <c r="AE107">
        <f t="shared" si="16"/>
        <v>16</v>
      </c>
      <c r="AF107">
        <v>-6.4880500000000003</v>
      </c>
      <c r="AG107">
        <v>57.058967000000003</v>
      </c>
      <c r="AH107">
        <v>3</v>
      </c>
      <c r="AI107" t="s">
        <v>116</v>
      </c>
      <c r="AJ107" t="s">
        <v>117</v>
      </c>
      <c r="AK107">
        <v>10</v>
      </c>
      <c r="AL107" t="s">
        <v>107</v>
      </c>
      <c r="AM107" t="s">
        <v>108</v>
      </c>
      <c r="AN107">
        <v>3</v>
      </c>
      <c r="AO107" t="s">
        <v>98</v>
      </c>
      <c r="AP107">
        <v>0.87113740959894814</v>
      </c>
    </row>
    <row r="108" spans="1:42" x14ac:dyDescent="0.2">
      <c r="A108" t="s">
        <v>52</v>
      </c>
      <c r="B108" t="s">
        <v>39</v>
      </c>
      <c r="C108" s="1">
        <v>0</v>
      </c>
      <c r="D108" s="10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9"/>
        <v>7</v>
      </c>
      <c r="Z108">
        <v>4</v>
      </c>
      <c r="AA108">
        <v>13</v>
      </c>
      <c r="AB108">
        <f t="shared" si="17"/>
        <v>2</v>
      </c>
      <c r="AC108">
        <f t="shared" si="18"/>
        <v>4</v>
      </c>
      <c r="AD108">
        <f t="shared" si="14"/>
        <v>0.5</v>
      </c>
      <c r="AE108">
        <f xml:space="preserve"> ROWS(B108:B123)</f>
        <v>16</v>
      </c>
      <c r="AF108">
        <v>-5.9437800000000003</v>
      </c>
      <c r="AG108">
        <v>57.149239999999999</v>
      </c>
      <c r="AH108">
        <v>2</v>
      </c>
      <c r="AI108" t="s">
        <v>103</v>
      </c>
      <c r="AJ108" t="s">
        <v>118</v>
      </c>
      <c r="AK108">
        <v>15</v>
      </c>
      <c r="AL108" t="s">
        <v>119</v>
      </c>
      <c r="AM108" t="s">
        <v>120</v>
      </c>
      <c r="AN108">
        <v>2</v>
      </c>
      <c r="AO108" t="s">
        <v>112</v>
      </c>
      <c r="AP108">
        <v>0.8856209150326797</v>
      </c>
    </row>
    <row r="109" spans="1:42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9" xml:space="preserve"> COUNTIF(E109:V109, "&lt;&gt;0")</f>
        <v>8</v>
      </c>
      <c r="Z109">
        <v>5</v>
      </c>
      <c r="AA109">
        <v>13</v>
      </c>
      <c r="AB109">
        <f t="shared" si="17"/>
        <v>2</v>
      </c>
      <c r="AC109">
        <f t="shared" si="18"/>
        <v>5</v>
      </c>
      <c r="AD109">
        <f t="shared" si="14"/>
        <v>0.4</v>
      </c>
      <c r="AE109">
        <f t="shared" ref="AE109:AE155" si="20" xml:space="preserve"> ROWS(B109:B124)</f>
        <v>16</v>
      </c>
      <c r="AF109">
        <v>-5.9437800000000003</v>
      </c>
      <c r="AG109">
        <v>57.149239999999999</v>
      </c>
      <c r="AH109">
        <v>2</v>
      </c>
      <c r="AI109" t="s">
        <v>121</v>
      </c>
      <c r="AJ109" t="s">
        <v>118</v>
      </c>
      <c r="AK109">
        <v>15</v>
      </c>
      <c r="AL109" t="s">
        <v>119</v>
      </c>
      <c r="AM109" t="s">
        <v>120</v>
      </c>
      <c r="AN109">
        <v>2</v>
      </c>
      <c r="AO109" t="s">
        <v>112</v>
      </c>
      <c r="AP109">
        <v>0.8856209150326797</v>
      </c>
    </row>
    <row r="110" spans="1:42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9"/>
        <v>7</v>
      </c>
      <c r="Z110">
        <v>3</v>
      </c>
      <c r="AA110">
        <v>13</v>
      </c>
      <c r="AB110">
        <f t="shared" si="17"/>
        <v>3</v>
      </c>
      <c r="AC110">
        <f t="shared" si="18"/>
        <v>3</v>
      </c>
      <c r="AD110">
        <f t="shared" si="14"/>
        <v>1</v>
      </c>
      <c r="AE110">
        <f t="shared" si="20"/>
        <v>16</v>
      </c>
      <c r="AF110">
        <v>-5.9437800000000003</v>
      </c>
      <c r="AG110">
        <v>57.149239999999999</v>
      </c>
      <c r="AH110">
        <v>2</v>
      </c>
      <c r="AI110" t="s">
        <v>122</v>
      </c>
      <c r="AJ110" t="s">
        <v>118</v>
      </c>
      <c r="AK110">
        <v>15</v>
      </c>
      <c r="AL110" t="s">
        <v>119</v>
      </c>
      <c r="AM110" t="s">
        <v>120</v>
      </c>
      <c r="AN110">
        <v>2</v>
      </c>
      <c r="AO110" t="s">
        <v>112</v>
      </c>
      <c r="AP110">
        <v>0.8856209150326797</v>
      </c>
    </row>
    <row r="111" spans="1:42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9"/>
        <v>7</v>
      </c>
      <c r="Z111">
        <v>3</v>
      </c>
      <c r="AA111">
        <v>13</v>
      </c>
      <c r="AB111">
        <f t="shared" si="17"/>
        <v>3</v>
      </c>
      <c r="AC111">
        <f t="shared" si="18"/>
        <v>3</v>
      </c>
      <c r="AD111">
        <f t="shared" si="14"/>
        <v>1</v>
      </c>
      <c r="AE111">
        <f t="shared" si="20"/>
        <v>16</v>
      </c>
      <c r="AF111">
        <v>-5.9437800000000003</v>
      </c>
      <c r="AG111">
        <v>57.149239999999999</v>
      </c>
      <c r="AH111">
        <v>2</v>
      </c>
      <c r="AI111" t="s">
        <v>123</v>
      </c>
      <c r="AJ111" t="s">
        <v>118</v>
      </c>
      <c r="AK111">
        <v>15</v>
      </c>
      <c r="AL111" t="s">
        <v>119</v>
      </c>
      <c r="AM111" t="s">
        <v>120</v>
      </c>
      <c r="AN111">
        <v>2</v>
      </c>
      <c r="AO111" t="s">
        <v>112</v>
      </c>
      <c r="AP111">
        <v>0.8856209150326797</v>
      </c>
    </row>
    <row r="112" spans="1:42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9"/>
        <v>7</v>
      </c>
      <c r="Z112">
        <v>3</v>
      </c>
      <c r="AA112">
        <v>13</v>
      </c>
      <c r="AB112">
        <f t="shared" si="17"/>
        <v>3</v>
      </c>
      <c r="AC112">
        <f t="shared" si="18"/>
        <v>3</v>
      </c>
      <c r="AD112">
        <f t="shared" si="14"/>
        <v>1</v>
      </c>
      <c r="AE112">
        <f t="shared" si="20"/>
        <v>16</v>
      </c>
      <c r="AF112">
        <v>-5.9437800000000003</v>
      </c>
      <c r="AG112">
        <v>57.149239999999999</v>
      </c>
      <c r="AH112">
        <v>2</v>
      </c>
      <c r="AI112" t="s">
        <v>124</v>
      </c>
      <c r="AJ112" t="s">
        <v>118</v>
      </c>
      <c r="AK112">
        <v>15</v>
      </c>
      <c r="AL112" t="s">
        <v>119</v>
      </c>
      <c r="AM112" t="s">
        <v>120</v>
      </c>
      <c r="AN112">
        <v>2</v>
      </c>
      <c r="AO112" t="s">
        <v>112</v>
      </c>
      <c r="AP112">
        <v>0.8856209150326797</v>
      </c>
    </row>
    <row r="113" spans="1:42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9"/>
        <v>7</v>
      </c>
      <c r="Z113">
        <v>4</v>
      </c>
      <c r="AA113">
        <v>13</v>
      </c>
      <c r="AB113">
        <f t="shared" si="17"/>
        <v>2</v>
      </c>
      <c r="AC113">
        <f t="shared" si="18"/>
        <v>4</v>
      </c>
      <c r="AD113">
        <f t="shared" si="14"/>
        <v>0.5</v>
      </c>
      <c r="AE113">
        <f t="shared" si="20"/>
        <v>16</v>
      </c>
      <c r="AF113">
        <v>-5.9437800000000003</v>
      </c>
      <c r="AG113">
        <v>57.149239999999999</v>
      </c>
      <c r="AH113">
        <v>2</v>
      </c>
      <c r="AI113" t="s">
        <v>125</v>
      </c>
      <c r="AJ113" t="s">
        <v>118</v>
      </c>
      <c r="AK113">
        <v>15</v>
      </c>
      <c r="AL113" t="s">
        <v>119</v>
      </c>
      <c r="AM113" t="s">
        <v>120</v>
      </c>
      <c r="AN113">
        <v>2</v>
      </c>
      <c r="AO113" t="s">
        <v>112</v>
      </c>
      <c r="AP113">
        <v>0.8856209150326797</v>
      </c>
    </row>
    <row r="114" spans="1:42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9"/>
        <v>5</v>
      </c>
      <c r="Z114">
        <v>2</v>
      </c>
      <c r="AA114">
        <v>13</v>
      </c>
      <c r="AB114">
        <f t="shared" si="17"/>
        <v>2</v>
      </c>
      <c r="AC114">
        <f t="shared" si="18"/>
        <v>2</v>
      </c>
      <c r="AD114">
        <f t="shared" si="14"/>
        <v>1</v>
      </c>
      <c r="AE114">
        <f t="shared" si="20"/>
        <v>16</v>
      </c>
      <c r="AF114">
        <v>-5.9437800000000003</v>
      </c>
      <c r="AG114">
        <v>57.149239999999999</v>
      </c>
      <c r="AH114">
        <v>2</v>
      </c>
      <c r="AI114" t="s">
        <v>126</v>
      </c>
      <c r="AJ114" t="s">
        <v>118</v>
      </c>
      <c r="AK114">
        <v>15</v>
      </c>
      <c r="AL114" t="s">
        <v>119</v>
      </c>
      <c r="AM114" t="s">
        <v>120</v>
      </c>
      <c r="AN114">
        <v>2</v>
      </c>
      <c r="AO114" t="s">
        <v>112</v>
      </c>
      <c r="AP114">
        <v>0.8856209150326797</v>
      </c>
    </row>
    <row r="115" spans="1:42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9"/>
        <v>7</v>
      </c>
      <c r="Z115">
        <v>3</v>
      </c>
      <c r="AA115">
        <v>13</v>
      </c>
      <c r="AB115">
        <f t="shared" si="17"/>
        <v>3</v>
      </c>
      <c r="AC115">
        <f t="shared" si="18"/>
        <v>3</v>
      </c>
      <c r="AD115">
        <f t="shared" si="14"/>
        <v>1</v>
      </c>
      <c r="AE115">
        <f t="shared" si="20"/>
        <v>16</v>
      </c>
      <c r="AF115">
        <v>-5.9437800000000003</v>
      </c>
      <c r="AG115">
        <v>57.149239999999999</v>
      </c>
      <c r="AH115">
        <v>2</v>
      </c>
      <c r="AI115" t="s">
        <v>127</v>
      </c>
      <c r="AJ115" t="s">
        <v>118</v>
      </c>
      <c r="AK115">
        <v>15</v>
      </c>
      <c r="AL115" t="s">
        <v>119</v>
      </c>
      <c r="AM115" t="s">
        <v>120</v>
      </c>
      <c r="AN115">
        <v>2</v>
      </c>
      <c r="AO115" t="s">
        <v>112</v>
      </c>
      <c r="AP115">
        <v>0.8856209150326797</v>
      </c>
    </row>
    <row r="116" spans="1:42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9"/>
        <v>5</v>
      </c>
      <c r="Z116">
        <v>2</v>
      </c>
      <c r="AA116">
        <v>13</v>
      </c>
      <c r="AB116">
        <f t="shared" si="17"/>
        <v>3</v>
      </c>
      <c r="AC116">
        <f t="shared" si="18"/>
        <v>2</v>
      </c>
      <c r="AD116">
        <f t="shared" si="14"/>
        <v>1.5</v>
      </c>
      <c r="AE116">
        <f t="shared" si="20"/>
        <v>16</v>
      </c>
      <c r="AF116">
        <v>-5.9437800000000003</v>
      </c>
      <c r="AG116">
        <v>57.149239999999999</v>
      </c>
      <c r="AH116">
        <v>2</v>
      </c>
      <c r="AI116" t="s">
        <v>128</v>
      </c>
      <c r="AJ116" t="s">
        <v>118</v>
      </c>
      <c r="AK116">
        <v>15</v>
      </c>
      <c r="AL116" t="s">
        <v>119</v>
      </c>
      <c r="AM116" t="s">
        <v>120</v>
      </c>
      <c r="AN116">
        <v>2</v>
      </c>
      <c r="AO116" t="s">
        <v>112</v>
      </c>
      <c r="AP116">
        <v>0.8856209150326797</v>
      </c>
    </row>
    <row r="117" spans="1:42" x14ac:dyDescent="0.2">
      <c r="A117" t="s">
        <v>52</v>
      </c>
      <c r="B117" t="s">
        <v>39</v>
      </c>
      <c r="C117" s="1">
        <v>0.1875</v>
      </c>
      <c r="D117" s="11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9"/>
        <v>6</v>
      </c>
      <c r="Z117">
        <v>2</v>
      </c>
      <c r="AA117">
        <v>13</v>
      </c>
      <c r="AB117">
        <f t="shared" si="17"/>
        <v>3</v>
      </c>
      <c r="AC117">
        <f t="shared" si="18"/>
        <v>2</v>
      </c>
      <c r="AD117">
        <f t="shared" si="14"/>
        <v>1.5</v>
      </c>
      <c r="AE117">
        <f t="shared" si="20"/>
        <v>16</v>
      </c>
      <c r="AF117">
        <v>-5.9437800000000003</v>
      </c>
      <c r="AG117">
        <v>57.149239999999999</v>
      </c>
      <c r="AH117">
        <v>2</v>
      </c>
      <c r="AI117" t="s">
        <v>129</v>
      </c>
      <c r="AJ117" t="s">
        <v>118</v>
      </c>
      <c r="AK117">
        <v>15</v>
      </c>
      <c r="AL117" t="s">
        <v>119</v>
      </c>
      <c r="AM117" t="s">
        <v>120</v>
      </c>
      <c r="AN117">
        <v>2</v>
      </c>
      <c r="AO117" t="s">
        <v>112</v>
      </c>
      <c r="AP117">
        <v>0.8856209150326797</v>
      </c>
    </row>
    <row r="118" spans="1:42" x14ac:dyDescent="0.2">
      <c r="A118" t="s">
        <v>52</v>
      </c>
      <c r="B118" t="s">
        <v>39</v>
      </c>
      <c r="C118" s="1">
        <v>0.20833333333333334</v>
      </c>
      <c r="D118" s="11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9"/>
        <v>5</v>
      </c>
      <c r="Z118">
        <v>2</v>
      </c>
      <c r="AA118">
        <v>13</v>
      </c>
      <c r="AB118">
        <f t="shared" si="17"/>
        <v>2</v>
      </c>
      <c r="AC118">
        <f t="shared" si="18"/>
        <v>2</v>
      </c>
      <c r="AD118">
        <f t="shared" si="14"/>
        <v>1</v>
      </c>
      <c r="AE118">
        <f t="shared" si="20"/>
        <v>16</v>
      </c>
      <c r="AF118">
        <v>-5.9437800000000003</v>
      </c>
      <c r="AG118">
        <v>57.149239999999999</v>
      </c>
      <c r="AH118">
        <v>2</v>
      </c>
      <c r="AI118" t="s">
        <v>130</v>
      </c>
      <c r="AJ118" t="s">
        <v>118</v>
      </c>
      <c r="AK118">
        <v>15</v>
      </c>
      <c r="AL118" t="s">
        <v>119</v>
      </c>
      <c r="AM118" t="s">
        <v>120</v>
      </c>
      <c r="AN118">
        <v>2</v>
      </c>
      <c r="AO118" t="s">
        <v>112</v>
      </c>
      <c r="AP118">
        <v>0.8856209150326797</v>
      </c>
    </row>
    <row r="119" spans="1:42" x14ac:dyDescent="0.2">
      <c r="A119" t="s">
        <v>52</v>
      </c>
      <c r="B119" t="s">
        <v>39</v>
      </c>
      <c r="C119" s="1">
        <v>0.22916666666666666</v>
      </c>
      <c r="D119" s="11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9"/>
        <v>4</v>
      </c>
      <c r="Z119">
        <v>2</v>
      </c>
      <c r="AA119">
        <v>13</v>
      </c>
      <c r="AB119">
        <f t="shared" si="17"/>
        <v>1</v>
      </c>
      <c r="AC119">
        <f t="shared" si="18"/>
        <v>2</v>
      </c>
      <c r="AD119">
        <f t="shared" si="14"/>
        <v>0.5</v>
      </c>
      <c r="AE119">
        <f t="shared" si="20"/>
        <v>16</v>
      </c>
      <c r="AF119">
        <v>-5.9437800000000003</v>
      </c>
      <c r="AG119">
        <v>57.149239999999999</v>
      </c>
      <c r="AH119">
        <v>2</v>
      </c>
      <c r="AI119" t="s">
        <v>131</v>
      </c>
      <c r="AJ119" t="s">
        <v>118</v>
      </c>
      <c r="AK119">
        <v>15</v>
      </c>
      <c r="AL119" t="s">
        <v>119</v>
      </c>
      <c r="AM119" t="s">
        <v>120</v>
      </c>
      <c r="AN119">
        <v>2</v>
      </c>
      <c r="AO119" t="s">
        <v>112</v>
      </c>
      <c r="AP119">
        <v>0.8856209150326797</v>
      </c>
    </row>
    <row r="120" spans="1:42" x14ac:dyDescent="0.2">
      <c r="A120" t="s">
        <v>52</v>
      </c>
      <c r="B120" t="s">
        <v>39</v>
      </c>
      <c r="C120" s="1">
        <v>0.25</v>
      </c>
      <c r="D120" s="11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9"/>
        <v>7</v>
      </c>
      <c r="Z120">
        <v>3</v>
      </c>
      <c r="AA120">
        <v>13</v>
      </c>
      <c r="AB120">
        <f t="shared" si="17"/>
        <v>3</v>
      </c>
      <c r="AC120">
        <f t="shared" si="18"/>
        <v>3</v>
      </c>
      <c r="AD120">
        <f t="shared" si="14"/>
        <v>1</v>
      </c>
      <c r="AE120">
        <f t="shared" si="20"/>
        <v>16</v>
      </c>
      <c r="AF120">
        <v>-5.9437800000000003</v>
      </c>
      <c r="AG120">
        <v>57.149239999999999</v>
      </c>
      <c r="AH120">
        <v>2</v>
      </c>
      <c r="AI120" t="s">
        <v>132</v>
      </c>
      <c r="AJ120" t="s">
        <v>118</v>
      </c>
      <c r="AK120">
        <v>15</v>
      </c>
      <c r="AL120" t="s">
        <v>119</v>
      </c>
      <c r="AM120" t="s">
        <v>120</v>
      </c>
      <c r="AN120">
        <v>2</v>
      </c>
      <c r="AO120" t="s">
        <v>112</v>
      </c>
      <c r="AP120">
        <v>0.8856209150326797</v>
      </c>
    </row>
    <row r="121" spans="1:42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9"/>
        <v>5</v>
      </c>
      <c r="Z121">
        <v>2</v>
      </c>
      <c r="AA121">
        <v>13</v>
      </c>
      <c r="AB121">
        <f t="shared" si="17"/>
        <v>2</v>
      </c>
      <c r="AC121">
        <f t="shared" si="18"/>
        <v>2</v>
      </c>
      <c r="AD121">
        <f t="shared" si="14"/>
        <v>1</v>
      </c>
      <c r="AE121">
        <f t="shared" si="20"/>
        <v>16</v>
      </c>
      <c r="AF121">
        <v>-5.9437800000000003</v>
      </c>
      <c r="AG121">
        <v>57.149239999999999</v>
      </c>
      <c r="AH121">
        <v>2</v>
      </c>
      <c r="AI121" t="s">
        <v>133</v>
      </c>
      <c r="AJ121" t="s">
        <v>118</v>
      </c>
      <c r="AK121">
        <v>15</v>
      </c>
      <c r="AL121" t="s">
        <v>119</v>
      </c>
      <c r="AM121" t="s">
        <v>120</v>
      </c>
      <c r="AN121">
        <v>2</v>
      </c>
      <c r="AO121" t="s">
        <v>112</v>
      </c>
      <c r="AP121">
        <v>0.8856209150326797</v>
      </c>
    </row>
    <row r="122" spans="1:42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9"/>
        <v>7</v>
      </c>
      <c r="Z122">
        <v>4</v>
      </c>
      <c r="AA122">
        <v>13</v>
      </c>
      <c r="AB122">
        <f t="shared" si="17"/>
        <v>2</v>
      </c>
      <c r="AC122">
        <f t="shared" si="18"/>
        <v>4</v>
      </c>
      <c r="AD122">
        <f t="shared" si="14"/>
        <v>0.5</v>
      </c>
      <c r="AE122">
        <f t="shared" si="20"/>
        <v>16</v>
      </c>
      <c r="AF122">
        <v>-5.9437800000000003</v>
      </c>
      <c r="AG122">
        <v>57.149239999999999</v>
      </c>
      <c r="AH122">
        <v>2</v>
      </c>
      <c r="AI122" t="s">
        <v>134</v>
      </c>
      <c r="AJ122" t="s">
        <v>118</v>
      </c>
      <c r="AK122">
        <v>15</v>
      </c>
      <c r="AL122" t="s">
        <v>119</v>
      </c>
      <c r="AM122" t="s">
        <v>120</v>
      </c>
      <c r="AN122">
        <v>2</v>
      </c>
      <c r="AO122" t="s">
        <v>112</v>
      </c>
      <c r="AP122">
        <v>0.8856209150326797</v>
      </c>
    </row>
    <row r="123" spans="1:42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9"/>
        <v>8</v>
      </c>
      <c r="Z123">
        <v>5</v>
      </c>
      <c r="AA123">
        <v>13</v>
      </c>
      <c r="AB123">
        <f t="shared" si="17"/>
        <v>2</v>
      </c>
      <c r="AC123">
        <f t="shared" si="18"/>
        <v>5</v>
      </c>
      <c r="AD123">
        <f t="shared" si="14"/>
        <v>0.4</v>
      </c>
      <c r="AE123">
        <f t="shared" si="20"/>
        <v>16</v>
      </c>
      <c r="AF123">
        <v>-5.9437800000000003</v>
      </c>
      <c r="AG123">
        <v>57.149239999999999</v>
      </c>
      <c r="AH123">
        <v>2</v>
      </c>
      <c r="AI123" t="s">
        <v>135</v>
      </c>
      <c r="AJ123" t="s">
        <v>118</v>
      </c>
      <c r="AK123">
        <v>15</v>
      </c>
      <c r="AL123" t="s">
        <v>119</v>
      </c>
      <c r="AM123" t="s">
        <v>120</v>
      </c>
      <c r="AN123">
        <v>2</v>
      </c>
      <c r="AO123" t="s">
        <v>112</v>
      </c>
      <c r="AP123">
        <v>0.8856209150326797</v>
      </c>
    </row>
    <row r="124" spans="1:42" x14ac:dyDescent="0.2">
      <c r="A124" t="s">
        <v>54</v>
      </c>
      <c r="B124" t="s">
        <v>40</v>
      </c>
      <c r="C124" s="1">
        <v>0</v>
      </c>
      <c r="D124" s="10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9"/>
        <v>6</v>
      </c>
      <c r="Z124">
        <v>3</v>
      </c>
      <c r="AA124">
        <v>12</v>
      </c>
      <c r="AB124">
        <f t="shared" si="17"/>
        <v>3</v>
      </c>
      <c r="AC124">
        <f t="shared" si="18"/>
        <v>3</v>
      </c>
      <c r="AD124">
        <f t="shared" si="14"/>
        <v>1</v>
      </c>
      <c r="AE124">
        <f t="shared" si="20"/>
        <v>16</v>
      </c>
      <c r="AF124">
        <v>-5.5759210000000001</v>
      </c>
      <c r="AG124">
        <v>56.155607000000003</v>
      </c>
      <c r="AH124">
        <v>2</v>
      </c>
      <c r="AI124" t="s">
        <v>103</v>
      </c>
      <c r="AJ124" t="s">
        <v>118</v>
      </c>
      <c r="AK124">
        <v>5</v>
      </c>
      <c r="AL124" t="s">
        <v>107</v>
      </c>
      <c r="AM124" t="s">
        <v>120</v>
      </c>
      <c r="AN124">
        <v>2</v>
      </c>
      <c r="AO124" t="s">
        <v>98</v>
      </c>
      <c r="AP124">
        <v>0.87212315195854295</v>
      </c>
    </row>
    <row r="125" spans="1:42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9"/>
        <v>5</v>
      </c>
      <c r="Z125">
        <v>2</v>
      </c>
      <c r="AA125">
        <v>12</v>
      </c>
      <c r="AB125">
        <f t="shared" si="17"/>
        <v>3</v>
      </c>
      <c r="AC125">
        <f t="shared" si="18"/>
        <v>2</v>
      </c>
      <c r="AD125">
        <f t="shared" si="14"/>
        <v>1.5</v>
      </c>
      <c r="AE125">
        <f t="shared" si="20"/>
        <v>16</v>
      </c>
      <c r="AF125">
        <v>-5.5759210000000001</v>
      </c>
      <c r="AG125">
        <v>56.155607000000003</v>
      </c>
      <c r="AH125">
        <v>2</v>
      </c>
      <c r="AI125" t="s">
        <v>103</v>
      </c>
      <c r="AJ125" t="s">
        <v>118</v>
      </c>
      <c r="AK125">
        <v>5</v>
      </c>
      <c r="AL125" t="s">
        <v>107</v>
      </c>
      <c r="AM125" t="s">
        <v>120</v>
      </c>
      <c r="AN125">
        <v>2</v>
      </c>
      <c r="AO125" t="s">
        <v>98</v>
      </c>
      <c r="AP125">
        <v>0.87212315195854295</v>
      </c>
    </row>
    <row r="126" spans="1:42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9"/>
        <v>5</v>
      </c>
      <c r="Z126">
        <v>2</v>
      </c>
      <c r="AA126">
        <v>12</v>
      </c>
      <c r="AB126">
        <f t="shared" si="17"/>
        <v>3</v>
      </c>
      <c r="AC126">
        <f t="shared" si="18"/>
        <v>2</v>
      </c>
      <c r="AD126">
        <f t="shared" si="14"/>
        <v>1.5</v>
      </c>
      <c r="AE126">
        <f t="shared" si="20"/>
        <v>16</v>
      </c>
      <c r="AF126">
        <v>-5.5759210000000001</v>
      </c>
      <c r="AG126">
        <v>56.155607000000003</v>
      </c>
      <c r="AH126">
        <v>2</v>
      </c>
      <c r="AI126" t="s">
        <v>103</v>
      </c>
      <c r="AJ126" t="s">
        <v>118</v>
      </c>
      <c r="AK126">
        <v>5</v>
      </c>
      <c r="AL126" t="s">
        <v>107</v>
      </c>
      <c r="AM126" t="s">
        <v>120</v>
      </c>
      <c r="AN126">
        <v>2</v>
      </c>
      <c r="AO126" t="s">
        <v>98</v>
      </c>
      <c r="AP126">
        <v>0.87212315195854295</v>
      </c>
    </row>
    <row r="127" spans="1:42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9"/>
        <v>4</v>
      </c>
      <c r="Z127">
        <v>2</v>
      </c>
      <c r="AA127">
        <v>12</v>
      </c>
      <c r="AB127">
        <f t="shared" si="17"/>
        <v>2</v>
      </c>
      <c r="AC127">
        <f t="shared" si="18"/>
        <v>2</v>
      </c>
      <c r="AD127">
        <f t="shared" si="14"/>
        <v>1</v>
      </c>
      <c r="AE127">
        <f t="shared" si="20"/>
        <v>16</v>
      </c>
      <c r="AF127">
        <v>-5.5759210000000001</v>
      </c>
      <c r="AG127">
        <v>56.155607000000003</v>
      </c>
      <c r="AH127">
        <v>2</v>
      </c>
      <c r="AI127" t="s">
        <v>103</v>
      </c>
      <c r="AJ127" t="s">
        <v>118</v>
      </c>
      <c r="AK127">
        <v>5</v>
      </c>
      <c r="AL127" t="s">
        <v>107</v>
      </c>
      <c r="AM127" t="s">
        <v>120</v>
      </c>
      <c r="AN127">
        <v>2</v>
      </c>
      <c r="AO127" t="s">
        <v>98</v>
      </c>
      <c r="AP127">
        <v>0.87212315195854295</v>
      </c>
    </row>
    <row r="128" spans="1:42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9"/>
        <v>6</v>
      </c>
      <c r="Z128">
        <v>3</v>
      </c>
      <c r="AA128">
        <v>12</v>
      </c>
      <c r="AB128">
        <f t="shared" si="17"/>
        <v>3</v>
      </c>
      <c r="AC128">
        <f t="shared" si="18"/>
        <v>3</v>
      </c>
      <c r="AD128">
        <f t="shared" si="14"/>
        <v>1</v>
      </c>
      <c r="AE128">
        <f t="shared" si="20"/>
        <v>16</v>
      </c>
      <c r="AF128">
        <v>-5.5759210000000001</v>
      </c>
      <c r="AG128">
        <v>56.155607000000003</v>
      </c>
      <c r="AH128">
        <v>2</v>
      </c>
      <c r="AI128" t="s">
        <v>103</v>
      </c>
      <c r="AJ128" t="s">
        <v>118</v>
      </c>
      <c r="AK128">
        <v>5</v>
      </c>
      <c r="AL128" t="s">
        <v>107</v>
      </c>
      <c r="AM128" t="s">
        <v>120</v>
      </c>
      <c r="AN128">
        <v>2</v>
      </c>
      <c r="AO128" t="s">
        <v>98</v>
      </c>
      <c r="AP128">
        <v>0.87212315195854295</v>
      </c>
    </row>
    <row r="129" spans="1:42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9"/>
        <v>3</v>
      </c>
      <c r="Z129">
        <v>0</v>
      </c>
      <c r="AA129">
        <v>12</v>
      </c>
      <c r="AB129">
        <f t="shared" si="17"/>
        <v>3</v>
      </c>
      <c r="AC129">
        <f t="shared" si="18"/>
        <v>0</v>
      </c>
      <c r="AD129" t="e">
        <f t="shared" si="14"/>
        <v>#DIV/0!</v>
      </c>
      <c r="AE129">
        <f t="shared" si="20"/>
        <v>16</v>
      </c>
      <c r="AF129">
        <v>-5.5759210000000001</v>
      </c>
      <c r="AG129">
        <v>56.155607000000003</v>
      </c>
      <c r="AH129">
        <v>2</v>
      </c>
      <c r="AI129" t="s">
        <v>103</v>
      </c>
      <c r="AJ129" t="s">
        <v>118</v>
      </c>
      <c r="AK129">
        <v>5</v>
      </c>
      <c r="AL129" t="s">
        <v>107</v>
      </c>
      <c r="AM129" t="s">
        <v>120</v>
      </c>
      <c r="AN129">
        <v>2</v>
      </c>
      <c r="AO129" t="s">
        <v>98</v>
      </c>
      <c r="AP129">
        <v>0.87212315195854295</v>
      </c>
    </row>
    <row r="130" spans="1:42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9"/>
        <v>3</v>
      </c>
      <c r="Z130">
        <v>1</v>
      </c>
      <c r="AA130">
        <v>12</v>
      </c>
      <c r="AB130">
        <f t="shared" ref="AB130:AB155" si="21">COUNTIF(H130:I130, "1") + COUNTIF(S130:T130, "1")</f>
        <v>2</v>
      </c>
      <c r="AC130">
        <f t="shared" ref="AC130:AC155" si="22">COUNTIF(E130:G130, "1") + COUNTIF(J130:R130,"1") + COUNTIF(U130,"1")</f>
        <v>1</v>
      </c>
      <c r="AD130">
        <f t="shared" si="14"/>
        <v>2</v>
      </c>
      <c r="AE130">
        <f t="shared" si="20"/>
        <v>16</v>
      </c>
      <c r="AF130">
        <v>-5.5759210000000001</v>
      </c>
      <c r="AG130">
        <v>56.155607000000003</v>
      </c>
      <c r="AH130">
        <v>2</v>
      </c>
      <c r="AI130" t="s">
        <v>103</v>
      </c>
      <c r="AJ130" t="s">
        <v>118</v>
      </c>
      <c r="AK130">
        <v>5</v>
      </c>
      <c r="AL130" t="s">
        <v>107</v>
      </c>
      <c r="AM130" t="s">
        <v>120</v>
      </c>
      <c r="AN130">
        <v>2</v>
      </c>
      <c r="AO130" t="s">
        <v>98</v>
      </c>
      <c r="AP130">
        <v>0.87212315195854295</v>
      </c>
    </row>
    <row r="131" spans="1:42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9"/>
        <v>4</v>
      </c>
      <c r="Z131">
        <v>2</v>
      </c>
      <c r="AA131">
        <v>12</v>
      </c>
      <c r="AB131">
        <f t="shared" si="21"/>
        <v>2</v>
      </c>
      <c r="AC131">
        <f t="shared" si="22"/>
        <v>2</v>
      </c>
      <c r="AD131">
        <f t="shared" ref="AD131:AD155" si="23">AB131/AC131</f>
        <v>1</v>
      </c>
      <c r="AE131">
        <f t="shared" si="20"/>
        <v>16</v>
      </c>
      <c r="AF131">
        <v>-5.5759210000000001</v>
      </c>
      <c r="AG131">
        <v>56.155607000000003</v>
      </c>
      <c r="AH131">
        <v>2</v>
      </c>
      <c r="AI131" t="s">
        <v>103</v>
      </c>
      <c r="AJ131" t="s">
        <v>118</v>
      </c>
      <c r="AK131">
        <v>5</v>
      </c>
      <c r="AL131" t="s">
        <v>107</v>
      </c>
      <c r="AM131" t="s">
        <v>120</v>
      </c>
      <c r="AN131">
        <v>2</v>
      </c>
      <c r="AO131" t="s">
        <v>98</v>
      </c>
      <c r="AP131">
        <v>0.87212315195854295</v>
      </c>
    </row>
    <row r="132" spans="1:42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9"/>
        <v>8</v>
      </c>
      <c r="Z132">
        <v>4</v>
      </c>
      <c r="AA132">
        <v>12</v>
      </c>
      <c r="AB132">
        <f t="shared" si="21"/>
        <v>4</v>
      </c>
      <c r="AC132">
        <f t="shared" si="22"/>
        <v>4</v>
      </c>
      <c r="AD132">
        <f t="shared" si="23"/>
        <v>1</v>
      </c>
      <c r="AE132">
        <f t="shared" si="20"/>
        <v>16</v>
      </c>
      <c r="AF132">
        <v>-5.5759210000000001</v>
      </c>
      <c r="AG132">
        <v>56.155607000000003</v>
      </c>
      <c r="AH132">
        <v>2</v>
      </c>
      <c r="AI132" t="s">
        <v>103</v>
      </c>
      <c r="AJ132" t="s">
        <v>118</v>
      </c>
      <c r="AK132">
        <v>5</v>
      </c>
      <c r="AL132" t="s">
        <v>107</v>
      </c>
      <c r="AM132" t="s">
        <v>120</v>
      </c>
      <c r="AN132">
        <v>2</v>
      </c>
      <c r="AO132" t="s">
        <v>98</v>
      </c>
      <c r="AP132">
        <v>0.87212315195854295</v>
      </c>
    </row>
    <row r="133" spans="1:42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9"/>
        <v>6</v>
      </c>
      <c r="Z133">
        <v>3</v>
      </c>
      <c r="AA133">
        <v>12</v>
      </c>
      <c r="AB133">
        <f t="shared" si="21"/>
        <v>3</v>
      </c>
      <c r="AC133">
        <f t="shared" si="22"/>
        <v>3</v>
      </c>
      <c r="AD133">
        <f t="shared" si="23"/>
        <v>1</v>
      </c>
      <c r="AE133">
        <f t="shared" si="20"/>
        <v>16</v>
      </c>
      <c r="AF133">
        <v>-5.5759210000000001</v>
      </c>
      <c r="AG133">
        <v>56.155607000000003</v>
      </c>
      <c r="AH133">
        <v>2</v>
      </c>
      <c r="AI133" t="s">
        <v>103</v>
      </c>
      <c r="AJ133" t="s">
        <v>118</v>
      </c>
      <c r="AK133">
        <v>5</v>
      </c>
      <c r="AL133" t="s">
        <v>107</v>
      </c>
      <c r="AM133" t="s">
        <v>120</v>
      </c>
      <c r="AN133">
        <v>2</v>
      </c>
      <c r="AO133" t="s">
        <v>98</v>
      </c>
      <c r="AP133">
        <v>0.87212315195854295</v>
      </c>
    </row>
    <row r="134" spans="1:42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9"/>
        <v>4</v>
      </c>
      <c r="Z134">
        <v>2</v>
      </c>
      <c r="AA134">
        <v>12</v>
      </c>
      <c r="AB134">
        <f t="shared" si="21"/>
        <v>2</v>
      </c>
      <c r="AC134">
        <f t="shared" si="22"/>
        <v>2</v>
      </c>
      <c r="AD134">
        <f t="shared" si="23"/>
        <v>1</v>
      </c>
      <c r="AE134">
        <f t="shared" si="20"/>
        <v>16</v>
      </c>
      <c r="AF134">
        <v>-5.5759210000000001</v>
      </c>
      <c r="AG134">
        <v>56.155607000000003</v>
      </c>
      <c r="AH134">
        <v>2</v>
      </c>
      <c r="AI134" t="s">
        <v>103</v>
      </c>
      <c r="AJ134" t="s">
        <v>118</v>
      </c>
      <c r="AK134">
        <v>5</v>
      </c>
      <c r="AL134" t="s">
        <v>107</v>
      </c>
      <c r="AM134" t="s">
        <v>120</v>
      </c>
      <c r="AN134">
        <v>2</v>
      </c>
      <c r="AO134" t="s">
        <v>98</v>
      </c>
      <c r="AP134">
        <v>0.87212315195854295</v>
      </c>
    </row>
    <row r="135" spans="1:42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9"/>
        <v>6</v>
      </c>
      <c r="Z135">
        <v>4</v>
      </c>
      <c r="AA135">
        <v>12</v>
      </c>
      <c r="AB135">
        <f t="shared" si="21"/>
        <v>2</v>
      </c>
      <c r="AC135">
        <f t="shared" si="22"/>
        <v>4</v>
      </c>
      <c r="AD135">
        <f t="shared" si="23"/>
        <v>0.5</v>
      </c>
      <c r="AE135">
        <f t="shared" si="20"/>
        <v>16</v>
      </c>
      <c r="AF135">
        <v>-5.5759210000000001</v>
      </c>
      <c r="AG135">
        <v>56.155607000000003</v>
      </c>
      <c r="AH135">
        <v>2</v>
      </c>
      <c r="AI135" t="s">
        <v>103</v>
      </c>
      <c r="AJ135" t="s">
        <v>118</v>
      </c>
      <c r="AK135">
        <v>5</v>
      </c>
      <c r="AL135" t="s">
        <v>107</v>
      </c>
      <c r="AM135" t="s">
        <v>120</v>
      </c>
      <c r="AN135">
        <v>2</v>
      </c>
      <c r="AO135" t="s">
        <v>98</v>
      </c>
      <c r="AP135">
        <v>0.87212315195854295</v>
      </c>
    </row>
    <row r="136" spans="1:42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9"/>
        <v>4</v>
      </c>
      <c r="Z136">
        <v>1</v>
      </c>
      <c r="AA136">
        <v>12</v>
      </c>
      <c r="AB136">
        <f t="shared" si="21"/>
        <v>2</v>
      </c>
      <c r="AC136">
        <f t="shared" si="22"/>
        <v>1</v>
      </c>
      <c r="AD136">
        <f t="shared" si="23"/>
        <v>2</v>
      </c>
      <c r="AE136">
        <f t="shared" si="20"/>
        <v>16</v>
      </c>
      <c r="AF136">
        <v>-5.5759210000000001</v>
      </c>
      <c r="AG136">
        <v>56.155607000000003</v>
      </c>
      <c r="AH136">
        <v>2</v>
      </c>
      <c r="AI136" t="s">
        <v>103</v>
      </c>
      <c r="AJ136" t="s">
        <v>118</v>
      </c>
      <c r="AK136">
        <v>5</v>
      </c>
      <c r="AL136" t="s">
        <v>107</v>
      </c>
      <c r="AM136" t="s">
        <v>120</v>
      </c>
      <c r="AN136">
        <v>2</v>
      </c>
      <c r="AO136" t="s">
        <v>98</v>
      </c>
      <c r="AP136">
        <v>0.87212315195854295</v>
      </c>
    </row>
    <row r="137" spans="1:42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9"/>
        <v>5</v>
      </c>
      <c r="Z137">
        <v>3</v>
      </c>
      <c r="AA137">
        <v>12</v>
      </c>
      <c r="AB137">
        <f t="shared" si="21"/>
        <v>2</v>
      </c>
      <c r="AC137">
        <f t="shared" si="22"/>
        <v>3</v>
      </c>
      <c r="AD137">
        <f t="shared" si="23"/>
        <v>0.66666666666666663</v>
      </c>
      <c r="AE137">
        <f t="shared" si="20"/>
        <v>16</v>
      </c>
      <c r="AF137">
        <v>-5.5759210000000001</v>
      </c>
      <c r="AG137">
        <v>56.155607000000003</v>
      </c>
      <c r="AH137">
        <v>2</v>
      </c>
      <c r="AI137" t="s">
        <v>103</v>
      </c>
      <c r="AJ137" t="s">
        <v>118</v>
      </c>
      <c r="AK137">
        <v>5</v>
      </c>
      <c r="AL137" t="s">
        <v>107</v>
      </c>
      <c r="AM137" t="s">
        <v>120</v>
      </c>
      <c r="AN137">
        <v>2</v>
      </c>
      <c r="AO137" t="s">
        <v>98</v>
      </c>
      <c r="AP137">
        <v>0.87212315195854295</v>
      </c>
    </row>
    <row r="138" spans="1:42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9"/>
        <v>5</v>
      </c>
      <c r="Z138">
        <v>2</v>
      </c>
      <c r="AA138">
        <v>12</v>
      </c>
      <c r="AB138">
        <f t="shared" si="21"/>
        <v>3</v>
      </c>
      <c r="AC138">
        <f t="shared" si="22"/>
        <v>2</v>
      </c>
      <c r="AD138">
        <f t="shared" si="23"/>
        <v>1.5</v>
      </c>
      <c r="AE138">
        <f t="shared" si="20"/>
        <v>16</v>
      </c>
      <c r="AF138">
        <v>-5.5759210000000001</v>
      </c>
      <c r="AG138">
        <v>56.155607000000003</v>
      </c>
      <c r="AH138">
        <v>2</v>
      </c>
      <c r="AI138" t="s">
        <v>103</v>
      </c>
      <c r="AJ138" t="s">
        <v>118</v>
      </c>
      <c r="AK138">
        <v>5</v>
      </c>
      <c r="AL138" t="s">
        <v>107</v>
      </c>
      <c r="AM138" t="s">
        <v>120</v>
      </c>
      <c r="AN138">
        <v>2</v>
      </c>
      <c r="AO138" t="s">
        <v>98</v>
      </c>
      <c r="AP138">
        <v>0.87212315195854295</v>
      </c>
    </row>
    <row r="139" spans="1:42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9"/>
        <v>6</v>
      </c>
      <c r="Z139">
        <v>4</v>
      </c>
      <c r="AA139">
        <v>12</v>
      </c>
      <c r="AB139">
        <f t="shared" si="21"/>
        <v>2</v>
      </c>
      <c r="AC139">
        <f t="shared" si="22"/>
        <v>4</v>
      </c>
      <c r="AD139">
        <f t="shared" si="23"/>
        <v>0.5</v>
      </c>
      <c r="AE139">
        <f t="shared" si="20"/>
        <v>16</v>
      </c>
      <c r="AF139">
        <v>-5.5759210000000001</v>
      </c>
      <c r="AG139">
        <v>56.155607000000003</v>
      </c>
      <c r="AH139">
        <v>2</v>
      </c>
      <c r="AI139" t="s">
        <v>103</v>
      </c>
      <c r="AJ139" t="s">
        <v>118</v>
      </c>
      <c r="AK139">
        <v>5</v>
      </c>
      <c r="AL139" t="s">
        <v>107</v>
      </c>
      <c r="AM139" t="s">
        <v>120</v>
      </c>
      <c r="AN139">
        <v>2</v>
      </c>
      <c r="AO139" t="s">
        <v>98</v>
      </c>
      <c r="AP139">
        <v>0.87212315195854295</v>
      </c>
    </row>
    <row r="140" spans="1:42" x14ac:dyDescent="0.2">
      <c r="A140" t="s">
        <v>58</v>
      </c>
      <c r="B140" t="s">
        <v>41</v>
      </c>
      <c r="C140" s="1">
        <v>0</v>
      </c>
      <c r="D140" s="1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9"/>
        <v>3</v>
      </c>
      <c r="Z140">
        <v>1</v>
      </c>
      <c r="AA140">
        <v>9</v>
      </c>
      <c r="AB140">
        <f t="shared" si="21"/>
        <v>2</v>
      </c>
      <c r="AC140">
        <f t="shared" si="22"/>
        <v>1</v>
      </c>
      <c r="AD140">
        <f t="shared" si="23"/>
        <v>2</v>
      </c>
      <c r="AE140">
        <f t="shared" si="20"/>
        <v>16</v>
      </c>
      <c r="AF140">
        <v>-5.6012940000000002</v>
      </c>
      <c r="AG140">
        <v>55.735104</v>
      </c>
      <c r="AH140">
        <v>2</v>
      </c>
      <c r="AI140" t="s">
        <v>103</v>
      </c>
      <c r="AJ140" t="s">
        <v>118</v>
      </c>
      <c r="AK140">
        <v>9</v>
      </c>
      <c r="AL140" t="s">
        <v>107</v>
      </c>
      <c r="AM140" t="s">
        <v>120</v>
      </c>
      <c r="AN140">
        <v>2</v>
      </c>
      <c r="AO140" t="s">
        <v>98</v>
      </c>
      <c r="AP140">
        <v>0.82763671875</v>
      </c>
    </row>
    <row r="141" spans="1:42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9"/>
        <v>2</v>
      </c>
      <c r="Z141">
        <v>0</v>
      </c>
      <c r="AA141">
        <v>9</v>
      </c>
      <c r="AB141">
        <f t="shared" si="21"/>
        <v>2</v>
      </c>
      <c r="AC141">
        <f t="shared" si="22"/>
        <v>0</v>
      </c>
      <c r="AD141" t="e">
        <f t="shared" si="23"/>
        <v>#DIV/0!</v>
      </c>
      <c r="AE141">
        <f t="shared" si="20"/>
        <v>16</v>
      </c>
      <c r="AF141">
        <v>-5.6012940000000002</v>
      </c>
      <c r="AG141">
        <v>55.735104</v>
      </c>
      <c r="AH141">
        <v>2</v>
      </c>
      <c r="AI141" t="s">
        <v>103</v>
      </c>
      <c r="AJ141" t="s">
        <v>118</v>
      </c>
      <c r="AK141">
        <v>9</v>
      </c>
      <c r="AL141" t="s">
        <v>107</v>
      </c>
      <c r="AM141" t="s">
        <v>120</v>
      </c>
      <c r="AN141">
        <v>2</v>
      </c>
      <c r="AO141" t="s">
        <v>98</v>
      </c>
      <c r="AP141">
        <v>0.82763671875</v>
      </c>
    </row>
    <row r="142" spans="1:42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9"/>
        <v>5</v>
      </c>
      <c r="Z142">
        <v>2</v>
      </c>
      <c r="AA142">
        <v>9</v>
      </c>
      <c r="AB142">
        <f t="shared" si="21"/>
        <v>3</v>
      </c>
      <c r="AC142">
        <f t="shared" si="22"/>
        <v>2</v>
      </c>
      <c r="AD142">
        <f t="shared" si="23"/>
        <v>1.5</v>
      </c>
      <c r="AE142">
        <f t="shared" si="20"/>
        <v>16</v>
      </c>
      <c r="AF142">
        <v>-5.6012940000000002</v>
      </c>
      <c r="AG142">
        <v>55.735104</v>
      </c>
      <c r="AH142">
        <v>2</v>
      </c>
      <c r="AI142" t="s">
        <v>103</v>
      </c>
      <c r="AJ142" t="s">
        <v>118</v>
      </c>
      <c r="AK142">
        <v>9</v>
      </c>
      <c r="AL142" t="s">
        <v>107</v>
      </c>
      <c r="AM142" t="s">
        <v>120</v>
      </c>
      <c r="AN142">
        <v>2</v>
      </c>
      <c r="AO142" t="s">
        <v>98</v>
      </c>
      <c r="AP142">
        <v>0.82763671875</v>
      </c>
    </row>
    <row r="143" spans="1:42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9"/>
        <v>3</v>
      </c>
      <c r="Z143">
        <v>1</v>
      </c>
      <c r="AA143">
        <v>9</v>
      </c>
      <c r="AB143">
        <f t="shared" si="21"/>
        <v>2</v>
      </c>
      <c r="AC143">
        <f t="shared" si="22"/>
        <v>1</v>
      </c>
      <c r="AD143">
        <f t="shared" si="23"/>
        <v>2</v>
      </c>
      <c r="AE143">
        <f t="shared" si="20"/>
        <v>16</v>
      </c>
      <c r="AF143">
        <v>-5.6012940000000002</v>
      </c>
      <c r="AG143">
        <v>55.735104</v>
      </c>
      <c r="AH143">
        <v>2</v>
      </c>
      <c r="AI143" t="s">
        <v>103</v>
      </c>
      <c r="AJ143" t="s">
        <v>118</v>
      </c>
      <c r="AK143">
        <v>9</v>
      </c>
      <c r="AL143" t="s">
        <v>107</v>
      </c>
      <c r="AM143" t="s">
        <v>120</v>
      </c>
      <c r="AN143">
        <v>2</v>
      </c>
      <c r="AO143" t="s">
        <v>98</v>
      </c>
      <c r="AP143">
        <v>0.82763671875</v>
      </c>
    </row>
    <row r="144" spans="1:42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9"/>
        <v>6</v>
      </c>
      <c r="Z144">
        <v>2</v>
      </c>
      <c r="AA144">
        <v>9</v>
      </c>
      <c r="AB144">
        <f t="shared" si="21"/>
        <v>4</v>
      </c>
      <c r="AC144">
        <f t="shared" si="22"/>
        <v>2</v>
      </c>
      <c r="AD144">
        <f t="shared" si="23"/>
        <v>2</v>
      </c>
      <c r="AE144">
        <f t="shared" si="20"/>
        <v>16</v>
      </c>
      <c r="AF144">
        <v>-5.6012940000000002</v>
      </c>
      <c r="AG144">
        <v>55.735104</v>
      </c>
      <c r="AH144">
        <v>2</v>
      </c>
      <c r="AI144" t="s">
        <v>103</v>
      </c>
      <c r="AJ144" t="s">
        <v>118</v>
      </c>
      <c r="AK144">
        <v>9</v>
      </c>
      <c r="AL144" t="s">
        <v>107</v>
      </c>
      <c r="AM144" t="s">
        <v>120</v>
      </c>
      <c r="AN144">
        <v>2</v>
      </c>
      <c r="AO144" t="s">
        <v>98</v>
      </c>
      <c r="AP144">
        <v>0.82763671875</v>
      </c>
    </row>
    <row r="145" spans="1:42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9"/>
        <v>4</v>
      </c>
      <c r="Z145">
        <v>2</v>
      </c>
      <c r="AA145">
        <v>9</v>
      </c>
      <c r="AB145">
        <f t="shared" si="21"/>
        <v>2</v>
      </c>
      <c r="AC145">
        <f t="shared" si="22"/>
        <v>2</v>
      </c>
      <c r="AD145">
        <f t="shared" si="23"/>
        <v>1</v>
      </c>
      <c r="AE145">
        <f t="shared" si="20"/>
        <v>16</v>
      </c>
      <c r="AF145">
        <v>-5.6012940000000002</v>
      </c>
      <c r="AG145">
        <v>55.735104</v>
      </c>
      <c r="AH145">
        <v>2</v>
      </c>
      <c r="AI145" t="s">
        <v>103</v>
      </c>
      <c r="AJ145" t="s">
        <v>118</v>
      </c>
      <c r="AK145">
        <v>9</v>
      </c>
      <c r="AL145" t="s">
        <v>107</v>
      </c>
      <c r="AM145" t="s">
        <v>120</v>
      </c>
      <c r="AN145">
        <v>2</v>
      </c>
      <c r="AO145" t="s">
        <v>98</v>
      </c>
      <c r="AP145">
        <v>0.82763671875</v>
      </c>
    </row>
    <row r="146" spans="1:42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9"/>
        <v>4</v>
      </c>
      <c r="Z146">
        <v>1</v>
      </c>
      <c r="AA146">
        <v>9</v>
      </c>
      <c r="AB146">
        <f t="shared" si="21"/>
        <v>3</v>
      </c>
      <c r="AC146">
        <f t="shared" si="22"/>
        <v>1</v>
      </c>
      <c r="AD146">
        <f t="shared" si="23"/>
        <v>3</v>
      </c>
      <c r="AE146">
        <f t="shared" si="20"/>
        <v>16</v>
      </c>
      <c r="AF146">
        <v>-5.6012940000000002</v>
      </c>
      <c r="AG146">
        <v>55.735104</v>
      </c>
      <c r="AH146">
        <v>2</v>
      </c>
      <c r="AI146" t="s">
        <v>103</v>
      </c>
      <c r="AJ146" t="s">
        <v>118</v>
      </c>
      <c r="AK146">
        <v>9</v>
      </c>
      <c r="AL146" t="s">
        <v>107</v>
      </c>
      <c r="AM146" t="s">
        <v>120</v>
      </c>
      <c r="AN146">
        <v>2</v>
      </c>
      <c r="AO146" t="s">
        <v>98</v>
      </c>
      <c r="AP146">
        <v>0.82763671875</v>
      </c>
    </row>
    <row r="147" spans="1:42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9"/>
        <v>3</v>
      </c>
      <c r="Z147">
        <v>1</v>
      </c>
      <c r="AA147">
        <v>9</v>
      </c>
      <c r="AB147">
        <f t="shared" si="21"/>
        <v>2</v>
      </c>
      <c r="AC147">
        <f t="shared" si="22"/>
        <v>1</v>
      </c>
      <c r="AD147">
        <f t="shared" si="23"/>
        <v>2</v>
      </c>
      <c r="AE147">
        <f t="shared" si="20"/>
        <v>16</v>
      </c>
      <c r="AF147">
        <v>-5.6012940000000002</v>
      </c>
      <c r="AG147">
        <v>55.735104</v>
      </c>
      <c r="AH147">
        <v>2</v>
      </c>
      <c r="AI147" t="s">
        <v>103</v>
      </c>
      <c r="AJ147" t="s">
        <v>118</v>
      </c>
      <c r="AK147">
        <v>9</v>
      </c>
      <c r="AL147" t="s">
        <v>107</v>
      </c>
      <c r="AM147" t="s">
        <v>120</v>
      </c>
      <c r="AN147">
        <v>2</v>
      </c>
      <c r="AO147" t="s">
        <v>98</v>
      </c>
      <c r="AP147">
        <v>0.82763671875</v>
      </c>
    </row>
    <row r="148" spans="1:42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9"/>
        <v>4</v>
      </c>
      <c r="Z148">
        <v>2</v>
      </c>
      <c r="AA148">
        <v>9</v>
      </c>
      <c r="AB148">
        <f t="shared" si="21"/>
        <v>2</v>
      </c>
      <c r="AC148">
        <f t="shared" si="22"/>
        <v>2</v>
      </c>
      <c r="AD148">
        <f t="shared" si="23"/>
        <v>1</v>
      </c>
      <c r="AE148">
        <f t="shared" si="20"/>
        <v>16</v>
      </c>
      <c r="AF148">
        <v>-5.6012940000000002</v>
      </c>
      <c r="AG148">
        <v>55.735104</v>
      </c>
      <c r="AH148">
        <v>2</v>
      </c>
      <c r="AI148" t="s">
        <v>103</v>
      </c>
      <c r="AJ148" t="s">
        <v>118</v>
      </c>
      <c r="AK148">
        <v>9</v>
      </c>
      <c r="AL148" t="s">
        <v>107</v>
      </c>
      <c r="AM148" t="s">
        <v>120</v>
      </c>
      <c r="AN148">
        <v>2</v>
      </c>
      <c r="AO148" t="s">
        <v>98</v>
      </c>
      <c r="AP148">
        <v>0.82763671875</v>
      </c>
    </row>
    <row r="149" spans="1:42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9"/>
        <v>5</v>
      </c>
      <c r="Z149">
        <v>2</v>
      </c>
      <c r="AA149">
        <v>9</v>
      </c>
      <c r="AB149">
        <f t="shared" si="21"/>
        <v>3</v>
      </c>
      <c r="AC149">
        <f t="shared" si="22"/>
        <v>2</v>
      </c>
      <c r="AD149">
        <f t="shared" si="23"/>
        <v>1.5</v>
      </c>
      <c r="AE149">
        <f t="shared" si="20"/>
        <v>16</v>
      </c>
      <c r="AF149">
        <v>-5.6012940000000002</v>
      </c>
      <c r="AG149">
        <v>55.735104</v>
      </c>
      <c r="AH149">
        <v>2</v>
      </c>
      <c r="AI149" t="s">
        <v>103</v>
      </c>
      <c r="AJ149" t="s">
        <v>118</v>
      </c>
      <c r="AK149">
        <v>9</v>
      </c>
      <c r="AL149" t="s">
        <v>107</v>
      </c>
      <c r="AM149" t="s">
        <v>120</v>
      </c>
      <c r="AN149">
        <v>2</v>
      </c>
      <c r="AO149" t="s">
        <v>98</v>
      </c>
      <c r="AP149">
        <v>0.82763671875</v>
      </c>
    </row>
    <row r="150" spans="1:42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9"/>
        <v>4</v>
      </c>
      <c r="Z150">
        <v>0</v>
      </c>
      <c r="AA150">
        <v>9</v>
      </c>
      <c r="AB150">
        <f t="shared" si="21"/>
        <v>3</v>
      </c>
      <c r="AC150">
        <f t="shared" si="22"/>
        <v>0</v>
      </c>
      <c r="AD150" t="e">
        <f t="shared" si="23"/>
        <v>#DIV/0!</v>
      </c>
      <c r="AE150">
        <f xml:space="preserve"> ROWS(B150:B165)</f>
        <v>16</v>
      </c>
      <c r="AF150">
        <v>-5.6012940000000002</v>
      </c>
      <c r="AG150">
        <v>55.735104</v>
      </c>
      <c r="AH150">
        <v>2</v>
      </c>
      <c r="AI150" t="s">
        <v>103</v>
      </c>
      <c r="AJ150" t="s">
        <v>118</v>
      </c>
      <c r="AK150">
        <v>9</v>
      </c>
      <c r="AL150" t="s">
        <v>107</v>
      </c>
      <c r="AM150" t="s">
        <v>120</v>
      </c>
      <c r="AN150">
        <v>2</v>
      </c>
      <c r="AO150" t="s">
        <v>98</v>
      </c>
      <c r="AP150">
        <v>0.82763671875</v>
      </c>
    </row>
    <row r="151" spans="1:42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9"/>
        <v>2</v>
      </c>
      <c r="Z151">
        <v>0</v>
      </c>
      <c r="AA151">
        <v>9</v>
      </c>
      <c r="AB151">
        <f t="shared" si="21"/>
        <v>2</v>
      </c>
      <c r="AC151">
        <f t="shared" si="22"/>
        <v>0</v>
      </c>
      <c r="AD151" t="e">
        <f t="shared" si="23"/>
        <v>#DIV/0!</v>
      </c>
      <c r="AE151">
        <f t="shared" si="20"/>
        <v>16</v>
      </c>
      <c r="AF151">
        <v>-5.6012940000000002</v>
      </c>
      <c r="AG151">
        <v>55.735104</v>
      </c>
      <c r="AH151">
        <v>2</v>
      </c>
      <c r="AI151" t="s">
        <v>103</v>
      </c>
      <c r="AJ151" t="s">
        <v>118</v>
      </c>
      <c r="AK151">
        <v>9</v>
      </c>
      <c r="AL151" t="s">
        <v>107</v>
      </c>
      <c r="AM151" t="s">
        <v>120</v>
      </c>
      <c r="AN151">
        <v>2</v>
      </c>
      <c r="AO151" t="s">
        <v>98</v>
      </c>
      <c r="AP151">
        <v>0.82763671875</v>
      </c>
    </row>
    <row r="152" spans="1:42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9"/>
        <v>4</v>
      </c>
      <c r="Z152">
        <v>1</v>
      </c>
      <c r="AA152">
        <v>9</v>
      </c>
      <c r="AB152">
        <f t="shared" si="21"/>
        <v>3</v>
      </c>
      <c r="AC152">
        <f t="shared" si="22"/>
        <v>1</v>
      </c>
      <c r="AD152">
        <f t="shared" si="23"/>
        <v>3</v>
      </c>
      <c r="AE152">
        <f t="shared" si="20"/>
        <v>16</v>
      </c>
      <c r="AF152">
        <v>-5.6012940000000002</v>
      </c>
      <c r="AG152">
        <v>55.735104</v>
      </c>
      <c r="AH152">
        <v>2</v>
      </c>
      <c r="AI152" t="s">
        <v>103</v>
      </c>
      <c r="AJ152" t="s">
        <v>118</v>
      </c>
      <c r="AK152">
        <v>9</v>
      </c>
      <c r="AL152" t="s">
        <v>107</v>
      </c>
      <c r="AM152" t="s">
        <v>120</v>
      </c>
      <c r="AN152">
        <v>2</v>
      </c>
      <c r="AO152" t="s">
        <v>98</v>
      </c>
      <c r="AP152">
        <v>0.82763671875</v>
      </c>
    </row>
    <row r="153" spans="1:42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9"/>
        <v>5</v>
      </c>
      <c r="Z153">
        <v>2</v>
      </c>
      <c r="AA153">
        <v>9</v>
      </c>
      <c r="AB153">
        <f t="shared" si="21"/>
        <v>3</v>
      </c>
      <c r="AC153">
        <f t="shared" si="22"/>
        <v>2</v>
      </c>
      <c r="AD153">
        <f t="shared" si="23"/>
        <v>1.5</v>
      </c>
      <c r="AE153">
        <f t="shared" si="20"/>
        <v>16</v>
      </c>
      <c r="AF153">
        <v>-5.6012940000000002</v>
      </c>
      <c r="AG153">
        <v>55.735104</v>
      </c>
      <c r="AH153">
        <v>2</v>
      </c>
      <c r="AI153" t="s">
        <v>103</v>
      </c>
      <c r="AJ153" t="s">
        <v>118</v>
      </c>
      <c r="AK153">
        <v>9</v>
      </c>
      <c r="AL153" t="s">
        <v>107</v>
      </c>
      <c r="AM153" t="s">
        <v>120</v>
      </c>
      <c r="AN153">
        <v>2</v>
      </c>
      <c r="AO153" t="s">
        <v>98</v>
      </c>
      <c r="AP153">
        <v>0.82763671875</v>
      </c>
    </row>
    <row r="154" spans="1:42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9"/>
        <v>4</v>
      </c>
      <c r="Z154">
        <v>1</v>
      </c>
      <c r="AA154">
        <v>9</v>
      </c>
      <c r="AB154">
        <f t="shared" si="21"/>
        <v>3</v>
      </c>
      <c r="AC154">
        <f t="shared" si="22"/>
        <v>1</v>
      </c>
      <c r="AD154">
        <f t="shared" si="23"/>
        <v>3</v>
      </c>
      <c r="AE154">
        <f t="shared" si="20"/>
        <v>16</v>
      </c>
      <c r="AF154">
        <v>-5.6012940000000002</v>
      </c>
      <c r="AG154">
        <v>55.735104</v>
      </c>
      <c r="AH154">
        <v>2</v>
      </c>
      <c r="AI154" t="s">
        <v>103</v>
      </c>
      <c r="AJ154" t="s">
        <v>118</v>
      </c>
      <c r="AK154">
        <v>9</v>
      </c>
      <c r="AL154" t="s">
        <v>107</v>
      </c>
      <c r="AM154" t="s">
        <v>120</v>
      </c>
      <c r="AN154">
        <v>2</v>
      </c>
      <c r="AO154" t="s">
        <v>98</v>
      </c>
      <c r="AP154">
        <v>0.82763671875</v>
      </c>
    </row>
    <row r="155" spans="1:42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9"/>
        <v>6</v>
      </c>
      <c r="Z155">
        <v>3</v>
      </c>
      <c r="AA155">
        <v>9</v>
      </c>
      <c r="AB155">
        <f t="shared" si="21"/>
        <v>3</v>
      </c>
      <c r="AC155">
        <f t="shared" si="22"/>
        <v>3</v>
      </c>
      <c r="AD155">
        <f t="shared" si="23"/>
        <v>1</v>
      </c>
      <c r="AE155">
        <f t="shared" si="20"/>
        <v>16</v>
      </c>
      <c r="AF155">
        <v>-5.6012940000000002</v>
      </c>
      <c r="AG155">
        <v>55.735104</v>
      </c>
      <c r="AH155">
        <v>2</v>
      </c>
      <c r="AI155" t="s">
        <v>103</v>
      </c>
      <c r="AJ155" t="s">
        <v>118</v>
      </c>
      <c r="AK155">
        <v>9</v>
      </c>
      <c r="AL155" t="s">
        <v>107</v>
      </c>
      <c r="AM155" t="s">
        <v>120</v>
      </c>
      <c r="AN155">
        <v>2</v>
      </c>
      <c r="AO155" t="s">
        <v>98</v>
      </c>
      <c r="AP155">
        <v>0.82763671875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baseColWidth="10" defaultColWidth="8.83203125" defaultRowHeight="16" x14ac:dyDescent="0.2"/>
  <cols>
    <col min="7" max="7" width="12.5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70</v>
      </c>
    </row>
    <row r="2" spans="1:23" x14ac:dyDescent="0.2">
      <c r="A2" t="s">
        <v>31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 x14ac:dyDescent="0.2">
      <c r="A3" t="s">
        <v>33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 x14ac:dyDescent="0.2">
      <c r="A4" t="s">
        <v>34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 x14ac:dyDescent="0.2">
      <c r="A5" t="s">
        <v>35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 x14ac:dyDescent="0.2">
      <c r="A6" t="s">
        <v>36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 x14ac:dyDescent="0.2">
      <c r="A7" t="s">
        <v>37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 x14ac:dyDescent="0.2">
      <c r="A8" t="s">
        <v>38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 x14ac:dyDescent="0.2">
      <c r="A9" t="s">
        <v>39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 x14ac:dyDescent="0.2">
      <c r="A10" t="s">
        <v>40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 x14ac:dyDescent="0.2">
      <c r="A11" t="s">
        <v>41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 x14ac:dyDescent="0.2"/>
    <row r="15" spans="1:23" x14ac:dyDescent="0.2">
      <c r="A15" t="s">
        <v>31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 x14ac:dyDescent="0.2">
      <c r="A16" t="s">
        <v>33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 x14ac:dyDescent="0.2">
      <c r="A17" t="s">
        <v>34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 x14ac:dyDescent="0.2">
      <c r="A18" t="s">
        <v>35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 x14ac:dyDescent="0.2">
      <c r="A19" t="s">
        <v>36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 x14ac:dyDescent="0.2">
      <c r="A20" t="s">
        <v>37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 x14ac:dyDescent="0.2">
      <c r="A21" t="s">
        <v>38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 x14ac:dyDescent="0.2">
      <c r="A22" t="s">
        <v>39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 x14ac:dyDescent="0.2">
      <c r="A23" t="s">
        <v>40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 x14ac:dyDescent="0.2">
      <c r="A24" t="s">
        <v>41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145" activePane="bottomLeft" state="frozen"/>
      <selection pane="bottomLeft" activeCell="AF145" sqref="AF1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5</v>
      </c>
      <c r="J1" t="s">
        <v>6</v>
      </c>
      <c r="K1" t="s">
        <v>67</v>
      </c>
      <c r="L1" t="s">
        <v>8</v>
      </c>
      <c r="M1" t="s">
        <v>9</v>
      </c>
      <c r="N1" t="s">
        <v>10</v>
      </c>
      <c r="O1" t="s">
        <v>68</v>
      </c>
      <c r="P1" t="s">
        <v>69</v>
      </c>
      <c r="Q1" t="s">
        <v>13</v>
      </c>
      <c r="R1" t="s">
        <v>12</v>
      </c>
      <c r="S1" t="s">
        <v>14</v>
      </c>
      <c r="T1" t="s">
        <v>140</v>
      </c>
      <c r="U1" t="s">
        <v>15</v>
      </c>
      <c r="V1" t="s">
        <v>16</v>
      </c>
      <c r="W1" s="8" t="s">
        <v>17</v>
      </c>
      <c r="X1" t="s">
        <v>86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141</v>
      </c>
    </row>
    <row r="2" spans="1:30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44" si="0" xml:space="preserve"> COUNTIF(E2:Z2, "&lt;&gt;0")</f>
        <v>7</v>
      </c>
    </row>
    <row r="3" spans="1:30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7</v>
      </c>
    </row>
    <row r="4" spans="1:30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7</v>
      </c>
    </row>
    <row r="5" spans="1:30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8</v>
      </c>
    </row>
    <row r="6" spans="1:30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8</v>
      </c>
    </row>
    <row r="7" spans="1:30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8</v>
      </c>
    </row>
    <row r="8" spans="1:30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</row>
    <row r="9" spans="1:30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6</v>
      </c>
    </row>
    <row r="10" spans="1:30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8</v>
      </c>
    </row>
    <row r="11" spans="1:30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8</v>
      </c>
    </row>
    <row r="12" spans="1:30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8</v>
      </c>
    </row>
    <row r="13" spans="1:30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7</v>
      </c>
    </row>
    <row r="14" spans="1:30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8</v>
      </c>
    </row>
    <row r="15" spans="1:30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</v>
      </c>
    </row>
    <row r="16" spans="1:30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5</v>
      </c>
    </row>
    <row r="17" spans="1:29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11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5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7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4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t="shared" si="0"/>
        <v>7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7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5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4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3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4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t="shared" si="0"/>
        <v>6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6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5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6</v>
      </c>
    </row>
    <row r="31" spans="1:29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5</v>
      </c>
    </row>
    <row r="32" spans="1:29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t="shared" si="0"/>
        <v>6</v>
      </c>
    </row>
    <row r="33" spans="1:29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3</v>
      </c>
    </row>
    <row r="34" spans="1:29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6</v>
      </c>
    </row>
    <row r="35" spans="1:29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5</v>
      </c>
    </row>
    <row r="36" spans="1:29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7</v>
      </c>
    </row>
    <row r="37" spans="1:29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6</v>
      </c>
    </row>
    <row r="38" spans="1:29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6</v>
      </c>
    </row>
    <row r="39" spans="1:29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7</v>
      </c>
    </row>
    <row r="40" spans="1:29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6</v>
      </c>
    </row>
    <row r="41" spans="1:29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t="shared" si="0"/>
        <v>7</v>
      </c>
    </row>
    <row r="42" spans="1:29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7</v>
      </c>
    </row>
    <row r="43" spans="1:29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8</v>
      </c>
    </row>
    <row r="44" spans="1:29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t="shared" si="0"/>
        <v>5</v>
      </c>
    </row>
    <row r="45" spans="1:29" x14ac:dyDescent="0.2">
      <c r="A45" t="s">
        <v>63</v>
      </c>
      <c r="B45" t="s">
        <v>34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1" xml:space="preserve"> COUNTIF(E45:Z45, "&lt;&gt;0")</f>
        <v>5</v>
      </c>
    </row>
    <row r="46" spans="1:29" x14ac:dyDescent="0.2">
      <c r="A46" t="s">
        <v>142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8</v>
      </c>
    </row>
    <row r="47" spans="1:29" x14ac:dyDescent="0.2">
      <c r="A47" t="s">
        <v>142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7</v>
      </c>
    </row>
    <row r="48" spans="1:29" x14ac:dyDescent="0.2">
      <c r="A48" t="s">
        <v>142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6</v>
      </c>
    </row>
    <row r="49" spans="1:29" x14ac:dyDescent="0.2">
      <c r="A49" t="s">
        <v>142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6</v>
      </c>
    </row>
    <row r="50" spans="1:29" x14ac:dyDescent="0.2">
      <c r="A50" t="s">
        <v>142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6</v>
      </c>
    </row>
    <row r="51" spans="1:29" x14ac:dyDescent="0.2">
      <c r="A51" t="s">
        <v>142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7</v>
      </c>
    </row>
    <row r="52" spans="1:29" x14ac:dyDescent="0.2">
      <c r="A52" t="s">
        <v>142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6</v>
      </c>
    </row>
    <row r="53" spans="1:29" x14ac:dyDescent="0.2">
      <c r="A53" t="s">
        <v>142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7</v>
      </c>
    </row>
    <row r="54" spans="1:29" x14ac:dyDescent="0.2">
      <c r="A54" t="s">
        <v>142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6</v>
      </c>
    </row>
    <row r="55" spans="1:29" x14ac:dyDescent="0.2">
      <c r="A55" t="s">
        <v>142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6</v>
      </c>
    </row>
    <row r="56" spans="1:29" x14ac:dyDescent="0.2">
      <c r="A56" t="s">
        <v>142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7</v>
      </c>
    </row>
    <row r="57" spans="1:29" x14ac:dyDescent="0.2">
      <c r="A57" t="s">
        <v>142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7</v>
      </c>
    </row>
    <row r="58" spans="1:29" x14ac:dyDescent="0.2">
      <c r="A58" t="s">
        <v>142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4</v>
      </c>
    </row>
    <row r="59" spans="1:29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4</v>
      </c>
    </row>
    <row r="60" spans="1:29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8</v>
      </c>
    </row>
    <row r="61" spans="1:29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9</v>
      </c>
    </row>
    <row r="62" spans="1:29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7</v>
      </c>
    </row>
    <row r="63" spans="1:29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7</v>
      </c>
    </row>
    <row r="64" spans="1:29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5</v>
      </c>
    </row>
    <row r="65" spans="1:29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5</v>
      </c>
    </row>
    <row r="66" spans="1:29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7</v>
      </c>
    </row>
    <row r="67" spans="1:29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1"/>
        <v>4</v>
      </c>
    </row>
    <row r="69" spans="1:29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1"/>
        <v>7</v>
      </c>
    </row>
    <row r="70" spans="1:29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1"/>
        <v>6</v>
      </c>
    </row>
    <row r="71" spans="1:29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4</v>
      </c>
    </row>
    <row r="72" spans="1:29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5</v>
      </c>
    </row>
    <row r="73" spans="1:29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"/>
        <v>8</v>
      </c>
    </row>
    <row r="74" spans="1:29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7</v>
      </c>
    </row>
    <row r="75" spans="1:29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1"/>
        <v>7</v>
      </c>
    </row>
    <row r="76" spans="1:29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1"/>
        <v>8</v>
      </c>
    </row>
    <row r="77" spans="1:29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1"/>
        <v>5</v>
      </c>
    </row>
    <row r="78" spans="1:29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1"/>
        <v>8</v>
      </c>
    </row>
    <row r="79" spans="1:29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1"/>
        <v>7</v>
      </c>
    </row>
    <row r="80" spans="1:29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1"/>
        <v>7</v>
      </c>
    </row>
    <row r="81" spans="1:29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10</v>
      </c>
    </row>
    <row r="82" spans="1:29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8</v>
      </c>
    </row>
    <row r="83" spans="1:29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1"/>
        <v>8</v>
      </c>
    </row>
    <row r="84" spans="1:29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7</v>
      </c>
    </row>
    <row r="85" spans="1:29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6</v>
      </c>
    </row>
    <row r="86" spans="1:29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1"/>
        <v>6</v>
      </c>
    </row>
    <row r="87" spans="1:29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"/>
        <v>4</v>
      </c>
    </row>
    <row r="88" spans="1:29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1"/>
        <v>7</v>
      </c>
    </row>
    <row r="89" spans="1:29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1"/>
        <v>4</v>
      </c>
    </row>
    <row r="90" spans="1:29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1"/>
        <v>2</v>
      </c>
    </row>
    <row r="91" spans="1:29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1"/>
        <v>3</v>
      </c>
    </row>
    <row r="92" spans="1:29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1"/>
        <v>4</v>
      </c>
    </row>
    <row r="93" spans="1:29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1"/>
        <v>3</v>
      </c>
    </row>
    <row r="94" spans="1:29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1"/>
        <v>4</v>
      </c>
    </row>
    <row r="95" spans="1:29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1"/>
        <v>7</v>
      </c>
    </row>
    <row r="97" spans="1:29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6</v>
      </c>
    </row>
    <row r="98" spans="1:29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1"/>
        <v>6</v>
      </c>
    </row>
    <row r="99" spans="1:29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1"/>
        <v>8</v>
      </c>
    </row>
    <row r="100" spans="1:29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5</v>
      </c>
    </row>
    <row r="101" spans="1:29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5</v>
      </c>
    </row>
    <row r="102" spans="1:29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1"/>
        <v>5</v>
      </c>
    </row>
    <row r="103" spans="1:29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1"/>
        <v>7</v>
      </c>
    </row>
    <row r="104" spans="1:29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1"/>
        <v>3</v>
      </c>
    </row>
    <row r="105" spans="1:29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"/>
        <v>5</v>
      </c>
    </row>
    <row r="106" spans="1:29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1"/>
        <v>8</v>
      </c>
    </row>
    <row r="107" spans="1:29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1"/>
        <v>6</v>
      </c>
    </row>
    <row r="108" spans="1:29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1"/>
        <v>8</v>
      </c>
    </row>
    <row r="109" spans="1:29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2" xml:space="preserve"> COUNTIF(E109:Z109, "&lt;&gt;0")</f>
        <v>9</v>
      </c>
    </row>
    <row r="110" spans="1:29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2"/>
        <v>8</v>
      </c>
    </row>
    <row r="111" spans="1:29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2"/>
        <v>7</v>
      </c>
    </row>
    <row r="112" spans="1:29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2"/>
        <v>7</v>
      </c>
    </row>
    <row r="113" spans="1:29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2"/>
        <v>8</v>
      </c>
    </row>
    <row r="114" spans="1:29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2"/>
        <v>5</v>
      </c>
    </row>
    <row r="115" spans="1:29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2"/>
        <v>7</v>
      </c>
    </row>
    <row r="116" spans="1:29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2"/>
        <v>5</v>
      </c>
    </row>
    <row r="117" spans="1:29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2"/>
        <v>6</v>
      </c>
    </row>
    <row r="118" spans="1:29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2"/>
        <v>6</v>
      </c>
    </row>
    <row r="119" spans="1:29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2"/>
        <v>4</v>
      </c>
    </row>
    <row r="120" spans="1:29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2"/>
        <v>7</v>
      </c>
    </row>
    <row r="121" spans="1:29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2"/>
        <v>6</v>
      </c>
    </row>
    <row r="122" spans="1:29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2"/>
        <v>7</v>
      </c>
    </row>
    <row r="123" spans="1:29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2"/>
        <v>8</v>
      </c>
    </row>
    <row r="124" spans="1:29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"/>
        <v>6</v>
      </c>
    </row>
    <row r="125" spans="1:29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2"/>
        <v>5</v>
      </c>
    </row>
    <row r="126" spans="1:29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"/>
        <v>5</v>
      </c>
    </row>
    <row r="127" spans="1:29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2"/>
        <v>5</v>
      </c>
    </row>
    <row r="128" spans="1:29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"/>
        <v>6</v>
      </c>
    </row>
    <row r="129" spans="1:29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"/>
        <v>3</v>
      </c>
    </row>
    <row r="130" spans="1:29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2"/>
        <v>3</v>
      </c>
    </row>
    <row r="131" spans="1:29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"/>
        <v>4</v>
      </c>
    </row>
    <row r="132" spans="1:29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"/>
        <v>8</v>
      </c>
    </row>
    <row r="133" spans="1:29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"/>
        <v>6</v>
      </c>
    </row>
    <row r="134" spans="1:29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4</v>
      </c>
    </row>
    <row r="135" spans="1:29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6</v>
      </c>
    </row>
    <row r="136" spans="1:29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2"/>
        <v>4</v>
      </c>
    </row>
    <row r="137" spans="1:29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5</v>
      </c>
    </row>
    <row r="138" spans="1:29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"/>
        <v>5</v>
      </c>
    </row>
    <row r="139" spans="1:29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6</v>
      </c>
    </row>
    <row r="140" spans="1:29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2"/>
        <v>3</v>
      </c>
    </row>
    <row r="141" spans="1:29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2"/>
        <v>2</v>
      </c>
    </row>
    <row r="142" spans="1:29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"/>
        <v>5</v>
      </c>
    </row>
    <row r="143" spans="1:29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"/>
        <v>3</v>
      </c>
    </row>
    <row r="144" spans="1:29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"/>
        <v>6</v>
      </c>
    </row>
    <row r="145" spans="1:29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2"/>
        <v>4</v>
      </c>
    </row>
    <row r="146" spans="1:29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2"/>
        <v>4</v>
      </c>
    </row>
    <row r="147" spans="1:29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"/>
        <v>3</v>
      </c>
    </row>
    <row r="148" spans="1:29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2"/>
        <v>4</v>
      </c>
    </row>
    <row r="149" spans="1:29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2"/>
        <v>6</v>
      </c>
    </row>
    <row r="150" spans="1:29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2"/>
        <v>4</v>
      </c>
    </row>
    <row r="151" spans="1:29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2"/>
        <v>3</v>
      </c>
    </row>
    <row r="152" spans="1:29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2"/>
        <v>4</v>
      </c>
    </row>
    <row r="153" spans="1:29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2"/>
        <v>5</v>
      </c>
    </row>
    <row r="154" spans="1:29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2"/>
        <v>5</v>
      </c>
    </row>
    <row r="155" spans="1:29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2"/>
        <v>6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baseColWidth="10" defaultColWidth="11" defaultRowHeight="16" x14ac:dyDescent="0.2"/>
  <cols>
    <col min="1" max="1" width="12.1640625" customWidth="1"/>
    <col min="6" max="6" width="16" customWidth="1"/>
    <col min="7" max="7" width="18.1640625" customWidth="1"/>
  </cols>
  <sheetData>
    <row r="1" spans="1:9" x14ac:dyDescent="0.2">
      <c r="A1" s="6" t="s">
        <v>1</v>
      </c>
      <c r="B1" s="6" t="s">
        <v>22</v>
      </c>
      <c r="C1" s="6" t="s">
        <v>143</v>
      </c>
      <c r="D1" s="6" t="s">
        <v>77</v>
      </c>
      <c r="E1" s="6" t="s">
        <v>144</v>
      </c>
      <c r="F1" s="6" t="s">
        <v>0</v>
      </c>
      <c r="G1" s="6" t="s">
        <v>28</v>
      </c>
      <c r="H1" s="6" t="s">
        <v>145</v>
      </c>
      <c r="I1" s="6" t="s">
        <v>146</v>
      </c>
    </row>
    <row r="2" spans="1:9" x14ac:dyDescent="0.2">
      <c r="A2" t="s">
        <v>31</v>
      </c>
      <c r="B2">
        <v>4</v>
      </c>
      <c r="D2">
        <v>1</v>
      </c>
      <c r="E2">
        <v>10</v>
      </c>
      <c r="F2" t="s">
        <v>30</v>
      </c>
      <c r="G2" s="2">
        <v>0.9916666666666667</v>
      </c>
    </row>
    <row r="3" spans="1:9" x14ac:dyDescent="0.2">
      <c r="A3" t="s">
        <v>31</v>
      </c>
      <c r="B3">
        <v>4</v>
      </c>
      <c r="D3">
        <v>1</v>
      </c>
      <c r="E3">
        <v>40</v>
      </c>
      <c r="F3" t="s">
        <v>30</v>
      </c>
      <c r="G3" s="2"/>
    </row>
    <row r="4" spans="1:9" x14ac:dyDescent="0.2">
      <c r="A4" t="s">
        <v>31</v>
      </c>
      <c r="B4">
        <v>5</v>
      </c>
      <c r="D4">
        <v>1</v>
      </c>
      <c r="E4">
        <v>70</v>
      </c>
      <c r="F4" t="s">
        <v>30</v>
      </c>
      <c r="G4" s="2"/>
    </row>
    <row r="5" spans="1:9" x14ac:dyDescent="0.2">
      <c r="A5" t="s">
        <v>31</v>
      </c>
      <c r="B5">
        <v>5</v>
      </c>
      <c r="D5">
        <v>1</v>
      </c>
      <c r="E5">
        <v>100</v>
      </c>
      <c r="F5" t="s">
        <v>30</v>
      </c>
      <c r="G5" s="2"/>
    </row>
    <row r="6" spans="1:9" x14ac:dyDescent="0.2">
      <c r="A6" t="s">
        <v>31</v>
      </c>
      <c r="B6">
        <v>5</v>
      </c>
      <c r="D6">
        <v>1</v>
      </c>
      <c r="E6">
        <v>130</v>
      </c>
      <c r="F6" t="s">
        <v>30</v>
      </c>
      <c r="G6" s="2"/>
    </row>
    <row r="7" spans="1:9" x14ac:dyDescent="0.2">
      <c r="A7" t="s">
        <v>31</v>
      </c>
      <c r="B7">
        <v>5</v>
      </c>
      <c r="D7">
        <v>1</v>
      </c>
      <c r="E7">
        <v>160</v>
      </c>
      <c r="F7" t="s">
        <v>30</v>
      </c>
      <c r="G7" s="2"/>
    </row>
    <row r="8" spans="1:9" x14ac:dyDescent="0.2">
      <c r="A8" t="s">
        <v>31</v>
      </c>
      <c r="B8">
        <v>4</v>
      </c>
      <c r="D8">
        <v>1</v>
      </c>
      <c r="E8">
        <v>190</v>
      </c>
      <c r="F8" t="s">
        <v>30</v>
      </c>
      <c r="G8" s="2"/>
    </row>
    <row r="9" spans="1:9" x14ac:dyDescent="0.2">
      <c r="A9" t="s">
        <v>31</v>
      </c>
      <c r="B9">
        <v>4</v>
      </c>
      <c r="D9">
        <v>1</v>
      </c>
      <c r="E9">
        <v>220</v>
      </c>
      <c r="F9" t="s">
        <v>30</v>
      </c>
      <c r="G9" s="2"/>
    </row>
    <row r="10" spans="1:9" x14ac:dyDescent="0.2">
      <c r="A10" t="s">
        <v>31</v>
      </c>
      <c r="B10">
        <v>5</v>
      </c>
      <c r="D10">
        <v>1</v>
      </c>
      <c r="E10">
        <v>250</v>
      </c>
      <c r="F10" t="s">
        <v>30</v>
      </c>
      <c r="G10" s="2"/>
    </row>
    <row r="11" spans="1:9" x14ac:dyDescent="0.2">
      <c r="A11" t="s">
        <v>31</v>
      </c>
      <c r="B11">
        <v>4</v>
      </c>
      <c r="D11">
        <v>1</v>
      </c>
      <c r="E11">
        <v>280</v>
      </c>
      <c r="F11" t="s">
        <v>30</v>
      </c>
      <c r="G11" s="2"/>
    </row>
    <row r="12" spans="1:9" x14ac:dyDescent="0.2">
      <c r="A12" t="s">
        <v>31</v>
      </c>
      <c r="B12">
        <v>5</v>
      </c>
      <c r="D12">
        <v>1</v>
      </c>
      <c r="E12">
        <v>310</v>
      </c>
      <c r="F12" t="s">
        <v>30</v>
      </c>
      <c r="G12" s="2"/>
    </row>
    <row r="13" spans="1:9" x14ac:dyDescent="0.2">
      <c r="A13" t="s">
        <v>31</v>
      </c>
      <c r="B13">
        <v>6</v>
      </c>
      <c r="D13">
        <v>1</v>
      </c>
      <c r="E13">
        <v>340</v>
      </c>
      <c r="F13" t="s">
        <v>30</v>
      </c>
      <c r="G13" s="2"/>
    </row>
    <row r="14" spans="1:9" x14ac:dyDescent="0.2">
      <c r="A14" t="s">
        <v>31</v>
      </c>
      <c r="D14">
        <v>1</v>
      </c>
      <c r="E14">
        <v>0</v>
      </c>
      <c r="F14" t="s">
        <v>147</v>
      </c>
      <c r="G14" s="2">
        <v>0.24513888888888888</v>
      </c>
    </row>
    <row r="15" spans="1:9" x14ac:dyDescent="0.2">
      <c r="A15" t="s">
        <v>31</v>
      </c>
      <c r="D15">
        <v>1</v>
      </c>
      <c r="E15">
        <v>30</v>
      </c>
      <c r="F15" t="s">
        <v>147</v>
      </c>
      <c r="G15" s="2"/>
    </row>
    <row r="16" spans="1:9" x14ac:dyDescent="0.2">
      <c r="A16" t="s">
        <v>31</v>
      </c>
      <c r="D16">
        <v>1</v>
      </c>
      <c r="E16">
        <v>60</v>
      </c>
      <c r="F16" t="s">
        <v>147</v>
      </c>
      <c r="G16" s="2"/>
    </row>
    <row r="17" spans="1:8" x14ac:dyDescent="0.2">
      <c r="A17" t="s">
        <v>31</v>
      </c>
      <c r="D17">
        <v>1</v>
      </c>
      <c r="E17">
        <v>90</v>
      </c>
      <c r="F17" t="s">
        <v>147</v>
      </c>
      <c r="G17" s="2"/>
    </row>
    <row r="18" spans="1:8" x14ac:dyDescent="0.2">
      <c r="A18" t="s">
        <v>31</v>
      </c>
      <c r="D18">
        <v>1</v>
      </c>
      <c r="E18">
        <v>120</v>
      </c>
      <c r="F18" t="s">
        <v>147</v>
      </c>
      <c r="G18" s="2"/>
    </row>
    <row r="19" spans="1:8" x14ac:dyDescent="0.2">
      <c r="A19" t="s">
        <v>31</v>
      </c>
      <c r="D19">
        <v>1</v>
      </c>
      <c r="E19">
        <v>150</v>
      </c>
      <c r="F19" t="s">
        <v>147</v>
      </c>
      <c r="G19" s="2"/>
    </row>
    <row r="20" spans="1:8" x14ac:dyDescent="0.2">
      <c r="A20" t="s">
        <v>31</v>
      </c>
      <c r="D20">
        <v>1</v>
      </c>
      <c r="E20">
        <v>180</v>
      </c>
      <c r="F20" t="s">
        <v>147</v>
      </c>
      <c r="G20" s="2">
        <v>0.37013888888888885</v>
      </c>
    </row>
    <row r="21" spans="1:8" x14ac:dyDescent="0.2">
      <c r="A21" t="s">
        <v>33</v>
      </c>
      <c r="D21">
        <v>1</v>
      </c>
      <c r="E21">
        <v>10</v>
      </c>
      <c r="F21" t="s">
        <v>32</v>
      </c>
      <c r="G21" s="2">
        <v>1.6666666666666666E-2</v>
      </c>
    </row>
    <row r="22" spans="1:8" x14ac:dyDescent="0.2">
      <c r="A22" t="s">
        <v>33</v>
      </c>
      <c r="D22">
        <v>1</v>
      </c>
      <c r="E22">
        <v>40</v>
      </c>
      <c r="F22" t="s">
        <v>32</v>
      </c>
      <c r="G22" s="2">
        <v>3.7499999999999999E-2</v>
      </c>
    </row>
    <row r="23" spans="1:8" x14ac:dyDescent="0.2">
      <c r="A23" t="s">
        <v>33</v>
      </c>
      <c r="D23">
        <v>1</v>
      </c>
      <c r="E23">
        <v>70</v>
      </c>
      <c r="F23" t="s">
        <v>32</v>
      </c>
      <c r="G23" s="2"/>
    </row>
    <row r="24" spans="1:8" x14ac:dyDescent="0.2">
      <c r="A24" t="s">
        <v>33</v>
      </c>
      <c r="D24">
        <v>1</v>
      </c>
      <c r="E24">
        <v>100</v>
      </c>
      <c r="F24" t="s">
        <v>32</v>
      </c>
      <c r="G24" s="2"/>
    </row>
    <row r="25" spans="1:8" x14ac:dyDescent="0.2">
      <c r="A25" t="s">
        <v>33</v>
      </c>
      <c r="D25">
        <v>1</v>
      </c>
      <c r="E25">
        <v>130</v>
      </c>
      <c r="F25" t="s">
        <v>32</v>
      </c>
      <c r="G25" s="2"/>
    </row>
    <row r="26" spans="1:8" x14ac:dyDescent="0.2">
      <c r="A26" t="s">
        <v>33</v>
      </c>
      <c r="D26">
        <v>1</v>
      </c>
      <c r="E26">
        <v>160</v>
      </c>
      <c r="F26" t="s">
        <v>32</v>
      </c>
      <c r="G26" s="2"/>
    </row>
    <row r="27" spans="1:8" x14ac:dyDescent="0.2">
      <c r="A27" t="s">
        <v>33</v>
      </c>
      <c r="D27">
        <v>1</v>
      </c>
      <c r="E27">
        <v>190</v>
      </c>
      <c r="F27" t="s">
        <v>32</v>
      </c>
      <c r="G27" s="2"/>
    </row>
    <row r="28" spans="1:8" x14ac:dyDescent="0.2">
      <c r="A28" t="s">
        <v>33</v>
      </c>
      <c r="D28">
        <v>1</v>
      </c>
      <c r="E28">
        <v>220</v>
      </c>
      <c r="F28" t="s">
        <v>32</v>
      </c>
      <c r="G28" s="2"/>
    </row>
    <row r="29" spans="1:8" x14ac:dyDescent="0.2">
      <c r="A29" t="s">
        <v>33</v>
      </c>
      <c r="D29">
        <v>1</v>
      </c>
      <c r="E29">
        <v>250</v>
      </c>
      <c r="F29" t="s">
        <v>32</v>
      </c>
      <c r="G29" s="2"/>
    </row>
    <row r="30" spans="1:8" x14ac:dyDescent="0.2">
      <c r="A30" t="s">
        <v>33</v>
      </c>
      <c r="D30">
        <v>1</v>
      </c>
      <c r="E30">
        <v>280</v>
      </c>
      <c r="F30" t="s">
        <v>32</v>
      </c>
      <c r="G30" s="2"/>
    </row>
    <row r="31" spans="1:8" x14ac:dyDescent="0.2">
      <c r="A31" t="s">
        <v>33</v>
      </c>
      <c r="D31">
        <v>1</v>
      </c>
      <c r="E31">
        <v>310</v>
      </c>
      <c r="F31" t="s">
        <v>32</v>
      </c>
      <c r="G31" s="2"/>
      <c r="H31">
        <v>1</v>
      </c>
    </row>
    <row r="32" spans="1:8" x14ac:dyDescent="0.2">
      <c r="A32" t="s">
        <v>33</v>
      </c>
      <c r="D32">
        <v>1</v>
      </c>
      <c r="E32">
        <v>340</v>
      </c>
      <c r="F32" t="s">
        <v>32</v>
      </c>
      <c r="G32" s="2"/>
    </row>
    <row r="33" spans="1:9" x14ac:dyDescent="0.2">
      <c r="A33" t="s">
        <v>33</v>
      </c>
      <c r="D33">
        <v>1</v>
      </c>
      <c r="E33">
        <v>370</v>
      </c>
      <c r="F33" t="s">
        <v>32</v>
      </c>
      <c r="G33" s="2">
        <v>0.24583333333333332</v>
      </c>
    </row>
    <row r="34" spans="1:9" x14ac:dyDescent="0.2">
      <c r="A34" t="s">
        <v>33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 x14ac:dyDescent="0.2">
      <c r="A35" t="s">
        <v>33</v>
      </c>
      <c r="D35">
        <v>1</v>
      </c>
      <c r="E35">
        <v>30</v>
      </c>
      <c r="F35" t="s">
        <v>62</v>
      </c>
      <c r="G35" s="2">
        <v>0.26805555555555555</v>
      </c>
    </row>
    <row r="36" spans="1:9" x14ac:dyDescent="0.2">
      <c r="A36" t="s">
        <v>33</v>
      </c>
      <c r="D36">
        <v>1</v>
      </c>
      <c r="E36">
        <v>60</v>
      </c>
      <c r="F36" t="s">
        <v>62</v>
      </c>
      <c r="G36" s="2">
        <v>0.28888888888888886</v>
      </c>
    </row>
    <row r="37" spans="1:9" x14ac:dyDescent="0.2">
      <c r="A37" t="s">
        <v>33</v>
      </c>
      <c r="D37">
        <v>1</v>
      </c>
      <c r="E37">
        <v>90</v>
      </c>
      <c r="F37" t="s">
        <v>62</v>
      </c>
      <c r="G37" s="2">
        <v>0.30972222222222223</v>
      </c>
    </row>
    <row r="38" spans="1:9" x14ac:dyDescent="0.2">
      <c r="A38" t="s">
        <v>34</v>
      </c>
      <c r="D38">
        <v>1</v>
      </c>
      <c r="E38">
        <v>0</v>
      </c>
      <c r="F38" s="4" t="s">
        <v>63</v>
      </c>
      <c r="G38" s="2">
        <v>1.3888888888888889E-3</v>
      </c>
    </row>
    <row r="39" spans="1:9" x14ac:dyDescent="0.2">
      <c r="A39" t="s">
        <v>34</v>
      </c>
      <c r="D39">
        <v>1</v>
      </c>
      <c r="E39">
        <v>30</v>
      </c>
      <c r="F39" s="4" t="s">
        <v>63</v>
      </c>
      <c r="G39" s="2">
        <v>2.2222222222222223E-2</v>
      </c>
    </row>
    <row r="40" spans="1:9" x14ac:dyDescent="0.2">
      <c r="A40" t="s">
        <v>34</v>
      </c>
      <c r="D40">
        <v>1</v>
      </c>
      <c r="E40">
        <v>60</v>
      </c>
      <c r="F40" s="4" t="s">
        <v>63</v>
      </c>
      <c r="G40" s="2"/>
    </row>
    <row r="41" spans="1:9" x14ac:dyDescent="0.2">
      <c r="A41" t="s">
        <v>34</v>
      </c>
      <c r="D41">
        <v>1</v>
      </c>
      <c r="E41">
        <v>90</v>
      </c>
      <c r="F41" s="4" t="s">
        <v>63</v>
      </c>
      <c r="G41" s="2"/>
    </row>
    <row r="42" spans="1:9" x14ac:dyDescent="0.2">
      <c r="A42" t="s">
        <v>34</v>
      </c>
      <c r="D42">
        <v>1</v>
      </c>
      <c r="E42">
        <v>120</v>
      </c>
      <c r="F42" s="4" t="s">
        <v>63</v>
      </c>
      <c r="G42" s="2"/>
    </row>
    <row r="43" spans="1:9" x14ac:dyDescent="0.2">
      <c r="A43" t="s">
        <v>34</v>
      </c>
      <c r="D43">
        <v>1</v>
      </c>
      <c r="E43">
        <v>150</v>
      </c>
      <c r="F43" s="4" t="s">
        <v>63</v>
      </c>
      <c r="G43" s="2"/>
    </row>
    <row r="44" spans="1:9" x14ac:dyDescent="0.2">
      <c r="A44" t="s">
        <v>34</v>
      </c>
      <c r="D44">
        <v>1</v>
      </c>
      <c r="E44">
        <v>180</v>
      </c>
      <c r="F44" s="4" t="s">
        <v>63</v>
      </c>
      <c r="G44" s="2"/>
    </row>
    <row r="45" spans="1:9" x14ac:dyDescent="0.2">
      <c r="A45" t="s">
        <v>34</v>
      </c>
      <c r="D45">
        <v>1</v>
      </c>
      <c r="E45">
        <v>210</v>
      </c>
      <c r="F45" s="4" t="s">
        <v>63</v>
      </c>
      <c r="G45" s="2"/>
    </row>
    <row r="46" spans="1:9" x14ac:dyDescent="0.2">
      <c r="A46" t="s">
        <v>34</v>
      </c>
      <c r="D46">
        <v>1</v>
      </c>
      <c r="E46">
        <v>240</v>
      </c>
      <c r="F46" s="4" t="s">
        <v>63</v>
      </c>
      <c r="G46" s="2"/>
    </row>
    <row r="47" spans="1:9" x14ac:dyDescent="0.2">
      <c r="A47" t="s">
        <v>34</v>
      </c>
      <c r="D47">
        <v>1</v>
      </c>
      <c r="E47" s="5">
        <v>270</v>
      </c>
      <c r="F47" s="4" t="s">
        <v>63</v>
      </c>
      <c r="G47" s="2"/>
    </row>
    <row r="48" spans="1:9" x14ac:dyDescent="0.2">
      <c r="A48" t="s">
        <v>34</v>
      </c>
      <c r="D48">
        <v>1</v>
      </c>
      <c r="E48">
        <v>300</v>
      </c>
      <c r="F48" s="4" t="s">
        <v>63</v>
      </c>
      <c r="G48" s="2"/>
    </row>
    <row r="49" spans="1:8" x14ac:dyDescent="0.2">
      <c r="A49" t="s">
        <v>34</v>
      </c>
      <c r="D49">
        <v>1</v>
      </c>
      <c r="E49">
        <v>330</v>
      </c>
      <c r="F49" s="4" t="s">
        <v>63</v>
      </c>
      <c r="G49" s="2"/>
    </row>
    <row r="50" spans="1:8" x14ac:dyDescent="0.2">
      <c r="A50" t="s">
        <v>34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 x14ac:dyDescent="0.2">
      <c r="A51" t="s">
        <v>35</v>
      </c>
      <c r="D51">
        <v>3</v>
      </c>
      <c r="E51">
        <v>0</v>
      </c>
      <c r="F51" s="4" t="s">
        <v>64</v>
      </c>
      <c r="G51" s="2">
        <v>0</v>
      </c>
    </row>
    <row r="52" spans="1:8" x14ac:dyDescent="0.2">
      <c r="A52" t="s">
        <v>35</v>
      </c>
      <c r="D52">
        <v>3</v>
      </c>
      <c r="E52">
        <v>30</v>
      </c>
      <c r="F52" s="4" t="s">
        <v>64</v>
      </c>
      <c r="G52" s="2">
        <v>2.0833333333333332E-2</v>
      </c>
    </row>
    <row r="53" spans="1:8" x14ac:dyDescent="0.2">
      <c r="A53" t="s">
        <v>35</v>
      </c>
      <c r="D53">
        <v>3</v>
      </c>
      <c r="E53">
        <v>60</v>
      </c>
      <c r="F53" s="4" t="s">
        <v>64</v>
      </c>
      <c r="G53" s="2">
        <v>4.1666666666666664E-2</v>
      </c>
    </row>
    <row r="54" spans="1:8" x14ac:dyDescent="0.2">
      <c r="A54" t="s">
        <v>35</v>
      </c>
      <c r="D54">
        <v>3</v>
      </c>
      <c r="E54">
        <v>90</v>
      </c>
      <c r="F54" s="4" t="s">
        <v>64</v>
      </c>
      <c r="G54" s="2">
        <v>6.25E-2</v>
      </c>
    </row>
    <row r="55" spans="1:8" x14ac:dyDescent="0.2">
      <c r="A55" t="s">
        <v>35</v>
      </c>
      <c r="D55">
        <v>3</v>
      </c>
      <c r="E55">
        <v>120</v>
      </c>
      <c r="F55" s="4" t="s">
        <v>64</v>
      </c>
    </row>
    <row r="56" spans="1:8" x14ac:dyDescent="0.2">
      <c r="A56" t="s">
        <v>35</v>
      </c>
      <c r="D56">
        <v>3</v>
      </c>
      <c r="E56">
        <v>150</v>
      </c>
      <c r="F56" s="4" t="s">
        <v>64</v>
      </c>
    </row>
    <row r="57" spans="1:8" x14ac:dyDescent="0.2">
      <c r="A57" t="s">
        <v>35</v>
      </c>
      <c r="D57">
        <v>3</v>
      </c>
      <c r="E57">
        <v>180</v>
      </c>
      <c r="F57" s="4" t="s">
        <v>64</v>
      </c>
    </row>
    <row r="58" spans="1:8" x14ac:dyDescent="0.2">
      <c r="A58" t="s">
        <v>35</v>
      </c>
      <c r="D58">
        <v>3</v>
      </c>
      <c r="E58">
        <v>210</v>
      </c>
      <c r="F58" s="4" t="s">
        <v>64</v>
      </c>
    </row>
    <row r="59" spans="1:8" x14ac:dyDescent="0.2">
      <c r="A59" t="s">
        <v>35</v>
      </c>
      <c r="D59">
        <v>3</v>
      </c>
      <c r="E59">
        <v>240</v>
      </c>
      <c r="F59" s="4" t="s">
        <v>64</v>
      </c>
    </row>
    <row r="60" spans="1:8" x14ac:dyDescent="0.2">
      <c r="A60" t="s">
        <v>35</v>
      </c>
      <c r="D60">
        <v>3</v>
      </c>
      <c r="E60">
        <v>270</v>
      </c>
      <c r="F60" s="4" t="s">
        <v>64</v>
      </c>
    </row>
    <row r="61" spans="1:8" x14ac:dyDescent="0.2">
      <c r="A61" t="s">
        <v>35</v>
      </c>
      <c r="D61">
        <v>3</v>
      </c>
      <c r="E61">
        <v>300</v>
      </c>
      <c r="F61" s="4" t="s">
        <v>64</v>
      </c>
    </row>
    <row r="62" spans="1:8" x14ac:dyDescent="0.2">
      <c r="A62" t="s">
        <v>35</v>
      </c>
      <c r="D62">
        <v>3</v>
      </c>
      <c r="E62">
        <v>330</v>
      </c>
      <c r="F62" s="4" t="s">
        <v>64</v>
      </c>
    </row>
    <row r="63" spans="1:8" x14ac:dyDescent="0.2">
      <c r="A63" t="s">
        <v>35</v>
      </c>
      <c r="D63">
        <v>3</v>
      </c>
      <c r="E63">
        <v>360</v>
      </c>
      <c r="F63" s="4" t="s">
        <v>64</v>
      </c>
      <c r="G63" s="3">
        <v>0.25</v>
      </c>
    </row>
    <row r="64" spans="1:8" x14ac:dyDescent="0.2">
      <c r="A64" t="s">
        <v>35</v>
      </c>
      <c r="D64">
        <v>3</v>
      </c>
      <c r="E64">
        <v>0</v>
      </c>
      <c r="F64" s="4" t="s">
        <v>65</v>
      </c>
      <c r="G64" s="3">
        <v>0.25833333333333336</v>
      </c>
    </row>
    <row r="65" spans="1:9" x14ac:dyDescent="0.2">
      <c r="A65" t="s">
        <v>36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 x14ac:dyDescent="0.2">
      <c r="A66" t="s">
        <v>36</v>
      </c>
      <c r="D66">
        <v>3</v>
      </c>
      <c r="E66">
        <v>40</v>
      </c>
      <c r="F66" s="4" t="s">
        <v>45</v>
      </c>
      <c r="G66" s="1">
        <v>0.93333333333333335</v>
      </c>
    </row>
    <row r="67" spans="1:9" x14ac:dyDescent="0.2">
      <c r="A67" t="s">
        <v>36</v>
      </c>
      <c r="D67">
        <v>3</v>
      </c>
      <c r="E67">
        <v>70</v>
      </c>
      <c r="F67" s="4" t="s">
        <v>45</v>
      </c>
      <c r="G67" s="1">
        <v>0.95416666666666672</v>
      </c>
    </row>
    <row r="68" spans="1:9" x14ac:dyDescent="0.2">
      <c r="A68" t="s">
        <v>36</v>
      </c>
      <c r="D68">
        <v>3</v>
      </c>
      <c r="E68">
        <v>100</v>
      </c>
      <c r="F68" s="4" t="s">
        <v>45</v>
      </c>
      <c r="G68" s="1">
        <v>0.97499999999999998</v>
      </c>
    </row>
    <row r="69" spans="1:9" x14ac:dyDescent="0.2">
      <c r="A69" t="s">
        <v>36</v>
      </c>
      <c r="D69">
        <v>3</v>
      </c>
      <c r="E69">
        <v>130</v>
      </c>
      <c r="F69" s="4" t="s">
        <v>45</v>
      </c>
      <c r="G69" s="1">
        <v>0.99583333333333335</v>
      </c>
    </row>
    <row r="70" spans="1:9" x14ac:dyDescent="0.2">
      <c r="A70" t="s">
        <v>36</v>
      </c>
      <c r="D70">
        <v>3</v>
      </c>
      <c r="E70">
        <v>0</v>
      </c>
      <c r="F70" s="4" t="s">
        <v>46</v>
      </c>
      <c r="G70" s="3">
        <v>2.7777777777777779E-3</v>
      </c>
    </row>
    <row r="71" spans="1:9" x14ac:dyDescent="0.2">
      <c r="A71" t="s">
        <v>36</v>
      </c>
      <c r="D71">
        <v>3</v>
      </c>
      <c r="E71">
        <v>30</v>
      </c>
      <c r="F71" s="4" t="s">
        <v>46</v>
      </c>
    </row>
    <row r="72" spans="1:9" x14ac:dyDescent="0.2">
      <c r="A72" t="s">
        <v>36</v>
      </c>
      <c r="D72">
        <v>3</v>
      </c>
      <c r="E72">
        <v>60</v>
      </c>
      <c r="F72" s="4" t="s">
        <v>46</v>
      </c>
    </row>
    <row r="73" spans="1:9" x14ac:dyDescent="0.2">
      <c r="A73" t="s">
        <v>36</v>
      </c>
      <c r="D73">
        <v>3</v>
      </c>
      <c r="E73">
        <v>90</v>
      </c>
      <c r="F73" s="4" t="s">
        <v>46</v>
      </c>
    </row>
    <row r="74" spans="1:9" x14ac:dyDescent="0.2">
      <c r="A74" t="s">
        <v>36</v>
      </c>
      <c r="D74">
        <v>3</v>
      </c>
      <c r="E74">
        <v>120</v>
      </c>
      <c r="F74" s="4" t="s">
        <v>46</v>
      </c>
    </row>
    <row r="75" spans="1:9" x14ac:dyDescent="0.2">
      <c r="A75" t="s">
        <v>36</v>
      </c>
      <c r="D75">
        <v>3</v>
      </c>
      <c r="E75">
        <v>150</v>
      </c>
      <c r="F75" s="4" t="s">
        <v>46</v>
      </c>
    </row>
    <row r="76" spans="1:9" x14ac:dyDescent="0.2">
      <c r="A76" t="s">
        <v>36</v>
      </c>
      <c r="D76">
        <v>3</v>
      </c>
      <c r="E76">
        <v>180</v>
      </c>
      <c r="F76" s="4" t="s">
        <v>46</v>
      </c>
    </row>
    <row r="77" spans="1:9" x14ac:dyDescent="0.2">
      <c r="A77" t="s">
        <v>36</v>
      </c>
      <c r="D77">
        <v>3</v>
      </c>
      <c r="E77">
        <v>210</v>
      </c>
      <c r="F77" s="4" t="s">
        <v>46</v>
      </c>
    </row>
    <row r="78" spans="1:9" x14ac:dyDescent="0.2">
      <c r="A78" t="s">
        <v>36</v>
      </c>
      <c r="D78">
        <v>3</v>
      </c>
      <c r="E78">
        <v>240</v>
      </c>
      <c r="F78" s="4" t="s">
        <v>46</v>
      </c>
      <c r="I78">
        <v>1</v>
      </c>
    </row>
    <row r="79" spans="1:9" x14ac:dyDescent="0.2">
      <c r="A79" t="s">
        <v>36</v>
      </c>
      <c r="D79">
        <v>3</v>
      </c>
      <c r="E79">
        <v>270</v>
      </c>
      <c r="F79" s="4" t="s">
        <v>46</v>
      </c>
    </row>
    <row r="80" spans="1:9" x14ac:dyDescent="0.2">
      <c r="A80" t="s">
        <v>36</v>
      </c>
      <c r="D80">
        <v>3</v>
      </c>
      <c r="E80">
        <v>300</v>
      </c>
      <c r="F80" s="4" t="s">
        <v>46</v>
      </c>
    </row>
    <row r="81" spans="1:9" x14ac:dyDescent="0.2">
      <c r="A81" t="s">
        <v>36</v>
      </c>
      <c r="D81">
        <v>3</v>
      </c>
      <c r="E81">
        <v>330</v>
      </c>
      <c r="F81" s="4" t="s">
        <v>46</v>
      </c>
    </row>
    <row r="82" spans="1:9" x14ac:dyDescent="0.2">
      <c r="A82" t="s">
        <v>36</v>
      </c>
      <c r="D82">
        <v>3</v>
      </c>
      <c r="E82">
        <v>360</v>
      </c>
      <c r="F82" s="4" t="s">
        <v>46</v>
      </c>
      <c r="G82" s="3">
        <v>0.25277777777777777</v>
      </c>
    </row>
    <row r="83" spans="1:9" x14ac:dyDescent="0.2">
      <c r="A83" t="s">
        <v>36</v>
      </c>
      <c r="D83">
        <v>3</v>
      </c>
      <c r="E83">
        <v>0</v>
      </c>
      <c r="F83" s="4" t="s">
        <v>47</v>
      </c>
      <c r="G83" s="3">
        <v>0.25833333333333336</v>
      </c>
    </row>
    <row r="84" spans="1:9" x14ac:dyDescent="0.2">
      <c r="A84" t="s">
        <v>36</v>
      </c>
      <c r="D84">
        <v>3</v>
      </c>
      <c r="E84">
        <v>30</v>
      </c>
      <c r="F84" s="4" t="s">
        <v>148</v>
      </c>
      <c r="G84" s="1">
        <v>0.27916666666666667</v>
      </c>
    </row>
    <row r="85" spans="1:9" x14ac:dyDescent="0.2">
      <c r="A85" t="s">
        <v>36</v>
      </c>
      <c r="D85">
        <v>3</v>
      </c>
      <c r="E85">
        <v>60</v>
      </c>
      <c r="F85" s="4" t="s">
        <v>149</v>
      </c>
    </row>
    <row r="86" spans="1:9" x14ac:dyDescent="0.2">
      <c r="A86" t="s">
        <v>36</v>
      </c>
      <c r="D86">
        <v>3</v>
      </c>
      <c r="E86">
        <v>90</v>
      </c>
      <c r="F86" s="4" t="s">
        <v>150</v>
      </c>
    </row>
    <row r="87" spans="1:9" x14ac:dyDescent="0.2">
      <c r="A87" t="s">
        <v>36</v>
      </c>
      <c r="D87">
        <v>3</v>
      </c>
      <c r="E87">
        <v>120</v>
      </c>
      <c r="F87" s="4" t="s">
        <v>151</v>
      </c>
    </row>
    <row r="88" spans="1:9" x14ac:dyDescent="0.2">
      <c r="A88" t="s">
        <v>36</v>
      </c>
      <c r="D88">
        <v>3</v>
      </c>
      <c r="E88">
        <v>150</v>
      </c>
      <c r="F88" s="4" t="s">
        <v>152</v>
      </c>
    </row>
    <row r="89" spans="1:9" x14ac:dyDescent="0.2">
      <c r="A89" t="s">
        <v>36</v>
      </c>
      <c r="D89">
        <v>3</v>
      </c>
      <c r="E89">
        <v>180</v>
      </c>
      <c r="F89" s="4" t="s">
        <v>153</v>
      </c>
    </row>
    <row r="90" spans="1:9" x14ac:dyDescent="0.2">
      <c r="A90" t="s">
        <v>36</v>
      </c>
      <c r="D90">
        <v>3</v>
      </c>
      <c r="E90">
        <v>210</v>
      </c>
      <c r="F90" s="4" t="s">
        <v>154</v>
      </c>
    </row>
    <row r="91" spans="1:9" x14ac:dyDescent="0.2">
      <c r="A91" t="s">
        <v>36</v>
      </c>
      <c r="D91">
        <v>3</v>
      </c>
      <c r="E91">
        <v>240</v>
      </c>
      <c r="F91" s="4" t="s">
        <v>155</v>
      </c>
      <c r="I91">
        <v>1</v>
      </c>
    </row>
    <row r="92" spans="1:9" x14ac:dyDescent="0.2">
      <c r="A92" t="s">
        <v>36</v>
      </c>
      <c r="D92">
        <v>3</v>
      </c>
      <c r="E92">
        <v>270</v>
      </c>
      <c r="F92" s="4" t="s">
        <v>156</v>
      </c>
    </row>
    <row r="93" spans="1:9" x14ac:dyDescent="0.2">
      <c r="A93" t="s">
        <v>36</v>
      </c>
      <c r="D93">
        <v>3</v>
      </c>
      <c r="E93">
        <v>300</v>
      </c>
      <c r="F93" s="4" t="s">
        <v>157</v>
      </c>
    </row>
    <row r="94" spans="1:9" x14ac:dyDescent="0.2">
      <c r="A94" t="s">
        <v>36</v>
      </c>
      <c r="D94">
        <v>3</v>
      </c>
      <c r="E94">
        <v>330</v>
      </c>
      <c r="F94" s="4" t="s">
        <v>158</v>
      </c>
    </row>
    <row r="95" spans="1:9" x14ac:dyDescent="0.2">
      <c r="A95" t="s">
        <v>36</v>
      </c>
      <c r="D95">
        <v>3</v>
      </c>
      <c r="E95">
        <v>360</v>
      </c>
      <c r="F95" s="4" t="s">
        <v>159</v>
      </c>
      <c r="G95" s="1">
        <v>0.5083333333333333</v>
      </c>
    </row>
    <row r="96" spans="1:9" x14ac:dyDescent="0.2">
      <c r="A96" t="s">
        <v>37</v>
      </c>
      <c r="D96">
        <v>3</v>
      </c>
      <c r="E96">
        <v>10</v>
      </c>
      <c r="F96" s="4" t="s">
        <v>160</v>
      </c>
      <c r="G96" s="1">
        <v>0.90972222222222221</v>
      </c>
    </row>
    <row r="97" spans="1:7" x14ac:dyDescent="0.2">
      <c r="A97" t="s">
        <v>37</v>
      </c>
      <c r="D97">
        <v>3</v>
      </c>
      <c r="E97">
        <v>40</v>
      </c>
      <c r="F97" s="4" t="s">
        <v>160</v>
      </c>
      <c r="G97" s="1">
        <v>0.93055555555555558</v>
      </c>
    </row>
    <row r="98" spans="1:7" x14ac:dyDescent="0.2">
      <c r="A98" t="s">
        <v>37</v>
      </c>
      <c r="D98">
        <v>3</v>
      </c>
      <c r="E98">
        <v>70</v>
      </c>
      <c r="F98" s="4" t="s">
        <v>160</v>
      </c>
      <c r="G98" s="1">
        <v>0.95138888888888884</v>
      </c>
    </row>
    <row r="99" spans="1:7" x14ac:dyDescent="0.2">
      <c r="A99" t="s">
        <v>37</v>
      </c>
      <c r="D99">
        <v>3</v>
      </c>
      <c r="E99">
        <v>100</v>
      </c>
      <c r="F99" s="4" t="s">
        <v>160</v>
      </c>
      <c r="G99" s="1">
        <v>0.96527777777777779</v>
      </c>
    </row>
    <row r="100" spans="1:7" x14ac:dyDescent="0.2">
      <c r="A100" t="s">
        <v>37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 x14ac:dyDescent="0.2">
      <c r="A101" t="s">
        <v>37</v>
      </c>
      <c r="D101">
        <v>3</v>
      </c>
      <c r="E101">
        <v>30</v>
      </c>
      <c r="F101" s="4" t="s">
        <v>48</v>
      </c>
    </row>
    <row r="102" spans="1:7" x14ac:dyDescent="0.2">
      <c r="A102" t="s">
        <v>37</v>
      </c>
      <c r="D102">
        <v>3</v>
      </c>
      <c r="E102">
        <v>60</v>
      </c>
      <c r="F102" s="4" t="s">
        <v>48</v>
      </c>
    </row>
    <row r="103" spans="1:7" x14ac:dyDescent="0.2">
      <c r="A103" t="s">
        <v>37</v>
      </c>
      <c r="D103">
        <v>3</v>
      </c>
      <c r="E103">
        <v>90</v>
      </c>
      <c r="F103" s="4" t="s">
        <v>48</v>
      </c>
    </row>
    <row r="104" spans="1:7" x14ac:dyDescent="0.2">
      <c r="A104" t="s">
        <v>37</v>
      </c>
      <c r="D104">
        <v>3</v>
      </c>
      <c r="E104">
        <v>120</v>
      </c>
      <c r="F104" s="4" t="s">
        <v>48</v>
      </c>
    </row>
    <row r="105" spans="1:7" x14ac:dyDescent="0.2">
      <c r="A105" t="s">
        <v>37</v>
      </c>
      <c r="D105">
        <v>3</v>
      </c>
      <c r="E105">
        <v>150</v>
      </c>
      <c r="F105" s="4" t="s">
        <v>48</v>
      </c>
    </row>
    <row r="106" spans="1:7" x14ac:dyDescent="0.2">
      <c r="A106" t="s">
        <v>37</v>
      </c>
      <c r="D106">
        <v>3</v>
      </c>
      <c r="E106">
        <v>180</v>
      </c>
      <c r="F106" s="4" t="s">
        <v>48</v>
      </c>
    </row>
    <row r="107" spans="1:7" x14ac:dyDescent="0.2">
      <c r="A107" t="s">
        <v>37</v>
      </c>
      <c r="D107">
        <v>3</v>
      </c>
      <c r="E107">
        <v>210</v>
      </c>
      <c r="F107" s="4" t="s">
        <v>48</v>
      </c>
    </row>
    <row r="108" spans="1:7" x14ac:dyDescent="0.2">
      <c r="A108" t="s">
        <v>37</v>
      </c>
      <c r="D108">
        <v>3</v>
      </c>
      <c r="E108">
        <v>240</v>
      </c>
      <c r="F108" s="4" t="s">
        <v>48</v>
      </c>
    </row>
    <row r="109" spans="1:7" x14ac:dyDescent="0.2">
      <c r="A109" t="s">
        <v>37</v>
      </c>
      <c r="D109">
        <v>3</v>
      </c>
      <c r="E109">
        <v>270</v>
      </c>
      <c r="F109" s="4" t="s">
        <v>48</v>
      </c>
    </row>
    <row r="110" spans="1:7" x14ac:dyDescent="0.2">
      <c r="A110" t="s">
        <v>37</v>
      </c>
      <c r="D110">
        <v>3</v>
      </c>
      <c r="E110">
        <v>300</v>
      </c>
      <c r="F110" s="4" t="s">
        <v>48</v>
      </c>
    </row>
    <row r="111" spans="1:7" x14ac:dyDescent="0.2">
      <c r="A111" t="s">
        <v>37</v>
      </c>
      <c r="D111">
        <v>3</v>
      </c>
      <c r="E111">
        <v>330</v>
      </c>
      <c r="F111" s="4" t="s">
        <v>48</v>
      </c>
    </row>
    <row r="112" spans="1:7" x14ac:dyDescent="0.2">
      <c r="A112" t="s">
        <v>37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 x14ac:dyDescent="0.2">
      <c r="A113" t="s">
        <v>37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 x14ac:dyDescent="0.2">
      <c r="A114" t="s">
        <v>37</v>
      </c>
      <c r="D114">
        <v>3</v>
      </c>
      <c r="E114">
        <v>30</v>
      </c>
      <c r="F114" s="4" t="s">
        <v>49</v>
      </c>
      <c r="H114">
        <v>1</v>
      </c>
    </row>
    <row r="115" spans="1:9" x14ac:dyDescent="0.2">
      <c r="A115" t="s">
        <v>37</v>
      </c>
      <c r="D115">
        <v>3</v>
      </c>
      <c r="E115">
        <v>60</v>
      </c>
      <c r="F115" s="4" t="s">
        <v>49</v>
      </c>
      <c r="H115">
        <v>1</v>
      </c>
    </row>
    <row r="116" spans="1:9" x14ac:dyDescent="0.2">
      <c r="A116" t="s">
        <v>37</v>
      </c>
      <c r="D116">
        <v>3</v>
      </c>
      <c r="E116">
        <v>90</v>
      </c>
      <c r="F116" s="4" t="s">
        <v>49</v>
      </c>
    </row>
    <row r="117" spans="1:9" x14ac:dyDescent="0.2">
      <c r="A117" t="s">
        <v>37</v>
      </c>
      <c r="D117">
        <v>3</v>
      </c>
      <c r="E117">
        <v>120</v>
      </c>
      <c r="F117" s="4" t="s">
        <v>49</v>
      </c>
      <c r="H117">
        <v>1</v>
      </c>
    </row>
    <row r="118" spans="1:9" x14ac:dyDescent="0.2">
      <c r="A118" t="s">
        <v>37</v>
      </c>
      <c r="D118">
        <v>3</v>
      </c>
      <c r="E118">
        <v>150</v>
      </c>
      <c r="F118" s="4" t="s">
        <v>49</v>
      </c>
      <c r="H118">
        <v>1</v>
      </c>
    </row>
    <row r="119" spans="1:9" x14ac:dyDescent="0.2">
      <c r="A119" t="s">
        <v>37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 x14ac:dyDescent="0.2">
      <c r="A120" t="s">
        <v>38</v>
      </c>
      <c r="E120">
        <v>10</v>
      </c>
      <c r="F120" s="4" t="s">
        <v>161</v>
      </c>
    </row>
  </sheetData>
  <phoneticPr fontId="1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baseColWidth="10" defaultColWidth="11" defaultRowHeight="16" x14ac:dyDescent="0.2"/>
  <cols>
    <col min="2" max="2" width="12.5" customWidth="1"/>
    <col min="3" max="3" width="12.33203125" customWidth="1"/>
  </cols>
  <sheetData>
    <row r="1" spans="1:7" x14ac:dyDescent="0.2">
      <c r="A1" t="s">
        <v>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">
      <c r="A2" t="s">
        <v>31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 x14ac:dyDescent="0.2">
      <c r="A3" t="s">
        <v>168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 x14ac:dyDescent="0.2">
      <c r="A4" t="s">
        <v>169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 x14ac:dyDescent="0.2">
      <c r="A5" t="s">
        <v>35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 x14ac:dyDescent="0.2">
      <c r="A6" t="s">
        <v>36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 x14ac:dyDescent="0.2">
      <c r="A7" t="s">
        <v>37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 x14ac:dyDescent="0.2">
      <c r="A8" t="s">
        <v>38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 x14ac:dyDescent="0.2">
      <c r="A9" t="s">
        <v>41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 x14ac:dyDescent="0.2">
      <c r="A10" t="s">
        <v>39</v>
      </c>
      <c r="B10" s="3">
        <v>1.3888888888888889E-3</v>
      </c>
      <c r="C10" s="3">
        <v>0.38333333333333336</v>
      </c>
      <c r="D10" t="s">
        <v>170</v>
      </c>
      <c r="F10">
        <v>0</v>
      </c>
    </row>
    <row r="11" spans="1:7" x14ac:dyDescent="0.2">
      <c r="A11" t="s">
        <v>40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 x14ac:dyDescent="0.2">
      <c r="A14" t="s">
        <v>171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baseColWidth="10" defaultColWidth="8.83203125" defaultRowHeight="16" x14ac:dyDescent="0.2"/>
  <cols>
    <col min="1" max="1" width="18" customWidth="1"/>
    <col min="3" max="3" width="12.83203125" customWidth="1"/>
    <col min="4" max="4" width="14.83203125" customWidth="1"/>
    <col min="8" max="8" width="13.1640625" customWidth="1"/>
  </cols>
  <sheetData>
    <row r="1" spans="1:11" x14ac:dyDescent="0.2">
      <c r="A1" t="s">
        <v>1</v>
      </c>
      <c r="B1" t="s">
        <v>77</v>
      </c>
      <c r="C1" t="s">
        <v>27</v>
      </c>
      <c r="D1" t="s">
        <v>75</v>
      </c>
      <c r="E1" t="s">
        <v>88</v>
      </c>
      <c r="F1" t="s">
        <v>89</v>
      </c>
      <c r="G1" t="s">
        <v>172</v>
      </c>
      <c r="H1" t="s">
        <v>90</v>
      </c>
      <c r="I1" t="s">
        <v>173</v>
      </c>
      <c r="J1" t="s">
        <v>174</v>
      </c>
      <c r="K1" t="s">
        <v>91</v>
      </c>
    </row>
    <row r="2" spans="1:11" x14ac:dyDescent="0.2">
      <c r="A2" t="s">
        <v>34</v>
      </c>
      <c r="B2">
        <v>1</v>
      </c>
      <c r="E2">
        <v>-4.559717</v>
      </c>
      <c r="F2" s="4">
        <v>52.942633000000001</v>
      </c>
      <c r="G2">
        <v>60.05</v>
      </c>
      <c r="H2" t="s">
        <v>175</v>
      </c>
      <c r="I2" t="s">
        <v>24</v>
      </c>
      <c r="J2" t="s">
        <v>176</v>
      </c>
      <c r="K2" t="s">
        <v>177</v>
      </c>
    </row>
    <row r="3" spans="1:11" x14ac:dyDescent="0.2">
      <c r="A3" t="s">
        <v>35</v>
      </c>
      <c r="B3">
        <v>3</v>
      </c>
      <c r="E3">
        <v>-4.7264670000000004</v>
      </c>
      <c r="F3">
        <v>54.077399999999997</v>
      </c>
      <c r="H3" t="s">
        <v>178</v>
      </c>
      <c r="I3" t="s">
        <v>24</v>
      </c>
      <c r="J3" t="s">
        <v>179</v>
      </c>
      <c r="K3" t="s">
        <v>180</v>
      </c>
    </row>
    <row r="4" spans="1:11" x14ac:dyDescent="0.2">
      <c r="A4" t="s">
        <v>36</v>
      </c>
      <c r="B4">
        <v>3</v>
      </c>
      <c r="E4">
        <v>-5.1875</v>
      </c>
      <c r="F4">
        <v>55.926400000000001</v>
      </c>
    </row>
    <row r="5" spans="1:11" x14ac:dyDescent="0.2">
      <c r="A5" t="s">
        <v>31</v>
      </c>
      <c r="B5">
        <v>1</v>
      </c>
      <c r="E5">
        <v>-6.0420670000000003</v>
      </c>
      <c r="F5">
        <v>55.667783</v>
      </c>
    </row>
    <row r="6" spans="1:11" x14ac:dyDescent="0.2">
      <c r="A6" t="s">
        <v>33</v>
      </c>
      <c r="B6">
        <v>1</v>
      </c>
      <c r="E6">
        <v>-5.5577329999999998</v>
      </c>
      <c r="F6">
        <v>56.107717000000001</v>
      </c>
    </row>
    <row r="7" spans="1:11" x14ac:dyDescent="0.2">
      <c r="A7" t="s">
        <v>37</v>
      </c>
      <c r="B7">
        <v>3</v>
      </c>
      <c r="E7">
        <v>-6.2256669999999996</v>
      </c>
      <c r="F7">
        <v>57.158332999999999</v>
      </c>
    </row>
    <row r="8" spans="1:11" x14ac:dyDescent="0.2">
      <c r="A8" t="s">
        <v>38</v>
      </c>
      <c r="B8">
        <v>3</v>
      </c>
      <c r="E8">
        <v>-6.4880500000000003</v>
      </c>
      <c r="F8">
        <v>57.058967000000003</v>
      </c>
    </row>
    <row r="9" spans="1:11" x14ac:dyDescent="0.2">
      <c r="A9" t="s">
        <v>41</v>
      </c>
      <c r="B9">
        <v>2</v>
      </c>
    </row>
    <row r="10" spans="1:11" x14ac:dyDescent="0.2">
      <c r="A10" t="s">
        <v>39</v>
      </c>
      <c r="B10">
        <v>2</v>
      </c>
    </row>
    <row r="11" spans="1:11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11" activePane="bottomLeft" state="frozen"/>
      <selection pane="bottomLeft" activeCell="G13" sqref="G1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 x14ac:dyDescent="0.2">
      <c r="A14" t="s">
        <v>43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 x14ac:dyDescent="0.2">
      <c r="A17" t="s">
        <v>30</v>
      </c>
      <c r="B17" t="s">
        <v>31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 x14ac:dyDescent="0.2">
      <c r="A18" t="s">
        <v>30</v>
      </c>
      <c r="B18" t="s">
        <v>31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 x14ac:dyDescent="0.2">
      <c r="A19" t="s">
        <v>30</v>
      </c>
      <c r="B19" t="s">
        <v>31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 x14ac:dyDescent="0.2">
      <c r="A20" t="s">
        <v>30</v>
      </c>
      <c r="B20" t="s">
        <v>31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 x14ac:dyDescent="0.2">
      <c r="A21" t="s">
        <v>30</v>
      </c>
      <c r="B21" t="s">
        <v>31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 x14ac:dyDescent="0.2">
      <c r="A22" t="s">
        <v>30</v>
      </c>
      <c r="B22" t="s">
        <v>31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 x14ac:dyDescent="0.2">
      <c r="A23" t="s">
        <v>30</v>
      </c>
      <c r="B23" t="s">
        <v>31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 x14ac:dyDescent="0.2">
      <c r="A24" t="s">
        <v>30</v>
      </c>
      <c r="B24" t="s">
        <v>31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 x14ac:dyDescent="0.2">
      <c r="A25" t="s">
        <v>30</v>
      </c>
      <c r="B25" t="s">
        <v>31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 x14ac:dyDescent="0.2">
      <c r="A26" t="s">
        <v>30</v>
      </c>
      <c r="B26" t="s">
        <v>31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 x14ac:dyDescent="0.2">
      <c r="A27" t="s">
        <v>30</v>
      </c>
      <c r="B27" t="s">
        <v>31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 x14ac:dyDescent="0.2">
      <c r="A28" t="s">
        <v>30</v>
      </c>
      <c r="B28" t="s">
        <v>31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 x14ac:dyDescent="0.2">
      <c r="A29" t="s">
        <v>60</v>
      </c>
      <c r="B29" t="s">
        <v>31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 x14ac:dyDescent="0.2">
      <c r="A30" t="s">
        <v>60</v>
      </c>
      <c r="B30" t="s">
        <v>31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 x14ac:dyDescent="0.2">
      <c r="A31" t="s">
        <v>60</v>
      </c>
      <c r="B31" t="s">
        <v>31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 x14ac:dyDescent="0.2">
      <c r="A32" t="s">
        <v>61</v>
      </c>
      <c r="B32" t="s">
        <v>31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 x14ac:dyDescent="0.2">
      <c r="A33" t="s">
        <v>43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 x14ac:dyDescent="0.2">
      <c r="A34" t="s">
        <v>22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 x14ac:dyDescent="0.2">
      <c r="A35" t="s">
        <v>44</v>
      </c>
      <c r="B35" t="s">
        <v>33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 x14ac:dyDescent="0.2">
      <c r="A36" t="s">
        <v>32</v>
      </c>
      <c r="B36" t="s">
        <v>33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 x14ac:dyDescent="0.2">
      <c r="A37" t="s">
        <v>32</v>
      </c>
      <c r="B37" t="s">
        <v>33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 x14ac:dyDescent="0.2">
      <c r="A38" t="s">
        <v>32</v>
      </c>
      <c r="B38" t="s">
        <v>33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 x14ac:dyDescent="0.2">
      <c r="A39" t="s">
        <v>32</v>
      </c>
      <c r="B39" t="s">
        <v>33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 x14ac:dyDescent="0.2">
      <c r="A40" t="s">
        <v>32</v>
      </c>
      <c r="B40" t="s">
        <v>33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 x14ac:dyDescent="0.2">
      <c r="A41" t="s">
        <v>32</v>
      </c>
      <c r="B41" t="s">
        <v>33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 x14ac:dyDescent="0.2">
      <c r="A42" t="s">
        <v>32</v>
      </c>
      <c r="B42" t="s">
        <v>33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 x14ac:dyDescent="0.2">
      <c r="A43" t="s">
        <v>32</v>
      </c>
      <c r="B43" t="s">
        <v>33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 x14ac:dyDescent="0.2">
      <c r="A44" t="s">
        <v>32</v>
      </c>
      <c r="B44" t="s">
        <v>33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 x14ac:dyDescent="0.2">
      <c r="A45" t="s">
        <v>32</v>
      </c>
      <c r="B45" t="s">
        <v>33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 x14ac:dyDescent="0.2">
      <c r="A46" t="s">
        <v>32</v>
      </c>
      <c r="B46" t="s">
        <v>33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 x14ac:dyDescent="0.2">
      <c r="A47" t="s">
        <v>32</v>
      </c>
      <c r="B47" t="s">
        <v>33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 x14ac:dyDescent="0.2">
      <c r="A48" t="s">
        <v>32</v>
      </c>
      <c r="B48" t="s">
        <v>33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 x14ac:dyDescent="0.2">
      <c r="A49" t="s">
        <v>62</v>
      </c>
      <c r="B49" t="s">
        <v>33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 x14ac:dyDescent="0.2">
      <c r="A50" t="s">
        <v>62</v>
      </c>
      <c r="B50" t="s">
        <v>33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 x14ac:dyDescent="0.2">
      <c r="A51" t="s">
        <v>43</v>
      </c>
      <c r="B51" t="s">
        <v>34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 x14ac:dyDescent="0.2">
      <c r="A52" t="s">
        <v>22</v>
      </c>
      <c r="B52" t="s">
        <v>34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 x14ac:dyDescent="0.2">
      <c r="A53" t="s">
        <v>44</v>
      </c>
      <c r="B53" t="s">
        <v>34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 x14ac:dyDescent="0.2">
      <c r="A54" t="s">
        <v>63</v>
      </c>
      <c r="B54" t="s">
        <v>34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 x14ac:dyDescent="0.2">
      <c r="A55" t="s">
        <v>63</v>
      </c>
      <c r="B55" t="s">
        <v>34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 x14ac:dyDescent="0.2">
      <c r="A56" t="s">
        <v>63</v>
      </c>
      <c r="B56" t="s">
        <v>34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 x14ac:dyDescent="0.2">
      <c r="A57" t="s">
        <v>63</v>
      </c>
      <c r="B57" t="s">
        <v>34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 x14ac:dyDescent="0.2">
      <c r="A58" t="s">
        <v>63</v>
      </c>
      <c r="B58" t="s">
        <v>34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 x14ac:dyDescent="0.2">
      <c r="A59" t="s">
        <v>63</v>
      </c>
      <c r="B59" t="s">
        <v>34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 x14ac:dyDescent="0.2">
      <c r="A60" t="s">
        <v>63</v>
      </c>
      <c r="B60" t="s">
        <v>34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 x14ac:dyDescent="0.2">
      <c r="A61" t="s">
        <v>63</v>
      </c>
      <c r="B61" t="s">
        <v>34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 x14ac:dyDescent="0.2">
      <c r="A62" t="s">
        <v>63</v>
      </c>
      <c r="B62" t="s">
        <v>34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 x14ac:dyDescent="0.2">
      <c r="A63" t="s">
        <v>63</v>
      </c>
      <c r="B63" t="s">
        <v>34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 x14ac:dyDescent="0.2">
      <c r="A64" t="s">
        <v>63</v>
      </c>
      <c r="B64" t="s">
        <v>34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 x14ac:dyDescent="0.2">
      <c r="A65" t="s">
        <v>63</v>
      </c>
      <c r="B65" s="5" t="s">
        <v>34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 x14ac:dyDescent="0.2">
      <c r="A66" t="s">
        <v>63</v>
      </c>
      <c r="B66" t="s">
        <v>34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 x14ac:dyDescent="0.2">
      <c r="A67" t="s">
        <v>43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 x14ac:dyDescent="0.2">
      <c r="A68" t="s">
        <v>22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 x14ac:dyDescent="0.2">
      <c r="A69" t="s">
        <v>44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 x14ac:dyDescent="0.2">
      <c r="A70" t="s">
        <v>64</v>
      </c>
      <c r="B70" t="s">
        <v>35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 x14ac:dyDescent="0.2">
      <c r="A71" t="s">
        <v>64</v>
      </c>
      <c r="B71" t="s">
        <v>35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 x14ac:dyDescent="0.2">
      <c r="A72" t="s">
        <v>64</v>
      </c>
      <c r="B72" t="s">
        <v>35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 x14ac:dyDescent="0.2">
      <c r="A73" t="s">
        <v>64</v>
      </c>
      <c r="B73" t="s">
        <v>35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 x14ac:dyDescent="0.2">
      <c r="A74" t="s">
        <v>64</v>
      </c>
      <c r="B74" t="s">
        <v>35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 x14ac:dyDescent="0.2">
      <c r="A75" t="s">
        <v>64</v>
      </c>
      <c r="B75" t="s">
        <v>35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 x14ac:dyDescent="0.2">
      <c r="A76" t="s">
        <v>64</v>
      </c>
      <c r="B76" t="s">
        <v>35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 x14ac:dyDescent="0.2">
      <c r="A77" t="s">
        <v>64</v>
      </c>
      <c r="B77" t="s">
        <v>35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 x14ac:dyDescent="0.2">
      <c r="A78" t="s">
        <v>64</v>
      </c>
      <c r="B78" t="s">
        <v>35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 x14ac:dyDescent="0.2">
      <c r="A79" t="s">
        <v>64</v>
      </c>
      <c r="B79" t="s">
        <v>35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 x14ac:dyDescent="0.2">
      <c r="A80" t="s">
        <v>64</v>
      </c>
      <c r="B80" t="s">
        <v>35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 x14ac:dyDescent="0.2">
      <c r="A81" t="s">
        <v>64</v>
      </c>
      <c r="B81" t="s">
        <v>35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 x14ac:dyDescent="0.2">
      <c r="A82" t="s">
        <v>64</v>
      </c>
      <c r="B82" t="s">
        <v>35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 x14ac:dyDescent="0.2">
      <c r="A83" t="s">
        <v>65</v>
      </c>
      <c r="B83" t="s">
        <v>35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 x14ac:dyDescent="0.2">
      <c r="A84" t="s">
        <v>43</v>
      </c>
      <c r="B84" t="s">
        <v>36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 x14ac:dyDescent="0.2">
      <c r="A85" t="s">
        <v>22</v>
      </c>
      <c r="B85" t="s">
        <v>36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 x14ac:dyDescent="0.2">
      <c r="A86" t="s">
        <v>44</v>
      </c>
      <c r="B86" t="s">
        <v>36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 x14ac:dyDescent="0.2">
      <c r="A87" t="s">
        <v>45</v>
      </c>
      <c r="B87" t="s">
        <v>36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 x14ac:dyDescent="0.2">
      <c r="A88" t="s">
        <v>46</v>
      </c>
      <c r="B88" t="s">
        <v>36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 x14ac:dyDescent="0.2">
      <c r="A89" t="s">
        <v>46</v>
      </c>
      <c r="B89" t="s">
        <v>36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 x14ac:dyDescent="0.2">
      <c r="A90" t="s">
        <v>46</v>
      </c>
      <c r="B90" t="s">
        <v>36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 x14ac:dyDescent="0.2">
      <c r="A91" t="s">
        <v>46</v>
      </c>
      <c r="B91" t="s">
        <v>36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 x14ac:dyDescent="0.2">
      <c r="A92" t="s">
        <v>46</v>
      </c>
      <c r="B92" t="s">
        <v>36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 x14ac:dyDescent="0.2">
      <c r="A93" t="s">
        <v>46</v>
      </c>
      <c r="B93" t="s">
        <v>36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 x14ac:dyDescent="0.2">
      <c r="A94" t="s">
        <v>46</v>
      </c>
      <c r="B94" t="s">
        <v>36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 x14ac:dyDescent="0.2">
      <c r="A95" t="s">
        <v>46</v>
      </c>
      <c r="B95" t="s">
        <v>36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 x14ac:dyDescent="0.2">
      <c r="A96" t="s">
        <v>46</v>
      </c>
      <c r="B96" t="s">
        <v>36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 x14ac:dyDescent="0.2">
      <c r="A97" t="s">
        <v>46</v>
      </c>
      <c r="B97" t="s">
        <v>36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 x14ac:dyDescent="0.2">
      <c r="A98" t="s">
        <v>46</v>
      </c>
      <c r="B98" t="s">
        <v>36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 x14ac:dyDescent="0.2">
      <c r="A99" t="s">
        <v>46</v>
      </c>
      <c r="B99" t="s">
        <v>36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 x14ac:dyDescent="0.2">
      <c r="A100" t="s">
        <v>47</v>
      </c>
      <c r="B100" t="s">
        <v>36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 x14ac:dyDescent="0.2">
      <c r="A101" t="s">
        <v>47</v>
      </c>
      <c r="B101" t="s">
        <v>36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 x14ac:dyDescent="0.2">
      <c r="A102" t="s">
        <v>47</v>
      </c>
      <c r="B102" t="s">
        <v>36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 x14ac:dyDescent="0.2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 x14ac:dyDescent="0.2">
      <c r="A104" t="s">
        <v>22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 x14ac:dyDescent="0.2">
      <c r="A105" t="s">
        <v>44</v>
      </c>
      <c r="B105" t="s">
        <v>37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 x14ac:dyDescent="0.2">
      <c r="A106" t="s">
        <v>48</v>
      </c>
      <c r="B106" t="s">
        <v>37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 x14ac:dyDescent="0.2">
      <c r="A107" t="s">
        <v>48</v>
      </c>
      <c r="B107" t="s">
        <v>37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 x14ac:dyDescent="0.2">
      <c r="A108" t="s">
        <v>48</v>
      </c>
      <c r="B108" t="s">
        <v>37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 x14ac:dyDescent="0.2">
      <c r="A109" t="s">
        <v>48</v>
      </c>
      <c r="B109" t="s">
        <v>37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 x14ac:dyDescent="0.2">
      <c r="A110" t="s">
        <v>48</v>
      </c>
      <c r="B110" t="s">
        <v>37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 x14ac:dyDescent="0.2">
      <c r="A111" t="s">
        <v>48</v>
      </c>
      <c r="B111" t="s">
        <v>37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 x14ac:dyDescent="0.2">
      <c r="A112" t="s">
        <v>48</v>
      </c>
      <c r="B112" t="s">
        <v>37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 x14ac:dyDescent="0.2">
      <c r="A113" t="s">
        <v>48</v>
      </c>
      <c r="B113" t="s">
        <v>37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 x14ac:dyDescent="0.2">
      <c r="A114" t="s">
        <v>48</v>
      </c>
      <c r="B114" t="s">
        <v>37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 x14ac:dyDescent="0.2">
      <c r="A115" t="s">
        <v>48</v>
      </c>
      <c r="B115" t="s">
        <v>37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 x14ac:dyDescent="0.2">
      <c r="A116" t="s">
        <v>48</v>
      </c>
      <c r="B116" t="s">
        <v>37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 x14ac:dyDescent="0.2">
      <c r="A117" t="s">
        <v>48</v>
      </c>
      <c r="B117" t="s">
        <v>37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 x14ac:dyDescent="0.2">
      <c r="A118" t="s">
        <v>48</v>
      </c>
      <c r="B118" t="s">
        <v>37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 x14ac:dyDescent="0.2">
      <c r="A119" t="s">
        <v>49</v>
      </c>
      <c r="B119" t="s">
        <v>37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 x14ac:dyDescent="0.2">
      <c r="A120" t="s">
        <v>49</v>
      </c>
      <c r="B120" t="s">
        <v>37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 x14ac:dyDescent="0.2">
      <c r="A121" t="s">
        <v>49</v>
      </c>
      <c r="B121" t="s">
        <v>37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 x14ac:dyDescent="0.2">
      <c r="A122" t="s">
        <v>43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 x14ac:dyDescent="0.2">
      <c r="A123" t="s">
        <v>22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 x14ac:dyDescent="0.2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 x14ac:dyDescent="0.2">
      <c r="A125" t="s">
        <v>50</v>
      </c>
      <c r="B125" t="s">
        <v>38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 x14ac:dyDescent="0.2">
      <c r="A126" t="s">
        <v>50</v>
      </c>
      <c r="B126" t="s">
        <v>38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 x14ac:dyDescent="0.2">
      <c r="A127" t="s">
        <v>50</v>
      </c>
      <c r="B127" t="s">
        <v>38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 x14ac:dyDescent="0.2">
      <c r="A128" t="s">
        <v>50</v>
      </c>
      <c r="B128" t="s">
        <v>38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 x14ac:dyDescent="0.2">
      <c r="A129" t="s">
        <v>50</v>
      </c>
      <c r="B129" t="s">
        <v>38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 x14ac:dyDescent="0.2">
      <c r="A130" t="s">
        <v>50</v>
      </c>
      <c r="B130" t="s">
        <v>38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 x14ac:dyDescent="0.2">
      <c r="A131" t="s">
        <v>50</v>
      </c>
      <c r="B131" t="s">
        <v>38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 x14ac:dyDescent="0.2">
      <c r="A132" t="s">
        <v>50</v>
      </c>
      <c r="B132" t="s">
        <v>38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 x14ac:dyDescent="0.2">
      <c r="A133" t="s">
        <v>50</v>
      </c>
      <c r="B133" t="s">
        <v>38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 x14ac:dyDescent="0.2">
      <c r="A134" t="s">
        <v>50</v>
      </c>
      <c r="B134" t="s">
        <v>38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 x14ac:dyDescent="0.2">
      <c r="A135" t="s">
        <v>50</v>
      </c>
      <c r="B135" t="s">
        <v>38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 x14ac:dyDescent="0.2">
      <c r="A136" t="s">
        <v>50</v>
      </c>
      <c r="B136" t="s">
        <v>38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 x14ac:dyDescent="0.2">
      <c r="A137" t="s">
        <v>50</v>
      </c>
      <c r="B137" t="s">
        <v>38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 x14ac:dyDescent="0.2">
      <c r="A138" t="s">
        <v>51</v>
      </c>
      <c r="B138" t="s">
        <v>38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 x14ac:dyDescent="0.2">
      <c r="A139" t="s">
        <v>51</v>
      </c>
      <c r="B139" t="s">
        <v>38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 x14ac:dyDescent="0.2">
      <c r="A140" t="s">
        <v>51</v>
      </c>
      <c r="B140" t="s">
        <v>38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 x14ac:dyDescent="0.2">
      <c r="A141" t="s">
        <v>43</v>
      </c>
      <c r="B141" t="s">
        <v>39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 x14ac:dyDescent="0.2">
      <c r="A142" t="s">
        <v>22</v>
      </c>
      <c r="B142" t="s">
        <v>39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 x14ac:dyDescent="0.2">
      <c r="A143" t="s">
        <v>44</v>
      </c>
      <c r="B143" t="s">
        <v>39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 x14ac:dyDescent="0.2">
      <c r="A144" t="s">
        <v>52</v>
      </c>
      <c r="B144" t="s">
        <v>39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 x14ac:dyDescent="0.2">
      <c r="A145" t="s">
        <v>52</v>
      </c>
      <c r="B145" t="s">
        <v>39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 x14ac:dyDescent="0.2">
      <c r="A146" t="s">
        <v>52</v>
      </c>
      <c r="B146" t="s">
        <v>39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 x14ac:dyDescent="0.2">
      <c r="A147" t="s">
        <v>52</v>
      </c>
      <c r="B147" t="s">
        <v>39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 x14ac:dyDescent="0.2">
      <c r="A148" t="s">
        <v>52</v>
      </c>
      <c r="B148" t="s">
        <v>39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 x14ac:dyDescent="0.2">
      <c r="A149" t="s">
        <v>52</v>
      </c>
      <c r="B149" t="s">
        <v>39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 x14ac:dyDescent="0.2">
      <c r="A150" t="s">
        <v>52</v>
      </c>
      <c r="B150" t="s">
        <v>39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 x14ac:dyDescent="0.2">
      <c r="A151" t="s">
        <v>52</v>
      </c>
      <c r="B151" t="s">
        <v>39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 x14ac:dyDescent="0.2">
      <c r="A152" t="s">
        <v>52</v>
      </c>
      <c r="B152" t="s">
        <v>39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 x14ac:dyDescent="0.2">
      <c r="A153" t="s">
        <v>52</v>
      </c>
      <c r="B153" t="s">
        <v>39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 x14ac:dyDescent="0.2">
      <c r="A154" t="s">
        <v>52</v>
      </c>
      <c r="B154" t="s">
        <v>39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 x14ac:dyDescent="0.2">
      <c r="A155" t="s">
        <v>52</v>
      </c>
      <c r="B155" t="s">
        <v>39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 x14ac:dyDescent="0.2">
      <c r="A156" t="s">
        <v>52</v>
      </c>
      <c r="B156" t="s">
        <v>39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 x14ac:dyDescent="0.2">
      <c r="A157" t="s">
        <v>53</v>
      </c>
      <c r="B157" t="s">
        <v>39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 x14ac:dyDescent="0.2">
      <c r="A158" t="s">
        <v>53</v>
      </c>
      <c r="B158" t="s">
        <v>39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 x14ac:dyDescent="0.2">
      <c r="A159" t="s">
        <v>53</v>
      </c>
      <c r="B159" t="s">
        <v>39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 x14ac:dyDescent="0.2">
      <c r="A160" t="s">
        <v>43</v>
      </c>
      <c r="B160" t="s">
        <v>40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 x14ac:dyDescent="0.2">
      <c r="A161" t="s">
        <v>22</v>
      </c>
      <c r="B161" t="s">
        <v>40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 x14ac:dyDescent="0.2">
      <c r="A162" t="s">
        <v>44</v>
      </c>
      <c r="B162" t="s">
        <v>40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 x14ac:dyDescent="0.2">
      <c r="A163" t="s">
        <v>54</v>
      </c>
      <c r="B163" t="s">
        <v>40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 x14ac:dyDescent="0.2">
      <c r="A164" t="s">
        <v>54</v>
      </c>
      <c r="B164" t="s">
        <v>40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 x14ac:dyDescent="0.2">
      <c r="A165" t="s">
        <v>54</v>
      </c>
      <c r="B165" t="s">
        <v>40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 x14ac:dyDescent="0.2">
      <c r="A166" t="s">
        <v>54</v>
      </c>
      <c r="B166" t="s">
        <v>40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 x14ac:dyDescent="0.2">
      <c r="A167" t="s">
        <v>54</v>
      </c>
      <c r="B167" t="s">
        <v>40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 x14ac:dyDescent="0.2">
      <c r="A168" t="s">
        <v>54</v>
      </c>
      <c r="B168" t="s">
        <v>40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 x14ac:dyDescent="0.2">
      <c r="A169" t="s">
        <v>54</v>
      </c>
      <c r="B169" t="s">
        <v>40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 x14ac:dyDescent="0.2">
      <c r="A170" t="s">
        <v>54</v>
      </c>
      <c r="B170" t="s">
        <v>40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 x14ac:dyDescent="0.2">
      <c r="A171" t="s">
        <v>54</v>
      </c>
      <c r="B171" t="s">
        <v>40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 x14ac:dyDescent="0.2">
      <c r="A172" t="s">
        <v>54</v>
      </c>
      <c r="B172" t="s">
        <v>40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 x14ac:dyDescent="0.2">
      <c r="A173" t="s">
        <v>54</v>
      </c>
      <c r="B173" t="s">
        <v>40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 x14ac:dyDescent="0.2">
      <c r="A174" t="s">
        <v>54</v>
      </c>
      <c r="B174" t="s">
        <v>40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 x14ac:dyDescent="0.2">
      <c r="A175" t="s">
        <v>54</v>
      </c>
      <c r="B175" t="s">
        <v>40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 x14ac:dyDescent="0.2">
      <c r="A176" t="s">
        <v>55</v>
      </c>
      <c r="B176" t="s">
        <v>40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 x14ac:dyDescent="0.2">
      <c r="A177" t="s">
        <v>56</v>
      </c>
      <c r="B177" t="s">
        <v>40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 x14ac:dyDescent="0.2">
      <c r="A178" t="s">
        <v>57</v>
      </c>
      <c r="B178" t="s">
        <v>40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 x14ac:dyDescent="0.2">
      <c r="A179" t="s">
        <v>43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 x14ac:dyDescent="0.2">
      <c r="A180" t="s">
        <v>22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 x14ac:dyDescent="0.2">
      <c r="A181" t="s">
        <v>44</v>
      </c>
      <c r="C181" s="1"/>
      <c r="E181">
        <f>COUNTIF(E182:E197,1)</f>
        <v>0</v>
      </c>
      <c r="F181">
        <f t="shared" ref="F181:S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 x14ac:dyDescent="0.2">
      <c r="A182" t="s">
        <v>58</v>
      </c>
      <c r="B182" t="s">
        <v>41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 x14ac:dyDescent="0.2">
      <c r="A183" t="s">
        <v>58</v>
      </c>
      <c r="B183" t="s">
        <v>41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 x14ac:dyDescent="0.2">
      <c r="A184" t="s">
        <v>58</v>
      </c>
      <c r="B184" t="s">
        <v>41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 x14ac:dyDescent="0.2">
      <c r="A185" t="s">
        <v>58</v>
      </c>
      <c r="B185" t="s">
        <v>41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 x14ac:dyDescent="0.2">
      <c r="A186" t="s">
        <v>58</v>
      </c>
      <c r="B186" t="s">
        <v>41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 x14ac:dyDescent="0.2">
      <c r="A187" t="s">
        <v>58</v>
      </c>
      <c r="B187" t="s">
        <v>41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 x14ac:dyDescent="0.2">
      <c r="A188" t="s">
        <v>58</v>
      </c>
      <c r="B188" t="s">
        <v>41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 x14ac:dyDescent="0.2">
      <c r="A189" t="s">
        <v>58</v>
      </c>
      <c r="B189" t="s">
        <v>41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 x14ac:dyDescent="0.2">
      <c r="A190" t="s">
        <v>58</v>
      </c>
      <c r="B190" t="s">
        <v>41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 x14ac:dyDescent="0.2">
      <c r="A191" t="s">
        <v>58</v>
      </c>
      <c r="B191" t="s">
        <v>41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 x14ac:dyDescent="0.2">
      <c r="A192" t="s">
        <v>58</v>
      </c>
      <c r="B192" t="s">
        <v>41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 x14ac:dyDescent="0.2">
      <c r="A193" t="s">
        <v>58</v>
      </c>
      <c r="B193" t="s">
        <v>41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 x14ac:dyDescent="0.2">
      <c r="A194" t="s">
        <v>58</v>
      </c>
      <c r="B194" t="s">
        <v>41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 x14ac:dyDescent="0.2">
      <c r="A195" t="s">
        <v>59</v>
      </c>
      <c r="B195" t="s">
        <v>41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 x14ac:dyDescent="0.2">
      <c r="A196" t="s">
        <v>59</v>
      </c>
      <c r="B196" t="s">
        <v>41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 x14ac:dyDescent="0.2">
      <c r="A197" t="s">
        <v>59</v>
      </c>
      <c r="B197" t="s">
        <v>41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3273-0FE0-42D3-A67A-801DB2328955}">
  <dimension ref="A1:R11"/>
  <sheetViews>
    <sheetView workbookViewId="0">
      <selection activeCell="V24" sqref="V24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>
        <v>0.76923076923076927</v>
      </c>
      <c r="C2">
        <v>1</v>
      </c>
      <c r="D2">
        <v>0</v>
      </c>
      <c r="E2">
        <v>0.69230769230769229</v>
      </c>
      <c r="F2">
        <v>0</v>
      </c>
      <c r="G2">
        <v>0</v>
      </c>
      <c r="H2">
        <v>0.15384615384615385</v>
      </c>
      <c r="I2">
        <v>0</v>
      </c>
      <c r="J2">
        <v>0</v>
      </c>
      <c r="K2">
        <v>0</v>
      </c>
      <c r="L2">
        <v>7.6923076923076927E-2</v>
      </c>
      <c r="M2">
        <v>0.38461538461538464</v>
      </c>
      <c r="N2">
        <v>7.6923076923076927E-2</v>
      </c>
      <c r="O2">
        <v>0.46153846153846156</v>
      </c>
      <c r="P2">
        <f>COUNTIF(B2:O2, "&gt;0")</f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0.46153846153846156</v>
      </c>
      <c r="C3">
        <v>0.92307692307692313</v>
      </c>
      <c r="D3">
        <v>7.6923076923076927E-2</v>
      </c>
      <c r="E3">
        <v>0.61538461538461542</v>
      </c>
      <c r="F3">
        <v>0.15384615384615385</v>
      </c>
      <c r="G3">
        <v>0</v>
      </c>
      <c r="H3">
        <v>0.38461538461538464</v>
      </c>
      <c r="I3">
        <v>0</v>
      </c>
      <c r="J3">
        <v>7.6923076923076927E-2</v>
      </c>
      <c r="K3">
        <v>0.30769230769230771</v>
      </c>
      <c r="L3">
        <v>7.6923076923076927E-2</v>
      </c>
      <c r="M3">
        <v>0.69230769230769229</v>
      </c>
      <c r="N3">
        <v>0.38461538461538464</v>
      </c>
      <c r="O3">
        <v>0</v>
      </c>
      <c r="P3">
        <f t="shared" ref="P3:P11" si="0">COUNTIF(B3:O3, "&gt;0")</f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0.53846153846153844</v>
      </c>
      <c r="C4">
        <v>0.84615384615384615</v>
      </c>
      <c r="D4">
        <v>0</v>
      </c>
      <c r="E4">
        <v>0.38461538461538464</v>
      </c>
      <c r="F4">
        <v>0</v>
      </c>
      <c r="G4">
        <v>0</v>
      </c>
      <c r="H4">
        <v>0.53846153846153844</v>
      </c>
      <c r="I4">
        <v>0</v>
      </c>
      <c r="J4">
        <v>7.6923076923076927E-2</v>
      </c>
      <c r="K4">
        <v>7.6923076923076927E-2</v>
      </c>
      <c r="L4">
        <v>0</v>
      </c>
      <c r="M4">
        <v>0.23076923076923078</v>
      </c>
      <c r="N4">
        <v>0.46153846153846156</v>
      </c>
      <c r="O4">
        <v>7.6923076923076927E-2</v>
      </c>
      <c r="P4">
        <f t="shared" si="0"/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0.38461538461538464</v>
      </c>
      <c r="C5">
        <v>1</v>
      </c>
      <c r="D5">
        <v>0</v>
      </c>
      <c r="E5">
        <v>0.46153846153846156</v>
      </c>
      <c r="F5">
        <v>0</v>
      </c>
      <c r="G5">
        <v>0</v>
      </c>
      <c r="H5">
        <v>0.15384615384615385</v>
      </c>
      <c r="I5">
        <v>0</v>
      </c>
      <c r="J5">
        <v>0</v>
      </c>
      <c r="K5">
        <v>7.6923076923076927E-2</v>
      </c>
      <c r="L5">
        <v>7.6923076923076927E-2</v>
      </c>
      <c r="M5">
        <v>0</v>
      </c>
      <c r="N5">
        <v>0.61538461538461542</v>
      </c>
      <c r="O5">
        <v>0</v>
      </c>
      <c r="P5">
        <f t="shared" si="0"/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0.30769230769230771</v>
      </c>
      <c r="C6">
        <v>0.75</v>
      </c>
      <c r="D6">
        <v>0</v>
      </c>
      <c r="E6">
        <v>0.375</v>
      </c>
      <c r="F6">
        <v>0</v>
      </c>
      <c r="G6">
        <v>0</v>
      </c>
      <c r="H6">
        <v>0</v>
      </c>
      <c r="I6">
        <v>0.125</v>
      </c>
      <c r="J6">
        <v>0</v>
      </c>
      <c r="K6">
        <v>0</v>
      </c>
      <c r="L6">
        <v>0</v>
      </c>
      <c r="M6">
        <v>0</v>
      </c>
      <c r="N6">
        <v>0.3125</v>
      </c>
      <c r="O6">
        <v>0</v>
      </c>
      <c r="P6">
        <f t="shared" si="0"/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0.69230769230769229</v>
      </c>
      <c r="D7">
        <v>0</v>
      </c>
      <c r="E7">
        <v>7.6923076923076927E-2</v>
      </c>
      <c r="F7">
        <v>0</v>
      </c>
      <c r="G7">
        <v>0</v>
      </c>
      <c r="H7">
        <v>7.6923076923076927E-2</v>
      </c>
      <c r="I7">
        <v>0</v>
      </c>
      <c r="J7">
        <v>0</v>
      </c>
      <c r="K7">
        <v>7.6923076923076927E-2</v>
      </c>
      <c r="L7">
        <v>0</v>
      </c>
      <c r="M7">
        <v>0</v>
      </c>
      <c r="N7">
        <v>0.30769230769230771</v>
      </c>
      <c r="O7">
        <v>0</v>
      </c>
      <c r="P7">
        <f t="shared" si="0"/>
        <v>5</v>
      </c>
      <c r="Q7">
        <v>0.609375</v>
      </c>
      <c r="R7">
        <v>3</v>
      </c>
    </row>
    <row r="8" spans="1:18" x14ac:dyDescent="0.2">
      <c r="A8" t="s">
        <v>31</v>
      </c>
      <c r="B8">
        <v>0.23076923076923078</v>
      </c>
      <c r="C8">
        <v>1</v>
      </c>
      <c r="D8">
        <v>0.15384615384615385</v>
      </c>
      <c r="E8">
        <v>0.46153846153846156</v>
      </c>
      <c r="F8">
        <v>0.15384615384615385</v>
      </c>
      <c r="G8">
        <v>7.6923076923076927E-2</v>
      </c>
      <c r="H8">
        <v>0.38461538461538464</v>
      </c>
      <c r="I8">
        <v>0.15384615384615385</v>
      </c>
      <c r="J8">
        <v>0.92307692307692313</v>
      </c>
      <c r="K8">
        <v>0</v>
      </c>
      <c r="L8">
        <v>0</v>
      </c>
      <c r="M8">
        <v>0.53846153846153844</v>
      </c>
      <c r="N8">
        <v>0.30769230769230771</v>
      </c>
      <c r="O8">
        <v>7.6923076923076927E-2</v>
      </c>
      <c r="P8">
        <f t="shared" si="0"/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7.6923076923076927E-2</v>
      </c>
      <c r="C9">
        <v>1</v>
      </c>
      <c r="D9">
        <v>0</v>
      </c>
      <c r="E9">
        <v>0.46153846153846156</v>
      </c>
      <c r="F9">
        <v>0</v>
      </c>
      <c r="G9">
        <v>0</v>
      </c>
      <c r="H9">
        <v>7.6923076923076927E-2</v>
      </c>
      <c r="I9">
        <v>0</v>
      </c>
      <c r="J9">
        <v>0</v>
      </c>
      <c r="K9">
        <v>0</v>
      </c>
      <c r="L9">
        <v>7.6923076923076927E-2</v>
      </c>
      <c r="M9">
        <v>0.23076923076923078</v>
      </c>
      <c r="N9">
        <v>0.76923076923076927</v>
      </c>
      <c r="O9">
        <v>0</v>
      </c>
      <c r="P9">
        <f t="shared" si="0"/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7.6923076923076927E-2</v>
      </c>
      <c r="C10">
        <v>1</v>
      </c>
      <c r="D10">
        <v>0</v>
      </c>
      <c r="E10">
        <v>0.38461538461538464</v>
      </c>
      <c r="F10">
        <v>0</v>
      </c>
      <c r="G10">
        <v>0</v>
      </c>
      <c r="H10">
        <v>0.30769230769230771</v>
      </c>
      <c r="I10">
        <v>7.6923076923076927E-2</v>
      </c>
      <c r="J10">
        <v>0.30769230769230771</v>
      </c>
      <c r="K10">
        <v>0</v>
      </c>
      <c r="L10">
        <v>0</v>
      </c>
      <c r="M10">
        <v>0.30769230769230771</v>
      </c>
      <c r="N10">
        <v>0.92307692307692313</v>
      </c>
      <c r="O10">
        <v>7.6923076923076927E-2</v>
      </c>
      <c r="P10">
        <f t="shared" si="0"/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0.53846153846153844</v>
      </c>
      <c r="C11">
        <v>1</v>
      </c>
      <c r="D11">
        <v>0</v>
      </c>
      <c r="E11">
        <v>0.69230769230769229</v>
      </c>
      <c r="F11">
        <v>0</v>
      </c>
      <c r="G11">
        <v>0</v>
      </c>
      <c r="H11">
        <v>7.6923076923076927E-2</v>
      </c>
      <c r="I11">
        <v>0</v>
      </c>
      <c r="J11">
        <v>0</v>
      </c>
      <c r="K11">
        <v>0</v>
      </c>
      <c r="L11">
        <v>0</v>
      </c>
      <c r="M11">
        <v>0.53846153846153844</v>
      </c>
      <c r="N11">
        <v>0.38461538461538464</v>
      </c>
      <c r="O11">
        <v>0</v>
      </c>
      <c r="P11">
        <f t="shared" si="0"/>
        <v>6</v>
      </c>
      <c r="Q11">
        <v>0.78798185941043086</v>
      </c>
      <c r="R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81BC-D7D7-4484-8EF5-0921AA08DB5E}">
  <dimension ref="A1:W173"/>
  <sheetViews>
    <sheetView workbookViewId="0">
      <pane ySplit="1" topLeftCell="A2" activePane="bottomLeft" state="frozen"/>
      <selection pane="bottomLeft" activeCell="V2" sqref="V2:V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f>COUNTIF(E2:S2,1)</f>
        <v>13</v>
      </c>
      <c r="V2">
        <v>0.86266349583828772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f t="shared" ref="U3:U11" si="0">COUNTIF(E3:S3,1)</f>
        <v>7</v>
      </c>
      <c r="V3">
        <v>0.74122448979591837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f t="shared" si="0"/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U5">
        <f t="shared" si="0"/>
        <v>6</v>
      </c>
      <c r="V5">
        <v>0.78798185941043086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U6">
        <f t="shared" si="0"/>
        <v>9</v>
      </c>
      <c r="V6">
        <v>0.81122679945676768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f t="shared" si="0"/>
        <v>11</v>
      </c>
      <c r="V7">
        <v>0.86351165980795608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f t="shared" si="0"/>
        <v>9</v>
      </c>
      <c r="V8">
        <v>0.8344671201814059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f t="shared" si="0"/>
        <v>7</v>
      </c>
      <c r="V9">
        <v>0.76851851851851849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f t="shared" si="0"/>
        <v>5</v>
      </c>
      <c r="V10">
        <v>0.73246135552913194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f t="shared" si="0"/>
        <v>5</v>
      </c>
      <c r="V11">
        <v>0.609375</v>
      </c>
      <c r="W11">
        <v>2</v>
      </c>
    </row>
    <row r="14" spans="1:23" x14ac:dyDescent="0.2">
      <c r="A14" t="s">
        <v>43</v>
      </c>
      <c r="E14">
        <f xml:space="preserve"> (COUNTIF(E17:E29,1))/13</f>
        <v>0.23076923076923078</v>
      </c>
      <c r="F14">
        <f t="shared" ref="F14:S14" si="1" xml:space="preserve"> (COUNTIF(F17:F29,1))/13</f>
        <v>1</v>
      </c>
      <c r="G14">
        <f t="shared" si="1"/>
        <v>0.15384615384615385</v>
      </c>
      <c r="H14">
        <f t="shared" si="1"/>
        <v>0.46153846153846156</v>
      </c>
      <c r="I14">
        <f t="shared" si="1"/>
        <v>0.15384615384615385</v>
      </c>
      <c r="J14">
        <f t="shared" si="1"/>
        <v>7.6923076923076927E-2</v>
      </c>
      <c r="K14">
        <f t="shared" si="1"/>
        <v>0.38461538461538464</v>
      </c>
      <c r="L14">
        <f t="shared" si="1"/>
        <v>0.15384615384615385</v>
      </c>
      <c r="M14">
        <f t="shared" si="1"/>
        <v>0.92307692307692313</v>
      </c>
      <c r="N14">
        <f t="shared" si="1"/>
        <v>0</v>
      </c>
      <c r="O14">
        <f t="shared" si="1"/>
        <v>0</v>
      </c>
      <c r="P14">
        <f t="shared" si="1"/>
        <v>0.53846153846153844</v>
      </c>
      <c r="Q14">
        <f t="shared" si="1"/>
        <v>0.30769230769230771</v>
      </c>
      <c r="R14">
        <f t="shared" si="1"/>
        <v>7.6923076923076927E-2</v>
      </c>
      <c r="S14">
        <f t="shared" si="1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t="shared" ref="E16:S16" si="2" xml:space="preserve"> COUNTIF(E17:E29,1)</f>
        <v>3</v>
      </c>
      <c r="F16">
        <f t="shared" si="2"/>
        <v>13</v>
      </c>
      <c r="G16">
        <f t="shared" si="2"/>
        <v>2</v>
      </c>
      <c r="H16">
        <f t="shared" si="2"/>
        <v>6</v>
      </c>
      <c r="I16">
        <f t="shared" si="2"/>
        <v>2</v>
      </c>
      <c r="J16">
        <f t="shared" si="2"/>
        <v>1</v>
      </c>
      <c r="K16">
        <f t="shared" si="2"/>
        <v>5</v>
      </c>
      <c r="L16">
        <f t="shared" si="2"/>
        <v>2</v>
      </c>
      <c r="M16">
        <f t="shared" si="2"/>
        <v>12</v>
      </c>
      <c r="N16">
        <f t="shared" si="2"/>
        <v>0</v>
      </c>
      <c r="O16">
        <f t="shared" si="2"/>
        <v>0</v>
      </c>
      <c r="P16">
        <f t="shared" si="2"/>
        <v>7</v>
      </c>
      <c r="Q16">
        <f t="shared" si="2"/>
        <v>4</v>
      </c>
      <c r="R16">
        <f t="shared" si="2"/>
        <v>1</v>
      </c>
      <c r="S16">
        <f t="shared" si="2"/>
        <v>0</v>
      </c>
    </row>
    <row r="17" spans="1:21" x14ac:dyDescent="0.2">
      <c r="A17" t="s">
        <v>30</v>
      </c>
      <c r="B17" t="s">
        <v>31</v>
      </c>
      <c r="C17" s="1">
        <v>2.0833333333333332E-2</v>
      </c>
      <c r="D17">
        <v>40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ref="T17:T86" si="3">COUNTIF(E17:S17,1)</f>
        <v>4</v>
      </c>
    </row>
    <row r="18" spans="1:21" x14ac:dyDescent="0.2">
      <c r="A18" t="s">
        <v>30</v>
      </c>
      <c r="B18" t="s">
        <v>31</v>
      </c>
      <c r="C18" s="1">
        <v>4.1666666666666664E-2</v>
      </c>
      <c r="D18">
        <v>70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3"/>
        <v>4</v>
      </c>
    </row>
    <row r="19" spans="1:21" x14ac:dyDescent="0.2">
      <c r="A19" t="s">
        <v>30</v>
      </c>
      <c r="B19" t="s">
        <v>31</v>
      </c>
      <c r="C19" s="1">
        <v>6.25E-2</v>
      </c>
      <c r="D19">
        <v>100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3"/>
        <v>5</v>
      </c>
    </row>
    <row r="20" spans="1:21" x14ac:dyDescent="0.2">
      <c r="A20" t="s">
        <v>30</v>
      </c>
      <c r="B20" t="s">
        <v>31</v>
      </c>
      <c r="C20" s="1">
        <v>8.3333333333333329E-2</v>
      </c>
      <c r="D20">
        <v>130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3"/>
        <v>5</v>
      </c>
    </row>
    <row r="21" spans="1:21" x14ac:dyDescent="0.2">
      <c r="A21" t="s">
        <v>30</v>
      </c>
      <c r="B21" t="s">
        <v>31</v>
      </c>
      <c r="C21" s="1">
        <v>0.10416666666666667</v>
      </c>
      <c r="D21">
        <v>160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3"/>
        <v>5</v>
      </c>
    </row>
    <row r="22" spans="1:21" x14ac:dyDescent="0.2">
      <c r="A22" t="s">
        <v>30</v>
      </c>
      <c r="B22" t="s">
        <v>31</v>
      </c>
      <c r="C22" s="1">
        <v>0.125</v>
      </c>
      <c r="D22">
        <v>190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2</v>
      </c>
    </row>
    <row r="23" spans="1:21" x14ac:dyDescent="0.2">
      <c r="A23" t="s">
        <v>30</v>
      </c>
      <c r="B23" t="s">
        <v>31</v>
      </c>
      <c r="C23" s="1">
        <v>0.14583333333333334</v>
      </c>
      <c r="D23">
        <v>220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f t="shared" si="3"/>
        <v>3</v>
      </c>
    </row>
    <row r="24" spans="1:21" x14ac:dyDescent="0.2">
      <c r="A24" t="s">
        <v>30</v>
      </c>
      <c r="B24" t="s">
        <v>31</v>
      </c>
      <c r="C24" s="1">
        <v>0.16666666666666666</v>
      </c>
      <c r="D24">
        <v>250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3"/>
        <v>5</v>
      </c>
    </row>
    <row r="25" spans="1:21" x14ac:dyDescent="0.2">
      <c r="A25" t="s">
        <v>30</v>
      </c>
      <c r="B25" t="s">
        <v>31</v>
      </c>
      <c r="C25" s="1">
        <v>0.1875</v>
      </c>
      <c r="D25">
        <v>280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3"/>
        <v>5</v>
      </c>
    </row>
    <row r="26" spans="1:21" x14ac:dyDescent="0.2">
      <c r="A26" t="s">
        <v>30</v>
      </c>
      <c r="B26" t="s">
        <v>31</v>
      </c>
      <c r="C26" s="1">
        <v>0.20833333333333334</v>
      </c>
      <c r="D26">
        <v>310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3"/>
        <v>5</v>
      </c>
    </row>
    <row r="27" spans="1:21" x14ac:dyDescent="0.2">
      <c r="A27" t="s">
        <v>30</v>
      </c>
      <c r="B27" t="s">
        <v>31</v>
      </c>
      <c r="C27" s="1">
        <v>0.22916666666666666</v>
      </c>
      <c r="D27">
        <v>340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3"/>
        <v>4</v>
      </c>
    </row>
    <row r="28" spans="1:21" x14ac:dyDescent="0.2">
      <c r="A28" t="s">
        <v>60</v>
      </c>
      <c r="B28" t="s">
        <v>31</v>
      </c>
      <c r="C28" s="1">
        <v>0.25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5</v>
      </c>
    </row>
    <row r="29" spans="1:21" x14ac:dyDescent="0.2">
      <c r="A29" t="s">
        <v>60</v>
      </c>
      <c r="B29" t="s">
        <v>31</v>
      </c>
      <c r="C29" s="1">
        <v>0.27083333333333331</v>
      </c>
      <c r="D29">
        <v>30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6</v>
      </c>
    </row>
    <row r="30" spans="1:21" x14ac:dyDescent="0.2">
      <c r="A30" t="s">
        <v>43</v>
      </c>
      <c r="C30" s="1"/>
      <c r="E30">
        <f xml:space="preserve"> COUNTIF(E33:E45,1)/13</f>
        <v>7.6923076923076927E-2</v>
      </c>
      <c r="F30">
        <f t="shared" ref="F30:S30" si="4" xml:space="preserve"> COUNTIF(F33:F45,1)/13</f>
        <v>1</v>
      </c>
      <c r="G30">
        <f t="shared" si="4"/>
        <v>0</v>
      </c>
      <c r="H30">
        <f t="shared" si="4"/>
        <v>0.46153846153846156</v>
      </c>
      <c r="I30">
        <f t="shared" si="4"/>
        <v>0</v>
      </c>
      <c r="J30">
        <f t="shared" si="4"/>
        <v>0</v>
      </c>
      <c r="K30">
        <f t="shared" si="4"/>
        <v>7.6923076923076927E-2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7.6923076923076927E-2</v>
      </c>
      <c r="P30">
        <f t="shared" si="4"/>
        <v>0.23076923076923078</v>
      </c>
      <c r="Q30">
        <f t="shared" si="4"/>
        <v>0.76923076923076927</v>
      </c>
      <c r="R30">
        <f t="shared" si="4"/>
        <v>0</v>
      </c>
      <c r="S30">
        <f t="shared" si="4"/>
        <v>0</v>
      </c>
    </row>
    <row r="31" spans="1:21" x14ac:dyDescent="0.2">
      <c r="A31" t="s">
        <v>22</v>
      </c>
      <c r="C31" s="1"/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U31">
        <f xml:space="preserve"> COUNTIF(E31:S31,1)</f>
        <v>7</v>
      </c>
    </row>
    <row r="32" spans="1:21" x14ac:dyDescent="0.2">
      <c r="A32" t="s">
        <v>44</v>
      </c>
      <c r="B32" t="s">
        <v>33</v>
      </c>
      <c r="C32" s="1"/>
      <c r="E32">
        <f t="shared" ref="E32:S32" si="5">COUNTIF(E33:E45,1)</f>
        <v>1</v>
      </c>
      <c r="F32">
        <f t="shared" si="5"/>
        <v>13</v>
      </c>
      <c r="G32">
        <f t="shared" si="5"/>
        <v>0</v>
      </c>
      <c r="H32">
        <f t="shared" si="5"/>
        <v>6</v>
      </c>
      <c r="I32">
        <f t="shared" si="5"/>
        <v>0</v>
      </c>
      <c r="J32">
        <f t="shared" si="5"/>
        <v>0</v>
      </c>
      <c r="K32">
        <f t="shared" si="5"/>
        <v>1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3</v>
      </c>
      <c r="Q32">
        <f t="shared" si="5"/>
        <v>10</v>
      </c>
      <c r="R32">
        <f t="shared" si="5"/>
        <v>0</v>
      </c>
      <c r="S32">
        <f t="shared" si="5"/>
        <v>0</v>
      </c>
    </row>
    <row r="33" spans="1:21" x14ac:dyDescent="0.2">
      <c r="A33" t="s">
        <v>32</v>
      </c>
      <c r="B33" t="s">
        <v>33</v>
      </c>
      <c r="C33" s="1">
        <v>2.0833333333333332E-2</v>
      </c>
      <c r="D33">
        <v>10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3"/>
        <v>3</v>
      </c>
    </row>
    <row r="34" spans="1:21" x14ac:dyDescent="0.2">
      <c r="A34" t="s">
        <v>32</v>
      </c>
      <c r="B34" t="s">
        <v>33</v>
      </c>
      <c r="C34" s="1">
        <v>4.1666666666666664E-2</v>
      </c>
      <c r="D34">
        <v>40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f t="shared" si="3"/>
        <v>4</v>
      </c>
    </row>
    <row r="35" spans="1:21" x14ac:dyDescent="0.2">
      <c r="A35" t="s">
        <v>32</v>
      </c>
      <c r="B35" t="s">
        <v>33</v>
      </c>
      <c r="C35" s="1">
        <v>6.25E-2</v>
      </c>
      <c r="D35">
        <v>70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3"/>
        <v>2</v>
      </c>
    </row>
    <row r="36" spans="1:21" x14ac:dyDescent="0.2">
      <c r="A36" t="s">
        <v>32</v>
      </c>
      <c r="B36" t="s">
        <v>33</v>
      </c>
      <c r="C36" s="1">
        <v>8.3333333333333329E-2</v>
      </c>
      <c r="D36">
        <v>100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3"/>
        <v>4</v>
      </c>
    </row>
    <row r="37" spans="1:21" x14ac:dyDescent="0.2">
      <c r="A37" t="s">
        <v>32</v>
      </c>
      <c r="B37" t="s">
        <v>33</v>
      </c>
      <c r="C37" s="1">
        <v>0.10416666666666667</v>
      </c>
      <c r="D37">
        <v>130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f t="shared" si="3"/>
        <v>4</v>
      </c>
    </row>
    <row r="38" spans="1:21" x14ac:dyDescent="0.2">
      <c r="A38" t="s">
        <v>32</v>
      </c>
      <c r="B38" t="s">
        <v>33</v>
      </c>
      <c r="C38" s="1">
        <v>0.125</v>
      </c>
      <c r="D38">
        <v>160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3"/>
        <v>2</v>
      </c>
    </row>
    <row r="39" spans="1:21" x14ac:dyDescent="0.2">
      <c r="A39" t="s">
        <v>32</v>
      </c>
      <c r="B39" t="s">
        <v>33</v>
      </c>
      <c r="C39" s="1">
        <v>0.14583333333333334</v>
      </c>
      <c r="D39">
        <v>190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1</v>
      </c>
    </row>
    <row r="40" spans="1:21" x14ac:dyDescent="0.2">
      <c r="A40" t="s">
        <v>32</v>
      </c>
      <c r="B40" t="s">
        <v>33</v>
      </c>
      <c r="C40" s="1">
        <v>0.16666666666666666</v>
      </c>
      <c r="D40">
        <v>220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3"/>
        <v>1</v>
      </c>
    </row>
    <row r="41" spans="1:21" x14ac:dyDescent="0.2">
      <c r="A41" t="s">
        <v>32</v>
      </c>
      <c r="B41" t="s">
        <v>33</v>
      </c>
      <c r="C41" s="1">
        <v>0.1875</v>
      </c>
      <c r="D41">
        <v>250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f t="shared" si="3"/>
        <v>2</v>
      </c>
    </row>
    <row r="42" spans="1:21" x14ac:dyDescent="0.2">
      <c r="A42" t="s">
        <v>32</v>
      </c>
      <c r="B42" t="s">
        <v>33</v>
      </c>
      <c r="C42" s="1">
        <v>0.20833333333333334</v>
      </c>
      <c r="D42">
        <v>280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3"/>
        <v>3</v>
      </c>
    </row>
    <row r="43" spans="1:21" x14ac:dyDescent="0.2">
      <c r="A43" t="s">
        <v>32</v>
      </c>
      <c r="B43" t="s">
        <v>33</v>
      </c>
      <c r="C43" s="1">
        <v>0.22916666666666666</v>
      </c>
      <c r="D43">
        <v>310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3"/>
        <v>3</v>
      </c>
    </row>
    <row r="44" spans="1:21" x14ac:dyDescent="0.2">
      <c r="A44" t="s">
        <v>32</v>
      </c>
      <c r="B44" t="s">
        <v>33</v>
      </c>
      <c r="C44" s="1">
        <v>0.25</v>
      </c>
      <c r="D44">
        <v>340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3"/>
        <v>3</v>
      </c>
    </row>
    <row r="45" spans="1:21" x14ac:dyDescent="0.2">
      <c r="A45" t="s">
        <v>32</v>
      </c>
      <c r="B45" t="s">
        <v>33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3"/>
        <v>3</v>
      </c>
    </row>
    <row r="46" spans="1:21" x14ac:dyDescent="0.2">
      <c r="A46" t="s">
        <v>43</v>
      </c>
      <c r="B46" t="s">
        <v>34</v>
      </c>
      <c r="C46" s="1"/>
      <c r="E46">
        <f xml:space="preserve"> COUNTIF(E49:E61,1)/13</f>
        <v>7.6923076923076927E-2</v>
      </c>
      <c r="F46">
        <f t="shared" ref="F46:S46" si="6" xml:space="preserve"> COUNTIF(F49:F61,1)/13</f>
        <v>1</v>
      </c>
      <c r="G46">
        <f t="shared" si="6"/>
        <v>0</v>
      </c>
      <c r="H46">
        <f t="shared" si="6"/>
        <v>0.38461538461538464</v>
      </c>
      <c r="I46">
        <f t="shared" si="6"/>
        <v>0</v>
      </c>
      <c r="J46">
        <f t="shared" si="6"/>
        <v>0</v>
      </c>
      <c r="K46">
        <f t="shared" si="6"/>
        <v>0.30769230769230771</v>
      </c>
      <c r="L46">
        <f t="shared" si="6"/>
        <v>7.6923076923076927E-2</v>
      </c>
      <c r="M46">
        <f t="shared" si="6"/>
        <v>0.30769230769230771</v>
      </c>
      <c r="N46">
        <f t="shared" si="6"/>
        <v>0</v>
      </c>
      <c r="O46">
        <f t="shared" si="6"/>
        <v>0</v>
      </c>
      <c r="P46">
        <f t="shared" si="6"/>
        <v>0.30769230769230771</v>
      </c>
      <c r="Q46">
        <f t="shared" si="6"/>
        <v>0.92307692307692313</v>
      </c>
      <c r="R46">
        <f t="shared" si="6"/>
        <v>7.6923076923076927E-2</v>
      </c>
      <c r="S46">
        <f t="shared" si="6"/>
        <v>0</v>
      </c>
    </row>
    <row r="47" spans="1:21" x14ac:dyDescent="0.2">
      <c r="A47" t="s">
        <v>22</v>
      </c>
      <c r="B47" t="s">
        <v>34</v>
      </c>
      <c r="C47" s="1"/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U47">
        <f xml:space="preserve"> COUNTIF(E47:S47,1)</f>
        <v>9</v>
      </c>
    </row>
    <row r="48" spans="1:21" x14ac:dyDescent="0.2">
      <c r="A48" t="s">
        <v>44</v>
      </c>
      <c r="B48" t="s">
        <v>34</v>
      </c>
      <c r="C48" s="1"/>
      <c r="E48">
        <f xml:space="preserve"> COUNTIF(E49:E61,1)</f>
        <v>1</v>
      </c>
      <c r="F48">
        <f t="shared" ref="F48:S48" si="7" xml:space="preserve"> COUNTIF(F49:F61,1)</f>
        <v>13</v>
      </c>
      <c r="G48">
        <f t="shared" si="7"/>
        <v>0</v>
      </c>
      <c r="H48">
        <f t="shared" si="7"/>
        <v>5</v>
      </c>
      <c r="I48">
        <f t="shared" si="7"/>
        <v>0</v>
      </c>
      <c r="J48">
        <f t="shared" si="7"/>
        <v>0</v>
      </c>
      <c r="K48">
        <f t="shared" si="7"/>
        <v>4</v>
      </c>
      <c r="L48">
        <f t="shared" si="7"/>
        <v>1</v>
      </c>
      <c r="M48">
        <f t="shared" si="7"/>
        <v>4</v>
      </c>
      <c r="N48">
        <f t="shared" si="7"/>
        <v>0</v>
      </c>
      <c r="O48">
        <f t="shared" si="7"/>
        <v>0</v>
      </c>
      <c r="P48">
        <f t="shared" si="7"/>
        <v>4</v>
      </c>
      <c r="Q48">
        <f t="shared" si="7"/>
        <v>12</v>
      </c>
      <c r="R48">
        <f t="shared" si="7"/>
        <v>1</v>
      </c>
      <c r="S48">
        <f t="shared" si="7"/>
        <v>0</v>
      </c>
    </row>
    <row r="49" spans="1:21" x14ac:dyDescent="0.2">
      <c r="A49" t="s">
        <v>63</v>
      </c>
      <c r="B49" t="s">
        <v>34</v>
      </c>
      <c r="C49" s="1">
        <v>2.0833333333333332E-2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3"/>
        <v>2</v>
      </c>
    </row>
    <row r="50" spans="1:21" x14ac:dyDescent="0.2">
      <c r="A50" t="s">
        <v>63</v>
      </c>
      <c r="B50" t="s">
        <v>34</v>
      </c>
      <c r="C50" s="1">
        <v>4.1666666666666664E-2</v>
      </c>
      <c r="D50">
        <v>30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3"/>
        <v>4</v>
      </c>
    </row>
    <row r="51" spans="1:21" x14ac:dyDescent="0.2">
      <c r="A51" t="s">
        <v>63</v>
      </c>
      <c r="B51" t="s">
        <v>34</v>
      </c>
      <c r="C51" s="1">
        <v>6.25E-2</v>
      </c>
      <c r="D51">
        <v>60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f t="shared" si="3"/>
        <v>3</v>
      </c>
    </row>
    <row r="52" spans="1:21" x14ac:dyDescent="0.2">
      <c r="A52" t="s">
        <v>63</v>
      </c>
      <c r="B52" t="s">
        <v>34</v>
      </c>
      <c r="C52" s="1">
        <v>8.3333333333333329E-2</v>
      </c>
      <c r="D52">
        <v>90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f t="shared" si="3"/>
        <v>4</v>
      </c>
    </row>
    <row r="53" spans="1:21" x14ac:dyDescent="0.2">
      <c r="A53" t="s">
        <v>63</v>
      </c>
      <c r="B53" t="s">
        <v>34</v>
      </c>
      <c r="C53" s="1">
        <v>0.10416666666666667</v>
      </c>
      <c r="D53">
        <v>120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f t="shared" si="3"/>
        <v>3</v>
      </c>
    </row>
    <row r="54" spans="1:21" x14ac:dyDescent="0.2">
      <c r="A54" t="s">
        <v>63</v>
      </c>
      <c r="B54" t="s">
        <v>34</v>
      </c>
      <c r="C54" s="1">
        <v>0.125</v>
      </c>
      <c r="D54">
        <v>150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3"/>
        <v>3</v>
      </c>
    </row>
    <row r="55" spans="1:21" x14ac:dyDescent="0.2">
      <c r="A55" t="s">
        <v>63</v>
      </c>
      <c r="B55" t="s">
        <v>34</v>
      </c>
      <c r="C55" s="1">
        <v>0.14583333333333334</v>
      </c>
      <c r="D55">
        <v>180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3"/>
        <v>4</v>
      </c>
    </row>
    <row r="56" spans="1:21" x14ac:dyDescent="0.2">
      <c r="A56" t="s">
        <v>63</v>
      </c>
      <c r="B56" t="s">
        <v>34</v>
      </c>
      <c r="C56" s="1">
        <v>0.16666666666666666</v>
      </c>
      <c r="D56">
        <v>210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3"/>
        <v>3</v>
      </c>
    </row>
    <row r="57" spans="1:21" x14ac:dyDescent="0.2">
      <c r="A57" t="s">
        <v>63</v>
      </c>
      <c r="B57" t="s">
        <v>34</v>
      </c>
      <c r="C57" s="1">
        <v>0.1875</v>
      </c>
      <c r="D57">
        <v>240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f t="shared" si="3"/>
        <v>4</v>
      </c>
    </row>
    <row r="58" spans="1:21" x14ac:dyDescent="0.2">
      <c r="A58" t="s">
        <v>63</v>
      </c>
      <c r="B58" t="s">
        <v>34</v>
      </c>
      <c r="C58" s="1">
        <v>0.20833333333333334</v>
      </c>
      <c r="D58">
        <v>270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3"/>
        <v>4</v>
      </c>
    </row>
    <row r="59" spans="1:21" x14ac:dyDescent="0.2">
      <c r="A59" t="s">
        <v>63</v>
      </c>
      <c r="B59" t="s">
        <v>34</v>
      </c>
      <c r="C59" s="1">
        <v>0.22916666666666666</v>
      </c>
      <c r="D59">
        <v>300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3"/>
        <v>5</v>
      </c>
    </row>
    <row r="60" spans="1:21" x14ac:dyDescent="0.2">
      <c r="A60" t="s">
        <v>63</v>
      </c>
      <c r="B60" s="5" t="s">
        <v>34</v>
      </c>
      <c r="C60" s="1">
        <v>0.25</v>
      </c>
      <c r="D60">
        <v>330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3"/>
        <v>3</v>
      </c>
    </row>
    <row r="61" spans="1:21" x14ac:dyDescent="0.2">
      <c r="A61" t="s">
        <v>63</v>
      </c>
      <c r="B61" t="s">
        <v>34</v>
      </c>
      <c r="C61" s="1">
        <v>0.27083333333333331</v>
      </c>
      <c r="D61">
        <v>360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f t="shared" si="3"/>
        <v>3</v>
      </c>
    </row>
    <row r="62" spans="1:21" x14ac:dyDescent="0.2">
      <c r="A62" t="s">
        <v>43</v>
      </c>
      <c r="C62" s="1"/>
      <c r="E62">
        <f>COUNTIF(E65:E77,1)/13</f>
        <v>0.53846153846153844</v>
      </c>
      <c r="F62">
        <f t="shared" ref="F62:S62" si="8">COUNTIF(F65:F77,1)/13</f>
        <v>1</v>
      </c>
      <c r="G62">
        <f t="shared" si="8"/>
        <v>0</v>
      </c>
      <c r="H62">
        <f t="shared" si="8"/>
        <v>0.69230769230769229</v>
      </c>
      <c r="I62">
        <f t="shared" si="8"/>
        <v>0</v>
      </c>
      <c r="J62">
        <f t="shared" si="8"/>
        <v>0</v>
      </c>
      <c r="K62">
        <f t="shared" si="8"/>
        <v>7.6923076923076927E-2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0.53846153846153844</v>
      </c>
      <c r="Q62">
        <f t="shared" si="8"/>
        <v>0.38461538461538464</v>
      </c>
      <c r="R62">
        <f t="shared" si="8"/>
        <v>0</v>
      </c>
      <c r="S62">
        <f t="shared" si="8"/>
        <v>0</v>
      </c>
    </row>
    <row r="63" spans="1:21" x14ac:dyDescent="0.2">
      <c r="A63" t="s">
        <v>22</v>
      </c>
      <c r="C63" s="1"/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U63">
        <f>COUNTIF(E63:R63,1)</f>
        <v>6</v>
      </c>
    </row>
    <row r="64" spans="1:21" x14ac:dyDescent="0.2">
      <c r="A64" t="s">
        <v>44</v>
      </c>
      <c r="C64" s="1"/>
      <c r="E64">
        <f t="shared" ref="E64:S64" si="9">COUNTIF(E65:E77,1)</f>
        <v>7</v>
      </c>
      <c r="F64">
        <f t="shared" si="9"/>
        <v>13</v>
      </c>
      <c r="G64">
        <f t="shared" si="9"/>
        <v>0</v>
      </c>
      <c r="H64">
        <f t="shared" si="9"/>
        <v>9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7</v>
      </c>
      <c r="Q64">
        <f t="shared" si="9"/>
        <v>5</v>
      </c>
      <c r="R64">
        <f t="shared" si="9"/>
        <v>0</v>
      </c>
      <c r="S64">
        <f t="shared" si="9"/>
        <v>0</v>
      </c>
    </row>
    <row r="65" spans="1:21" x14ac:dyDescent="0.2">
      <c r="A65" t="s">
        <v>64</v>
      </c>
      <c r="B65" t="s">
        <v>35</v>
      </c>
      <c r="C65" s="1">
        <v>2.0833333333333332E-2</v>
      </c>
      <c r="D65">
        <v>30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f t="shared" si="3"/>
        <v>4</v>
      </c>
    </row>
    <row r="66" spans="1:21" x14ac:dyDescent="0.2">
      <c r="A66" t="s">
        <v>64</v>
      </c>
      <c r="B66" t="s">
        <v>35</v>
      </c>
      <c r="C66" s="1">
        <v>4.1666666666666664E-2</v>
      </c>
      <c r="D66">
        <v>60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3"/>
        <v>3</v>
      </c>
    </row>
    <row r="67" spans="1:21" x14ac:dyDescent="0.2">
      <c r="A67" t="s">
        <v>64</v>
      </c>
      <c r="B67" t="s">
        <v>35</v>
      </c>
      <c r="C67" s="1">
        <v>6.25E-2</v>
      </c>
      <c r="D67">
        <v>90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f t="shared" si="3"/>
        <v>3</v>
      </c>
    </row>
    <row r="68" spans="1:21" x14ac:dyDescent="0.2">
      <c r="A68" t="s">
        <v>64</v>
      </c>
      <c r="B68" t="s">
        <v>35</v>
      </c>
      <c r="C68" s="1">
        <v>8.3333333333333329E-2</v>
      </c>
      <c r="D68">
        <v>120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f t="shared" si="3"/>
        <v>3</v>
      </c>
    </row>
    <row r="69" spans="1:21" x14ac:dyDescent="0.2">
      <c r="A69" t="s">
        <v>64</v>
      </c>
      <c r="B69" t="s">
        <v>35</v>
      </c>
      <c r="C69" s="1">
        <v>0.10416666666666667</v>
      </c>
      <c r="D69">
        <v>150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f t="shared" si="3"/>
        <v>4</v>
      </c>
    </row>
    <row r="70" spans="1:21" x14ac:dyDescent="0.2">
      <c r="A70" t="s">
        <v>64</v>
      </c>
      <c r="B70" t="s">
        <v>35</v>
      </c>
      <c r="C70" s="1">
        <v>0.125</v>
      </c>
      <c r="D70">
        <v>180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3"/>
        <v>3</v>
      </c>
    </row>
    <row r="71" spans="1:21" x14ac:dyDescent="0.2">
      <c r="A71" t="s">
        <v>64</v>
      </c>
      <c r="B71" t="s">
        <v>35</v>
      </c>
      <c r="C71" s="1">
        <v>0.14583333333333334</v>
      </c>
      <c r="D71">
        <v>210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3"/>
        <v>4</v>
      </c>
    </row>
    <row r="72" spans="1:21" x14ac:dyDescent="0.2">
      <c r="A72" t="s">
        <v>64</v>
      </c>
      <c r="B72" t="s">
        <v>35</v>
      </c>
      <c r="C72" s="1">
        <v>0.16666666666666666</v>
      </c>
      <c r="D72">
        <v>240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3"/>
        <v>3</v>
      </c>
    </row>
    <row r="73" spans="1:21" x14ac:dyDescent="0.2">
      <c r="A73" t="s">
        <v>64</v>
      </c>
      <c r="B73" t="s">
        <v>35</v>
      </c>
      <c r="C73" s="1">
        <v>0.1875</v>
      </c>
      <c r="D73">
        <v>270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3"/>
        <v>3</v>
      </c>
    </row>
    <row r="74" spans="1:21" x14ac:dyDescent="0.2">
      <c r="A74" t="s">
        <v>64</v>
      </c>
      <c r="B74" t="s">
        <v>35</v>
      </c>
      <c r="C74" s="1">
        <v>0.20833333333333334</v>
      </c>
      <c r="D74">
        <v>300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f t="shared" si="3"/>
        <v>4</v>
      </c>
    </row>
    <row r="75" spans="1:21" x14ac:dyDescent="0.2">
      <c r="A75" t="s">
        <v>64</v>
      </c>
      <c r="B75" t="s">
        <v>35</v>
      </c>
      <c r="C75" s="1">
        <v>0.22916666666666666</v>
      </c>
      <c r="D75">
        <v>330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f t="shared" si="3"/>
        <v>4</v>
      </c>
    </row>
    <row r="76" spans="1:21" x14ac:dyDescent="0.2">
      <c r="A76" t="s">
        <v>64</v>
      </c>
      <c r="B76" t="s">
        <v>35</v>
      </c>
      <c r="C76" s="1">
        <v>0.25</v>
      </c>
      <c r="D76">
        <v>360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3"/>
        <v>2</v>
      </c>
    </row>
    <row r="77" spans="1:21" x14ac:dyDescent="0.2">
      <c r="A77" t="s">
        <v>65</v>
      </c>
      <c r="B77" t="s">
        <v>35</v>
      </c>
      <c r="C77" s="1">
        <v>0.27083333333333331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f t="shared" si="3"/>
        <v>2</v>
      </c>
    </row>
    <row r="78" spans="1:21" x14ac:dyDescent="0.2">
      <c r="A78" t="s">
        <v>43</v>
      </c>
      <c r="B78" t="s">
        <v>36</v>
      </c>
      <c r="C78" s="1"/>
      <c r="E78">
        <f>E80/13</f>
        <v>0.76923076923076927</v>
      </c>
      <c r="F78">
        <f t="shared" ref="F78:S78" si="10">F80/13</f>
        <v>1</v>
      </c>
      <c r="G78">
        <f t="shared" si="10"/>
        <v>0</v>
      </c>
      <c r="H78">
        <f t="shared" si="10"/>
        <v>0.69230769230769229</v>
      </c>
      <c r="I78">
        <f t="shared" si="10"/>
        <v>0</v>
      </c>
      <c r="J78">
        <f t="shared" si="10"/>
        <v>0</v>
      </c>
      <c r="K78">
        <f t="shared" si="10"/>
        <v>0.15384615384615385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7.6923076923076927E-2</v>
      </c>
      <c r="P78">
        <f t="shared" si="10"/>
        <v>0.38461538461538464</v>
      </c>
      <c r="Q78">
        <f t="shared" si="10"/>
        <v>7.6923076923076927E-2</v>
      </c>
      <c r="R78">
        <f t="shared" si="10"/>
        <v>0.46153846153846156</v>
      </c>
      <c r="S78">
        <f t="shared" si="10"/>
        <v>0</v>
      </c>
    </row>
    <row r="79" spans="1:21" x14ac:dyDescent="0.2">
      <c r="A79" t="s">
        <v>22</v>
      </c>
      <c r="B79" t="s">
        <v>36</v>
      </c>
      <c r="C79" s="1"/>
      <c r="E79">
        <f>COUNTIF(E80,"&gt;0")</f>
        <v>1</v>
      </c>
      <c r="F79">
        <f t="shared" ref="F79:S79" si="11">COUNTIF(F80,"&gt;0")</f>
        <v>1</v>
      </c>
      <c r="G79">
        <f t="shared" si="11"/>
        <v>0</v>
      </c>
      <c r="H79">
        <f t="shared" si="11"/>
        <v>1</v>
      </c>
      <c r="I79">
        <f t="shared" si="11"/>
        <v>0</v>
      </c>
      <c r="J79">
        <f t="shared" si="11"/>
        <v>0</v>
      </c>
      <c r="K79">
        <f t="shared" si="11"/>
        <v>1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0</v>
      </c>
      <c r="U79">
        <f>COUNTIF(E79:S79,1)</f>
        <v>8</v>
      </c>
    </row>
    <row r="80" spans="1:21" x14ac:dyDescent="0.2">
      <c r="A80" t="s">
        <v>44</v>
      </c>
      <c r="B80" t="s">
        <v>36</v>
      </c>
      <c r="C80" s="1"/>
      <c r="E80">
        <f t="shared" ref="E80:S80" si="12">COUNTIF(E81:E93,1)</f>
        <v>10</v>
      </c>
      <c r="F80">
        <f t="shared" si="12"/>
        <v>13</v>
      </c>
      <c r="G80">
        <f t="shared" si="12"/>
        <v>0</v>
      </c>
      <c r="H80">
        <f t="shared" si="12"/>
        <v>9</v>
      </c>
      <c r="I80">
        <f t="shared" si="12"/>
        <v>0</v>
      </c>
      <c r="J80">
        <f t="shared" si="12"/>
        <v>0</v>
      </c>
      <c r="K80">
        <f t="shared" si="12"/>
        <v>2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1</v>
      </c>
      <c r="P80">
        <f t="shared" si="12"/>
        <v>5</v>
      </c>
      <c r="Q80">
        <f t="shared" si="12"/>
        <v>1</v>
      </c>
      <c r="R80">
        <f t="shared" si="12"/>
        <v>6</v>
      </c>
      <c r="S80">
        <f t="shared" si="12"/>
        <v>0</v>
      </c>
    </row>
    <row r="81" spans="1:21" x14ac:dyDescent="0.2">
      <c r="A81" t="s">
        <v>46</v>
      </c>
      <c r="B81" t="s">
        <v>36</v>
      </c>
      <c r="C81" s="1">
        <v>2.0833333333333332E-2</v>
      </c>
      <c r="D81">
        <v>30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f t="shared" si="3"/>
        <v>6</v>
      </c>
    </row>
    <row r="82" spans="1:21" x14ac:dyDescent="0.2">
      <c r="A82" t="s">
        <v>46</v>
      </c>
      <c r="B82" t="s">
        <v>36</v>
      </c>
      <c r="C82" s="1">
        <v>4.1666666666666664E-2</v>
      </c>
      <c r="D82">
        <v>60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f t="shared" si="3"/>
        <v>5</v>
      </c>
    </row>
    <row r="83" spans="1:21" x14ac:dyDescent="0.2">
      <c r="A83" t="s">
        <v>46</v>
      </c>
      <c r="B83" t="s">
        <v>36</v>
      </c>
      <c r="C83" s="1">
        <v>6.25E-2</v>
      </c>
      <c r="D83">
        <v>90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f t="shared" si="3"/>
        <v>4</v>
      </c>
    </row>
    <row r="84" spans="1:21" x14ac:dyDescent="0.2">
      <c r="A84" t="s">
        <v>46</v>
      </c>
      <c r="B84" t="s">
        <v>36</v>
      </c>
      <c r="C84" s="1">
        <v>8.3333333333333329E-2</v>
      </c>
      <c r="D84">
        <v>120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3"/>
        <v>2</v>
      </c>
    </row>
    <row r="85" spans="1:21" x14ac:dyDescent="0.2">
      <c r="A85" t="s">
        <v>46</v>
      </c>
      <c r="B85" t="s">
        <v>36</v>
      </c>
      <c r="C85" s="1">
        <v>0.10416666666666667</v>
      </c>
      <c r="D85">
        <v>150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3"/>
        <v>2</v>
      </c>
    </row>
    <row r="86" spans="1:21" x14ac:dyDescent="0.2">
      <c r="A86" t="s">
        <v>46</v>
      </c>
      <c r="B86" t="s">
        <v>36</v>
      </c>
      <c r="C86" s="1">
        <v>0.125</v>
      </c>
      <c r="D86">
        <v>180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f t="shared" si="3"/>
        <v>4</v>
      </c>
    </row>
    <row r="87" spans="1:21" x14ac:dyDescent="0.2">
      <c r="A87" t="s">
        <v>46</v>
      </c>
      <c r="B87" t="s">
        <v>36</v>
      </c>
      <c r="C87" s="1">
        <v>0.14583333333333334</v>
      </c>
      <c r="D87">
        <v>210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f t="shared" ref="T87:T150" si="13">COUNTIF(E87:S87,1)</f>
        <v>5</v>
      </c>
    </row>
    <row r="88" spans="1:21" x14ac:dyDescent="0.2">
      <c r="A88" t="s">
        <v>46</v>
      </c>
      <c r="B88" t="s">
        <v>36</v>
      </c>
      <c r="C88" s="1">
        <v>0.16666666666666666</v>
      </c>
      <c r="D88">
        <v>240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3"/>
        <v>1</v>
      </c>
    </row>
    <row r="89" spans="1:21" x14ac:dyDescent="0.2">
      <c r="A89" t="s">
        <v>46</v>
      </c>
      <c r="B89" t="s">
        <v>36</v>
      </c>
      <c r="C89" s="1">
        <v>0.1875</v>
      </c>
      <c r="D89">
        <v>270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f t="shared" si="13"/>
        <v>5</v>
      </c>
    </row>
    <row r="90" spans="1:21" x14ac:dyDescent="0.2">
      <c r="A90" t="s">
        <v>46</v>
      </c>
      <c r="B90" t="s">
        <v>36</v>
      </c>
      <c r="C90" s="1">
        <v>0.20833333333333334</v>
      </c>
      <c r="D90">
        <v>300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13"/>
        <v>3</v>
      </c>
    </row>
    <row r="91" spans="1:21" x14ac:dyDescent="0.2">
      <c r="A91" t="s">
        <v>46</v>
      </c>
      <c r="B91" t="s">
        <v>36</v>
      </c>
      <c r="C91" s="1">
        <v>0.22916666666666666</v>
      </c>
      <c r="D91">
        <v>330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3"/>
        <v>2</v>
      </c>
    </row>
    <row r="92" spans="1:21" x14ac:dyDescent="0.2">
      <c r="A92" t="s">
        <v>46</v>
      </c>
      <c r="B92" t="s">
        <v>36</v>
      </c>
      <c r="C92" s="1">
        <v>0.25</v>
      </c>
      <c r="D92">
        <v>360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3"/>
        <v>3</v>
      </c>
    </row>
    <row r="93" spans="1:21" x14ac:dyDescent="0.2">
      <c r="A93" t="s">
        <v>47</v>
      </c>
      <c r="B93" t="s">
        <v>36</v>
      </c>
      <c r="C93" s="1">
        <v>0.27083333333333331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f t="shared" si="13"/>
        <v>5</v>
      </c>
    </row>
    <row r="94" spans="1:21" x14ac:dyDescent="0.2">
      <c r="A94" t="s">
        <v>78</v>
      </c>
      <c r="C94" s="1"/>
      <c r="E94">
        <f>E96/13</f>
        <v>0.46153846153846156</v>
      </c>
      <c r="F94">
        <f t="shared" ref="F94:S94" si="14">F96/13</f>
        <v>0.92307692307692313</v>
      </c>
      <c r="G94">
        <f t="shared" si="14"/>
        <v>7.6923076923076927E-2</v>
      </c>
      <c r="H94">
        <f t="shared" si="14"/>
        <v>0.61538461538461542</v>
      </c>
      <c r="I94">
        <f t="shared" si="14"/>
        <v>0.15384615384615385</v>
      </c>
      <c r="J94">
        <f t="shared" si="14"/>
        <v>0</v>
      </c>
      <c r="K94">
        <f t="shared" si="14"/>
        <v>0.38461538461538464</v>
      </c>
      <c r="L94">
        <f t="shared" si="14"/>
        <v>0</v>
      </c>
      <c r="M94">
        <f t="shared" si="14"/>
        <v>7.6923076923076927E-2</v>
      </c>
      <c r="N94">
        <f t="shared" si="14"/>
        <v>0.30769230769230771</v>
      </c>
      <c r="O94">
        <f t="shared" si="14"/>
        <v>7.6923076923076927E-2</v>
      </c>
      <c r="P94">
        <f t="shared" si="14"/>
        <v>0.69230769230769229</v>
      </c>
      <c r="Q94">
        <f t="shared" si="14"/>
        <v>0.38461538461538464</v>
      </c>
      <c r="R94">
        <f t="shared" si="14"/>
        <v>0</v>
      </c>
      <c r="S94">
        <f t="shared" si="14"/>
        <v>0</v>
      </c>
    </row>
    <row r="95" spans="1:21" x14ac:dyDescent="0.2">
      <c r="A95" t="s">
        <v>22</v>
      </c>
      <c r="C95" s="1"/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U95">
        <f>COUNTIF(E95:S95,1)</f>
        <v>11</v>
      </c>
    </row>
    <row r="96" spans="1:21" x14ac:dyDescent="0.2">
      <c r="A96" t="s">
        <v>44</v>
      </c>
      <c r="B96" t="s">
        <v>37</v>
      </c>
      <c r="C96" s="1"/>
      <c r="E96">
        <f t="shared" ref="E96:S96" si="15">COUNTIF(E97:E109,1)</f>
        <v>6</v>
      </c>
      <c r="F96">
        <f t="shared" si="15"/>
        <v>12</v>
      </c>
      <c r="G96">
        <f t="shared" si="15"/>
        <v>1</v>
      </c>
      <c r="H96">
        <f t="shared" si="15"/>
        <v>8</v>
      </c>
      <c r="I96">
        <f t="shared" si="15"/>
        <v>2</v>
      </c>
      <c r="J96">
        <f t="shared" si="15"/>
        <v>0</v>
      </c>
      <c r="K96">
        <f t="shared" si="15"/>
        <v>5</v>
      </c>
      <c r="L96">
        <f t="shared" si="15"/>
        <v>0</v>
      </c>
      <c r="M96">
        <f t="shared" si="15"/>
        <v>1</v>
      </c>
      <c r="N96">
        <f t="shared" si="15"/>
        <v>4</v>
      </c>
      <c r="O96">
        <f t="shared" si="15"/>
        <v>1</v>
      </c>
      <c r="P96">
        <f t="shared" si="15"/>
        <v>9</v>
      </c>
      <c r="Q96">
        <f t="shared" si="15"/>
        <v>5</v>
      </c>
      <c r="R96">
        <f t="shared" si="15"/>
        <v>0</v>
      </c>
      <c r="S96">
        <f t="shared" si="15"/>
        <v>0</v>
      </c>
    </row>
    <row r="97" spans="1:21" x14ac:dyDescent="0.2">
      <c r="A97" t="s">
        <v>48</v>
      </c>
      <c r="B97" t="s">
        <v>37</v>
      </c>
      <c r="C97" s="1">
        <v>2.0833333333333332E-2</v>
      </c>
      <c r="D97">
        <v>30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3"/>
        <v>2</v>
      </c>
    </row>
    <row r="98" spans="1:21" x14ac:dyDescent="0.2">
      <c r="A98" t="s">
        <v>48</v>
      </c>
      <c r="B98" t="s">
        <v>37</v>
      </c>
      <c r="C98" s="1">
        <v>4.1666666666666664E-2</v>
      </c>
      <c r="D98">
        <v>60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f t="shared" si="13"/>
        <v>5</v>
      </c>
    </row>
    <row r="99" spans="1:21" x14ac:dyDescent="0.2">
      <c r="A99" t="s">
        <v>48</v>
      </c>
      <c r="B99" t="s">
        <v>37</v>
      </c>
      <c r="C99" s="1">
        <v>6.25E-2</v>
      </c>
      <c r="D99">
        <v>90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3"/>
        <v>5</v>
      </c>
    </row>
    <row r="100" spans="1:21" x14ac:dyDescent="0.2">
      <c r="A100" t="s">
        <v>48</v>
      </c>
      <c r="B100" t="s">
        <v>37</v>
      </c>
      <c r="C100" s="1">
        <v>8.3333333333333329E-2</v>
      </c>
      <c r="D100">
        <v>120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f t="shared" si="13"/>
        <v>6</v>
      </c>
    </row>
    <row r="101" spans="1:21" x14ac:dyDescent="0.2">
      <c r="A101" t="s">
        <v>48</v>
      </c>
      <c r="B101" t="s">
        <v>37</v>
      </c>
      <c r="C101" s="1">
        <v>0.10416666666666667</v>
      </c>
      <c r="D101">
        <v>150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f t="shared" si="13"/>
        <v>7</v>
      </c>
    </row>
    <row r="102" spans="1:21" x14ac:dyDescent="0.2">
      <c r="A102" t="s">
        <v>48</v>
      </c>
      <c r="B102" t="s">
        <v>37</v>
      </c>
      <c r="C102" s="1">
        <v>0.125</v>
      </c>
      <c r="D102">
        <v>180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f t="shared" si="13"/>
        <v>6</v>
      </c>
    </row>
    <row r="103" spans="1:21" x14ac:dyDescent="0.2">
      <c r="A103" t="s">
        <v>48</v>
      </c>
      <c r="B103" t="s">
        <v>37</v>
      </c>
      <c r="C103" s="1">
        <v>0.14583333333333334</v>
      </c>
      <c r="D103">
        <v>210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f t="shared" si="13"/>
        <v>5</v>
      </c>
    </row>
    <row r="104" spans="1:21" x14ac:dyDescent="0.2">
      <c r="A104" t="s">
        <v>48</v>
      </c>
      <c r="B104" t="s">
        <v>37</v>
      </c>
      <c r="C104" s="1">
        <v>0.16666666666666666</v>
      </c>
      <c r="D104">
        <v>240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f t="shared" si="13"/>
        <v>4</v>
      </c>
    </row>
    <row r="105" spans="1:21" x14ac:dyDescent="0.2">
      <c r="A105" t="s">
        <v>48</v>
      </c>
      <c r="B105" t="s">
        <v>37</v>
      </c>
      <c r="C105" s="1">
        <v>0.1875</v>
      </c>
      <c r="D105">
        <v>270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f t="shared" si="13"/>
        <v>3</v>
      </c>
    </row>
    <row r="106" spans="1:21" x14ac:dyDescent="0.2">
      <c r="A106" t="s">
        <v>48</v>
      </c>
      <c r="B106" t="s">
        <v>37</v>
      </c>
      <c r="C106" s="1">
        <v>0.20833333333333334</v>
      </c>
      <c r="D106">
        <v>300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3"/>
        <v>3</v>
      </c>
    </row>
    <row r="107" spans="1:21" x14ac:dyDescent="0.2">
      <c r="A107" t="s">
        <v>48</v>
      </c>
      <c r="B107" t="s">
        <v>37</v>
      </c>
      <c r="C107" s="1">
        <v>0.22916666666666666</v>
      </c>
      <c r="D107">
        <v>330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3"/>
        <v>2</v>
      </c>
    </row>
    <row r="108" spans="1:21" x14ac:dyDescent="0.2">
      <c r="A108" t="s">
        <v>48</v>
      </c>
      <c r="B108" t="s">
        <v>37</v>
      </c>
      <c r="C108" s="1">
        <v>0.25</v>
      </c>
      <c r="D108">
        <v>360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f t="shared" si="13"/>
        <v>5</v>
      </c>
    </row>
    <row r="109" spans="1:21" x14ac:dyDescent="0.2">
      <c r="A109" t="s">
        <v>49</v>
      </c>
      <c r="B109" t="s">
        <v>37</v>
      </c>
      <c r="C109" s="1">
        <v>0.27083333333333331</v>
      </c>
      <c r="D109">
        <v>30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3"/>
        <v>1</v>
      </c>
    </row>
    <row r="110" spans="1:21" x14ac:dyDescent="0.2">
      <c r="A110" t="s">
        <v>43</v>
      </c>
      <c r="C110" s="1"/>
      <c r="E110">
        <f>E112/13</f>
        <v>0.53846153846153844</v>
      </c>
      <c r="F110">
        <f t="shared" ref="F110:S110" si="16">F112/13</f>
        <v>0.84615384615384615</v>
      </c>
      <c r="G110">
        <f t="shared" si="16"/>
        <v>0</v>
      </c>
      <c r="H110">
        <f t="shared" si="16"/>
        <v>0.38461538461538464</v>
      </c>
      <c r="I110">
        <f t="shared" si="16"/>
        <v>0</v>
      </c>
      <c r="J110">
        <f t="shared" si="16"/>
        <v>0</v>
      </c>
      <c r="K110">
        <f t="shared" si="16"/>
        <v>0.53846153846153844</v>
      </c>
      <c r="L110">
        <f t="shared" si="16"/>
        <v>0</v>
      </c>
      <c r="M110">
        <f t="shared" si="16"/>
        <v>7.6923076923076927E-2</v>
      </c>
      <c r="N110">
        <f t="shared" si="16"/>
        <v>7.6923076923076927E-2</v>
      </c>
      <c r="O110">
        <f t="shared" si="16"/>
        <v>0</v>
      </c>
      <c r="P110">
        <f t="shared" si="16"/>
        <v>0.23076923076923078</v>
      </c>
      <c r="Q110">
        <f t="shared" si="16"/>
        <v>0.46153846153846156</v>
      </c>
      <c r="R110">
        <f t="shared" si="16"/>
        <v>7.6923076923076927E-2</v>
      </c>
      <c r="S110">
        <f t="shared" si="16"/>
        <v>0</v>
      </c>
    </row>
    <row r="111" spans="1:21" x14ac:dyDescent="0.2">
      <c r="A111" t="s">
        <v>22</v>
      </c>
      <c r="C111" s="1"/>
      <c r="E111">
        <v>1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U111">
        <f>COUNTIF(E111:S111,1)</f>
        <v>9</v>
      </c>
    </row>
    <row r="112" spans="1:21" x14ac:dyDescent="0.2">
      <c r="A112" t="s">
        <v>79</v>
      </c>
      <c r="C112" s="1"/>
      <c r="E112">
        <f t="shared" ref="E112:S112" si="17">COUNTIF(E113:E125,1)</f>
        <v>7</v>
      </c>
      <c r="F112">
        <f t="shared" si="17"/>
        <v>11</v>
      </c>
      <c r="G112">
        <f t="shared" si="17"/>
        <v>0</v>
      </c>
      <c r="H112">
        <f t="shared" si="17"/>
        <v>5</v>
      </c>
      <c r="I112">
        <f t="shared" si="17"/>
        <v>0</v>
      </c>
      <c r="J112">
        <f t="shared" si="17"/>
        <v>0</v>
      </c>
      <c r="K112">
        <f t="shared" si="17"/>
        <v>7</v>
      </c>
      <c r="L112">
        <f t="shared" si="17"/>
        <v>0</v>
      </c>
      <c r="M112">
        <f t="shared" si="17"/>
        <v>1</v>
      </c>
      <c r="N112">
        <f t="shared" si="17"/>
        <v>1</v>
      </c>
      <c r="O112">
        <f t="shared" si="17"/>
        <v>0</v>
      </c>
      <c r="P112">
        <f t="shared" si="17"/>
        <v>3</v>
      </c>
      <c r="Q112">
        <f t="shared" si="17"/>
        <v>6</v>
      </c>
      <c r="R112">
        <f t="shared" si="17"/>
        <v>1</v>
      </c>
      <c r="S112">
        <f t="shared" si="17"/>
        <v>0</v>
      </c>
    </row>
    <row r="113" spans="1:21" x14ac:dyDescent="0.2">
      <c r="A113" t="s">
        <v>50</v>
      </c>
      <c r="B113" t="s">
        <v>38</v>
      </c>
      <c r="C113" s="1">
        <v>2.0833333333333332E-2</v>
      </c>
      <c r="D113">
        <v>30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f t="shared" si="13"/>
        <v>3</v>
      </c>
    </row>
    <row r="114" spans="1:21" x14ac:dyDescent="0.2">
      <c r="A114" t="s">
        <v>50</v>
      </c>
      <c r="B114" t="s">
        <v>38</v>
      </c>
      <c r="C114" s="1">
        <v>4.1666666666666664E-2</v>
      </c>
      <c r="D114">
        <v>60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3"/>
        <v>2</v>
      </c>
    </row>
    <row r="115" spans="1:21" x14ac:dyDescent="0.2">
      <c r="A115" t="s">
        <v>50</v>
      </c>
      <c r="B115" t="s">
        <v>38</v>
      </c>
      <c r="C115" s="1">
        <v>6.25E-2</v>
      </c>
      <c r="D115">
        <v>90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3"/>
        <v>3</v>
      </c>
    </row>
    <row r="116" spans="1:21" x14ac:dyDescent="0.2">
      <c r="A116" t="s">
        <v>50</v>
      </c>
      <c r="B116" t="s">
        <v>38</v>
      </c>
      <c r="C116" s="1">
        <v>8.3333333333333329E-2</v>
      </c>
      <c r="D116">
        <v>120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f t="shared" si="13"/>
        <v>5</v>
      </c>
    </row>
    <row r="117" spans="1:21" x14ac:dyDescent="0.2">
      <c r="A117" t="s">
        <v>50</v>
      </c>
      <c r="B117" t="s">
        <v>38</v>
      </c>
      <c r="C117" s="1">
        <v>0.10416666666666667</v>
      </c>
      <c r="D117">
        <v>150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f t="shared" si="13"/>
        <v>3</v>
      </c>
    </row>
    <row r="118" spans="1:21" x14ac:dyDescent="0.2">
      <c r="A118" t="s">
        <v>50</v>
      </c>
      <c r="B118" t="s">
        <v>38</v>
      </c>
      <c r="C118" s="1">
        <v>0.125</v>
      </c>
      <c r="D118">
        <v>180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3"/>
        <v>4</v>
      </c>
    </row>
    <row r="119" spans="1:21" x14ac:dyDescent="0.2">
      <c r="A119" t="s">
        <v>50</v>
      </c>
      <c r="B119" t="s">
        <v>38</v>
      </c>
      <c r="C119" s="1">
        <v>0.14583333333333334</v>
      </c>
      <c r="D119">
        <v>210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f t="shared" si="13"/>
        <v>5</v>
      </c>
    </row>
    <row r="120" spans="1:21" x14ac:dyDescent="0.2">
      <c r="A120" t="s">
        <v>50</v>
      </c>
      <c r="B120" t="s">
        <v>38</v>
      </c>
      <c r="C120" s="1">
        <v>0.16666666666666666</v>
      </c>
      <c r="D120">
        <v>240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3"/>
        <v>3</v>
      </c>
    </row>
    <row r="121" spans="1:21" x14ac:dyDescent="0.2">
      <c r="A121" t="s">
        <v>50</v>
      </c>
      <c r="B121" t="s">
        <v>38</v>
      </c>
      <c r="C121" s="1">
        <v>0.1875</v>
      </c>
      <c r="D121">
        <v>270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3"/>
        <v>2</v>
      </c>
    </row>
    <row r="122" spans="1:21" x14ac:dyDescent="0.2">
      <c r="A122" t="s">
        <v>50</v>
      </c>
      <c r="B122" t="s">
        <v>38</v>
      </c>
      <c r="C122" s="1">
        <v>0.20833333333333334</v>
      </c>
      <c r="D122">
        <v>300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3"/>
        <v>3</v>
      </c>
    </row>
    <row r="123" spans="1:21" x14ac:dyDescent="0.2">
      <c r="A123" t="s">
        <v>50</v>
      </c>
      <c r="B123" t="s">
        <v>38</v>
      </c>
      <c r="C123" s="1">
        <v>0.22916666666666666</v>
      </c>
      <c r="D123">
        <v>330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3"/>
        <v>4</v>
      </c>
    </row>
    <row r="124" spans="1:21" x14ac:dyDescent="0.2">
      <c r="A124" t="s">
        <v>50</v>
      </c>
      <c r="B124" t="s">
        <v>38</v>
      </c>
      <c r="C124" s="1">
        <v>0.25</v>
      </c>
      <c r="D124">
        <v>360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3"/>
        <v>3</v>
      </c>
    </row>
    <row r="125" spans="1:21" x14ac:dyDescent="0.2">
      <c r="A125" t="s">
        <v>51</v>
      </c>
      <c r="B125" t="s">
        <v>38</v>
      </c>
      <c r="C125" s="1">
        <v>0.27083333333333331</v>
      </c>
      <c r="D125">
        <v>30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3"/>
        <v>2</v>
      </c>
    </row>
    <row r="126" spans="1:21" x14ac:dyDescent="0.2">
      <c r="A126" t="s">
        <v>43</v>
      </c>
      <c r="B126" t="s">
        <v>39</v>
      </c>
      <c r="C126" s="1"/>
      <c r="E126">
        <f>E128/13</f>
        <v>0.38461538461538464</v>
      </c>
      <c r="F126">
        <f t="shared" ref="F126:T126" si="18">F128/13</f>
        <v>1</v>
      </c>
      <c r="G126">
        <f t="shared" si="18"/>
        <v>0</v>
      </c>
      <c r="H126">
        <f t="shared" si="18"/>
        <v>0.46153846153846156</v>
      </c>
      <c r="I126">
        <f t="shared" si="18"/>
        <v>0</v>
      </c>
      <c r="J126">
        <f t="shared" si="18"/>
        <v>0</v>
      </c>
      <c r="K126">
        <f t="shared" si="18"/>
        <v>0.15384615384615385</v>
      </c>
      <c r="L126">
        <f t="shared" si="18"/>
        <v>0</v>
      </c>
      <c r="M126">
        <f t="shared" si="18"/>
        <v>0</v>
      </c>
      <c r="N126">
        <f t="shared" si="18"/>
        <v>7.6923076923076927E-2</v>
      </c>
      <c r="O126">
        <f t="shared" si="18"/>
        <v>7.6923076923076927E-2</v>
      </c>
      <c r="P126">
        <f t="shared" si="18"/>
        <v>0</v>
      </c>
      <c r="Q126">
        <f t="shared" si="18"/>
        <v>0.61538461538461542</v>
      </c>
      <c r="R126">
        <f t="shared" si="18"/>
        <v>0</v>
      </c>
      <c r="S126">
        <f t="shared" si="18"/>
        <v>0</v>
      </c>
      <c r="T126">
        <f t="shared" si="18"/>
        <v>0</v>
      </c>
    </row>
    <row r="127" spans="1:21" x14ac:dyDescent="0.2">
      <c r="A127" t="s">
        <v>22</v>
      </c>
      <c r="B127" t="s">
        <v>39</v>
      </c>
      <c r="C127" s="1"/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U127">
        <f>COUNTIF(E127:S127,1)</f>
        <v>7</v>
      </c>
    </row>
    <row r="128" spans="1:21" x14ac:dyDescent="0.2">
      <c r="A128" t="s">
        <v>44</v>
      </c>
      <c r="B128" t="s">
        <v>39</v>
      </c>
      <c r="C128" s="1"/>
      <c r="E128">
        <f t="shared" ref="E128:S128" si="19">COUNTIF(E129:E141,1)</f>
        <v>5</v>
      </c>
      <c r="F128">
        <f t="shared" si="19"/>
        <v>13</v>
      </c>
      <c r="G128">
        <f t="shared" si="19"/>
        <v>0</v>
      </c>
      <c r="H128">
        <f t="shared" si="19"/>
        <v>6</v>
      </c>
      <c r="I128">
        <f t="shared" si="19"/>
        <v>0</v>
      </c>
      <c r="J128">
        <f t="shared" si="19"/>
        <v>0</v>
      </c>
      <c r="K128">
        <f t="shared" si="19"/>
        <v>2</v>
      </c>
      <c r="L128">
        <f t="shared" si="19"/>
        <v>0</v>
      </c>
      <c r="M128">
        <f t="shared" si="19"/>
        <v>0</v>
      </c>
      <c r="N128">
        <f t="shared" si="19"/>
        <v>1</v>
      </c>
      <c r="O128">
        <f t="shared" si="19"/>
        <v>1</v>
      </c>
      <c r="P128">
        <f t="shared" si="19"/>
        <v>0</v>
      </c>
      <c r="Q128">
        <f t="shared" si="19"/>
        <v>8</v>
      </c>
      <c r="R128">
        <f t="shared" si="19"/>
        <v>0</v>
      </c>
      <c r="S128">
        <f t="shared" si="19"/>
        <v>0</v>
      </c>
    </row>
    <row r="129" spans="1:21" x14ac:dyDescent="0.2">
      <c r="A129" t="s">
        <v>52</v>
      </c>
      <c r="B129" t="s">
        <v>39</v>
      </c>
      <c r="C129" s="1">
        <v>2.0833333333333332E-2</v>
      </c>
      <c r="D129">
        <v>30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0</v>
      </c>
      <c r="T129">
        <f t="shared" si="13"/>
        <v>5</v>
      </c>
    </row>
    <row r="130" spans="1:21" x14ac:dyDescent="0.2">
      <c r="A130" t="s">
        <v>52</v>
      </c>
      <c r="B130" t="s">
        <v>39</v>
      </c>
      <c r="C130" s="1">
        <v>4.1666666666666664E-2</v>
      </c>
      <c r="D130">
        <v>60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f t="shared" si="13"/>
        <v>3</v>
      </c>
    </row>
    <row r="131" spans="1:21" x14ac:dyDescent="0.2">
      <c r="A131" t="s">
        <v>52</v>
      </c>
      <c r="B131" t="s">
        <v>39</v>
      </c>
      <c r="C131" s="1">
        <v>6.25E-2</v>
      </c>
      <c r="D131">
        <v>90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3"/>
        <v>3</v>
      </c>
    </row>
    <row r="132" spans="1:21" x14ac:dyDescent="0.2">
      <c r="A132" t="s">
        <v>52</v>
      </c>
      <c r="B132" t="s">
        <v>39</v>
      </c>
      <c r="C132" s="1">
        <v>8.3333333333333329E-2</v>
      </c>
      <c r="D132">
        <v>120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f t="shared" si="13"/>
        <v>3</v>
      </c>
    </row>
    <row r="133" spans="1:21" x14ac:dyDescent="0.2">
      <c r="A133" t="s">
        <v>52</v>
      </c>
      <c r="B133" t="s">
        <v>39</v>
      </c>
      <c r="C133" s="1">
        <v>0.10416666666666667</v>
      </c>
      <c r="D133">
        <v>150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3"/>
        <v>4</v>
      </c>
    </row>
    <row r="134" spans="1:21" x14ac:dyDescent="0.2">
      <c r="A134" t="s">
        <v>52</v>
      </c>
      <c r="B134" t="s">
        <v>39</v>
      </c>
      <c r="C134" s="1">
        <v>0.125</v>
      </c>
      <c r="D134">
        <v>180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13"/>
        <v>2</v>
      </c>
    </row>
    <row r="135" spans="1:21" x14ac:dyDescent="0.2">
      <c r="A135" t="s">
        <v>52</v>
      </c>
      <c r="B135" t="s">
        <v>39</v>
      </c>
      <c r="C135" s="1">
        <v>0.14583333333333334</v>
      </c>
      <c r="D135">
        <v>210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13"/>
        <v>3</v>
      </c>
    </row>
    <row r="136" spans="1:21" x14ac:dyDescent="0.2">
      <c r="A136" t="s">
        <v>52</v>
      </c>
      <c r="B136" t="s">
        <v>39</v>
      </c>
      <c r="C136" s="1">
        <v>0.16666666666666666</v>
      </c>
      <c r="D136">
        <v>240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13"/>
        <v>2</v>
      </c>
    </row>
    <row r="137" spans="1:21" x14ac:dyDescent="0.2">
      <c r="A137" t="s">
        <v>52</v>
      </c>
      <c r="B137" t="s">
        <v>39</v>
      </c>
      <c r="C137" s="1">
        <v>0.1875</v>
      </c>
      <c r="D137">
        <v>270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3"/>
        <v>2</v>
      </c>
    </row>
    <row r="138" spans="1:21" x14ac:dyDescent="0.2">
      <c r="A138" t="s">
        <v>52</v>
      </c>
      <c r="B138" t="s">
        <v>39</v>
      </c>
      <c r="C138" s="1">
        <v>0.20833333333333334</v>
      </c>
      <c r="D138">
        <v>300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13"/>
        <v>2</v>
      </c>
    </row>
    <row r="139" spans="1:21" x14ac:dyDescent="0.2">
      <c r="A139" t="s">
        <v>52</v>
      </c>
      <c r="B139" t="s">
        <v>39</v>
      </c>
      <c r="C139" s="1">
        <v>0.22916666666666666</v>
      </c>
      <c r="D139">
        <v>330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3"/>
        <v>2</v>
      </c>
    </row>
    <row r="140" spans="1:21" x14ac:dyDescent="0.2">
      <c r="A140" t="s">
        <v>52</v>
      </c>
      <c r="B140" t="s">
        <v>39</v>
      </c>
      <c r="C140" s="1">
        <v>0.25</v>
      </c>
      <c r="D140">
        <v>360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13"/>
        <v>3</v>
      </c>
    </row>
    <row r="141" spans="1:21" x14ac:dyDescent="0.2">
      <c r="A141" t="s">
        <v>53</v>
      </c>
      <c r="B141" t="s">
        <v>39</v>
      </c>
      <c r="C141" s="1">
        <v>0.27083333333333331</v>
      </c>
      <c r="D141">
        <v>30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f t="shared" si="13"/>
        <v>2</v>
      </c>
    </row>
    <row r="142" spans="1:21" x14ac:dyDescent="0.2">
      <c r="A142" t="s">
        <v>43</v>
      </c>
      <c r="B142" t="s">
        <v>40</v>
      </c>
      <c r="C142" s="1"/>
      <c r="E142">
        <f>E144/13</f>
        <v>0.30769230769230771</v>
      </c>
      <c r="F142">
        <f t="shared" ref="F142:S142" si="20">F144/16</f>
        <v>0.75</v>
      </c>
      <c r="G142">
        <f t="shared" si="20"/>
        <v>0</v>
      </c>
      <c r="H142">
        <f t="shared" si="20"/>
        <v>0.375</v>
      </c>
      <c r="I142">
        <f t="shared" si="20"/>
        <v>0</v>
      </c>
      <c r="J142">
        <f t="shared" si="20"/>
        <v>0</v>
      </c>
      <c r="K142">
        <f t="shared" si="20"/>
        <v>0</v>
      </c>
      <c r="L142">
        <f t="shared" si="20"/>
        <v>0.125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0.3125</v>
      </c>
      <c r="R142">
        <f t="shared" si="20"/>
        <v>0</v>
      </c>
      <c r="S142">
        <f t="shared" si="20"/>
        <v>0</v>
      </c>
    </row>
    <row r="143" spans="1:21" x14ac:dyDescent="0.2">
      <c r="A143" t="s">
        <v>22</v>
      </c>
      <c r="B143" t="s">
        <v>40</v>
      </c>
      <c r="C143" s="1"/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U143">
        <f>COUNTIF(E143:S143,1)</f>
        <v>5</v>
      </c>
    </row>
    <row r="144" spans="1:21" x14ac:dyDescent="0.2">
      <c r="A144" t="s">
        <v>44</v>
      </c>
      <c r="B144" t="s">
        <v>40</v>
      </c>
      <c r="C144" s="1"/>
      <c r="E144">
        <f t="shared" ref="E144:S144" si="21">COUNTIF(E145:E157,1)</f>
        <v>4</v>
      </c>
      <c r="F144">
        <f t="shared" si="21"/>
        <v>12</v>
      </c>
      <c r="G144">
        <f t="shared" si="21"/>
        <v>0</v>
      </c>
      <c r="H144">
        <f t="shared" si="21"/>
        <v>6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2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5</v>
      </c>
      <c r="R144">
        <f t="shared" si="21"/>
        <v>0</v>
      </c>
      <c r="S144">
        <f t="shared" si="21"/>
        <v>0</v>
      </c>
    </row>
    <row r="145" spans="1:21" x14ac:dyDescent="0.2">
      <c r="A145" t="s">
        <v>54</v>
      </c>
      <c r="B145" t="s">
        <v>40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13"/>
        <v>2</v>
      </c>
    </row>
    <row r="146" spans="1:21" x14ac:dyDescent="0.2">
      <c r="A146" t="s">
        <v>54</v>
      </c>
      <c r="B146" t="s">
        <v>40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3"/>
        <v>2</v>
      </c>
    </row>
    <row r="147" spans="1:21" x14ac:dyDescent="0.2">
      <c r="A147" t="s">
        <v>54</v>
      </c>
      <c r="B147" t="s">
        <v>40</v>
      </c>
      <c r="C147" s="1">
        <v>6.25E-2</v>
      </c>
      <c r="D147">
        <v>90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3"/>
        <v>2</v>
      </c>
    </row>
    <row r="148" spans="1:21" x14ac:dyDescent="0.2">
      <c r="A148" t="s">
        <v>54</v>
      </c>
      <c r="B148" t="s">
        <v>40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3"/>
        <v>3</v>
      </c>
    </row>
    <row r="149" spans="1:21" x14ac:dyDescent="0.2">
      <c r="A149" t="s">
        <v>54</v>
      </c>
      <c r="B149" t="s">
        <v>40</v>
      </c>
      <c r="C149" s="1">
        <v>0.10416666666666667</v>
      </c>
      <c r="D149">
        <v>150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3"/>
        <v>0</v>
      </c>
    </row>
    <row r="150" spans="1:21" x14ac:dyDescent="0.2">
      <c r="A150" t="s">
        <v>54</v>
      </c>
      <c r="B150" t="s">
        <v>40</v>
      </c>
      <c r="C150" s="1">
        <v>0.125</v>
      </c>
      <c r="D150">
        <v>180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3"/>
        <v>1</v>
      </c>
    </row>
    <row r="151" spans="1:21" x14ac:dyDescent="0.2">
      <c r="A151" t="s">
        <v>54</v>
      </c>
      <c r="B151" t="s">
        <v>40</v>
      </c>
      <c r="C151" s="1">
        <v>0.14583333333333334</v>
      </c>
      <c r="D151">
        <v>210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ref="T151:T173" si="22">COUNTIF(E151:S151,1)</f>
        <v>2</v>
      </c>
    </row>
    <row r="152" spans="1:21" x14ac:dyDescent="0.2">
      <c r="A152" t="s">
        <v>54</v>
      </c>
      <c r="B152" t="s">
        <v>40</v>
      </c>
      <c r="C152" s="1">
        <v>0.16666666666666666</v>
      </c>
      <c r="D152">
        <v>240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2"/>
        <v>4</v>
      </c>
    </row>
    <row r="153" spans="1:21" x14ac:dyDescent="0.2">
      <c r="A153" t="s">
        <v>54</v>
      </c>
      <c r="B153" t="s">
        <v>40</v>
      </c>
      <c r="C153" s="1">
        <v>0.1875</v>
      </c>
      <c r="D153">
        <v>270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2"/>
        <v>3</v>
      </c>
    </row>
    <row r="154" spans="1:21" x14ac:dyDescent="0.2">
      <c r="A154" t="s">
        <v>54</v>
      </c>
      <c r="B154" t="s">
        <v>40</v>
      </c>
      <c r="C154" s="1">
        <v>0.20833333333333334</v>
      </c>
      <c r="D154">
        <v>300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2"/>
        <v>2</v>
      </c>
    </row>
    <row r="155" spans="1:21" x14ac:dyDescent="0.2">
      <c r="A155" t="s">
        <v>54</v>
      </c>
      <c r="B155" t="s">
        <v>40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2"/>
        <v>4</v>
      </c>
    </row>
    <row r="156" spans="1:21" x14ac:dyDescent="0.2">
      <c r="A156" t="s">
        <v>54</v>
      </c>
      <c r="B156" t="s">
        <v>40</v>
      </c>
      <c r="C156" s="1">
        <v>0.25</v>
      </c>
      <c r="D156">
        <v>360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2"/>
        <v>1</v>
      </c>
    </row>
    <row r="157" spans="1:21" x14ac:dyDescent="0.2">
      <c r="A157" t="s">
        <v>55</v>
      </c>
      <c r="B157" t="s">
        <v>40</v>
      </c>
      <c r="C157" s="1">
        <v>0.27083333333333331</v>
      </c>
      <c r="D157">
        <v>30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22"/>
        <v>3</v>
      </c>
    </row>
    <row r="158" spans="1:21" x14ac:dyDescent="0.2">
      <c r="A158" t="s">
        <v>43</v>
      </c>
      <c r="C158" s="1"/>
      <c r="E158">
        <f>E160/13</f>
        <v>0</v>
      </c>
      <c r="F158">
        <f t="shared" ref="F158:S158" si="23">F160/13</f>
        <v>0.69230769230769229</v>
      </c>
      <c r="G158">
        <f t="shared" si="23"/>
        <v>0</v>
      </c>
      <c r="H158">
        <f t="shared" si="23"/>
        <v>7.6923076923076927E-2</v>
      </c>
      <c r="I158">
        <f t="shared" si="23"/>
        <v>0</v>
      </c>
      <c r="J158">
        <f t="shared" si="23"/>
        <v>0</v>
      </c>
      <c r="K158">
        <f t="shared" si="23"/>
        <v>7.6923076923076927E-2</v>
      </c>
      <c r="L158">
        <f t="shared" si="23"/>
        <v>0</v>
      </c>
      <c r="M158">
        <f t="shared" si="23"/>
        <v>0</v>
      </c>
      <c r="N158">
        <f t="shared" si="23"/>
        <v>7.6923076923076927E-2</v>
      </c>
      <c r="O158">
        <f t="shared" si="23"/>
        <v>0</v>
      </c>
      <c r="P158">
        <f t="shared" si="23"/>
        <v>0</v>
      </c>
      <c r="Q158">
        <f t="shared" si="23"/>
        <v>0.30769230769230771</v>
      </c>
      <c r="R158">
        <f t="shared" si="23"/>
        <v>0</v>
      </c>
      <c r="S158">
        <f t="shared" si="23"/>
        <v>0</v>
      </c>
    </row>
    <row r="159" spans="1:21" x14ac:dyDescent="0.2">
      <c r="A159" t="s">
        <v>22</v>
      </c>
      <c r="C159" s="1"/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U159">
        <f>COUNTIF(E159:S159,1)</f>
        <v>5</v>
      </c>
    </row>
    <row r="160" spans="1:21" x14ac:dyDescent="0.2">
      <c r="A160" t="s">
        <v>44</v>
      </c>
      <c r="C160" s="1"/>
      <c r="E160">
        <f t="shared" ref="E160:S160" si="24">COUNTIF(E161:E173,1)</f>
        <v>0</v>
      </c>
      <c r="F160">
        <f t="shared" si="24"/>
        <v>9</v>
      </c>
      <c r="G160">
        <f t="shared" si="24"/>
        <v>0</v>
      </c>
      <c r="H160">
        <f t="shared" si="24"/>
        <v>1</v>
      </c>
      <c r="I160">
        <f t="shared" si="24"/>
        <v>0</v>
      </c>
      <c r="J160">
        <f t="shared" si="24"/>
        <v>0</v>
      </c>
      <c r="K160">
        <f t="shared" si="24"/>
        <v>1</v>
      </c>
      <c r="L160">
        <f t="shared" si="24"/>
        <v>0</v>
      </c>
      <c r="M160">
        <f t="shared" si="24"/>
        <v>0</v>
      </c>
      <c r="N160">
        <f t="shared" si="24"/>
        <v>1</v>
      </c>
      <c r="O160">
        <f t="shared" si="24"/>
        <v>0</v>
      </c>
      <c r="P160">
        <f t="shared" si="24"/>
        <v>0</v>
      </c>
      <c r="Q160">
        <f t="shared" si="24"/>
        <v>4</v>
      </c>
      <c r="R160">
        <f t="shared" si="24"/>
        <v>0</v>
      </c>
      <c r="S160">
        <f t="shared" si="24"/>
        <v>0</v>
      </c>
    </row>
    <row r="161" spans="1:20" x14ac:dyDescent="0.2">
      <c r="A161" t="s">
        <v>58</v>
      </c>
      <c r="B161" t="s">
        <v>41</v>
      </c>
      <c r="C161" s="1">
        <v>2.0833333333333332E-2</v>
      </c>
      <c r="D161">
        <v>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2"/>
        <v>0</v>
      </c>
    </row>
    <row r="162" spans="1:20" x14ac:dyDescent="0.2">
      <c r="A162" t="s">
        <v>58</v>
      </c>
      <c r="B162" t="s">
        <v>41</v>
      </c>
      <c r="C162" s="1">
        <v>4.1666666666666664E-2</v>
      </c>
      <c r="D162">
        <v>60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f t="shared" si="22"/>
        <v>2</v>
      </c>
    </row>
    <row r="163" spans="1:20" x14ac:dyDescent="0.2">
      <c r="A163" t="s">
        <v>58</v>
      </c>
      <c r="B163" t="s">
        <v>41</v>
      </c>
      <c r="C163" s="1">
        <v>6.25E-2</v>
      </c>
      <c r="D163">
        <v>90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2"/>
        <v>1</v>
      </c>
    </row>
    <row r="164" spans="1:20" x14ac:dyDescent="0.2">
      <c r="A164" t="s">
        <v>58</v>
      </c>
      <c r="B164" t="s">
        <v>41</v>
      </c>
      <c r="C164" s="1">
        <v>8.3333333333333329E-2</v>
      </c>
      <c r="D164">
        <v>120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22"/>
        <v>2</v>
      </c>
    </row>
    <row r="165" spans="1:20" x14ac:dyDescent="0.2">
      <c r="A165" t="s">
        <v>58</v>
      </c>
      <c r="B165" t="s">
        <v>41</v>
      </c>
      <c r="C165" s="1">
        <v>0.10416666666666667</v>
      </c>
      <c r="D165">
        <v>150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2"/>
        <v>2</v>
      </c>
    </row>
    <row r="166" spans="1:20" x14ac:dyDescent="0.2">
      <c r="A166" t="s">
        <v>58</v>
      </c>
      <c r="B166" t="s">
        <v>41</v>
      </c>
      <c r="C166" s="1">
        <v>0.125</v>
      </c>
      <c r="D166">
        <v>180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2"/>
        <v>1</v>
      </c>
    </row>
    <row r="167" spans="1:20" x14ac:dyDescent="0.2">
      <c r="A167" t="s">
        <v>58</v>
      </c>
      <c r="B167" t="s">
        <v>41</v>
      </c>
      <c r="C167" s="1">
        <v>0.14583333333333334</v>
      </c>
      <c r="D167">
        <v>210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2"/>
        <v>1</v>
      </c>
    </row>
    <row r="168" spans="1:20" x14ac:dyDescent="0.2">
      <c r="A168" t="s">
        <v>58</v>
      </c>
      <c r="B168" t="s">
        <v>41</v>
      </c>
      <c r="C168" s="1">
        <v>0.16666666666666666</v>
      </c>
      <c r="D168">
        <v>240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f t="shared" si="22"/>
        <v>2</v>
      </c>
    </row>
    <row r="169" spans="1:20" x14ac:dyDescent="0.2">
      <c r="A169" t="s">
        <v>58</v>
      </c>
      <c r="B169" t="s">
        <v>41</v>
      </c>
      <c r="C169" s="1">
        <v>0.1875</v>
      </c>
      <c r="D169">
        <v>270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2"/>
        <v>2</v>
      </c>
    </row>
    <row r="170" spans="1:20" x14ac:dyDescent="0.2">
      <c r="A170" t="s">
        <v>58</v>
      </c>
      <c r="B170" t="s">
        <v>41</v>
      </c>
      <c r="C170" s="1">
        <v>0.20833333333333334</v>
      </c>
      <c r="D170">
        <v>300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0</v>
      </c>
      <c r="S170">
        <v>0</v>
      </c>
      <c r="T170">
        <f t="shared" si="22"/>
        <v>0</v>
      </c>
    </row>
    <row r="171" spans="1:20" x14ac:dyDescent="0.2">
      <c r="A171" t="s">
        <v>58</v>
      </c>
      <c r="B171" t="s">
        <v>41</v>
      </c>
      <c r="C171" s="1">
        <v>0.22916666666666666</v>
      </c>
      <c r="D171">
        <v>330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2"/>
        <v>0</v>
      </c>
    </row>
    <row r="172" spans="1:20" x14ac:dyDescent="0.2">
      <c r="A172" t="s">
        <v>58</v>
      </c>
      <c r="B172" t="s">
        <v>41</v>
      </c>
      <c r="C172" s="1">
        <v>0.25</v>
      </c>
      <c r="D172">
        <v>360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2"/>
        <v>1</v>
      </c>
    </row>
    <row r="173" spans="1:20" x14ac:dyDescent="0.2">
      <c r="A173" t="s">
        <v>59</v>
      </c>
      <c r="B173" t="s">
        <v>41</v>
      </c>
      <c r="C173" s="1">
        <v>0.27083333333333331</v>
      </c>
      <c r="D173">
        <v>30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f t="shared" si="22"/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34E5-C098-4C1F-B0DD-4CCCB5A07365}">
  <dimension ref="A1:S11"/>
  <sheetViews>
    <sheetView workbookViewId="0">
      <selection activeCell="P30" sqref="P30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0.86266349583828772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0.74122448979591837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6</v>
      </c>
      <c r="R5">
        <v>0.78798185941043086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  <c r="Q6">
        <v>9</v>
      </c>
      <c r="R6">
        <v>0.81122679945676768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0.86351165980795608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9</v>
      </c>
      <c r="R8">
        <v>0.8344671201814059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7</v>
      </c>
      <c r="R9">
        <v>0.76851851851851849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5</v>
      </c>
      <c r="R10">
        <v>0.73246135552913194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0.609375</v>
      </c>
      <c r="S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914A-2C1C-4EFC-95C8-049D8B550345}">
  <dimension ref="A1:R27"/>
  <sheetViews>
    <sheetView workbookViewId="0">
      <selection activeCell="R48" sqref="R48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 s="12">
        <v>0.21276595744680851</v>
      </c>
      <c r="C2">
        <v>0.27659574468085107</v>
      </c>
      <c r="D2">
        <v>0</v>
      </c>
      <c r="E2">
        <v>0.19148936170212766</v>
      </c>
      <c r="F2">
        <v>0</v>
      </c>
      <c r="G2">
        <v>0</v>
      </c>
      <c r="H2">
        <v>4.2553191489361701E-2</v>
      </c>
      <c r="I2">
        <v>0</v>
      </c>
      <c r="J2">
        <v>0</v>
      </c>
      <c r="K2">
        <v>0</v>
      </c>
      <c r="L2">
        <v>2.1276595744680851E-2</v>
      </c>
      <c r="M2">
        <v>0.10638297872340426</v>
      </c>
      <c r="N2">
        <v>2.1276595744680851E-2</v>
      </c>
      <c r="O2">
        <v>0.1276595744680851</v>
      </c>
      <c r="P2"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0.1111111111111111</v>
      </c>
      <c r="C3">
        <v>0.22222222222222221</v>
      </c>
      <c r="D3">
        <v>1.8518518518518517E-2</v>
      </c>
      <c r="E3">
        <v>0.14814814814814814</v>
      </c>
      <c r="F3">
        <v>3.7037037037037035E-2</v>
      </c>
      <c r="G3">
        <v>0</v>
      </c>
      <c r="H3">
        <v>9.2592592592592587E-2</v>
      </c>
      <c r="I3">
        <v>0</v>
      </c>
      <c r="J3">
        <v>1.8518518518518517E-2</v>
      </c>
      <c r="K3">
        <v>7.407407407407407E-2</v>
      </c>
      <c r="L3">
        <v>1.8518518518518517E-2</v>
      </c>
      <c r="M3">
        <v>0.16666666666666666</v>
      </c>
      <c r="N3">
        <v>9.2592592592592587E-2</v>
      </c>
      <c r="O3">
        <v>0</v>
      </c>
      <c r="P3"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0.16666666666666666</v>
      </c>
      <c r="C4">
        <v>0.26190476190476192</v>
      </c>
      <c r="D4">
        <v>0</v>
      </c>
      <c r="E4">
        <v>0.11904761904761904</v>
      </c>
      <c r="F4">
        <v>0</v>
      </c>
      <c r="G4">
        <v>0</v>
      </c>
      <c r="H4">
        <v>0.16666666666666666</v>
      </c>
      <c r="I4">
        <v>0</v>
      </c>
      <c r="J4">
        <v>2.3809523809523808E-2</v>
      </c>
      <c r="K4">
        <v>2.3809523809523808E-2</v>
      </c>
      <c r="L4">
        <v>0</v>
      </c>
      <c r="M4">
        <v>7.1428571428571425E-2</v>
      </c>
      <c r="N4">
        <v>0.14285714285714285</v>
      </c>
      <c r="O4">
        <v>2.3809523809523808E-2</v>
      </c>
      <c r="P4"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0.1388888888888889</v>
      </c>
      <c r="C5">
        <v>0.3611111111111111</v>
      </c>
      <c r="D5">
        <v>0</v>
      </c>
      <c r="E5">
        <v>0.16666666666666666</v>
      </c>
      <c r="F5">
        <v>0</v>
      </c>
      <c r="G5">
        <v>0</v>
      </c>
      <c r="H5">
        <v>5.5555555555555552E-2</v>
      </c>
      <c r="I5">
        <v>0</v>
      </c>
      <c r="J5">
        <v>0</v>
      </c>
      <c r="K5">
        <v>2.7777777777777776E-2</v>
      </c>
      <c r="L5">
        <v>2.7777777777777776E-2</v>
      </c>
      <c r="M5">
        <v>0</v>
      </c>
      <c r="N5">
        <v>0.22222222222222221</v>
      </c>
      <c r="O5">
        <v>0</v>
      </c>
      <c r="P5"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0.13793103448275862</v>
      </c>
      <c r="C6">
        <v>0.41379310344827586</v>
      </c>
      <c r="D6">
        <v>0</v>
      </c>
      <c r="E6">
        <v>0.20689655172413793</v>
      </c>
      <c r="F6">
        <v>0</v>
      </c>
      <c r="G6">
        <v>0</v>
      </c>
      <c r="H6">
        <v>0</v>
      </c>
      <c r="I6">
        <v>6.8965517241379309E-2</v>
      </c>
      <c r="J6">
        <v>0</v>
      </c>
      <c r="K6">
        <v>0</v>
      </c>
      <c r="L6">
        <v>0</v>
      </c>
      <c r="M6">
        <v>0</v>
      </c>
      <c r="N6">
        <v>0.17241379310344829</v>
      </c>
      <c r="O6">
        <v>0</v>
      </c>
      <c r="P6"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0.5625</v>
      </c>
      <c r="D7">
        <v>0</v>
      </c>
      <c r="E7">
        <v>6.25E-2</v>
      </c>
      <c r="F7">
        <v>0</v>
      </c>
      <c r="G7">
        <v>0</v>
      </c>
      <c r="H7">
        <v>6.25E-2</v>
      </c>
      <c r="I7">
        <v>0</v>
      </c>
      <c r="J7">
        <v>0</v>
      </c>
      <c r="K7">
        <v>6.25E-2</v>
      </c>
      <c r="L7">
        <v>0</v>
      </c>
      <c r="M7">
        <v>0</v>
      </c>
      <c r="N7">
        <v>0.25</v>
      </c>
      <c r="O7">
        <v>0</v>
      </c>
      <c r="P7">
        <v>5</v>
      </c>
      <c r="Q7">
        <v>0.609375</v>
      </c>
      <c r="R7">
        <v>3</v>
      </c>
    </row>
    <row r="8" spans="1:18" x14ac:dyDescent="0.2">
      <c r="A8" t="s">
        <v>31</v>
      </c>
      <c r="B8">
        <v>5.1724137931034482E-2</v>
      </c>
      <c r="C8">
        <v>0.22413793103448276</v>
      </c>
      <c r="D8">
        <v>3.4482758620689655E-2</v>
      </c>
      <c r="E8">
        <v>0.10344827586206896</v>
      </c>
      <c r="F8">
        <v>3.4482758620689655E-2</v>
      </c>
      <c r="G8">
        <v>1.7241379310344827E-2</v>
      </c>
      <c r="H8">
        <v>8.6206896551724144E-2</v>
      </c>
      <c r="I8">
        <v>3.4482758620689655E-2</v>
      </c>
      <c r="J8">
        <v>0.20689655172413793</v>
      </c>
      <c r="K8">
        <v>0</v>
      </c>
      <c r="L8">
        <v>0</v>
      </c>
      <c r="M8">
        <v>0.1206896551724138</v>
      </c>
      <c r="N8">
        <v>6.8965517241379309E-2</v>
      </c>
      <c r="O8">
        <v>1.7241379310344827E-2</v>
      </c>
      <c r="P8"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2.8571428571428571E-2</v>
      </c>
      <c r="C9">
        <v>0.37142857142857144</v>
      </c>
      <c r="D9">
        <v>0</v>
      </c>
      <c r="E9">
        <v>0.17142857142857143</v>
      </c>
      <c r="F9">
        <v>0</v>
      </c>
      <c r="G9">
        <v>0</v>
      </c>
      <c r="H9">
        <v>2.8571428571428571E-2</v>
      </c>
      <c r="I9">
        <v>0</v>
      </c>
      <c r="J9">
        <v>0</v>
      </c>
      <c r="K9">
        <v>0</v>
      </c>
      <c r="L9">
        <v>2.8571428571428571E-2</v>
      </c>
      <c r="M9">
        <v>8.5714285714285715E-2</v>
      </c>
      <c r="N9">
        <v>0.2857142857142857</v>
      </c>
      <c r="O9">
        <v>0</v>
      </c>
      <c r="P9"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0.16666666666666666</v>
      </c>
      <c r="C11">
        <v>0.30952380952380953</v>
      </c>
      <c r="D11">
        <v>0</v>
      </c>
      <c r="E11">
        <v>0.21428571428571427</v>
      </c>
      <c r="F11">
        <v>0</v>
      </c>
      <c r="G11">
        <v>0</v>
      </c>
      <c r="H11">
        <v>2.3809523809523808E-2</v>
      </c>
      <c r="I11">
        <v>0</v>
      </c>
      <c r="J11">
        <v>0</v>
      </c>
      <c r="K11">
        <v>0</v>
      </c>
      <c r="L11">
        <v>0</v>
      </c>
      <c r="M11">
        <v>0.16666666666666666</v>
      </c>
      <c r="N11">
        <v>0.11904761904761904</v>
      </c>
      <c r="O11">
        <v>0</v>
      </c>
      <c r="P11">
        <v>6</v>
      </c>
      <c r="Q11">
        <v>0.78798185941043086</v>
      </c>
      <c r="R11">
        <v>2</v>
      </c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27" spans="2:2" x14ac:dyDescent="0.2">
      <c r="B2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baseColWidth="10" defaultColWidth="8.83203125" defaultRowHeight="16" x14ac:dyDescent="0.2"/>
  <sheetData>
    <row r="1" spans="1:20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70</v>
      </c>
      <c r="R1" t="s">
        <v>75</v>
      </c>
      <c r="S1" t="s">
        <v>76</v>
      </c>
      <c r="T1" t="s">
        <v>77</v>
      </c>
    </row>
    <row r="2" spans="1:20" x14ac:dyDescent="0.2">
      <c r="A2" t="s">
        <v>36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 x14ac:dyDescent="0.2">
      <c r="A3" t="s">
        <v>37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 x14ac:dyDescent="0.2">
      <c r="A4" t="s">
        <v>38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 x14ac:dyDescent="0.2">
      <c r="A5" t="s">
        <v>39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 x14ac:dyDescent="0.2">
      <c r="A6" t="s">
        <v>40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 x14ac:dyDescent="0.2">
      <c r="A7" t="s">
        <v>41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 x14ac:dyDescent="0.2">
      <c r="A8" t="s">
        <v>31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 x14ac:dyDescent="0.2">
      <c r="A9" t="s">
        <v>33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 x14ac:dyDescent="0.2">
      <c r="A10" t="s">
        <v>34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 x14ac:dyDescent="0.2">
      <c r="A11" t="s">
        <v>35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meta_nmds</vt:lpstr>
      <vt:lpstr>low_relative_abundance</vt:lpstr>
      <vt:lpstr>low_freq_calculations</vt:lpstr>
      <vt:lpstr>low_activity (2)</vt:lpstr>
      <vt:lpstr>low_freq_calculations (2)</vt:lpstr>
      <vt:lpstr>low_presence (2)</vt:lpstr>
      <vt:lpstr>low_relative_abundance (2)</vt:lpstr>
      <vt:lpstr>low_abundance</vt:lpstr>
      <vt:lpstr>low_activity</vt:lpstr>
      <vt:lpstr>low_presence</vt:lpstr>
      <vt:lpstr>habitats</vt:lpstr>
      <vt:lpstr>full_activity</vt:lpstr>
      <vt:lpstr>full_relative_abundance</vt:lpstr>
      <vt:lpstr>full_richness</vt:lpstr>
      <vt:lpstr>low_freq</vt:lpstr>
      <vt:lpstr>low_sheet (4)</vt:lpstr>
      <vt:lpstr>low_sheet (3) calcs</vt:lpstr>
      <vt:lpstr>simpson</vt:lpstr>
      <vt:lpstr>full_presence (2)</vt:lpstr>
      <vt:lpstr>full_occurrence (2)</vt:lpstr>
      <vt:lpstr>full_relative_abundance (2)</vt:lpstr>
      <vt:lpstr>big_sheet_calc (3)</vt:lpstr>
      <vt:lpstr>big_sheet (3)</vt:lpstr>
      <vt:lpstr>big_sheet (2)</vt:lpstr>
      <vt:lpstr>relative_abundance_calc</vt:lpstr>
      <vt:lpstr>big_sheet</vt:lpstr>
      <vt:lpstr>total</vt:lpstr>
      <vt:lpstr>times</vt:lpstr>
      <vt:lpstr>envir_data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2024-02-14T17:45:40Z</dcterms:created>
  <dcterms:modified xsi:type="dcterms:W3CDTF">2024-03-23T10:05:42Z</dcterms:modified>
  <cp:category/>
  <cp:contentStatus/>
</cp:coreProperties>
</file>