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Data\GC\Synoptic\2021-05\"/>
    </mc:Choice>
  </mc:AlternateContent>
  <xr:revisionPtr revIDLastSave="0" documentId="8_{BDEEEB8D-6C37-49F7-9154-3A266CB4FF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for export" sheetId="4" r:id="rId1"/>
    <sheet name="confusions" sheetId="6" r:id="rId2"/>
    <sheet name="19may21" sheetId="3" r:id="rId3"/>
    <sheet name="20may21" sheetId="2" r:id="rId4"/>
    <sheet name="24may21" sheetId="1" r:id="rId5"/>
    <sheet name="26may21" sheetId="5" r:id="rId6"/>
    <sheet name="charting air" sheetId="7" r:id="rId7"/>
    <sheet name="charting +10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45" i="8" l="1"/>
  <c r="AJ146" i="8" s="1"/>
  <c r="V145" i="8"/>
  <c r="V146" i="8" s="1"/>
  <c r="H145" i="8"/>
  <c r="H146" i="8" s="1"/>
  <c r="AS139" i="8"/>
  <c r="AJ139" i="8"/>
  <c r="AJ148" i="8" s="1"/>
  <c r="V139" i="8"/>
  <c r="V142" i="8" s="1"/>
  <c r="H139" i="8"/>
  <c r="AS138" i="8"/>
  <c r="AJ138" i="8"/>
  <c r="AJ144" i="8" s="1"/>
  <c r="V138" i="8"/>
  <c r="H138" i="8"/>
  <c r="AU127" i="8"/>
  <c r="AT127" i="8"/>
  <c r="AU126" i="8"/>
  <c r="AT126" i="8"/>
  <c r="AU125" i="8"/>
  <c r="AT125" i="8"/>
  <c r="AU124" i="8"/>
  <c r="AT124" i="8"/>
  <c r="AU123" i="8"/>
  <c r="AT123" i="8"/>
  <c r="AU122" i="8"/>
  <c r="AT122" i="8"/>
  <c r="AU121" i="8"/>
  <c r="AT121" i="8"/>
  <c r="AU120" i="8"/>
  <c r="AT120" i="8"/>
  <c r="AU119" i="8"/>
  <c r="AT119" i="8"/>
  <c r="AU118" i="8"/>
  <c r="AT118" i="8"/>
  <c r="AU117" i="8"/>
  <c r="AT117" i="8"/>
  <c r="AU116" i="8"/>
  <c r="AT116" i="8"/>
  <c r="AU115" i="8"/>
  <c r="AT115" i="8"/>
  <c r="AU114" i="8"/>
  <c r="AT114" i="8"/>
  <c r="AU113" i="8"/>
  <c r="AT113" i="8"/>
  <c r="AU112" i="8"/>
  <c r="AT112" i="8"/>
  <c r="AU111" i="8"/>
  <c r="AT111" i="8"/>
  <c r="AU110" i="8"/>
  <c r="AT110" i="8"/>
  <c r="AU109" i="8"/>
  <c r="AT109" i="8"/>
  <c r="AU108" i="8"/>
  <c r="AT108" i="8"/>
  <c r="AU107" i="8"/>
  <c r="AT107" i="8"/>
  <c r="AU106" i="8"/>
  <c r="AT106" i="8"/>
  <c r="AU105" i="8"/>
  <c r="AT105" i="8"/>
  <c r="AU104" i="8"/>
  <c r="AT104" i="8"/>
  <c r="AU103" i="8"/>
  <c r="AT103" i="8"/>
  <c r="AU102" i="8"/>
  <c r="AT102" i="8"/>
  <c r="AU101" i="8"/>
  <c r="AT101" i="8"/>
  <c r="AU100" i="8"/>
  <c r="AT100" i="8"/>
  <c r="AU99" i="8"/>
  <c r="AT99" i="8"/>
  <c r="AU98" i="8"/>
  <c r="AT98" i="8"/>
  <c r="AU97" i="8"/>
  <c r="AT97" i="8"/>
  <c r="AU96" i="8"/>
  <c r="AT96" i="8"/>
  <c r="AU95" i="8"/>
  <c r="AT95" i="8"/>
  <c r="AU94" i="8"/>
  <c r="AT94" i="8"/>
  <c r="AU93" i="8"/>
  <c r="AT93" i="8"/>
  <c r="AU92" i="8"/>
  <c r="AT92" i="8"/>
  <c r="AU91" i="8"/>
  <c r="AT91" i="8"/>
  <c r="AU89" i="8"/>
  <c r="AT89" i="8"/>
  <c r="AU88" i="8"/>
  <c r="AT88" i="8"/>
  <c r="AU87" i="8"/>
  <c r="AT87" i="8"/>
  <c r="AU86" i="8"/>
  <c r="AT86" i="8"/>
  <c r="AU85" i="8"/>
  <c r="AT85" i="8"/>
  <c r="AU84" i="8"/>
  <c r="AT84" i="8"/>
  <c r="AU83" i="8"/>
  <c r="AT83" i="8"/>
  <c r="AU82" i="8"/>
  <c r="AT82" i="8"/>
  <c r="AU81" i="8"/>
  <c r="AT81" i="8"/>
  <c r="AU80" i="8"/>
  <c r="AT80" i="8"/>
  <c r="AU79" i="8"/>
  <c r="AT79" i="8"/>
  <c r="AU78" i="8"/>
  <c r="AT78" i="8"/>
  <c r="AU77" i="8"/>
  <c r="AT77" i="8"/>
  <c r="AU76" i="8"/>
  <c r="AT76" i="8"/>
  <c r="AU75" i="8"/>
  <c r="AT75" i="8"/>
  <c r="AU74" i="8"/>
  <c r="AT74" i="8"/>
  <c r="AU73" i="8"/>
  <c r="AT73" i="8"/>
  <c r="AU72" i="8"/>
  <c r="AT72" i="8"/>
  <c r="AU71" i="8"/>
  <c r="AT71" i="8"/>
  <c r="AU70" i="8"/>
  <c r="AT70" i="8"/>
  <c r="AU69" i="8"/>
  <c r="AT69" i="8"/>
  <c r="AU68" i="8"/>
  <c r="AT68" i="8"/>
  <c r="AU67" i="8"/>
  <c r="AT67" i="8"/>
  <c r="AU66" i="8"/>
  <c r="AT66" i="8"/>
  <c r="AU65" i="8"/>
  <c r="AT65" i="8"/>
  <c r="AU64" i="8"/>
  <c r="AT64" i="8"/>
  <c r="AU63" i="8"/>
  <c r="AT63" i="8"/>
  <c r="AU62" i="8"/>
  <c r="AT62" i="8"/>
  <c r="AU61" i="8"/>
  <c r="AT61" i="8"/>
  <c r="AU60" i="8"/>
  <c r="AT60" i="8"/>
  <c r="AU59" i="8"/>
  <c r="AT59" i="8"/>
  <c r="AU58" i="8"/>
  <c r="AT58" i="8"/>
  <c r="AU57" i="8"/>
  <c r="AT57" i="8"/>
  <c r="AU56" i="8"/>
  <c r="AT56" i="8"/>
  <c r="AU55" i="8"/>
  <c r="AT55" i="8"/>
  <c r="AU54" i="8"/>
  <c r="AT54" i="8"/>
  <c r="AU53" i="8"/>
  <c r="AT53" i="8"/>
  <c r="AU52" i="8"/>
  <c r="AT52" i="8"/>
  <c r="AU51" i="8"/>
  <c r="AT51" i="8"/>
  <c r="AU50" i="8"/>
  <c r="AT50" i="8"/>
  <c r="AU49" i="8"/>
  <c r="AT49" i="8"/>
  <c r="AU48" i="8"/>
  <c r="AT48" i="8"/>
  <c r="AU47" i="8"/>
  <c r="AT47" i="8"/>
  <c r="AU46" i="8"/>
  <c r="AT46" i="8"/>
  <c r="AU45" i="8"/>
  <c r="AT45" i="8"/>
  <c r="AU44" i="8"/>
  <c r="AT44" i="8"/>
  <c r="AU43" i="8"/>
  <c r="AT43" i="8"/>
  <c r="AU42" i="8"/>
  <c r="AT42" i="8"/>
  <c r="AU41" i="8"/>
  <c r="AT41" i="8"/>
  <c r="AU40" i="8"/>
  <c r="AT40" i="8"/>
  <c r="AU39" i="8"/>
  <c r="AT39" i="8"/>
  <c r="AU38" i="8"/>
  <c r="AT38" i="8"/>
  <c r="AU37" i="8"/>
  <c r="AT37" i="8"/>
  <c r="AU36" i="8"/>
  <c r="AT36" i="8"/>
  <c r="AU35" i="8"/>
  <c r="AT35" i="8"/>
  <c r="AU34" i="8"/>
  <c r="AT34" i="8"/>
  <c r="AU33" i="8"/>
  <c r="AT33" i="8"/>
  <c r="AU32" i="8"/>
  <c r="AT32" i="8"/>
  <c r="AU31" i="8"/>
  <c r="AT31" i="8"/>
  <c r="AU30" i="8"/>
  <c r="AT30" i="8"/>
  <c r="AU29" i="8"/>
  <c r="AT29" i="8"/>
  <c r="AU28" i="8"/>
  <c r="AT28" i="8"/>
  <c r="AU27" i="8"/>
  <c r="AT27" i="8"/>
  <c r="AU26" i="8"/>
  <c r="AT26" i="8"/>
  <c r="AU25" i="8"/>
  <c r="AT25" i="8"/>
  <c r="AU24" i="8"/>
  <c r="AT24" i="8"/>
  <c r="AU23" i="8"/>
  <c r="AT23" i="8"/>
  <c r="AU22" i="8"/>
  <c r="AT22" i="8"/>
  <c r="AU21" i="8"/>
  <c r="AT21" i="8"/>
  <c r="AU20" i="8"/>
  <c r="AU139" i="8" s="1"/>
  <c r="AT20" i="8"/>
  <c r="AT138" i="8" s="1"/>
  <c r="AJ160" i="7"/>
  <c r="AJ159" i="7"/>
  <c r="H159" i="7"/>
  <c r="H160" i="7" s="1"/>
  <c r="AJ156" i="7"/>
  <c r="AJ154" i="7"/>
  <c r="AS153" i="7"/>
  <c r="AJ153" i="7"/>
  <c r="H153" i="7"/>
  <c r="H162" i="7" s="1"/>
  <c r="AS152" i="7"/>
  <c r="AJ152" i="7"/>
  <c r="AJ157" i="7" s="1"/>
  <c r="H152" i="7"/>
  <c r="AU143" i="7"/>
  <c r="AT143" i="7"/>
  <c r="AU142" i="7"/>
  <c r="AT142" i="7"/>
  <c r="AU141" i="7"/>
  <c r="AT141" i="7"/>
  <c r="AU140" i="7"/>
  <c r="AT140" i="7"/>
  <c r="AU139" i="7"/>
  <c r="AT139" i="7"/>
  <c r="AU138" i="7"/>
  <c r="AT138" i="7"/>
  <c r="AU137" i="7"/>
  <c r="AT137" i="7"/>
  <c r="AU136" i="7"/>
  <c r="AT136" i="7"/>
  <c r="AU135" i="7"/>
  <c r="AT135" i="7"/>
  <c r="AU134" i="7"/>
  <c r="AT134" i="7"/>
  <c r="AU133" i="7"/>
  <c r="AT133" i="7"/>
  <c r="AU132" i="7"/>
  <c r="AT132" i="7"/>
  <c r="AU131" i="7"/>
  <c r="AT131" i="7"/>
  <c r="AU130" i="7"/>
  <c r="AT130" i="7"/>
  <c r="AU129" i="7"/>
  <c r="AT129" i="7"/>
  <c r="AU128" i="7"/>
  <c r="AT128" i="7"/>
  <c r="AU127" i="7"/>
  <c r="AT127" i="7"/>
  <c r="AU126" i="7"/>
  <c r="AT126" i="7"/>
  <c r="AU125" i="7"/>
  <c r="AT125" i="7"/>
  <c r="AU124" i="7"/>
  <c r="AT124" i="7"/>
  <c r="AU123" i="7"/>
  <c r="AT123" i="7"/>
  <c r="AU122" i="7"/>
  <c r="AT122" i="7"/>
  <c r="AU121" i="7"/>
  <c r="AT121" i="7"/>
  <c r="AU120" i="7"/>
  <c r="AT120" i="7"/>
  <c r="AU119" i="7"/>
  <c r="AT119" i="7"/>
  <c r="AU118" i="7"/>
  <c r="AT118" i="7"/>
  <c r="AU117" i="7"/>
  <c r="AT117" i="7"/>
  <c r="AU116" i="7"/>
  <c r="AT116" i="7"/>
  <c r="AU115" i="7"/>
  <c r="AT115" i="7"/>
  <c r="AU114" i="7"/>
  <c r="AT114" i="7"/>
  <c r="AU113" i="7"/>
  <c r="AT113" i="7"/>
  <c r="AU112" i="7"/>
  <c r="AT112" i="7"/>
  <c r="AU111" i="7"/>
  <c r="AT111" i="7"/>
  <c r="AU110" i="7"/>
  <c r="AT110" i="7"/>
  <c r="AU109" i="7"/>
  <c r="AT109" i="7"/>
  <c r="AU108" i="7"/>
  <c r="AT108" i="7"/>
  <c r="AU107" i="7"/>
  <c r="AT107" i="7"/>
  <c r="AU106" i="7"/>
  <c r="AT106" i="7"/>
  <c r="AU105" i="7"/>
  <c r="AT105" i="7"/>
  <c r="AU104" i="7"/>
  <c r="AT104" i="7"/>
  <c r="AU103" i="7"/>
  <c r="AT103" i="7"/>
  <c r="AU102" i="7"/>
  <c r="AT102" i="7"/>
  <c r="AU101" i="7"/>
  <c r="AT101" i="7"/>
  <c r="AU100" i="7"/>
  <c r="AT100" i="7"/>
  <c r="AU99" i="7"/>
  <c r="AT99" i="7"/>
  <c r="AU98" i="7"/>
  <c r="AT98" i="7"/>
  <c r="AU97" i="7"/>
  <c r="AT97" i="7"/>
  <c r="AU96" i="7"/>
  <c r="AT96" i="7"/>
  <c r="AU95" i="7"/>
  <c r="AT95" i="7"/>
  <c r="AT94" i="7"/>
  <c r="AU93" i="7"/>
  <c r="AT93" i="7"/>
  <c r="AU92" i="7"/>
  <c r="AT92" i="7"/>
  <c r="AU91" i="7"/>
  <c r="AT91" i="7"/>
  <c r="AU89" i="7"/>
  <c r="AT89" i="7"/>
  <c r="AU88" i="7"/>
  <c r="AT88" i="7"/>
  <c r="AU87" i="7"/>
  <c r="AT87" i="7"/>
  <c r="AU86" i="7"/>
  <c r="AT86" i="7"/>
  <c r="AU85" i="7"/>
  <c r="AT85" i="7"/>
  <c r="AU84" i="7"/>
  <c r="AT84" i="7"/>
  <c r="AU83" i="7"/>
  <c r="AT83" i="7"/>
  <c r="AU82" i="7"/>
  <c r="AT82" i="7"/>
  <c r="AU81" i="7"/>
  <c r="AT81" i="7"/>
  <c r="AU80" i="7"/>
  <c r="AT80" i="7"/>
  <c r="AU79" i="7"/>
  <c r="AT79" i="7"/>
  <c r="AU78" i="7"/>
  <c r="AT78" i="7"/>
  <c r="AU77" i="7"/>
  <c r="AT77" i="7"/>
  <c r="AU76" i="7"/>
  <c r="AT76" i="7"/>
  <c r="AU75" i="7"/>
  <c r="AT75" i="7"/>
  <c r="AU74" i="7"/>
  <c r="AT74" i="7"/>
  <c r="AU73" i="7"/>
  <c r="AT73" i="7"/>
  <c r="AU72" i="7"/>
  <c r="AT72" i="7"/>
  <c r="AU71" i="7"/>
  <c r="AT71" i="7"/>
  <c r="AU70" i="7"/>
  <c r="AT70" i="7"/>
  <c r="AU69" i="7"/>
  <c r="AT69" i="7"/>
  <c r="AU68" i="7"/>
  <c r="AT68" i="7"/>
  <c r="AU67" i="7"/>
  <c r="AT67" i="7"/>
  <c r="AU66" i="7"/>
  <c r="AT66" i="7"/>
  <c r="AU65" i="7"/>
  <c r="AT65" i="7"/>
  <c r="AU64" i="7"/>
  <c r="AT64" i="7"/>
  <c r="AU63" i="7"/>
  <c r="AT63" i="7"/>
  <c r="AU62" i="7"/>
  <c r="AT62" i="7"/>
  <c r="AU61" i="7"/>
  <c r="AT61" i="7"/>
  <c r="AU60" i="7"/>
  <c r="AT60" i="7"/>
  <c r="AU59" i="7"/>
  <c r="AT59" i="7"/>
  <c r="AU58" i="7"/>
  <c r="AT58" i="7"/>
  <c r="AU57" i="7"/>
  <c r="AT57" i="7"/>
  <c r="AU56" i="7"/>
  <c r="AT56" i="7"/>
  <c r="AU55" i="7"/>
  <c r="AT55" i="7"/>
  <c r="AU54" i="7"/>
  <c r="AT54" i="7"/>
  <c r="AU53" i="7"/>
  <c r="AT53" i="7"/>
  <c r="AU52" i="7"/>
  <c r="AT52" i="7"/>
  <c r="AU51" i="7"/>
  <c r="AT51" i="7"/>
  <c r="AU50" i="7"/>
  <c r="AT50" i="7"/>
  <c r="AU49" i="7"/>
  <c r="AT49" i="7"/>
  <c r="AU48" i="7"/>
  <c r="AT48" i="7"/>
  <c r="AU47" i="7"/>
  <c r="AT47" i="7"/>
  <c r="AU46" i="7"/>
  <c r="AT46" i="7"/>
  <c r="AU45" i="7"/>
  <c r="AT45" i="7"/>
  <c r="AU44" i="7"/>
  <c r="AT44" i="7"/>
  <c r="AU43" i="7"/>
  <c r="AT43" i="7"/>
  <c r="AU42" i="7"/>
  <c r="AT42" i="7"/>
  <c r="AU41" i="7"/>
  <c r="AT41" i="7"/>
  <c r="AU40" i="7"/>
  <c r="AT40" i="7"/>
  <c r="AU39" i="7"/>
  <c r="AT39" i="7"/>
  <c r="AU38" i="7"/>
  <c r="AT38" i="7"/>
  <c r="AU37" i="7"/>
  <c r="AT37" i="7"/>
  <c r="AU36" i="7"/>
  <c r="AT36" i="7"/>
  <c r="AU35" i="7"/>
  <c r="AT35" i="7"/>
  <c r="AU34" i="7"/>
  <c r="AT34" i="7"/>
  <c r="AU33" i="7"/>
  <c r="AT33" i="7"/>
  <c r="AU32" i="7"/>
  <c r="AT32" i="7"/>
  <c r="AU31" i="7"/>
  <c r="AT31" i="7"/>
  <c r="AU30" i="7"/>
  <c r="AT30" i="7"/>
  <c r="AU29" i="7"/>
  <c r="AT29" i="7"/>
  <c r="AU28" i="7"/>
  <c r="AT28" i="7"/>
  <c r="AU27" i="7"/>
  <c r="AT27" i="7"/>
  <c r="AU26" i="7"/>
  <c r="AT26" i="7"/>
  <c r="AU25" i="7"/>
  <c r="AT25" i="7"/>
  <c r="AU24" i="7"/>
  <c r="AT24" i="7"/>
  <c r="AU23" i="7"/>
  <c r="AT23" i="7"/>
  <c r="AU22" i="7"/>
  <c r="AT22" i="7"/>
  <c r="AU21" i="7"/>
  <c r="AT21" i="7"/>
  <c r="AT159" i="7" s="1"/>
  <c r="AT160" i="7" s="1"/>
  <c r="H158" i="7" l="1"/>
  <c r="AJ158" i="7"/>
  <c r="AU138" i="8"/>
  <c r="AU140" i="8" s="1"/>
  <c r="AT145" i="8"/>
  <c r="AT146" i="8" s="1"/>
  <c r="AT152" i="7"/>
  <c r="H144" i="8"/>
  <c r="AJ140" i="8"/>
  <c r="AU152" i="7"/>
  <c r="AU156" i="7" s="1"/>
  <c r="AJ161" i="7"/>
  <c r="AJ162" i="7"/>
  <c r="V143" i="8"/>
  <c r="AJ143" i="8"/>
  <c r="AU143" i="8"/>
  <c r="AU141" i="8"/>
  <c r="AU144" i="8"/>
  <c r="AU142" i="8"/>
  <c r="AU148" i="8"/>
  <c r="H147" i="8"/>
  <c r="AJ142" i="8"/>
  <c r="V147" i="8"/>
  <c r="H141" i="8"/>
  <c r="V144" i="8"/>
  <c r="AU145" i="8"/>
  <c r="AU146" i="8" s="1"/>
  <c r="AU147" i="8" s="1"/>
  <c r="AJ147" i="8"/>
  <c r="AT139" i="8"/>
  <c r="AT143" i="8" s="1"/>
  <c r="V141" i="8"/>
  <c r="AJ141" i="8"/>
  <c r="H143" i="8"/>
  <c r="H140" i="8"/>
  <c r="H148" i="8"/>
  <c r="V140" i="8"/>
  <c r="V148" i="8"/>
  <c r="H142" i="8"/>
  <c r="H155" i="7"/>
  <c r="H157" i="7"/>
  <c r="H161" i="7"/>
  <c r="AJ155" i="7"/>
  <c r="AT153" i="7"/>
  <c r="AT157" i="7" s="1"/>
  <c r="AU153" i="7"/>
  <c r="AU159" i="7"/>
  <c r="AU160" i="7" s="1"/>
  <c r="H154" i="7"/>
  <c r="H156" i="7"/>
  <c r="AU158" i="7" l="1"/>
  <c r="AT156" i="7"/>
  <c r="AT158" i="7"/>
  <c r="AT144" i="8"/>
  <c r="AT141" i="8"/>
  <c r="AT148" i="8"/>
  <c r="AT140" i="8"/>
  <c r="AT147" i="8"/>
  <c r="AT142" i="8"/>
  <c r="AU161" i="7"/>
  <c r="AU154" i="7"/>
  <c r="AU162" i="7"/>
  <c r="AU155" i="7"/>
  <c r="AT162" i="7"/>
  <c r="AT154" i="7"/>
  <c r="AT161" i="7"/>
  <c r="AU157" i="7"/>
  <c r="AT155" i="7"/>
  <c r="AX38" i="6" l="1"/>
  <c r="AW38" i="6"/>
  <c r="AU38" i="6"/>
  <c r="AT38" i="6"/>
  <c r="AX37" i="6"/>
  <c r="AW37" i="6"/>
  <c r="AU37" i="6"/>
  <c r="AT37" i="6"/>
  <c r="AX29" i="6"/>
  <c r="AW29" i="6"/>
  <c r="AU29" i="6"/>
  <c r="AT29" i="6"/>
  <c r="AX22" i="6"/>
  <c r="AW22" i="6"/>
  <c r="AU22" i="6"/>
  <c r="AT22" i="6"/>
  <c r="AX16" i="6"/>
  <c r="AW16" i="6"/>
  <c r="AU16" i="6"/>
  <c r="AT16" i="6"/>
  <c r="AX21" i="6"/>
  <c r="AW21" i="6"/>
  <c r="AU21" i="6"/>
  <c r="AT21" i="6"/>
  <c r="AX15" i="6"/>
  <c r="AW15" i="6"/>
  <c r="AU15" i="6"/>
  <c r="AT15" i="6"/>
  <c r="AX28" i="6"/>
  <c r="AW28" i="6"/>
  <c r="AU28" i="6"/>
  <c r="AT28" i="6"/>
  <c r="AX36" i="6"/>
  <c r="AW36" i="6"/>
  <c r="AU36" i="6"/>
  <c r="AT36" i="6"/>
  <c r="AX35" i="6"/>
  <c r="AW35" i="6"/>
  <c r="AU35" i="6"/>
  <c r="AT35" i="6"/>
  <c r="AX27" i="6"/>
  <c r="AW27" i="6"/>
  <c r="AU27" i="6"/>
  <c r="AT27" i="6"/>
  <c r="AX30" i="6"/>
  <c r="AW30" i="6"/>
  <c r="AU30" i="6"/>
  <c r="AT30" i="6"/>
  <c r="AX20" i="6"/>
  <c r="AW20" i="6"/>
  <c r="AU20" i="6"/>
  <c r="AT20" i="6"/>
  <c r="AX23" i="6"/>
  <c r="AW23" i="6"/>
  <c r="AU23" i="6"/>
  <c r="AT23" i="6"/>
  <c r="AX17" i="6"/>
  <c r="AW17" i="6"/>
  <c r="AU17" i="6"/>
  <c r="AT17" i="6"/>
  <c r="AX14" i="6"/>
  <c r="AW14" i="6"/>
  <c r="AU14" i="6"/>
  <c r="AT14" i="6"/>
  <c r="AX119" i="4"/>
  <c r="AW119" i="4"/>
  <c r="AU119" i="4"/>
  <c r="AT119" i="4"/>
  <c r="AX107" i="4"/>
  <c r="AW107" i="4"/>
  <c r="AU107" i="4"/>
  <c r="AT107" i="4"/>
  <c r="AX101" i="4"/>
  <c r="AW101" i="4"/>
  <c r="AU101" i="4"/>
  <c r="AT101" i="4"/>
  <c r="AX100" i="4"/>
  <c r="AW100" i="4"/>
  <c r="AU100" i="4"/>
  <c r="AT100" i="4"/>
  <c r="AX75" i="4"/>
  <c r="AW75" i="4"/>
  <c r="AU75" i="4"/>
  <c r="AT75" i="4"/>
  <c r="AX50" i="4"/>
  <c r="AW50" i="4"/>
  <c r="AU50" i="4"/>
  <c r="AT50" i="4"/>
  <c r="AX35" i="4"/>
  <c r="AW35" i="4"/>
  <c r="AU35" i="4"/>
  <c r="AT35" i="4"/>
  <c r="AX21" i="4"/>
  <c r="AW21" i="4"/>
  <c r="AU21" i="4"/>
  <c r="AT21" i="4"/>
  <c r="AX12" i="5"/>
  <c r="AW12" i="5"/>
  <c r="AU12" i="5"/>
  <c r="AT12" i="5"/>
  <c r="AX11" i="5"/>
  <c r="AW11" i="5"/>
  <c r="AU11" i="5"/>
  <c r="AT11" i="5"/>
  <c r="AX10" i="5"/>
  <c r="AW10" i="5"/>
  <c r="AU10" i="5"/>
  <c r="AT10" i="5"/>
  <c r="AX9" i="5"/>
  <c r="AW9" i="5"/>
  <c r="AU9" i="5"/>
  <c r="AT9" i="5"/>
  <c r="AX8" i="5"/>
  <c r="AW8" i="5"/>
  <c r="AU8" i="5"/>
  <c r="AT8" i="5"/>
  <c r="AX7" i="5"/>
  <c r="AW7" i="5"/>
  <c r="AU7" i="5"/>
  <c r="AT7" i="5"/>
  <c r="AX6" i="5"/>
  <c r="AW6" i="5"/>
  <c r="AU6" i="5"/>
  <c r="AT6" i="5"/>
  <c r="AX5" i="5"/>
  <c r="AW5" i="5"/>
  <c r="AU5" i="5"/>
  <c r="AT5" i="5"/>
  <c r="AX4" i="5"/>
  <c r="AW4" i="5"/>
  <c r="AU4" i="5"/>
  <c r="AT4" i="5"/>
  <c r="AX3" i="5"/>
  <c r="AW3" i="5"/>
  <c r="AU3" i="5"/>
  <c r="AT3" i="5"/>
  <c r="AX77" i="4" l="1"/>
  <c r="AW77" i="4"/>
  <c r="AU77" i="4"/>
  <c r="AT77" i="4"/>
  <c r="AX89" i="4"/>
  <c r="AW89" i="4"/>
  <c r="AU89" i="4"/>
  <c r="AT89" i="4"/>
  <c r="AX28" i="4"/>
  <c r="AW28" i="4"/>
  <c r="AU28" i="4"/>
  <c r="AT28" i="4"/>
  <c r="AX106" i="4"/>
  <c r="AW106" i="4"/>
  <c r="AU106" i="4"/>
  <c r="AT106" i="4"/>
  <c r="AX45" i="4"/>
  <c r="AW45" i="4"/>
  <c r="AU45" i="4"/>
  <c r="AT45" i="4"/>
  <c r="AX71" i="4"/>
  <c r="AW71" i="4"/>
  <c r="AU71" i="4"/>
  <c r="AT71" i="4"/>
  <c r="AX58" i="4"/>
  <c r="AW58" i="4"/>
  <c r="AU58" i="4"/>
  <c r="AT58" i="4"/>
  <c r="AX66" i="4"/>
  <c r="AW66" i="4"/>
  <c r="AU66" i="4"/>
  <c r="AT66" i="4"/>
  <c r="AX19" i="4"/>
  <c r="AW19" i="4"/>
  <c r="AU19" i="4"/>
  <c r="AT19" i="4"/>
  <c r="AX8" i="4"/>
  <c r="AW8" i="4"/>
  <c r="AU8" i="4"/>
  <c r="AT8" i="4"/>
  <c r="AX12" i="4"/>
  <c r="AW12" i="4"/>
  <c r="AU12" i="4"/>
  <c r="AT12" i="4"/>
  <c r="AX102" i="4"/>
  <c r="AW102" i="4"/>
  <c r="AU102" i="4"/>
  <c r="AT102" i="4"/>
  <c r="AX51" i="4"/>
  <c r="AW51" i="4"/>
  <c r="AU51" i="4"/>
  <c r="AT51" i="4"/>
  <c r="AX104" i="4"/>
  <c r="AW104" i="4"/>
  <c r="AU104" i="4"/>
  <c r="AT104" i="4"/>
  <c r="AX117" i="4"/>
  <c r="AW117" i="4"/>
  <c r="AU117" i="4"/>
  <c r="AT117" i="4"/>
  <c r="AX121" i="4"/>
  <c r="AW121" i="4"/>
  <c r="AU121" i="4"/>
  <c r="AT121" i="4"/>
  <c r="AX36" i="4"/>
  <c r="AW36" i="4"/>
  <c r="AU36" i="4"/>
  <c r="AT36" i="4"/>
  <c r="AX4" i="4"/>
  <c r="AW4" i="4"/>
  <c r="AU4" i="4"/>
  <c r="AT4" i="4"/>
  <c r="AX43" i="4"/>
  <c r="AW43" i="4"/>
  <c r="AU43" i="4"/>
  <c r="AT43" i="4"/>
  <c r="AX84" i="4"/>
  <c r="AW84" i="4"/>
  <c r="AU84" i="4"/>
  <c r="AT84" i="4"/>
  <c r="AX86" i="4"/>
  <c r="AW86" i="4"/>
  <c r="AU86" i="4"/>
  <c r="AT86" i="4"/>
  <c r="AX40" i="4"/>
  <c r="AW40" i="4"/>
  <c r="AU40" i="4"/>
  <c r="AT40" i="4"/>
  <c r="AX79" i="4"/>
  <c r="AW79" i="4"/>
  <c r="AU79" i="4"/>
  <c r="AT79" i="4"/>
  <c r="AX64" i="4"/>
  <c r="AW64" i="4"/>
  <c r="AU64" i="4"/>
  <c r="AT64" i="4"/>
  <c r="AX81" i="4"/>
  <c r="AW81" i="4"/>
  <c r="AU81" i="4"/>
  <c r="AT81" i="4"/>
  <c r="AX49" i="4"/>
  <c r="AW49" i="4"/>
  <c r="AU49" i="4"/>
  <c r="AT49" i="4"/>
  <c r="AX6" i="4"/>
  <c r="AW6" i="4"/>
  <c r="AU6" i="4"/>
  <c r="AT6" i="4"/>
  <c r="AX91" i="4"/>
  <c r="AW91" i="4"/>
  <c r="AU91" i="4"/>
  <c r="AT91" i="4"/>
  <c r="AX68" i="4"/>
  <c r="AW68" i="4"/>
  <c r="AU68" i="4"/>
  <c r="AT68" i="4"/>
  <c r="AX55" i="4"/>
  <c r="AW55" i="4"/>
  <c r="AU55" i="4"/>
  <c r="AT55" i="4"/>
  <c r="AX115" i="4"/>
  <c r="AW115" i="4"/>
  <c r="AU115" i="4"/>
  <c r="AT115" i="4"/>
  <c r="AX26" i="4"/>
  <c r="AW26" i="4"/>
  <c r="AU26" i="4"/>
  <c r="AT26" i="4"/>
  <c r="AX38" i="4"/>
  <c r="AW38" i="4"/>
  <c r="AU38" i="4"/>
  <c r="AT38" i="4"/>
  <c r="AX82" i="4"/>
  <c r="AW82" i="4"/>
  <c r="AU82" i="4"/>
  <c r="AT82" i="4"/>
  <c r="AX52" i="4"/>
  <c r="AW52" i="4"/>
  <c r="AU52" i="4"/>
  <c r="AT52" i="4"/>
  <c r="AX110" i="4"/>
  <c r="AW110" i="4"/>
  <c r="AU110" i="4"/>
  <c r="AT110" i="4"/>
  <c r="AX10" i="4"/>
  <c r="AW10" i="4"/>
  <c r="AU10" i="4"/>
  <c r="AT10" i="4"/>
  <c r="AX24" i="4"/>
  <c r="AW24" i="4"/>
  <c r="AU24" i="4"/>
  <c r="AT24" i="4"/>
  <c r="AX95" i="4"/>
  <c r="AW95" i="4"/>
  <c r="AU95" i="4"/>
  <c r="AT95" i="4"/>
  <c r="AX122" i="4"/>
  <c r="AW122" i="4"/>
  <c r="AU122" i="4"/>
  <c r="AT122" i="4"/>
  <c r="AX59" i="4"/>
  <c r="AW59" i="4"/>
  <c r="AU59" i="4"/>
  <c r="AT59" i="4"/>
  <c r="AX114" i="4"/>
  <c r="AW114" i="4"/>
  <c r="AU114" i="4"/>
  <c r="AT114" i="4"/>
  <c r="AX44" i="4"/>
  <c r="AW44" i="4"/>
  <c r="AU44" i="4"/>
  <c r="AT44" i="4"/>
  <c r="AX32" i="4"/>
  <c r="AW32" i="4"/>
  <c r="AU32" i="4"/>
  <c r="AT32" i="4"/>
  <c r="AX72" i="4"/>
  <c r="AW72" i="4"/>
  <c r="AU72" i="4"/>
  <c r="AT72" i="4"/>
  <c r="AX13" i="4"/>
  <c r="AW13" i="4"/>
  <c r="AU13" i="4"/>
  <c r="AT13" i="4"/>
  <c r="AX18" i="4"/>
  <c r="AW18" i="4"/>
  <c r="AU18" i="4"/>
  <c r="AT18" i="4"/>
  <c r="AX76" i="4"/>
  <c r="AW76" i="4"/>
  <c r="AU76" i="4"/>
  <c r="AT76" i="4"/>
  <c r="AX87" i="4"/>
  <c r="AW87" i="4"/>
  <c r="AU87" i="4"/>
  <c r="AT87" i="4"/>
  <c r="AX20" i="4"/>
  <c r="AW20" i="4"/>
  <c r="AU20" i="4"/>
  <c r="AT20" i="4"/>
  <c r="AX118" i="4"/>
  <c r="AW118" i="4"/>
  <c r="AU118" i="4"/>
  <c r="AT118" i="4"/>
  <c r="AX63" i="4"/>
  <c r="AW63" i="4"/>
  <c r="AU63" i="4"/>
  <c r="AT63" i="4"/>
  <c r="AX3" i="4"/>
  <c r="AW3" i="4"/>
  <c r="AU3" i="4"/>
  <c r="AT3" i="4"/>
  <c r="AX83" i="4"/>
  <c r="AW83" i="4"/>
  <c r="AU83" i="4"/>
  <c r="AT83" i="4"/>
  <c r="AX7" i="4"/>
  <c r="AW7" i="4"/>
  <c r="AU7" i="4"/>
  <c r="AT7" i="4"/>
  <c r="AX42" i="4"/>
  <c r="AW42" i="4"/>
  <c r="AU42" i="4"/>
  <c r="AT42" i="4"/>
  <c r="AX97" i="4"/>
  <c r="AW97" i="4"/>
  <c r="AU97" i="4"/>
  <c r="AT97" i="4"/>
  <c r="AX61" i="4"/>
  <c r="AW61" i="4"/>
  <c r="AU61" i="4"/>
  <c r="AT61" i="4"/>
  <c r="AX46" i="4"/>
  <c r="AW46" i="4"/>
  <c r="AU46" i="4"/>
  <c r="AT46" i="4"/>
  <c r="AX30" i="4"/>
  <c r="AW30" i="4"/>
  <c r="AU30" i="4"/>
  <c r="AT30" i="4"/>
  <c r="AX98" i="4"/>
  <c r="AW98" i="4"/>
  <c r="AU98" i="4"/>
  <c r="AT98" i="4"/>
  <c r="AX16" i="4"/>
  <c r="AW16" i="4"/>
  <c r="AU16" i="4"/>
  <c r="AT16" i="4"/>
  <c r="AT24" i="2"/>
  <c r="AU24" i="2"/>
  <c r="AW24" i="2"/>
  <c r="AX24" i="2"/>
  <c r="AT25" i="2"/>
  <c r="AU25" i="2"/>
  <c r="AW25" i="2"/>
  <c r="AX25" i="2"/>
  <c r="AT26" i="2"/>
  <c r="AU26" i="2"/>
  <c r="AW26" i="2"/>
  <c r="AX26" i="2"/>
  <c r="AT27" i="2"/>
  <c r="AU27" i="2"/>
  <c r="AW27" i="2"/>
  <c r="AX27" i="2"/>
  <c r="AT28" i="2"/>
  <c r="AU28" i="2"/>
  <c r="AW28" i="2"/>
  <c r="AX28" i="2"/>
  <c r="AT29" i="2"/>
  <c r="AU29" i="2"/>
  <c r="AW29" i="2"/>
  <c r="AX29" i="2"/>
  <c r="AT30" i="2"/>
  <c r="AU30" i="2"/>
  <c r="AW30" i="2"/>
  <c r="AX30" i="2"/>
  <c r="AT31" i="2"/>
  <c r="AU31" i="2"/>
  <c r="AW31" i="2"/>
  <c r="AX31" i="2"/>
  <c r="AT32" i="2"/>
  <c r="AU32" i="2"/>
  <c r="AW32" i="2"/>
  <c r="AX32" i="2"/>
  <c r="AT33" i="2"/>
  <c r="AU33" i="2"/>
  <c r="AW33" i="2"/>
  <c r="AX33" i="2"/>
  <c r="AT34" i="2"/>
  <c r="AU34" i="2"/>
  <c r="AW34" i="2"/>
  <c r="AX34" i="2"/>
  <c r="AT35" i="2"/>
  <c r="AU35" i="2"/>
  <c r="AW35" i="2"/>
  <c r="AX35" i="2"/>
  <c r="AT36" i="2"/>
  <c r="AU36" i="2"/>
  <c r="AW36" i="2"/>
  <c r="AX36" i="2"/>
  <c r="AT37" i="2"/>
  <c r="AU37" i="2"/>
  <c r="AW37" i="2"/>
  <c r="AX37" i="2"/>
  <c r="AT38" i="2"/>
  <c r="AU38" i="2"/>
  <c r="AW38" i="2"/>
  <c r="AX38" i="2"/>
  <c r="AT39" i="2"/>
  <c r="AU39" i="2"/>
  <c r="AW39" i="2"/>
  <c r="AX39" i="2"/>
  <c r="AT40" i="2"/>
  <c r="AU40" i="2"/>
  <c r="AW40" i="2"/>
  <c r="AX40" i="2"/>
  <c r="AT41" i="2"/>
  <c r="AU41" i="2"/>
  <c r="AW41" i="2"/>
  <c r="AX41" i="2"/>
  <c r="AT42" i="2"/>
  <c r="AU42" i="2"/>
  <c r="AW42" i="2"/>
  <c r="AX42" i="2"/>
  <c r="AT43" i="2"/>
  <c r="AU43" i="2"/>
  <c r="AW43" i="2"/>
  <c r="AX43" i="2"/>
  <c r="AT44" i="2"/>
  <c r="AU44" i="2"/>
  <c r="AW44" i="2"/>
  <c r="AX44" i="2"/>
  <c r="AT45" i="2"/>
  <c r="AU45" i="2"/>
  <c r="AW45" i="2"/>
  <c r="AX45" i="2"/>
  <c r="AT46" i="2"/>
  <c r="AU46" i="2"/>
  <c r="AW46" i="2"/>
  <c r="AX46" i="2"/>
  <c r="AT47" i="2"/>
  <c r="AU47" i="2"/>
  <c r="AW47" i="2"/>
  <c r="AX47" i="2"/>
  <c r="AT48" i="2"/>
  <c r="AU48" i="2"/>
  <c r="AW48" i="2"/>
  <c r="AX48" i="2"/>
  <c r="AX60" i="4"/>
  <c r="AW60" i="4"/>
  <c r="AU60" i="4"/>
  <c r="AT60" i="4"/>
  <c r="AX27" i="4"/>
  <c r="AW27" i="4"/>
  <c r="AU27" i="4"/>
  <c r="AT27" i="4"/>
  <c r="AX99" i="4"/>
  <c r="AW99" i="4"/>
  <c r="AU99" i="4"/>
  <c r="AT99" i="4"/>
  <c r="AX57" i="4"/>
  <c r="AW57" i="4"/>
  <c r="AU57" i="4"/>
  <c r="AT57" i="4"/>
  <c r="AX5" i="4"/>
  <c r="AW5" i="4"/>
  <c r="AU5" i="4"/>
  <c r="AT5" i="4"/>
  <c r="AX39" i="4"/>
  <c r="AW39" i="4"/>
  <c r="AU39" i="4"/>
  <c r="AT39" i="4"/>
  <c r="AX111" i="4"/>
  <c r="AW111" i="4"/>
  <c r="AU111" i="4"/>
  <c r="AT111" i="4"/>
  <c r="AX67" i="4"/>
  <c r="AW67" i="4"/>
  <c r="AU67" i="4"/>
  <c r="AT67" i="4"/>
  <c r="AX14" i="4"/>
  <c r="AW14" i="4"/>
  <c r="AU14" i="4"/>
  <c r="AT14" i="4"/>
  <c r="AX94" i="4"/>
  <c r="AW94" i="4"/>
  <c r="AU94" i="4"/>
  <c r="AT94" i="4"/>
  <c r="AX53" i="4"/>
  <c r="AW53" i="4"/>
  <c r="AU53" i="4"/>
  <c r="AT53" i="4"/>
  <c r="AX22" i="4"/>
  <c r="AW22" i="4"/>
  <c r="AU22" i="4"/>
  <c r="AT22" i="4"/>
  <c r="AX88" i="4"/>
  <c r="AW88" i="4"/>
  <c r="AU88" i="4"/>
  <c r="AT88" i="4"/>
  <c r="AX69" i="4"/>
  <c r="AW69" i="4"/>
  <c r="AU69" i="4"/>
  <c r="AT69" i="4"/>
  <c r="AX15" i="4"/>
  <c r="AW15" i="4"/>
  <c r="AU15" i="4"/>
  <c r="AT15" i="4"/>
  <c r="AX47" i="4"/>
  <c r="AW47" i="4"/>
  <c r="AU47" i="4"/>
  <c r="AT47" i="4"/>
  <c r="AX103" i="4"/>
  <c r="AW103" i="4"/>
  <c r="AU103" i="4"/>
  <c r="AT103" i="4"/>
  <c r="AX80" i="4"/>
  <c r="AW80" i="4"/>
  <c r="AU80" i="4"/>
  <c r="AT80" i="4"/>
  <c r="AX31" i="4"/>
  <c r="AW31" i="4"/>
  <c r="AU31" i="4"/>
  <c r="AT31" i="4"/>
  <c r="AX124" i="4"/>
  <c r="AW124" i="4"/>
  <c r="AU124" i="4"/>
  <c r="AT124" i="4"/>
  <c r="AX120" i="4"/>
  <c r="AW120" i="4"/>
  <c r="AU120" i="4"/>
  <c r="AT120" i="4"/>
  <c r="AX29" i="4"/>
  <c r="AW29" i="4"/>
  <c r="AU29" i="4"/>
  <c r="AT29" i="4"/>
  <c r="AX48" i="4"/>
  <c r="AW48" i="4"/>
  <c r="AU48" i="4"/>
  <c r="AT48" i="4"/>
  <c r="AX9" i="4"/>
  <c r="AW9" i="4"/>
  <c r="AU9" i="4"/>
  <c r="AT9" i="4"/>
  <c r="AX108" i="4"/>
  <c r="AW108" i="4"/>
  <c r="AU108" i="4"/>
  <c r="AT108" i="4"/>
  <c r="AX65" i="4"/>
  <c r="AW65" i="4"/>
  <c r="AU65" i="4"/>
  <c r="AT65" i="4"/>
  <c r="AX25" i="4"/>
  <c r="AW25" i="4"/>
  <c r="AU25" i="4"/>
  <c r="AT25" i="4"/>
  <c r="AX78" i="4"/>
  <c r="AW78" i="4"/>
  <c r="AU78" i="4"/>
  <c r="AT78" i="4"/>
  <c r="AX126" i="4"/>
  <c r="AW126" i="4"/>
  <c r="AU126" i="4"/>
  <c r="AT126" i="4"/>
  <c r="AX41" i="4"/>
  <c r="AW41" i="4"/>
  <c r="AU41" i="4"/>
  <c r="AT41" i="4"/>
  <c r="AX96" i="4"/>
  <c r="AW96" i="4"/>
  <c r="AU96" i="4"/>
  <c r="AT96" i="4"/>
  <c r="AX54" i="4"/>
  <c r="AW54" i="4"/>
  <c r="AU54" i="4"/>
  <c r="AT54" i="4"/>
  <c r="AX23" i="4"/>
  <c r="AW23" i="4"/>
  <c r="AU23" i="4"/>
  <c r="AT23" i="4"/>
  <c r="AX112" i="4"/>
  <c r="AW112" i="4"/>
  <c r="AU112" i="4"/>
  <c r="AT112" i="4"/>
  <c r="AX73" i="4"/>
  <c r="AW73" i="4"/>
  <c r="AU73" i="4"/>
  <c r="AT73" i="4"/>
  <c r="AX125" i="4"/>
  <c r="AW125" i="4"/>
  <c r="AU125" i="4"/>
  <c r="AT125" i="4"/>
  <c r="AX90" i="4"/>
  <c r="AW90" i="4"/>
  <c r="AU90" i="4"/>
  <c r="AT90" i="4"/>
  <c r="AX85" i="4"/>
  <c r="AW85" i="4"/>
  <c r="AU85" i="4"/>
  <c r="AT85" i="4"/>
  <c r="AX113" i="4"/>
  <c r="AW113" i="4"/>
  <c r="AU113" i="4"/>
  <c r="AT113" i="4"/>
  <c r="AX74" i="4"/>
  <c r="AW74" i="4"/>
  <c r="AU74" i="4"/>
  <c r="AT74" i="4"/>
  <c r="AX37" i="4"/>
  <c r="AW37" i="4"/>
  <c r="AU37" i="4"/>
  <c r="AT37" i="4"/>
  <c r="AX105" i="4"/>
  <c r="AW105" i="4"/>
  <c r="AU105" i="4"/>
  <c r="AT105" i="4"/>
  <c r="AX56" i="4"/>
  <c r="AW56" i="4"/>
  <c r="AU56" i="4"/>
  <c r="AT56" i="4"/>
  <c r="AX33" i="4"/>
  <c r="AW33" i="4"/>
  <c r="AU33" i="4"/>
  <c r="AT33" i="4"/>
  <c r="AX123" i="4"/>
  <c r="AW123" i="4"/>
  <c r="AU123" i="4"/>
  <c r="AT123" i="4"/>
  <c r="AX11" i="4"/>
  <c r="AW11" i="4"/>
  <c r="AU11" i="4"/>
  <c r="AT11" i="4"/>
  <c r="AX93" i="4"/>
  <c r="AW93" i="4"/>
  <c r="AU93" i="4"/>
  <c r="AT93" i="4"/>
  <c r="AX62" i="4"/>
  <c r="AW62" i="4"/>
  <c r="AU62" i="4"/>
  <c r="AT62" i="4"/>
  <c r="AX116" i="4"/>
  <c r="AW116" i="4"/>
  <c r="AU116" i="4"/>
  <c r="AT116" i="4"/>
  <c r="AX92" i="4"/>
  <c r="AW92" i="4"/>
  <c r="AU92" i="4"/>
  <c r="AT92" i="4"/>
  <c r="AX34" i="4"/>
  <c r="AW34" i="4"/>
  <c r="AU34" i="4"/>
  <c r="AT34" i="4"/>
  <c r="AX127" i="4"/>
  <c r="AW127" i="4"/>
  <c r="AU127" i="4"/>
  <c r="AT127" i="4"/>
  <c r="AX109" i="4"/>
  <c r="AW109" i="4"/>
  <c r="AU109" i="4"/>
  <c r="AT109" i="4"/>
  <c r="AX70" i="4"/>
  <c r="AW70" i="4"/>
  <c r="AU70" i="4"/>
  <c r="AT70" i="4"/>
  <c r="AX17" i="4"/>
  <c r="AW17" i="4"/>
  <c r="AU17" i="4"/>
  <c r="AT17" i="4"/>
  <c r="AX68" i="3"/>
  <c r="AW68" i="3"/>
  <c r="AU68" i="3"/>
  <c r="AT68" i="3"/>
  <c r="AX67" i="3"/>
  <c r="AW67" i="3"/>
  <c r="AU67" i="3"/>
  <c r="AT67" i="3"/>
  <c r="AX66" i="3"/>
  <c r="AW66" i="3"/>
  <c r="AU66" i="3"/>
  <c r="AT66" i="3"/>
  <c r="AX65" i="3"/>
  <c r="AW65" i="3"/>
  <c r="AU65" i="3"/>
  <c r="AT65" i="3"/>
  <c r="AX64" i="3"/>
  <c r="AW64" i="3"/>
  <c r="AU64" i="3"/>
  <c r="AT64" i="3"/>
  <c r="AX63" i="3"/>
  <c r="AW63" i="3"/>
  <c r="AU63" i="3"/>
  <c r="AT63" i="3"/>
  <c r="AX62" i="3"/>
  <c r="AW62" i="3"/>
  <c r="AU62" i="3"/>
  <c r="AT62" i="3"/>
  <c r="AX61" i="3"/>
  <c r="AW61" i="3"/>
  <c r="AU61" i="3"/>
  <c r="AT61" i="3"/>
  <c r="AX60" i="3"/>
  <c r="AW60" i="3"/>
  <c r="AU60" i="3"/>
  <c r="AT60" i="3"/>
  <c r="AX59" i="3"/>
  <c r="AW59" i="3"/>
  <c r="AU59" i="3"/>
  <c r="AT59" i="3"/>
  <c r="AX58" i="3"/>
  <c r="AW58" i="3"/>
  <c r="AU58" i="3"/>
  <c r="AT58" i="3"/>
  <c r="AX57" i="3"/>
  <c r="AW57" i="3"/>
  <c r="AU57" i="3"/>
  <c r="AT57" i="3"/>
  <c r="AX56" i="3"/>
  <c r="AW56" i="3"/>
  <c r="AU56" i="3"/>
  <c r="AT56" i="3"/>
  <c r="AX55" i="3"/>
  <c r="AW55" i="3"/>
  <c r="AU55" i="3"/>
  <c r="AT55" i="3"/>
  <c r="AX54" i="3"/>
  <c r="AW54" i="3"/>
  <c r="AU54" i="3"/>
  <c r="AT54" i="3"/>
  <c r="AX53" i="3"/>
  <c r="AW53" i="3"/>
  <c r="AU53" i="3"/>
  <c r="AT53" i="3"/>
  <c r="AX52" i="3"/>
  <c r="AW52" i="3"/>
  <c r="AU52" i="3"/>
  <c r="AT52" i="3"/>
  <c r="AX51" i="3"/>
  <c r="AW51" i="3"/>
  <c r="AU51" i="3"/>
  <c r="AT51" i="3"/>
  <c r="AX50" i="3"/>
  <c r="AW50" i="3"/>
  <c r="AU50" i="3"/>
  <c r="AT50" i="3"/>
  <c r="AX49" i="3"/>
  <c r="AW49" i="3"/>
  <c r="AU49" i="3"/>
  <c r="AT49" i="3"/>
  <c r="AX48" i="3"/>
  <c r="AW48" i="3"/>
  <c r="AU48" i="3"/>
  <c r="AT48" i="3"/>
  <c r="AX47" i="3"/>
  <c r="AW47" i="3"/>
  <c r="AU47" i="3"/>
  <c r="AT47" i="3"/>
  <c r="AX46" i="3"/>
  <c r="AW46" i="3"/>
  <c r="AU46" i="3"/>
  <c r="AT46" i="3"/>
  <c r="AX45" i="3"/>
  <c r="AW45" i="3"/>
  <c r="AU45" i="3"/>
  <c r="AT45" i="3"/>
  <c r="AX44" i="3"/>
  <c r="AW44" i="3"/>
  <c r="AU44" i="3"/>
  <c r="AT44" i="3"/>
  <c r="AX43" i="3"/>
  <c r="AW43" i="3"/>
  <c r="AU43" i="3"/>
  <c r="AT43" i="3"/>
  <c r="AX42" i="3"/>
  <c r="AW42" i="3"/>
  <c r="AU42" i="3"/>
  <c r="AT42" i="3"/>
  <c r="AX41" i="3"/>
  <c r="AW41" i="3"/>
  <c r="AU41" i="3"/>
  <c r="AT41" i="3"/>
  <c r="AX40" i="3"/>
  <c r="AW40" i="3"/>
  <c r="AU40" i="3"/>
  <c r="AT40" i="3"/>
  <c r="AX39" i="3"/>
  <c r="AW39" i="3"/>
  <c r="AU39" i="3"/>
  <c r="AT39" i="3"/>
  <c r="AX38" i="3"/>
  <c r="AW38" i="3"/>
  <c r="AU38" i="3"/>
  <c r="AT38" i="3"/>
  <c r="AX37" i="3"/>
  <c r="AW37" i="3"/>
  <c r="AU37" i="3"/>
  <c r="AT37" i="3"/>
  <c r="AX36" i="3"/>
  <c r="AW36" i="3"/>
  <c r="AU36" i="3"/>
  <c r="AT36" i="3"/>
  <c r="AX35" i="3"/>
  <c r="AW35" i="3"/>
  <c r="AU35" i="3"/>
  <c r="AT35" i="3"/>
  <c r="AX34" i="3"/>
  <c r="AW34" i="3"/>
  <c r="AU34" i="3"/>
  <c r="AT34" i="3"/>
  <c r="AX33" i="3"/>
  <c r="AW33" i="3"/>
  <c r="AU33" i="3"/>
  <c r="AT33" i="3"/>
  <c r="AX32" i="3"/>
  <c r="AW32" i="3"/>
  <c r="AU32" i="3"/>
  <c r="AT32" i="3"/>
  <c r="AX31" i="3"/>
  <c r="AW31" i="3"/>
  <c r="AU31" i="3"/>
  <c r="AT31" i="3"/>
  <c r="AX30" i="3"/>
  <c r="AW30" i="3"/>
  <c r="AU30" i="3"/>
  <c r="AT30" i="3"/>
  <c r="AX29" i="3"/>
  <c r="AW29" i="3"/>
  <c r="AU29" i="3"/>
  <c r="AT29" i="3"/>
  <c r="AX28" i="3"/>
  <c r="AW28" i="3"/>
  <c r="AU28" i="3"/>
  <c r="AT28" i="3"/>
  <c r="AX27" i="3"/>
  <c r="AW27" i="3"/>
  <c r="AU27" i="3"/>
  <c r="AT27" i="3"/>
  <c r="AX26" i="3"/>
  <c r="AW26" i="3"/>
  <c r="AU26" i="3"/>
  <c r="AT26" i="3"/>
  <c r="AX25" i="3"/>
  <c r="AW25" i="3"/>
  <c r="AU25" i="3"/>
  <c r="AT25" i="3"/>
  <c r="AX24" i="3"/>
  <c r="AW24" i="3"/>
  <c r="AU24" i="3"/>
  <c r="AT24" i="3"/>
  <c r="AX23" i="3"/>
  <c r="AW23" i="3"/>
  <c r="AU23" i="3"/>
  <c r="AT23" i="3"/>
  <c r="AX22" i="3"/>
  <c r="AW22" i="3"/>
  <c r="AU22" i="3"/>
  <c r="AT22" i="3"/>
  <c r="AX21" i="3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11" i="3"/>
  <c r="AW11" i="3"/>
  <c r="AU11" i="3"/>
  <c r="AT11" i="3"/>
  <c r="AX10" i="3"/>
  <c r="AW10" i="3"/>
  <c r="AU10" i="3"/>
  <c r="AT10" i="3"/>
  <c r="AX9" i="3"/>
  <c r="AW9" i="3"/>
  <c r="AU9" i="3"/>
  <c r="AT9" i="3"/>
  <c r="AX23" i="2" l="1"/>
  <c r="AW23" i="2"/>
  <c r="AU23" i="2"/>
  <c r="AT23" i="2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11" i="2"/>
  <c r="AW11" i="2"/>
  <c r="AU11" i="2"/>
  <c r="AT11" i="2"/>
  <c r="AX10" i="2"/>
  <c r="AW10" i="2"/>
  <c r="AU10" i="2"/>
  <c r="AT10" i="2"/>
  <c r="AX9" i="2"/>
  <c r="AW9" i="2"/>
  <c r="AU9" i="2"/>
  <c r="AT9" i="2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  <c r="AT38" i="1"/>
  <c r="AU38" i="1"/>
  <c r="AW38" i="1"/>
  <c r="AX38" i="1"/>
  <c r="AT39" i="1"/>
  <c r="AU39" i="1"/>
  <c r="AW39" i="1"/>
  <c r="AX39" i="1"/>
  <c r="AT22" i="1" l="1"/>
  <c r="AU22" i="1"/>
  <c r="AW22" i="1"/>
  <c r="AX22" i="1"/>
  <c r="AT23" i="1"/>
  <c r="AU23" i="1"/>
  <c r="AW23" i="1"/>
  <c r="AX23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</calcChain>
</file>

<file path=xl/sharedStrings.xml><?xml version="1.0" encoding="utf-8"?>
<sst xmlns="http://schemas.openxmlformats.org/spreadsheetml/2006/main" count="11452" uniqueCount="444">
  <si>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</si>
  <si>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</si>
  <si>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</si>
  <si>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</si>
  <si>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</si>
  <si>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</si>
  <si>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</si>
  <si>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</si>
  <si>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</si>
  <si>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</si>
  <si>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</si>
  <si>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</si>
  <si>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</si>
  <si>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</si>
  <si>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</si>
  <si>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</si>
  <si>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</si>
  <si>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</si>
  <si>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</si>
  <si>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</si>
  <si>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</si>
  <si>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</si>
  <si>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</si>
  <si>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</si>
  <si>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</si>
  <si>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</si>
  <si>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BRN24may21_001.gcd</t>
  </si>
  <si>
    <t>BRN24may21_002.gcd</t>
  </si>
  <si>
    <t>BRN24may21_003.gcd</t>
  </si>
  <si>
    <t>BRN24may21_004.gcd</t>
  </si>
  <si>
    <t>BRN24may21_005.gcd</t>
  </si>
  <si>
    <t>BRN24may21_006.gcd</t>
  </si>
  <si>
    <t>BRN24may21_007.gcd</t>
  </si>
  <si>
    <t>BRN24may21_008.gcd</t>
  </si>
  <si>
    <t>BRN24may21_009.gcd</t>
  </si>
  <si>
    <t>BRN24may21_010.gcd</t>
  </si>
  <si>
    <t>BRN24may21_011.gcd</t>
  </si>
  <si>
    <t>BRN24may21_012.gcd</t>
  </si>
  <si>
    <t>BRN24may21_013.gcd</t>
  </si>
  <si>
    <t>BRN24may21_014.gcd</t>
  </si>
  <si>
    <t>BRN24may21_015.gcd</t>
  </si>
  <si>
    <t>BRN24may21_016.gcd</t>
  </si>
  <si>
    <t>BRN24may21_017.gcd</t>
  </si>
  <si>
    <t>BRN24may21_018.gcd</t>
  </si>
  <si>
    <t>BRN24may21_019.gcd</t>
  </si>
  <si>
    <t>BRN24may21_020.gcd</t>
  </si>
  <si>
    <t>BRN24may21_021.gcd</t>
  </si>
  <si>
    <t>BRN24may21_022.gcd</t>
  </si>
  <si>
    <t>BRN24may21_023.gcd</t>
  </si>
  <si>
    <t>BRN24may21_024.gcd</t>
  </si>
  <si>
    <t>BRN24may21_025.gcd</t>
  </si>
  <si>
    <t>BRN24may21_026.gcd</t>
  </si>
  <si>
    <t>BRN24may21_027.gcd</t>
  </si>
  <si>
    <t>BRN24may21_028.gcd</t>
  </si>
  <si>
    <t>BRN24may21_029.gcd</t>
  </si>
  <si>
    <t>BRN24may21_030.gcd</t>
  </si>
  <si>
    <t>BRN24may21_031.gcd</t>
  </si>
  <si>
    <t>BRN20may21_001.gcd</t>
  </si>
  <si>
    <t>BRN20may21_002.gcd</t>
  </si>
  <si>
    <t>BRN20may21_003.gcd</t>
  </si>
  <si>
    <t>BRN20may21_004.gcd</t>
  </si>
  <si>
    <t>BRN20may21_005.gcd</t>
  </si>
  <si>
    <t>BRN20may21_006.gcd</t>
  </si>
  <si>
    <t>BRN20may21_007.gcd</t>
  </si>
  <si>
    <t>BRN20may21_008.gcd</t>
  </si>
  <si>
    <t>BRN20may21_009.gcd</t>
  </si>
  <si>
    <t>BRN20may21_010.gcd</t>
  </si>
  <si>
    <t>BRN20may21_011.gcd</t>
  </si>
  <si>
    <t>BRN20may21_012.gcd</t>
  </si>
  <si>
    <t>BRN20may21_013.gcd</t>
  </si>
  <si>
    <t>BRN20may21_014.gcd</t>
  </si>
  <si>
    <t>BRN20may21_015.gcd</t>
  </si>
  <si>
    <t>BRN20may21_016.gcd</t>
  </si>
  <si>
    <t>BRN20may21_017.gcd</t>
  </si>
  <si>
    <t>BRN20may21_018.gcd</t>
  </si>
  <si>
    <t>BRN20may21_019.gcd</t>
  </si>
  <si>
    <t>BRN20may21_020.gcd</t>
  </si>
  <si>
    <t>BRN20may21_021.gcd</t>
  </si>
  <si>
    <t>BRN20may21_022.gcd</t>
  </si>
  <si>
    <t>BRN20may21_023.gcd</t>
  </si>
  <si>
    <t>BRN20may21_024.gcd</t>
  </si>
  <si>
    <t>BRN20may21_025.gcd</t>
  </si>
  <si>
    <t>BRN20may21_026.gcd</t>
  </si>
  <si>
    <t>BRN20may21_027.gcd</t>
  </si>
  <si>
    <t>BRN20may21_028.gcd</t>
  </si>
  <si>
    <t>BRN20may21_029.gcd</t>
  </si>
  <si>
    <t>BRN20may21_030.gcd</t>
  </si>
  <si>
    <t>BRN20may21_031.gcd</t>
  </si>
  <si>
    <t>BRN20may21_032.gcd</t>
  </si>
  <si>
    <t>BRN20may21_033.gcd</t>
  </si>
  <si>
    <t>BRN20may21_034.gcd</t>
  </si>
  <si>
    <t>BRN20may21_035.gcd</t>
  </si>
  <si>
    <t>BRN20may21_036.gcd</t>
  </si>
  <si>
    <t>BRN20may21_037.gcd</t>
  </si>
  <si>
    <t>BRN20may21_038.gcd</t>
  </si>
  <si>
    <t>BRN20may21_039.gcd</t>
  </si>
  <si>
    <t>BRN20may21_040.gcd</t>
  </si>
  <si>
    <t>BRN19may21_001.gcd</t>
  </si>
  <si>
    <t>BRN19may21_002.gcd</t>
  </si>
  <si>
    <t>BRN19may21_003.gcd</t>
  </si>
  <si>
    <t>BRN19may21_004.gcd</t>
  </si>
  <si>
    <t>BRN19may21_005.gcd</t>
  </si>
  <si>
    <t>BRN19may21_006.gcd</t>
  </si>
  <si>
    <t>BRN19may21_007.gcd</t>
  </si>
  <si>
    <t>BRN19may21_008.gcd</t>
  </si>
  <si>
    <t>BRN19may21_009.gcd</t>
  </si>
  <si>
    <t>BRN19may21_010.gcd</t>
  </si>
  <si>
    <t>BRN19may21_011.gcd</t>
  </si>
  <si>
    <t>BRN19may21_012.gcd</t>
  </si>
  <si>
    <t>BRN19may21_013.gcd</t>
  </si>
  <si>
    <t>BRN19may21_014.gcd</t>
  </si>
  <si>
    <t>BRN19may21_015.gcd</t>
  </si>
  <si>
    <t>BRN19may21_016.gcd</t>
  </si>
  <si>
    <t>BRN19may21_017.gcd</t>
  </si>
  <si>
    <t>BRN19may21_018.gcd</t>
  </si>
  <si>
    <t>BRN19may21_019.gcd</t>
  </si>
  <si>
    <t>BRN19may21_020.gcd</t>
  </si>
  <si>
    <t>BRN19may21_021.gcd</t>
  </si>
  <si>
    <t>BRN19may21_022.gcd</t>
  </si>
  <si>
    <t>BRN19may21_023.gcd</t>
  </si>
  <si>
    <t>BRN19may21_024.gcd</t>
  </si>
  <si>
    <t>BRN19may21_025.gcd</t>
  </si>
  <si>
    <t>BRN19may21_026.gcd</t>
  </si>
  <si>
    <t>BRN19may21_027.gcd</t>
  </si>
  <si>
    <t>BRN19may21_028.gcd</t>
  </si>
  <si>
    <t>BRN19may21_029.gcd</t>
  </si>
  <si>
    <t>BRN19may21_030.gcd</t>
  </si>
  <si>
    <t>BRN19may21_031.gcd</t>
  </si>
  <si>
    <t>BRN19may21_032.gcd</t>
  </si>
  <si>
    <t>BRN19may21_033.gcd</t>
  </si>
  <si>
    <t>BRN19may21_034.gcd</t>
  </si>
  <si>
    <t>BRN19may21_035.gcd</t>
  </si>
  <si>
    <t>BRN19may21_036.gcd</t>
  </si>
  <si>
    <t>BRN19may21_037.gcd</t>
  </si>
  <si>
    <t>BRN19may21_038.gcd</t>
  </si>
  <si>
    <t>BRN19may21_039.gcd</t>
  </si>
  <si>
    <t>BRN19may21_040.gcd</t>
  </si>
  <si>
    <t>BRN19may21_041.gcd</t>
  </si>
  <si>
    <t>BRN19may21_042.gcd</t>
  </si>
  <si>
    <t>BRN19may21_043.gcd</t>
  </si>
  <si>
    <t>BRN19may21_044.gcd</t>
  </si>
  <si>
    <t>BRN19may21_045.gcd</t>
  </si>
  <si>
    <t>BRN19may21_046.gcd</t>
  </si>
  <si>
    <t>BRN19may21_047.gcd</t>
  </si>
  <si>
    <t>BRN19may21_048.gcd</t>
  </si>
  <si>
    <t>BRN19may21_049.gcd</t>
  </si>
  <si>
    <t>BRN19may21_050.gcd</t>
  </si>
  <si>
    <t>BRN19may21_051.gcd</t>
  </si>
  <si>
    <t>BRN19may21_052.gcd</t>
  </si>
  <si>
    <t>BRN19may21_053.gcd</t>
  </si>
  <si>
    <t>BRN19may21_054.gcd</t>
  </si>
  <si>
    <t>BRN19may21_055.gcd</t>
  </si>
  <si>
    <t>BRN19may21_056.gcd</t>
  </si>
  <si>
    <t>BRN19may21_057.gcd</t>
  </si>
  <si>
    <t>BRN19may21_058.gcd</t>
  </si>
  <si>
    <t>BRN19may21_059.gcd</t>
  </si>
  <si>
    <t>BRN19may21_060.gcd</t>
  </si>
  <si>
    <t>Label interpretation problems:</t>
  </si>
  <si>
    <t>I read 073 as 033</t>
  </si>
  <si>
    <t>I read 048 as 098</t>
  </si>
  <si>
    <t>I read 019 as 099</t>
  </si>
  <si>
    <t>How could I miss 117</t>
  </si>
  <si>
    <t>33 probably 73</t>
  </si>
  <si>
    <t>BUT found 73 in third rack, so run on 3rd day</t>
  </si>
  <si>
    <t>Both were run on 3rd day...</t>
  </si>
  <si>
    <t>Found 105 in first rack</t>
  </si>
  <si>
    <t>105 (probably something else, maybe 117)</t>
  </si>
  <si>
    <t>BRN26may21_001.gcd</t>
  </si>
  <si>
    <t>BRN26may21_002.gcd</t>
  </si>
  <si>
    <t>BRN26may21_003.gcd</t>
  </si>
  <si>
    <t>BRN26may21_004.gcd</t>
  </si>
  <si>
    <t>BRN26may21_005.gcd</t>
  </si>
  <si>
    <t>BRN26may21_006.gcd</t>
  </si>
  <si>
    <t>BRN26may21_007.gcd</t>
  </si>
  <si>
    <t>BRN26may21_008.gcd</t>
  </si>
  <si>
    <t>BRN26may21_009.gcd</t>
  </si>
  <si>
    <t>BRN26may21_010.gcd</t>
  </si>
  <si>
    <t>Why do I have 2 105s ? ..</t>
  </si>
  <si>
    <t>Did I read the middle part of the label DD-2015..</t>
  </si>
  <si>
    <t>Reruns seem to be successful</t>
  </si>
  <si>
    <t xml:space="preserve">rerun </t>
  </si>
  <si>
    <t>Methane by FID</t>
  </si>
  <si>
    <t>RECALC in col AT</t>
  </si>
  <si>
    <t xml:space="preserve">High Methane by TCD </t>
  </si>
  <si>
    <t>RECALC</t>
  </si>
  <si>
    <t>Conc. (ppm)</t>
  </si>
  <si>
    <t>Order</t>
  </si>
  <si>
    <t>Season specific ranged CAL Measured headspace CH4  in ppm from GC in ppm (BD set at 0.2)</t>
  </si>
  <si>
    <t>Season specific CAL Measured headspace CO2 in ppm from GC in ppm</t>
  </si>
  <si>
    <t>RPM28jun19_01a.gcd</t>
  </si>
  <si>
    <t>AMM02july19_01.gcd</t>
  </si>
  <si>
    <t>KAB03july19_01.gcd</t>
  </si>
  <si>
    <t>RPM5july19_52.gcd</t>
  </si>
  <si>
    <t>AMM09july19_01.gcd</t>
  </si>
  <si>
    <t>RPM12july19_01.gcd</t>
  </si>
  <si>
    <t>AMM16july19_01.gcd</t>
  </si>
  <si>
    <t>KAB18july19_01.gcd</t>
  </si>
  <si>
    <t>AGH19jul19_01.gcd</t>
  </si>
  <si>
    <t>AMM23July19_01.gcd</t>
  </si>
  <si>
    <t>RPM26July19_01.gcd</t>
  </si>
  <si>
    <t>KAB29july19_01.gcd</t>
  </si>
  <si>
    <t>AMM30july19_01.gcd</t>
  </si>
  <si>
    <t>KAB01aug19_01.gcd</t>
  </si>
  <si>
    <t>AGH02aug19_01.gcd</t>
  </si>
  <si>
    <t>AGH06aug19_01.gcd</t>
  </si>
  <si>
    <t>AGH09aug19_01.gcd</t>
  </si>
  <si>
    <t>AGH13aug19_01.gcd</t>
  </si>
  <si>
    <t>AGH15aug19_01.gcd</t>
  </si>
  <si>
    <t>AGH15aug19_43.gcd</t>
  </si>
  <si>
    <t>RPM20aug19_01.gcd</t>
  </si>
  <si>
    <t>KAB22aug19_01.gcd</t>
  </si>
  <si>
    <t>AGH23aug19_01.gcd</t>
  </si>
  <si>
    <t>RPM02SEP19_01.gcd</t>
  </si>
  <si>
    <t>RPM05SEP19_01.gcd</t>
  </si>
  <si>
    <t>KAB17sept19_01.gcd</t>
  </si>
  <si>
    <t>ASL23sept19_01.gcd</t>
  </si>
  <si>
    <t>RPM30Sep19_01.gcd</t>
  </si>
  <si>
    <t>RPM07Oct19_01.gcd</t>
  </si>
  <si>
    <t>KAB09oct19_01.gcd</t>
  </si>
  <si>
    <t>RPM14Oct19_01.gcd</t>
  </si>
  <si>
    <t>ASL17Oct19_1.gcd</t>
  </si>
  <si>
    <t>ASL21Oct19_1.gcd</t>
  </si>
  <si>
    <t>KAB23oct19_01.gcd</t>
  </si>
  <si>
    <t>AGH24oct19_01.gcd</t>
  </si>
  <si>
    <t>KAB12nov19_01.gcd</t>
  </si>
  <si>
    <t>RPM15nov19_01.gcd</t>
  </si>
  <si>
    <t>RPM21Nov19_01.gcd</t>
  </si>
  <si>
    <t>KAB28jan20_01.gcd</t>
  </si>
  <si>
    <t>KAB12feb20_01.gcd</t>
  </si>
  <si>
    <t>ASL03Mar20_1.gcd</t>
  </si>
  <si>
    <t>BRN09mar20_001.gcd</t>
  </si>
  <si>
    <t>BRN17mar20_001.gcd</t>
  </si>
  <si>
    <t>BRN17mar20_034.gcd</t>
  </si>
  <si>
    <t>BRN22jun20_001.gcd</t>
  </si>
  <si>
    <t>BRN22jun20_003.gcd</t>
  </si>
  <si>
    <t>BRN22jun20_004.gcd</t>
  </si>
  <si>
    <t>BRN22jun20_005.gcd</t>
  </si>
  <si>
    <t>BRN23jun20_001.gcd</t>
  </si>
  <si>
    <t>BRN24jun20_001.gcd</t>
  </si>
  <si>
    <t>BRN25jun20_001.gcd</t>
  </si>
  <si>
    <t>BRN26jun20_001.gcd</t>
  </si>
  <si>
    <t>BRN30jun20_001.gcd</t>
  </si>
  <si>
    <t>BRN03jul20_001.gcd</t>
  </si>
  <si>
    <t>BRN07jul20_001.gcd</t>
  </si>
  <si>
    <t>BRN09jul20_001.gcd</t>
  </si>
  <si>
    <t>BRN10jul20_001.gcd</t>
  </si>
  <si>
    <t>BRN20jul20_001.gcd</t>
  </si>
  <si>
    <t>BRN24jul20_001.gcd</t>
  </si>
  <si>
    <t>BRN28jul20_001.gcd</t>
  </si>
  <si>
    <t>BRN30jul20_001.gcd</t>
  </si>
  <si>
    <t>BRN31jul20_001.gcd</t>
  </si>
  <si>
    <t>BRN04aug20_001.gcd</t>
  </si>
  <si>
    <t>BRN07aug20_001.gcd</t>
  </si>
  <si>
    <t>BRN10aug20_001.gcd</t>
  </si>
  <si>
    <t>BRN11aug20_001.gcd</t>
  </si>
  <si>
    <t>BRN18aug20_001.gcd</t>
  </si>
  <si>
    <t>BRN21aug20_001.gcd</t>
  </si>
  <si>
    <t>BRN25aug20_001.gcd</t>
  </si>
  <si>
    <t>BRN02sep20_001.gcd</t>
  </si>
  <si>
    <t>BRN03sep20_001.gcd</t>
  </si>
  <si>
    <t>BRN04sep20_001.gcd</t>
  </si>
  <si>
    <t>BRN08sep20_001.gcd</t>
  </si>
  <si>
    <t>CO2 peak on hump</t>
  </si>
  <si>
    <t>BRN14sep20_001.gcd</t>
  </si>
  <si>
    <t>BRN16sep20_001.gcd</t>
  </si>
  <si>
    <t>BRN17sep20_001.gcd</t>
  </si>
  <si>
    <t>BRN18sep20_001.gcd</t>
  </si>
  <si>
    <t>BRN22sep20_001.gcd</t>
  </si>
  <si>
    <t>BRN01oct20_001.gcd</t>
  </si>
  <si>
    <t>BRN02oct20_001.gcd</t>
  </si>
  <si>
    <t>BRN06oct20_001.gcd</t>
  </si>
  <si>
    <t>BRN07oct20_001.gcd</t>
  </si>
  <si>
    <t>BRN14oct20_001.gcd</t>
  </si>
  <si>
    <t>BRN15oct20_001.gcd</t>
  </si>
  <si>
    <t>BRN20oct20_001.gcd</t>
  </si>
  <si>
    <t>BRN27oct20_001.gcd</t>
  </si>
  <si>
    <t>BRN29oct20_001.gcd</t>
  </si>
  <si>
    <t>BRN03nov20_001.gcd</t>
  </si>
  <si>
    <t>BRN05nov20_001.gcd</t>
  </si>
  <si>
    <t>BRN10nov20_001.gcd</t>
  </si>
  <si>
    <t>BRN11nov20_001.gcd</t>
  </si>
  <si>
    <t>BRN03dec20_001.gcd</t>
  </si>
  <si>
    <t>BRN03dec20_002.gcd</t>
  </si>
  <si>
    <t>air + 100?? just air?</t>
  </si>
  <si>
    <t>BRN08dec20_001.gcd</t>
  </si>
  <si>
    <t>BRN09dec20_001.gcd</t>
  </si>
  <si>
    <t>n</t>
  </si>
  <si>
    <t>BRN10dec20_001.gcd</t>
  </si>
  <si>
    <t>BRN09feb21_001.gcd</t>
  </si>
  <si>
    <t>BRN10feb21_001.gcd</t>
  </si>
  <si>
    <t>BRN09feb21_003.gcd</t>
  </si>
  <si>
    <t>std 1</t>
  </si>
  <si>
    <t>BRN24feb21_001.gcd</t>
  </si>
  <si>
    <t>BRN01mar21_001.gcd</t>
  </si>
  <si>
    <t>BRN26feb21_001.gcd</t>
  </si>
  <si>
    <t>cal std 1</t>
  </si>
  <si>
    <t>Standard(No Calc.Point)</t>
  </si>
  <si>
    <t>BRN26feb21_002.gcd</t>
  </si>
  <si>
    <t>BRN26feb21_003.gcd</t>
  </si>
  <si>
    <t>BRN26feb21_034.gcd</t>
  </si>
  <si>
    <t>BRN11mar21_001.gcd</t>
  </si>
  <si>
    <t>BRN16mar21_001.gcd</t>
  </si>
  <si>
    <t>BRN17mar21_001.gcd</t>
  </si>
  <si>
    <t>BRN23mar21_001.gcd</t>
  </si>
  <si>
    <t>BRN06apr21_001.gcd</t>
  </si>
  <si>
    <t>BRN07apr21_001.gcd</t>
  </si>
  <si>
    <t>BRN07apr21_003.gcd</t>
  </si>
  <si>
    <t>BRN07apr21_004.gcd</t>
  </si>
  <si>
    <t>BRN19apr21_001.gcd</t>
  </si>
  <si>
    <t>BRN04may21_001.gcd</t>
  </si>
  <si>
    <t>BRN07may21_001.gcd</t>
  </si>
  <si>
    <t>BRN18may21_001.gcd</t>
  </si>
  <si>
    <t>BRN25may21_001.gcd</t>
  </si>
  <si>
    <t>Mean</t>
  </si>
  <si>
    <t>Std</t>
  </si>
  <si>
    <t>CV</t>
  </si>
  <si>
    <t>Warning Limit</t>
  </si>
  <si>
    <t>Xbar - 2SD</t>
  </si>
  <si>
    <t>Xbar + 2SD</t>
  </si>
  <si>
    <t>Control Limit</t>
  </si>
  <si>
    <t>Xbar - 3SD</t>
  </si>
  <si>
    <t>Xbar + 3SD</t>
  </si>
  <si>
    <t>Count</t>
  </si>
  <si>
    <t>T-value</t>
  </si>
  <si>
    <t>MDL</t>
  </si>
  <si>
    <t>LOQ</t>
  </si>
  <si>
    <t>KNOWN</t>
  </si>
  <si>
    <t>~1.8</t>
  </si>
  <si>
    <t>~400</t>
  </si>
  <si>
    <t>NEW CAL Measured headspace CH4  in ppm from GC in ppm (BD set at 0.2)</t>
  </si>
  <si>
    <t>NEW CAL Measured headspace CO2 in ppm from GC in ppm</t>
  </si>
  <si>
    <t>RPM28jun19_02.gcd</t>
  </si>
  <si>
    <t>std add +100</t>
  </si>
  <si>
    <t>AMM02july19_02.gcd</t>
  </si>
  <si>
    <t>KAB03july19_02.gcd</t>
  </si>
  <si>
    <t>RPM5july19_53.gcd</t>
  </si>
  <si>
    <t>AMM09july19_02.gcd</t>
  </si>
  <si>
    <t>RPM12july19_02.gcd</t>
  </si>
  <si>
    <t>AMM16july19_02.gcd</t>
  </si>
  <si>
    <t>KAB18july19_02.gcd</t>
  </si>
  <si>
    <t>AGH19jul19_02.gcd</t>
  </si>
  <si>
    <t>AMM23July19_02.gcd</t>
  </si>
  <si>
    <t>RPM26July19_02.gcd</t>
  </si>
  <si>
    <t>KAB29july19_02.gcd</t>
  </si>
  <si>
    <t>AMM30july19_02.gcd</t>
  </si>
  <si>
    <t>KAB01aug19_02.gcd</t>
  </si>
  <si>
    <t>AGH02aug19_02.gcd</t>
  </si>
  <si>
    <t>AGH06aug19_02.gcd</t>
  </si>
  <si>
    <t>AGH09aug19_02.gcd</t>
  </si>
  <si>
    <t>AGH13aug19_02.gcd</t>
  </si>
  <si>
    <t>AGH15aug19_02.gcd</t>
  </si>
  <si>
    <t>AGH15aug19_44.gcd</t>
  </si>
  <si>
    <t>RPM20aug19_02.gcd</t>
  </si>
  <si>
    <t>KAB22aug19_02.gcd</t>
  </si>
  <si>
    <t>AGH23aug19_02.gcd</t>
  </si>
  <si>
    <t>RPM30AUG19_02.gcd</t>
  </si>
  <si>
    <t>RPM02SEP19_02.gcd</t>
  </si>
  <si>
    <t>std+100</t>
  </si>
  <si>
    <t>RPM05SEP19_02.gcd</t>
  </si>
  <si>
    <t>std +100</t>
  </si>
  <si>
    <t>RPM11SEP19_02.gcd</t>
  </si>
  <si>
    <t>KAB17sept19_02.gcd</t>
  </si>
  <si>
    <t>ASL23sept19_02.gcd</t>
  </si>
  <si>
    <t>RPM30Sep19_02.gcd</t>
  </si>
  <si>
    <t>RPM07Oct19_02.gcd</t>
  </si>
  <si>
    <t>KAB09oct19_02.gcd</t>
  </si>
  <si>
    <t>RPM14Oct19_02.gcd</t>
  </si>
  <si>
    <t>ASL17Oct19_2.gcd</t>
  </si>
  <si>
    <t>ASL21Oct19_2.gcd</t>
  </si>
  <si>
    <t>KAB23oct19_02.gcd</t>
  </si>
  <si>
    <t>AGH24oct19_02.gcd</t>
  </si>
  <si>
    <t>KAB12nov19_02.gcd</t>
  </si>
  <si>
    <t>RPM15nov19_02.gcd</t>
  </si>
  <si>
    <t>RPM21Nov19_02.gcd</t>
  </si>
  <si>
    <t>KAB03jan20_02.gcd</t>
  </si>
  <si>
    <t>KAB28jan20_02.gcd</t>
  </si>
  <si>
    <t>KAB12feb20_02.gcd</t>
  </si>
  <si>
    <t>ASL03Mar20_2.gcd</t>
  </si>
  <si>
    <t>BRN09mar20_002.gcd</t>
  </si>
  <si>
    <t>BRN17mar20_002.gcd</t>
  </si>
  <si>
    <t>BRN17mar20_035.gcd</t>
  </si>
  <si>
    <t>BRN22jun20_023.gcd(Read only)</t>
  </si>
  <si>
    <t>std 18</t>
  </si>
  <si>
    <t>Standard(Calc.Point)</t>
  </si>
  <si>
    <t>BRN23jun20_002.gcd</t>
  </si>
  <si>
    <t>air+100</t>
  </si>
  <si>
    <t>BRN24jun20_002.gcd</t>
  </si>
  <si>
    <t>BRN25jun20_002.gcd</t>
  </si>
  <si>
    <t>BRN26jun20_002.gcd</t>
  </si>
  <si>
    <t>air +100</t>
  </si>
  <si>
    <t>BRN30jun20_002.gcd</t>
  </si>
  <si>
    <t>BRN03jul20_002.gcd</t>
  </si>
  <si>
    <t>BRN07jul20_002.gcd</t>
  </si>
  <si>
    <t>BRN09jul20_002.gcd</t>
  </si>
  <si>
    <t>BRN10jul20_002.gcd</t>
  </si>
  <si>
    <t>BRN20jul20_002.gcd</t>
  </si>
  <si>
    <t>BRN24jul20_002.gcd</t>
  </si>
  <si>
    <t>BRN28jul20_002.gcd</t>
  </si>
  <si>
    <t>BRN30jul20_002.gcd</t>
  </si>
  <si>
    <t>BRN31jul20_002.gcd</t>
  </si>
  <si>
    <t>BRN04aug20_002.gcd</t>
  </si>
  <si>
    <t>BRN07aug20_002.gcd</t>
  </si>
  <si>
    <t>BRN10aug20_002.gcd</t>
  </si>
  <si>
    <t>BRN11aug20_002.gcd</t>
  </si>
  <si>
    <t>air = 100</t>
  </si>
  <si>
    <t>BRN18aug20_002.gcd</t>
  </si>
  <si>
    <t>BRN21aug20_002.gcd</t>
  </si>
  <si>
    <t>BRN25aug20_002.gcd</t>
  </si>
  <si>
    <t>BRN02sep20_002.gcd</t>
  </si>
  <si>
    <t>BRN03sep20_002.gcd</t>
  </si>
  <si>
    <t>BRN04sep20_002.gcd</t>
  </si>
  <si>
    <t>BRN08sep20_002.gcd</t>
  </si>
  <si>
    <t>BRN14sep20_002.gcd</t>
  </si>
  <si>
    <t>BRN16sep20_002.gcd</t>
  </si>
  <si>
    <t>BRN17sep20_002.gcd</t>
  </si>
  <si>
    <t>BRN18sep20_002.gcd</t>
  </si>
  <si>
    <t>BRN22sep20_002.gcd</t>
  </si>
  <si>
    <t>BRN01oct20_002.gcd</t>
  </si>
  <si>
    <t>BRN06oct20_002.gcd</t>
  </si>
  <si>
    <t>BRN07oct20_002.gcd</t>
  </si>
  <si>
    <t>BRN14oct20_002.gcd</t>
  </si>
  <si>
    <t>BRN15oct20_002.gcd</t>
  </si>
  <si>
    <t>BRN20oct20_002.gcd</t>
  </si>
  <si>
    <t>BRN27oct20_002.gcd</t>
  </si>
  <si>
    <t>BRN29oct20_002.gcd</t>
  </si>
  <si>
    <t>BRN03nov20_002.gcd</t>
  </si>
  <si>
    <t>new batch of spikes</t>
  </si>
  <si>
    <t>BRN05nov20_002.gcd</t>
  </si>
  <si>
    <t>BRN10nov20_002.gcd</t>
  </si>
  <si>
    <t>BRN11nov20_002.gcd</t>
  </si>
  <si>
    <t>BRN10dec20_002.gcd</t>
  </si>
  <si>
    <t>BRN09feb21_002.gcd</t>
  </si>
  <si>
    <t>BRN01mar21_002.gcd</t>
  </si>
  <si>
    <t>BRN26feb21_035.gcd</t>
  </si>
  <si>
    <t>BRN11mar21_002.gcd</t>
  </si>
  <si>
    <t>BRN16mar21_002.gcd</t>
  </si>
  <si>
    <t>BRN17mar21_002.gcd</t>
  </si>
  <si>
    <t>BRN23mar21_002.gcd</t>
  </si>
  <si>
    <t>BRN06apr21_002.gcd</t>
  </si>
  <si>
    <t>BRN07apr21_002.gcd</t>
  </si>
  <si>
    <t>BRN04may21_002.gcd</t>
  </si>
  <si>
    <t>BRN07may21_002.gcd</t>
  </si>
  <si>
    <t>BRN18may21_002.gcd</t>
  </si>
  <si>
    <t>BRN25may21_002.gcd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</si>
</sst>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/>
  </cellStyleXfs>
  <cellXfs count="43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0" fillId="35" borderId="0" xfId="0" applyFill="1"/>
    <xf numFmtId="0" fontId="18" fillId="0" borderId="0" xfId="42"/>
    <xf numFmtId="0" fontId="19" fillId="0" borderId="0" xfId="42" applyFont="1"/>
    <xf numFmtId="3" fontId="20" fillId="0" borderId="0" xfId="42" applyNumberFormat="1" applyFont="1"/>
    <xf numFmtId="0" fontId="18" fillId="0" borderId="0" xfId="42" applyFont="1"/>
    <xf numFmtId="0" fontId="0" fillId="0" borderId="0" xfId="0" applyFill="1"/>
    <xf numFmtId="22" fontId="0" fillId="0" borderId="0" xfId="0" applyNumberFormat="1" applyFill="1"/>
    <xf numFmtId="3" fontId="0" fillId="0" borderId="0" xfId="0" applyNumberFormat="1" applyFill="1"/>
    <xf numFmtId="0" fontId="0" fillId="0" borderId="0" xfId="0" applyAlignment="1"/>
    <xf numFmtId="4" fontId="0" fillId="0" borderId="0" xfId="0" applyNumberFormat="1"/>
    <xf numFmtId="2" fontId="0" fillId="36" borderId="0" xfId="0" applyNumberFormat="1" applyFill="1"/>
    <xf numFmtId="1" fontId="0" fillId="36" borderId="0" xfId="0" applyNumberFormat="1" applyFill="1"/>
    <xf numFmtId="0" fontId="21" fillId="0" borderId="0" xfId="42" applyFont="1"/>
    <xf numFmtId="22" fontId="21" fillId="0" borderId="0" xfId="42" applyNumberFormat="1" applyFont="1"/>
    <xf numFmtId="3" fontId="21" fillId="0" borderId="0" xfId="42" applyNumberFormat="1" applyFont="1"/>
    <xf numFmtId="1" fontId="0" fillId="0" borderId="0" xfId="0" applyNumberFormat="1"/>
    <xf numFmtId="0" fontId="23" fillId="0" borderId="0" xfId="43" applyFont="1" applyAlignment="1">
      <alignment vertical="top"/>
    </xf>
    <xf numFmtId="164" fontId="23" fillId="0" borderId="0" xfId="43" applyNumberFormat="1" applyFont="1" applyFill="1" applyAlignment="1" applyProtection="1">
      <alignment vertical="top"/>
    </xf>
    <xf numFmtId="164" fontId="23" fillId="0" borderId="0" xfId="43" applyNumberFormat="1" applyFont="1" applyAlignment="1">
      <alignment vertical="top"/>
    </xf>
    <xf numFmtId="165" fontId="23" fillId="0" borderId="0" xfId="43" applyNumberFormat="1" applyFont="1" applyAlignment="1">
      <alignment vertical="top"/>
    </xf>
    <xf numFmtId="0" fontId="24" fillId="0" borderId="0" xfId="0" applyFont="1" applyFill="1"/>
    <xf numFmtId="3" fontId="18" fillId="0" borderId="0" xfId="42" applyNumberFormat="1" applyFont="1" applyFill="1"/>
    <xf numFmtId="0" fontId="18" fillId="0" borderId="0" xfId="42" applyFont="1" applyFill="1"/>
    <xf numFmtId="166" fontId="18" fillId="0" borderId="0" xfId="42" applyNumberFormat="1" applyFont="1" applyFill="1"/>
    <xf numFmtId="0" fontId="19" fillId="0" borderId="0" xfId="42" applyFont="1" applyFill="1" applyBorder="1"/>
    <xf numFmtId="4" fontId="18" fillId="0" borderId="0" xfId="42" applyNumberFormat="1" applyFont="1" applyFill="1"/>
    <xf numFmtId="164" fontId="18" fillId="0" borderId="0" xfId="42" applyNumberFormat="1" applyFont="1" applyFill="1"/>
    <xf numFmtId="0" fontId="23" fillId="0" borderId="0" xfId="43" applyFont="1" applyAlignment="1">
      <alignment horizontal="left" vertical="center"/>
    </xf>
    <xf numFmtId="164" fontId="18" fillId="0" borderId="0" xfId="42" applyNumberFormat="1"/>
    <xf numFmtId="164" fontId="24" fillId="0" borderId="0" xfId="0" applyNumberFormat="1" applyFont="1" applyFill="1"/>
    <xf numFmtId="4" fontId="0" fillId="0" borderId="0" xfId="0" applyNumberFormat="1" applyFill="1"/>
    <xf numFmtId="2" fontId="18" fillId="0" borderId="0" xfId="42" applyNumberFormat="1" applyFont="1" applyFill="1"/>
    <xf numFmtId="3" fontId="18" fillId="0" borderId="0" xfId="42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6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air'!$AS$21:$AS$151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'charting air'!$H$21:$H$151</c:f>
              <c:numCache>
                <c:formatCode>#,##0</c:formatCode>
                <c:ptCount val="131"/>
                <c:pt idx="0">
                  <c:v>1915</c:v>
                </c:pt>
                <c:pt idx="1">
                  <c:v>2022</c:v>
                </c:pt>
                <c:pt idx="2">
                  <c:v>2704</c:v>
                </c:pt>
                <c:pt idx="3">
                  <c:v>2459</c:v>
                </c:pt>
                <c:pt idx="4">
                  <c:v>2762</c:v>
                </c:pt>
                <c:pt idx="5">
                  <c:v>1561</c:v>
                </c:pt>
                <c:pt idx="6">
                  <c:v>1767</c:v>
                </c:pt>
                <c:pt idx="7">
                  <c:v>1577</c:v>
                </c:pt>
                <c:pt idx="8">
                  <c:v>1778</c:v>
                </c:pt>
                <c:pt idx="9">
                  <c:v>1617</c:v>
                </c:pt>
                <c:pt idx="10">
                  <c:v>1806</c:v>
                </c:pt>
                <c:pt idx="11">
                  <c:v>1748</c:v>
                </c:pt>
                <c:pt idx="12">
                  <c:v>1659</c:v>
                </c:pt>
                <c:pt idx="13">
                  <c:v>2906</c:v>
                </c:pt>
                <c:pt idx="14">
                  <c:v>1946</c:v>
                </c:pt>
                <c:pt idx="15">
                  <c:v>1872</c:v>
                </c:pt>
                <c:pt idx="16">
                  <c:v>1407</c:v>
                </c:pt>
                <c:pt idx="17">
                  <c:v>1867</c:v>
                </c:pt>
                <c:pt idx="18">
                  <c:v>2207</c:v>
                </c:pt>
                <c:pt idx="19">
                  <c:v>1721</c:v>
                </c:pt>
                <c:pt idx="20">
                  <c:v>1613</c:v>
                </c:pt>
                <c:pt idx="21">
                  <c:v>1955</c:v>
                </c:pt>
                <c:pt idx="22">
                  <c:v>1730</c:v>
                </c:pt>
                <c:pt idx="23">
                  <c:v>1586</c:v>
                </c:pt>
                <c:pt idx="24">
                  <c:v>2155</c:v>
                </c:pt>
                <c:pt idx="25">
                  <c:v>2169</c:v>
                </c:pt>
                <c:pt idx="26">
                  <c:v>1924</c:v>
                </c:pt>
                <c:pt idx="27">
                  <c:v>2329</c:v>
                </c:pt>
                <c:pt idx="28">
                  <c:v>1809</c:v>
                </c:pt>
                <c:pt idx="29">
                  <c:v>2430</c:v>
                </c:pt>
                <c:pt idx="30">
                  <c:v>1985</c:v>
                </c:pt>
                <c:pt idx="31">
                  <c:v>2377</c:v>
                </c:pt>
                <c:pt idx="32">
                  <c:v>2563</c:v>
                </c:pt>
                <c:pt idx="33">
                  <c:v>2002</c:v>
                </c:pt>
                <c:pt idx="34">
                  <c:v>2250</c:v>
                </c:pt>
                <c:pt idx="35">
                  <c:v>1821</c:v>
                </c:pt>
                <c:pt idx="36">
                  <c:v>2200</c:v>
                </c:pt>
                <c:pt idx="37">
                  <c:v>2528</c:v>
                </c:pt>
                <c:pt idx="38">
                  <c:v>2101</c:v>
                </c:pt>
                <c:pt idx="39">
                  <c:v>2054</c:v>
                </c:pt>
                <c:pt idx="40">
                  <c:v>2067</c:v>
                </c:pt>
                <c:pt idx="41">
                  <c:v>1795</c:v>
                </c:pt>
                <c:pt idx="42">
                  <c:v>1922</c:v>
                </c:pt>
                <c:pt idx="43">
                  <c:v>2213</c:v>
                </c:pt>
                <c:pt idx="44">
                  <c:v>2474</c:v>
                </c:pt>
                <c:pt idx="45">
                  <c:v>2051</c:v>
                </c:pt>
                <c:pt idx="46">
                  <c:v>2269</c:v>
                </c:pt>
                <c:pt idx="47">
                  <c:v>2299</c:v>
                </c:pt>
                <c:pt idx="48">
                  <c:v>2212</c:v>
                </c:pt>
                <c:pt idx="49">
                  <c:v>2336</c:v>
                </c:pt>
                <c:pt idx="50">
                  <c:v>2469</c:v>
                </c:pt>
                <c:pt idx="51">
                  <c:v>2364</c:v>
                </c:pt>
                <c:pt idx="52">
                  <c:v>2944</c:v>
                </c:pt>
                <c:pt idx="53">
                  <c:v>2324</c:v>
                </c:pt>
                <c:pt idx="54">
                  <c:v>2388</c:v>
                </c:pt>
                <c:pt idx="55">
                  <c:v>2693</c:v>
                </c:pt>
                <c:pt idx="56">
                  <c:v>2808</c:v>
                </c:pt>
                <c:pt idx="57">
                  <c:v>2849</c:v>
                </c:pt>
                <c:pt idx="58">
                  <c:v>1957</c:v>
                </c:pt>
                <c:pt idx="59">
                  <c:v>2193</c:v>
                </c:pt>
                <c:pt idx="60">
                  <c:v>2405</c:v>
                </c:pt>
                <c:pt idx="61">
                  <c:v>2464</c:v>
                </c:pt>
                <c:pt idx="62">
                  <c:v>2178</c:v>
                </c:pt>
                <c:pt idx="63">
                  <c:v>2284</c:v>
                </c:pt>
                <c:pt idx="64">
                  <c:v>2348</c:v>
                </c:pt>
                <c:pt idx="65">
                  <c:v>2509</c:v>
                </c:pt>
                <c:pt idx="66">
                  <c:v>2218</c:v>
                </c:pt>
                <c:pt idx="67">
                  <c:v>2437</c:v>
                </c:pt>
                <c:pt idx="68">
                  <c:v>2583</c:v>
                </c:pt>
                <c:pt idx="69">
                  <c:v>2648</c:v>
                </c:pt>
                <c:pt idx="70">
                  <c:v>2283</c:v>
                </c:pt>
                <c:pt idx="71">
                  <c:v>2578</c:v>
                </c:pt>
                <c:pt idx="72">
                  <c:v>1992</c:v>
                </c:pt>
                <c:pt idx="73">
                  <c:v>2308</c:v>
                </c:pt>
                <c:pt idx="74">
                  <c:v>2315</c:v>
                </c:pt>
                <c:pt idx="75">
                  <c:v>2436</c:v>
                </c:pt>
                <c:pt idx="76">
                  <c:v>2661</c:v>
                </c:pt>
                <c:pt idx="77">
                  <c:v>2745</c:v>
                </c:pt>
                <c:pt idx="78">
                  <c:v>2370</c:v>
                </c:pt>
                <c:pt idx="79">
                  <c:v>2210</c:v>
                </c:pt>
                <c:pt idx="80">
                  <c:v>2736</c:v>
                </c:pt>
                <c:pt idx="81">
                  <c:v>2575</c:v>
                </c:pt>
                <c:pt idx="82">
                  <c:v>3290</c:v>
                </c:pt>
                <c:pt idx="83">
                  <c:v>2802</c:v>
                </c:pt>
                <c:pt idx="84">
                  <c:v>2844</c:v>
                </c:pt>
                <c:pt idx="85">
                  <c:v>2737</c:v>
                </c:pt>
                <c:pt idx="86">
                  <c:v>2984</c:v>
                </c:pt>
                <c:pt idx="87">
                  <c:v>2917</c:v>
                </c:pt>
                <c:pt idx="88">
                  <c:v>2557</c:v>
                </c:pt>
                <c:pt idx="89">
                  <c:v>3303</c:v>
                </c:pt>
                <c:pt idx="90">
                  <c:v>3182</c:v>
                </c:pt>
                <c:pt idx="91">
                  <c:v>3132</c:v>
                </c:pt>
                <c:pt idx="92">
                  <c:v>1720</c:v>
                </c:pt>
                <c:pt idx="93">
                  <c:v>1853</c:v>
                </c:pt>
                <c:pt idx="94">
                  <c:v>1980</c:v>
                </c:pt>
                <c:pt idx="95">
                  <c:v>1796</c:v>
                </c:pt>
                <c:pt idx="96">
                  <c:v>2080</c:v>
                </c:pt>
                <c:pt idx="97">
                  <c:v>2068</c:v>
                </c:pt>
                <c:pt idx="98">
                  <c:v>2784</c:v>
                </c:pt>
                <c:pt idx="99">
                  <c:v>2805</c:v>
                </c:pt>
                <c:pt idx="100">
                  <c:v>2295</c:v>
                </c:pt>
                <c:pt idx="101">
                  <c:v>2175</c:v>
                </c:pt>
                <c:pt idx="102">
                  <c:v>2400</c:v>
                </c:pt>
                <c:pt idx="103">
                  <c:v>2455</c:v>
                </c:pt>
                <c:pt idx="104">
                  <c:v>2842</c:v>
                </c:pt>
                <c:pt idx="105">
                  <c:v>4355</c:v>
                </c:pt>
                <c:pt idx="106">
                  <c:v>2552</c:v>
                </c:pt>
                <c:pt idx="107">
                  <c:v>1400</c:v>
                </c:pt>
                <c:pt idx="108">
                  <c:v>1306</c:v>
                </c:pt>
                <c:pt idx="109">
                  <c:v>1779</c:v>
                </c:pt>
                <c:pt idx="110">
                  <c:v>1813</c:v>
                </c:pt>
                <c:pt idx="111">
                  <c:v>2383</c:v>
                </c:pt>
                <c:pt idx="112">
                  <c:v>2304</c:v>
                </c:pt>
                <c:pt idx="113">
                  <c:v>2118</c:v>
                </c:pt>
                <c:pt idx="114">
                  <c:v>1841</c:v>
                </c:pt>
                <c:pt idx="115">
                  <c:v>2352</c:v>
                </c:pt>
                <c:pt idx="116">
                  <c:v>2545</c:v>
                </c:pt>
                <c:pt idx="117">
                  <c:v>2303</c:v>
                </c:pt>
                <c:pt idx="118">
                  <c:v>2663</c:v>
                </c:pt>
                <c:pt idx="119">
                  <c:v>2187</c:v>
                </c:pt>
                <c:pt idx="120">
                  <c:v>2045</c:v>
                </c:pt>
                <c:pt idx="121">
                  <c:v>2317</c:v>
                </c:pt>
                <c:pt idx="122">
                  <c:v>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F-4B1B-9EC8-6F197E49AEE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air'!$AS$152:$AS$153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('charting air'!$H$156,'charting air'!$H$156)</c:f>
              <c:numCache>
                <c:formatCode>0.000</c:formatCode>
                <c:ptCount val="2"/>
                <c:pt idx="0">
                  <c:v>3189.2012247691996</c:v>
                </c:pt>
                <c:pt idx="1">
                  <c:v>3189.2012247691996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F-4B1B-9EC8-6F197E49AEE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air'!$AS$152:$AS$153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('charting air'!$H$158,'charting air'!$H$158)</c:f>
              <c:numCache>
                <c:formatCode>0.000</c:formatCode>
                <c:ptCount val="2"/>
                <c:pt idx="0">
                  <c:v>3643.7327314627428</c:v>
                </c:pt>
                <c:pt idx="1">
                  <c:v>3643.7327314627428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F-4B1B-9EC8-6F197E49AEE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air'!$AS$152:$AS$153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('charting air'!$H$155,'charting air'!$H$155)</c:f>
              <c:numCache>
                <c:formatCode>0.000</c:formatCode>
                <c:ptCount val="2"/>
                <c:pt idx="0">
                  <c:v>1371.0751979950278</c:v>
                </c:pt>
                <c:pt idx="1">
                  <c:v>1371.0751979950278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F-4B1B-9EC8-6F197E49AEE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air'!$AS$152:$AS$153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('charting air'!$H$157,'charting air'!$H$157)</c:f>
              <c:numCache>
                <c:formatCode>0.000</c:formatCode>
                <c:ptCount val="2"/>
                <c:pt idx="0">
                  <c:v>916.54369130148484</c:v>
                </c:pt>
                <c:pt idx="1">
                  <c:v>916.54369130148484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F-4B1B-9EC8-6F197E49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air'!$AS$21:$AS$151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'charting air'!$AJ$21:$AJ$151</c:f>
              <c:numCache>
                <c:formatCode>#,##0</c:formatCode>
                <c:ptCount val="131"/>
                <c:pt idx="0">
                  <c:v>2514</c:v>
                </c:pt>
                <c:pt idx="1">
                  <c:v>2175</c:v>
                </c:pt>
                <c:pt idx="2">
                  <c:v>1905</c:v>
                </c:pt>
                <c:pt idx="3">
                  <c:v>1897</c:v>
                </c:pt>
                <c:pt idx="4">
                  <c:v>2096</c:v>
                </c:pt>
                <c:pt idx="5">
                  <c:v>2085</c:v>
                </c:pt>
                <c:pt idx="6">
                  <c:v>2785</c:v>
                </c:pt>
                <c:pt idx="7">
                  <c:v>1313</c:v>
                </c:pt>
                <c:pt idx="8">
                  <c:v>2363</c:v>
                </c:pt>
                <c:pt idx="10">
                  <c:v>2091</c:v>
                </c:pt>
                <c:pt idx="11">
                  <c:v>1929</c:v>
                </c:pt>
                <c:pt idx="12">
                  <c:v>1817</c:v>
                </c:pt>
                <c:pt idx="13">
                  <c:v>2420</c:v>
                </c:pt>
                <c:pt idx="14">
                  <c:v>2616</c:v>
                </c:pt>
                <c:pt idx="15">
                  <c:v>2649</c:v>
                </c:pt>
                <c:pt idx="16">
                  <c:v>2916</c:v>
                </c:pt>
                <c:pt idx="17">
                  <c:v>2611</c:v>
                </c:pt>
                <c:pt idx="18">
                  <c:v>2690</c:v>
                </c:pt>
                <c:pt idx="19">
                  <c:v>2019</c:v>
                </c:pt>
                <c:pt idx="20">
                  <c:v>2534</c:v>
                </c:pt>
                <c:pt idx="21">
                  <c:v>2254</c:v>
                </c:pt>
                <c:pt idx="22">
                  <c:v>1825</c:v>
                </c:pt>
                <c:pt idx="23">
                  <c:v>2034</c:v>
                </c:pt>
                <c:pt idx="24">
                  <c:v>2215</c:v>
                </c:pt>
                <c:pt idx="25">
                  <c:v>2572</c:v>
                </c:pt>
                <c:pt idx="26">
                  <c:v>2770</c:v>
                </c:pt>
                <c:pt idx="27">
                  <c:v>2201</c:v>
                </c:pt>
                <c:pt idx="28">
                  <c:v>2374</c:v>
                </c:pt>
                <c:pt idx="29">
                  <c:v>3207</c:v>
                </c:pt>
                <c:pt idx="30">
                  <c:v>1641</c:v>
                </c:pt>
                <c:pt idx="31">
                  <c:v>2102</c:v>
                </c:pt>
                <c:pt idx="32">
                  <c:v>2078</c:v>
                </c:pt>
                <c:pt idx="33">
                  <c:v>1780</c:v>
                </c:pt>
                <c:pt idx="34">
                  <c:v>2060</c:v>
                </c:pt>
                <c:pt idx="35">
                  <c:v>1503</c:v>
                </c:pt>
                <c:pt idx="36">
                  <c:v>1725</c:v>
                </c:pt>
                <c:pt idx="37">
                  <c:v>2134</c:v>
                </c:pt>
                <c:pt idx="38">
                  <c:v>1862</c:v>
                </c:pt>
                <c:pt idx="39">
                  <c:v>3107</c:v>
                </c:pt>
                <c:pt idx="40">
                  <c:v>2227</c:v>
                </c:pt>
                <c:pt idx="41">
                  <c:v>3195</c:v>
                </c:pt>
                <c:pt idx="42">
                  <c:v>2441</c:v>
                </c:pt>
                <c:pt idx="43">
                  <c:v>2680</c:v>
                </c:pt>
                <c:pt idx="44">
                  <c:v>2690</c:v>
                </c:pt>
                <c:pt idx="45">
                  <c:v>3785</c:v>
                </c:pt>
                <c:pt idx="46">
                  <c:v>1936</c:v>
                </c:pt>
                <c:pt idx="47">
                  <c:v>2219</c:v>
                </c:pt>
                <c:pt idx="48">
                  <c:v>2045</c:v>
                </c:pt>
                <c:pt idx="49">
                  <c:v>3573</c:v>
                </c:pt>
                <c:pt idx="50">
                  <c:v>2982</c:v>
                </c:pt>
                <c:pt idx="51">
                  <c:v>2285</c:v>
                </c:pt>
                <c:pt idx="52">
                  <c:v>2092</c:v>
                </c:pt>
                <c:pt idx="53">
                  <c:v>2233</c:v>
                </c:pt>
                <c:pt idx="54">
                  <c:v>1715</c:v>
                </c:pt>
                <c:pt idx="55">
                  <c:v>2284</c:v>
                </c:pt>
                <c:pt idx="56">
                  <c:v>2170</c:v>
                </c:pt>
                <c:pt idx="57">
                  <c:v>1961</c:v>
                </c:pt>
                <c:pt idx="58">
                  <c:v>2323</c:v>
                </c:pt>
                <c:pt idx="59">
                  <c:v>2461</c:v>
                </c:pt>
                <c:pt idx="60">
                  <c:v>2091</c:v>
                </c:pt>
                <c:pt idx="61">
                  <c:v>1994</c:v>
                </c:pt>
                <c:pt idx="62">
                  <c:v>1734</c:v>
                </c:pt>
                <c:pt idx="63">
                  <c:v>1893</c:v>
                </c:pt>
                <c:pt idx="64">
                  <c:v>2033</c:v>
                </c:pt>
                <c:pt idx="65">
                  <c:v>2960</c:v>
                </c:pt>
                <c:pt idx="66">
                  <c:v>1438</c:v>
                </c:pt>
                <c:pt idx="67">
                  <c:v>2143</c:v>
                </c:pt>
                <c:pt idx="68">
                  <c:v>2063</c:v>
                </c:pt>
                <c:pt idx="69">
                  <c:v>2390</c:v>
                </c:pt>
                <c:pt idx="70">
                  <c:v>1982</c:v>
                </c:pt>
                <c:pt idx="71">
                  <c:v>2456</c:v>
                </c:pt>
                <c:pt idx="72">
                  <c:v>1790</c:v>
                </c:pt>
                <c:pt idx="74">
                  <c:v>2142</c:v>
                </c:pt>
                <c:pt idx="75">
                  <c:v>2928</c:v>
                </c:pt>
                <c:pt idx="76">
                  <c:v>2405</c:v>
                </c:pt>
                <c:pt idx="77">
                  <c:v>1748</c:v>
                </c:pt>
                <c:pt idx="78">
                  <c:v>2572</c:v>
                </c:pt>
                <c:pt idx="79">
                  <c:v>1846</c:v>
                </c:pt>
                <c:pt idx="80">
                  <c:v>1700</c:v>
                </c:pt>
                <c:pt idx="81">
                  <c:v>1641</c:v>
                </c:pt>
                <c:pt idx="82">
                  <c:v>2882</c:v>
                </c:pt>
                <c:pt idx="83">
                  <c:v>1535</c:v>
                </c:pt>
                <c:pt idx="84">
                  <c:v>2216</c:v>
                </c:pt>
                <c:pt idx="85">
                  <c:v>1859</c:v>
                </c:pt>
                <c:pt idx="86">
                  <c:v>2211</c:v>
                </c:pt>
                <c:pt idx="87">
                  <c:v>1969</c:v>
                </c:pt>
                <c:pt idx="88">
                  <c:v>1699</c:v>
                </c:pt>
                <c:pt idx="89">
                  <c:v>2199</c:v>
                </c:pt>
                <c:pt idx="90">
                  <c:v>2089</c:v>
                </c:pt>
                <c:pt idx="91">
                  <c:v>2339</c:v>
                </c:pt>
                <c:pt idx="92">
                  <c:v>2091</c:v>
                </c:pt>
                <c:pt idx="93">
                  <c:v>2037</c:v>
                </c:pt>
                <c:pt idx="94">
                  <c:v>2432</c:v>
                </c:pt>
                <c:pt idx="95">
                  <c:v>2391</c:v>
                </c:pt>
                <c:pt idx="96">
                  <c:v>2661</c:v>
                </c:pt>
                <c:pt idx="97">
                  <c:v>3146</c:v>
                </c:pt>
                <c:pt idx="98">
                  <c:v>2530</c:v>
                </c:pt>
                <c:pt idx="99">
                  <c:v>1750</c:v>
                </c:pt>
                <c:pt idx="100">
                  <c:v>2281</c:v>
                </c:pt>
                <c:pt idx="101">
                  <c:v>1664</c:v>
                </c:pt>
                <c:pt idx="102">
                  <c:v>2505</c:v>
                </c:pt>
                <c:pt idx="103">
                  <c:v>1928</c:v>
                </c:pt>
                <c:pt idx="104">
                  <c:v>1771</c:v>
                </c:pt>
                <c:pt idx="105">
                  <c:v>2633</c:v>
                </c:pt>
                <c:pt idx="106">
                  <c:v>2796</c:v>
                </c:pt>
                <c:pt idx="107">
                  <c:v>2752</c:v>
                </c:pt>
                <c:pt idx="108">
                  <c:v>2782</c:v>
                </c:pt>
                <c:pt idx="109">
                  <c:v>1989</c:v>
                </c:pt>
                <c:pt idx="110">
                  <c:v>2411</c:v>
                </c:pt>
                <c:pt idx="111">
                  <c:v>2019</c:v>
                </c:pt>
                <c:pt idx="112">
                  <c:v>1894</c:v>
                </c:pt>
                <c:pt idx="113">
                  <c:v>2429</c:v>
                </c:pt>
                <c:pt idx="114">
                  <c:v>2060</c:v>
                </c:pt>
                <c:pt idx="115">
                  <c:v>2855</c:v>
                </c:pt>
                <c:pt idx="116">
                  <c:v>3193</c:v>
                </c:pt>
                <c:pt idx="117">
                  <c:v>1939</c:v>
                </c:pt>
                <c:pt idx="118">
                  <c:v>2113</c:v>
                </c:pt>
                <c:pt idx="119">
                  <c:v>1796</c:v>
                </c:pt>
                <c:pt idx="120">
                  <c:v>2300</c:v>
                </c:pt>
                <c:pt idx="121">
                  <c:v>2361</c:v>
                </c:pt>
                <c:pt idx="122">
                  <c:v>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2-48D8-9FB8-23CFC796DD1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air'!$AS$152:$AS$155</c:f>
              <c:numCache>
                <c:formatCode>General</c:formatCode>
                <c:ptCount val="4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('charting air'!$AJ$156,'charting air'!$AJ$156)</c:f>
              <c:numCache>
                <c:formatCode>0.000</c:formatCode>
                <c:ptCount val="2"/>
                <c:pt idx="0">
                  <c:v>3147.2419253383086</c:v>
                </c:pt>
                <c:pt idx="1">
                  <c:v>3147.2419253383086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2-48D8-9FB8-23CFC796DD1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air'!$AS$152:$AS$153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('charting air'!$AJ$158,'charting air'!$AJ$158)</c:f>
              <c:numCache>
                <c:formatCode>0.000</c:formatCode>
                <c:ptCount val="2"/>
                <c:pt idx="0">
                  <c:v>3593.8794169330831</c:v>
                </c:pt>
                <c:pt idx="1">
                  <c:v>3593.8794169330831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F2-48D8-9FB8-23CFC796DD1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air'!$AS$152:$AS$153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('charting air'!$AJ$155,'charting air'!$AJ$155)</c:f>
              <c:numCache>
                <c:formatCode>0.000</c:formatCode>
                <c:ptCount val="2"/>
                <c:pt idx="0">
                  <c:v>1360.6919589592117</c:v>
                </c:pt>
                <c:pt idx="1">
                  <c:v>1360.6919589592117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2-48D8-9FB8-23CFC796DD1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air'!$AS$152:$AS$153</c:f>
              <c:numCache>
                <c:formatCode>General</c:formatCode>
                <c:ptCount val="2"/>
                <c:pt idx="0">
                  <c:v>1</c:v>
                </c:pt>
                <c:pt idx="1">
                  <c:v>123</c:v>
                </c:pt>
              </c:numCache>
            </c:numRef>
          </c:xVal>
          <c:yVal>
            <c:numRef>
              <c:f>('charting air'!$AJ$157,'charting air'!$AJ$157)</c:f>
              <c:numCache>
                <c:formatCode>0.000</c:formatCode>
                <c:ptCount val="2"/>
                <c:pt idx="0">
                  <c:v>914.05446736443741</c:v>
                </c:pt>
                <c:pt idx="1">
                  <c:v>914.05446736443741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2-48D8-9FB8-23CFC796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by FID</a:t>
            </a:r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+100'!$AS$20:$AS$137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'charting +100'!$H$20:$H$137</c:f>
              <c:numCache>
                <c:formatCode>#,##0</c:formatCode>
                <c:ptCount val="118"/>
                <c:pt idx="0">
                  <c:v>781653</c:v>
                </c:pt>
                <c:pt idx="1">
                  <c:v>522800</c:v>
                </c:pt>
                <c:pt idx="2">
                  <c:v>1109085</c:v>
                </c:pt>
                <c:pt idx="3">
                  <c:v>1007073</c:v>
                </c:pt>
                <c:pt idx="4">
                  <c:v>998061</c:v>
                </c:pt>
                <c:pt idx="5">
                  <c:v>711976</c:v>
                </c:pt>
                <c:pt idx="6">
                  <c:v>1063304</c:v>
                </c:pt>
                <c:pt idx="7">
                  <c:v>942786</c:v>
                </c:pt>
                <c:pt idx="8">
                  <c:v>952841</c:v>
                </c:pt>
                <c:pt idx="9">
                  <c:v>928590</c:v>
                </c:pt>
                <c:pt idx="10">
                  <c:v>880450</c:v>
                </c:pt>
                <c:pt idx="11">
                  <c:v>842487</c:v>
                </c:pt>
                <c:pt idx="12">
                  <c:v>790466</c:v>
                </c:pt>
                <c:pt idx="13">
                  <c:v>920198</c:v>
                </c:pt>
                <c:pt idx="14">
                  <c:v>927689</c:v>
                </c:pt>
                <c:pt idx="15">
                  <c:v>867873</c:v>
                </c:pt>
                <c:pt idx="16">
                  <c:v>950310</c:v>
                </c:pt>
                <c:pt idx="17">
                  <c:v>947188</c:v>
                </c:pt>
                <c:pt idx="18">
                  <c:v>874543</c:v>
                </c:pt>
                <c:pt idx="19">
                  <c:v>1023048</c:v>
                </c:pt>
                <c:pt idx="20">
                  <c:v>973356</c:v>
                </c:pt>
                <c:pt idx="21">
                  <c:v>983476</c:v>
                </c:pt>
                <c:pt idx="22">
                  <c:v>1037460</c:v>
                </c:pt>
                <c:pt idx="23">
                  <c:v>816199</c:v>
                </c:pt>
                <c:pt idx="24">
                  <c:v>905470</c:v>
                </c:pt>
                <c:pt idx="25">
                  <c:v>931503</c:v>
                </c:pt>
                <c:pt idx="26">
                  <c:v>950186</c:v>
                </c:pt>
                <c:pt idx="27">
                  <c:v>485986</c:v>
                </c:pt>
                <c:pt idx="28">
                  <c:v>422749</c:v>
                </c:pt>
                <c:pt idx="29">
                  <c:v>855295</c:v>
                </c:pt>
                <c:pt idx="30">
                  <c:v>541748</c:v>
                </c:pt>
                <c:pt idx="31">
                  <c:v>1024913</c:v>
                </c:pt>
                <c:pt idx="32">
                  <c:v>1094930</c:v>
                </c:pt>
                <c:pt idx="33">
                  <c:v>854491</c:v>
                </c:pt>
                <c:pt idx="34">
                  <c:v>959104</c:v>
                </c:pt>
                <c:pt idx="35">
                  <c:v>931283</c:v>
                </c:pt>
                <c:pt idx="36">
                  <c:v>934729</c:v>
                </c:pt>
                <c:pt idx="37">
                  <c:v>781012</c:v>
                </c:pt>
                <c:pt idx="38">
                  <c:v>859140</c:v>
                </c:pt>
                <c:pt idx="39">
                  <c:v>856045</c:v>
                </c:pt>
                <c:pt idx="40">
                  <c:v>671558</c:v>
                </c:pt>
                <c:pt idx="41">
                  <c:v>1174334</c:v>
                </c:pt>
                <c:pt idx="42">
                  <c:v>920392</c:v>
                </c:pt>
                <c:pt idx="43">
                  <c:v>948172</c:v>
                </c:pt>
                <c:pt idx="44">
                  <c:v>918395</c:v>
                </c:pt>
                <c:pt idx="45">
                  <c:v>905470</c:v>
                </c:pt>
                <c:pt idx="46">
                  <c:v>812848</c:v>
                </c:pt>
                <c:pt idx="47">
                  <c:v>503073</c:v>
                </c:pt>
                <c:pt idx="48">
                  <c:v>484870</c:v>
                </c:pt>
                <c:pt idx="49">
                  <c:v>985822</c:v>
                </c:pt>
                <c:pt idx="50">
                  <c:v>948061</c:v>
                </c:pt>
                <c:pt idx="51">
                  <c:v>744286</c:v>
                </c:pt>
                <c:pt idx="52">
                  <c:v>1041139</c:v>
                </c:pt>
                <c:pt idx="53">
                  <c:v>1074175</c:v>
                </c:pt>
                <c:pt idx="54">
                  <c:v>1066950</c:v>
                </c:pt>
                <c:pt idx="55">
                  <c:v>1080031</c:v>
                </c:pt>
                <c:pt idx="56">
                  <c:v>800686</c:v>
                </c:pt>
                <c:pt idx="57">
                  <c:v>897807</c:v>
                </c:pt>
                <c:pt idx="58">
                  <c:v>1038316</c:v>
                </c:pt>
                <c:pt idx="59">
                  <c:v>968922</c:v>
                </c:pt>
                <c:pt idx="60">
                  <c:v>992072</c:v>
                </c:pt>
                <c:pt idx="61">
                  <c:v>702131</c:v>
                </c:pt>
                <c:pt idx="62">
                  <c:v>657701</c:v>
                </c:pt>
                <c:pt idx="63">
                  <c:v>649094</c:v>
                </c:pt>
                <c:pt idx="64">
                  <c:v>660024</c:v>
                </c:pt>
                <c:pt idx="65">
                  <c:v>678528</c:v>
                </c:pt>
                <c:pt idx="66">
                  <c:v>653055</c:v>
                </c:pt>
                <c:pt idx="67">
                  <c:v>663627</c:v>
                </c:pt>
                <c:pt idx="68">
                  <c:v>684691</c:v>
                </c:pt>
                <c:pt idx="69">
                  <c:v>634367</c:v>
                </c:pt>
                <c:pt idx="70">
                  <c:v>642250</c:v>
                </c:pt>
                <c:pt idx="71">
                  <c:v>857174</c:v>
                </c:pt>
                <c:pt idx="72">
                  <c:v>929057</c:v>
                </c:pt>
                <c:pt idx="73">
                  <c:v>965165</c:v>
                </c:pt>
                <c:pt idx="74">
                  <c:v>914037</c:v>
                </c:pt>
                <c:pt idx="75">
                  <c:v>864537</c:v>
                </c:pt>
                <c:pt idx="76">
                  <c:v>845061</c:v>
                </c:pt>
                <c:pt idx="77">
                  <c:v>890993</c:v>
                </c:pt>
                <c:pt idx="78">
                  <c:v>713942</c:v>
                </c:pt>
                <c:pt idx="79">
                  <c:v>982195</c:v>
                </c:pt>
                <c:pt idx="80">
                  <c:v>729248</c:v>
                </c:pt>
                <c:pt idx="81">
                  <c:v>747651</c:v>
                </c:pt>
                <c:pt idx="82">
                  <c:v>419056</c:v>
                </c:pt>
                <c:pt idx="83">
                  <c:v>682790</c:v>
                </c:pt>
                <c:pt idx="84">
                  <c:v>624962</c:v>
                </c:pt>
                <c:pt idx="85">
                  <c:v>676529</c:v>
                </c:pt>
                <c:pt idx="86">
                  <c:v>709053</c:v>
                </c:pt>
                <c:pt idx="87">
                  <c:v>408466</c:v>
                </c:pt>
                <c:pt idx="88">
                  <c:v>722392</c:v>
                </c:pt>
                <c:pt idx="89">
                  <c:v>367529</c:v>
                </c:pt>
                <c:pt idx="90">
                  <c:v>892948</c:v>
                </c:pt>
                <c:pt idx="91">
                  <c:v>925412</c:v>
                </c:pt>
                <c:pt idx="92">
                  <c:v>605649</c:v>
                </c:pt>
                <c:pt idx="93">
                  <c:v>776477</c:v>
                </c:pt>
                <c:pt idx="94">
                  <c:v>380686</c:v>
                </c:pt>
                <c:pt idx="95">
                  <c:v>893700</c:v>
                </c:pt>
                <c:pt idx="96">
                  <c:v>601721</c:v>
                </c:pt>
                <c:pt idx="97">
                  <c:v>629791</c:v>
                </c:pt>
                <c:pt idx="98">
                  <c:v>872429</c:v>
                </c:pt>
                <c:pt idx="99">
                  <c:v>753065</c:v>
                </c:pt>
                <c:pt idx="100">
                  <c:v>933706</c:v>
                </c:pt>
                <c:pt idx="101">
                  <c:v>379929</c:v>
                </c:pt>
                <c:pt idx="102">
                  <c:v>1026679</c:v>
                </c:pt>
                <c:pt idx="103">
                  <c:v>447947</c:v>
                </c:pt>
                <c:pt idx="104">
                  <c:v>847854</c:v>
                </c:pt>
                <c:pt idx="105">
                  <c:v>876740</c:v>
                </c:pt>
                <c:pt idx="106">
                  <c:v>1035121</c:v>
                </c:pt>
                <c:pt idx="107">
                  <c:v>1092495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D-4490-849C-E47F55603AF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+100'!$AS$138:$AS$141</c:f>
              <c:numCache>
                <c:formatCode>General</c:formatCode>
                <c:ptCount val="4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+100'!$H$142,'charting +100'!$H$142)</c:f>
              <c:numCache>
                <c:formatCode>0.00</c:formatCode>
                <c:ptCount val="2"/>
                <c:pt idx="0">
                  <c:v>1198073.6073559243</c:v>
                </c:pt>
                <c:pt idx="1">
                  <c:v>1198073.6073559243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D-4490-849C-E47F55603AF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+100'!$H$144,'charting +100'!$H$144)</c:f>
              <c:numCache>
                <c:formatCode>0.00</c:formatCode>
                <c:ptCount val="2"/>
                <c:pt idx="0">
                  <c:v>1385691.2952931456</c:v>
                </c:pt>
                <c:pt idx="1">
                  <c:v>1385691.2952931456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D-4490-849C-E47F55603AF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+100'!$H$141,'charting +100'!$H$141)</c:f>
              <c:numCache>
                <c:formatCode>0.00</c:formatCode>
                <c:ptCount val="2"/>
                <c:pt idx="0">
                  <c:v>447602.85560703871</c:v>
                </c:pt>
                <c:pt idx="1">
                  <c:v>447602.85560703871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5D-4490-849C-E47F55603AF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+100'!$H$143,'charting +100'!$H$143)</c:f>
              <c:numCache>
                <c:formatCode>0.00</c:formatCode>
                <c:ptCount val="2"/>
                <c:pt idx="0">
                  <c:v>259985.16766981734</c:v>
                </c:pt>
                <c:pt idx="1">
                  <c:v>259985.16766981734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5D-4490-849C-E47F5560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+100'!$AS$20:$AS$137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'charting +100'!$AJ$20:$AJ$137</c:f>
              <c:numCache>
                <c:formatCode>#,##0</c:formatCode>
                <c:ptCount val="118"/>
                <c:pt idx="0">
                  <c:v>10595</c:v>
                </c:pt>
                <c:pt idx="1">
                  <c:v>7571</c:v>
                </c:pt>
                <c:pt idx="2">
                  <c:v>10691</c:v>
                </c:pt>
                <c:pt idx="3">
                  <c:v>10225</c:v>
                </c:pt>
                <c:pt idx="4">
                  <c:v>9949</c:v>
                </c:pt>
                <c:pt idx="5">
                  <c:v>7593</c:v>
                </c:pt>
                <c:pt idx="6">
                  <c:v>10800</c:v>
                </c:pt>
                <c:pt idx="7">
                  <c:v>11453</c:v>
                </c:pt>
                <c:pt idx="8">
                  <c:v>9748</c:v>
                </c:pt>
                <c:pt idx="9">
                  <c:v>9409</c:v>
                </c:pt>
                <c:pt idx="10">
                  <c:v>9931</c:v>
                </c:pt>
                <c:pt idx="11">
                  <c:v>9274</c:v>
                </c:pt>
                <c:pt idx="12">
                  <c:v>9021</c:v>
                </c:pt>
                <c:pt idx="13">
                  <c:v>9663</c:v>
                </c:pt>
                <c:pt idx="14">
                  <c:v>9000</c:v>
                </c:pt>
                <c:pt idx="15">
                  <c:v>9808</c:v>
                </c:pt>
                <c:pt idx="16">
                  <c:v>8840</c:v>
                </c:pt>
                <c:pt idx="17">
                  <c:v>13076</c:v>
                </c:pt>
                <c:pt idx="18">
                  <c:v>9996</c:v>
                </c:pt>
                <c:pt idx="19">
                  <c:v>10194</c:v>
                </c:pt>
                <c:pt idx="20">
                  <c:v>9968</c:v>
                </c:pt>
                <c:pt idx="21">
                  <c:v>10776</c:v>
                </c:pt>
                <c:pt idx="22">
                  <c:v>11248</c:v>
                </c:pt>
                <c:pt idx="23">
                  <c:v>10076</c:v>
                </c:pt>
                <c:pt idx="24">
                  <c:v>9326</c:v>
                </c:pt>
                <c:pt idx="25">
                  <c:v>9265</c:v>
                </c:pt>
                <c:pt idx="26">
                  <c:v>9767</c:v>
                </c:pt>
                <c:pt idx="27">
                  <c:v>7477</c:v>
                </c:pt>
                <c:pt idx="28">
                  <c:v>6981</c:v>
                </c:pt>
                <c:pt idx="29">
                  <c:v>9466</c:v>
                </c:pt>
                <c:pt idx="30">
                  <c:v>5883</c:v>
                </c:pt>
                <c:pt idx="31">
                  <c:v>10104</c:v>
                </c:pt>
                <c:pt idx="32">
                  <c:v>10798</c:v>
                </c:pt>
                <c:pt idx="33">
                  <c:v>9472</c:v>
                </c:pt>
                <c:pt idx="34">
                  <c:v>9747</c:v>
                </c:pt>
                <c:pt idx="35">
                  <c:v>9868</c:v>
                </c:pt>
                <c:pt idx="36">
                  <c:v>9635</c:v>
                </c:pt>
                <c:pt idx="37">
                  <c:v>8582</c:v>
                </c:pt>
                <c:pt idx="38">
                  <c:v>8986</c:v>
                </c:pt>
                <c:pt idx="39">
                  <c:v>8847</c:v>
                </c:pt>
                <c:pt idx="40">
                  <c:v>8173</c:v>
                </c:pt>
                <c:pt idx="41">
                  <c:v>11271</c:v>
                </c:pt>
                <c:pt idx="42">
                  <c:v>10662</c:v>
                </c:pt>
                <c:pt idx="43">
                  <c:v>9930</c:v>
                </c:pt>
                <c:pt idx="44">
                  <c:v>9939</c:v>
                </c:pt>
                <c:pt idx="45">
                  <c:v>9326</c:v>
                </c:pt>
                <c:pt idx="46">
                  <c:v>9275</c:v>
                </c:pt>
                <c:pt idx="47">
                  <c:v>7197</c:v>
                </c:pt>
                <c:pt idx="48">
                  <c:v>7346</c:v>
                </c:pt>
                <c:pt idx="49">
                  <c:v>10006</c:v>
                </c:pt>
                <c:pt idx="50">
                  <c:v>9472</c:v>
                </c:pt>
                <c:pt idx="51">
                  <c:v>8763</c:v>
                </c:pt>
                <c:pt idx="52">
                  <c:v>9810</c:v>
                </c:pt>
                <c:pt idx="53">
                  <c:v>10136</c:v>
                </c:pt>
                <c:pt idx="54">
                  <c:v>10848</c:v>
                </c:pt>
                <c:pt idx="55">
                  <c:v>10286</c:v>
                </c:pt>
                <c:pt idx="56">
                  <c:v>9470</c:v>
                </c:pt>
                <c:pt idx="57">
                  <c:v>10249</c:v>
                </c:pt>
                <c:pt idx="58">
                  <c:v>11222</c:v>
                </c:pt>
                <c:pt idx="59">
                  <c:v>12404</c:v>
                </c:pt>
                <c:pt idx="60">
                  <c:v>9506</c:v>
                </c:pt>
                <c:pt idx="61">
                  <c:v>8283</c:v>
                </c:pt>
                <c:pt idx="62">
                  <c:v>8794</c:v>
                </c:pt>
                <c:pt idx="63">
                  <c:v>7480</c:v>
                </c:pt>
                <c:pt idx="64">
                  <c:v>6845</c:v>
                </c:pt>
                <c:pt idx="65">
                  <c:v>7369</c:v>
                </c:pt>
                <c:pt idx="66">
                  <c:v>7993</c:v>
                </c:pt>
                <c:pt idx="67">
                  <c:v>7535</c:v>
                </c:pt>
                <c:pt idx="68">
                  <c:v>7727</c:v>
                </c:pt>
                <c:pt idx="69">
                  <c:v>8043</c:v>
                </c:pt>
                <c:pt idx="70">
                  <c:v>8173</c:v>
                </c:pt>
                <c:pt idx="71">
                  <c:v>8438</c:v>
                </c:pt>
                <c:pt idx="72">
                  <c:v>9808</c:v>
                </c:pt>
                <c:pt idx="73">
                  <c:v>10297</c:v>
                </c:pt>
                <c:pt idx="74">
                  <c:v>9204</c:v>
                </c:pt>
                <c:pt idx="75">
                  <c:v>9207</c:v>
                </c:pt>
                <c:pt idx="76">
                  <c:v>9059</c:v>
                </c:pt>
                <c:pt idx="77">
                  <c:v>9735</c:v>
                </c:pt>
                <c:pt idx="78">
                  <c:v>8145</c:v>
                </c:pt>
                <c:pt idx="79">
                  <c:v>10826</c:v>
                </c:pt>
                <c:pt idx="80">
                  <c:v>8687</c:v>
                </c:pt>
                <c:pt idx="81">
                  <c:v>8254</c:v>
                </c:pt>
                <c:pt idx="82">
                  <c:v>6046</c:v>
                </c:pt>
                <c:pt idx="83">
                  <c:v>8747</c:v>
                </c:pt>
                <c:pt idx="84">
                  <c:v>7552</c:v>
                </c:pt>
                <c:pt idx="85">
                  <c:v>7640</c:v>
                </c:pt>
                <c:pt idx="86">
                  <c:v>9036</c:v>
                </c:pt>
                <c:pt idx="87">
                  <c:v>6049</c:v>
                </c:pt>
                <c:pt idx="88">
                  <c:v>8724</c:v>
                </c:pt>
                <c:pt idx="89">
                  <c:v>6066</c:v>
                </c:pt>
                <c:pt idx="90">
                  <c:v>9576</c:v>
                </c:pt>
                <c:pt idx="91">
                  <c:v>10055</c:v>
                </c:pt>
                <c:pt idx="92">
                  <c:v>8563</c:v>
                </c:pt>
                <c:pt idx="93">
                  <c:v>8647</c:v>
                </c:pt>
                <c:pt idx="94">
                  <c:v>5958</c:v>
                </c:pt>
                <c:pt idx="95">
                  <c:v>9276</c:v>
                </c:pt>
                <c:pt idx="96">
                  <c:v>8348</c:v>
                </c:pt>
                <c:pt idx="97">
                  <c:v>7639</c:v>
                </c:pt>
                <c:pt idx="98">
                  <c:v>9424</c:v>
                </c:pt>
                <c:pt idx="99">
                  <c:v>10432</c:v>
                </c:pt>
                <c:pt idx="100">
                  <c:v>11015</c:v>
                </c:pt>
                <c:pt idx="101">
                  <c:v>6154</c:v>
                </c:pt>
                <c:pt idx="102">
                  <c:v>10512</c:v>
                </c:pt>
                <c:pt idx="103">
                  <c:v>6440</c:v>
                </c:pt>
                <c:pt idx="104">
                  <c:v>9160</c:v>
                </c:pt>
                <c:pt idx="105">
                  <c:v>9307</c:v>
                </c:pt>
                <c:pt idx="106">
                  <c:v>9814</c:v>
                </c:pt>
                <c:pt idx="107">
                  <c:v>11464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2-4EB0-B46B-6F0B1DD9CD5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+100'!$AS$138:$AS$141</c:f>
              <c:numCache>
                <c:formatCode>General</c:formatCode>
                <c:ptCount val="4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+100'!$AJ$142,'charting +100'!$AJ$142)</c:f>
              <c:numCache>
                <c:formatCode>0.00</c:formatCode>
                <c:ptCount val="2"/>
                <c:pt idx="0">
                  <c:v>12003.981417623407</c:v>
                </c:pt>
                <c:pt idx="1">
                  <c:v>12003.981417623407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2-4EB0-B46B-6F0B1DD9CD5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+100'!$AJ$144,'charting +100'!$AJ$144)</c:f>
              <c:numCache>
                <c:formatCode>0.00</c:formatCode>
                <c:ptCount val="2"/>
                <c:pt idx="0">
                  <c:v>13422.888793101776</c:v>
                </c:pt>
                <c:pt idx="1">
                  <c:v>13422.888793101776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2-4EB0-B46B-6F0B1DD9CD5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+100'!$AJ$141,'charting +100'!$AJ$141)</c:f>
              <c:numCache>
                <c:formatCode>0.00</c:formatCode>
                <c:ptCount val="2"/>
                <c:pt idx="0">
                  <c:v>6328.3519157099263</c:v>
                </c:pt>
                <c:pt idx="1">
                  <c:v>6328.3519157099263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C2-4EB0-B46B-6F0B1DD9CD5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+100'!$AJ$143,'charting +100'!$AJ$143)</c:f>
              <c:numCache>
                <c:formatCode>0.00</c:formatCode>
                <c:ptCount val="2"/>
                <c:pt idx="0">
                  <c:v>4909.4445402315559</c:v>
                </c:pt>
                <c:pt idx="1">
                  <c:v>4909.4445402315559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C2-4EB0-B46B-6F0B1DD9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by TCD</a:t>
            </a:r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+100'!$AS$20:$AS$137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'charting +100'!$V$20:$V$137</c:f>
              <c:numCache>
                <c:formatCode>#,##0</c:formatCode>
                <c:ptCount val="118"/>
                <c:pt idx="0">
                  <c:v>6884</c:v>
                </c:pt>
                <c:pt idx="1">
                  <c:v>5502</c:v>
                </c:pt>
                <c:pt idx="2">
                  <c:v>8881</c:v>
                </c:pt>
                <c:pt idx="3">
                  <c:v>7922</c:v>
                </c:pt>
                <c:pt idx="4">
                  <c:v>7911</c:v>
                </c:pt>
                <c:pt idx="5">
                  <c:v>6009</c:v>
                </c:pt>
                <c:pt idx="6">
                  <c:v>8643</c:v>
                </c:pt>
                <c:pt idx="7">
                  <c:v>8216</c:v>
                </c:pt>
                <c:pt idx="8">
                  <c:v>7915</c:v>
                </c:pt>
                <c:pt idx="9">
                  <c:v>8016</c:v>
                </c:pt>
                <c:pt idx="10">
                  <c:v>6923</c:v>
                </c:pt>
                <c:pt idx="11">
                  <c:v>6609</c:v>
                </c:pt>
                <c:pt idx="12">
                  <c:v>6153</c:v>
                </c:pt>
                <c:pt idx="13">
                  <c:v>6804</c:v>
                </c:pt>
                <c:pt idx="14">
                  <c:v>7835</c:v>
                </c:pt>
                <c:pt idx="15">
                  <c:v>6980</c:v>
                </c:pt>
                <c:pt idx="16">
                  <c:v>8219</c:v>
                </c:pt>
                <c:pt idx="17">
                  <c:v>7295</c:v>
                </c:pt>
                <c:pt idx="18">
                  <c:v>8036</c:v>
                </c:pt>
                <c:pt idx="19">
                  <c:v>7986</c:v>
                </c:pt>
                <c:pt idx="20">
                  <c:v>7906</c:v>
                </c:pt>
                <c:pt idx="21">
                  <c:v>7455</c:v>
                </c:pt>
                <c:pt idx="22">
                  <c:v>8871</c:v>
                </c:pt>
                <c:pt idx="23">
                  <c:v>6497</c:v>
                </c:pt>
                <c:pt idx="24">
                  <c:v>7416</c:v>
                </c:pt>
                <c:pt idx="25">
                  <c:v>7696</c:v>
                </c:pt>
                <c:pt idx="26">
                  <c:v>8508</c:v>
                </c:pt>
                <c:pt idx="27">
                  <c:v>3898</c:v>
                </c:pt>
                <c:pt idx="28">
                  <c:v>4039</c:v>
                </c:pt>
                <c:pt idx="29">
                  <c:v>6922</c:v>
                </c:pt>
                <c:pt idx="30">
                  <c:v>5015</c:v>
                </c:pt>
                <c:pt idx="31">
                  <c:v>9775</c:v>
                </c:pt>
                <c:pt idx="32">
                  <c:v>8707</c:v>
                </c:pt>
                <c:pt idx="33">
                  <c:v>7202</c:v>
                </c:pt>
                <c:pt idx="34">
                  <c:v>7877</c:v>
                </c:pt>
                <c:pt idx="35">
                  <c:v>8444</c:v>
                </c:pt>
                <c:pt idx="36">
                  <c:v>8478</c:v>
                </c:pt>
                <c:pt idx="37">
                  <c:v>5957</c:v>
                </c:pt>
                <c:pt idx="38">
                  <c:v>7273</c:v>
                </c:pt>
                <c:pt idx="39">
                  <c:v>7038</c:v>
                </c:pt>
                <c:pt idx="40">
                  <c:v>5411</c:v>
                </c:pt>
                <c:pt idx="41">
                  <c:v>9501</c:v>
                </c:pt>
                <c:pt idx="42">
                  <c:v>9153</c:v>
                </c:pt>
                <c:pt idx="43">
                  <c:v>7116</c:v>
                </c:pt>
                <c:pt idx="44">
                  <c:v>8032</c:v>
                </c:pt>
                <c:pt idx="45">
                  <c:v>7416</c:v>
                </c:pt>
                <c:pt idx="46">
                  <c:v>6722</c:v>
                </c:pt>
                <c:pt idx="47">
                  <c:v>4010</c:v>
                </c:pt>
                <c:pt idx="48">
                  <c:v>4411</c:v>
                </c:pt>
                <c:pt idx="49">
                  <c:v>7633</c:v>
                </c:pt>
                <c:pt idx="50">
                  <c:v>7379</c:v>
                </c:pt>
                <c:pt idx="51">
                  <c:v>6479</c:v>
                </c:pt>
                <c:pt idx="52">
                  <c:v>8589</c:v>
                </c:pt>
                <c:pt idx="53">
                  <c:v>8712</c:v>
                </c:pt>
                <c:pt idx="54">
                  <c:v>8475</c:v>
                </c:pt>
                <c:pt idx="55">
                  <c:v>8948</c:v>
                </c:pt>
                <c:pt idx="56">
                  <c:v>6961</c:v>
                </c:pt>
                <c:pt idx="57">
                  <c:v>9563</c:v>
                </c:pt>
                <c:pt idx="58">
                  <c:v>9384</c:v>
                </c:pt>
                <c:pt idx="59">
                  <c:v>8134</c:v>
                </c:pt>
                <c:pt idx="60">
                  <c:v>7977</c:v>
                </c:pt>
                <c:pt idx="61">
                  <c:v>5706</c:v>
                </c:pt>
                <c:pt idx="62">
                  <c:v>6043</c:v>
                </c:pt>
                <c:pt idx="63">
                  <c:v>6249</c:v>
                </c:pt>
                <c:pt idx="64">
                  <c:v>4987</c:v>
                </c:pt>
                <c:pt idx="65">
                  <c:v>6351</c:v>
                </c:pt>
                <c:pt idx="66">
                  <c:v>5739</c:v>
                </c:pt>
                <c:pt idx="67">
                  <c:v>5504</c:v>
                </c:pt>
                <c:pt idx="68">
                  <c:v>5180</c:v>
                </c:pt>
                <c:pt idx="69">
                  <c:v>4850</c:v>
                </c:pt>
                <c:pt idx="70">
                  <c:v>5414</c:v>
                </c:pt>
                <c:pt idx="71">
                  <c:v>6848</c:v>
                </c:pt>
                <c:pt idx="72">
                  <c:v>7951</c:v>
                </c:pt>
                <c:pt idx="73">
                  <c:v>7088</c:v>
                </c:pt>
                <c:pt idx="74">
                  <c:v>7598</c:v>
                </c:pt>
                <c:pt idx="75">
                  <c:v>6223</c:v>
                </c:pt>
                <c:pt idx="76">
                  <c:v>6624</c:v>
                </c:pt>
                <c:pt idx="77">
                  <c:v>6997</c:v>
                </c:pt>
                <c:pt idx="78">
                  <c:v>6051</c:v>
                </c:pt>
                <c:pt idx="79">
                  <c:v>7770</c:v>
                </c:pt>
                <c:pt idx="80">
                  <c:v>5902</c:v>
                </c:pt>
                <c:pt idx="81">
                  <c:v>6134</c:v>
                </c:pt>
                <c:pt idx="82">
                  <c:v>3475</c:v>
                </c:pt>
                <c:pt idx="83">
                  <c:v>5588</c:v>
                </c:pt>
                <c:pt idx="84">
                  <c:v>4629</c:v>
                </c:pt>
                <c:pt idx="85">
                  <c:v>6286</c:v>
                </c:pt>
                <c:pt idx="86">
                  <c:v>5153</c:v>
                </c:pt>
                <c:pt idx="87">
                  <c:v>3422</c:v>
                </c:pt>
                <c:pt idx="88">
                  <c:v>5932</c:v>
                </c:pt>
                <c:pt idx="89">
                  <c:v>3106</c:v>
                </c:pt>
                <c:pt idx="90">
                  <c:v>7016</c:v>
                </c:pt>
                <c:pt idx="91">
                  <c:v>7795</c:v>
                </c:pt>
                <c:pt idx="92">
                  <c:v>5072</c:v>
                </c:pt>
                <c:pt idx="93">
                  <c:v>6406</c:v>
                </c:pt>
                <c:pt idx="94">
                  <c:v>3301</c:v>
                </c:pt>
                <c:pt idx="95">
                  <c:v>7908</c:v>
                </c:pt>
                <c:pt idx="96">
                  <c:v>5356</c:v>
                </c:pt>
                <c:pt idx="97">
                  <c:v>6329</c:v>
                </c:pt>
                <c:pt idx="98">
                  <c:v>7415</c:v>
                </c:pt>
                <c:pt idx="99">
                  <c:v>6307</c:v>
                </c:pt>
                <c:pt idx="100">
                  <c:v>7415</c:v>
                </c:pt>
                <c:pt idx="101">
                  <c:v>3236</c:v>
                </c:pt>
                <c:pt idx="102">
                  <c:v>8780</c:v>
                </c:pt>
                <c:pt idx="103">
                  <c:v>4248</c:v>
                </c:pt>
                <c:pt idx="104">
                  <c:v>6573</c:v>
                </c:pt>
                <c:pt idx="105">
                  <c:v>7650</c:v>
                </c:pt>
                <c:pt idx="106">
                  <c:v>8564</c:v>
                </c:pt>
                <c:pt idx="107">
                  <c:v>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9-47E1-AF81-07258923CC4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+100'!$AS$138:$AS$141</c:f>
              <c:numCache>
                <c:formatCode>General</c:formatCode>
                <c:ptCount val="4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+100'!$V$142,'charting +100'!$V$142)</c:f>
              <c:numCache>
                <c:formatCode>0.00</c:formatCode>
                <c:ptCount val="2"/>
                <c:pt idx="0">
                  <c:v>9949.9305266934462</c:v>
                </c:pt>
                <c:pt idx="1">
                  <c:v>9949.9305266934462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9-47E1-AF81-07258923CC4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+100'!$V$144,'charting +100'!$V$144)</c:f>
              <c:numCache>
                <c:formatCode>0.00</c:formatCode>
                <c:ptCount val="2"/>
                <c:pt idx="0">
                  <c:v>11496.437456706837</c:v>
                </c:pt>
                <c:pt idx="1">
                  <c:v>11496.437456706837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C9-47E1-AF81-07258923CC4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+100'!$V$141,'charting +100'!$V$141)</c:f>
              <c:numCache>
                <c:formatCode>0.00</c:formatCode>
                <c:ptCount val="2"/>
                <c:pt idx="0">
                  <c:v>3763.9028066398873</c:v>
                </c:pt>
                <c:pt idx="1">
                  <c:v>3763.9028066398873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C9-47E1-AF81-07258923CC4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+100'!$AS$138:$AS$139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('charting +100'!$V$143,'charting +100'!$V$143)</c:f>
              <c:numCache>
                <c:formatCode>0.00</c:formatCode>
                <c:ptCount val="2"/>
                <c:pt idx="0">
                  <c:v>2217.3958766264977</c:v>
                </c:pt>
                <c:pt idx="1">
                  <c:v>2217.3958766264977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C9-47E1-AF81-07258923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6266</xdr:rowOff>
    </xdr:from>
    <xdr:to>
      <xdr:col>9</xdr:col>
      <xdr:colOff>415572</xdr:colOff>
      <xdr:row>15</xdr:row>
      <xdr:rowOff>80350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489054</xdr:colOff>
      <xdr:row>1</xdr:row>
      <xdr:rowOff>8074</xdr:rowOff>
    </xdr:from>
    <xdr:to>
      <xdr:col>20</xdr:col>
      <xdr:colOff>453070</xdr:colOff>
      <xdr:row>15</xdr:row>
      <xdr:rowOff>84275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285044</xdr:colOff>
      <xdr:row>0</xdr:row>
      <xdr:rowOff>0</xdr:rowOff>
    </xdr:from>
    <xdr:to>
      <xdr:col>9</xdr:col>
      <xdr:colOff>529166</xdr:colOff>
      <xdr:row>14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390629</xdr:colOff>
      <xdr:row>0</xdr:row>
      <xdr:rowOff>91683</xdr:rowOff>
    </xdr:from>
    <xdr:to>
      <xdr:col>31</xdr:col>
      <xdr:colOff>237171</xdr:colOff>
      <xdr:row>14</xdr:row>
      <xdr:rowOff>163650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745066</xdr:colOff>
      <xdr:row>0</xdr:row>
      <xdr:rowOff>38100</xdr:rowOff>
    </xdr:from>
    <xdr:to>
      <xdr:col>20</xdr:col>
      <xdr:colOff>261055</xdr:colOff>
      <xdr:row>14</xdr:row>
      <xdr:rowOff>116418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7"/>
  <sheetViews>
    <sheetView tabSelected="1" workbookViewId="0">
      <selection activeCell="AW3" sqref="AW3"/>
    </sheetView>
  </sheetViews>
  <sheetFormatPr defaultRowHeight="14.4" x14ac:dyDescent="0.3"/>
  <cols>
    <col min="2" max="2" width="23.5546875" customWidth="1"/>
    <col min="3" max="3" width="17.77734375" customWidth="1"/>
  </cols>
  <sheetData>
    <row r="1" spans="1:50" x14ac:dyDescent="0.3">
      <c r="A1" t="s">
        <v>17</v>
      </c>
      <c r="O1" t="s">
        <v>18</v>
      </c>
      <c r="AC1" t="s">
        <v>19</v>
      </c>
    </row>
    <row r="2" spans="1:50" ht="144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Q2" s="4" t="s">
        <v>20</v>
      </c>
      <c r="AR2" s="4" t="s">
        <v>21</v>
      </c>
      <c r="AS2" s="4"/>
      <c r="AT2" s="5" t="s">
        <v>23</v>
      </c>
      <c r="AU2" s="5" t="s">
        <v>22</v>
      </c>
      <c r="AW2" s="5" t="s">
        <v>24</v>
      </c>
      <c r="AX2" s="5" t="s">
        <v>25</v>
      </c>
    </row>
    <row r="3" spans="1:50" x14ac:dyDescent="0.3">
      <c r="A3">
        <v>50</v>
      </c>
      <c r="B3" t="s">
        <v>68</v>
      </c>
      <c r="C3" s="2">
        <v>44336.943310185183</v>
      </c>
      <c r="D3">
        <v>1</v>
      </c>
      <c r="E3" t="s">
        <v>14</v>
      </c>
      <c r="F3">
        <v>0</v>
      </c>
      <c r="G3">
        <v>6.21</v>
      </c>
      <c r="H3" s="3">
        <v>46241</v>
      </c>
      <c r="I3">
        <v>9.1999999999999998E-2</v>
      </c>
      <c r="J3" t="s">
        <v>15</v>
      </c>
      <c r="K3" t="s">
        <v>15</v>
      </c>
      <c r="L3" t="s">
        <v>15</v>
      </c>
      <c r="M3" t="s">
        <v>15</v>
      </c>
      <c r="O3">
        <v>50</v>
      </c>
      <c r="P3" t="s">
        <v>68</v>
      </c>
      <c r="Q3" s="2">
        <v>44336.943310185183</v>
      </c>
      <c r="R3">
        <v>1</v>
      </c>
      <c r="S3" t="s">
        <v>14</v>
      </c>
      <c r="T3">
        <v>0</v>
      </c>
      <c r="U3" t="s">
        <v>15</v>
      </c>
      <c r="V3" t="s">
        <v>15</v>
      </c>
      <c r="W3" t="s">
        <v>15</v>
      </c>
      <c r="X3" t="s">
        <v>15</v>
      </c>
      <c r="Y3" t="s">
        <v>15</v>
      </c>
      <c r="Z3" t="s">
        <v>15</v>
      </c>
      <c r="AA3" t="s">
        <v>15</v>
      </c>
      <c r="AC3">
        <v>50</v>
      </c>
      <c r="AD3" t="s">
        <v>68</v>
      </c>
      <c r="AE3" s="2">
        <v>44336.943310185183</v>
      </c>
      <c r="AF3">
        <v>1</v>
      </c>
      <c r="AG3" t="s">
        <v>14</v>
      </c>
      <c r="AH3">
        <v>0</v>
      </c>
      <c r="AI3">
        <v>12.335000000000001</v>
      </c>
      <c r="AJ3" s="3">
        <v>23989</v>
      </c>
      <c r="AK3">
        <v>4.7859999999999996</v>
      </c>
      <c r="AL3" t="s">
        <v>15</v>
      </c>
      <c r="AM3" t="s">
        <v>15</v>
      </c>
      <c r="AN3" t="s">
        <v>15</v>
      </c>
      <c r="AO3" t="s">
        <v>15</v>
      </c>
      <c r="AQ3">
        <v>1</v>
      </c>
      <c r="AT3" s="6">
        <f t="shared" ref="AT3:AT34" si="0">IF(H3&lt;15000,((0.00000002125*H3^2)+(0.002705*H3)+(-4.371)),(IF(H3&lt;700000,((-0.0000000008162*H3^2)+(0.003141*H3)+(0.4702)), ((0.000000003285*V3^2)+(0.1899*V3)+(559.5)))))</f>
        <v>143.96795760788783</v>
      </c>
      <c r="AU3" s="7">
        <f t="shared" ref="AU3:AU34" si="1">((-0.00000006277*AJ3^2)+(0.1854*AJ3)+(34.83))</f>
        <v>4446.2682149648299</v>
      </c>
      <c r="AW3" s="8">
        <f t="shared" ref="AW3:AW34" si="2">IF(H3&lt;10000,((-0.00000005795*H3^2)+(0.003823*H3)+(-6.715)),(IF(H3&lt;700000,((-0.0000000001209*H3^2)+(0.002635*H3)+(-0.4111)), ((-0.00000002007*V3^2)+(0.2564*V3)+(286.1)))))</f>
        <v>121.1754229832071</v>
      </c>
      <c r="AX3" s="9">
        <f t="shared" ref="AX3:AX34" si="3">(-0.00000001626*AJ3^2)+(0.1912*AJ3)+(-3.858)</f>
        <v>4573.4816233125403</v>
      </c>
    </row>
    <row r="4" spans="1:50" x14ac:dyDescent="0.3">
      <c r="A4">
        <v>50</v>
      </c>
      <c r="B4" t="s">
        <v>37</v>
      </c>
      <c r="C4" s="2">
        <v>44340.635289351849</v>
      </c>
      <c r="D4">
        <v>2</v>
      </c>
      <c r="E4" t="s">
        <v>14</v>
      </c>
      <c r="F4">
        <v>0</v>
      </c>
      <c r="G4">
        <v>6.0309999999999997</v>
      </c>
      <c r="H4" s="3">
        <v>39259</v>
      </c>
      <c r="I4">
        <v>7.6999999999999999E-2</v>
      </c>
      <c r="J4" t="s">
        <v>15</v>
      </c>
      <c r="K4" t="s">
        <v>15</v>
      </c>
      <c r="L4" t="s">
        <v>15</v>
      </c>
      <c r="M4" t="s">
        <v>15</v>
      </c>
      <c r="O4">
        <v>50</v>
      </c>
      <c r="P4" t="s">
        <v>37</v>
      </c>
      <c r="Q4" s="2">
        <v>44340.635289351849</v>
      </c>
      <c r="R4">
        <v>2</v>
      </c>
      <c r="S4" t="s">
        <v>14</v>
      </c>
      <c r="T4">
        <v>0</v>
      </c>
      <c r="U4" t="s">
        <v>15</v>
      </c>
      <c r="V4" s="3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C4">
        <v>50</v>
      </c>
      <c r="AD4" t="s">
        <v>37</v>
      </c>
      <c r="AE4" s="2">
        <v>44340.635289351849</v>
      </c>
      <c r="AF4">
        <v>2</v>
      </c>
      <c r="AG4" t="s">
        <v>14</v>
      </c>
      <c r="AH4">
        <v>0</v>
      </c>
      <c r="AI4">
        <v>12.167999999999999</v>
      </c>
      <c r="AJ4" s="3">
        <v>21541</v>
      </c>
      <c r="AK4">
        <v>4.3010000000000002</v>
      </c>
      <c r="AL4" t="s">
        <v>15</v>
      </c>
      <c r="AM4" t="s">
        <v>15</v>
      </c>
      <c r="AN4" t="s">
        <v>15</v>
      </c>
      <c r="AO4" t="s">
        <v>15</v>
      </c>
      <c r="AQ4">
        <v>1</v>
      </c>
      <c r="AT4" s="6">
        <f t="shared" si="0"/>
        <v>122.52473517608782</v>
      </c>
      <c r="AU4" s="7">
        <f t="shared" si="1"/>
        <v>3999.4051984736302</v>
      </c>
      <c r="AW4" s="8">
        <f t="shared" si="2"/>
        <v>102.8500255681071</v>
      </c>
      <c r="AX4" s="9">
        <f t="shared" si="3"/>
        <v>4107.2363212869404</v>
      </c>
    </row>
    <row r="5" spans="1:50" x14ac:dyDescent="0.3">
      <c r="A5">
        <v>94</v>
      </c>
      <c r="B5" t="s">
        <v>152</v>
      </c>
      <c r="C5" s="2">
        <v>44336.574699074074</v>
      </c>
      <c r="D5">
        <v>3</v>
      </c>
      <c r="E5" t="s">
        <v>14</v>
      </c>
      <c r="F5">
        <v>0</v>
      </c>
      <c r="G5">
        <v>6.0359999999999996</v>
      </c>
      <c r="H5" s="3">
        <v>44058</v>
      </c>
      <c r="I5">
        <v>8.6999999999999994E-2</v>
      </c>
      <c r="J5" t="s">
        <v>15</v>
      </c>
      <c r="K5" t="s">
        <v>15</v>
      </c>
      <c r="L5" t="s">
        <v>15</v>
      </c>
      <c r="M5" t="s">
        <v>15</v>
      </c>
      <c r="O5">
        <v>94</v>
      </c>
      <c r="P5" t="s">
        <v>152</v>
      </c>
      <c r="Q5" s="2">
        <v>44336.574699074074</v>
      </c>
      <c r="R5">
        <v>3</v>
      </c>
      <c r="S5" t="s">
        <v>14</v>
      </c>
      <c r="T5">
        <v>0</v>
      </c>
      <c r="U5" t="s">
        <v>15</v>
      </c>
      <c r="V5" t="s">
        <v>15</v>
      </c>
      <c r="W5" t="s">
        <v>15</v>
      </c>
      <c r="X5" t="s">
        <v>15</v>
      </c>
      <c r="Y5" t="s">
        <v>15</v>
      </c>
      <c r="Z5" t="s">
        <v>15</v>
      </c>
      <c r="AA5" t="s">
        <v>15</v>
      </c>
      <c r="AC5">
        <v>94</v>
      </c>
      <c r="AD5" t="s">
        <v>152</v>
      </c>
      <c r="AE5" s="2">
        <v>44336.574699074074</v>
      </c>
      <c r="AF5">
        <v>3</v>
      </c>
      <c r="AG5" t="s">
        <v>14</v>
      </c>
      <c r="AH5">
        <v>0</v>
      </c>
      <c r="AI5">
        <v>12.164</v>
      </c>
      <c r="AJ5" s="3">
        <v>21510</v>
      </c>
      <c r="AK5">
        <v>4.2949999999999999</v>
      </c>
      <c r="AL5" t="s">
        <v>15</v>
      </c>
      <c r="AM5" t="s">
        <v>15</v>
      </c>
      <c r="AN5" t="s">
        <v>15</v>
      </c>
      <c r="AO5" t="s">
        <v>15</v>
      </c>
      <c r="AQ5">
        <v>1</v>
      </c>
      <c r="AT5" s="6">
        <f t="shared" si="0"/>
        <v>137.2720461695032</v>
      </c>
      <c r="AU5" s="7">
        <f t="shared" si="1"/>
        <v>3993.7415701230002</v>
      </c>
      <c r="AW5" s="8">
        <f t="shared" si="2"/>
        <v>115.44705011969241</v>
      </c>
      <c r="AX5" s="9">
        <f t="shared" si="3"/>
        <v>4101.3308215739999</v>
      </c>
    </row>
    <row r="6" spans="1:50" x14ac:dyDescent="0.3">
      <c r="A6">
        <v>78</v>
      </c>
      <c r="B6" t="s">
        <v>96</v>
      </c>
      <c r="C6" s="2">
        <v>44337.54</v>
      </c>
      <c r="D6">
        <v>4</v>
      </c>
      <c r="E6" t="s">
        <v>14</v>
      </c>
      <c r="F6">
        <v>0</v>
      </c>
      <c r="G6">
        <v>6.0330000000000004</v>
      </c>
      <c r="H6" s="3">
        <v>106761</v>
      </c>
      <c r="I6">
        <v>0.218</v>
      </c>
      <c r="J6" t="s">
        <v>15</v>
      </c>
      <c r="K6" t="s">
        <v>15</v>
      </c>
      <c r="L6" t="s">
        <v>15</v>
      </c>
      <c r="M6" t="s">
        <v>15</v>
      </c>
      <c r="O6">
        <v>78</v>
      </c>
      <c r="P6" t="s">
        <v>96</v>
      </c>
      <c r="Q6" s="2">
        <v>44337.54</v>
      </c>
      <c r="R6">
        <v>4</v>
      </c>
      <c r="S6" t="s">
        <v>14</v>
      </c>
      <c r="T6">
        <v>0</v>
      </c>
      <c r="U6" t="s">
        <v>15</v>
      </c>
      <c r="V6" t="s">
        <v>15</v>
      </c>
      <c r="W6" t="s">
        <v>15</v>
      </c>
      <c r="X6" t="s">
        <v>15</v>
      </c>
      <c r="Y6" t="s">
        <v>15</v>
      </c>
      <c r="Z6" t="s">
        <v>15</v>
      </c>
      <c r="AA6" t="s">
        <v>15</v>
      </c>
      <c r="AC6">
        <v>78</v>
      </c>
      <c r="AD6" t="s">
        <v>96</v>
      </c>
      <c r="AE6" s="2">
        <v>44337.54</v>
      </c>
      <c r="AF6">
        <v>4</v>
      </c>
      <c r="AG6" t="s">
        <v>14</v>
      </c>
      <c r="AH6">
        <v>0</v>
      </c>
      <c r="AI6">
        <v>12.118</v>
      </c>
      <c r="AJ6" s="3">
        <v>62184</v>
      </c>
      <c r="AK6">
        <v>12.317</v>
      </c>
      <c r="AL6" t="s">
        <v>15</v>
      </c>
      <c r="AM6" t="s">
        <v>15</v>
      </c>
      <c r="AN6" t="s">
        <v>15</v>
      </c>
      <c r="AO6" t="s">
        <v>15</v>
      </c>
      <c r="AQ6">
        <v>1</v>
      </c>
      <c r="AT6" s="6">
        <f t="shared" si="0"/>
        <v>326.50352594303979</v>
      </c>
      <c r="AU6" s="7">
        <f t="shared" si="1"/>
        <v>11321.021434538879</v>
      </c>
      <c r="AW6" s="8">
        <f t="shared" si="2"/>
        <v>279.52612754547113</v>
      </c>
      <c r="AX6" s="9">
        <f t="shared" si="3"/>
        <v>11822.84782134144</v>
      </c>
    </row>
    <row r="7" spans="1:50" x14ac:dyDescent="0.3">
      <c r="A7">
        <v>48</v>
      </c>
      <c r="B7" t="s">
        <v>66</v>
      </c>
      <c r="C7" s="2">
        <v>44336.900729166664</v>
      </c>
      <c r="D7">
        <v>5</v>
      </c>
      <c r="E7" t="s">
        <v>14</v>
      </c>
      <c r="F7">
        <v>0</v>
      </c>
      <c r="G7">
        <v>6.03</v>
      </c>
      <c r="H7" s="3">
        <v>92477</v>
      </c>
      <c r="I7">
        <v>0.188</v>
      </c>
      <c r="J7" t="s">
        <v>15</v>
      </c>
      <c r="K7" t="s">
        <v>15</v>
      </c>
      <c r="L7" t="s">
        <v>15</v>
      </c>
      <c r="M7" t="s">
        <v>15</v>
      </c>
      <c r="O7">
        <v>48</v>
      </c>
      <c r="P7" t="s">
        <v>66</v>
      </c>
      <c r="Q7" s="2">
        <v>44336.900729166664</v>
      </c>
      <c r="R7">
        <v>5</v>
      </c>
      <c r="S7" t="s">
        <v>14</v>
      </c>
      <c r="T7">
        <v>0</v>
      </c>
      <c r="U7" t="s">
        <v>15</v>
      </c>
      <c r="V7" t="s">
        <v>15</v>
      </c>
      <c r="W7" t="s">
        <v>15</v>
      </c>
      <c r="X7" t="s">
        <v>15</v>
      </c>
      <c r="Y7" t="s">
        <v>15</v>
      </c>
      <c r="Z7" t="s">
        <v>15</v>
      </c>
      <c r="AA7" t="s">
        <v>15</v>
      </c>
      <c r="AC7">
        <v>48</v>
      </c>
      <c r="AD7" t="s">
        <v>66</v>
      </c>
      <c r="AE7" s="2">
        <v>44336.900729166664</v>
      </c>
      <c r="AF7">
        <v>5</v>
      </c>
      <c r="AG7" t="s">
        <v>14</v>
      </c>
      <c r="AH7">
        <v>0</v>
      </c>
      <c r="AI7">
        <v>12.132</v>
      </c>
      <c r="AJ7" s="3">
        <v>55262</v>
      </c>
      <c r="AK7">
        <v>10.959</v>
      </c>
      <c r="AL7" t="s">
        <v>15</v>
      </c>
      <c r="AM7" t="s">
        <v>15</v>
      </c>
      <c r="AN7" t="s">
        <v>15</v>
      </c>
      <c r="AO7" t="s">
        <v>15</v>
      </c>
      <c r="AQ7">
        <v>1</v>
      </c>
      <c r="AT7" s="6">
        <f t="shared" si="0"/>
        <v>283.96031824923017</v>
      </c>
      <c r="AU7" s="7">
        <f t="shared" si="1"/>
        <v>10088.71220981612</v>
      </c>
      <c r="AW7" s="8">
        <f t="shared" si="2"/>
        <v>242.23185874054391</v>
      </c>
      <c r="AX7" s="9">
        <f t="shared" si="3"/>
        <v>10512.58017064856</v>
      </c>
    </row>
    <row r="8" spans="1:50" x14ac:dyDescent="0.3">
      <c r="A8">
        <v>58</v>
      </c>
      <c r="B8" t="s">
        <v>45</v>
      </c>
      <c r="C8" s="2">
        <v>44340.805914351855</v>
      </c>
      <c r="D8">
        <v>6</v>
      </c>
      <c r="E8" t="s">
        <v>14</v>
      </c>
      <c r="F8">
        <v>0</v>
      </c>
      <c r="G8">
        <v>6.008</v>
      </c>
      <c r="H8" s="3">
        <v>98935</v>
      </c>
      <c r="I8">
        <v>0.20100000000000001</v>
      </c>
      <c r="J8" t="s">
        <v>15</v>
      </c>
      <c r="K8" t="s">
        <v>15</v>
      </c>
      <c r="L8" t="s">
        <v>15</v>
      </c>
      <c r="M8" t="s">
        <v>15</v>
      </c>
      <c r="O8">
        <v>58</v>
      </c>
      <c r="P8" t="s">
        <v>45</v>
      </c>
      <c r="Q8" s="2">
        <v>44340.805914351855</v>
      </c>
      <c r="R8">
        <v>6</v>
      </c>
      <c r="S8" t="s">
        <v>14</v>
      </c>
      <c r="T8">
        <v>0</v>
      </c>
      <c r="U8" t="s">
        <v>15</v>
      </c>
      <c r="V8" t="s">
        <v>15</v>
      </c>
      <c r="W8" t="s">
        <v>15</v>
      </c>
      <c r="X8" t="s">
        <v>15</v>
      </c>
      <c r="Y8" t="s">
        <v>15</v>
      </c>
      <c r="Z8" t="s">
        <v>15</v>
      </c>
      <c r="AA8" t="s">
        <v>15</v>
      </c>
      <c r="AC8">
        <v>58</v>
      </c>
      <c r="AD8" t="s">
        <v>45</v>
      </c>
      <c r="AE8" s="2">
        <v>44340.805914351855</v>
      </c>
      <c r="AF8">
        <v>6</v>
      </c>
      <c r="AG8" t="s">
        <v>14</v>
      </c>
      <c r="AH8">
        <v>0</v>
      </c>
      <c r="AI8">
        <v>12.103</v>
      </c>
      <c r="AJ8" s="3">
        <v>59933</v>
      </c>
      <c r="AK8">
        <v>11.875999999999999</v>
      </c>
      <c r="AL8" t="s">
        <v>15</v>
      </c>
      <c r="AM8" t="s">
        <v>15</v>
      </c>
      <c r="AN8" t="s">
        <v>15</v>
      </c>
      <c r="AO8" t="s">
        <v>15</v>
      </c>
      <c r="AQ8">
        <v>1</v>
      </c>
      <c r="AT8" s="6">
        <f t="shared" si="0"/>
        <v>303.23595984555499</v>
      </c>
      <c r="AU8" s="7">
        <f t="shared" si="1"/>
        <v>10920.940589025469</v>
      </c>
      <c r="AW8" s="8">
        <f t="shared" si="2"/>
        <v>259.09923957219758</v>
      </c>
      <c r="AX8" s="9">
        <f t="shared" si="3"/>
        <v>11396.926257408859</v>
      </c>
    </row>
    <row r="9" spans="1:50" x14ac:dyDescent="0.3">
      <c r="A9">
        <v>74</v>
      </c>
      <c r="B9" t="s">
        <v>132</v>
      </c>
      <c r="C9" s="2">
        <v>44336.148402777777</v>
      </c>
      <c r="D9">
        <v>7</v>
      </c>
      <c r="E9" t="s">
        <v>14</v>
      </c>
      <c r="F9">
        <v>0</v>
      </c>
      <c r="G9">
        <v>6.0030000000000001</v>
      </c>
      <c r="H9" s="3">
        <v>850371</v>
      </c>
      <c r="I9">
        <v>1.7689999999999999</v>
      </c>
      <c r="J9" t="s">
        <v>15</v>
      </c>
      <c r="K9" t="s">
        <v>15</v>
      </c>
      <c r="L9" t="s">
        <v>15</v>
      </c>
      <c r="M9" t="s">
        <v>15</v>
      </c>
      <c r="O9">
        <v>74</v>
      </c>
      <c r="P9" t="s">
        <v>132</v>
      </c>
      <c r="Q9" s="2">
        <v>44336.148402777777</v>
      </c>
      <c r="R9">
        <v>7</v>
      </c>
      <c r="S9" t="s">
        <v>14</v>
      </c>
      <c r="T9">
        <v>0</v>
      </c>
      <c r="U9">
        <v>5.9509999999999996</v>
      </c>
      <c r="V9" s="3">
        <v>6931</v>
      </c>
      <c r="W9">
        <v>1.9750000000000001</v>
      </c>
      <c r="X9" t="s">
        <v>15</v>
      </c>
      <c r="Y9" t="s">
        <v>15</v>
      </c>
      <c r="Z9" t="s">
        <v>15</v>
      </c>
      <c r="AA9" t="s">
        <v>15</v>
      </c>
      <c r="AC9">
        <v>74</v>
      </c>
      <c r="AD9" t="s">
        <v>132</v>
      </c>
      <c r="AE9" s="2">
        <v>44336.148402777777</v>
      </c>
      <c r="AF9">
        <v>7</v>
      </c>
      <c r="AG9" t="s">
        <v>14</v>
      </c>
      <c r="AH9">
        <v>0</v>
      </c>
      <c r="AI9">
        <v>12.124000000000001</v>
      </c>
      <c r="AJ9" s="3">
        <v>30014</v>
      </c>
      <c r="AK9">
        <v>5.9809999999999999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si="0"/>
        <v>1875.8547073298851</v>
      </c>
      <c r="AU9" s="7">
        <f t="shared" si="1"/>
        <v>5542.8798608970801</v>
      </c>
      <c r="AW9" s="8">
        <f t="shared" si="2"/>
        <v>2062.2442620667302</v>
      </c>
      <c r="AX9" s="9">
        <f t="shared" si="3"/>
        <v>5720.1711384130404</v>
      </c>
    </row>
    <row r="10" spans="1:50" x14ac:dyDescent="0.3">
      <c r="A10">
        <v>68</v>
      </c>
      <c r="B10" t="s">
        <v>86</v>
      </c>
      <c r="C10" s="2">
        <v>44337.326689814814</v>
      </c>
      <c r="D10">
        <v>8</v>
      </c>
      <c r="E10" t="s">
        <v>14</v>
      </c>
      <c r="F10">
        <v>0</v>
      </c>
      <c r="G10">
        <v>6.0270000000000001</v>
      </c>
      <c r="H10" s="3">
        <v>810411</v>
      </c>
      <c r="I10">
        <v>1.6859999999999999</v>
      </c>
      <c r="J10" t="s">
        <v>15</v>
      </c>
      <c r="K10" t="s">
        <v>15</v>
      </c>
      <c r="L10" t="s">
        <v>15</v>
      </c>
      <c r="M10" t="s">
        <v>15</v>
      </c>
      <c r="O10">
        <v>68</v>
      </c>
      <c r="P10" t="s">
        <v>86</v>
      </c>
      <c r="Q10" s="2">
        <v>44337.326689814814</v>
      </c>
      <c r="R10">
        <v>8</v>
      </c>
      <c r="S10" t="s">
        <v>14</v>
      </c>
      <c r="T10">
        <v>0</v>
      </c>
      <c r="U10">
        <v>5.9829999999999997</v>
      </c>
      <c r="V10" s="3">
        <v>6568</v>
      </c>
      <c r="W10">
        <v>1.8779999999999999</v>
      </c>
      <c r="X10" t="s">
        <v>15</v>
      </c>
      <c r="Y10" t="s">
        <v>15</v>
      </c>
      <c r="Z10" t="s">
        <v>15</v>
      </c>
      <c r="AA10" t="s">
        <v>15</v>
      </c>
      <c r="AC10">
        <v>68</v>
      </c>
      <c r="AD10" t="s">
        <v>86</v>
      </c>
      <c r="AE10" s="2">
        <v>44337.326689814814</v>
      </c>
      <c r="AF10">
        <v>8</v>
      </c>
      <c r="AG10" t="s">
        <v>14</v>
      </c>
      <c r="AH10">
        <v>0</v>
      </c>
      <c r="AI10">
        <v>12.162000000000001</v>
      </c>
      <c r="AJ10" s="3">
        <v>27060</v>
      </c>
      <c r="AK10">
        <v>5.3949999999999996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1806.9049103798402</v>
      </c>
      <c r="AU10" s="7">
        <f t="shared" si="1"/>
        <v>5005.7910692280002</v>
      </c>
      <c r="AW10" s="8">
        <f t="shared" si="2"/>
        <v>1969.2694078163199</v>
      </c>
      <c r="AX10" s="9">
        <f t="shared" si="3"/>
        <v>5158.1077190639999</v>
      </c>
    </row>
    <row r="11" spans="1:50" x14ac:dyDescent="0.3">
      <c r="A11">
        <v>50</v>
      </c>
      <c r="B11" t="s">
        <v>108</v>
      </c>
      <c r="C11" s="2">
        <v>44335.63722222222</v>
      </c>
      <c r="D11">
        <v>9</v>
      </c>
      <c r="E11" t="s">
        <v>14</v>
      </c>
      <c r="F11">
        <v>0</v>
      </c>
      <c r="G11">
        <v>6.0010000000000003</v>
      </c>
      <c r="H11" s="3">
        <v>758296</v>
      </c>
      <c r="I11">
        <v>1.577</v>
      </c>
      <c r="J11" t="s">
        <v>15</v>
      </c>
      <c r="K11" t="s">
        <v>15</v>
      </c>
      <c r="L11" t="s">
        <v>15</v>
      </c>
      <c r="M11" t="s">
        <v>15</v>
      </c>
      <c r="O11">
        <v>50</v>
      </c>
      <c r="P11" t="s">
        <v>108</v>
      </c>
      <c r="Q11" s="2">
        <v>44335.63722222222</v>
      </c>
      <c r="R11">
        <v>9</v>
      </c>
      <c r="S11" t="s">
        <v>14</v>
      </c>
      <c r="T11">
        <v>0</v>
      </c>
      <c r="U11">
        <v>5.952</v>
      </c>
      <c r="V11" s="3">
        <v>6076</v>
      </c>
      <c r="W11">
        <v>1.746</v>
      </c>
      <c r="X11" t="s">
        <v>15</v>
      </c>
      <c r="Y11" t="s">
        <v>15</v>
      </c>
      <c r="Z11" t="s">
        <v>15</v>
      </c>
      <c r="AA11" t="s">
        <v>15</v>
      </c>
      <c r="AC11">
        <v>50</v>
      </c>
      <c r="AD11" t="s">
        <v>108</v>
      </c>
      <c r="AE11" s="2">
        <v>44335.63722222222</v>
      </c>
      <c r="AF11">
        <v>9</v>
      </c>
      <c r="AG11" t="s">
        <v>14</v>
      </c>
      <c r="AH11">
        <v>0</v>
      </c>
      <c r="AI11">
        <v>12.112</v>
      </c>
      <c r="AJ11" s="3">
        <v>28180</v>
      </c>
      <c r="AK11">
        <v>5.617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1713.45367489416</v>
      </c>
      <c r="AU11" s="7">
        <f t="shared" si="1"/>
        <v>5209.5555646519997</v>
      </c>
      <c r="AW11" s="8">
        <f t="shared" si="2"/>
        <v>1843.2454602356802</v>
      </c>
      <c r="AX11" s="9">
        <f t="shared" si="3"/>
        <v>5371.245732376</v>
      </c>
    </row>
    <row r="12" spans="1:50" x14ac:dyDescent="0.3">
      <c r="A12">
        <v>57</v>
      </c>
      <c r="B12" t="s">
        <v>44</v>
      </c>
      <c r="C12" s="2">
        <v>44340.784571759257</v>
      </c>
      <c r="D12">
        <v>10</v>
      </c>
      <c r="E12" t="s">
        <v>14</v>
      </c>
      <c r="F12">
        <v>0</v>
      </c>
      <c r="G12">
        <v>6.0460000000000003</v>
      </c>
      <c r="H12" s="3">
        <v>7102</v>
      </c>
      <c r="I12">
        <v>0.01</v>
      </c>
      <c r="J12" t="s">
        <v>15</v>
      </c>
      <c r="K12" t="s">
        <v>15</v>
      </c>
      <c r="L12" t="s">
        <v>15</v>
      </c>
      <c r="M12" t="s">
        <v>15</v>
      </c>
      <c r="O12">
        <v>57</v>
      </c>
      <c r="P12" t="s">
        <v>44</v>
      </c>
      <c r="Q12" s="2">
        <v>44340.784571759257</v>
      </c>
      <c r="R12">
        <v>10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57</v>
      </c>
      <c r="AD12" t="s">
        <v>44</v>
      </c>
      <c r="AE12" s="2">
        <v>44340.784571759257</v>
      </c>
      <c r="AF12">
        <v>10</v>
      </c>
      <c r="AG12" t="s">
        <v>14</v>
      </c>
      <c r="AH12">
        <v>0</v>
      </c>
      <c r="AI12">
        <v>12.183</v>
      </c>
      <c r="AJ12" s="3">
        <v>5280</v>
      </c>
      <c r="AK12">
        <v>1.0640000000000001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15.911726084999996</v>
      </c>
      <c r="AU12" s="7">
        <f t="shared" si="1"/>
        <v>1011.9920728320001</v>
      </c>
      <c r="AW12" s="8">
        <f t="shared" si="2"/>
        <v>17.513040488200001</v>
      </c>
      <c r="AX12" s="9">
        <f t="shared" si="3"/>
        <v>1005.2246972160001</v>
      </c>
    </row>
    <row r="13" spans="1:50" x14ac:dyDescent="0.3">
      <c r="A13">
        <v>59</v>
      </c>
      <c r="B13" t="s">
        <v>77</v>
      </c>
      <c r="C13" s="2">
        <v>44337.134976851848</v>
      </c>
      <c r="D13">
        <v>11</v>
      </c>
      <c r="E13" t="s">
        <v>14</v>
      </c>
      <c r="F13">
        <v>0</v>
      </c>
      <c r="G13">
        <v>6.0209999999999999</v>
      </c>
      <c r="H13" s="3">
        <v>7727</v>
      </c>
      <c r="I13">
        <v>1.0999999999999999E-2</v>
      </c>
      <c r="J13" t="s">
        <v>15</v>
      </c>
      <c r="K13" t="s">
        <v>15</v>
      </c>
      <c r="L13" t="s">
        <v>15</v>
      </c>
      <c r="M13" t="s">
        <v>15</v>
      </c>
      <c r="O13">
        <v>59</v>
      </c>
      <c r="P13" t="s">
        <v>77</v>
      </c>
      <c r="Q13" s="2">
        <v>44337.134976851848</v>
      </c>
      <c r="R13">
        <v>11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59</v>
      </c>
      <c r="AD13" t="s">
        <v>77</v>
      </c>
      <c r="AE13" s="2">
        <v>44337.134976851848</v>
      </c>
      <c r="AF13">
        <v>11</v>
      </c>
      <c r="AG13" t="s">
        <v>14</v>
      </c>
      <c r="AH13">
        <v>0</v>
      </c>
      <c r="AI13">
        <v>12.141999999999999</v>
      </c>
      <c r="AJ13" s="3">
        <v>4870</v>
      </c>
      <c r="AK13">
        <v>0.98199999999999998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17.799298741249999</v>
      </c>
      <c r="AU13" s="7">
        <f t="shared" si="1"/>
        <v>936.23929018700005</v>
      </c>
      <c r="AW13" s="8">
        <f t="shared" si="2"/>
        <v>19.365327644449998</v>
      </c>
      <c r="AX13" s="9">
        <f t="shared" si="3"/>
        <v>926.90036320600007</v>
      </c>
    </row>
    <row r="14" spans="1:50" x14ac:dyDescent="0.3">
      <c r="A14">
        <v>90</v>
      </c>
      <c r="B14" t="s">
        <v>148</v>
      </c>
      <c r="C14" s="2">
        <v>44336.489421296297</v>
      </c>
      <c r="D14">
        <v>12</v>
      </c>
      <c r="E14" t="s">
        <v>14</v>
      </c>
      <c r="F14">
        <v>0</v>
      </c>
      <c r="G14">
        <v>6.0179999999999998</v>
      </c>
      <c r="H14" s="3">
        <v>7724</v>
      </c>
      <c r="I14">
        <v>1.0999999999999999E-2</v>
      </c>
      <c r="J14" t="s">
        <v>15</v>
      </c>
      <c r="K14" t="s">
        <v>15</v>
      </c>
      <c r="L14" t="s">
        <v>15</v>
      </c>
      <c r="M14" t="s">
        <v>15</v>
      </c>
      <c r="O14">
        <v>90</v>
      </c>
      <c r="P14" t="s">
        <v>148</v>
      </c>
      <c r="Q14" s="2">
        <v>44336.489421296297</v>
      </c>
      <c r="R14">
        <v>12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90</v>
      </c>
      <c r="AD14" t="s">
        <v>148</v>
      </c>
      <c r="AE14" s="2">
        <v>44336.489421296297</v>
      </c>
      <c r="AF14">
        <v>12</v>
      </c>
      <c r="AG14" t="s">
        <v>14</v>
      </c>
      <c r="AH14">
        <v>0</v>
      </c>
      <c r="AI14">
        <v>12.144</v>
      </c>
      <c r="AJ14" s="3">
        <v>6193</v>
      </c>
      <c r="AK14">
        <v>1.246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17.790198740000001</v>
      </c>
      <c r="AU14" s="7">
        <f t="shared" si="1"/>
        <v>1180.6047665602698</v>
      </c>
      <c r="AW14" s="8">
        <f t="shared" si="2"/>
        <v>19.356544800800002</v>
      </c>
      <c r="AX14" s="9">
        <f t="shared" si="3"/>
        <v>1179.6199761712601</v>
      </c>
    </row>
    <row r="15" spans="1:50" x14ac:dyDescent="0.3">
      <c r="A15">
        <v>83</v>
      </c>
      <c r="B15" t="s">
        <v>141</v>
      </c>
      <c r="C15" s="2">
        <v>44336.340150462966</v>
      </c>
      <c r="D15">
        <v>13</v>
      </c>
      <c r="E15" t="s">
        <v>14</v>
      </c>
      <c r="F15">
        <v>0</v>
      </c>
      <c r="G15">
        <v>6.1580000000000004</v>
      </c>
      <c r="H15" s="3">
        <v>82689</v>
      </c>
      <c r="I15">
        <v>0.16800000000000001</v>
      </c>
      <c r="J15" t="s">
        <v>15</v>
      </c>
      <c r="K15" t="s">
        <v>15</v>
      </c>
      <c r="L15" t="s">
        <v>15</v>
      </c>
      <c r="M15" t="s">
        <v>15</v>
      </c>
      <c r="O15">
        <v>83</v>
      </c>
      <c r="P15" t="s">
        <v>141</v>
      </c>
      <c r="Q15" s="2">
        <v>44336.340150462966</v>
      </c>
      <c r="R15">
        <v>13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83</v>
      </c>
      <c r="AD15" t="s">
        <v>141</v>
      </c>
      <c r="AE15" s="2">
        <v>44336.340150462966</v>
      </c>
      <c r="AF15">
        <v>13</v>
      </c>
      <c r="AG15" t="s">
        <v>14</v>
      </c>
      <c r="AH15">
        <v>0</v>
      </c>
      <c r="AI15">
        <v>12.291</v>
      </c>
      <c r="AJ15" s="3">
        <v>19589</v>
      </c>
      <c r="AK15">
        <v>3.9129999999999998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254.61560539751983</v>
      </c>
      <c r="AU15" s="7">
        <f t="shared" si="1"/>
        <v>3642.5439356288298</v>
      </c>
      <c r="AW15" s="8">
        <f t="shared" si="2"/>
        <v>216.64776478983111</v>
      </c>
      <c r="AX15" s="9">
        <f t="shared" si="3"/>
        <v>3735.3193677445397</v>
      </c>
    </row>
    <row r="16" spans="1:50" x14ac:dyDescent="0.3">
      <c r="A16">
        <v>41</v>
      </c>
      <c r="B16" t="s">
        <v>59</v>
      </c>
      <c r="C16" s="2">
        <v>44336.751562500001</v>
      </c>
      <c r="D16">
        <v>14</v>
      </c>
      <c r="E16" t="s">
        <v>14</v>
      </c>
      <c r="F16">
        <v>0</v>
      </c>
      <c r="G16">
        <v>6.01</v>
      </c>
      <c r="H16" s="3">
        <v>76940</v>
      </c>
      <c r="I16">
        <v>0.156</v>
      </c>
      <c r="J16" t="s">
        <v>15</v>
      </c>
      <c r="K16" t="s">
        <v>15</v>
      </c>
      <c r="L16" t="s">
        <v>15</v>
      </c>
      <c r="M16" t="s">
        <v>15</v>
      </c>
      <c r="O16">
        <v>41</v>
      </c>
      <c r="P16" t="s">
        <v>59</v>
      </c>
      <c r="Q16" s="2">
        <v>44336.751562500001</v>
      </c>
      <c r="R16">
        <v>14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41</v>
      </c>
      <c r="AD16" t="s">
        <v>59</v>
      </c>
      <c r="AE16" s="2">
        <v>44336.751562500001</v>
      </c>
      <c r="AF16">
        <v>14</v>
      </c>
      <c r="AG16" t="s">
        <v>14</v>
      </c>
      <c r="AH16">
        <v>0</v>
      </c>
      <c r="AI16">
        <v>12.135</v>
      </c>
      <c r="AJ16" s="3">
        <v>19569</v>
      </c>
      <c r="AK16">
        <v>3.9089999999999998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237.30702894968002</v>
      </c>
      <c r="AU16" s="7">
        <f t="shared" si="1"/>
        <v>3638.8850945820304</v>
      </c>
      <c r="AW16" s="8">
        <f t="shared" si="2"/>
        <v>201.61010058076002</v>
      </c>
      <c r="AX16" s="9">
        <f t="shared" si="3"/>
        <v>3731.5081019261402</v>
      </c>
    </row>
    <row r="17" spans="1:50" x14ac:dyDescent="0.3">
      <c r="A17">
        <v>41</v>
      </c>
      <c r="B17" t="s">
        <v>99</v>
      </c>
      <c r="C17" s="2">
        <v>44335.44568287037</v>
      </c>
      <c r="D17">
        <v>15</v>
      </c>
      <c r="E17" t="s">
        <v>14</v>
      </c>
      <c r="F17">
        <v>0</v>
      </c>
      <c r="G17">
        <v>6.0220000000000002</v>
      </c>
      <c r="H17" s="3">
        <v>69077</v>
      </c>
      <c r="I17">
        <v>0.13900000000000001</v>
      </c>
      <c r="J17" t="s">
        <v>15</v>
      </c>
      <c r="K17" t="s">
        <v>15</v>
      </c>
      <c r="L17" t="s">
        <v>15</v>
      </c>
      <c r="M17" t="s">
        <v>15</v>
      </c>
      <c r="O17">
        <v>41</v>
      </c>
      <c r="P17" t="s">
        <v>99</v>
      </c>
      <c r="Q17" s="2">
        <v>44335.44568287037</v>
      </c>
      <c r="R17">
        <v>15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41</v>
      </c>
      <c r="AD17" t="s">
        <v>99</v>
      </c>
      <c r="AE17" s="2">
        <v>44335.44568287037</v>
      </c>
      <c r="AF17">
        <v>15</v>
      </c>
      <c r="AG17" t="s">
        <v>14</v>
      </c>
      <c r="AH17">
        <v>0</v>
      </c>
      <c r="AI17">
        <v>12.154</v>
      </c>
      <c r="AJ17" s="3">
        <v>16801</v>
      </c>
      <c r="AK17">
        <v>3.359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213.5464510195502</v>
      </c>
      <c r="AU17" s="7">
        <f t="shared" si="1"/>
        <v>3132.0170860652302</v>
      </c>
      <c r="AW17" s="8">
        <f t="shared" si="2"/>
        <v>181.02990469978391</v>
      </c>
      <c r="AX17" s="9">
        <f t="shared" si="3"/>
        <v>3203.9034312477397</v>
      </c>
    </row>
    <row r="18" spans="1:50" x14ac:dyDescent="0.3">
      <c r="A18">
        <v>58</v>
      </c>
      <c r="B18" t="s">
        <v>76</v>
      </c>
      <c r="C18" s="2">
        <v>44337.113668981481</v>
      </c>
      <c r="D18">
        <v>16</v>
      </c>
      <c r="E18" t="s">
        <v>14</v>
      </c>
      <c r="F18">
        <v>0</v>
      </c>
      <c r="G18">
        <v>6.0640000000000001</v>
      </c>
      <c r="H18" s="3">
        <v>3033</v>
      </c>
      <c r="I18">
        <v>2E-3</v>
      </c>
      <c r="J18" t="s">
        <v>15</v>
      </c>
      <c r="K18" t="s">
        <v>15</v>
      </c>
      <c r="L18" t="s">
        <v>15</v>
      </c>
      <c r="M18" t="s">
        <v>15</v>
      </c>
      <c r="O18">
        <v>58</v>
      </c>
      <c r="P18" t="s">
        <v>76</v>
      </c>
      <c r="Q18" s="2">
        <v>44337.113668981481</v>
      </c>
      <c r="R18">
        <v>16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58</v>
      </c>
      <c r="AD18" t="s">
        <v>76</v>
      </c>
      <c r="AE18" s="2">
        <v>44337.113668981481</v>
      </c>
      <c r="AF18">
        <v>16</v>
      </c>
      <c r="AG18" t="s">
        <v>14</v>
      </c>
      <c r="AH18">
        <v>0</v>
      </c>
      <c r="AI18">
        <v>12.106</v>
      </c>
      <c r="AJ18" s="3">
        <v>59636</v>
      </c>
      <c r="AK18">
        <v>11.818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4.0287456412499996</v>
      </c>
      <c r="AU18" s="7">
        <f t="shared" si="1"/>
        <v>10868.105876826079</v>
      </c>
      <c r="AW18" s="8">
        <f t="shared" si="2"/>
        <v>4.3470717924500004</v>
      </c>
      <c r="AX18" s="9">
        <f t="shared" si="3"/>
        <v>11340.71728241504</v>
      </c>
    </row>
    <row r="19" spans="1:50" x14ac:dyDescent="0.3">
      <c r="A19">
        <v>59</v>
      </c>
      <c r="B19" t="s">
        <v>46</v>
      </c>
      <c r="C19" s="2">
        <v>44340.827256944445</v>
      </c>
      <c r="D19">
        <v>17</v>
      </c>
      <c r="E19" t="s">
        <v>14</v>
      </c>
      <c r="F19">
        <v>0</v>
      </c>
      <c r="G19">
        <v>6.0819999999999999</v>
      </c>
      <c r="H19" s="3">
        <v>2783</v>
      </c>
      <c r="I19">
        <v>1E-3</v>
      </c>
      <c r="J19" t="s">
        <v>15</v>
      </c>
      <c r="K19" t="s">
        <v>15</v>
      </c>
      <c r="L19" t="s">
        <v>15</v>
      </c>
      <c r="M19" t="s">
        <v>15</v>
      </c>
      <c r="O19">
        <v>59</v>
      </c>
      <c r="P19" t="s">
        <v>46</v>
      </c>
      <c r="Q19" s="2">
        <v>44340.827256944445</v>
      </c>
      <c r="R19">
        <v>17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59</v>
      </c>
      <c r="AD19" t="s">
        <v>46</v>
      </c>
      <c r="AE19" s="2">
        <v>44340.827256944445</v>
      </c>
      <c r="AF19">
        <v>17</v>
      </c>
      <c r="AG19" t="s">
        <v>14</v>
      </c>
      <c r="AH19">
        <v>0</v>
      </c>
      <c r="AI19">
        <v>12.1</v>
      </c>
      <c r="AJ19" s="3">
        <v>64305</v>
      </c>
      <c r="AK19">
        <v>12.733000000000001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3.3215981412499991</v>
      </c>
      <c r="AU19" s="7">
        <f t="shared" si="1"/>
        <v>11697.41470002075</v>
      </c>
      <c r="AW19" s="8">
        <f t="shared" si="2"/>
        <v>3.4755810924500015</v>
      </c>
      <c r="AX19" s="9">
        <f t="shared" si="3"/>
        <v>12224.020737013499</v>
      </c>
    </row>
    <row r="20" spans="1:50" x14ac:dyDescent="0.3">
      <c r="A20">
        <v>54</v>
      </c>
      <c r="B20" t="s">
        <v>72</v>
      </c>
      <c r="C20" s="2">
        <v>44337.028460648151</v>
      </c>
      <c r="D20">
        <v>18</v>
      </c>
      <c r="E20" t="s">
        <v>14</v>
      </c>
      <c r="F20">
        <v>0</v>
      </c>
      <c r="G20">
        <v>6.1079999999999997</v>
      </c>
      <c r="H20" s="3">
        <v>2583</v>
      </c>
      <c r="I20">
        <v>1E-3</v>
      </c>
      <c r="J20" t="s">
        <v>15</v>
      </c>
      <c r="K20" t="s">
        <v>15</v>
      </c>
      <c r="L20" t="s">
        <v>15</v>
      </c>
      <c r="M20" t="s">
        <v>15</v>
      </c>
      <c r="O20">
        <v>54</v>
      </c>
      <c r="P20" t="s">
        <v>72</v>
      </c>
      <c r="Q20" s="2">
        <v>44337.028460648151</v>
      </c>
      <c r="R20">
        <v>18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54</v>
      </c>
      <c r="AD20" t="s">
        <v>72</v>
      </c>
      <c r="AE20" s="2">
        <v>44337.028460648151</v>
      </c>
      <c r="AF20">
        <v>18</v>
      </c>
      <c r="AG20" t="s">
        <v>14</v>
      </c>
      <c r="AH20">
        <v>0</v>
      </c>
      <c r="AI20">
        <v>12.132999999999999</v>
      </c>
      <c r="AJ20" s="3">
        <v>55466</v>
      </c>
      <c r="AK20">
        <v>10.999000000000001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2.7577926412499991</v>
      </c>
      <c r="AU20" s="7">
        <f t="shared" si="1"/>
        <v>10125.11592891788</v>
      </c>
      <c r="AW20" s="8">
        <f t="shared" si="2"/>
        <v>2.7731730324500017</v>
      </c>
      <c r="AX20" s="9">
        <f t="shared" si="3"/>
        <v>10551.217681443441</v>
      </c>
    </row>
    <row r="21" spans="1:50" x14ac:dyDescent="0.3">
      <c r="A21">
        <v>41</v>
      </c>
      <c r="B21" t="s">
        <v>169</v>
      </c>
      <c r="C21" s="2">
        <v>44342.458194444444</v>
      </c>
      <c r="D21">
        <v>19</v>
      </c>
      <c r="E21" t="s">
        <v>14</v>
      </c>
      <c r="F21">
        <v>0</v>
      </c>
      <c r="G21">
        <v>6.0129999999999999</v>
      </c>
      <c r="H21" s="3">
        <v>15601</v>
      </c>
      <c r="I21">
        <v>2.8000000000000001E-2</v>
      </c>
      <c r="J21" t="s">
        <v>15</v>
      </c>
      <c r="K21" t="s">
        <v>15</v>
      </c>
      <c r="L21" t="s">
        <v>15</v>
      </c>
      <c r="M21" t="s">
        <v>15</v>
      </c>
      <c r="O21">
        <v>41</v>
      </c>
      <c r="P21" t="s">
        <v>169</v>
      </c>
      <c r="Q21" s="2">
        <v>44342.458194444444</v>
      </c>
      <c r="R21">
        <v>19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41</v>
      </c>
      <c r="AD21" t="s">
        <v>169</v>
      </c>
      <c r="AE21" s="2">
        <v>44342.458194444444</v>
      </c>
      <c r="AF21">
        <v>19</v>
      </c>
      <c r="AG21" t="s">
        <v>14</v>
      </c>
      <c r="AH21">
        <v>0</v>
      </c>
      <c r="AI21">
        <v>12.153</v>
      </c>
      <c r="AJ21" s="3">
        <v>10037</v>
      </c>
      <c r="AK21">
        <v>2.012</v>
      </c>
      <c r="AL21" t="s">
        <v>15</v>
      </c>
      <c r="AM21" t="s">
        <v>15</v>
      </c>
      <c r="AN21" t="s">
        <v>15</v>
      </c>
      <c r="AO21" t="s">
        <v>15</v>
      </c>
      <c r="AQ21">
        <v>2</v>
      </c>
      <c r="AR21" t="s">
        <v>180</v>
      </c>
      <c r="AT21" s="6">
        <f t="shared" si="0"/>
        <v>49.2742851017438</v>
      </c>
      <c r="AU21" s="7">
        <f t="shared" si="1"/>
        <v>1889.3662642678701</v>
      </c>
      <c r="AW21" s="8">
        <f t="shared" si="2"/>
        <v>40.668109003799103</v>
      </c>
      <c r="AX21" s="9">
        <f t="shared" si="3"/>
        <v>1913.5783453400602</v>
      </c>
    </row>
    <row r="22" spans="1:50" x14ac:dyDescent="0.3">
      <c r="A22">
        <v>87</v>
      </c>
      <c r="B22" t="s">
        <v>145</v>
      </c>
      <c r="C22" s="2">
        <v>44336.425439814811</v>
      </c>
      <c r="D22">
        <v>20</v>
      </c>
      <c r="E22" t="s">
        <v>14</v>
      </c>
      <c r="F22">
        <v>0</v>
      </c>
      <c r="G22">
        <v>6.0110000000000001</v>
      </c>
      <c r="H22" s="3">
        <v>14691</v>
      </c>
      <c r="I22">
        <v>2.5999999999999999E-2</v>
      </c>
      <c r="J22" t="s">
        <v>15</v>
      </c>
      <c r="K22" t="s">
        <v>15</v>
      </c>
      <c r="L22" t="s">
        <v>15</v>
      </c>
      <c r="M22" t="s">
        <v>15</v>
      </c>
      <c r="O22">
        <v>87</v>
      </c>
      <c r="P22" t="s">
        <v>145</v>
      </c>
      <c r="Q22" s="2">
        <v>44336.425439814811</v>
      </c>
      <c r="R22">
        <v>20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87</v>
      </c>
      <c r="AD22" t="s">
        <v>145</v>
      </c>
      <c r="AE22" s="2">
        <v>44336.425439814811</v>
      </c>
      <c r="AF22">
        <v>20</v>
      </c>
      <c r="AG22" t="s">
        <v>14</v>
      </c>
      <c r="AH22">
        <v>0</v>
      </c>
      <c r="AI22">
        <v>12.145</v>
      </c>
      <c r="AJ22" s="3">
        <v>7950</v>
      </c>
      <c r="AK22">
        <v>1.5960000000000001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39.954446471249994</v>
      </c>
      <c r="AU22" s="7">
        <f t="shared" si="1"/>
        <v>1504.792779075</v>
      </c>
      <c r="AW22" s="8">
        <f t="shared" si="2"/>
        <v>38.273591699347101</v>
      </c>
      <c r="AX22" s="9">
        <f t="shared" si="3"/>
        <v>1515.1543273499999</v>
      </c>
    </row>
    <row r="23" spans="1:50" x14ac:dyDescent="0.3">
      <c r="A23">
        <v>64</v>
      </c>
      <c r="B23" t="s">
        <v>122</v>
      </c>
      <c r="C23" s="2">
        <v>44335.935324074075</v>
      </c>
      <c r="D23">
        <v>21</v>
      </c>
      <c r="E23" t="s">
        <v>14</v>
      </c>
      <c r="F23">
        <v>0</v>
      </c>
      <c r="G23">
        <v>6.0129999999999999</v>
      </c>
      <c r="H23" s="3">
        <v>15093</v>
      </c>
      <c r="I23">
        <v>2.7E-2</v>
      </c>
      <c r="J23" t="s">
        <v>15</v>
      </c>
      <c r="K23" t="s">
        <v>15</v>
      </c>
      <c r="L23" t="s">
        <v>15</v>
      </c>
      <c r="M23" t="s">
        <v>15</v>
      </c>
      <c r="O23">
        <v>64</v>
      </c>
      <c r="P23" t="s">
        <v>122</v>
      </c>
      <c r="Q23" s="2">
        <v>44335.935324074075</v>
      </c>
      <c r="R23">
        <v>21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64</v>
      </c>
      <c r="AD23" t="s">
        <v>122</v>
      </c>
      <c r="AE23" s="2">
        <v>44335.935324074075</v>
      </c>
      <c r="AF23">
        <v>21</v>
      </c>
      <c r="AG23" t="s">
        <v>14</v>
      </c>
      <c r="AH23">
        <v>0</v>
      </c>
      <c r="AI23">
        <v>12.144</v>
      </c>
      <c r="AJ23" s="3">
        <v>9126</v>
      </c>
      <c r="AK23">
        <v>1.831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47.691383742686199</v>
      </c>
      <c r="AU23" s="7">
        <f t="shared" si="1"/>
        <v>1721.5626711034802</v>
      </c>
      <c r="AW23" s="8">
        <f t="shared" si="2"/>
        <v>39.331414143335905</v>
      </c>
      <c r="AX23" s="9">
        <f t="shared" si="3"/>
        <v>1739.6790041762401</v>
      </c>
    </row>
    <row r="24" spans="1:50" x14ac:dyDescent="0.3">
      <c r="A24">
        <v>67</v>
      </c>
      <c r="B24" t="s">
        <v>85</v>
      </c>
      <c r="C24" s="2">
        <v>44337.305393518516</v>
      </c>
      <c r="D24">
        <v>22</v>
      </c>
      <c r="E24" t="s">
        <v>14</v>
      </c>
      <c r="F24">
        <v>0</v>
      </c>
      <c r="G24">
        <v>6.0330000000000004</v>
      </c>
      <c r="H24" s="3">
        <v>87105</v>
      </c>
      <c r="I24">
        <v>0.17699999999999999</v>
      </c>
      <c r="J24" t="s">
        <v>15</v>
      </c>
      <c r="K24" t="s">
        <v>15</v>
      </c>
      <c r="L24" t="s">
        <v>15</v>
      </c>
      <c r="M24" t="s">
        <v>15</v>
      </c>
      <c r="O24">
        <v>67</v>
      </c>
      <c r="P24" t="s">
        <v>85</v>
      </c>
      <c r="Q24" s="2">
        <v>44337.305393518516</v>
      </c>
      <c r="R24">
        <v>22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67</v>
      </c>
      <c r="AD24" t="s">
        <v>85</v>
      </c>
      <c r="AE24" s="2">
        <v>44337.305393518516</v>
      </c>
      <c r="AF24">
        <v>22</v>
      </c>
      <c r="AG24" t="s">
        <v>14</v>
      </c>
      <c r="AH24">
        <v>0</v>
      </c>
      <c r="AI24">
        <v>12.178000000000001</v>
      </c>
      <c r="AJ24" s="3">
        <v>15215</v>
      </c>
      <c r="AK24">
        <v>3.0430000000000001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267.87426622739497</v>
      </c>
      <c r="AU24" s="7">
        <f t="shared" si="1"/>
        <v>2841.1599819567505</v>
      </c>
      <c r="AW24" s="8">
        <f t="shared" si="2"/>
        <v>228.1932727240775</v>
      </c>
      <c r="AX24" s="9">
        <f t="shared" si="3"/>
        <v>2901.4858713815001</v>
      </c>
    </row>
    <row r="25" spans="1:50" x14ac:dyDescent="0.3">
      <c r="A25">
        <v>71</v>
      </c>
      <c r="B25" t="s">
        <v>129</v>
      </c>
      <c r="C25" s="2">
        <v>44336.084479166668</v>
      </c>
      <c r="D25">
        <v>23</v>
      </c>
      <c r="E25" t="s">
        <v>14</v>
      </c>
      <c r="F25">
        <v>0</v>
      </c>
      <c r="G25">
        <v>6.0330000000000004</v>
      </c>
      <c r="H25" s="3">
        <v>86321</v>
      </c>
      <c r="I25">
        <v>0.17499999999999999</v>
      </c>
      <c r="J25" t="s">
        <v>15</v>
      </c>
      <c r="K25" t="s">
        <v>15</v>
      </c>
      <c r="L25" t="s">
        <v>15</v>
      </c>
      <c r="M25" t="s">
        <v>15</v>
      </c>
      <c r="O25">
        <v>71</v>
      </c>
      <c r="P25" t="s">
        <v>129</v>
      </c>
      <c r="Q25" s="2">
        <v>44336.084479166668</v>
      </c>
      <c r="R25">
        <v>23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71</v>
      </c>
      <c r="AD25" t="s">
        <v>129</v>
      </c>
      <c r="AE25" s="2">
        <v>44336.084479166668</v>
      </c>
      <c r="AF25">
        <v>23</v>
      </c>
      <c r="AG25" t="s">
        <v>14</v>
      </c>
      <c r="AH25">
        <v>0</v>
      </c>
      <c r="AI25">
        <v>12.172000000000001</v>
      </c>
      <c r="AJ25" s="3">
        <v>16229</v>
      </c>
      <c r="AK25">
        <v>3.2450000000000001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265.52269766353584</v>
      </c>
      <c r="AU25" s="7">
        <f t="shared" si="1"/>
        <v>3027.1542097184301</v>
      </c>
      <c r="AW25" s="8">
        <f t="shared" si="2"/>
        <v>226.1438710115431</v>
      </c>
      <c r="AX25" s="9">
        <f t="shared" si="3"/>
        <v>3094.84423402934</v>
      </c>
    </row>
    <row r="26" spans="1:50" x14ac:dyDescent="0.3">
      <c r="A26">
        <v>73</v>
      </c>
      <c r="B26" t="s">
        <v>91</v>
      </c>
      <c r="C26" s="2">
        <v>44337.433275462965</v>
      </c>
      <c r="D26">
        <v>24</v>
      </c>
      <c r="E26" t="s">
        <v>14</v>
      </c>
      <c r="F26">
        <v>0</v>
      </c>
      <c r="G26">
        <v>6.0289999999999999</v>
      </c>
      <c r="H26" s="3">
        <v>84299</v>
      </c>
      <c r="I26">
        <v>0.17100000000000001</v>
      </c>
      <c r="J26" t="s">
        <v>15</v>
      </c>
      <c r="K26" t="s">
        <v>15</v>
      </c>
      <c r="L26" t="s">
        <v>15</v>
      </c>
      <c r="M26" t="s">
        <v>15</v>
      </c>
      <c r="O26">
        <v>73</v>
      </c>
      <c r="P26" t="s">
        <v>91</v>
      </c>
      <c r="Q26" s="2">
        <v>44337.433275462965</v>
      </c>
      <c r="R26">
        <v>24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73</v>
      </c>
      <c r="AD26" t="s">
        <v>91</v>
      </c>
      <c r="AE26" s="2">
        <v>44337.433275462965</v>
      </c>
      <c r="AF26">
        <v>24</v>
      </c>
      <c r="AG26" t="s">
        <v>14</v>
      </c>
      <c r="AH26">
        <v>0</v>
      </c>
      <c r="AI26">
        <v>12.164</v>
      </c>
      <c r="AJ26" s="3">
        <v>14537</v>
      </c>
      <c r="AK26">
        <v>2.9089999999999998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259.45317947250379</v>
      </c>
      <c r="AU26" s="7">
        <f t="shared" si="1"/>
        <v>2716.7249693578701</v>
      </c>
      <c r="AW26" s="8">
        <f t="shared" si="2"/>
        <v>220.8576107426191</v>
      </c>
      <c r="AX26" s="9">
        <f t="shared" si="3"/>
        <v>2772.1802657600597</v>
      </c>
    </row>
    <row r="27" spans="1:50" x14ac:dyDescent="0.3">
      <c r="A27">
        <v>97</v>
      </c>
      <c r="B27" t="s">
        <v>155</v>
      </c>
      <c r="C27" s="2">
        <v>44336.638657407406</v>
      </c>
      <c r="D27">
        <v>25</v>
      </c>
      <c r="E27" t="s">
        <v>14</v>
      </c>
      <c r="F27">
        <v>0</v>
      </c>
      <c r="G27">
        <v>6.0620000000000003</v>
      </c>
      <c r="H27" s="3">
        <v>4173</v>
      </c>
      <c r="I27">
        <v>4.0000000000000001E-3</v>
      </c>
      <c r="J27" t="s">
        <v>15</v>
      </c>
      <c r="K27" t="s">
        <v>15</v>
      </c>
      <c r="L27" t="s">
        <v>15</v>
      </c>
      <c r="M27" t="s">
        <v>15</v>
      </c>
      <c r="O27">
        <v>97</v>
      </c>
      <c r="P27" t="s">
        <v>155</v>
      </c>
      <c r="Q27" s="2">
        <v>44336.638657407406</v>
      </c>
      <c r="R27">
        <v>25</v>
      </c>
      <c r="S27" t="s">
        <v>14</v>
      </c>
      <c r="T27">
        <v>0</v>
      </c>
      <c r="U27" t="s">
        <v>15</v>
      </c>
      <c r="V27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97</v>
      </c>
      <c r="AD27" t="s">
        <v>155</v>
      </c>
      <c r="AE27" s="2">
        <v>44336.638657407406</v>
      </c>
      <c r="AF27">
        <v>25</v>
      </c>
      <c r="AG27" t="s">
        <v>14</v>
      </c>
      <c r="AH27">
        <v>0</v>
      </c>
      <c r="AI27">
        <v>12.138</v>
      </c>
      <c r="AJ27" s="3">
        <v>56017</v>
      </c>
      <c r="AK27">
        <v>11.108000000000001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0"/>
        <v>7.2870109912499998</v>
      </c>
      <c r="AU27" s="7">
        <f t="shared" si="1"/>
        <v>10223.41554777947</v>
      </c>
      <c r="AW27" s="8">
        <f t="shared" si="2"/>
        <v>8.2292418144500008</v>
      </c>
      <c r="AX27" s="9">
        <f t="shared" si="3"/>
        <v>10655.570076260859</v>
      </c>
    </row>
    <row r="28" spans="1:50" x14ac:dyDescent="0.3">
      <c r="A28">
        <v>67</v>
      </c>
      <c r="B28" t="s">
        <v>54</v>
      </c>
      <c r="C28" s="2">
        <v>44340.997858796298</v>
      </c>
      <c r="D28">
        <v>26</v>
      </c>
      <c r="E28" t="s">
        <v>14</v>
      </c>
      <c r="F28">
        <v>0</v>
      </c>
      <c r="G28">
        <v>6.0570000000000004</v>
      </c>
      <c r="H28" s="3">
        <v>4742</v>
      </c>
      <c r="I28">
        <v>5.0000000000000001E-3</v>
      </c>
      <c r="J28" t="s">
        <v>15</v>
      </c>
      <c r="K28" t="s">
        <v>15</v>
      </c>
      <c r="L28" t="s">
        <v>15</v>
      </c>
      <c r="M28" t="s">
        <v>15</v>
      </c>
      <c r="O28">
        <v>67</v>
      </c>
      <c r="P28" t="s">
        <v>54</v>
      </c>
      <c r="Q28" s="2">
        <v>44340.997858796298</v>
      </c>
      <c r="R28">
        <v>26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67</v>
      </c>
      <c r="AD28" t="s">
        <v>54</v>
      </c>
      <c r="AE28" s="2">
        <v>44340.997858796298</v>
      </c>
      <c r="AF28">
        <v>26</v>
      </c>
      <c r="AG28" t="s">
        <v>14</v>
      </c>
      <c r="AH28">
        <v>0</v>
      </c>
      <c r="AI28">
        <v>12.144</v>
      </c>
      <c r="AJ28" s="3">
        <v>59292</v>
      </c>
      <c r="AK28">
        <v>11.75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0"/>
        <v>8.9339494849999994</v>
      </c>
      <c r="AU28" s="7">
        <f t="shared" si="1"/>
        <v>10806.89627485872</v>
      </c>
      <c r="AW28" s="8">
        <f t="shared" si="2"/>
        <v>10.110569616199999</v>
      </c>
      <c r="AX28" s="9">
        <f t="shared" si="3"/>
        <v>11275.60969904736</v>
      </c>
    </row>
    <row r="29" spans="1:50" x14ac:dyDescent="0.3">
      <c r="A29">
        <v>76</v>
      </c>
      <c r="B29" t="s">
        <v>134</v>
      </c>
      <c r="C29" s="2">
        <v>44336.191041666665</v>
      </c>
      <c r="D29">
        <v>27</v>
      </c>
      <c r="E29" t="s">
        <v>14</v>
      </c>
      <c r="F29">
        <v>0</v>
      </c>
      <c r="G29">
        <v>6.0860000000000003</v>
      </c>
      <c r="H29" s="3">
        <v>4845</v>
      </c>
      <c r="I29">
        <v>5.0000000000000001E-3</v>
      </c>
      <c r="J29" t="s">
        <v>15</v>
      </c>
      <c r="K29" t="s">
        <v>15</v>
      </c>
      <c r="L29" t="s">
        <v>15</v>
      </c>
      <c r="M29" t="s">
        <v>15</v>
      </c>
      <c r="O29">
        <v>76</v>
      </c>
      <c r="P29" t="s">
        <v>134</v>
      </c>
      <c r="Q29" s="2">
        <v>44336.191041666665</v>
      </c>
      <c r="R29">
        <v>27</v>
      </c>
      <c r="S29" t="s">
        <v>14</v>
      </c>
      <c r="T29">
        <v>0</v>
      </c>
      <c r="U29" t="s">
        <v>15</v>
      </c>
      <c r="V29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76</v>
      </c>
      <c r="AD29" t="s">
        <v>134</v>
      </c>
      <c r="AE29" s="2">
        <v>44336.191041666665</v>
      </c>
      <c r="AF29">
        <v>27</v>
      </c>
      <c r="AG29" t="s">
        <v>14</v>
      </c>
      <c r="AH29">
        <v>0</v>
      </c>
      <c r="AI29">
        <v>12.193</v>
      </c>
      <c r="AJ29" s="3">
        <v>63008</v>
      </c>
      <c r="AK29">
        <v>12.478999999999999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0"/>
        <v>9.2335480312499989</v>
      </c>
      <c r="AU29" s="7">
        <f t="shared" si="1"/>
        <v>11467.315793822721</v>
      </c>
      <c r="AW29" s="8">
        <f t="shared" si="2"/>
        <v>10.447115251250001</v>
      </c>
      <c r="AX29" s="9">
        <f t="shared" si="3"/>
        <v>11978.71926887936</v>
      </c>
    </row>
    <row r="30" spans="1:50" x14ac:dyDescent="0.3">
      <c r="A30">
        <v>43</v>
      </c>
      <c r="B30" t="s">
        <v>61</v>
      </c>
      <c r="C30" s="2">
        <v>44336.794166666667</v>
      </c>
      <c r="D30">
        <v>28</v>
      </c>
      <c r="E30" t="s">
        <v>14</v>
      </c>
      <c r="F30">
        <v>0</v>
      </c>
      <c r="G30">
        <v>6.0090000000000003</v>
      </c>
      <c r="H30" s="3">
        <v>251672</v>
      </c>
      <c r="I30">
        <v>0.52</v>
      </c>
      <c r="J30" t="s">
        <v>15</v>
      </c>
      <c r="K30" t="s">
        <v>15</v>
      </c>
      <c r="L30" t="s">
        <v>15</v>
      </c>
      <c r="M30" t="s">
        <v>15</v>
      </c>
      <c r="O30">
        <v>43</v>
      </c>
      <c r="P30" t="s">
        <v>61</v>
      </c>
      <c r="Q30" s="2">
        <v>44336.794166666667</v>
      </c>
      <c r="R30">
        <v>28</v>
      </c>
      <c r="S30" t="s">
        <v>14</v>
      </c>
      <c r="T30">
        <v>0</v>
      </c>
      <c r="U30">
        <v>5.9580000000000002</v>
      </c>
      <c r="V30" s="3">
        <v>2418</v>
      </c>
      <c r="W30">
        <v>0.76400000000000001</v>
      </c>
      <c r="X30" t="s">
        <v>15</v>
      </c>
      <c r="Y30" t="s">
        <v>15</v>
      </c>
      <c r="Z30" t="s">
        <v>15</v>
      </c>
      <c r="AA30" t="s">
        <v>15</v>
      </c>
      <c r="AC30">
        <v>43</v>
      </c>
      <c r="AD30" t="s">
        <v>61</v>
      </c>
      <c r="AE30" s="2">
        <v>44336.794166666667</v>
      </c>
      <c r="AF30">
        <v>28</v>
      </c>
      <c r="AG30" t="s">
        <v>14</v>
      </c>
      <c r="AH30">
        <v>0</v>
      </c>
      <c r="AI30">
        <v>12.016</v>
      </c>
      <c r="AJ30" s="3">
        <v>149108</v>
      </c>
      <c r="AK30">
        <v>29.123999999999999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0"/>
        <v>739.27482704433919</v>
      </c>
      <c r="AU30" s="7">
        <f t="shared" si="1"/>
        <v>26283.875508170724</v>
      </c>
      <c r="AW30" s="8">
        <f t="shared" si="2"/>
        <v>655.08695961389446</v>
      </c>
      <c r="AX30" s="9">
        <f t="shared" si="3"/>
        <v>28144.079838503359</v>
      </c>
    </row>
    <row r="31" spans="1:50" x14ac:dyDescent="0.3">
      <c r="A31">
        <v>79</v>
      </c>
      <c r="B31" t="s">
        <v>137</v>
      </c>
      <c r="C31" s="2">
        <v>44336.254942129628</v>
      </c>
      <c r="D31">
        <v>29</v>
      </c>
      <c r="E31" t="s">
        <v>14</v>
      </c>
      <c r="F31">
        <v>0</v>
      </c>
      <c r="G31">
        <v>6.0279999999999996</v>
      </c>
      <c r="H31" s="3">
        <v>242972</v>
      </c>
      <c r="I31">
        <v>0.502</v>
      </c>
      <c r="J31" t="s">
        <v>15</v>
      </c>
      <c r="K31" t="s">
        <v>15</v>
      </c>
      <c r="L31" t="s">
        <v>15</v>
      </c>
      <c r="M31" t="s">
        <v>15</v>
      </c>
      <c r="O31">
        <v>79</v>
      </c>
      <c r="P31" t="s">
        <v>137</v>
      </c>
      <c r="Q31" s="2">
        <v>44336.254942129628</v>
      </c>
      <c r="R31">
        <v>29</v>
      </c>
      <c r="S31" t="s">
        <v>14</v>
      </c>
      <c r="T31">
        <v>0</v>
      </c>
      <c r="U31">
        <v>5.9820000000000002</v>
      </c>
      <c r="V31" s="3">
        <v>1814</v>
      </c>
      <c r="W31">
        <v>0.60199999999999998</v>
      </c>
      <c r="X31" t="s">
        <v>15</v>
      </c>
      <c r="Y31" t="s">
        <v>15</v>
      </c>
      <c r="Z31" t="s">
        <v>15</v>
      </c>
      <c r="AA31" t="s">
        <v>15</v>
      </c>
      <c r="AC31">
        <v>79</v>
      </c>
      <c r="AD31" t="s">
        <v>137</v>
      </c>
      <c r="AE31" s="2">
        <v>44336.254942129628</v>
      </c>
      <c r="AF31">
        <v>29</v>
      </c>
      <c r="AG31" t="s">
        <v>14</v>
      </c>
      <c r="AH31">
        <v>0</v>
      </c>
      <c r="AI31">
        <v>12.04</v>
      </c>
      <c r="AJ31" s="3">
        <v>157064</v>
      </c>
      <c r="AK31">
        <v>30.640999999999998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0"/>
        <v>715.46056440969926</v>
      </c>
      <c r="AU31" s="7">
        <f t="shared" si="1"/>
        <v>27606.01618697408</v>
      </c>
      <c r="AW31" s="8">
        <f t="shared" si="2"/>
        <v>632.68274101241434</v>
      </c>
      <c r="AX31" s="9">
        <f t="shared" si="3"/>
        <v>29625.65923243904</v>
      </c>
    </row>
    <row r="32" spans="1:50" x14ac:dyDescent="0.3">
      <c r="A32">
        <v>61</v>
      </c>
      <c r="B32" t="s">
        <v>79</v>
      </c>
      <c r="C32" s="2">
        <v>44337.177615740744</v>
      </c>
      <c r="D32">
        <v>30</v>
      </c>
      <c r="E32" t="s">
        <v>14</v>
      </c>
      <c r="F32">
        <v>0</v>
      </c>
      <c r="G32">
        <v>6.0369999999999999</v>
      </c>
      <c r="H32" s="3">
        <v>270469</v>
      </c>
      <c r="I32">
        <v>0.55900000000000005</v>
      </c>
      <c r="J32" t="s">
        <v>15</v>
      </c>
      <c r="K32" t="s">
        <v>15</v>
      </c>
      <c r="L32" t="s">
        <v>15</v>
      </c>
      <c r="M32" t="s">
        <v>15</v>
      </c>
      <c r="O32">
        <v>61</v>
      </c>
      <c r="P32" t="s">
        <v>79</v>
      </c>
      <c r="Q32" s="2">
        <v>44337.177615740744</v>
      </c>
      <c r="R32">
        <v>30</v>
      </c>
      <c r="S32" t="s">
        <v>14</v>
      </c>
      <c r="T32">
        <v>0</v>
      </c>
      <c r="U32">
        <v>5.9660000000000002</v>
      </c>
      <c r="V32" s="3">
        <v>1609</v>
      </c>
      <c r="W32">
        <v>0.54600000000000004</v>
      </c>
      <c r="X32" t="s">
        <v>15</v>
      </c>
      <c r="Y32" t="s">
        <v>15</v>
      </c>
      <c r="Z32" t="s">
        <v>15</v>
      </c>
      <c r="AA32" t="s">
        <v>15</v>
      </c>
      <c r="AC32">
        <v>61</v>
      </c>
      <c r="AD32" t="s">
        <v>79</v>
      </c>
      <c r="AE32" s="2">
        <v>44337.177615740744</v>
      </c>
      <c r="AF32">
        <v>30</v>
      </c>
      <c r="AG32" t="s">
        <v>14</v>
      </c>
      <c r="AH32">
        <v>0</v>
      </c>
      <c r="AI32">
        <v>12.045999999999999</v>
      </c>
      <c r="AJ32" s="3">
        <v>160781</v>
      </c>
      <c r="AK32">
        <v>31.347999999999999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0"/>
        <v>790.30545865583179</v>
      </c>
      <c r="AU32" s="7">
        <f t="shared" si="1"/>
        <v>28220.989634348036</v>
      </c>
      <c r="AW32" s="8">
        <f t="shared" si="2"/>
        <v>703.4304592727151</v>
      </c>
      <c r="AX32" s="9">
        <f t="shared" si="3"/>
        <v>30317.139582834141</v>
      </c>
    </row>
    <row r="33" spans="1:50" x14ac:dyDescent="0.3">
      <c r="A33">
        <v>52</v>
      </c>
      <c r="B33" t="s">
        <v>110</v>
      </c>
      <c r="C33" s="2">
        <v>44335.679803240739</v>
      </c>
      <c r="D33">
        <v>31</v>
      </c>
      <c r="E33" t="s">
        <v>14</v>
      </c>
      <c r="F33">
        <v>0</v>
      </c>
      <c r="G33">
        <v>6.0090000000000003</v>
      </c>
      <c r="H33" s="3">
        <v>25318</v>
      </c>
      <c r="I33">
        <v>4.8000000000000001E-2</v>
      </c>
      <c r="J33" t="s">
        <v>15</v>
      </c>
      <c r="K33" t="s">
        <v>15</v>
      </c>
      <c r="L33" t="s">
        <v>15</v>
      </c>
      <c r="M33" t="s">
        <v>15</v>
      </c>
      <c r="O33">
        <v>52</v>
      </c>
      <c r="P33" t="s">
        <v>110</v>
      </c>
      <c r="Q33" s="2">
        <v>44335.679803240739</v>
      </c>
      <c r="R33">
        <v>31</v>
      </c>
      <c r="S33" t="s">
        <v>14</v>
      </c>
      <c r="T33">
        <v>0</v>
      </c>
      <c r="U33" t="s">
        <v>15</v>
      </c>
      <c r="V33" s="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52</v>
      </c>
      <c r="AD33" t="s">
        <v>110</v>
      </c>
      <c r="AE33" s="2">
        <v>44335.679803240739</v>
      </c>
      <c r="AF33">
        <v>31</v>
      </c>
      <c r="AG33" t="s">
        <v>14</v>
      </c>
      <c r="AH33">
        <v>0</v>
      </c>
      <c r="AI33">
        <v>12.127000000000001</v>
      </c>
      <c r="AJ33" s="3">
        <v>21265</v>
      </c>
      <c r="AK33">
        <v>4.2460000000000004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0"/>
        <v>79.470852882591203</v>
      </c>
      <c r="AU33" s="7">
        <f t="shared" si="1"/>
        <v>3948.9763918767503</v>
      </c>
      <c r="AW33" s="8">
        <f t="shared" si="2"/>
        <v>66.224332964108399</v>
      </c>
      <c r="AX33" s="9">
        <f t="shared" si="3"/>
        <v>4054.6572243415003</v>
      </c>
    </row>
    <row r="34" spans="1:50" x14ac:dyDescent="0.3">
      <c r="A34">
        <v>45</v>
      </c>
      <c r="B34" t="s">
        <v>103</v>
      </c>
      <c r="C34" s="2">
        <v>44335.530752314815</v>
      </c>
      <c r="D34">
        <v>32</v>
      </c>
      <c r="E34" t="s">
        <v>14</v>
      </c>
      <c r="F34">
        <v>0</v>
      </c>
      <c r="G34">
        <v>6.0270000000000001</v>
      </c>
      <c r="H34" s="3">
        <v>25220</v>
      </c>
      <c r="I34">
        <v>4.8000000000000001E-2</v>
      </c>
      <c r="J34" t="s">
        <v>15</v>
      </c>
      <c r="K34" t="s">
        <v>15</v>
      </c>
      <c r="L34" t="s">
        <v>15</v>
      </c>
      <c r="M34" t="s">
        <v>15</v>
      </c>
      <c r="O34">
        <v>45</v>
      </c>
      <c r="P34" t="s">
        <v>103</v>
      </c>
      <c r="Q34" s="2">
        <v>44335.530752314815</v>
      </c>
      <c r="R34">
        <v>32</v>
      </c>
      <c r="S34" t="s">
        <v>14</v>
      </c>
      <c r="T34">
        <v>0</v>
      </c>
      <c r="U34" t="s">
        <v>15</v>
      </c>
      <c r="V34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45</v>
      </c>
      <c r="AD34" t="s">
        <v>103</v>
      </c>
      <c r="AE34" s="2">
        <v>44335.530752314815</v>
      </c>
      <c r="AF34">
        <v>32</v>
      </c>
      <c r="AG34" t="s">
        <v>14</v>
      </c>
      <c r="AH34">
        <v>0</v>
      </c>
      <c r="AI34">
        <v>12.148999999999999</v>
      </c>
      <c r="AJ34" s="3">
        <v>22470</v>
      </c>
      <c r="AK34">
        <v>4.4850000000000003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0"/>
        <v>79.167077295920009</v>
      </c>
      <c r="AU34" s="7">
        <f t="shared" si="1"/>
        <v>4169.0753705070001</v>
      </c>
      <c r="AW34" s="8">
        <f t="shared" si="2"/>
        <v>65.966701748440002</v>
      </c>
      <c r="AX34" s="9">
        <f t="shared" si="3"/>
        <v>4284.1963113660004</v>
      </c>
    </row>
    <row r="35" spans="1:50" x14ac:dyDescent="0.3">
      <c r="A35">
        <v>42</v>
      </c>
      <c r="B35" t="s">
        <v>170</v>
      </c>
      <c r="C35" s="2">
        <v>44342.479479166665</v>
      </c>
      <c r="D35">
        <v>33</v>
      </c>
      <c r="E35" t="s">
        <v>14</v>
      </c>
      <c r="F35">
        <v>0</v>
      </c>
      <c r="G35">
        <v>6.03</v>
      </c>
      <c r="H35" s="3">
        <v>24821</v>
      </c>
      <c r="I35">
        <v>4.7E-2</v>
      </c>
      <c r="J35" t="s">
        <v>15</v>
      </c>
      <c r="K35" t="s">
        <v>15</v>
      </c>
      <c r="L35" t="s">
        <v>15</v>
      </c>
      <c r="M35" t="s">
        <v>15</v>
      </c>
      <c r="O35">
        <v>42</v>
      </c>
      <c r="P35" t="s">
        <v>170</v>
      </c>
      <c r="Q35" s="2">
        <v>44342.479479166665</v>
      </c>
      <c r="R35">
        <v>33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42</v>
      </c>
      <c r="AD35" t="s">
        <v>170</v>
      </c>
      <c r="AE35" s="2">
        <v>44342.479479166665</v>
      </c>
      <c r="AF35">
        <v>33</v>
      </c>
      <c r="AG35" t="s">
        <v>14</v>
      </c>
      <c r="AH35">
        <v>0</v>
      </c>
      <c r="AI35">
        <v>12.161</v>
      </c>
      <c r="AJ35" s="3">
        <v>22301</v>
      </c>
      <c r="AK35">
        <v>4.452</v>
      </c>
      <c r="AL35" t="s">
        <v>15</v>
      </c>
      <c r="AM35" t="s">
        <v>15</v>
      </c>
      <c r="AN35" t="s">
        <v>15</v>
      </c>
      <c r="AO35" t="s">
        <v>15</v>
      </c>
      <c r="AQ35">
        <v>2</v>
      </c>
      <c r="AR35" t="s">
        <v>180</v>
      </c>
      <c r="AT35" s="6">
        <f t="shared" ref="AT35:AT66" si="4">IF(H35&lt;15000,((0.00000002125*H35^2)+(0.002705*H35)+(-4.371)),(IF(H35&lt;700000,((-0.0000000008162*H35^2)+(0.003141*H35)+(0.4702)), ((0.000000003285*V35^2)+(0.1899*V35)+(559.5)))))</f>
        <v>77.930114838135808</v>
      </c>
      <c r="AU35" s="7">
        <f t="shared" ref="AU35:AU66" si="5">((-0.00000006277*AJ35^2)+(0.1854*AJ35)+(34.83))</f>
        <v>4138.2177070952303</v>
      </c>
      <c r="AW35" s="8">
        <f t="shared" ref="AW35:AW66" si="6">IF(H35&lt;10000,((-0.00000005795*H35^2)+(0.003823*H35)+(-6.715)),(IF(H35&lt;700000,((-0.0000000001209*H35^2)+(0.002635*H35)+(-0.4111)), ((-0.00000002007*V35^2)+(0.2564*V35)+(286.1)))))</f>
        <v>64.917750681243092</v>
      </c>
      <c r="AX35" s="9">
        <f t="shared" ref="AX35:AX66" si="7">(-0.00000001626*AJ35^2)+(0.1912*AJ35)+(-3.858)</f>
        <v>4252.0065393877403</v>
      </c>
    </row>
    <row r="36" spans="1:50" x14ac:dyDescent="0.3">
      <c r="A36">
        <v>51</v>
      </c>
      <c r="B36" t="s">
        <v>38</v>
      </c>
      <c r="C36" s="2">
        <v>44340.656597222223</v>
      </c>
      <c r="D36">
        <v>34</v>
      </c>
      <c r="E36" t="s">
        <v>14</v>
      </c>
      <c r="F36">
        <v>0</v>
      </c>
      <c r="G36">
        <v>6.0389999999999997</v>
      </c>
      <c r="H36" s="3">
        <v>14116</v>
      </c>
      <c r="I36">
        <v>2.5000000000000001E-2</v>
      </c>
      <c r="J36" t="s">
        <v>15</v>
      </c>
      <c r="K36" t="s">
        <v>15</v>
      </c>
      <c r="L36" t="s">
        <v>15</v>
      </c>
      <c r="M36" t="s">
        <v>15</v>
      </c>
      <c r="O36">
        <v>51</v>
      </c>
      <c r="P36" t="s">
        <v>38</v>
      </c>
      <c r="Q36" s="2">
        <v>44340.656597222223</v>
      </c>
      <c r="R36">
        <v>34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51</v>
      </c>
      <c r="AD36" t="s">
        <v>38</v>
      </c>
      <c r="AE36" s="2">
        <v>44340.656597222223</v>
      </c>
      <c r="AF36">
        <v>34</v>
      </c>
      <c r="AG36" t="s">
        <v>14</v>
      </c>
      <c r="AH36">
        <v>0</v>
      </c>
      <c r="AI36">
        <v>12.179</v>
      </c>
      <c r="AJ36" s="3">
        <v>9427</v>
      </c>
      <c r="AK36">
        <v>1.891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4"/>
        <v>38.047085939999995</v>
      </c>
      <c r="AU36" s="7">
        <f t="shared" si="5"/>
        <v>1777.0175349886701</v>
      </c>
      <c r="AW36" s="8">
        <f t="shared" si="6"/>
        <v>36.760469289969606</v>
      </c>
      <c r="AX36" s="9">
        <f t="shared" si="7"/>
        <v>1797.1394009704602</v>
      </c>
    </row>
    <row r="37" spans="1:50" x14ac:dyDescent="0.3">
      <c r="A37">
        <v>56</v>
      </c>
      <c r="B37" t="s">
        <v>114</v>
      </c>
      <c r="C37" s="2">
        <v>44335.764930555553</v>
      </c>
      <c r="D37">
        <v>35</v>
      </c>
      <c r="E37" t="s">
        <v>14</v>
      </c>
      <c r="F37">
        <v>0</v>
      </c>
      <c r="G37">
        <v>6.0369999999999999</v>
      </c>
      <c r="H37" s="3">
        <v>13746</v>
      </c>
      <c r="I37">
        <v>2.4E-2</v>
      </c>
      <c r="J37" t="s">
        <v>15</v>
      </c>
      <c r="K37" t="s">
        <v>15</v>
      </c>
      <c r="L37" t="s">
        <v>15</v>
      </c>
      <c r="M37" t="s">
        <v>15</v>
      </c>
      <c r="O37">
        <v>56</v>
      </c>
      <c r="P37" t="s">
        <v>114</v>
      </c>
      <c r="Q37" s="2">
        <v>44335.764930555553</v>
      </c>
      <c r="R37">
        <v>35</v>
      </c>
      <c r="S37" t="s">
        <v>14</v>
      </c>
      <c r="T37">
        <v>0</v>
      </c>
      <c r="U37" t="s">
        <v>15</v>
      </c>
      <c r="V37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56</v>
      </c>
      <c r="AD37" t="s">
        <v>114</v>
      </c>
      <c r="AE37" s="2">
        <v>44335.764930555553</v>
      </c>
      <c r="AF37">
        <v>35</v>
      </c>
      <c r="AG37" t="s">
        <v>14</v>
      </c>
      <c r="AH37">
        <v>0</v>
      </c>
      <c r="AI37">
        <v>12.180999999999999</v>
      </c>
      <c r="AJ37" s="3">
        <v>9487</v>
      </c>
      <c r="AK37">
        <v>1.903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4"/>
        <v>36.827170964999993</v>
      </c>
      <c r="AU37" s="7">
        <f t="shared" si="5"/>
        <v>1788.0703010818702</v>
      </c>
      <c r="AW37" s="8">
        <f t="shared" si="6"/>
        <v>35.786765640815609</v>
      </c>
      <c r="AX37" s="9">
        <f t="shared" si="7"/>
        <v>1808.5929484720602</v>
      </c>
    </row>
    <row r="38" spans="1:50" x14ac:dyDescent="0.3">
      <c r="A38">
        <v>72</v>
      </c>
      <c r="B38" t="s">
        <v>90</v>
      </c>
      <c r="C38" s="2">
        <v>44337.411956018521</v>
      </c>
      <c r="D38">
        <v>36</v>
      </c>
      <c r="E38" t="s">
        <v>14</v>
      </c>
      <c r="F38">
        <v>0</v>
      </c>
      <c r="G38">
        <v>6.0119999999999996</v>
      </c>
      <c r="H38" s="3">
        <v>15109</v>
      </c>
      <c r="I38">
        <v>2.7E-2</v>
      </c>
      <c r="J38" t="s">
        <v>15</v>
      </c>
      <c r="K38" t="s">
        <v>15</v>
      </c>
      <c r="L38" t="s">
        <v>15</v>
      </c>
      <c r="M38" t="s">
        <v>15</v>
      </c>
      <c r="O38">
        <v>72</v>
      </c>
      <c r="P38" t="s">
        <v>90</v>
      </c>
      <c r="Q38" s="2">
        <v>44337.411956018521</v>
      </c>
      <c r="R38">
        <v>36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72</v>
      </c>
      <c r="AD38" t="s">
        <v>90</v>
      </c>
      <c r="AE38" s="2">
        <v>44337.411956018521</v>
      </c>
      <c r="AF38">
        <v>36</v>
      </c>
      <c r="AG38" t="s">
        <v>14</v>
      </c>
      <c r="AH38">
        <v>0</v>
      </c>
      <c r="AI38">
        <v>12.138999999999999</v>
      </c>
      <c r="AJ38" s="3">
        <v>10094</v>
      </c>
      <c r="AK38">
        <v>2.024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4"/>
        <v>47.7412453287278</v>
      </c>
      <c r="AU38" s="7">
        <f t="shared" si="5"/>
        <v>1899.8620377642799</v>
      </c>
      <c r="AW38" s="8">
        <f t="shared" si="6"/>
        <v>39.373515720587108</v>
      </c>
      <c r="AX38" s="9">
        <f t="shared" si="7"/>
        <v>1924.4580875266402</v>
      </c>
    </row>
    <row r="39" spans="1:50" x14ac:dyDescent="0.3">
      <c r="A39">
        <v>93</v>
      </c>
      <c r="B39" t="s">
        <v>151</v>
      </c>
      <c r="C39" s="2">
        <v>44336.553344907406</v>
      </c>
      <c r="D39">
        <v>37</v>
      </c>
      <c r="E39" t="s">
        <v>14</v>
      </c>
      <c r="F39">
        <v>0</v>
      </c>
      <c r="G39">
        <v>6.0069999999999997</v>
      </c>
      <c r="H39" s="3">
        <v>197735</v>
      </c>
      <c r="I39">
        <v>0.40699999999999997</v>
      </c>
      <c r="J39" t="s">
        <v>15</v>
      </c>
      <c r="K39" t="s">
        <v>15</v>
      </c>
      <c r="L39" t="s">
        <v>15</v>
      </c>
      <c r="M39" t="s">
        <v>15</v>
      </c>
      <c r="O39">
        <v>93</v>
      </c>
      <c r="P39" t="s">
        <v>151</v>
      </c>
      <c r="Q39" s="2">
        <v>44336.553344907406</v>
      </c>
      <c r="R39">
        <v>37</v>
      </c>
      <c r="S39" t="s">
        <v>14</v>
      </c>
      <c r="T39">
        <v>0</v>
      </c>
      <c r="U39">
        <v>5.9580000000000002</v>
      </c>
      <c r="V39" s="3">
        <v>1710</v>
      </c>
      <c r="W39">
        <v>0.57399999999999995</v>
      </c>
      <c r="X39" t="s">
        <v>15</v>
      </c>
      <c r="Y39" t="s">
        <v>15</v>
      </c>
      <c r="Z39" t="s">
        <v>15</v>
      </c>
      <c r="AA39" t="s">
        <v>15</v>
      </c>
      <c r="AC39">
        <v>93</v>
      </c>
      <c r="AD39" t="s">
        <v>151</v>
      </c>
      <c r="AE39" s="2">
        <v>44336.553344907406</v>
      </c>
      <c r="AF39">
        <v>37</v>
      </c>
      <c r="AG39" t="s">
        <v>14</v>
      </c>
      <c r="AH39">
        <v>0</v>
      </c>
      <c r="AI39">
        <v>12.137</v>
      </c>
      <c r="AJ39" s="3">
        <v>23397</v>
      </c>
      <c r="AK39">
        <v>4.6689999999999996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4"/>
        <v>589.64312491035503</v>
      </c>
      <c r="AU39" s="7">
        <f t="shared" si="5"/>
        <v>4338.2722711430706</v>
      </c>
      <c r="AW39" s="8">
        <f t="shared" si="6"/>
        <v>515.8935401557975</v>
      </c>
      <c r="AX39" s="9">
        <f t="shared" si="7"/>
        <v>4460.7473571576602</v>
      </c>
    </row>
    <row r="40" spans="1:50" x14ac:dyDescent="0.3">
      <c r="A40">
        <v>46</v>
      </c>
      <c r="B40" t="s">
        <v>33</v>
      </c>
      <c r="C40" s="2">
        <v>44340.549976851849</v>
      </c>
      <c r="D40">
        <v>38</v>
      </c>
      <c r="E40" t="s">
        <v>14</v>
      </c>
      <c r="F40">
        <v>0</v>
      </c>
      <c r="G40">
        <v>6.0069999999999997</v>
      </c>
      <c r="H40" s="3">
        <v>200277</v>
      </c>
      <c r="I40">
        <v>0.41299999999999998</v>
      </c>
      <c r="J40" t="s">
        <v>15</v>
      </c>
      <c r="K40" t="s">
        <v>15</v>
      </c>
      <c r="L40" t="s">
        <v>15</v>
      </c>
      <c r="M40" t="s">
        <v>15</v>
      </c>
      <c r="O40">
        <v>46</v>
      </c>
      <c r="P40" t="s">
        <v>33</v>
      </c>
      <c r="Q40" s="2">
        <v>44340.549976851849</v>
      </c>
      <c r="R40">
        <v>38</v>
      </c>
      <c r="S40" t="s">
        <v>14</v>
      </c>
      <c r="T40">
        <v>0</v>
      </c>
      <c r="U40">
        <v>5.9550000000000001</v>
      </c>
      <c r="V40" s="3">
        <v>1766</v>
      </c>
      <c r="W40">
        <v>0.58899999999999997</v>
      </c>
      <c r="X40" t="s">
        <v>15</v>
      </c>
      <c r="Y40" t="s">
        <v>15</v>
      </c>
      <c r="Z40" t="s">
        <v>15</v>
      </c>
      <c r="AA40" t="s">
        <v>15</v>
      </c>
      <c r="AC40">
        <v>46</v>
      </c>
      <c r="AD40" t="s">
        <v>33</v>
      </c>
      <c r="AE40" s="2">
        <v>44340.549976851849</v>
      </c>
      <c r="AF40">
        <v>38</v>
      </c>
      <c r="AG40" t="s">
        <v>14</v>
      </c>
      <c r="AH40">
        <v>0</v>
      </c>
      <c r="AI40">
        <v>12.129</v>
      </c>
      <c r="AJ40" s="3">
        <v>22619</v>
      </c>
      <c r="AK40">
        <v>4.5149999999999997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4"/>
        <v>596.80175941379025</v>
      </c>
      <c r="AU40" s="7">
        <f t="shared" si="5"/>
        <v>4196.2782652640299</v>
      </c>
      <c r="AW40" s="8">
        <f t="shared" si="6"/>
        <v>522.4693900034639</v>
      </c>
      <c r="AX40" s="9">
        <f t="shared" si="7"/>
        <v>4312.5758724421403</v>
      </c>
    </row>
    <row r="41" spans="1:50" x14ac:dyDescent="0.3">
      <c r="A41">
        <v>67</v>
      </c>
      <c r="B41" t="s">
        <v>125</v>
      </c>
      <c r="C41" s="2">
        <v>44335.999236111114</v>
      </c>
      <c r="D41">
        <v>39</v>
      </c>
      <c r="E41" t="s">
        <v>14</v>
      </c>
      <c r="F41">
        <v>0</v>
      </c>
      <c r="G41">
        <v>6.056</v>
      </c>
      <c r="H41" s="3">
        <v>216258</v>
      </c>
      <c r="I41">
        <v>0.44600000000000001</v>
      </c>
      <c r="J41" t="s">
        <v>15</v>
      </c>
      <c r="K41" t="s">
        <v>15</v>
      </c>
      <c r="L41" t="s">
        <v>15</v>
      </c>
      <c r="M41" t="s">
        <v>15</v>
      </c>
      <c r="O41">
        <v>67</v>
      </c>
      <c r="P41" t="s">
        <v>125</v>
      </c>
      <c r="Q41" s="2">
        <v>44335.999236111114</v>
      </c>
      <c r="R41">
        <v>39</v>
      </c>
      <c r="S41" t="s">
        <v>14</v>
      </c>
      <c r="T41">
        <v>0</v>
      </c>
      <c r="U41">
        <v>6.0060000000000002</v>
      </c>
      <c r="V41" s="3">
        <v>1770</v>
      </c>
      <c r="W41">
        <v>0.59</v>
      </c>
      <c r="X41" t="s">
        <v>15</v>
      </c>
      <c r="Y41" t="s">
        <v>15</v>
      </c>
      <c r="Z41" t="s">
        <v>15</v>
      </c>
      <c r="AA41" t="s">
        <v>15</v>
      </c>
      <c r="AC41">
        <v>67</v>
      </c>
      <c r="AD41" t="s">
        <v>125</v>
      </c>
      <c r="AE41" s="2">
        <v>44335.999236111114</v>
      </c>
      <c r="AF41">
        <v>39</v>
      </c>
      <c r="AG41" t="s">
        <v>14</v>
      </c>
      <c r="AH41">
        <v>0</v>
      </c>
      <c r="AI41">
        <v>12.189</v>
      </c>
      <c r="AJ41" s="3">
        <v>26650</v>
      </c>
      <c r="AK41">
        <v>5.3140000000000001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si="4"/>
        <v>641.56492608326323</v>
      </c>
      <c r="AU41" s="7">
        <f t="shared" si="5"/>
        <v>4931.1593336750002</v>
      </c>
      <c r="AW41" s="8">
        <f t="shared" si="6"/>
        <v>563.77453652201234</v>
      </c>
      <c r="AX41" s="9">
        <f t="shared" si="7"/>
        <v>5080.0737821500006</v>
      </c>
    </row>
    <row r="42" spans="1:50" x14ac:dyDescent="0.3">
      <c r="A42">
        <v>47</v>
      </c>
      <c r="B42" t="s">
        <v>65</v>
      </c>
      <c r="C42" s="2">
        <v>44336.879467592589</v>
      </c>
      <c r="D42">
        <v>40</v>
      </c>
      <c r="E42" t="s">
        <v>14</v>
      </c>
      <c r="F42">
        <v>0</v>
      </c>
      <c r="G42">
        <v>6.0369999999999999</v>
      </c>
      <c r="H42" s="3">
        <v>86917</v>
      </c>
      <c r="I42">
        <v>0.17599999999999999</v>
      </c>
      <c r="J42" t="s">
        <v>15</v>
      </c>
      <c r="K42" t="s">
        <v>15</v>
      </c>
      <c r="L42" t="s">
        <v>15</v>
      </c>
      <c r="M42" t="s">
        <v>15</v>
      </c>
      <c r="O42">
        <v>47</v>
      </c>
      <c r="P42" t="s">
        <v>65</v>
      </c>
      <c r="Q42" s="2">
        <v>44336.879467592589</v>
      </c>
      <c r="R42">
        <v>40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47</v>
      </c>
      <c r="AD42" t="s">
        <v>65</v>
      </c>
      <c r="AE42" s="2">
        <v>44336.879467592589</v>
      </c>
      <c r="AF42">
        <v>40</v>
      </c>
      <c r="AG42" t="s">
        <v>14</v>
      </c>
      <c r="AH42">
        <v>0</v>
      </c>
      <c r="AI42">
        <v>12.170999999999999</v>
      </c>
      <c r="AJ42" s="3">
        <v>23119</v>
      </c>
      <c r="AK42">
        <v>4.6139999999999999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4"/>
        <v>267.31046113759817</v>
      </c>
      <c r="AU42" s="7">
        <f t="shared" si="5"/>
        <v>4287.5427781340295</v>
      </c>
      <c r="AW42" s="8">
        <f t="shared" si="6"/>
        <v>227.70184810491989</v>
      </c>
      <c r="AX42" s="9">
        <f t="shared" si="7"/>
        <v>4407.8040225021405</v>
      </c>
    </row>
    <row r="43" spans="1:50" x14ac:dyDescent="0.3">
      <c r="A43">
        <v>49</v>
      </c>
      <c r="B43" t="s">
        <v>36</v>
      </c>
      <c r="C43" s="2">
        <v>44340.613981481481</v>
      </c>
      <c r="D43">
        <v>41</v>
      </c>
      <c r="E43" t="s">
        <v>14</v>
      </c>
      <c r="F43">
        <v>0</v>
      </c>
      <c r="G43">
        <v>6.0090000000000003</v>
      </c>
      <c r="H43" s="3">
        <v>85389</v>
      </c>
      <c r="I43">
        <v>0.17299999999999999</v>
      </c>
      <c r="J43" t="s">
        <v>15</v>
      </c>
      <c r="K43" t="s">
        <v>15</v>
      </c>
      <c r="L43" t="s">
        <v>15</v>
      </c>
      <c r="M43" t="s">
        <v>15</v>
      </c>
      <c r="O43">
        <v>49</v>
      </c>
      <c r="P43" t="s">
        <v>36</v>
      </c>
      <c r="Q43" s="2">
        <v>44340.613981481481</v>
      </c>
      <c r="R43">
        <v>41</v>
      </c>
      <c r="S43" t="s">
        <v>14</v>
      </c>
      <c r="T43">
        <v>0</v>
      </c>
      <c r="U43" t="s">
        <v>15</v>
      </c>
      <c r="V43" t="s">
        <v>15</v>
      </c>
      <c r="W43" t="s">
        <v>15</v>
      </c>
      <c r="X43" t="s">
        <v>15</v>
      </c>
      <c r="Y43" t="s">
        <v>15</v>
      </c>
      <c r="Z43" t="s">
        <v>15</v>
      </c>
      <c r="AA43" t="s">
        <v>15</v>
      </c>
      <c r="AC43">
        <v>49</v>
      </c>
      <c r="AD43" t="s">
        <v>36</v>
      </c>
      <c r="AE43" s="2">
        <v>44340.613981481481</v>
      </c>
      <c r="AF43">
        <v>41</v>
      </c>
      <c r="AG43" t="s">
        <v>14</v>
      </c>
      <c r="AH43">
        <v>0</v>
      </c>
      <c r="AI43">
        <v>12.141999999999999</v>
      </c>
      <c r="AJ43" s="3">
        <v>21989</v>
      </c>
      <c r="AK43">
        <v>4.3899999999999997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4"/>
        <v>262.72590518579983</v>
      </c>
      <c r="AU43" s="7">
        <f t="shared" si="5"/>
        <v>4081.2402930848298</v>
      </c>
      <c r="AW43" s="8">
        <f t="shared" si="6"/>
        <v>223.70739908829111</v>
      </c>
      <c r="AX43" s="9">
        <f t="shared" si="7"/>
        <v>4192.57682787254</v>
      </c>
    </row>
    <row r="44" spans="1:50" x14ac:dyDescent="0.3">
      <c r="A44">
        <v>62</v>
      </c>
      <c r="B44" t="s">
        <v>80</v>
      </c>
      <c r="C44" s="2">
        <v>44337.198888888888</v>
      </c>
      <c r="D44">
        <v>42</v>
      </c>
      <c r="E44" t="s">
        <v>14</v>
      </c>
      <c r="F44">
        <v>0</v>
      </c>
      <c r="G44">
        <v>6.0330000000000004</v>
      </c>
      <c r="H44" s="3">
        <v>78256</v>
      </c>
      <c r="I44">
        <v>0.158</v>
      </c>
      <c r="J44" t="s">
        <v>15</v>
      </c>
      <c r="K44" t="s">
        <v>15</v>
      </c>
      <c r="L44" t="s">
        <v>15</v>
      </c>
      <c r="M44" t="s">
        <v>15</v>
      </c>
      <c r="O44">
        <v>62</v>
      </c>
      <c r="P44" t="s">
        <v>80</v>
      </c>
      <c r="Q44" s="2">
        <v>44337.198888888888</v>
      </c>
      <c r="R44">
        <v>42</v>
      </c>
      <c r="S44" t="s">
        <v>14</v>
      </c>
      <c r="T44">
        <v>0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C44">
        <v>62</v>
      </c>
      <c r="AD44" t="s">
        <v>80</v>
      </c>
      <c r="AE44" s="2">
        <v>44337.198888888888</v>
      </c>
      <c r="AF44">
        <v>42</v>
      </c>
      <c r="AG44" t="s">
        <v>14</v>
      </c>
      <c r="AH44">
        <v>0</v>
      </c>
      <c r="AI44">
        <v>12.173</v>
      </c>
      <c r="AJ44" s="3">
        <v>19922</v>
      </c>
      <c r="AK44">
        <v>3.9790000000000001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4"/>
        <v>241.27388594631682</v>
      </c>
      <c r="AU44" s="7">
        <f t="shared" si="5"/>
        <v>3703.4562605073202</v>
      </c>
      <c r="AW44" s="8">
        <f t="shared" si="6"/>
        <v>205.05306821429761</v>
      </c>
      <c r="AX44" s="9">
        <f t="shared" si="7"/>
        <v>3798.7750322741599</v>
      </c>
    </row>
    <row r="45" spans="1:50" x14ac:dyDescent="0.3">
      <c r="A45">
        <v>64</v>
      </c>
      <c r="B45" t="s">
        <v>51</v>
      </c>
      <c r="C45" s="2">
        <v>44340.933900462966</v>
      </c>
      <c r="D45">
        <v>43</v>
      </c>
      <c r="E45" t="s">
        <v>14</v>
      </c>
      <c r="F45">
        <v>0</v>
      </c>
      <c r="G45">
        <v>6.0789999999999997</v>
      </c>
      <c r="H45" s="3">
        <v>2972</v>
      </c>
      <c r="I45">
        <v>1E-3</v>
      </c>
      <c r="J45" t="s">
        <v>15</v>
      </c>
      <c r="K45" t="s">
        <v>15</v>
      </c>
      <c r="L45" t="s">
        <v>15</v>
      </c>
      <c r="M45" t="s">
        <v>15</v>
      </c>
      <c r="O45">
        <v>64</v>
      </c>
      <c r="P45" t="s">
        <v>51</v>
      </c>
      <c r="Q45" s="2">
        <v>44340.933900462966</v>
      </c>
      <c r="R45">
        <v>43</v>
      </c>
      <c r="S45" t="s">
        <v>14</v>
      </c>
      <c r="T45">
        <v>0</v>
      </c>
      <c r="U45" t="s">
        <v>15</v>
      </c>
      <c r="V45" s="3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64</v>
      </c>
      <c r="AD45" t="s">
        <v>51</v>
      </c>
      <c r="AE45" s="2">
        <v>44340.933900462966</v>
      </c>
      <c r="AF45">
        <v>43</v>
      </c>
      <c r="AG45" t="s">
        <v>14</v>
      </c>
      <c r="AH45">
        <v>0</v>
      </c>
      <c r="AI45">
        <v>12.135</v>
      </c>
      <c r="AJ45" s="3">
        <v>54225</v>
      </c>
      <c r="AK45">
        <v>10.756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6">
        <f t="shared" si="4"/>
        <v>3.8559566600000004</v>
      </c>
      <c r="AU45" s="7">
        <f t="shared" si="5"/>
        <v>9903.5791912687509</v>
      </c>
      <c r="AW45" s="8">
        <f t="shared" si="6"/>
        <v>4.1350961671999986</v>
      </c>
      <c r="AX45" s="9">
        <f t="shared" si="7"/>
        <v>10316.151898837499</v>
      </c>
    </row>
    <row r="46" spans="1:50" x14ac:dyDescent="0.3">
      <c r="A46">
        <v>44</v>
      </c>
      <c r="B46" t="s">
        <v>62</v>
      </c>
      <c r="C46" s="2">
        <v>44336.815497685187</v>
      </c>
      <c r="D46">
        <v>44</v>
      </c>
      <c r="E46" t="s">
        <v>14</v>
      </c>
      <c r="F46">
        <v>0</v>
      </c>
      <c r="G46">
        <v>6.069</v>
      </c>
      <c r="H46" s="3">
        <v>3410</v>
      </c>
      <c r="I46">
        <v>2E-3</v>
      </c>
      <c r="J46" t="s">
        <v>15</v>
      </c>
      <c r="K46" t="s">
        <v>15</v>
      </c>
      <c r="L46" t="s">
        <v>15</v>
      </c>
      <c r="M46" t="s">
        <v>15</v>
      </c>
      <c r="O46">
        <v>44</v>
      </c>
      <c r="P46" t="s">
        <v>62</v>
      </c>
      <c r="Q46" s="2">
        <v>44336.815497685187</v>
      </c>
      <c r="R46">
        <v>44</v>
      </c>
      <c r="S46" t="s">
        <v>14</v>
      </c>
      <c r="T46">
        <v>0</v>
      </c>
      <c r="U46" t="s">
        <v>15</v>
      </c>
      <c r="V46" t="s">
        <v>15</v>
      </c>
      <c r="W46" t="s">
        <v>15</v>
      </c>
      <c r="X46" t="s">
        <v>15</v>
      </c>
      <c r="Y46" t="s">
        <v>15</v>
      </c>
      <c r="Z46" t="s">
        <v>15</v>
      </c>
      <c r="AA46" t="s">
        <v>15</v>
      </c>
      <c r="AC46">
        <v>44</v>
      </c>
      <c r="AD46" t="s">
        <v>62</v>
      </c>
      <c r="AE46" s="2">
        <v>44336.815497685187</v>
      </c>
      <c r="AF46">
        <v>44</v>
      </c>
      <c r="AG46" t="s">
        <v>14</v>
      </c>
      <c r="AH46">
        <v>0</v>
      </c>
      <c r="AI46">
        <v>12.103</v>
      </c>
      <c r="AJ46" s="3">
        <v>62924</v>
      </c>
      <c r="AK46">
        <v>12.462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6">
        <f t="shared" si="4"/>
        <v>5.1001471249999994</v>
      </c>
      <c r="AU46" s="7">
        <f t="shared" si="5"/>
        <v>11452.40619296048</v>
      </c>
      <c r="AW46" s="8">
        <f t="shared" si="6"/>
        <v>5.6475816049999992</v>
      </c>
      <c r="AX46" s="9">
        <f t="shared" si="7"/>
        <v>11962.830471842241</v>
      </c>
    </row>
    <row r="47" spans="1:50" x14ac:dyDescent="0.3">
      <c r="A47">
        <v>82</v>
      </c>
      <c r="B47" t="s">
        <v>140</v>
      </c>
      <c r="C47" s="2">
        <v>44336.318807870368</v>
      </c>
      <c r="D47">
        <v>45</v>
      </c>
      <c r="E47" t="s">
        <v>14</v>
      </c>
      <c r="F47">
        <v>0</v>
      </c>
      <c r="G47">
        <v>6.0220000000000002</v>
      </c>
      <c r="H47" s="3">
        <v>3019</v>
      </c>
      <c r="I47">
        <v>1E-3</v>
      </c>
      <c r="J47" t="s">
        <v>15</v>
      </c>
      <c r="K47" t="s">
        <v>15</v>
      </c>
      <c r="L47" t="s">
        <v>15</v>
      </c>
      <c r="M47" t="s">
        <v>15</v>
      </c>
      <c r="O47">
        <v>82</v>
      </c>
      <c r="P47" t="s">
        <v>140</v>
      </c>
      <c r="Q47" s="2">
        <v>44336.318807870368</v>
      </c>
      <c r="R47">
        <v>45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82</v>
      </c>
      <c r="AD47" t="s">
        <v>140</v>
      </c>
      <c r="AE47" s="2">
        <v>44336.318807870368</v>
      </c>
      <c r="AF47">
        <v>45</v>
      </c>
      <c r="AG47" t="s">
        <v>14</v>
      </c>
      <c r="AH47">
        <v>0</v>
      </c>
      <c r="AI47">
        <v>12.106999999999999</v>
      </c>
      <c r="AJ47" s="3">
        <v>57632</v>
      </c>
      <c r="AK47">
        <v>11.425000000000001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6">
        <f t="shared" si="4"/>
        <v>3.9890751712499988</v>
      </c>
      <c r="AU47" s="7">
        <f t="shared" si="5"/>
        <v>10511.315545195521</v>
      </c>
      <c r="AW47" s="8">
        <f t="shared" si="6"/>
        <v>4.2984597800499991</v>
      </c>
      <c r="AX47" s="9">
        <f t="shared" si="7"/>
        <v>10961.373664885759</v>
      </c>
    </row>
    <row r="48" spans="1:50" x14ac:dyDescent="0.3">
      <c r="A48">
        <v>75</v>
      </c>
      <c r="B48" t="s">
        <v>133</v>
      </c>
      <c r="C48" s="2">
        <v>44336.169710648152</v>
      </c>
      <c r="D48">
        <v>46</v>
      </c>
      <c r="E48" t="s">
        <v>14</v>
      </c>
      <c r="F48">
        <v>0</v>
      </c>
      <c r="G48">
        <v>6.0369999999999999</v>
      </c>
      <c r="H48" s="3">
        <v>7094</v>
      </c>
      <c r="I48">
        <v>0.01</v>
      </c>
      <c r="J48" t="s">
        <v>15</v>
      </c>
      <c r="K48" t="s">
        <v>15</v>
      </c>
      <c r="L48" t="s">
        <v>15</v>
      </c>
      <c r="M48" t="s">
        <v>15</v>
      </c>
      <c r="O48">
        <v>75</v>
      </c>
      <c r="P48" t="s">
        <v>133</v>
      </c>
      <c r="Q48" s="2">
        <v>44336.169710648152</v>
      </c>
      <c r="R48">
        <v>46</v>
      </c>
      <c r="S48" t="s">
        <v>14</v>
      </c>
      <c r="T48">
        <v>0</v>
      </c>
      <c r="U48" t="s">
        <v>15</v>
      </c>
      <c r="V48" t="s">
        <v>15</v>
      </c>
      <c r="W48" t="s">
        <v>15</v>
      </c>
      <c r="X48" t="s">
        <v>15</v>
      </c>
      <c r="Y48" t="s">
        <v>15</v>
      </c>
      <c r="Z48" t="s">
        <v>15</v>
      </c>
      <c r="AA48" t="s">
        <v>15</v>
      </c>
      <c r="AC48">
        <v>75</v>
      </c>
      <c r="AD48" t="s">
        <v>133</v>
      </c>
      <c r="AE48" s="2">
        <v>44336.169710648152</v>
      </c>
      <c r="AF48">
        <v>46</v>
      </c>
      <c r="AG48" t="s">
        <v>14</v>
      </c>
      <c r="AH48">
        <v>0</v>
      </c>
      <c r="AI48">
        <v>12.081</v>
      </c>
      <c r="AJ48" s="3">
        <v>96805</v>
      </c>
      <c r="AK48">
        <v>19.065000000000001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6">
        <f t="shared" si="4"/>
        <v>15.887672765</v>
      </c>
      <c r="AU48" s="7">
        <f t="shared" si="5"/>
        <v>17394.246272270753</v>
      </c>
      <c r="AW48" s="8">
        <f t="shared" si="6"/>
        <v>17.489037753800002</v>
      </c>
      <c r="AX48" s="9">
        <f t="shared" si="7"/>
        <v>18352.882157513501</v>
      </c>
    </row>
    <row r="49" spans="1:50" x14ac:dyDescent="0.3">
      <c r="A49">
        <v>42</v>
      </c>
      <c r="B49" t="s">
        <v>29</v>
      </c>
      <c r="C49" s="2">
        <v>44340.464687500003</v>
      </c>
      <c r="D49">
        <v>47</v>
      </c>
      <c r="E49" t="s">
        <v>14</v>
      </c>
      <c r="F49">
        <v>0</v>
      </c>
      <c r="G49">
        <v>6.0250000000000004</v>
      </c>
      <c r="H49" s="3">
        <v>8245</v>
      </c>
      <c r="I49">
        <v>1.2E-2</v>
      </c>
      <c r="J49" t="s">
        <v>15</v>
      </c>
      <c r="K49" t="s">
        <v>15</v>
      </c>
      <c r="L49" t="s">
        <v>15</v>
      </c>
      <c r="M49" t="s">
        <v>15</v>
      </c>
      <c r="O49">
        <v>42</v>
      </c>
      <c r="P49" t="s">
        <v>29</v>
      </c>
      <c r="Q49" s="2">
        <v>44340.464687500003</v>
      </c>
      <c r="R49">
        <v>47</v>
      </c>
      <c r="S49" t="s">
        <v>14</v>
      </c>
      <c r="T49">
        <v>0</v>
      </c>
      <c r="U49" t="s">
        <v>15</v>
      </c>
      <c r="V49" t="s">
        <v>15</v>
      </c>
      <c r="W49" t="s">
        <v>15</v>
      </c>
      <c r="X49" t="s">
        <v>15</v>
      </c>
      <c r="Y49" t="s">
        <v>15</v>
      </c>
      <c r="Z49" t="s">
        <v>15</v>
      </c>
      <c r="AA49" t="s">
        <v>15</v>
      </c>
      <c r="AC49">
        <v>42</v>
      </c>
      <c r="AD49" t="s">
        <v>29</v>
      </c>
      <c r="AE49" s="2">
        <v>44340.464687500003</v>
      </c>
      <c r="AF49">
        <v>47</v>
      </c>
      <c r="AG49" t="s">
        <v>14</v>
      </c>
      <c r="AH49">
        <v>0</v>
      </c>
      <c r="AI49">
        <v>12.045999999999999</v>
      </c>
      <c r="AJ49" s="3">
        <v>106387</v>
      </c>
      <c r="AK49">
        <v>20.92</v>
      </c>
      <c r="AL49" t="s">
        <v>15</v>
      </c>
      <c r="AM49" t="s">
        <v>15</v>
      </c>
      <c r="AN49" t="s">
        <v>15</v>
      </c>
      <c r="AO49" t="s">
        <v>15</v>
      </c>
      <c r="AQ49">
        <v>1</v>
      </c>
      <c r="AT49" s="6">
        <f t="shared" si="4"/>
        <v>19.376300531249996</v>
      </c>
      <c r="AU49" s="7">
        <f t="shared" si="5"/>
        <v>19048.536777119873</v>
      </c>
      <c r="AW49" s="8">
        <f t="shared" si="6"/>
        <v>20.866192551249998</v>
      </c>
      <c r="AX49" s="9">
        <f t="shared" si="7"/>
        <v>20153.30256931606</v>
      </c>
    </row>
    <row r="50" spans="1:50" x14ac:dyDescent="0.3">
      <c r="A50">
        <v>43</v>
      </c>
      <c r="B50" t="s">
        <v>171</v>
      </c>
      <c r="C50" s="2">
        <v>44342.500775462962</v>
      </c>
      <c r="D50">
        <v>48</v>
      </c>
      <c r="E50" t="s">
        <v>14</v>
      </c>
      <c r="F50">
        <v>0</v>
      </c>
      <c r="G50">
        <v>6.0140000000000002</v>
      </c>
      <c r="H50" s="3">
        <v>7769</v>
      </c>
      <c r="I50">
        <v>1.0999999999999999E-2</v>
      </c>
      <c r="J50" t="s">
        <v>15</v>
      </c>
      <c r="K50" t="s">
        <v>15</v>
      </c>
      <c r="L50" t="s">
        <v>15</v>
      </c>
      <c r="M50" t="s">
        <v>15</v>
      </c>
      <c r="O50">
        <v>43</v>
      </c>
      <c r="P50" t="s">
        <v>171</v>
      </c>
      <c r="Q50" s="2">
        <v>44342.500775462962</v>
      </c>
      <c r="R50">
        <v>48</v>
      </c>
      <c r="S50" t="s">
        <v>14</v>
      </c>
      <c r="T50">
        <v>0</v>
      </c>
      <c r="U50" t="s">
        <v>15</v>
      </c>
      <c r="V50" s="3" t="s">
        <v>15</v>
      </c>
      <c r="W50" t="s">
        <v>15</v>
      </c>
      <c r="X50" t="s">
        <v>15</v>
      </c>
      <c r="Y50" t="s">
        <v>15</v>
      </c>
      <c r="Z50" t="s">
        <v>15</v>
      </c>
      <c r="AA50" t="s">
        <v>15</v>
      </c>
      <c r="AC50">
        <v>43</v>
      </c>
      <c r="AD50" t="s">
        <v>171</v>
      </c>
      <c r="AE50" s="2">
        <v>44342.500775462962</v>
      </c>
      <c r="AF50">
        <v>48</v>
      </c>
      <c r="AG50" t="s">
        <v>14</v>
      </c>
      <c r="AH50">
        <v>0</v>
      </c>
      <c r="AI50">
        <v>12.041</v>
      </c>
      <c r="AJ50" s="3">
        <v>103994</v>
      </c>
      <c r="AK50">
        <v>20.457999999999998</v>
      </c>
      <c r="AL50" t="s">
        <v>15</v>
      </c>
      <c r="AM50" t="s">
        <v>15</v>
      </c>
      <c r="AN50" t="s">
        <v>15</v>
      </c>
      <c r="AO50" t="s">
        <v>15</v>
      </c>
      <c r="AQ50">
        <v>2</v>
      </c>
      <c r="AR50" t="s">
        <v>180</v>
      </c>
      <c r="AT50" s="6">
        <f t="shared" si="4"/>
        <v>17.926738921249999</v>
      </c>
      <c r="AU50" s="7">
        <f t="shared" si="5"/>
        <v>18636.475614700281</v>
      </c>
      <c r="AW50" s="8">
        <f t="shared" si="6"/>
        <v>19.488177930050004</v>
      </c>
      <c r="AX50" s="9">
        <f t="shared" si="7"/>
        <v>19703.946931894639</v>
      </c>
    </row>
    <row r="51" spans="1:50" x14ac:dyDescent="0.3">
      <c r="A51">
        <v>55</v>
      </c>
      <c r="B51" t="s">
        <v>42</v>
      </c>
      <c r="C51" s="2">
        <v>44340.741944444446</v>
      </c>
      <c r="D51">
        <v>49</v>
      </c>
      <c r="E51" t="s">
        <v>14</v>
      </c>
      <c r="F51">
        <v>0</v>
      </c>
      <c r="G51">
        <v>6.0289999999999999</v>
      </c>
      <c r="H51" s="3">
        <v>420152</v>
      </c>
      <c r="I51">
        <v>0.871</v>
      </c>
      <c r="J51" t="s">
        <v>15</v>
      </c>
      <c r="K51" t="s">
        <v>15</v>
      </c>
      <c r="L51" t="s">
        <v>15</v>
      </c>
      <c r="M51" t="s">
        <v>15</v>
      </c>
      <c r="O51">
        <v>55</v>
      </c>
      <c r="P51" t="s">
        <v>42</v>
      </c>
      <c r="Q51" s="2">
        <v>44340.741944444446</v>
      </c>
      <c r="R51">
        <v>49</v>
      </c>
      <c r="S51" t="s">
        <v>14</v>
      </c>
      <c r="T51">
        <v>0</v>
      </c>
      <c r="U51">
        <v>5.9720000000000004</v>
      </c>
      <c r="V51" s="3">
        <v>3321</v>
      </c>
      <c r="W51">
        <v>1.006</v>
      </c>
      <c r="X51" t="s">
        <v>15</v>
      </c>
      <c r="Y51" t="s">
        <v>15</v>
      </c>
      <c r="Z51" t="s">
        <v>15</v>
      </c>
      <c r="AA51" t="s">
        <v>15</v>
      </c>
      <c r="AC51">
        <v>55</v>
      </c>
      <c r="AD51" t="s">
        <v>42</v>
      </c>
      <c r="AE51" s="2">
        <v>44340.741944444446</v>
      </c>
      <c r="AF51">
        <v>49</v>
      </c>
      <c r="AG51" t="s">
        <v>14</v>
      </c>
      <c r="AH51">
        <v>0</v>
      </c>
      <c r="AI51">
        <v>12.161</v>
      </c>
      <c r="AJ51" s="3">
        <v>27376</v>
      </c>
      <c r="AK51">
        <v>5.4580000000000002</v>
      </c>
      <c r="AL51" t="s">
        <v>15</v>
      </c>
      <c r="AM51" t="s">
        <v>15</v>
      </c>
      <c r="AN51" t="s">
        <v>15</v>
      </c>
      <c r="AO51" t="s">
        <v>15</v>
      </c>
      <c r="AQ51">
        <v>1</v>
      </c>
      <c r="AT51" s="6">
        <f t="shared" si="4"/>
        <v>1176.0857207265153</v>
      </c>
      <c r="AU51" s="7">
        <f t="shared" si="5"/>
        <v>5063.2977137484804</v>
      </c>
      <c r="AW51" s="8">
        <f t="shared" si="6"/>
        <v>1085.3472206947265</v>
      </c>
      <c r="AX51" s="9">
        <f t="shared" si="7"/>
        <v>5218.2472181862404</v>
      </c>
    </row>
    <row r="52" spans="1:50" x14ac:dyDescent="0.3">
      <c r="A52">
        <v>70</v>
      </c>
      <c r="B52" t="s">
        <v>88</v>
      </c>
      <c r="C52" s="2">
        <v>44337.369351851848</v>
      </c>
      <c r="D52">
        <v>50</v>
      </c>
      <c r="E52" t="s">
        <v>14</v>
      </c>
      <c r="F52">
        <v>0</v>
      </c>
      <c r="G52">
        <v>6.032</v>
      </c>
      <c r="H52" s="3">
        <v>455590</v>
      </c>
      <c r="I52">
        <v>0.94499999999999995</v>
      </c>
      <c r="J52" t="s">
        <v>15</v>
      </c>
      <c r="K52" t="s">
        <v>15</v>
      </c>
      <c r="L52" t="s">
        <v>15</v>
      </c>
      <c r="M52" t="s">
        <v>15</v>
      </c>
      <c r="O52">
        <v>70</v>
      </c>
      <c r="P52" t="s">
        <v>88</v>
      </c>
      <c r="Q52" s="2">
        <v>44337.369351851848</v>
      </c>
      <c r="R52">
        <v>50</v>
      </c>
      <c r="S52" t="s">
        <v>14</v>
      </c>
      <c r="T52">
        <v>0</v>
      </c>
      <c r="U52">
        <v>5.976</v>
      </c>
      <c r="V52" s="3">
        <v>3436</v>
      </c>
      <c r="W52">
        <v>1.0369999999999999</v>
      </c>
      <c r="X52" t="s">
        <v>15</v>
      </c>
      <c r="Y52" t="s">
        <v>15</v>
      </c>
      <c r="Z52" t="s">
        <v>15</v>
      </c>
      <c r="AA52" t="s">
        <v>15</v>
      </c>
      <c r="AC52">
        <v>70</v>
      </c>
      <c r="AD52" t="s">
        <v>88</v>
      </c>
      <c r="AE52" s="2">
        <v>44337.369351851848</v>
      </c>
      <c r="AF52">
        <v>50</v>
      </c>
      <c r="AG52" t="s">
        <v>14</v>
      </c>
      <c r="AH52">
        <v>0</v>
      </c>
      <c r="AI52">
        <v>12.159000000000001</v>
      </c>
      <c r="AJ52" s="3">
        <v>28034</v>
      </c>
      <c r="AK52">
        <v>5.5890000000000004</v>
      </c>
      <c r="AL52" t="s">
        <v>15</v>
      </c>
      <c r="AM52" t="s">
        <v>15</v>
      </c>
      <c r="AN52" t="s">
        <v>15</v>
      </c>
      <c r="AO52" t="s">
        <v>15</v>
      </c>
      <c r="AQ52">
        <v>1</v>
      </c>
      <c r="AT52" s="6">
        <f t="shared" si="4"/>
        <v>1262.0660831007799</v>
      </c>
      <c r="AU52" s="7">
        <f t="shared" si="5"/>
        <v>5183.0023333578802</v>
      </c>
      <c r="AW52" s="8">
        <f t="shared" si="6"/>
        <v>1174.9742742047099</v>
      </c>
      <c r="AX52" s="9">
        <f t="shared" si="7"/>
        <v>5343.4639821634401</v>
      </c>
    </row>
    <row r="53" spans="1:50" x14ac:dyDescent="0.3">
      <c r="A53">
        <v>88</v>
      </c>
      <c r="B53" t="s">
        <v>146</v>
      </c>
      <c r="C53" s="2">
        <v>44336.446759259263</v>
      </c>
      <c r="D53">
        <v>51</v>
      </c>
      <c r="E53" t="s">
        <v>14</v>
      </c>
      <c r="F53">
        <v>0</v>
      </c>
      <c r="G53">
        <v>6.0030000000000001</v>
      </c>
      <c r="H53" s="3">
        <v>446663</v>
      </c>
      <c r="I53">
        <v>0.92700000000000005</v>
      </c>
      <c r="J53" t="s">
        <v>15</v>
      </c>
      <c r="K53" t="s">
        <v>15</v>
      </c>
      <c r="L53" t="s">
        <v>15</v>
      </c>
      <c r="M53" t="s">
        <v>15</v>
      </c>
      <c r="O53">
        <v>88</v>
      </c>
      <c r="P53" t="s">
        <v>146</v>
      </c>
      <c r="Q53" s="2">
        <v>44336.446759259263</v>
      </c>
      <c r="R53">
        <v>51</v>
      </c>
      <c r="S53" t="s">
        <v>14</v>
      </c>
      <c r="T53">
        <v>0</v>
      </c>
      <c r="U53">
        <v>5.9550000000000001</v>
      </c>
      <c r="V53" s="3">
        <v>3662</v>
      </c>
      <c r="W53">
        <v>1.0980000000000001</v>
      </c>
      <c r="X53" t="s">
        <v>15</v>
      </c>
      <c r="Y53" t="s">
        <v>15</v>
      </c>
      <c r="Z53" t="s">
        <v>15</v>
      </c>
      <c r="AA53" t="s">
        <v>15</v>
      </c>
      <c r="AC53">
        <v>88</v>
      </c>
      <c r="AD53" t="s">
        <v>146</v>
      </c>
      <c r="AE53" s="2">
        <v>44336.446759259263</v>
      </c>
      <c r="AF53">
        <v>51</v>
      </c>
      <c r="AG53" t="s">
        <v>14</v>
      </c>
      <c r="AH53">
        <v>0</v>
      </c>
      <c r="AI53">
        <v>12.12</v>
      </c>
      <c r="AJ53" s="3">
        <v>26896</v>
      </c>
      <c r="AK53">
        <v>5.3630000000000004</v>
      </c>
      <c r="AL53" t="s">
        <v>15</v>
      </c>
      <c r="AM53" t="s">
        <v>15</v>
      </c>
      <c r="AN53" t="s">
        <v>15</v>
      </c>
      <c r="AO53" t="s">
        <v>15</v>
      </c>
      <c r="AQ53">
        <v>1</v>
      </c>
      <c r="AT53" s="6">
        <f t="shared" si="4"/>
        <v>1240.6003876085822</v>
      </c>
      <c r="AU53" s="7">
        <f t="shared" si="5"/>
        <v>4975.9409073996794</v>
      </c>
      <c r="AW53" s="8">
        <f t="shared" si="6"/>
        <v>1152.4254076797079</v>
      </c>
      <c r="AX53" s="9">
        <f t="shared" si="7"/>
        <v>5126.8948002918396</v>
      </c>
    </row>
    <row r="54" spans="1:50" x14ac:dyDescent="0.3">
      <c r="A54">
        <v>65</v>
      </c>
      <c r="B54" t="s">
        <v>123</v>
      </c>
      <c r="C54" s="2">
        <v>44335.956655092596</v>
      </c>
      <c r="D54">
        <v>52</v>
      </c>
      <c r="E54" t="s">
        <v>14</v>
      </c>
      <c r="F54">
        <v>0</v>
      </c>
      <c r="G54">
        <v>6.05</v>
      </c>
      <c r="H54" s="3">
        <v>3840</v>
      </c>
      <c r="I54">
        <v>3.0000000000000001E-3</v>
      </c>
      <c r="J54" t="s">
        <v>15</v>
      </c>
      <c r="K54" t="s">
        <v>15</v>
      </c>
      <c r="L54" t="s">
        <v>15</v>
      </c>
      <c r="M54" t="s">
        <v>15</v>
      </c>
      <c r="O54">
        <v>65</v>
      </c>
      <c r="P54" t="s">
        <v>123</v>
      </c>
      <c r="Q54" s="2">
        <v>44335.956655092596</v>
      </c>
      <c r="R54">
        <v>52</v>
      </c>
      <c r="S54" t="s">
        <v>14</v>
      </c>
      <c r="T54">
        <v>0</v>
      </c>
      <c r="U54" t="s">
        <v>15</v>
      </c>
      <c r="V54" t="s">
        <v>15</v>
      </c>
      <c r="W54" t="s">
        <v>15</v>
      </c>
      <c r="X54" t="s">
        <v>15</v>
      </c>
      <c r="Y54" t="s">
        <v>15</v>
      </c>
      <c r="Z54" t="s">
        <v>15</v>
      </c>
      <c r="AA54" t="s">
        <v>15</v>
      </c>
      <c r="AC54">
        <v>65</v>
      </c>
      <c r="AD54" t="s">
        <v>123</v>
      </c>
      <c r="AE54" s="2">
        <v>44335.956655092596</v>
      </c>
      <c r="AF54">
        <v>52</v>
      </c>
      <c r="AG54" t="s">
        <v>14</v>
      </c>
      <c r="AH54">
        <v>0</v>
      </c>
      <c r="AI54">
        <v>12.125</v>
      </c>
      <c r="AJ54" s="3">
        <v>28814</v>
      </c>
      <c r="AK54">
        <v>5.7430000000000003</v>
      </c>
      <c r="AL54" t="s">
        <v>15</v>
      </c>
      <c r="AM54" t="s">
        <v>15</v>
      </c>
      <c r="AN54" t="s">
        <v>15</v>
      </c>
      <c r="AO54" t="s">
        <v>15</v>
      </c>
      <c r="AQ54">
        <v>1</v>
      </c>
      <c r="AT54" s="6">
        <f t="shared" si="4"/>
        <v>6.3295440000000003</v>
      </c>
      <c r="AU54" s="7">
        <f t="shared" si="5"/>
        <v>5324.8310211690796</v>
      </c>
      <c r="AW54" s="8">
        <f t="shared" si="6"/>
        <v>7.1108124799999999</v>
      </c>
      <c r="AX54" s="9">
        <f t="shared" si="7"/>
        <v>5491.8789903490406</v>
      </c>
    </row>
    <row r="55" spans="1:50" x14ac:dyDescent="0.3">
      <c r="A55">
        <v>75</v>
      </c>
      <c r="B55" t="s">
        <v>93</v>
      </c>
      <c r="C55" s="2">
        <v>44337.475937499999</v>
      </c>
      <c r="D55">
        <v>53</v>
      </c>
      <c r="E55" t="s">
        <v>14</v>
      </c>
      <c r="F55">
        <v>0</v>
      </c>
      <c r="G55">
        <v>6.0990000000000002</v>
      </c>
      <c r="H55" s="3">
        <v>3080</v>
      </c>
      <c r="I55">
        <v>2E-3</v>
      </c>
      <c r="J55" t="s">
        <v>15</v>
      </c>
      <c r="K55" t="s">
        <v>15</v>
      </c>
      <c r="L55" t="s">
        <v>15</v>
      </c>
      <c r="M55" t="s">
        <v>15</v>
      </c>
      <c r="O55">
        <v>75</v>
      </c>
      <c r="P55" t="s">
        <v>93</v>
      </c>
      <c r="Q55" s="2">
        <v>44337.475937499999</v>
      </c>
      <c r="R55">
        <v>53</v>
      </c>
      <c r="S55" t="s">
        <v>14</v>
      </c>
      <c r="T55">
        <v>0</v>
      </c>
      <c r="U55" t="s">
        <v>15</v>
      </c>
      <c r="V55" t="s">
        <v>15</v>
      </c>
      <c r="W55" t="s">
        <v>15</v>
      </c>
      <c r="X55" t="s">
        <v>15</v>
      </c>
      <c r="Y55" t="s">
        <v>15</v>
      </c>
      <c r="Z55" t="s">
        <v>15</v>
      </c>
      <c r="AA55" t="s">
        <v>15</v>
      </c>
      <c r="AC55">
        <v>75</v>
      </c>
      <c r="AD55" t="s">
        <v>93</v>
      </c>
      <c r="AE55" s="2">
        <v>44337.475937499999</v>
      </c>
      <c r="AF55">
        <v>53</v>
      </c>
      <c r="AG55" t="s">
        <v>14</v>
      </c>
      <c r="AH55">
        <v>0</v>
      </c>
      <c r="AI55">
        <v>12.164999999999999</v>
      </c>
      <c r="AJ55" s="3">
        <v>32331</v>
      </c>
      <c r="AK55">
        <v>6.4390000000000001</v>
      </c>
      <c r="AL55" t="s">
        <v>15</v>
      </c>
      <c r="AM55" t="s">
        <v>15</v>
      </c>
      <c r="AN55" t="s">
        <v>15</v>
      </c>
      <c r="AO55" t="s">
        <v>15</v>
      </c>
      <c r="AQ55">
        <v>1</v>
      </c>
      <c r="AT55" s="6">
        <f t="shared" si="4"/>
        <v>4.1619860000000006</v>
      </c>
      <c r="AU55" s="7">
        <f t="shared" si="5"/>
        <v>5963.3843231760302</v>
      </c>
      <c r="AW55" s="8">
        <f t="shared" si="6"/>
        <v>4.5101031200000001</v>
      </c>
      <c r="AX55" s="9">
        <f t="shared" si="7"/>
        <v>6160.8327266981405</v>
      </c>
    </row>
    <row r="56" spans="1:50" x14ac:dyDescent="0.3">
      <c r="A56">
        <v>53</v>
      </c>
      <c r="B56" t="s">
        <v>111</v>
      </c>
      <c r="C56" s="2">
        <v>44335.70107638889</v>
      </c>
      <c r="D56">
        <v>54</v>
      </c>
      <c r="E56" t="s">
        <v>14</v>
      </c>
      <c r="F56">
        <v>0</v>
      </c>
      <c r="G56">
        <v>6.08</v>
      </c>
      <c r="H56" s="3">
        <v>3352</v>
      </c>
      <c r="I56">
        <v>2E-3</v>
      </c>
      <c r="J56" t="s">
        <v>15</v>
      </c>
      <c r="K56" t="s">
        <v>15</v>
      </c>
      <c r="L56" t="s">
        <v>15</v>
      </c>
      <c r="M56" t="s">
        <v>15</v>
      </c>
      <c r="O56">
        <v>53</v>
      </c>
      <c r="P56" t="s">
        <v>111</v>
      </c>
      <c r="Q56" s="2">
        <v>44335.70107638889</v>
      </c>
      <c r="R56">
        <v>54</v>
      </c>
      <c r="S56" t="s">
        <v>14</v>
      </c>
      <c r="T56">
        <v>0</v>
      </c>
      <c r="U56" t="s">
        <v>15</v>
      </c>
      <c r="V56" t="s">
        <v>15</v>
      </c>
      <c r="W56" t="s">
        <v>15</v>
      </c>
      <c r="X56" t="s">
        <v>15</v>
      </c>
      <c r="Y56" t="s">
        <v>15</v>
      </c>
      <c r="Z56" t="s">
        <v>15</v>
      </c>
      <c r="AA56" t="s">
        <v>15</v>
      </c>
      <c r="AC56">
        <v>53</v>
      </c>
      <c r="AD56" t="s">
        <v>111</v>
      </c>
      <c r="AE56" s="2">
        <v>44335.70107638889</v>
      </c>
      <c r="AF56">
        <v>54</v>
      </c>
      <c r="AG56" t="s">
        <v>14</v>
      </c>
      <c r="AH56">
        <v>0</v>
      </c>
      <c r="AI56">
        <v>12.151999999999999</v>
      </c>
      <c r="AJ56" s="3">
        <v>28551</v>
      </c>
      <c r="AK56">
        <v>5.6909999999999998</v>
      </c>
      <c r="AL56" t="s">
        <v>15</v>
      </c>
      <c r="AM56" t="s">
        <v>15</v>
      </c>
      <c r="AN56" t="s">
        <v>15</v>
      </c>
      <c r="AO56" t="s">
        <v>15</v>
      </c>
      <c r="AQ56">
        <v>1</v>
      </c>
      <c r="AT56" s="6">
        <f t="shared" si="4"/>
        <v>4.9349229599999997</v>
      </c>
      <c r="AU56" s="7">
        <f t="shared" si="5"/>
        <v>5277.0178318452299</v>
      </c>
      <c r="AW56" s="8">
        <f t="shared" si="6"/>
        <v>5.4485753631999998</v>
      </c>
      <c r="AX56" s="9">
        <f t="shared" si="7"/>
        <v>5441.8387048877403</v>
      </c>
    </row>
    <row r="57" spans="1:50" x14ac:dyDescent="0.3">
      <c r="A57">
        <v>95</v>
      </c>
      <c r="B57" t="s">
        <v>153</v>
      </c>
      <c r="C57" s="2">
        <v>44336.596030092594</v>
      </c>
      <c r="D57">
        <v>55</v>
      </c>
      <c r="E57" t="s">
        <v>14</v>
      </c>
      <c r="F57">
        <v>0</v>
      </c>
      <c r="G57">
        <v>6.032</v>
      </c>
      <c r="H57" s="3">
        <v>79880</v>
      </c>
      <c r="I57">
        <v>0.16200000000000001</v>
      </c>
      <c r="J57" t="s">
        <v>15</v>
      </c>
      <c r="K57" t="s">
        <v>15</v>
      </c>
      <c r="L57" t="s">
        <v>15</v>
      </c>
      <c r="M57" t="s">
        <v>15</v>
      </c>
      <c r="O57">
        <v>95</v>
      </c>
      <c r="P57" t="s">
        <v>153</v>
      </c>
      <c r="Q57" s="2">
        <v>44336.596030092594</v>
      </c>
      <c r="R57">
        <v>55</v>
      </c>
      <c r="S57" t="s">
        <v>14</v>
      </c>
      <c r="T57">
        <v>0</v>
      </c>
      <c r="U57" t="s">
        <v>15</v>
      </c>
      <c r="V57" t="s">
        <v>15</v>
      </c>
      <c r="W57" t="s">
        <v>15</v>
      </c>
      <c r="X57" t="s">
        <v>15</v>
      </c>
      <c r="Y57" t="s">
        <v>15</v>
      </c>
      <c r="Z57" t="s">
        <v>15</v>
      </c>
      <c r="AA57" t="s">
        <v>15</v>
      </c>
      <c r="AC57">
        <v>95</v>
      </c>
      <c r="AD57" t="s">
        <v>153</v>
      </c>
      <c r="AE57" s="2">
        <v>44336.596030092594</v>
      </c>
      <c r="AF57">
        <v>55</v>
      </c>
      <c r="AG57" t="s">
        <v>14</v>
      </c>
      <c r="AH57">
        <v>0</v>
      </c>
      <c r="AI57">
        <v>12.173</v>
      </c>
      <c r="AJ57" s="3">
        <v>18737</v>
      </c>
      <c r="AK57">
        <v>3.7440000000000002</v>
      </c>
      <c r="AL57" t="s">
        <v>15</v>
      </c>
      <c r="AM57" t="s">
        <v>15</v>
      </c>
      <c r="AN57" t="s">
        <v>15</v>
      </c>
      <c r="AO57" t="s">
        <v>15</v>
      </c>
      <c r="AQ57">
        <v>1</v>
      </c>
      <c r="AT57" s="6">
        <f t="shared" si="4"/>
        <v>246.16525928672002</v>
      </c>
      <c r="AU57" s="7">
        <f t="shared" si="5"/>
        <v>3486.6328116418699</v>
      </c>
      <c r="AW57" s="8">
        <f t="shared" si="6"/>
        <v>209.30125953903999</v>
      </c>
      <c r="AX57" s="9">
        <f t="shared" si="7"/>
        <v>3572.9479177520598</v>
      </c>
    </row>
    <row r="58" spans="1:50" x14ac:dyDescent="0.3">
      <c r="A58">
        <v>61</v>
      </c>
      <c r="B58" t="s">
        <v>48</v>
      </c>
      <c r="C58" s="2">
        <v>44340.869942129626</v>
      </c>
      <c r="D58">
        <v>56</v>
      </c>
      <c r="E58" t="s">
        <v>14</v>
      </c>
      <c r="F58">
        <v>0</v>
      </c>
      <c r="G58">
        <v>6.0309999999999997</v>
      </c>
      <c r="H58" s="3">
        <v>78391</v>
      </c>
      <c r="I58">
        <v>0.159</v>
      </c>
      <c r="J58" t="s">
        <v>15</v>
      </c>
      <c r="K58" t="s">
        <v>15</v>
      </c>
      <c r="L58" t="s">
        <v>15</v>
      </c>
      <c r="M58" t="s">
        <v>15</v>
      </c>
      <c r="O58">
        <v>61</v>
      </c>
      <c r="P58" t="s">
        <v>48</v>
      </c>
      <c r="Q58" s="2">
        <v>44340.869942129626</v>
      </c>
      <c r="R58">
        <v>56</v>
      </c>
      <c r="S58" t="s">
        <v>14</v>
      </c>
      <c r="T58">
        <v>0</v>
      </c>
      <c r="U58" t="s">
        <v>15</v>
      </c>
      <c r="V58" t="s">
        <v>15</v>
      </c>
      <c r="W58" t="s">
        <v>15</v>
      </c>
      <c r="X58" t="s">
        <v>15</v>
      </c>
      <c r="Y58" t="s">
        <v>15</v>
      </c>
      <c r="Z58" t="s">
        <v>15</v>
      </c>
      <c r="AA58" t="s">
        <v>15</v>
      </c>
      <c r="AC58">
        <v>61</v>
      </c>
      <c r="AD58" t="s">
        <v>48</v>
      </c>
      <c r="AE58" s="2">
        <v>44340.869942129626</v>
      </c>
      <c r="AF58">
        <v>56</v>
      </c>
      <c r="AG58" t="s">
        <v>14</v>
      </c>
      <c r="AH58">
        <v>0</v>
      </c>
      <c r="AI58">
        <v>12.169</v>
      </c>
      <c r="AJ58" s="3">
        <v>19077</v>
      </c>
      <c r="AK58">
        <v>3.8109999999999999</v>
      </c>
      <c r="AL58" t="s">
        <v>15</v>
      </c>
      <c r="AM58" t="s">
        <v>15</v>
      </c>
      <c r="AN58" t="s">
        <v>15</v>
      </c>
      <c r="AO58" t="s">
        <v>15</v>
      </c>
      <c r="AQ58">
        <v>1</v>
      </c>
      <c r="AT58" s="6">
        <f t="shared" si="4"/>
        <v>241.68066048332781</v>
      </c>
      <c r="AU58" s="7">
        <f t="shared" si="5"/>
        <v>3548.86179281667</v>
      </c>
      <c r="AW58" s="8">
        <f t="shared" si="6"/>
        <v>205.40623650028712</v>
      </c>
      <c r="AX58" s="9">
        <f t="shared" si="7"/>
        <v>3637.74686683446</v>
      </c>
    </row>
    <row r="59" spans="1:50" x14ac:dyDescent="0.3">
      <c r="A59">
        <v>64</v>
      </c>
      <c r="B59" t="s">
        <v>82</v>
      </c>
      <c r="C59" s="2">
        <v>44337.241493055553</v>
      </c>
      <c r="D59">
        <v>57</v>
      </c>
      <c r="E59" t="s">
        <v>14</v>
      </c>
      <c r="F59">
        <v>0</v>
      </c>
      <c r="G59">
        <v>6.03</v>
      </c>
      <c r="H59" s="3">
        <v>80650</v>
      </c>
      <c r="I59">
        <v>0.16300000000000001</v>
      </c>
      <c r="J59" t="s">
        <v>15</v>
      </c>
      <c r="K59" t="s">
        <v>15</v>
      </c>
      <c r="L59" t="s">
        <v>15</v>
      </c>
      <c r="M59" t="s">
        <v>15</v>
      </c>
      <c r="O59">
        <v>64</v>
      </c>
      <c r="P59" t="s">
        <v>82</v>
      </c>
      <c r="Q59" s="2">
        <v>44337.241493055553</v>
      </c>
      <c r="R59">
        <v>57</v>
      </c>
      <c r="S59" t="s">
        <v>14</v>
      </c>
      <c r="T59">
        <v>0</v>
      </c>
      <c r="U59" t="s">
        <v>15</v>
      </c>
      <c r="V59" t="s">
        <v>15</v>
      </c>
      <c r="W59" t="s">
        <v>15</v>
      </c>
      <c r="X59" t="s">
        <v>15</v>
      </c>
      <c r="Y59" t="s">
        <v>15</v>
      </c>
      <c r="Z59" t="s">
        <v>15</v>
      </c>
      <c r="AA59" t="s">
        <v>15</v>
      </c>
      <c r="AC59">
        <v>64</v>
      </c>
      <c r="AD59" t="s">
        <v>82</v>
      </c>
      <c r="AE59" s="2">
        <v>44337.241493055553</v>
      </c>
      <c r="AF59">
        <v>57</v>
      </c>
      <c r="AG59" t="s">
        <v>14</v>
      </c>
      <c r="AH59">
        <v>0</v>
      </c>
      <c r="AI59">
        <v>12.172000000000001</v>
      </c>
      <c r="AJ59" s="3">
        <v>19231</v>
      </c>
      <c r="AK59">
        <v>3.8420000000000001</v>
      </c>
      <c r="AL59" t="s">
        <v>15</v>
      </c>
      <c r="AM59" t="s">
        <v>15</v>
      </c>
      <c r="AN59" t="s">
        <v>15</v>
      </c>
      <c r="AO59" t="s">
        <v>15</v>
      </c>
      <c r="AQ59">
        <v>1</v>
      </c>
      <c r="AT59" s="6">
        <f t="shared" si="4"/>
        <v>248.48294035550001</v>
      </c>
      <c r="AU59" s="7">
        <f t="shared" si="5"/>
        <v>3577.0430854700298</v>
      </c>
      <c r="AW59" s="8">
        <f t="shared" si="6"/>
        <v>211.31526531975001</v>
      </c>
      <c r="AX59" s="9">
        <f t="shared" si="7"/>
        <v>3667.0957420701397</v>
      </c>
    </row>
    <row r="60" spans="1:50" x14ac:dyDescent="0.3">
      <c r="A60">
        <v>98</v>
      </c>
      <c r="B60" t="s">
        <v>156</v>
      </c>
      <c r="C60" s="2">
        <v>44336.660011574073</v>
      </c>
      <c r="D60">
        <v>58</v>
      </c>
      <c r="E60" t="s">
        <v>14</v>
      </c>
      <c r="F60">
        <v>0</v>
      </c>
      <c r="G60">
        <v>6.0380000000000003</v>
      </c>
      <c r="H60" s="3">
        <v>22005</v>
      </c>
      <c r="I60">
        <v>4.1000000000000002E-2</v>
      </c>
      <c r="J60" t="s">
        <v>15</v>
      </c>
      <c r="K60" t="s">
        <v>15</v>
      </c>
      <c r="L60" t="s">
        <v>15</v>
      </c>
      <c r="M60" t="s">
        <v>15</v>
      </c>
      <c r="O60">
        <v>98</v>
      </c>
      <c r="P60" t="s">
        <v>156</v>
      </c>
      <c r="Q60" s="2">
        <v>44336.660011574073</v>
      </c>
      <c r="R60">
        <v>58</v>
      </c>
      <c r="S60" t="s">
        <v>14</v>
      </c>
      <c r="T60">
        <v>0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C60">
        <v>98</v>
      </c>
      <c r="AD60" t="s">
        <v>156</v>
      </c>
      <c r="AE60" s="2">
        <v>44336.660011574073</v>
      </c>
      <c r="AF60">
        <v>58</v>
      </c>
      <c r="AG60" t="s">
        <v>14</v>
      </c>
      <c r="AH60">
        <v>0</v>
      </c>
      <c r="AI60">
        <v>12.178000000000001</v>
      </c>
      <c r="AJ60" s="3">
        <v>15373</v>
      </c>
      <c r="AK60">
        <v>3.0750000000000002</v>
      </c>
      <c r="AL60" t="s">
        <v>15</v>
      </c>
      <c r="AM60" t="s">
        <v>15</v>
      </c>
      <c r="AN60" t="s">
        <v>15</v>
      </c>
      <c r="AO60" t="s">
        <v>15</v>
      </c>
      <c r="AQ60">
        <v>1</v>
      </c>
      <c r="AT60" s="6">
        <f t="shared" si="4"/>
        <v>69.192684615595013</v>
      </c>
      <c r="AU60" s="7">
        <f t="shared" si="5"/>
        <v>2870.1498205726698</v>
      </c>
      <c r="AW60" s="8">
        <f t="shared" si="6"/>
        <v>57.513532798977508</v>
      </c>
      <c r="AX60" s="9">
        <f t="shared" si="7"/>
        <v>2931.61688836246</v>
      </c>
    </row>
    <row r="61" spans="1:50" x14ac:dyDescent="0.3">
      <c r="A61">
        <v>45</v>
      </c>
      <c r="B61" t="s">
        <v>63</v>
      </c>
      <c r="C61" s="2">
        <v>44336.836817129632</v>
      </c>
      <c r="D61">
        <v>59</v>
      </c>
      <c r="E61" t="s">
        <v>14</v>
      </c>
      <c r="F61">
        <v>0</v>
      </c>
      <c r="G61">
        <v>6.0350000000000001</v>
      </c>
      <c r="H61" s="3">
        <v>22057</v>
      </c>
      <c r="I61">
        <v>4.1000000000000002E-2</v>
      </c>
      <c r="J61" t="s">
        <v>15</v>
      </c>
      <c r="K61" t="s">
        <v>15</v>
      </c>
      <c r="L61" t="s">
        <v>15</v>
      </c>
      <c r="M61" t="s">
        <v>15</v>
      </c>
      <c r="O61">
        <v>45</v>
      </c>
      <c r="P61" t="s">
        <v>63</v>
      </c>
      <c r="Q61" s="2">
        <v>44336.836817129632</v>
      </c>
      <c r="R61">
        <v>59</v>
      </c>
      <c r="S61" t="s">
        <v>14</v>
      </c>
      <c r="T61">
        <v>0</v>
      </c>
      <c r="U61" t="s">
        <v>15</v>
      </c>
      <c r="V61" t="s">
        <v>15</v>
      </c>
      <c r="W61" t="s">
        <v>15</v>
      </c>
      <c r="X61" t="s">
        <v>15</v>
      </c>
      <c r="Y61" t="s">
        <v>15</v>
      </c>
      <c r="Z61" t="s">
        <v>15</v>
      </c>
      <c r="AA61" t="s">
        <v>15</v>
      </c>
      <c r="AC61">
        <v>45</v>
      </c>
      <c r="AD61" t="s">
        <v>63</v>
      </c>
      <c r="AE61" s="2">
        <v>44336.836817129632</v>
      </c>
      <c r="AF61">
        <v>59</v>
      </c>
      <c r="AG61" t="s">
        <v>14</v>
      </c>
      <c r="AH61">
        <v>0</v>
      </c>
      <c r="AI61">
        <v>12.178000000000001</v>
      </c>
      <c r="AJ61" s="3">
        <v>14999</v>
      </c>
      <c r="AK61">
        <v>3</v>
      </c>
      <c r="AL61" t="s">
        <v>15</v>
      </c>
      <c r="AM61" t="s">
        <v>15</v>
      </c>
      <c r="AN61" t="s">
        <v>15</v>
      </c>
      <c r="AO61" t="s">
        <v>15</v>
      </c>
      <c r="AQ61">
        <v>1</v>
      </c>
      <c r="AT61" s="6">
        <f t="shared" si="4"/>
        <v>69.354146518566196</v>
      </c>
      <c r="AU61" s="7">
        <f t="shared" si="5"/>
        <v>2801.5232330372301</v>
      </c>
      <c r="AW61" s="8">
        <f t="shared" si="6"/>
        <v>57.650275789995902</v>
      </c>
      <c r="AX61" s="9">
        <f t="shared" si="7"/>
        <v>2860.2927877837401</v>
      </c>
    </row>
    <row r="62" spans="1:50" x14ac:dyDescent="0.3">
      <c r="A62">
        <v>48</v>
      </c>
      <c r="B62" t="s">
        <v>106</v>
      </c>
      <c r="C62" s="2">
        <v>44335.594629629632</v>
      </c>
      <c r="D62">
        <v>60</v>
      </c>
      <c r="E62" t="s">
        <v>14</v>
      </c>
      <c r="F62">
        <v>0</v>
      </c>
      <c r="G62">
        <v>6.0069999999999997</v>
      </c>
      <c r="H62" s="3">
        <v>24954</v>
      </c>
      <c r="I62">
        <v>4.7E-2</v>
      </c>
      <c r="J62" t="s">
        <v>15</v>
      </c>
      <c r="K62" t="s">
        <v>15</v>
      </c>
      <c r="L62" t="s">
        <v>15</v>
      </c>
      <c r="M62" t="s">
        <v>15</v>
      </c>
      <c r="O62">
        <v>48</v>
      </c>
      <c r="P62" t="s">
        <v>106</v>
      </c>
      <c r="Q62" s="2">
        <v>44335.594629629632</v>
      </c>
      <c r="R62">
        <v>60</v>
      </c>
      <c r="S62" t="s">
        <v>14</v>
      </c>
      <c r="T62">
        <v>0</v>
      </c>
      <c r="U62" t="s">
        <v>15</v>
      </c>
      <c r="V62" t="s">
        <v>15</v>
      </c>
      <c r="W62" t="s">
        <v>15</v>
      </c>
      <c r="X62" t="s">
        <v>15</v>
      </c>
      <c r="Y62" t="s">
        <v>15</v>
      </c>
      <c r="Z62" t="s">
        <v>15</v>
      </c>
      <c r="AA62" t="s">
        <v>15</v>
      </c>
      <c r="AC62">
        <v>48</v>
      </c>
      <c r="AD62" t="s">
        <v>106</v>
      </c>
      <c r="AE62" s="2">
        <v>44335.594629629632</v>
      </c>
      <c r="AF62">
        <v>60</v>
      </c>
      <c r="AG62" t="s">
        <v>14</v>
      </c>
      <c r="AH62">
        <v>0</v>
      </c>
      <c r="AI62">
        <v>12.131</v>
      </c>
      <c r="AJ62" s="3">
        <v>19567</v>
      </c>
      <c r="AK62">
        <v>3.9089999999999998</v>
      </c>
      <c r="AL62" t="s">
        <v>15</v>
      </c>
      <c r="AM62" t="s">
        <v>15</v>
      </c>
      <c r="AN62" t="s">
        <v>15</v>
      </c>
      <c r="AO62" t="s">
        <v>15</v>
      </c>
      <c r="AQ62">
        <v>1</v>
      </c>
      <c r="AT62" s="6">
        <f t="shared" si="4"/>
        <v>78.342464532920815</v>
      </c>
      <c r="AU62" s="7">
        <f t="shared" si="5"/>
        <v>3638.5192077154702</v>
      </c>
      <c r="AW62" s="8">
        <f t="shared" si="6"/>
        <v>65.267405314175605</v>
      </c>
      <c r="AX62" s="9">
        <f t="shared" si="7"/>
        <v>3731.1269746288604</v>
      </c>
    </row>
    <row r="63" spans="1:50" x14ac:dyDescent="0.3">
      <c r="A63">
        <v>52</v>
      </c>
      <c r="B63" t="s">
        <v>70</v>
      </c>
      <c r="C63" s="2">
        <v>44336.985868055555</v>
      </c>
      <c r="D63">
        <v>61</v>
      </c>
      <c r="E63" t="s">
        <v>14</v>
      </c>
      <c r="F63">
        <v>0</v>
      </c>
      <c r="G63">
        <v>6.0540000000000003</v>
      </c>
      <c r="H63" s="3">
        <v>5156</v>
      </c>
      <c r="I63">
        <v>6.0000000000000001E-3</v>
      </c>
      <c r="J63" t="s">
        <v>15</v>
      </c>
      <c r="K63" t="s">
        <v>15</v>
      </c>
      <c r="L63" t="s">
        <v>15</v>
      </c>
      <c r="M63" t="s">
        <v>15</v>
      </c>
      <c r="O63">
        <v>52</v>
      </c>
      <c r="P63" t="s">
        <v>70</v>
      </c>
      <c r="Q63" s="2">
        <v>44336.985868055555</v>
      </c>
      <c r="R63">
        <v>61</v>
      </c>
      <c r="S63" t="s">
        <v>14</v>
      </c>
      <c r="T63">
        <v>0</v>
      </c>
      <c r="U63" t="s">
        <v>15</v>
      </c>
      <c r="V63" t="s">
        <v>15</v>
      </c>
      <c r="W63" t="s">
        <v>15</v>
      </c>
      <c r="X63" t="s">
        <v>15</v>
      </c>
      <c r="Y63" t="s">
        <v>15</v>
      </c>
      <c r="Z63" t="s">
        <v>15</v>
      </c>
      <c r="AA63" t="s">
        <v>15</v>
      </c>
      <c r="AC63">
        <v>52</v>
      </c>
      <c r="AD63" t="s">
        <v>70</v>
      </c>
      <c r="AE63" s="2">
        <v>44336.985868055555</v>
      </c>
      <c r="AF63">
        <v>61</v>
      </c>
      <c r="AG63" t="s">
        <v>14</v>
      </c>
      <c r="AH63">
        <v>0</v>
      </c>
      <c r="AI63">
        <v>12.157</v>
      </c>
      <c r="AJ63" s="3">
        <v>43298</v>
      </c>
      <c r="AK63">
        <v>8.6050000000000004</v>
      </c>
      <c r="AL63" t="s">
        <v>15</v>
      </c>
      <c r="AM63" t="s">
        <v>15</v>
      </c>
      <c r="AN63" t="s">
        <v>15</v>
      </c>
      <c r="AO63" t="s">
        <v>15</v>
      </c>
      <c r="AQ63">
        <v>1</v>
      </c>
      <c r="AT63" s="6">
        <f t="shared" si="4"/>
        <v>10.14089714</v>
      </c>
      <c r="AU63" s="7">
        <f t="shared" si="5"/>
        <v>7944.6032262129202</v>
      </c>
      <c r="AW63" s="8">
        <f t="shared" si="6"/>
        <v>11.455825728800001</v>
      </c>
      <c r="AX63" s="9">
        <f t="shared" si="7"/>
        <v>8244.2367047669595</v>
      </c>
    </row>
    <row r="64" spans="1:50" x14ac:dyDescent="0.3">
      <c r="A64">
        <v>44</v>
      </c>
      <c r="B64" t="s">
        <v>31</v>
      </c>
      <c r="C64" s="2">
        <v>44340.507349537038</v>
      </c>
      <c r="D64">
        <v>62</v>
      </c>
      <c r="E64" t="s">
        <v>14</v>
      </c>
      <c r="F64">
        <v>0</v>
      </c>
      <c r="G64">
        <v>6.0369999999999999</v>
      </c>
      <c r="H64" s="3">
        <v>6419</v>
      </c>
      <c r="I64">
        <v>8.9999999999999993E-3</v>
      </c>
      <c r="J64" t="s">
        <v>15</v>
      </c>
      <c r="K64" t="s">
        <v>15</v>
      </c>
      <c r="L64" t="s">
        <v>15</v>
      </c>
      <c r="M64" t="s">
        <v>15</v>
      </c>
      <c r="O64">
        <v>44</v>
      </c>
      <c r="P64" t="s">
        <v>31</v>
      </c>
      <c r="Q64" s="2">
        <v>44340.507349537038</v>
      </c>
      <c r="R64">
        <v>62</v>
      </c>
      <c r="S64" t="s">
        <v>14</v>
      </c>
      <c r="T64">
        <v>0</v>
      </c>
      <c r="U64" t="s">
        <v>15</v>
      </c>
      <c r="V64" t="s">
        <v>15</v>
      </c>
      <c r="W64" t="s">
        <v>15</v>
      </c>
      <c r="X64" t="s">
        <v>15</v>
      </c>
      <c r="Y64" t="s">
        <v>15</v>
      </c>
      <c r="Z64" t="s">
        <v>15</v>
      </c>
      <c r="AA64" t="s">
        <v>15</v>
      </c>
      <c r="AC64">
        <v>44</v>
      </c>
      <c r="AD64" t="s">
        <v>31</v>
      </c>
      <c r="AE64" s="2">
        <v>44340.507349537038</v>
      </c>
      <c r="AF64">
        <v>62</v>
      </c>
      <c r="AG64" t="s">
        <v>14</v>
      </c>
      <c r="AH64">
        <v>0</v>
      </c>
      <c r="AI64">
        <v>12.106</v>
      </c>
      <c r="AJ64" s="3">
        <v>48100</v>
      </c>
      <c r="AK64">
        <v>9.5510000000000002</v>
      </c>
      <c r="AL64" t="s">
        <v>15</v>
      </c>
      <c r="AM64" t="s">
        <v>15</v>
      </c>
      <c r="AN64" t="s">
        <v>15</v>
      </c>
      <c r="AO64" t="s">
        <v>15</v>
      </c>
      <c r="AQ64">
        <v>1</v>
      </c>
      <c r="AT64" s="6">
        <f t="shared" si="4"/>
        <v>13.867970671250001</v>
      </c>
      <c r="AU64" s="7">
        <f t="shared" si="5"/>
        <v>8807.3447003000001</v>
      </c>
      <c r="AW64" s="8">
        <f t="shared" si="6"/>
        <v>15.437090640049998</v>
      </c>
      <c r="AX64" s="9">
        <f t="shared" si="7"/>
        <v>9155.2427014000004</v>
      </c>
    </row>
    <row r="65" spans="1:50" x14ac:dyDescent="0.3">
      <c r="A65">
        <v>72</v>
      </c>
      <c r="B65" t="s">
        <v>130</v>
      </c>
      <c r="C65" s="2">
        <v>44336.105763888889</v>
      </c>
      <c r="D65">
        <v>63</v>
      </c>
      <c r="E65" t="s">
        <v>14</v>
      </c>
      <c r="F65">
        <v>0</v>
      </c>
      <c r="G65">
        <v>6.008</v>
      </c>
      <c r="H65" s="3">
        <v>87566</v>
      </c>
      <c r="I65">
        <v>0.17799999999999999</v>
      </c>
      <c r="J65" t="s">
        <v>15</v>
      </c>
      <c r="K65" t="s">
        <v>15</v>
      </c>
      <c r="L65" t="s">
        <v>15</v>
      </c>
      <c r="M65" t="s">
        <v>15</v>
      </c>
      <c r="O65">
        <v>72</v>
      </c>
      <c r="P65" t="s">
        <v>130</v>
      </c>
      <c r="Q65" s="2">
        <v>44336.105763888889</v>
      </c>
      <c r="R65">
        <v>63</v>
      </c>
      <c r="S65" t="s">
        <v>14</v>
      </c>
      <c r="T65">
        <v>0</v>
      </c>
      <c r="U65" t="s">
        <v>15</v>
      </c>
      <c r="V65" t="s">
        <v>15</v>
      </c>
      <c r="W65" t="s">
        <v>15</v>
      </c>
      <c r="X65" t="s">
        <v>15</v>
      </c>
      <c r="Y65" t="s">
        <v>15</v>
      </c>
      <c r="Z65" t="s">
        <v>15</v>
      </c>
      <c r="AA65" t="s">
        <v>15</v>
      </c>
      <c r="AC65">
        <v>72</v>
      </c>
      <c r="AD65" t="s">
        <v>130</v>
      </c>
      <c r="AE65" s="2">
        <v>44336.105763888889</v>
      </c>
      <c r="AF65">
        <v>63</v>
      </c>
      <c r="AG65" t="s">
        <v>14</v>
      </c>
      <c r="AH65">
        <v>0</v>
      </c>
      <c r="AI65">
        <v>12.105</v>
      </c>
      <c r="AJ65" s="3">
        <v>59053</v>
      </c>
      <c r="AK65">
        <v>11.704000000000001</v>
      </c>
      <c r="AL65" t="s">
        <v>15</v>
      </c>
      <c r="AM65" t="s">
        <v>15</v>
      </c>
      <c r="AN65" t="s">
        <v>15</v>
      </c>
      <c r="AO65" t="s">
        <v>15</v>
      </c>
      <c r="AQ65">
        <v>1</v>
      </c>
      <c r="AT65" s="6">
        <f t="shared" si="4"/>
        <v>269.25654408463276</v>
      </c>
      <c r="AU65" s="7">
        <f t="shared" si="5"/>
        <v>10764.36109009907</v>
      </c>
      <c r="AW65" s="8">
        <f t="shared" si="6"/>
        <v>229.3982724533596</v>
      </c>
      <c r="AX65" s="9">
        <f t="shared" si="7"/>
        <v>11230.37280428566</v>
      </c>
    </row>
    <row r="66" spans="1:50" x14ac:dyDescent="0.3">
      <c r="A66">
        <v>60</v>
      </c>
      <c r="B66" t="s">
        <v>47</v>
      </c>
      <c r="C66" s="2">
        <v>44340.848587962966</v>
      </c>
      <c r="D66">
        <v>64</v>
      </c>
      <c r="E66" t="s">
        <v>14</v>
      </c>
      <c r="F66">
        <v>0</v>
      </c>
      <c r="G66">
        <v>6.0309999999999997</v>
      </c>
      <c r="H66" s="3">
        <v>81462</v>
      </c>
      <c r="I66">
        <v>0.16500000000000001</v>
      </c>
      <c r="J66" t="s">
        <v>15</v>
      </c>
      <c r="K66" t="s">
        <v>15</v>
      </c>
      <c r="L66" t="s">
        <v>15</v>
      </c>
      <c r="M66" t="s">
        <v>15</v>
      </c>
      <c r="O66">
        <v>60</v>
      </c>
      <c r="P66" t="s">
        <v>47</v>
      </c>
      <c r="Q66" s="2">
        <v>44340.848587962966</v>
      </c>
      <c r="R66">
        <v>64</v>
      </c>
      <c r="S66" t="s">
        <v>14</v>
      </c>
      <c r="T66">
        <v>0</v>
      </c>
      <c r="U66" t="s">
        <v>15</v>
      </c>
      <c r="V66" t="s">
        <v>15</v>
      </c>
      <c r="W66" t="s">
        <v>15</v>
      </c>
      <c r="X66" t="s">
        <v>15</v>
      </c>
      <c r="Y66" t="s">
        <v>15</v>
      </c>
      <c r="Z66" t="s">
        <v>15</v>
      </c>
      <c r="AA66" t="s">
        <v>15</v>
      </c>
      <c r="AC66">
        <v>60</v>
      </c>
      <c r="AD66" t="s">
        <v>47</v>
      </c>
      <c r="AE66" s="2">
        <v>44340.848587962966</v>
      </c>
      <c r="AF66">
        <v>64</v>
      </c>
      <c r="AG66" t="s">
        <v>14</v>
      </c>
      <c r="AH66">
        <v>0</v>
      </c>
      <c r="AI66">
        <v>12.132</v>
      </c>
      <c r="AJ66" s="3">
        <v>54752</v>
      </c>
      <c r="AK66">
        <v>10.859</v>
      </c>
      <c r="AL66" t="s">
        <v>15</v>
      </c>
      <c r="AM66" t="s">
        <v>15</v>
      </c>
      <c r="AN66" t="s">
        <v>15</v>
      </c>
      <c r="AO66" t="s">
        <v>15</v>
      </c>
      <c r="AQ66">
        <v>1</v>
      </c>
      <c r="AT66" s="6">
        <f t="shared" si="4"/>
        <v>250.9259919142072</v>
      </c>
      <c r="AU66" s="7">
        <f t="shared" si="5"/>
        <v>9997.6800549939198</v>
      </c>
      <c r="AW66" s="8">
        <f t="shared" si="6"/>
        <v>213.43897065502043</v>
      </c>
      <c r="AX66" s="9">
        <f t="shared" si="7"/>
        <v>10415.980472744961</v>
      </c>
    </row>
    <row r="67" spans="1:50" x14ac:dyDescent="0.3">
      <c r="A67">
        <v>91</v>
      </c>
      <c r="B67" t="s">
        <v>149</v>
      </c>
      <c r="C67" s="2">
        <v>44336.510694444441</v>
      </c>
      <c r="D67">
        <v>65</v>
      </c>
      <c r="E67" t="s">
        <v>14</v>
      </c>
      <c r="F67">
        <v>0</v>
      </c>
      <c r="G67">
        <v>6.0350000000000001</v>
      </c>
      <c r="H67" s="3">
        <v>83355</v>
      </c>
      <c r="I67">
        <v>0.16900000000000001</v>
      </c>
      <c r="J67" t="s">
        <v>15</v>
      </c>
      <c r="K67" t="s">
        <v>15</v>
      </c>
      <c r="L67" t="s">
        <v>15</v>
      </c>
      <c r="M67" t="s">
        <v>15</v>
      </c>
      <c r="O67">
        <v>91</v>
      </c>
      <c r="P67" t="s">
        <v>149</v>
      </c>
      <c r="Q67" s="2">
        <v>44336.510694444441</v>
      </c>
      <c r="R67">
        <v>65</v>
      </c>
      <c r="S67" t="s">
        <v>14</v>
      </c>
      <c r="T67">
        <v>0</v>
      </c>
      <c r="U67" t="s">
        <v>15</v>
      </c>
      <c r="V67" t="s">
        <v>15</v>
      </c>
      <c r="W67" t="s">
        <v>15</v>
      </c>
      <c r="X67" t="s">
        <v>15</v>
      </c>
      <c r="Y67" t="s">
        <v>15</v>
      </c>
      <c r="Z67" t="s">
        <v>15</v>
      </c>
      <c r="AA67" t="s">
        <v>15</v>
      </c>
      <c r="AC67">
        <v>91</v>
      </c>
      <c r="AD67" t="s">
        <v>149</v>
      </c>
      <c r="AE67" s="2">
        <v>44336.510694444441</v>
      </c>
      <c r="AF67">
        <v>65</v>
      </c>
      <c r="AG67" t="s">
        <v>14</v>
      </c>
      <c r="AH67">
        <v>0</v>
      </c>
      <c r="AI67">
        <v>12.132999999999999</v>
      </c>
      <c r="AJ67" s="3">
        <v>57396</v>
      </c>
      <c r="AK67">
        <v>11.378</v>
      </c>
      <c r="AL67" t="s">
        <v>15</v>
      </c>
      <c r="AM67" t="s">
        <v>15</v>
      </c>
      <c r="AN67" t="s">
        <v>15</v>
      </c>
      <c r="AO67" t="s">
        <v>15</v>
      </c>
      <c r="AQ67">
        <v>1</v>
      </c>
      <c r="AT67" s="6">
        <f t="shared" ref="AT67:AT98" si="8">IF(H67&lt;15000,((0.00000002125*H67^2)+(0.002705*H67)+(-4.371)),(IF(H67&lt;700000,((-0.0000000008162*H67^2)+(0.003141*H67)+(0.4702)), ((0.000000003285*V67^2)+(0.1899*V67)+(559.5)))))</f>
        <v>256.61725167239501</v>
      </c>
      <c r="AU67" s="7">
        <f t="shared" ref="AU67:AU98" si="9">((-0.00000006277*AJ67^2)+(0.1854*AJ67)+(34.83))</f>
        <v>10469.265137779679</v>
      </c>
      <c r="AW67" s="8">
        <f t="shared" ref="AW67:AW98" si="10">IF(H67&lt;10000,((-0.00000005795*H67^2)+(0.003823*H67)+(-6.715)),(IF(H67&lt;700000,((-0.0000000001209*H67^2)+(0.002635*H67)+(-0.4111)), ((-0.00000002007*V67^2)+(0.2564*V67)+(286.1)))))</f>
        <v>218.38930502657752</v>
      </c>
      <c r="AX67" s="9">
        <f t="shared" ref="AX67:AX98" si="11">(-0.00000001626*AJ67^2)+(0.1912*AJ67)+(-3.858)</f>
        <v>10916.691868731839</v>
      </c>
    </row>
    <row r="68" spans="1:50" x14ac:dyDescent="0.3">
      <c r="A68">
        <v>76</v>
      </c>
      <c r="B68" t="s">
        <v>94</v>
      </c>
      <c r="C68" s="2">
        <v>44337.49726851852</v>
      </c>
      <c r="D68">
        <v>66</v>
      </c>
      <c r="E68" t="s">
        <v>14</v>
      </c>
      <c r="F68">
        <v>0</v>
      </c>
      <c r="G68">
        <v>6.01</v>
      </c>
      <c r="H68" s="3">
        <v>27208</v>
      </c>
      <c r="I68">
        <v>5.1999999999999998E-2</v>
      </c>
      <c r="J68" t="s">
        <v>15</v>
      </c>
      <c r="K68" t="s">
        <v>15</v>
      </c>
      <c r="L68" t="s">
        <v>15</v>
      </c>
      <c r="M68" t="s">
        <v>15</v>
      </c>
      <c r="O68">
        <v>76</v>
      </c>
      <c r="P68" t="s">
        <v>94</v>
      </c>
      <c r="Q68" s="2">
        <v>44337.49726851852</v>
      </c>
      <c r="R68">
        <v>66</v>
      </c>
      <c r="S68" t="s">
        <v>14</v>
      </c>
      <c r="T68">
        <v>0</v>
      </c>
      <c r="U68" t="s">
        <v>15</v>
      </c>
      <c r="V68" t="s">
        <v>15</v>
      </c>
      <c r="W68" t="s">
        <v>15</v>
      </c>
      <c r="X68" t="s">
        <v>15</v>
      </c>
      <c r="Y68" t="s">
        <v>15</v>
      </c>
      <c r="Z68" t="s">
        <v>15</v>
      </c>
      <c r="AA68" t="s">
        <v>15</v>
      </c>
      <c r="AC68">
        <v>76</v>
      </c>
      <c r="AD68" t="s">
        <v>94</v>
      </c>
      <c r="AE68" s="2">
        <v>44337.49726851852</v>
      </c>
      <c r="AF68">
        <v>66</v>
      </c>
      <c r="AG68" t="s">
        <v>14</v>
      </c>
      <c r="AH68">
        <v>0</v>
      </c>
      <c r="AI68">
        <v>12.085000000000001</v>
      </c>
      <c r="AJ68" s="3">
        <v>59815</v>
      </c>
      <c r="AK68">
        <v>11.853</v>
      </c>
      <c r="AL68" t="s">
        <v>15</v>
      </c>
      <c r="AM68" t="s">
        <v>15</v>
      </c>
      <c r="AN68" t="s">
        <v>15</v>
      </c>
      <c r="AO68" t="s">
        <v>15</v>
      </c>
      <c r="AQ68">
        <v>1</v>
      </c>
      <c r="AT68" s="6">
        <f t="shared" si="8"/>
        <v>85.326315329523212</v>
      </c>
      <c r="AU68" s="7">
        <f t="shared" si="9"/>
        <v>10899.95034569675</v>
      </c>
      <c r="AW68" s="8">
        <f t="shared" si="10"/>
        <v>71.19248072058241</v>
      </c>
      <c r="AX68" s="9">
        <f t="shared" si="11"/>
        <v>11374.5944155015</v>
      </c>
    </row>
    <row r="69" spans="1:50" x14ac:dyDescent="0.3">
      <c r="A69">
        <v>85</v>
      </c>
      <c r="B69" t="s">
        <v>143</v>
      </c>
      <c r="C69" s="2">
        <v>44336.382800925923</v>
      </c>
      <c r="D69">
        <v>67</v>
      </c>
      <c r="E69" t="s">
        <v>14</v>
      </c>
      <c r="F69">
        <v>0</v>
      </c>
      <c r="G69">
        <v>6.0069999999999997</v>
      </c>
      <c r="H69" s="3">
        <v>27682</v>
      </c>
      <c r="I69">
        <v>5.2999999999999999E-2</v>
      </c>
      <c r="J69" t="s">
        <v>15</v>
      </c>
      <c r="K69" t="s">
        <v>15</v>
      </c>
      <c r="L69" t="s">
        <v>15</v>
      </c>
      <c r="M69" t="s">
        <v>15</v>
      </c>
      <c r="O69">
        <v>85</v>
      </c>
      <c r="P69" t="s">
        <v>143</v>
      </c>
      <c r="Q69" s="2">
        <v>44336.382800925923</v>
      </c>
      <c r="R69">
        <v>67</v>
      </c>
      <c r="S69" t="s">
        <v>14</v>
      </c>
      <c r="T69">
        <v>0</v>
      </c>
      <c r="U69" t="s">
        <v>15</v>
      </c>
      <c r="V69" t="s">
        <v>15</v>
      </c>
      <c r="W69" t="s">
        <v>15</v>
      </c>
      <c r="X69" t="s">
        <v>15</v>
      </c>
      <c r="Y69" t="s">
        <v>15</v>
      </c>
      <c r="Z69" t="s">
        <v>15</v>
      </c>
      <c r="AA69" t="s">
        <v>15</v>
      </c>
      <c r="AC69">
        <v>85</v>
      </c>
      <c r="AD69" t="s">
        <v>143</v>
      </c>
      <c r="AE69" s="2">
        <v>44336.382800925923</v>
      </c>
      <c r="AF69">
        <v>67</v>
      </c>
      <c r="AG69" t="s">
        <v>14</v>
      </c>
      <c r="AH69">
        <v>0</v>
      </c>
      <c r="AI69">
        <v>12.085000000000001</v>
      </c>
      <c r="AJ69" s="3">
        <v>63258</v>
      </c>
      <c r="AK69">
        <v>12.528</v>
      </c>
      <c r="AL69" t="s">
        <v>15</v>
      </c>
      <c r="AM69" t="s">
        <v>15</v>
      </c>
      <c r="AN69" t="s">
        <v>15</v>
      </c>
      <c r="AO69" t="s">
        <v>15</v>
      </c>
      <c r="AQ69">
        <v>1</v>
      </c>
      <c r="AT69" s="6">
        <f t="shared" si="8"/>
        <v>86.793913552191214</v>
      </c>
      <c r="AU69" s="7">
        <f t="shared" si="9"/>
        <v>11511.68436461772</v>
      </c>
      <c r="AW69" s="8">
        <f t="shared" si="10"/>
        <v>72.438325161308398</v>
      </c>
      <c r="AX69" s="9">
        <f t="shared" si="11"/>
        <v>12026.005997589362</v>
      </c>
    </row>
    <row r="70" spans="1:50" x14ac:dyDescent="0.3">
      <c r="A70">
        <v>42</v>
      </c>
      <c r="B70" t="s">
        <v>100</v>
      </c>
      <c r="C70" s="2">
        <v>44335.466956018521</v>
      </c>
      <c r="D70">
        <v>68</v>
      </c>
      <c r="E70" t="s">
        <v>14</v>
      </c>
      <c r="F70">
        <v>0</v>
      </c>
      <c r="G70">
        <v>6.0339999999999998</v>
      </c>
      <c r="H70" s="3">
        <v>5192</v>
      </c>
      <c r="I70">
        <v>6.0000000000000001E-3</v>
      </c>
      <c r="J70" t="s">
        <v>15</v>
      </c>
      <c r="K70" t="s">
        <v>15</v>
      </c>
      <c r="L70" t="s">
        <v>15</v>
      </c>
      <c r="M70" t="s">
        <v>15</v>
      </c>
      <c r="O70">
        <v>42</v>
      </c>
      <c r="P70" t="s">
        <v>100</v>
      </c>
      <c r="Q70" s="2">
        <v>44335.466956018521</v>
      </c>
      <c r="R70">
        <v>68</v>
      </c>
      <c r="S70" t="s">
        <v>14</v>
      </c>
      <c r="T70">
        <v>0</v>
      </c>
      <c r="U70" t="s">
        <v>15</v>
      </c>
      <c r="V70" t="s">
        <v>15</v>
      </c>
      <c r="W70" t="s">
        <v>15</v>
      </c>
      <c r="X70" t="s">
        <v>15</v>
      </c>
      <c r="Y70" t="s">
        <v>15</v>
      </c>
      <c r="Z70" t="s">
        <v>15</v>
      </c>
      <c r="AA70" t="s">
        <v>15</v>
      </c>
      <c r="AC70">
        <v>42</v>
      </c>
      <c r="AD70" t="s">
        <v>100</v>
      </c>
      <c r="AE70" s="2">
        <v>44335.466956018521</v>
      </c>
      <c r="AF70">
        <v>68</v>
      </c>
      <c r="AG70" t="s">
        <v>14</v>
      </c>
      <c r="AH70">
        <v>0</v>
      </c>
      <c r="AI70">
        <v>12.128</v>
      </c>
      <c r="AJ70" s="3">
        <v>7717</v>
      </c>
      <c r="AK70">
        <v>1.55</v>
      </c>
      <c r="AL70" t="s">
        <v>15</v>
      </c>
      <c r="AM70" t="s">
        <v>15</v>
      </c>
      <c r="AN70" t="s">
        <v>15</v>
      </c>
      <c r="AO70" t="s">
        <v>15</v>
      </c>
      <c r="AQ70">
        <v>1</v>
      </c>
      <c r="AT70" s="6">
        <f t="shared" si="8"/>
        <v>10.246193359999999</v>
      </c>
      <c r="AU70" s="7">
        <f t="shared" si="9"/>
        <v>1461.8237153734699</v>
      </c>
      <c r="AW70" s="8">
        <f t="shared" si="10"/>
        <v>11.571865731199999</v>
      </c>
      <c r="AX70" s="9">
        <f t="shared" si="11"/>
        <v>1470.6640830328602</v>
      </c>
    </row>
    <row r="71" spans="1:50" x14ac:dyDescent="0.3">
      <c r="A71">
        <v>63</v>
      </c>
      <c r="B71" t="s">
        <v>50</v>
      </c>
      <c r="C71" s="2">
        <v>44340.912569444445</v>
      </c>
      <c r="D71">
        <v>69</v>
      </c>
      <c r="E71" t="s">
        <v>14</v>
      </c>
      <c r="F71">
        <v>0</v>
      </c>
      <c r="G71">
        <v>6.032</v>
      </c>
      <c r="H71" s="3">
        <v>55983</v>
      </c>
      <c r="I71">
        <v>0.112</v>
      </c>
      <c r="J71" t="s">
        <v>15</v>
      </c>
      <c r="K71" t="s">
        <v>15</v>
      </c>
      <c r="L71" t="s">
        <v>15</v>
      </c>
      <c r="M71" t="s">
        <v>15</v>
      </c>
      <c r="O71">
        <v>63</v>
      </c>
      <c r="P71" t="s">
        <v>50</v>
      </c>
      <c r="Q71" s="2">
        <v>44340.912569444445</v>
      </c>
      <c r="R71">
        <v>69</v>
      </c>
      <c r="S71" t="s">
        <v>14</v>
      </c>
      <c r="T71">
        <v>0</v>
      </c>
      <c r="U71" t="s">
        <v>15</v>
      </c>
      <c r="V71" t="s">
        <v>15</v>
      </c>
      <c r="W71" t="s">
        <v>15</v>
      </c>
      <c r="X71" t="s">
        <v>15</v>
      </c>
      <c r="Y71" t="s">
        <v>15</v>
      </c>
      <c r="Z71" t="s">
        <v>15</v>
      </c>
      <c r="AA71" t="s">
        <v>15</v>
      </c>
      <c r="AC71">
        <v>63</v>
      </c>
      <c r="AD71" t="s">
        <v>50</v>
      </c>
      <c r="AE71" s="2">
        <v>44340.912569444445</v>
      </c>
      <c r="AF71">
        <v>69</v>
      </c>
      <c r="AG71" t="s">
        <v>14</v>
      </c>
      <c r="AH71">
        <v>0</v>
      </c>
      <c r="AI71">
        <v>12.176</v>
      </c>
      <c r="AJ71" s="3">
        <v>12700</v>
      </c>
      <c r="AK71">
        <v>2.5430000000000001</v>
      </c>
      <c r="AL71" t="s">
        <v>15</v>
      </c>
      <c r="AM71" t="s">
        <v>15</v>
      </c>
      <c r="AN71" t="s">
        <v>15</v>
      </c>
      <c r="AO71" t="s">
        <v>15</v>
      </c>
      <c r="AQ71">
        <v>1</v>
      </c>
      <c r="AT71" s="6">
        <f t="shared" si="8"/>
        <v>173.75475360891821</v>
      </c>
      <c r="AU71" s="7">
        <f t="shared" si="9"/>
        <v>2379.2858266999997</v>
      </c>
      <c r="AW71" s="8">
        <f t="shared" si="10"/>
        <v>146.72519275865992</v>
      </c>
      <c r="AX71" s="9">
        <f t="shared" si="11"/>
        <v>2421.7594245999999</v>
      </c>
    </row>
    <row r="72" spans="1:50" x14ac:dyDescent="0.3">
      <c r="A72">
        <v>60</v>
      </c>
      <c r="B72" t="s">
        <v>78</v>
      </c>
      <c r="C72" s="2">
        <v>44337.156284722223</v>
      </c>
      <c r="D72">
        <v>70</v>
      </c>
      <c r="E72" t="s">
        <v>14</v>
      </c>
      <c r="F72">
        <v>0</v>
      </c>
      <c r="G72">
        <v>6.0330000000000004</v>
      </c>
      <c r="H72" s="3">
        <v>55520</v>
      </c>
      <c r="I72">
        <v>0.111</v>
      </c>
      <c r="J72" t="s">
        <v>15</v>
      </c>
      <c r="K72" t="s">
        <v>15</v>
      </c>
      <c r="L72" t="s">
        <v>15</v>
      </c>
      <c r="M72" t="s">
        <v>15</v>
      </c>
      <c r="O72">
        <v>60</v>
      </c>
      <c r="P72" t="s">
        <v>78</v>
      </c>
      <c r="Q72" s="2">
        <v>44337.156284722223</v>
      </c>
      <c r="R72">
        <v>70</v>
      </c>
      <c r="S72" t="s">
        <v>14</v>
      </c>
      <c r="T72">
        <v>0</v>
      </c>
      <c r="U72" t="s">
        <v>15</v>
      </c>
      <c r="V72" t="s">
        <v>15</v>
      </c>
      <c r="W72" t="s">
        <v>15</v>
      </c>
      <c r="X72" t="s">
        <v>15</v>
      </c>
      <c r="Y72" t="s">
        <v>15</v>
      </c>
      <c r="Z72" t="s">
        <v>15</v>
      </c>
      <c r="AA72" t="s">
        <v>15</v>
      </c>
      <c r="AC72">
        <v>60</v>
      </c>
      <c r="AD72" t="s">
        <v>78</v>
      </c>
      <c r="AE72" s="2">
        <v>44337.156284722223</v>
      </c>
      <c r="AF72">
        <v>70</v>
      </c>
      <c r="AG72" t="s">
        <v>14</v>
      </c>
      <c r="AH72">
        <v>0</v>
      </c>
      <c r="AI72">
        <v>12.182</v>
      </c>
      <c r="AJ72" s="3">
        <v>12643</v>
      </c>
      <c r="AK72">
        <v>2.532</v>
      </c>
      <c r="AL72" t="s">
        <v>15</v>
      </c>
      <c r="AM72" t="s">
        <v>15</v>
      </c>
      <c r="AN72" t="s">
        <v>15</v>
      </c>
      <c r="AO72" t="s">
        <v>15</v>
      </c>
      <c r="AQ72">
        <v>1</v>
      </c>
      <c r="AT72" s="6">
        <f t="shared" si="8"/>
        <v>172.34260765951998</v>
      </c>
      <c r="AU72" s="7">
        <f t="shared" si="9"/>
        <v>2368.8087011662701</v>
      </c>
      <c r="AW72" s="8">
        <f t="shared" si="10"/>
        <v>145.51142932864002</v>
      </c>
      <c r="AX72" s="9">
        <f t="shared" si="11"/>
        <v>2410.8845129992601</v>
      </c>
    </row>
    <row r="73" spans="1:50" x14ac:dyDescent="0.3">
      <c r="A73">
        <v>62</v>
      </c>
      <c r="B73" t="s">
        <v>120</v>
      </c>
      <c r="C73" s="2">
        <v>44335.89271990741</v>
      </c>
      <c r="D73">
        <v>71</v>
      </c>
      <c r="E73" t="s">
        <v>14</v>
      </c>
      <c r="F73">
        <v>0</v>
      </c>
      <c r="G73">
        <v>6.0330000000000004</v>
      </c>
      <c r="H73" s="3">
        <v>57446</v>
      </c>
      <c r="I73">
        <v>0.115</v>
      </c>
      <c r="J73" t="s">
        <v>15</v>
      </c>
      <c r="K73" t="s">
        <v>15</v>
      </c>
      <c r="L73" t="s">
        <v>15</v>
      </c>
      <c r="M73" t="s">
        <v>15</v>
      </c>
      <c r="O73">
        <v>62</v>
      </c>
      <c r="P73" t="s">
        <v>120</v>
      </c>
      <c r="Q73" s="2">
        <v>44335.89271990741</v>
      </c>
      <c r="R73">
        <v>71</v>
      </c>
      <c r="S73" t="s">
        <v>14</v>
      </c>
      <c r="T73">
        <v>0</v>
      </c>
      <c r="U73" t="s">
        <v>15</v>
      </c>
      <c r="V73" t="s">
        <v>15</v>
      </c>
      <c r="W73" t="s">
        <v>15</v>
      </c>
      <c r="X73" t="s">
        <v>15</v>
      </c>
      <c r="Y73" t="s">
        <v>15</v>
      </c>
      <c r="Z73" t="s">
        <v>15</v>
      </c>
      <c r="AA73" t="s">
        <v>15</v>
      </c>
      <c r="AC73">
        <v>62</v>
      </c>
      <c r="AD73" t="s">
        <v>120</v>
      </c>
      <c r="AE73" s="2">
        <v>44335.89271990741</v>
      </c>
      <c r="AF73">
        <v>71</v>
      </c>
      <c r="AG73" t="s">
        <v>14</v>
      </c>
      <c r="AH73">
        <v>0</v>
      </c>
      <c r="AI73">
        <v>12.18</v>
      </c>
      <c r="AJ73" s="3">
        <v>12752</v>
      </c>
      <c r="AK73">
        <v>2.5529999999999999</v>
      </c>
      <c r="AL73" t="s">
        <v>15</v>
      </c>
      <c r="AM73" t="s">
        <v>15</v>
      </c>
      <c r="AN73" t="s">
        <v>15</v>
      </c>
      <c r="AO73" t="s">
        <v>15</v>
      </c>
      <c r="AQ73">
        <v>1</v>
      </c>
      <c r="AT73" s="6">
        <f t="shared" si="8"/>
        <v>178.21459097196083</v>
      </c>
      <c r="AU73" s="7">
        <f t="shared" si="9"/>
        <v>2388.8435503539199</v>
      </c>
      <c r="AW73" s="8">
        <f t="shared" si="10"/>
        <v>150.56013481145561</v>
      </c>
      <c r="AX73" s="9">
        <f t="shared" si="11"/>
        <v>2431.68030442496</v>
      </c>
    </row>
    <row r="74" spans="1:50" x14ac:dyDescent="0.3">
      <c r="A74">
        <v>57</v>
      </c>
      <c r="B74" t="s">
        <v>115</v>
      </c>
      <c r="C74" s="2">
        <v>44335.786215277774</v>
      </c>
      <c r="D74">
        <v>72</v>
      </c>
      <c r="E74" t="s">
        <v>14</v>
      </c>
      <c r="F74">
        <v>0</v>
      </c>
      <c r="G74">
        <v>6.07</v>
      </c>
      <c r="H74" s="3">
        <v>3782</v>
      </c>
      <c r="I74">
        <v>3.0000000000000001E-3</v>
      </c>
      <c r="J74" t="s">
        <v>15</v>
      </c>
      <c r="K74" t="s">
        <v>15</v>
      </c>
      <c r="L74" t="s">
        <v>15</v>
      </c>
      <c r="M74" t="s">
        <v>15</v>
      </c>
      <c r="O74">
        <v>57</v>
      </c>
      <c r="P74" t="s">
        <v>115</v>
      </c>
      <c r="Q74" s="2">
        <v>44335.786215277774</v>
      </c>
      <c r="R74">
        <v>72</v>
      </c>
      <c r="S74" t="s">
        <v>14</v>
      </c>
      <c r="T74">
        <v>0</v>
      </c>
      <c r="U74" t="s">
        <v>15</v>
      </c>
      <c r="V74" t="s">
        <v>15</v>
      </c>
      <c r="W74" t="s">
        <v>15</v>
      </c>
      <c r="X74" t="s">
        <v>15</v>
      </c>
      <c r="Y74" t="s">
        <v>15</v>
      </c>
      <c r="Z74" t="s">
        <v>15</v>
      </c>
      <c r="AA74" t="s">
        <v>15</v>
      </c>
      <c r="AC74">
        <v>57</v>
      </c>
      <c r="AD74" t="s">
        <v>115</v>
      </c>
      <c r="AE74" s="2">
        <v>44335.786215277774</v>
      </c>
      <c r="AF74">
        <v>72</v>
      </c>
      <c r="AG74" t="s">
        <v>14</v>
      </c>
      <c r="AH74">
        <v>0</v>
      </c>
      <c r="AI74">
        <v>12.111000000000001</v>
      </c>
      <c r="AJ74" s="3">
        <v>35130</v>
      </c>
      <c r="AK74">
        <v>6.9930000000000003</v>
      </c>
      <c r="AL74" t="s">
        <v>15</v>
      </c>
      <c r="AM74" t="s">
        <v>15</v>
      </c>
      <c r="AN74" t="s">
        <v>15</v>
      </c>
      <c r="AO74" t="s">
        <v>15</v>
      </c>
      <c r="AQ74">
        <v>1</v>
      </c>
      <c r="AT74" s="6">
        <f t="shared" si="8"/>
        <v>6.1632598849999987</v>
      </c>
      <c r="AU74" s="7">
        <f t="shared" si="9"/>
        <v>6470.466482187001</v>
      </c>
      <c r="AW74" s="8">
        <f t="shared" si="10"/>
        <v>6.9146967842000002</v>
      </c>
      <c r="AX74" s="9">
        <f t="shared" si="11"/>
        <v>6692.9312592060005</v>
      </c>
    </row>
    <row r="75" spans="1:50" x14ac:dyDescent="0.3">
      <c r="A75">
        <v>44</v>
      </c>
      <c r="B75" t="s">
        <v>172</v>
      </c>
      <c r="C75" s="2">
        <v>44342.522118055553</v>
      </c>
      <c r="D75">
        <v>73</v>
      </c>
      <c r="E75" t="s">
        <v>14</v>
      </c>
      <c r="F75">
        <v>0</v>
      </c>
      <c r="G75">
        <v>6.0359999999999996</v>
      </c>
      <c r="H75" s="3">
        <v>3040</v>
      </c>
      <c r="I75">
        <v>2E-3</v>
      </c>
      <c r="J75" t="s">
        <v>15</v>
      </c>
      <c r="K75" t="s">
        <v>15</v>
      </c>
      <c r="L75" t="s">
        <v>15</v>
      </c>
      <c r="M75" t="s">
        <v>15</v>
      </c>
      <c r="O75">
        <v>44</v>
      </c>
      <c r="P75" t="s">
        <v>172</v>
      </c>
      <c r="Q75" s="2">
        <v>44342.522118055553</v>
      </c>
      <c r="R75">
        <v>73</v>
      </c>
      <c r="S75" t="s">
        <v>14</v>
      </c>
      <c r="T75">
        <v>0</v>
      </c>
      <c r="U75" t="s">
        <v>15</v>
      </c>
      <c r="V75" t="s">
        <v>15</v>
      </c>
      <c r="W75" t="s">
        <v>15</v>
      </c>
      <c r="X75" t="s">
        <v>15</v>
      </c>
      <c r="Y75" t="s">
        <v>15</v>
      </c>
      <c r="Z75" t="s">
        <v>15</v>
      </c>
      <c r="AA75" t="s">
        <v>15</v>
      </c>
      <c r="AC75">
        <v>44</v>
      </c>
      <c r="AD75" t="s">
        <v>172</v>
      </c>
      <c r="AE75" s="2">
        <v>44342.522118055553</v>
      </c>
      <c r="AF75">
        <v>73</v>
      </c>
      <c r="AG75" t="s">
        <v>14</v>
      </c>
      <c r="AH75">
        <v>0</v>
      </c>
      <c r="AI75">
        <v>12.132999999999999</v>
      </c>
      <c r="AJ75" s="3">
        <v>36114</v>
      </c>
      <c r="AK75">
        <v>7.1870000000000003</v>
      </c>
      <c r="AL75" t="s">
        <v>15</v>
      </c>
      <c r="AM75" t="s">
        <v>15</v>
      </c>
      <c r="AN75" t="s">
        <v>15</v>
      </c>
      <c r="AO75" t="s">
        <v>15</v>
      </c>
      <c r="AQ75">
        <v>2</v>
      </c>
      <c r="AR75" t="s">
        <v>180</v>
      </c>
      <c r="AT75" s="6">
        <f t="shared" si="8"/>
        <v>4.048584</v>
      </c>
      <c r="AU75" s="7">
        <f t="shared" si="9"/>
        <v>6648.4996480810805</v>
      </c>
      <c r="AW75" s="8">
        <f t="shared" si="10"/>
        <v>4.3713692799999997</v>
      </c>
      <c r="AX75" s="9">
        <f t="shared" si="11"/>
        <v>6879.93216660504</v>
      </c>
    </row>
    <row r="76" spans="1:50" x14ac:dyDescent="0.3">
      <c r="A76">
        <v>57</v>
      </c>
      <c r="B76" t="s">
        <v>75</v>
      </c>
      <c r="C76" s="2">
        <v>44337.09238425926</v>
      </c>
      <c r="D76">
        <v>74</v>
      </c>
      <c r="E76" t="s">
        <v>14</v>
      </c>
      <c r="F76">
        <v>0</v>
      </c>
      <c r="G76">
        <v>6.0970000000000004</v>
      </c>
      <c r="H76" s="3">
        <v>3209</v>
      </c>
      <c r="I76">
        <v>2E-3</v>
      </c>
      <c r="J76" t="s">
        <v>15</v>
      </c>
      <c r="K76" t="s">
        <v>15</v>
      </c>
      <c r="L76" t="s">
        <v>15</v>
      </c>
      <c r="M76" t="s">
        <v>15</v>
      </c>
      <c r="O76">
        <v>57</v>
      </c>
      <c r="P76" t="s">
        <v>75</v>
      </c>
      <c r="Q76" s="2">
        <v>44337.09238425926</v>
      </c>
      <c r="R76">
        <v>74</v>
      </c>
      <c r="S76" t="s">
        <v>14</v>
      </c>
      <c r="T76">
        <v>0</v>
      </c>
      <c r="U76" t="s">
        <v>15</v>
      </c>
      <c r="V76" t="s">
        <v>15</v>
      </c>
      <c r="W76" t="s">
        <v>15</v>
      </c>
      <c r="X76" t="s">
        <v>15</v>
      </c>
      <c r="Y76" t="s">
        <v>15</v>
      </c>
      <c r="Z76" t="s">
        <v>15</v>
      </c>
      <c r="AA76" t="s">
        <v>15</v>
      </c>
      <c r="AC76">
        <v>57</v>
      </c>
      <c r="AD76" t="s">
        <v>75</v>
      </c>
      <c r="AE76" s="2">
        <v>44337.09238425926</v>
      </c>
      <c r="AF76">
        <v>74</v>
      </c>
      <c r="AG76" t="s">
        <v>14</v>
      </c>
      <c r="AH76">
        <v>0</v>
      </c>
      <c r="AI76">
        <v>12.151999999999999</v>
      </c>
      <c r="AJ76" s="3">
        <v>32715</v>
      </c>
      <c r="AK76">
        <v>6.5149999999999997</v>
      </c>
      <c r="AL76" t="s">
        <v>15</v>
      </c>
      <c r="AM76" t="s">
        <v>15</v>
      </c>
      <c r="AN76" t="s">
        <v>15</v>
      </c>
      <c r="AO76" t="s">
        <v>15</v>
      </c>
      <c r="AQ76">
        <v>1</v>
      </c>
      <c r="AT76" s="6">
        <f t="shared" si="8"/>
        <v>4.5281707212499978</v>
      </c>
      <c r="AU76" s="7">
        <f t="shared" si="9"/>
        <v>6033.0100752067501</v>
      </c>
      <c r="AW76" s="8">
        <f t="shared" si="10"/>
        <v>4.9562563860500006</v>
      </c>
      <c r="AX76" s="9">
        <f t="shared" si="11"/>
        <v>6233.8473898815</v>
      </c>
    </row>
    <row r="77" spans="1:50" x14ac:dyDescent="0.3">
      <c r="A77">
        <v>69</v>
      </c>
      <c r="B77" t="s">
        <v>56</v>
      </c>
      <c r="C77" s="2">
        <v>44341.040590277778</v>
      </c>
      <c r="D77">
        <v>75</v>
      </c>
      <c r="E77" t="s">
        <v>14</v>
      </c>
      <c r="F77">
        <v>0</v>
      </c>
      <c r="G77">
        <v>6.0629999999999997</v>
      </c>
      <c r="H77" s="3">
        <v>30374</v>
      </c>
      <c r="I77">
        <v>5.8999999999999997E-2</v>
      </c>
      <c r="J77" t="s">
        <v>15</v>
      </c>
      <c r="K77" t="s">
        <v>15</v>
      </c>
      <c r="L77" t="s">
        <v>15</v>
      </c>
      <c r="M77" t="s">
        <v>15</v>
      </c>
      <c r="O77">
        <v>69</v>
      </c>
      <c r="P77" t="s">
        <v>56</v>
      </c>
      <c r="Q77" s="2">
        <v>44341.040590277778</v>
      </c>
      <c r="R77">
        <v>75</v>
      </c>
      <c r="S77" t="s">
        <v>14</v>
      </c>
      <c r="T77">
        <v>0</v>
      </c>
      <c r="U77" t="s">
        <v>15</v>
      </c>
      <c r="V77" t="s">
        <v>15</v>
      </c>
      <c r="W77" t="s">
        <v>15</v>
      </c>
      <c r="X77" t="s">
        <v>15</v>
      </c>
      <c r="Y77" t="s">
        <v>15</v>
      </c>
      <c r="Z77" t="s">
        <v>15</v>
      </c>
      <c r="AA77" t="s">
        <v>15</v>
      </c>
      <c r="AC77">
        <v>69</v>
      </c>
      <c r="AD77" t="s">
        <v>56</v>
      </c>
      <c r="AE77" s="2">
        <v>44341.040590277778</v>
      </c>
      <c r="AF77">
        <v>75</v>
      </c>
      <c r="AG77" t="s">
        <v>14</v>
      </c>
      <c r="AH77">
        <v>0</v>
      </c>
      <c r="AI77">
        <v>12.071999999999999</v>
      </c>
      <c r="AJ77" s="3">
        <v>155663</v>
      </c>
      <c r="AK77">
        <v>30.373999999999999</v>
      </c>
      <c r="AL77" t="s">
        <v>15</v>
      </c>
      <c r="AM77" t="s">
        <v>15</v>
      </c>
      <c r="AN77" t="s">
        <v>15</v>
      </c>
      <c r="AO77" t="s">
        <v>15</v>
      </c>
      <c r="AQ77">
        <v>1</v>
      </c>
      <c r="AT77" s="6">
        <f t="shared" si="8"/>
        <v>95.121924305208807</v>
      </c>
      <c r="AU77" s="7">
        <f t="shared" si="9"/>
        <v>27373.77224015387</v>
      </c>
      <c r="AW77" s="8">
        <f t="shared" si="10"/>
        <v>79.512850092991599</v>
      </c>
      <c r="AX77" s="9">
        <f t="shared" si="11"/>
        <v>29364.912034808061</v>
      </c>
    </row>
    <row r="78" spans="1:50" x14ac:dyDescent="0.3">
      <c r="A78">
        <v>69</v>
      </c>
      <c r="B78" t="s">
        <v>127</v>
      </c>
      <c r="C78" s="2">
        <v>44336.04184027778</v>
      </c>
      <c r="D78">
        <v>76</v>
      </c>
      <c r="E78" t="s">
        <v>14</v>
      </c>
      <c r="F78">
        <v>0</v>
      </c>
      <c r="G78">
        <v>6.03</v>
      </c>
      <c r="H78" s="3">
        <v>28246</v>
      </c>
      <c r="I78">
        <v>5.3999999999999999E-2</v>
      </c>
      <c r="J78" t="s">
        <v>15</v>
      </c>
      <c r="K78" t="s">
        <v>15</v>
      </c>
      <c r="L78" t="s">
        <v>15</v>
      </c>
      <c r="M78" t="s">
        <v>15</v>
      </c>
      <c r="O78">
        <v>69</v>
      </c>
      <c r="P78" t="s">
        <v>127</v>
      </c>
      <c r="Q78" s="2">
        <v>44336.04184027778</v>
      </c>
      <c r="R78">
        <v>76</v>
      </c>
      <c r="S78" t="s">
        <v>14</v>
      </c>
      <c r="T78">
        <v>0</v>
      </c>
      <c r="U78" t="s">
        <v>15</v>
      </c>
      <c r="V78" t="s">
        <v>15</v>
      </c>
      <c r="W78" t="s">
        <v>15</v>
      </c>
      <c r="X78" t="s">
        <v>15</v>
      </c>
      <c r="Y78" t="s">
        <v>15</v>
      </c>
      <c r="Z78" t="s">
        <v>15</v>
      </c>
      <c r="AA78" t="s">
        <v>15</v>
      </c>
      <c r="AC78">
        <v>69</v>
      </c>
      <c r="AD78" t="s">
        <v>127</v>
      </c>
      <c r="AE78" s="2">
        <v>44336.04184027778</v>
      </c>
      <c r="AF78">
        <v>76</v>
      </c>
      <c r="AG78" t="s">
        <v>14</v>
      </c>
      <c r="AH78">
        <v>0</v>
      </c>
      <c r="AI78">
        <v>12.05</v>
      </c>
      <c r="AJ78" s="3">
        <v>141497</v>
      </c>
      <c r="AK78">
        <v>27.67</v>
      </c>
      <c r="AL78" t="s">
        <v>15</v>
      </c>
      <c r="AM78" t="s">
        <v>15</v>
      </c>
      <c r="AN78" t="s">
        <v>15</v>
      </c>
      <c r="AO78" t="s">
        <v>15</v>
      </c>
      <c r="AQ78">
        <v>1</v>
      </c>
      <c r="AT78" s="6">
        <f t="shared" si="8"/>
        <v>88.539691835640809</v>
      </c>
      <c r="AU78" s="7">
        <f t="shared" si="9"/>
        <v>25011.630458665073</v>
      </c>
      <c r="AW78" s="8">
        <f t="shared" si="10"/>
        <v>73.920651565215607</v>
      </c>
      <c r="AX78" s="9">
        <f t="shared" si="11"/>
        <v>26724.82041959366</v>
      </c>
    </row>
    <row r="79" spans="1:50" x14ac:dyDescent="0.3">
      <c r="A79">
        <v>45</v>
      </c>
      <c r="B79" t="s">
        <v>32</v>
      </c>
      <c r="C79" s="2">
        <v>44340.528645833336</v>
      </c>
      <c r="D79">
        <v>77</v>
      </c>
      <c r="E79" t="s">
        <v>14</v>
      </c>
      <c r="F79">
        <v>0</v>
      </c>
      <c r="G79">
        <v>6.0110000000000001</v>
      </c>
      <c r="H79" s="3">
        <v>29491</v>
      </c>
      <c r="I79">
        <v>5.7000000000000002E-2</v>
      </c>
      <c r="J79" t="s">
        <v>15</v>
      </c>
      <c r="K79" t="s">
        <v>15</v>
      </c>
      <c r="L79" t="s">
        <v>15</v>
      </c>
      <c r="M79" t="s">
        <v>15</v>
      </c>
      <c r="O79">
        <v>45</v>
      </c>
      <c r="P79" t="s">
        <v>32</v>
      </c>
      <c r="Q79" s="2">
        <v>44340.528645833336</v>
      </c>
      <c r="R79">
        <v>77</v>
      </c>
      <c r="S79" t="s">
        <v>14</v>
      </c>
      <c r="T79">
        <v>0</v>
      </c>
      <c r="U79" t="s">
        <v>15</v>
      </c>
      <c r="V79" t="s">
        <v>15</v>
      </c>
      <c r="W79" t="s">
        <v>15</v>
      </c>
      <c r="X79" t="s">
        <v>15</v>
      </c>
      <c r="Y79" t="s">
        <v>15</v>
      </c>
      <c r="Z79" t="s">
        <v>15</v>
      </c>
      <c r="AA79" t="s">
        <v>15</v>
      </c>
      <c r="AC79">
        <v>45</v>
      </c>
      <c r="AD79" t="s">
        <v>32</v>
      </c>
      <c r="AE79" s="2">
        <v>44340.528645833336</v>
      </c>
      <c r="AF79">
        <v>77</v>
      </c>
      <c r="AG79" t="s">
        <v>14</v>
      </c>
      <c r="AH79">
        <v>0</v>
      </c>
      <c r="AI79">
        <v>12.019</v>
      </c>
      <c r="AJ79" s="3">
        <v>150469</v>
      </c>
      <c r="AK79">
        <v>29.384</v>
      </c>
      <c r="AL79" t="s">
        <v>15</v>
      </c>
      <c r="AM79" t="s">
        <v>15</v>
      </c>
      <c r="AN79" t="s">
        <v>15</v>
      </c>
      <c r="AO79" t="s">
        <v>15</v>
      </c>
      <c r="AQ79">
        <v>1</v>
      </c>
      <c r="AT79" s="6">
        <f t="shared" si="8"/>
        <v>92.391566286087809</v>
      </c>
      <c r="AU79" s="7">
        <f t="shared" si="9"/>
        <v>26510.612054048033</v>
      </c>
      <c r="AW79" s="8">
        <f t="shared" si="10"/>
        <v>77.192535963107105</v>
      </c>
      <c r="AX79" s="9">
        <f t="shared" si="11"/>
        <v>28397.673441434141</v>
      </c>
    </row>
    <row r="80" spans="1:50" x14ac:dyDescent="0.3">
      <c r="A80">
        <v>80</v>
      </c>
      <c r="B80" t="s">
        <v>138</v>
      </c>
      <c r="C80" s="2">
        <v>44336.276226851849</v>
      </c>
      <c r="D80">
        <v>78</v>
      </c>
      <c r="E80" t="s">
        <v>14</v>
      </c>
      <c r="F80">
        <v>0</v>
      </c>
      <c r="G80">
        <v>6.0060000000000002</v>
      </c>
      <c r="H80" s="3">
        <v>200362</v>
      </c>
      <c r="I80">
        <v>0.41299999999999998</v>
      </c>
      <c r="J80" t="s">
        <v>15</v>
      </c>
      <c r="K80" t="s">
        <v>15</v>
      </c>
      <c r="L80" t="s">
        <v>15</v>
      </c>
      <c r="M80" t="s">
        <v>15</v>
      </c>
      <c r="O80">
        <v>80</v>
      </c>
      <c r="P80" t="s">
        <v>138</v>
      </c>
      <c r="Q80" s="2">
        <v>44336.276226851849</v>
      </c>
      <c r="R80">
        <v>78</v>
      </c>
      <c r="S80" t="s">
        <v>14</v>
      </c>
      <c r="T80">
        <v>0</v>
      </c>
      <c r="U80">
        <v>5.97</v>
      </c>
      <c r="V80" s="3">
        <v>2244</v>
      </c>
      <c r="W80">
        <v>0.71699999999999997</v>
      </c>
      <c r="X80" t="s">
        <v>15</v>
      </c>
      <c r="Y80" t="s">
        <v>15</v>
      </c>
      <c r="Z80" t="s">
        <v>15</v>
      </c>
      <c r="AA80" t="s">
        <v>15</v>
      </c>
      <c r="AC80">
        <v>80</v>
      </c>
      <c r="AD80" t="s">
        <v>138</v>
      </c>
      <c r="AE80" s="2">
        <v>44336.276226851849</v>
      </c>
      <c r="AF80">
        <v>78</v>
      </c>
      <c r="AG80" t="s">
        <v>14</v>
      </c>
      <c r="AH80">
        <v>0</v>
      </c>
      <c r="AI80">
        <v>12.135999999999999</v>
      </c>
      <c r="AJ80" s="3">
        <v>22986</v>
      </c>
      <c r="AK80">
        <v>4.5869999999999997</v>
      </c>
      <c r="AL80" t="s">
        <v>15</v>
      </c>
      <c r="AM80" t="s">
        <v>15</v>
      </c>
      <c r="AN80" t="s">
        <v>15</v>
      </c>
      <c r="AO80" t="s">
        <v>15</v>
      </c>
      <c r="AQ80">
        <v>1</v>
      </c>
      <c r="AT80" s="6">
        <f t="shared" si="8"/>
        <v>597.04094928188715</v>
      </c>
      <c r="AU80" s="7">
        <f t="shared" si="9"/>
        <v>4263.2694815770801</v>
      </c>
      <c r="AW80" s="8">
        <f t="shared" si="10"/>
        <v>522.6892478367804</v>
      </c>
      <c r="AX80" s="9">
        <f t="shared" si="11"/>
        <v>4382.4741282530404</v>
      </c>
    </row>
    <row r="81" spans="1:50" x14ac:dyDescent="0.3">
      <c r="A81">
        <v>43</v>
      </c>
      <c r="B81" t="s">
        <v>30</v>
      </c>
      <c r="C81" s="2">
        <v>44340.48605324074</v>
      </c>
      <c r="D81">
        <v>79</v>
      </c>
      <c r="E81" t="s">
        <v>14</v>
      </c>
      <c r="F81">
        <v>0</v>
      </c>
      <c r="G81">
        <v>6.0069999999999997</v>
      </c>
      <c r="H81" s="3">
        <v>286314</v>
      </c>
      <c r="I81">
        <v>0.59199999999999997</v>
      </c>
      <c r="J81" t="s">
        <v>15</v>
      </c>
      <c r="K81" t="s">
        <v>15</v>
      </c>
      <c r="L81" t="s">
        <v>15</v>
      </c>
      <c r="M81" t="s">
        <v>15</v>
      </c>
      <c r="O81">
        <v>43</v>
      </c>
      <c r="P81" t="s">
        <v>30</v>
      </c>
      <c r="Q81" s="2">
        <v>44340.48605324074</v>
      </c>
      <c r="R81">
        <v>79</v>
      </c>
      <c r="S81" t="s">
        <v>14</v>
      </c>
      <c r="T81">
        <v>0</v>
      </c>
      <c r="U81">
        <v>5.968</v>
      </c>
      <c r="V81" s="3">
        <v>3139</v>
      </c>
      <c r="W81">
        <v>0.95699999999999996</v>
      </c>
      <c r="X81" t="s">
        <v>15</v>
      </c>
      <c r="Y81" t="s">
        <v>15</v>
      </c>
      <c r="Z81" t="s">
        <v>15</v>
      </c>
      <c r="AA81" t="s">
        <v>15</v>
      </c>
      <c r="AC81">
        <v>43</v>
      </c>
      <c r="AD81" t="s">
        <v>30</v>
      </c>
      <c r="AE81" s="2">
        <v>44340.48605324074</v>
      </c>
      <c r="AF81">
        <v>79</v>
      </c>
      <c r="AG81" t="s">
        <v>14</v>
      </c>
      <c r="AH81">
        <v>0</v>
      </c>
      <c r="AI81">
        <v>12.129</v>
      </c>
      <c r="AJ81" s="3">
        <v>27992</v>
      </c>
      <c r="AK81">
        <v>5.58</v>
      </c>
      <c r="AL81" t="s">
        <v>15</v>
      </c>
      <c r="AM81" t="s">
        <v>15</v>
      </c>
      <c r="AN81" t="s">
        <v>15</v>
      </c>
      <c r="AO81" t="s">
        <v>15</v>
      </c>
      <c r="AQ81">
        <v>1</v>
      </c>
      <c r="AT81" s="6">
        <f t="shared" si="8"/>
        <v>832.87390227634478</v>
      </c>
      <c r="AU81" s="7">
        <f t="shared" si="9"/>
        <v>5175.3632369427205</v>
      </c>
      <c r="AW81" s="8">
        <f t="shared" si="10"/>
        <v>744.11542707254364</v>
      </c>
      <c r="AX81" s="9">
        <f t="shared" si="11"/>
        <v>5335.4718434393608</v>
      </c>
    </row>
    <row r="82" spans="1:50" x14ac:dyDescent="0.3">
      <c r="A82">
        <v>71</v>
      </c>
      <c r="B82" t="s">
        <v>89</v>
      </c>
      <c r="C82" s="2">
        <v>44337.390648148146</v>
      </c>
      <c r="D82">
        <v>80</v>
      </c>
      <c r="E82" t="s">
        <v>14</v>
      </c>
      <c r="F82">
        <v>0</v>
      </c>
      <c r="G82">
        <v>6.1609999999999996</v>
      </c>
      <c r="H82" s="3">
        <v>2147</v>
      </c>
      <c r="I82">
        <v>0</v>
      </c>
      <c r="J82" t="s">
        <v>15</v>
      </c>
      <c r="K82" t="s">
        <v>15</v>
      </c>
      <c r="L82" t="s">
        <v>15</v>
      </c>
      <c r="M82" t="s">
        <v>15</v>
      </c>
      <c r="O82">
        <v>71</v>
      </c>
      <c r="P82" t="s">
        <v>89</v>
      </c>
      <c r="Q82" s="2">
        <v>44337.390648148146</v>
      </c>
      <c r="R82">
        <v>80</v>
      </c>
      <c r="S82" t="s">
        <v>14</v>
      </c>
      <c r="T82">
        <v>0</v>
      </c>
      <c r="U82" t="s">
        <v>15</v>
      </c>
      <c r="V82" t="s">
        <v>15</v>
      </c>
      <c r="W82" t="s">
        <v>15</v>
      </c>
      <c r="X82" t="s">
        <v>15</v>
      </c>
      <c r="Y82" t="s">
        <v>15</v>
      </c>
      <c r="Z82" t="s">
        <v>15</v>
      </c>
      <c r="AA82" t="s">
        <v>15</v>
      </c>
      <c r="AC82">
        <v>71</v>
      </c>
      <c r="AD82" t="s">
        <v>89</v>
      </c>
      <c r="AE82" s="2">
        <v>44337.390648148146</v>
      </c>
      <c r="AF82">
        <v>80</v>
      </c>
      <c r="AG82" t="s">
        <v>14</v>
      </c>
      <c r="AH82">
        <v>0</v>
      </c>
      <c r="AI82">
        <v>12.212</v>
      </c>
      <c r="AJ82" s="3">
        <v>2571</v>
      </c>
      <c r="AK82">
        <v>0.52300000000000002</v>
      </c>
      <c r="AL82" t="s">
        <v>15</v>
      </c>
      <c r="AM82" t="s">
        <v>15</v>
      </c>
      <c r="AN82" t="s">
        <v>15</v>
      </c>
      <c r="AO82" t="s">
        <v>15</v>
      </c>
      <c r="AQ82">
        <v>1</v>
      </c>
      <c r="AT82" s="6">
        <f t="shared" si="8"/>
        <v>1.5345891912499994</v>
      </c>
      <c r="AU82" s="7">
        <f t="shared" si="9"/>
        <v>511.07848772643001</v>
      </c>
      <c r="AW82" s="8">
        <f t="shared" si="10"/>
        <v>1.2258541584500007</v>
      </c>
      <c r="AX82" s="9">
        <f t="shared" si="11"/>
        <v>487.60972073334</v>
      </c>
    </row>
    <row r="83" spans="1:50" x14ac:dyDescent="0.3">
      <c r="A83">
        <v>49</v>
      </c>
      <c r="B83" t="s">
        <v>67</v>
      </c>
      <c r="C83" s="2">
        <v>44336.922002314815</v>
      </c>
      <c r="D83">
        <v>81</v>
      </c>
      <c r="E83" t="s">
        <v>14</v>
      </c>
      <c r="F83">
        <v>0</v>
      </c>
      <c r="G83">
        <v>6.0309999999999997</v>
      </c>
      <c r="H83" s="3">
        <v>747474</v>
      </c>
      <c r="I83">
        <v>1.554</v>
      </c>
      <c r="J83" t="s">
        <v>15</v>
      </c>
      <c r="K83" t="s">
        <v>15</v>
      </c>
      <c r="L83" t="s">
        <v>15</v>
      </c>
      <c r="M83" t="s">
        <v>15</v>
      </c>
      <c r="O83">
        <v>49</v>
      </c>
      <c r="P83" t="s">
        <v>67</v>
      </c>
      <c r="Q83" s="2">
        <v>44336.922002314815</v>
      </c>
      <c r="R83">
        <v>81</v>
      </c>
      <c r="S83" t="s">
        <v>14</v>
      </c>
      <c r="T83">
        <v>0</v>
      </c>
      <c r="U83">
        <v>5.9820000000000002</v>
      </c>
      <c r="V83" s="3">
        <v>6621</v>
      </c>
      <c r="W83">
        <v>1.8919999999999999</v>
      </c>
      <c r="X83" t="s">
        <v>15</v>
      </c>
      <c r="Y83" t="s">
        <v>15</v>
      </c>
      <c r="Z83" t="s">
        <v>15</v>
      </c>
      <c r="AA83" t="s">
        <v>15</v>
      </c>
      <c r="AC83">
        <v>49</v>
      </c>
      <c r="AD83" t="s">
        <v>67</v>
      </c>
      <c r="AE83" s="2">
        <v>44336.922002314815</v>
      </c>
      <c r="AF83">
        <v>81</v>
      </c>
      <c r="AG83" t="s">
        <v>14</v>
      </c>
      <c r="AH83">
        <v>0</v>
      </c>
      <c r="AI83">
        <v>12.173</v>
      </c>
      <c r="AJ83" s="3">
        <v>26175</v>
      </c>
      <c r="AK83">
        <v>5.22</v>
      </c>
      <c r="AL83" t="s">
        <v>15</v>
      </c>
      <c r="AM83" t="s">
        <v>15</v>
      </c>
      <c r="AN83" t="s">
        <v>15</v>
      </c>
      <c r="AO83" t="s">
        <v>15</v>
      </c>
      <c r="AQ83">
        <v>1</v>
      </c>
      <c r="AT83" s="6">
        <f t="shared" si="8"/>
        <v>1816.971906650685</v>
      </c>
      <c r="AU83" s="7">
        <f t="shared" si="9"/>
        <v>4844.6693506687498</v>
      </c>
      <c r="AW83" s="8">
        <f t="shared" si="10"/>
        <v>1982.8445785451304</v>
      </c>
      <c r="AX83" s="9">
        <f t="shared" si="11"/>
        <v>4989.6617760374993</v>
      </c>
    </row>
    <row r="84" spans="1:50" x14ac:dyDescent="0.3">
      <c r="A84">
        <v>48</v>
      </c>
      <c r="B84" t="s">
        <v>35</v>
      </c>
      <c r="C84" s="2">
        <v>44340.592638888891</v>
      </c>
      <c r="D84">
        <v>82</v>
      </c>
      <c r="E84" t="s">
        <v>14</v>
      </c>
      <c r="F84">
        <v>0</v>
      </c>
      <c r="G84">
        <v>6.0060000000000002</v>
      </c>
      <c r="H84" s="3">
        <v>805887</v>
      </c>
      <c r="I84">
        <v>1.6759999999999999</v>
      </c>
      <c r="J84" t="s">
        <v>15</v>
      </c>
      <c r="K84" t="s">
        <v>15</v>
      </c>
      <c r="L84" t="s">
        <v>15</v>
      </c>
      <c r="M84" t="s">
        <v>15</v>
      </c>
      <c r="O84">
        <v>48</v>
      </c>
      <c r="P84" t="s">
        <v>35</v>
      </c>
      <c r="Q84" s="2">
        <v>44340.592638888891</v>
      </c>
      <c r="R84">
        <v>82</v>
      </c>
      <c r="S84" t="s">
        <v>14</v>
      </c>
      <c r="T84">
        <v>0</v>
      </c>
      <c r="U84">
        <v>5.9610000000000003</v>
      </c>
      <c r="V84" s="3">
        <v>7208</v>
      </c>
      <c r="W84">
        <v>2.0499999999999998</v>
      </c>
      <c r="X84" t="s">
        <v>15</v>
      </c>
      <c r="Y84" t="s">
        <v>15</v>
      </c>
      <c r="Z84" t="s">
        <v>15</v>
      </c>
      <c r="AA84" t="s">
        <v>15</v>
      </c>
      <c r="AC84">
        <v>48</v>
      </c>
      <c r="AD84" t="s">
        <v>35</v>
      </c>
      <c r="AE84" s="2">
        <v>44340.592638888891</v>
      </c>
      <c r="AF84">
        <v>82</v>
      </c>
      <c r="AG84" t="s">
        <v>14</v>
      </c>
      <c r="AH84">
        <v>0</v>
      </c>
      <c r="AI84">
        <v>12.128</v>
      </c>
      <c r="AJ84" s="3">
        <v>27159</v>
      </c>
      <c r="AK84">
        <v>5.415</v>
      </c>
      <c r="AL84" t="s">
        <v>15</v>
      </c>
      <c r="AM84" t="s">
        <v>15</v>
      </c>
      <c r="AN84" t="s">
        <v>15</v>
      </c>
      <c r="AO84" t="s">
        <v>15</v>
      </c>
      <c r="AQ84">
        <v>1</v>
      </c>
      <c r="AT84" s="6">
        <f t="shared" si="8"/>
        <v>1928.4698730422401</v>
      </c>
      <c r="AU84" s="7">
        <f t="shared" si="9"/>
        <v>5023.8087398916305</v>
      </c>
      <c r="AW84" s="8">
        <f t="shared" si="10"/>
        <v>2133.1884578515201</v>
      </c>
      <c r="AX84" s="9">
        <f t="shared" si="11"/>
        <v>5176.9492405709398</v>
      </c>
    </row>
    <row r="85" spans="1:50" x14ac:dyDescent="0.3">
      <c r="A85">
        <v>59</v>
      </c>
      <c r="B85" t="s">
        <v>117</v>
      </c>
      <c r="C85" s="2">
        <v>44335.828819444447</v>
      </c>
      <c r="D85">
        <v>83</v>
      </c>
      <c r="E85" t="s">
        <v>14</v>
      </c>
      <c r="F85">
        <v>0</v>
      </c>
      <c r="G85">
        <v>6.0250000000000004</v>
      </c>
      <c r="H85" s="3">
        <v>746360</v>
      </c>
      <c r="I85">
        <v>1.552</v>
      </c>
      <c r="J85" t="s">
        <v>15</v>
      </c>
      <c r="K85" t="s">
        <v>15</v>
      </c>
      <c r="L85" t="s">
        <v>15</v>
      </c>
      <c r="M85" t="s">
        <v>15</v>
      </c>
      <c r="O85">
        <v>59</v>
      </c>
      <c r="P85" t="s">
        <v>117</v>
      </c>
      <c r="Q85" s="2">
        <v>44335.828819444447</v>
      </c>
      <c r="R85">
        <v>83</v>
      </c>
      <c r="S85" t="s">
        <v>14</v>
      </c>
      <c r="T85">
        <v>0</v>
      </c>
      <c r="U85">
        <v>5.98</v>
      </c>
      <c r="V85" s="3">
        <v>6185</v>
      </c>
      <c r="W85">
        <v>1.7749999999999999</v>
      </c>
      <c r="X85" t="s">
        <v>15</v>
      </c>
      <c r="Y85" t="s">
        <v>15</v>
      </c>
      <c r="Z85" t="s">
        <v>15</v>
      </c>
      <c r="AA85" t="s">
        <v>15</v>
      </c>
      <c r="AC85">
        <v>59</v>
      </c>
      <c r="AD85" t="s">
        <v>117</v>
      </c>
      <c r="AE85" s="2">
        <v>44335.828819444447</v>
      </c>
      <c r="AF85">
        <v>83</v>
      </c>
      <c r="AG85" t="s">
        <v>14</v>
      </c>
      <c r="AH85">
        <v>0</v>
      </c>
      <c r="AI85">
        <v>12.159000000000001</v>
      </c>
      <c r="AJ85" s="3">
        <v>24456</v>
      </c>
      <c r="AK85">
        <v>4.8789999999999996</v>
      </c>
      <c r="AL85" t="s">
        <v>15</v>
      </c>
      <c r="AM85" t="s">
        <v>15</v>
      </c>
      <c r="AN85" t="s">
        <v>15</v>
      </c>
      <c r="AO85" t="s">
        <v>15</v>
      </c>
      <c r="AQ85">
        <v>1</v>
      </c>
      <c r="AT85" s="6">
        <f t="shared" si="8"/>
        <v>1734.1571651291251</v>
      </c>
      <c r="AU85" s="7">
        <f t="shared" si="9"/>
        <v>4531.4299180972803</v>
      </c>
      <c r="AW85" s="8">
        <f t="shared" si="10"/>
        <v>1871.1662377042503</v>
      </c>
      <c r="AX85" s="9">
        <f t="shared" si="11"/>
        <v>4662.4041600806404</v>
      </c>
    </row>
    <row r="86" spans="1:50" x14ac:dyDescent="0.3">
      <c r="A86">
        <v>47</v>
      </c>
      <c r="B86" t="s">
        <v>34</v>
      </c>
      <c r="C86" s="2">
        <v>44340.571284722224</v>
      </c>
      <c r="D86">
        <v>84</v>
      </c>
      <c r="E86" t="s">
        <v>14</v>
      </c>
      <c r="F86">
        <v>0</v>
      </c>
      <c r="G86">
        <v>6.0990000000000002</v>
      </c>
      <c r="H86" s="3">
        <v>3084</v>
      </c>
      <c r="I86">
        <v>2E-3</v>
      </c>
      <c r="J86" t="s">
        <v>15</v>
      </c>
      <c r="K86" t="s">
        <v>15</v>
      </c>
      <c r="L86" t="s">
        <v>15</v>
      </c>
      <c r="M86" t="s">
        <v>15</v>
      </c>
      <c r="O86">
        <v>47</v>
      </c>
      <c r="P86" t="s">
        <v>34</v>
      </c>
      <c r="Q86" s="2">
        <v>44340.571284722224</v>
      </c>
      <c r="R86">
        <v>84</v>
      </c>
      <c r="S86" t="s">
        <v>14</v>
      </c>
      <c r="T86">
        <v>0</v>
      </c>
      <c r="U86" t="s">
        <v>15</v>
      </c>
      <c r="V86" t="s">
        <v>15</v>
      </c>
      <c r="W86" t="s">
        <v>15</v>
      </c>
      <c r="X86" t="s">
        <v>15</v>
      </c>
      <c r="Y86" t="s">
        <v>15</v>
      </c>
      <c r="Z86" t="s">
        <v>15</v>
      </c>
      <c r="AA86" t="s">
        <v>15</v>
      </c>
      <c r="AC86">
        <v>47</v>
      </c>
      <c r="AD86" t="s">
        <v>34</v>
      </c>
      <c r="AE86" s="2">
        <v>44340.571284722224</v>
      </c>
      <c r="AF86">
        <v>84</v>
      </c>
      <c r="AG86" t="s">
        <v>14</v>
      </c>
      <c r="AH86">
        <v>0</v>
      </c>
      <c r="AI86">
        <v>12.166</v>
      </c>
      <c r="AJ86" s="3">
        <v>22571</v>
      </c>
      <c r="AK86">
        <v>4.5049999999999999</v>
      </c>
      <c r="AL86" t="s">
        <v>15</v>
      </c>
      <c r="AM86" t="s">
        <v>15</v>
      </c>
      <c r="AN86" t="s">
        <v>15</v>
      </c>
      <c r="AO86" t="s">
        <v>15</v>
      </c>
      <c r="AQ86">
        <v>1</v>
      </c>
      <c r="AT86" s="6">
        <f t="shared" si="8"/>
        <v>4.1733299399999986</v>
      </c>
      <c r="AU86" s="7">
        <f t="shared" si="9"/>
        <v>4187.5152209264306</v>
      </c>
      <c r="AW86" s="8">
        <f t="shared" si="10"/>
        <v>4.5239663048000001</v>
      </c>
      <c r="AX86" s="9">
        <f t="shared" si="11"/>
        <v>4303.4335423333405</v>
      </c>
    </row>
    <row r="87" spans="1:50" x14ac:dyDescent="0.3">
      <c r="A87">
        <v>56</v>
      </c>
      <c r="B87" t="s">
        <v>74</v>
      </c>
      <c r="C87" s="2">
        <v>44337.071122685185</v>
      </c>
      <c r="D87">
        <v>85</v>
      </c>
      <c r="E87" t="s">
        <v>14</v>
      </c>
      <c r="F87">
        <v>0</v>
      </c>
      <c r="G87">
        <v>6.0709999999999997</v>
      </c>
      <c r="H87" s="3">
        <v>3237</v>
      </c>
      <c r="I87">
        <v>2E-3</v>
      </c>
      <c r="J87" t="s">
        <v>15</v>
      </c>
      <c r="K87" t="s">
        <v>15</v>
      </c>
      <c r="L87" t="s">
        <v>15</v>
      </c>
      <c r="M87" t="s">
        <v>15</v>
      </c>
      <c r="O87">
        <v>56</v>
      </c>
      <c r="P87" t="s">
        <v>74</v>
      </c>
      <c r="Q87" s="2">
        <v>44337.071122685185</v>
      </c>
      <c r="R87">
        <v>85</v>
      </c>
      <c r="S87" t="s">
        <v>14</v>
      </c>
      <c r="T87">
        <v>0</v>
      </c>
      <c r="U87" t="s">
        <v>15</v>
      </c>
      <c r="V87" t="s">
        <v>15</v>
      </c>
      <c r="W87" t="s">
        <v>15</v>
      </c>
      <c r="X87" t="s">
        <v>15</v>
      </c>
      <c r="Y87" t="s">
        <v>15</v>
      </c>
      <c r="Z87" t="s">
        <v>15</v>
      </c>
      <c r="AA87" t="s">
        <v>15</v>
      </c>
      <c r="AC87">
        <v>56</v>
      </c>
      <c r="AD87" t="s">
        <v>74</v>
      </c>
      <c r="AE87" s="2">
        <v>44337.071122685185</v>
      </c>
      <c r="AF87">
        <v>85</v>
      </c>
      <c r="AG87" t="s">
        <v>14</v>
      </c>
      <c r="AH87">
        <v>0</v>
      </c>
      <c r="AI87">
        <v>12.167</v>
      </c>
      <c r="AJ87" s="3">
        <v>25952</v>
      </c>
      <c r="AK87">
        <v>5.1760000000000002</v>
      </c>
      <c r="AL87" t="s">
        <v>15</v>
      </c>
      <c r="AM87" t="s">
        <v>15</v>
      </c>
      <c r="AN87" t="s">
        <v>15</v>
      </c>
      <c r="AO87" t="s">
        <v>15</v>
      </c>
      <c r="AQ87">
        <v>1</v>
      </c>
      <c r="AT87" s="6">
        <f t="shared" si="8"/>
        <v>4.6077460912500001</v>
      </c>
      <c r="AU87" s="7">
        <f t="shared" si="9"/>
        <v>4804.0548092979197</v>
      </c>
      <c r="AW87" s="8">
        <f t="shared" si="10"/>
        <v>5.0528411064500016</v>
      </c>
      <c r="AX87" s="9">
        <f t="shared" si="11"/>
        <v>4947.21318749696</v>
      </c>
    </row>
    <row r="88" spans="1:50" x14ac:dyDescent="0.3">
      <c r="A88">
        <v>86</v>
      </c>
      <c r="B88" t="s">
        <v>144</v>
      </c>
      <c r="C88" s="2">
        <v>44336.404085648152</v>
      </c>
      <c r="D88">
        <v>86</v>
      </c>
      <c r="E88" t="s">
        <v>14</v>
      </c>
      <c r="F88">
        <v>0</v>
      </c>
      <c r="G88">
        <v>6.0750000000000002</v>
      </c>
      <c r="H88" s="3">
        <v>3519</v>
      </c>
      <c r="I88">
        <v>3.0000000000000001E-3</v>
      </c>
      <c r="J88" t="s">
        <v>15</v>
      </c>
      <c r="K88" t="s">
        <v>15</v>
      </c>
      <c r="L88" t="s">
        <v>15</v>
      </c>
      <c r="M88" t="s">
        <v>15</v>
      </c>
      <c r="O88">
        <v>86</v>
      </c>
      <c r="P88" t="s">
        <v>144</v>
      </c>
      <c r="Q88" s="2">
        <v>44336.404085648152</v>
      </c>
      <c r="R88">
        <v>86</v>
      </c>
      <c r="S88" t="s">
        <v>14</v>
      </c>
      <c r="T88">
        <v>0</v>
      </c>
      <c r="U88" t="s">
        <v>15</v>
      </c>
      <c r="V88" t="s">
        <v>15</v>
      </c>
      <c r="W88" t="s">
        <v>15</v>
      </c>
      <c r="X88" t="s">
        <v>15</v>
      </c>
      <c r="Y88" t="s">
        <v>15</v>
      </c>
      <c r="Z88" t="s">
        <v>15</v>
      </c>
      <c r="AA88" t="s">
        <v>15</v>
      </c>
      <c r="AC88">
        <v>86</v>
      </c>
      <c r="AD88" t="s">
        <v>144</v>
      </c>
      <c r="AE88" s="2">
        <v>44336.404085648152</v>
      </c>
      <c r="AF88">
        <v>86</v>
      </c>
      <c r="AG88" t="s">
        <v>14</v>
      </c>
      <c r="AH88">
        <v>0</v>
      </c>
      <c r="AI88">
        <v>12.132</v>
      </c>
      <c r="AJ88" s="3">
        <v>23785</v>
      </c>
      <c r="AK88">
        <v>4.7460000000000004</v>
      </c>
      <c r="AL88" t="s">
        <v>15</v>
      </c>
      <c r="AM88" t="s">
        <v>15</v>
      </c>
      <c r="AN88" t="s">
        <v>15</v>
      </c>
      <c r="AO88" t="s">
        <v>15</v>
      </c>
      <c r="AQ88">
        <v>1</v>
      </c>
      <c r="AT88" s="6">
        <f t="shared" si="8"/>
        <v>5.4110414212499993</v>
      </c>
      <c r="AU88" s="7">
        <f t="shared" si="9"/>
        <v>4409.0583648567508</v>
      </c>
      <c r="AW88" s="8">
        <f t="shared" si="10"/>
        <v>6.0205212300500008</v>
      </c>
      <c r="AX88" s="9">
        <f t="shared" si="11"/>
        <v>4534.6352915814996</v>
      </c>
    </row>
    <row r="89" spans="1:50" x14ac:dyDescent="0.3">
      <c r="A89">
        <v>68</v>
      </c>
      <c r="B89" t="s">
        <v>55</v>
      </c>
      <c r="C89" s="2">
        <v>44341.019212962965</v>
      </c>
      <c r="D89">
        <v>87</v>
      </c>
      <c r="E89" t="s">
        <v>14</v>
      </c>
      <c r="F89">
        <v>0</v>
      </c>
      <c r="G89">
        <v>6.03</v>
      </c>
      <c r="H89" s="3">
        <v>6384</v>
      </c>
      <c r="I89">
        <v>8.9999999999999993E-3</v>
      </c>
      <c r="J89" t="s">
        <v>15</v>
      </c>
      <c r="K89" t="s">
        <v>15</v>
      </c>
      <c r="L89" t="s">
        <v>15</v>
      </c>
      <c r="M89" t="s">
        <v>15</v>
      </c>
      <c r="O89">
        <v>68</v>
      </c>
      <c r="P89" t="s">
        <v>55</v>
      </c>
      <c r="Q89" s="2">
        <v>44341.019212962965</v>
      </c>
      <c r="R89">
        <v>87</v>
      </c>
      <c r="S89" t="s">
        <v>14</v>
      </c>
      <c r="T89">
        <v>0</v>
      </c>
      <c r="U89" t="s">
        <v>15</v>
      </c>
      <c r="V89" t="s">
        <v>15</v>
      </c>
      <c r="W89" t="s">
        <v>15</v>
      </c>
      <c r="X89" t="s">
        <v>15</v>
      </c>
      <c r="Y89" t="s">
        <v>15</v>
      </c>
      <c r="Z89" t="s">
        <v>15</v>
      </c>
      <c r="AA89" t="s">
        <v>15</v>
      </c>
      <c r="AC89">
        <v>68</v>
      </c>
      <c r="AD89" t="s">
        <v>55</v>
      </c>
      <c r="AE89" s="2">
        <v>44341.019212962965</v>
      </c>
      <c r="AF89">
        <v>87</v>
      </c>
      <c r="AG89" t="s">
        <v>14</v>
      </c>
      <c r="AH89">
        <v>0</v>
      </c>
      <c r="AI89">
        <v>12.090999999999999</v>
      </c>
      <c r="AJ89" s="3">
        <v>66774</v>
      </c>
      <c r="AK89">
        <v>13.215999999999999</v>
      </c>
      <c r="AL89" t="s">
        <v>15</v>
      </c>
      <c r="AM89" t="s">
        <v>15</v>
      </c>
      <c r="AN89" t="s">
        <v>15</v>
      </c>
      <c r="AO89" t="s">
        <v>15</v>
      </c>
      <c r="AQ89">
        <v>1</v>
      </c>
      <c r="AT89" s="6">
        <f t="shared" si="8"/>
        <v>13.763773439999996</v>
      </c>
      <c r="AU89" s="7">
        <f t="shared" si="9"/>
        <v>12134.852790639481</v>
      </c>
      <c r="AW89" s="8">
        <f t="shared" si="10"/>
        <v>15.3292533248</v>
      </c>
      <c r="AX89" s="9">
        <f t="shared" si="11"/>
        <v>12690.83124734424</v>
      </c>
    </row>
    <row r="90" spans="1:50" x14ac:dyDescent="0.3">
      <c r="A90">
        <v>60</v>
      </c>
      <c r="B90" t="s">
        <v>118</v>
      </c>
      <c r="C90" s="2">
        <v>44335.850104166668</v>
      </c>
      <c r="D90">
        <v>88</v>
      </c>
      <c r="E90" t="s">
        <v>14</v>
      </c>
      <c r="F90">
        <v>0</v>
      </c>
      <c r="G90">
        <v>6.0540000000000003</v>
      </c>
      <c r="H90" s="3">
        <v>6188</v>
      </c>
      <c r="I90">
        <v>8.0000000000000002E-3</v>
      </c>
      <c r="J90" t="s">
        <v>15</v>
      </c>
      <c r="K90" t="s">
        <v>15</v>
      </c>
      <c r="L90" t="s">
        <v>15</v>
      </c>
      <c r="M90" t="s">
        <v>15</v>
      </c>
      <c r="O90">
        <v>60</v>
      </c>
      <c r="P90" t="s">
        <v>118</v>
      </c>
      <c r="Q90" s="2">
        <v>44335.850104166668</v>
      </c>
      <c r="R90">
        <v>88</v>
      </c>
      <c r="S90" t="s">
        <v>14</v>
      </c>
      <c r="T90">
        <v>0</v>
      </c>
      <c r="U90" t="s">
        <v>15</v>
      </c>
      <c r="V90" t="s">
        <v>15</v>
      </c>
      <c r="W90" t="s">
        <v>15</v>
      </c>
      <c r="X90" t="s">
        <v>15</v>
      </c>
      <c r="Y90" t="s">
        <v>15</v>
      </c>
      <c r="Z90" t="s">
        <v>15</v>
      </c>
      <c r="AA90" t="s">
        <v>15</v>
      </c>
      <c r="AC90">
        <v>60</v>
      </c>
      <c r="AD90" t="s">
        <v>118</v>
      </c>
      <c r="AE90" s="2">
        <v>44335.850104166668</v>
      </c>
      <c r="AF90">
        <v>88</v>
      </c>
      <c r="AG90" t="s">
        <v>14</v>
      </c>
      <c r="AH90">
        <v>0</v>
      </c>
      <c r="AI90">
        <v>12.135999999999999</v>
      </c>
      <c r="AJ90" s="3">
        <v>60335</v>
      </c>
      <c r="AK90">
        <v>11.955</v>
      </c>
      <c r="AL90" t="s">
        <v>15</v>
      </c>
      <c r="AM90" t="s">
        <v>15</v>
      </c>
      <c r="AN90" t="s">
        <v>15</v>
      </c>
      <c r="AO90" t="s">
        <v>15</v>
      </c>
      <c r="AQ90">
        <v>1</v>
      </c>
      <c r="AT90" s="6">
        <f t="shared" si="8"/>
        <v>13.18123106</v>
      </c>
      <c r="AU90" s="7">
        <f t="shared" si="9"/>
        <v>10992.436601636751</v>
      </c>
      <c r="AW90" s="8">
        <f t="shared" si="10"/>
        <v>14.722740615199999</v>
      </c>
      <c r="AX90" s="9">
        <f t="shared" si="11"/>
        <v>11473.002523221499</v>
      </c>
    </row>
    <row r="91" spans="1:50" x14ac:dyDescent="0.3">
      <c r="A91">
        <v>77</v>
      </c>
      <c r="B91" t="s">
        <v>95</v>
      </c>
      <c r="C91" s="2">
        <v>44337.518634259257</v>
      </c>
      <c r="D91">
        <v>89</v>
      </c>
      <c r="E91" t="s">
        <v>14</v>
      </c>
      <c r="F91">
        <v>0</v>
      </c>
      <c r="G91">
        <v>6.0640000000000001</v>
      </c>
      <c r="H91" s="3">
        <v>6885</v>
      </c>
      <c r="I91">
        <v>0.01</v>
      </c>
      <c r="J91" t="s">
        <v>15</v>
      </c>
      <c r="K91" t="s">
        <v>15</v>
      </c>
      <c r="L91" t="s">
        <v>15</v>
      </c>
      <c r="M91" t="s">
        <v>15</v>
      </c>
      <c r="O91">
        <v>77</v>
      </c>
      <c r="P91" t="s">
        <v>95</v>
      </c>
      <c r="Q91" s="2">
        <v>44337.518634259257</v>
      </c>
      <c r="R91">
        <v>89</v>
      </c>
      <c r="S91" t="s">
        <v>14</v>
      </c>
      <c r="T91">
        <v>0</v>
      </c>
      <c r="U91" t="s">
        <v>15</v>
      </c>
      <c r="V91" t="s">
        <v>15</v>
      </c>
      <c r="W91" t="s">
        <v>15</v>
      </c>
      <c r="X91" t="s">
        <v>15</v>
      </c>
      <c r="Y91" t="s">
        <v>15</v>
      </c>
      <c r="Z91" t="s">
        <v>15</v>
      </c>
      <c r="AA91" t="s">
        <v>15</v>
      </c>
      <c r="AC91">
        <v>77</v>
      </c>
      <c r="AD91" t="s">
        <v>95</v>
      </c>
      <c r="AE91" s="2">
        <v>44337.518634259257</v>
      </c>
      <c r="AF91">
        <v>89</v>
      </c>
      <c r="AG91" t="s">
        <v>14</v>
      </c>
      <c r="AH91">
        <v>0</v>
      </c>
      <c r="AI91">
        <v>12.156000000000001</v>
      </c>
      <c r="AJ91" s="3">
        <v>74110</v>
      </c>
      <c r="AK91">
        <v>14.65</v>
      </c>
      <c r="AL91" t="s">
        <v>15</v>
      </c>
      <c r="AM91" t="s">
        <v>15</v>
      </c>
      <c r="AN91" t="s">
        <v>15</v>
      </c>
      <c r="AO91" t="s">
        <v>15</v>
      </c>
      <c r="AQ91">
        <v>1</v>
      </c>
      <c r="AT91" s="6">
        <f t="shared" si="8"/>
        <v>15.26024353125</v>
      </c>
      <c r="AU91" s="7">
        <f t="shared" si="9"/>
        <v>13430.072824883</v>
      </c>
      <c r="AW91" s="8">
        <f t="shared" si="10"/>
        <v>16.85933811125</v>
      </c>
      <c r="AX91" s="9">
        <f t="shared" si="11"/>
        <v>14076.669330454</v>
      </c>
    </row>
    <row r="92" spans="1:50" x14ac:dyDescent="0.3">
      <c r="A92">
        <v>46</v>
      </c>
      <c r="B92" t="s">
        <v>104</v>
      </c>
      <c r="C92" s="2">
        <v>44335.552025462966</v>
      </c>
      <c r="D92">
        <v>90</v>
      </c>
      <c r="E92" t="s">
        <v>14</v>
      </c>
      <c r="F92">
        <v>0</v>
      </c>
      <c r="G92">
        <v>6.0170000000000003</v>
      </c>
      <c r="H92" s="3">
        <v>9743</v>
      </c>
      <c r="I92">
        <v>1.6E-2</v>
      </c>
      <c r="J92" t="s">
        <v>15</v>
      </c>
      <c r="K92" t="s">
        <v>15</v>
      </c>
      <c r="L92" t="s">
        <v>15</v>
      </c>
      <c r="M92" t="s">
        <v>15</v>
      </c>
      <c r="O92">
        <v>46</v>
      </c>
      <c r="P92" t="s">
        <v>104</v>
      </c>
      <c r="Q92" s="2">
        <v>44335.552025462966</v>
      </c>
      <c r="R92">
        <v>90</v>
      </c>
      <c r="S92" t="s">
        <v>14</v>
      </c>
      <c r="T92">
        <v>0</v>
      </c>
      <c r="U92" t="s">
        <v>15</v>
      </c>
      <c r="V92" t="s">
        <v>15</v>
      </c>
      <c r="W92" t="s">
        <v>15</v>
      </c>
      <c r="X92" t="s">
        <v>15</v>
      </c>
      <c r="Y92" t="s">
        <v>15</v>
      </c>
      <c r="Z92" t="s">
        <v>15</v>
      </c>
      <c r="AA92" t="s">
        <v>15</v>
      </c>
      <c r="AC92">
        <v>46</v>
      </c>
      <c r="AD92" t="s">
        <v>104</v>
      </c>
      <c r="AE92" s="2">
        <v>44335.552025462966</v>
      </c>
      <c r="AF92">
        <v>90</v>
      </c>
      <c r="AG92" t="s">
        <v>14</v>
      </c>
      <c r="AH92">
        <v>0</v>
      </c>
      <c r="AI92">
        <v>12.071</v>
      </c>
      <c r="AJ92" s="3">
        <v>77772</v>
      </c>
      <c r="AK92">
        <v>15.365</v>
      </c>
      <c r="AL92" t="s">
        <v>15</v>
      </c>
      <c r="AM92" t="s">
        <v>15</v>
      </c>
      <c r="AN92" t="s">
        <v>15</v>
      </c>
      <c r="AO92" t="s">
        <v>15</v>
      </c>
      <c r="AQ92">
        <v>1</v>
      </c>
      <c r="AT92" s="6">
        <f t="shared" si="8"/>
        <v>24.000993541249997</v>
      </c>
      <c r="AU92" s="7">
        <f t="shared" si="9"/>
        <v>14074.095460324321</v>
      </c>
      <c r="AW92" s="8">
        <f t="shared" si="10"/>
        <v>25.031524460450001</v>
      </c>
      <c r="AX92" s="9">
        <f t="shared" si="11"/>
        <v>14767.800050420161</v>
      </c>
    </row>
    <row r="93" spans="1:50" x14ac:dyDescent="0.3">
      <c r="A93">
        <v>49</v>
      </c>
      <c r="B93" t="s">
        <v>107</v>
      </c>
      <c r="C93" s="2">
        <v>44335.615925925929</v>
      </c>
      <c r="D93">
        <v>91</v>
      </c>
      <c r="E93" t="s">
        <v>14</v>
      </c>
      <c r="F93">
        <v>0</v>
      </c>
      <c r="G93">
        <v>6.0190000000000001</v>
      </c>
      <c r="H93" s="3">
        <v>10165</v>
      </c>
      <c r="I93">
        <v>1.6E-2</v>
      </c>
      <c r="J93" t="s">
        <v>15</v>
      </c>
      <c r="K93" t="s">
        <v>15</v>
      </c>
      <c r="L93" t="s">
        <v>15</v>
      </c>
      <c r="M93" t="s">
        <v>15</v>
      </c>
      <c r="O93">
        <v>49</v>
      </c>
      <c r="P93" t="s">
        <v>107</v>
      </c>
      <c r="Q93" s="2">
        <v>44335.615925925929</v>
      </c>
      <c r="R93">
        <v>91</v>
      </c>
      <c r="S93" t="s">
        <v>14</v>
      </c>
      <c r="T93">
        <v>0</v>
      </c>
      <c r="U93" t="s">
        <v>15</v>
      </c>
      <c r="V93" t="s">
        <v>15</v>
      </c>
      <c r="W93" t="s">
        <v>15</v>
      </c>
      <c r="X93" t="s">
        <v>15</v>
      </c>
      <c r="Y93" t="s">
        <v>15</v>
      </c>
      <c r="Z93" t="s">
        <v>15</v>
      </c>
      <c r="AA93" t="s">
        <v>15</v>
      </c>
      <c r="AC93">
        <v>49</v>
      </c>
      <c r="AD93" t="s">
        <v>107</v>
      </c>
      <c r="AE93" s="2">
        <v>44335.615925925929</v>
      </c>
      <c r="AF93">
        <v>91</v>
      </c>
      <c r="AG93" t="s">
        <v>14</v>
      </c>
      <c r="AH93">
        <v>0</v>
      </c>
      <c r="AI93">
        <v>12.074</v>
      </c>
      <c r="AJ93" s="3">
        <v>79511</v>
      </c>
      <c r="AK93">
        <v>15.704000000000001</v>
      </c>
      <c r="AL93" t="s">
        <v>15</v>
      </c>
      <c r="AM93" t="s">
        <v>15</v>
      </c>
      <c r="AN93" t="s">
        <v>15</v>
      </c>
      <c r="AO93" t="s">
        <v>15</v>
      </c>
      <c r="AQ93">
        <v>1</v>
      </c>
      <c r="AT93" s="6">
        <f t="shared" si="8"/>
        <v>25.321028531250001</v>
      </c>
      <c r="AU93" s="7">
        <f t="shared" si="9"/>
        <v>14379.337515174831</v>
      </c>
      <c r="AW93" s="8">
        <f t="shared" si="10"/>
        <v>26.361182738497501</v>
      </c>
      <c r="AX93" s="9">
        <f t="shared" si="11"/>
        <v>15095.849494292541</v>
      </c>
    </row>
    <row r="94" spans="1:50" x14ac:dyDescent="0.3">
      <c r="A94">
        <v>89</v>
      </c>
      <c r="B94" t="s">
        <v>147</v>
      </c>
      <c r="C94" s="2">
        <v>44336.468101851853</v>
      </c>
      <c r="D94">
        <v>92</v>
      </c>
      <c r="E94" t="s">
        <v>14</v>
      </c>
      <c r="F94">
        <v>0</v>
      </c>
      <c r="G94">
        <v>6.0179999999999998</v>
      </c>
      <c r="H94" s="3">
        <v>9555</v>
      </c>
      <c r="I94">
        <v>1.4999999999999999E-2</v>
      </c>
      <c r="J94" t="s">
        <v>15</v>
      </c>
      <c r="K94" t="s">
        <v>15</v>
      </c>
      <c r="L94" t="s">
        <v>15</v>
      </c>
      <c r="M94" t="s">
        <v>15</v>
      </c>
      <c r="O94">
        <v>89</v>
      </c>
      <c r="P94" t="s">
        <v>147</v>
      </c>
      <c r="Q94" s="2">
        <v>44336.468101851853</v>
      </c>
      <c r="R94">
        <v>92</v>
      </c>
      <c r="S94" t="s">
        <v>14</v>
      </c>
      <c r="T94">
        <v>0</v>
      </c>
      <c r="U94" t="s">
        <v>15</v>
      </c>
      <c r="V94" t="s">
        <v>15</v>
      </c>
      <c r="W94" t="s">
        <v>15</v>
      </c>
      <c r="X94" t="s">
        <v>15</v>
      </c>
      <c r="Y94" t="s">
        <v>15</v>
      </c>
      <c r="Z94" t="s">
        <v>15</v>
      </c>
      <c r="AA94" t="s">
        <v>15</v>
      </c>
      <c r="AC94">
        <v>89</v>
      </c>
      <c r="AD94" t="s">
        <v>147</v>
      </c>
      <c r="AE94" s="2">
        <v>44336.468101851853</v>
      </c>
      <c r="AF94">
        <v>92</v>
      </c>
      <c r="AG94" t="s">
        <v>14</v>
      </c>
      <c r="AH94">
        <v>0</v>
      </c>
      <c r="AI94">
        <v>12.076000000000001</v>
      </c>
      <c r="AJ94" s="3">
        <v>82245</v>
      </c>
      <c r="AK94">
        <v>16.236000000000001</v>
      </c>
      <c r="AL94" t="s">
        <v>15</v>
      </c>
      <c r="AM94" t="s">
        <v>15</v>
      </c>
      <c r="AN94" t="s">
        <v>15</v>
      </c>
      <c r="AO94" t="s">
        <v>15</v>
      </c>
      <c r="AQ94">
        <v>1</v>
      </c>
      <c r="AT94" s="6">
        <f t="shared" si="8"/>
        <v>23.415358031250001</v>
      </c>
      <c r="AU94" s="7">
        <f t="shared" si="9"/>
        <v>14858.461653630749</v>
      </c>
      <c r="AW94" s="8">
        <f t="shared" si="10"/>
        <v>24.523044451250001</v>
      </c>
      <c r="AX94" s="9">
        <f t="shared" si="11"/>
        <v>15611.3994571935</v>
      </c>
    </row>
    <row r="95" spans="1:50" x14ac:dyDescent="0.3">
      <c r="A95">
        <v>66</v>
      </c>
      <c r="B95" t="s">
        <v>84</v>
      </c>
      <c r="C95" s="2">
        <v>44337.284097222226</v>
      </c>
      <c r="D95">
        <v>93</v>
      </c>
      <c r="E95" t="s">
        <v>14</v>
      </c>
      <c r="F95">
        <v>0</v>
      </c>
      <c r="G95">
        <v>6.008</v>
      </c>
      <c r="H95" s="3">
        <v>36444</v>
      </c>
      <c r="I95">
        <v>7.0999999999999994E-2</v>
      </c>
      <c r="J95" t="s">
        <v>15</v>
      </c>
      <c r="K95" t="s">
        <v>15</v>
      </c>
      <c r="L95" t="s">
        <v>15</v>
      </c>
      <c r="M95" t="s">
        <v>15</v>
      </c>
      <c r="O95">
        <v>66</v>
      </c>
      <c r="P95" t="s">
        <v>84</v>
      </c>
      <c r="Q95" s="2">
        <v>44337.284097222226</v>
      </c>
      <c r="R95">
        <v>93</v>
      </c>
      <c r="S95" t="s">
        <v>14</v>
      </c>
      <c r="T95">
        <v>0</v>
      </c>
      <c r="U95" t="s">
        <v>15</v>
      </c>
      <c r="V95" t="s">
        <v>15</v>
      </c>
      <c r="W95" t="s">
        <v>15</v>
      </c>
      <c r="X95" t="s">
        <v>15</v>
      </c>
      <c r="Y95" t="s">
        <v>15</v>
      </c>
      <c r="Z95" t="s">
        <v>15</v>
      </c>
      <c r="AA95" t="s">
        <v>15</v>
      </c>
      <c r="AC95">
        <v>66</v>
      </c>
      <c r="AD95" t="s">
        <v>84</v>
      </c>
      <c r="AE95" s="2">
        <v>44337.284097222226</v>
      </c>
      <c r="AF95">
        <v>93</v>
      </c>
      <c r="AG95" t="s">
        <v>14</v>
      </c>
      <c r="AH95">
        <v>0</v>
      </c>
      <c r="AI95">
        <v>12.135999999999999</v>
      </c>
      <c r="AJ95" s="3">
        <v>14903</v>
      </c>
      <c r="AK95">
        <v>2.9809999999999999</v>
      </c>
      <c r="AL95" t="s">
        <v>15</v>
      </c>
      <c r="AM95" t="s">
        <v>15</v>
      </c>
      <c r="AN95" t="s">
        <v>15</v>
      </c>
      <c r="AO95" t="s">
        <v>15</v>
      </c>
      <c r="AQ95">
        <v>1</v>
      </c>
      <c r="AT95" s="6">
        <f t="shared" si="8"/>
        <v>113.85675561599682</v>
      </c>
      <c r="AU95" s="7">
        <f t="shared" si="9"/>
        <v>2783.9050200970701</v>
      </c>
      <c r="AW95" s="8">
        <f t="shared" si="10"/>
        <v>95.458264835057605</v>
      </c>
      <c r="AX95" s="9">
        <f t="shared" si="11"/>
        <v>2841.98426360966</v>
      </c>
    </row>
    <row r="96" spans="1:50" x14ac:dyDescent="0.3">
      <c r="A96">
        <v>66</v>
      </c>
      <c r="B96" t="s">
        <v>124</v>
      </c>
      <c r="C96" s="2">
        <v>44335.97792824074</v>
      </c>
      <c r="D96">
        <v>94</v>
      </c>
      <c r="E96" t="s">
        <v>14</v>
      </c>
      <c r="F96">
        <v>0</v>
      </c>
      <c r="G96">
        <v>6.0330000000000004</v>
      </c>
      <c r="H96" s="3">
        <v>37498</v>
      </c>
      <c r="I96">
        <v>7.2999999999999995E-2</v>
      </c>
      <c r="J96" t="s">
        <v>15</v>
      </c>
      <c r="K96" t="s">
        <v>15</v>
      </c>
      <c r="L96" t="s">
        <v>15</v>
      </c>
      <c r="M96" t="s">
        <v>15</v>
      </c>
      <c r="O96">
        <v>66</v>
      </c>
      <c r="P96" t="s">
        <v>124</v>
      </c>
      <c r="Q96" s="2">
        <v>44335.97792824074</v>
      </c>
      <c r="R96">
        <v>94</v>
      </c>
      <c r="S96" t="s">
        <v>14</v>
      </c>
      <c r="T96">
        <v>0</v>
      </c>
      <c r="U96" t="s">
        <v>15</v>
      </c>
      <c r="V96" t="s">
        <v>15</v>
      </c>
      <c r="W96" t="s">
        <v>15</v>
      </c>
      <c r="X96" t="s">
        <v>15</v>
      </c>
      <c r="Y96" t="s">
        <v>15</v>
      </c>
      <c r="Z96" t="s">
        <v>15</v>
      </c>
      <c r="AA96" t="s">
        <v>15</v>
      </c>
      <c r="AC96">
        <v>66</v>
      </c>
      <c r="AD96" t="s">
        <v>124</v>
      </c>
      <c r="AE96" s="2">
        <v>44335.97792824074</v>
      </c>
      <c r="AF96">
        <v>94</v>
      </c>
      <c r="AG96" t="s">
        <v>14</v>
      </c>
      <c r="AH96">
        <v>0</v>
      </c>
      <c r="AI96">
        <v>12.170999999999999</v>
      </c>
      <c r="AJ96" s="3">
        <v>14632</v>
      </c>
      <c r="AK96">
        <v>2.927</v>
      </c>
      <c r="AL96" t="s">
        <v>15</v>
      </c>
      <c r="AM96" t="s">
        <v>15</v>
      </c>
      <c r="AN96" t="s">
        <v>15</v>
      </c>
      <c r="AO96" t="s">
        <v>15</v>
      </c>
      <c r="AQ96">
        <v>1</v>
      </c>
      <c r="AT96" s="6">
        <f t="shared" si="8"/>
        <v>117.10375917673521</v>
      </c>
      <c r="AU96" s="7">
        <f t="shared" si="9"/>
        <v>2734.1640302355199</v>
      </c>
      <c r="AW96" s="8">
        <f t="shared" si="10"/>
        <v>98.226132509516404</v>
      </c>
      <c r="AX96" s="9">
        <f t="shared" si="11"/>
        <v>2790.2992084057601</v>
      </c>
    </row>
    <row r="97" spans="1:50" x14ac:dyDescent="0.3">
      <c r="A97">
        <v>46</v>
      </c>
      <c r="B97" t="s">
        <v>64</v>
      </c>
      <c r="C97" s="2">
        <v>44336.858124999999</v>
      </c>
      <c r="D97">
        <v>95</v>
      </c>
      <c r="E97" t="s">
        <v>14</v>
      </c>
      <c r="F97">
        <v>0</v>
      </c>
      <c r="G97">
        <v>6.04</v>
      </c>
      <c r="H97" s="3">
        <v>37567</v>
      </c>
      <c r="I97">
        <v>7.2999999999999995E-2</v>
      </c>
      <c r="J97" t="s">
        <v>15</v>
      </c>
      <c r="K97" t="s">
        <v>15</v>
      </c>
      <c r="L97" t="s">
        <v>15</v>
      </c>
      <c r="M97" t="s">
        <v>15</v>
      </c>
      <c r="O97">
        <v>46</v>
      </c>
      <c r="P97" t="s">
        <v>64</v>
      </c>
      <c r="Q97" s="2">
        <v>44336.858124999999</v>
      </c>
      <c r="R97">
        <v>95</v>
      </c>
      <c r="S97" t="s">
        <v>14</v>
      </c>
      <c r="T97">
        <v>0</v>
      </c>
      <c r="U97" t="s">
        <v>15</v>
      </c>
      <c r="V97" t="s">
        <v>15</v>
      </c>
      <c r="W97" t="s">
        <v>15</v>
      </c>
      <c r="X97" t="s">
        <v>15</v>
      </c>
      <c r="Y97" t="s">
        <v>15</v>
      </c>
      <c r="Z97" t="s">
        <v>15</v>
      </c>
      <c r="AA97" t="s">
        <v>15</v>
      </c>
      <c r="AC97">
        <v>46</v>
      </c>
      <c r="AD97" t="s">
        <v>64</v>
      </c>
      <c r="AE97" s="2">
        <v>44336.858124999999</v>
      </c>
      <c r="AF97">
        <v>95</v>
      </c>
      <c r="AG97" t="s">
        <v>14</v>
      </c>
      <c r="AH97">
        <v>0</v>
      </c>
      <c r="AI97">
        <v>12.183</v>
      </c>
      <c r="AJ97" s="3">
        <v>18365</v>
      </c>
      <c r="AK97">
        <v>3.67</v>
      </c>
      <c r="AL97" t="s">
        <v>15</v>
      </c>
      <c r="AM97" t="s">
        <v>15</v>
      </c>
      <c r="AN97" t="s">
        <v>15</v>
      </c>
      <c r="AO97" t="s">
        <v>15</v>
      </c>
      <c r="AQ97">
        <v>1</v>
      </c>
      <c r="AT97" s="6">
        <f t="shared" si="8"/>
        <v>117.31626068107822</v>
      </c>
      <c r="AU97" s="7">
        <f t="shared" si="9"/>
        <v>3418.53035966675</v>
      </c>
      <c r="AW97" s="8">
        <f t="shared" si="10"/>
        <v>98.407321309779903</v>
      </c>
      <c r="AX97" s="9">
        <f t="shared" si="11"/>
        <v>3502.0459373615004</v>
      </c>
    </row>
    <row r="98" spans="1:50" x14ac:dyDescent="0.3">
      <c r="A98">
        <v>42</v>
      </c>
      <c r="B98" t="s">
        <v>60</v>
      </c>
      <c r="C98" s="2">
        <v>44336.772870370369</v>
      </c>
      <c r="D98">
        <v>96</v>
      </c>
      <c r="E98" t="s">
        <v>14</v>
      </c>
      <c r="F98">
        <v>0</v>
      </c>
      <c r="G98">
        <v>6.0359999999999996</v>
      </c>
      <c r="H98" s="3">
        <v>15665</v>
      </c>
      <c r="I98">
        <v>2.8000000000000001E-2</v>
      </c>
      <c r="J98" t="s">
        <v>15</v>
      </c>
      <c r="K98" t="s">
        <v>15</v>
      </c>
      <c r="L98" t="s">
        <v>15</v>
      </c>
      <c r="M98" t="s">
        <v>15</v>
      </c>
      <c r="O98">
        <v>42</v>
      </c>
      <c r="P98" t="s">
        <v>60</v>
      </c>
      <c r="Q98" s="2">
        <v>44336.772870370369</v>
      </c>
      <c r="R98">
        <v>96</v>
      </c>
      <c r="S98" t="s">
        <v>14</v>
      </c>
      <c r="T98">
        <v>0</v>
      </c>
      <c r="U98" t="s">
        <v>15</v>
      </c>
      <c r="V98" t="s">
        <v>15</v>
      </c>
      <c r="W98" t="s">
        <v>15</v>
      </c>
      <c r="X98" t="s">
        <v>15</v>
      </c>
      <c r="Y98" t="s">
        <v>15</v>
      </c>
      <c r="Z98" t="s">
        <v>15</v>
      </c>
      <c r="AA98" t="s">
        <v>15</v>
      </c>
      <c r="AC98">
        <v>42</v>
      </c>
      <c r="AD98" t="s">
        <v>60</v>
      </c>
      <c r="AE98" s="2">
        <v>44336.772870370369</v>
      </c>
      <c r="AF98">
        <v>96</v>
      </c>
      <c r="AG98" t="s">
        <v>14</v>
      </c>
      <c r="AH98">
        <v>0</v>
      </c>
      <c r="AI98">
        <v>12.183</v>
      </c>
      <c r="AJ98" s="3">
        <v>8541</v>
      </c>
      <c r="AK98">
        <v>1.714</v>
      </c>
      <c r="AL98" t="s">
        <v>15</v>
      </c>
      <c r="AM98" t="s">
        <v>15</v>
      </c>
      <c r="AN98" t="s">
        <v>15</v>
      </c>
      <c r="AO98" t="s">
        <v>15</v>
      </c>
      <c r="AQ98">
        <v>1</v>
      </c>
      <c r="AT98" s="6">
        <f t="shared" si="8"/>
        <v>49.473675865955002</v>
      </c>
      <c r="AU98" s="7">
        <f t="shared" si="9"/>
        <v>1613.7524112936301</v>
      </c>
      <c r="AW98" s="8">
        <f t="shared" si="10"/>
        <v>40.836507079997503</v>
      </c>
      <c r="AX98" s="9">
        <f t="shared" si="11"/>
        <v>1627.9950544469402</v>
      </c>
    </row>
    <row r="99" spans="1:50" x14ac:dyDescent="0.3">
      <c r="A99">
        <v>96</v>
      </c>
      <c r="B99" t="s">
        <v>154</v>
      </c>
      <c r="C99" s="2">
        <v>44336.617326388892</v>
      </c>
      <c r="D99">
        <v>97</v>
      </c>
      <c r="E99" t="s">
        <v>14</v>
      </c>
      <c r="F99">
        <v>0</v>
      </c>
      <c r="G99">
        <v>6.04</v>
      </c>
      <c r="H99" s="3">
        <v>14499</v>
      </c>
      <c r="I99">
        <v>2.5000000000000001E-2</v>
      </c>
      <c r="J99" t="s">
        <v>15</v>
      </c>
      <c r="K99" t="s">
        <v>15</v>
      </c>
      <c r="L99" t="s">
        <v>15</v>
      </c>
      <c r="M99" t="s">
        <v>15</v>
      </c>
      <c r="O99">
        <v>96</v>
      </c>
      <c r="P99" t="s">
        <v>154</v>
      </c>
      <c r="Q99" s="2">
        <v>44336.617326388892</v>
      </c>
      <c r="R99">
        <v>97</v>
      </c>
      <c r="S99" t="s">
        <v>14</v>
      </c>
      <c r="T99">
        <v>0</v>
      </c>
      <c r="U99" t="s">
        <v>15</v>
      </c>
      <c r="V99" t="s">
        <v>15</v>
      </c>
      <c r="W99" t="s">
        <v>15</v>
      </c>
      <c r="X99" t="s">
        <v>15</v>
      </c>
      <c r="Y99" t="s">
        <v>15</v>
      </c>
      <c r="Z99" t="s">
        <v>15</v>
      </c>
      <c r="AA99" t="s">
        <v>15</v>
      </c>
      <c r="AC99">
        <v>96</v>
      </c>
      <c r="AD99" t="s">
        <v>154</v>
      </c>
      <c r="AE99" s="2">
        <v>44336.617326388892</v>
      </c>
      <c r="AF99">
        <v>97</v>
      </c>
      <c r="AG99" t="s">
        <v>14</v>
      </c>
      <c r="AH99">
        <v>0</v>
      </c>
      <c r="AI99">
        <v>12.182</v>
      </c>
      <c r="AJ99" s="3">
        <v>7686</v>
      </c>
      <c r="AK99">
        <v>1.544</v>
      </c>
      <c r="AL99" t="s">
        <v>15</v>
      </c>
      <c r="AM99" t="s">
        <v>15</v>
      </c>
      <c r="AN99" t="s">
        <v>15</v>
      </c>
      <c r="AO99" t="s">
        <v>15</v>
      </c>
      <c r="AQ99">
        <v>1</v>
      </c>
      <c r="AT99" s="6">
        <f t="shared" ref="AT99:AT127" si="12">IF(H99&lt;15000,((0.00000002125*H99^2)+(0.002705*H99)+(-4.371)),(IF(H99&lt;700000,((-0.0000000008162*H99^2)+(0.003141*H99)+(0.4702)), ((0.000000003285*V99^2)+(0.1899*V99)+(559.5)))))</f>
        <v>39.315991271249992</v>
      </c>
      <c r="AU99" s="7">
        <f t="shared" ref="AU99:AU127" si="13">((-0.00000006277*AJ99^2)+(0.1854*AJ99)+(34.83))</f>
        <v>1456.10628760908</v>
      </c>
      <c r="AW99" s="8">
        <f t="shared" ref="AW99:AW127" si="14">IF(H99&lt;10000,((-0.00000005795*H99^2)+(0.003823*H99)+(-6.715)),(IF(H99&lt;700000,((-0.0000000001209*H99^2)+(0.002635*H99)+(-0.4111)), ((-0.00000002007*V99^2)+(0.2564*V99)+(286.1)))))</f>
        <v>37.768349280979109</v>
      </c>
      <c r="AX99" s="9">
        <f t="shared" ref="AX99:AX127" si="15">(-0.00000001626*AJ99^2)+(0.1912*AJ99)+(-3.858)</f>
        <v>1464.7446470690402</v>
      </c>
    </row>
    <row r="100" spans="1:50" x14ac:dyDescent="0.3">
      <c r="A100">
        <v>45</v>
      </c>
      <c r="B100" t="s">
        <v>173</v>
      </c>
      <c r="C100" s="2">
        <v>44342.543425925927</v>
      </c>
      <c r="D100">
        <v>98</v>
      </c>
      <c r="E100" t="s">
        <v>14</v>
      </c>
      <c r="F100">
        <v>0</v>
      </c>
      <c r="G100">
        <v>6.0339999999999998</v>
      </c>
      <c r="H100" s="3">
        <v>14264</v>
      </c>
      <c r="I100">
        <v>2.5000000000000001E-2</v>
      </c>
      <c r="J100" t="s">
        <v>15</v>
      </c>
      <c r="K100" t="s">
        <v>15</v>
      </c>
      <c r="L100" t="s">
        <v>15</v>
      </c>
      <c r="M100" t="s">
        <v>15</v>
      </c>
      <c r="O100">
        <v>45</v>
      </c>
      <c r="P100" t="s">
        <v>173</v>
      </c>
      <c r="Q100" s="2">
        <v>44342.543425925927</v>
      </c>
      <c r="R100">
        <v>98</v>
      </c>
      <c r="S100" t="s">
        <v>14</v>
      </c>
      <c r="T100">
        <v>0</v>
      </c>
      <c r="U100" t="s">
        <v>15</v>
      </c>
      <c r="V100" t="s">
        <v>15</v>
      </c>
      <c r="W100" t="s">
        <v>15</v>
      </c>
      <c r="X100" t="s">
        <v>15</v>
      </c>
      <c r="Y100" t="s">
        <v>15</v>
      </c>
      <c r="Z100" t="s">
        <v>15</v>
      </c>
      <c r="AA100" t="s">
        <v>15</v>
      </c>
      <c r="AC100">
        <v>45</v>
      </c>
      <c r="AD100" t="s">
        <v>173</v>
      </c>
      <c r="AE100" s="2">
        <v>44342.543425925927</v>
      </c>
      <c r="AF100">
        <v>98</v>
      </c>
      <c r="AG100" t="s">
        <v>14</v>
      </c>
      <c r="AH100">
        <v>0</v>
      </c>
      <c r="AI100">
        <v>12.182</v>
      </c>
      <c r="AJ100" s="3">
        <v>7568</v>
      </c>
      <c r="AK100">
        <v>1.52</v>
      </c>
      <c r="AL100" t="s">
        <v>15</v>
      </c>
      <c r="AM100" t="s">
        <v>15</v>
      </c>
      <c r="AN100" t="s">
        <v>15</v>
      </c>
      <c r="AO100" t="s">
        <v>15</v>
      </c>
      <c r="AQ100">
        <v>2</v>
      </c>
      <c r="AR100" t="s">
        <v>180</v>
      </c>
      <c r="AT100" s="6">
        <f t="shared" si="12"/>
        <v>38.536681039999998</v>
      </c>
      <c r="AU100" s="7">
        <f t="shared" si="13"/>
        <v>1434.3420718515201</v>
      </c>
      <c r="AW100" s="8">
        <f t="shared" si="14"/>
        <v>37.149941480953608</v>
      </c>
      <c r="AX100" s="9">
        <f t="shared" si="15"/>
        <v>1442.2123146137601</v>
      </c>
    </row>
    <row r="101" spans="1:50" x14ac:dyDescent="0.3">
      <c r="A101">
        <v>46</v>
      </c>
      <c r="B101" t="s">
        <v>174</v>
      </c>
      <c r="C101" s="2">
        <v>44342.564756944441</v>
      </c>
      <c r="D101">
        <v>99</v>
      </c>
      <c r="E101" t="s">
        <v>14</v>
      </c>
      <c r="F101">
        <v>0</v>
      </c>
      <c r="G101">
        <v>6.0060000000000002</v>
      </c>
      <c r="H101" s="3">
        <v>151032</v>
      </c>
      <c r="I101">
        <v>0.31</v>
      </c>
      <c r="J101" t="s">
        <v>15</v>
      </c>
      <c r="K101" t="s">
        <v>15</v>
      </c>
      <c r="L101" t="s">
        <v>15</v>
      </c>
      <c r="M101" t="s">
        <v>15</v>
      </c>
      <c r="O101">
        <v>46</v>
      </c>
      <c r="P101" t="s">
        <v>174</v>
      </c>
      <c r="Q101" s="2">
        <v>44342.564756944441</v>
      </c>
      <c r="R101">
        <v>99</v>
      </c>
      <c r="S101" t="s">
        <v>14</v>
      </c>
      <c r="T101">
        <v>0</v>
      </c>
      <c r="U101">
        <v>5.9509999999999996</v>
      </c>
      <c r="V101" s="3">
        <v>1642</v>
      </c>
      <c r="W101">
        <v>0.55500000000000005</v>
      </c>
      <c r="X101" t="s">
        <v>15</v>
      </c>
      <c r="Y101" t="s">
        <v>15</v>
      </c>
      <c r="Z101" t="s">
        <v>15</v>
      </c>
      <c r="AA101" t="s">
        <v>15</v>
      </c>
      <c r="AC101">
        <v>46</v>
      </c>
      <c r="AD101" t="s">
        <v>174</v>
      </c>
      <c r="AE101" s="2">
        <v>44342.564756944441</v>
      </c>
      <c r="AF101">
        <v>99</v>
      </c>
      <c r="AG101" t="s">
        <v>14</v>
      </c>
      <c r="AH101">
        <v>0</v>
      </c>
      <c r="AI101">
        <v>12.137</v>
      </c>
      <c r="AJ101" s="3">
        <v>20272</v>
      </c>
      <c r="AK101">
        <v>4.0490000000000004</v>
      </c>
      <c r="AL101" t="s">
        <v>15</v>
      </c>
      <c r="AM101" t="s">
        <v>15</v>
      </c>
      <c r="AN101" t="s">
        <v>15</v>
      </c>
      <c r="AO101" t="s">
        <v>15</v>
      </c>
      <c r="AQ101">
        <v>2</v>
      </c>
      <c r="AR101" t="s">
        <v>180</v>
      </c>
      <c r="AT101" s="6">
        <f t="shared" si="12"/>
        <v>456.24364720741119</v>
      </c>
      <c r="AU101" s="7">
        <f t="shared" si="13"/>
        <v>3767.4632184243201</v>
      </c>
      <c r="AW101" s="8">
        <f t="shared" si="14"/>
        <v>394.80041059859849</v>
      </c>
      <c r="AX101" s="9">
        <f t="shared" si="15"/>
        <v>3865.4662882201601</v>
      </c>
    </row>
    <row r="102" spans="1:50" x14ac:dyDescent="0.3">
      <c r="A102">
        <v>56</v>
      </c>
      <c r="B102" t="s">
        <v>43</v>
      </c>
      <c r="C102" s="2">
        <v>44340.763298611113</v>
      </c>
      <c r="D102">
        <v>100</v>
      </c>
      <c r="E102" t="s">
        <v>14</v>
      </c>
      <c r="F102">
        <v>0</v>
      </c>
      <c r="G102">
        <v>6.032</v>
      </c>
      <c r="H102" s="3">
        <v>141000</v>
      </c>
      <c r="I102">
        <v>0.28899999999999998</v>
      </c>
      <c r="J102" t="s">
        <v>15</v>
      </c>
      <c r="K102" t="s">
        <v>15</v>
      </c>
      <c r="L102" t="s">
        <v>15</v>
      </c>
      <c r="M102" t="s">
        <v>15</v>
      </c>
      <c r="O102">
        <v>56</v>
      </c>
      <c r="P102" t="s">
        <v>43</v>
      </c>
      <c r="Q102" s="2">
        <v>44340.763298611113</v>
      </c>
      <c r="R102">
        <v>100</v>
      </c>
      <c r="S102" t="s">
        <v>14</v>
      </c>
      <c r="T102">
        <v>0</v>
      </c>
      <c r="U102" t="s">
        <v>15</v>
      </c>
      <c r="V102" t="s">
        <v>15</v>
      </c>
      <c r="W102" t="s">
        <v>15</v>
      </c>
      <c r="X102" t="s">
        <v>15</v>
      </c>
      <c r="Y102" t="s">
        <v>15</v>
      </c>
      <c r="Z102" t="s">
        <v>15</v>
      </c>
      <c r="AA102" t="s">
        <v>15</v>
      </c>
      <c r="AC102">
        <v>56</v>
      </c>
      <c r="AD102" t="s">
        <v>43</v>
      </c>
      <c r="AE102" s="2">
        <v>44340.763298611113</v>
      </c>
      <c r="AF102">
        <v>100</v>
      </c>
      <c r="AG102" t="s">
        <v>14</v>
      </c>
      <c r="AH102">
        <v>0</v>
      </c>
      <c r="AI102">
        <v>12.176</v>
      </c>
      <c r="AJ102" s="3">
        <v>20593</v>
      </c>
      <c r="AK102">
        <v>4.1130000000000004</v>
      </c>
      <c r="AL102" t="s">
        <v>15</v>
      </c>
      <c r="AM102" t="s">
        <v>15</v>
      </c>
      <c r="AN102" t="s">
        <v>15</v>
      </c>
      <c r="AO102" t="s">
        <v>15</v>
      </c>
      <c r="AQ102">
        <v>1</v>
      </c>
      <c r="AT102" s="6">
        <f t="shared" si="12"/>
        <v>427.1243278</v>
      </c>
      <c r="AU102" s="7">
        <f t="shared" si="13"/>
        <v>3826.1532225922701</v>
      </c>
      <c r="AW102" s="8">
        <f t="shared" si="14"/>
        <v>368.72028710000006</v>
      </c>
      <c r="AX102" s="9">
        <f t="shared" si="15"/>
        <v>3926.62819498726</v>
      </c>
    </row>
    <row r="103" spans="1:50" x14ac:dyDescent="0.3">
      <c r="A103">
        <v>81</v>
      </c>
      <c r="B103" t="s">
        <v>139</v>
      </c>
      <c r="C103" s="2">
        <v>44336.297523148147</v>
      </c>
      <c r="D103">
        <v>101</v>
      </c>
      <c r="E103" t="s">
        <v>14</v>
      </c>
      <c r="F103">
        <v>0</v>
      </c>
      <c r="G103">
        <v>6.0339999999999998</v>
      </c>
      <c r="H103" s="3">
        <v>146439</v>
      </c>
      <c r="I103">
        <v>0.3</v>
      </c>
      <c r="J103" t="s">
        <v>15</v>
      </c>
      <c r="K103" t="s">
        <v>15</v>
      </c>
      <c r="L103" t="s">
        <v>15</v>
      </c>
      <c r="M103" t="s">
        <v>15</v>
      </c>
      <c r="O103">
        <v>81</v>
      </c>
      <c r="P103" t="s">
        <v>139</v>
      </c>
      <c r="Q103" s="2">
        <v>44336.297523148147</v>
      </c>
      <c r="R103">
        <v>101</v>
      </c>
      <c r="S103" t="s">
        <v>14</v>
      </c>
      <c r="T103">
        <v>0</v>
      </c>
      <c r="U103" t="s">
        <v>15</v>
      </c>
      <c r="V103" t="s">
        <v>15</v>
      </c>
      <c r="W103" t="s">
        <v>15</v>
      </c>
      <c r="X103" t="s">
        <v>15</v>
      </c>
      <c r="Y103" t="s">
        <v>15</v>
      </c>
      <c r="Z103" t="s">
        <v>15</v>
      </c>
      <c r="AA103" t="s">
        <v>15</v>
      </c>
      <c r="AC103">
        <v>81</v>
      </c>
      <c r="AD103" t="s">
        <v>139</v>
      </c>
      <c r="AE103" s="2">
        <v>44336.297523148147</v>
      </c>
      <c r="AF103">
        <v>101</v>
      </c>
      <c r="AG103" t="s">
        <v>14</v>
      </c>
      <c r="AH103">
        <v>0</v>
      </c>
      <c r="AI103">
        <v>12.177</v>
      </c>
      <c r="AJ103" s="3">
        <v>21214</v>
      </c>
      <c r="AK103">
        <v>4.2359999999999998</v>
      </c>
      <c r="AL103" t="s">
        <v>15</v>
      </c>
      <c r="AM103" t="s">
        <v>15</v>
      </c>
      <c r="AN103" t="s">
        <v>15</v>
      </c>
      <c r="AO103" t="s">
        <v>15</v>
      </c>
      <c r="AQ103">
        <v>1</v>
      </c>
      <c r="AT103" s="6">
        <f t="shared" si="12"/>
        <v>442.93219545551977</v>
      </c>
      <c r="AU103" s="7">
        <f t="shared" si="13"/>
        <v>3939.6569786250802</v>
      </c>
      <c r="AW103" s="8">
        <f t="shared" si="14"/>
        <v>382.86303937083119</v>
      </c>
      <c r="AX103" s="9">
        <f t="shared" si="15"/>
        <v>4044.9412504770403</v>
      </c>
    </row>
    <row r="104" spans="1:50" x14ac:dyDescent="0.3">
      <c r="A104">
        <v>54</v>
      </c>
      <c r="B104" t="s">
        <v>41</v>
      </c>
      <c r="C104" s="2">
        <v>44340.720625000002</v>
      </c>
      <c r="D104">
        <v>102</v>
      </c>
      <c r="E104" t="s">
        <v>14</v>
      </c>
      <c r="F104">
        <v>0</v>
      </c>
      <c r="G104">
        <v>6.1029999999999998</v>
      </c>
      <c r="H104" s="3">
        <v>2766</v>
      </c>
      <c r="I104">
        <v>1E-3</v>
      </c>
      <c r="J104" t="s">
        <v>15</v>
      </c>
      <c r="K104" t="s">
        <v>15</v>
      </c>
      <c r="L104" t="s">
        <v>15</v>
      </c>
      <c r="M104" t="s">
        <v>15</v>
      </c>
      <c r="O104">
        <v>54</v>
      </c>
      <c r="P104" t="s">
        <v>41</v>
      </c>
      <c r="Q104" s="2">
        <v>44340.720625000002</v>
      </c>
      <c r="R104">
        <v>102</v>
      </c>
      <c r="S104" t="s">
        <v>14</v>
      </c>
      <c r="T104">
        <v>0</v>
      </c>
      <c r="U104" t="s">
        <v>15</v>
      </c>
      <c r="V104" t="s">
        <v>15</v>
      </c>
      <c r="W104" t="s">
        <v>15</v>
      </c>
      <c r="X104" t="s">
        <v>15</v>
      </c>
      <c r="Y104" t="s">
        <v>15</v>
      </c>
      <c r="Z104" t="s">
        <v>15</v>
      </c>
      <c r="AA104" t="s">
        <v>15</v>
      </c>
      <c r="AC104">
        <v>54</v>
      </c>
      <c r="AD104" t="s">
        <v>41</v>
      </c>
      <c r="AE104" s="2">
        <v>44340.720625000002</v>
      </c>
      <c r="AF104">
        <v>102</v>
      </c>
      <c r="AG104" t="s">
        <v>14</v>
      </c>
      <c r="AH104">
        <v>0</v>
      </c>
      <c r="AI104">
        <v>12.198</v>
      </c>
      <c r="AJ104" s="3">
        <v>2966</v>
      </c>
      <c r="AK104">
        <v>0.60199999999999998</v>
      </c>
      <c r="AL104" t="s">
        <v>15</v>
      </c>
      <c r="AM104" t="s">
        <v>15</v>
      </c>
      <c r="AN104" t="s">
        <v>15</v>
      </c>
      <c r="AO104" t="s">
        <v>15</v>
      </c>
      <c r="AQ104">
        <v>1</v>
      </c>
      <c r="AT104" s="6">
        <f t="shared" si="12"/>
        <v>3.2736085649999991</v>
      </c>
      <c r="AU104" s="7">
        <f t="shared" si="13"/>
        <v>584.17420251787996</v>
      </c>
      <c r="AW104" s="8">
        <f t="shared" si="14"/>
        <v>3.4160566897999995</v>
      </c>
      <c r="AX104" s="9">
        <f t="shared" si="15"/>
        <v>563.09815824344003</v>
      </c>
    </row>
    <row r="105" spans="1:50" x14ac:dyDescent="0.3">
      <c r="A105">
        <v>55</v>
      </c>
      <c r="B105" t="s">
        <v>113</v>
      </c>
      <c r="C105" s="2">
        <v>44335.743668981479</v>
      </c>
      <c r="D105">
        <v>103</v>
      </c>
      <c r="E105" t="s">
        <v>14</v>
      </c>
      <c r="F105">
        <v>0</v>
      </c>
      <c r="G105">
        <v>6.0570000000000004</v>
      </c>
      <c r="H105" s="3">
        <v>4113</v>
      </c>
      <c r="I105">
        <v>4.0000000000000001E-3</v>
      </c>
      <c r="J105" t="s">
        <v>15</v>
      </c>
      <c r="K105" t="s">
        <v>15</v>
      </c>
      <c r="L105" t="s">
        <v>15</v>
      </c>
      <c r="M105" t="s">
        <v>15</v>
      </c>
      <c r="O105">
        <v>55</v>
      </c>
      <c r="P105" t="s">
        <v>113</v>
      </c>
      <c r="Q105" s="2">
        <v>44335.743668981479</v>
      </c>
      <c r="R105">
        <v>103</v>
      </c>
      <c r="S105" t="s">
        <v>14</v>
      </c>
      <c r="T105">
        <v>0</v>
      </c>
      <c r="U105" t="s">
        <v>15</v>
      </c>
      <c r="V105" t="s">
        <v>15</v>
      </c>
      <c r="W105" t="s">
        <v>15</v>
      </c>
      <c r="X105" t="s">
        <v>15</v>
      </c>
      <c r="Y105" t="s">
        <v>15</v>
      </c>
      <c r="Z105" t="s">
        <v>15</v>
      </c>
      <c r="AA105" t="s">
        <v>15</v>
      </c>
      <c r="AC105">
        <v>55</v>
      </c>
      <c r="AD105" t="s">
        <v>113</v>
      </c>
      <c r="AE105" s="2">
        <v>44335.743668981479</v>
      </c>
      <c r="AF105">
        <v>103</v>
      </c>
      <c r="AG105" t="s">
        <v>14</v>
      </c>
      <c r="AH105">
        <v>0</v>
      </c>
      <c r="AI105">
        <v>12.138</v>
      </c>
      <c r="AJ105" s="3">
        <v>21318</v>
      </c>
      <c r="AK105">
        <v>4.2560000000000002</v>
      </c>
      <c r="AL105" t="s">
        <v>15</v>
      </c>
      <c r="AM105" t="s">
        <v>15</v>
      </c>
      <c r="AN105" t="s">
        <v>15</v>
      </c>
      <c r="AO105" t="s">
        <v>15</v>
      </c>
      <c r="AQ105">
        <v>1</v>
      </c>
      <c r="AT105" s="6">
        <f t="shared" si="12"/>
        <v>7.1141463412499988</v>
      </c>
      <c r="AU105" s="7">
        <f t="shared" si="13"/>
        <v>3958.6609263265204</v>
      </c>
      <c r="AW105" s="8">
        <f t="shared" si="14"/>
        <v>8.0286722364499994</v>
      </c>
      <c r="AX105" s="9">
        <f t="shared" si="15"/>
        <v>4064.7541271637597</v>
      </c>
    </row>
    <row r="106" spans="1:50" x14ac:dyDescent="0.3">
      <c r="A106">
        <v>65</v>
      </c>
      <c r="B106" t="s">
        <v>52</v>
      </c>
      <c r="C106" s="2">
        <v>44340.955208333333</v>
      </c>
      <c r="D106">
        <v>104</v>
      </c>
      <c r="E106" t="s">
        <v>14</v>
      </c>
      <c r="F106">
        <v>0</v>
      </c>
      <c r="G106">
        <v>6.0720000000000001</v>
      </c>
      <c r="H106" s="3">
        <v>3634</v>
      </c>
      <c r="I106">
        <v>3.0000000000000001E-3</v>
      </c>
      <c r="J106" t="s">
        <v>15</v>
      </c>
      <c r="K106" t="s">
        <v>15</v>
      </c>
      <c r="L106" t="s">
        <v>15</v>
      </c>
      <c r="M106" t="s">
        <v>15</v>
      </c>
      <c r="O106">
        <v>65</v>
      </c>
      <c r="P106" t="s">
        <v>52</v>
      </c>
      <c r="Q106" s="2">
        <v>44340.955208333333</v>
      </c>
      <c r="R106">
        <v>104</v>
      </c>
      <c r="S106" t="s">
        <v>14</v>
      </c>
      <c r="T106">
        <v>0</v>
      </c>
      <c r="U106" t="s">
        <v>15</v>
      </c>
      <c r="V106" t="s">
        <v>15</v>
      </c>
      <c r="W106" t="s">
        <v>15</v>
      </c>
      <c r="X106" t="s">
        <v>15</v>
      </c>
      <c r="Y106" t="s">
        <v>15</v>
      </c>
      <c r="Z106" t="s">
        <v>15</v>
      </c>
      <c r="AA106" t="s">
        <v>15</v>
      </c>
      <c r="AC106">
        <v>65</v>
      </c>
      <c r="AD106" t="s">
        <v>52</v>
      </c>
      <c r="AE106" s="2">
        <v>44340.955208333333</v>
      </c>
      <c r="AF106">
        <v>104</v>
      </c>
      <c r="AG106" t="s">
        <v>14</v>
      </c>
      <c r="AH106">
        <v>0</v>
      </c>
      <c r="AI106">
        <v>12.167999999999999</v>
      </c>
      <c r="AJ106" s="3">
        <v>19456</v>
      </c>
      <c r="AK106">
        <v>3.887</v>
      </c>
      <c r="AL106" t="s">
        <v>15</v>
      </c>
      <c r="AM106" t="s">
        <v>15</v>
      </c>
      <c r="AN106" t="s">
        <v>15</v>
      </c>
      <c r="AO106" t="s">
        <v>15</v>
      </c>
      <c r="AQ106">
        <v>1</v>
      </c>
      <c r="AT106" s="6">
        <f t="shared" si="12"/>
        <v>5.7395965649999994</v>
      </c>
      <c r="AU106" s="7">
        <f t="shared" si="13"/>
        <v>3618.2116992972801</v>
      </c>
      <c r="AW106" s="8">
        <f t="shared" si="14"/>
        <v>6.4124968498000001</v>
      </c>
      <c r="AX106" s="9">
        <f t="shared" si="15"/>
        <v>3709.9742056806399</v>
      </c>
    </row>
    <row r="107" spans="1:50" x14ac:dyDescent="0.3">
      <c r="A107">
        <v>47</v>
      </c>
      <c r="B107" t="s">
        <v>175</v>
      </c>
      <c r="C107" s="2">
        <v>44342.586087962962</v>
      </c>
      <c r="D107">
        <v>105</v>
      </c>
      <c r="E107" t="s">
        <v>14</v>
      </c>
      <c r="F107">
        <v>0</v>
      </c>
      <c r="G107">
        <v>6.0780000000000003</v>
      </c>
      <c r="H107" s="3">
        <v>2427</v>
      </c>
      <c r="I107">
        <v>0</v>
      </c>
      <c r="J107" t="s">
        <v>15</v>
      </c>
      <c r="K107" t="s">
        <v>15</v>
      </c>
      <c r="L107" t="s">
        <v>15</v>
      </c>
      <c r="M107" t="s">
        <v>15</v>
      </c>
      <c r="O107">
        <v>47</v>
      </c>
      <c r="P107" t="s">
        <v>175</v>
      </c>
      <c r="Q107" s="2">
        <v>44342.586087962962</v>
      </c>
      <c r="R107">
        <v>105</v>
      </c>
      <c r="S107" t="s">
        <v>14</v>
      </c>
      <c r="T107">
        <v>0</v>
      </c>
      <c r="U107" t="s">
        <v>15</v>
      </c>
      <c r="V107" t="s">
        <v>15</v>
      </c>
      <c r="W107" t="s">
        <v>15</v>
      </c>
      <c r="X107" t="s">
        <v>15</v>
      </c>
      <c r="Y107" t="s">
        <v>15</v>
      </c>
      <c r="Z107" t="s">
        <v>15</v>
      </c>
      <c r="AA107" t="s">
        <v>15</v>
      </c>
      <c r="AC107">
        <v>47</v>
      </c>
      <c r="AD107" t="s">
        <v>175</v>
      </c>
      <c r="AE107" s="2">
        <v>44342.586087962962</v>
      </c>
      <c r="AF107">
        <v>105</v>
      </c>
      <c r="AG107" t="s">
        <v>14</v>
      </c>
      <c r="AH107">
        <v>0</v>
      </c>
      <c r="AI107">
        <v>12.170999999999999</v>
      </c>
      <c r="AJ107" s="3">
        <v>3641</v>
      </c>
      <c r="AK107">
        <v>0.73599999999999999</v>
      </c>
      <c r="AL107" t="s">
        <v>15</v>
      </c>
      <c r="AM107" t="s">
        <v>15</v>
      </c>
      <c r="AN107" t="s">
        <v>15</v>
      </c>
      <c r="AO107" t="s">
        <v>15</v>
      </c>
      <c r="AQ107">
        <v>2</v>
      </c>
      <c r="AR107" t="s">
        <v>180</v>
      </c>
      <c r="AT107" s="6">
        <f t="shared" si="12"/>
        <v>2.3192044912499998</v>
      </c>
      <c r="AU107" s="7">
        <f t="shared" si="13"/>
        <v>709.03926557963007</v>
      </c>
      <c r="AW107" s="8">
        <f t="shared" si="14"/>
        <v>2.2220764344500008</v>
      </c>
      <c r="AX107" s="9">
        <f t="shared" si="15"/>
        <v>692.08564311494013</v>
      </c>
    </row>
    <row r="108" spans="1:50" x14ac:dyDescent="0.3">
      <c r="A108">
        <v>73</v>
      </c>
      <c r="B108" t="s">
        <v>131</v>
      </c>
      <c r="C108" s="2">
        <v>44336.127071759256</v>
      </c>
      <c r="D108">
        <v>106</v>
      </c>
      <c r="E108" t="s">
        <v>14</v>
      </c>
      <c r="F108">
        <v>0</v>
      </c>
      <c r="G108">
        <v>6.0860000000000003</v>
      </c>
      <c r="H108" s="3">
        <v>1780</v>
      </c>
      <c r="I108">
        <v>-1E-3</v>
      </c>
      <c r="J108" t="s">
        <v>15</v>
      </c>
      <c r="K108" t="s">
        <v>15</v>
      </c>
      <c r="L108" t="s">
        <v>15</v>
      </c>
      <c r="M108" t="s">
        <v>15</v>
      </c>
      <c r="O108">
        <v>73</v>
      </c>
      <c r="P108" t="s">
        <v>131</v>
      </c>
      <c r="Q108" s="2">
        <v>44336.127071759256</v>
      </c>
      <c r="R108">
        <v>106</v>
      </c>
      <c r="S108" t="s">
        <v>14</v>
      </c>
      <c r="T108">
        <v>0</v>
      </c>
      <c r="U108" t="s">
        <v>15</v>
      </c>
      <c r="V108" t="s">
        <v>15</v>
      </c>
      <c r="W108" t="s">
        <v>15</v>
      </c>
      <c r="X108" t="s">
        <v>15</v>
      </c>
      <c r="Y108" t="s">
        <v>15</v>
      </c>
      <c r="Z108" t="s">
        <v>15</v>
      </c>
      <c r="AA108" t="s">
        <v>15</v>
      </c>
      <c r="AC108">
        <v>73</v>
      </c>
      <c r="AD108" t="s">
        <v>131</v>
      </c>
      <c r="AE108" s="2">
        <v>44336.127071759256</v>
      </c>
      <c r="AF108">
        <v>106</v>
      </c>
      <c r="AG108" t="s">
        <v>14</v>
      </c>
      <c r="AH108">
        <v>0</v>
      </c>
      <c r="AI108">
        <v>12.209</v>
      </c>
      <c r="AJ108" s="3">
        <v>2042</v>
      </c>
      <c r="AK108">
        <v>0.41699999999999998</v>
      </c>
      <c r="AL108" t="s">
        <v>15</v>
      </c>
      <c r="AM108" t="s">
        <v>15</v>
      </c>
      <c r="AN108" t="s">
        <v>15</v>
      </c>
      <c r="AO108" t="s">
        <v>15</v>
      </c>
      <c r="AQ108">
        <v>1</v>
      </c>
      <c r="AT108" s="6">
        <f t="shared" si="12"/>
        <v>0.51122849999999964</v>
      </c>
      <c r="AU108" s="7">
        <f t="shared" si="13"/>
        <v>413.15506391372003</v>
      </c>
      <c r="AW108" s="8">
        <f t="shared" si="14"/>
        <v>-9.3668779999999785E-2</v>
      </c>
      <c r="AX108" s="9">
        <f t="shared" si="15"/>
        <v>386.50459963736</v>
      </c>
    </row>
    <row r="109" spans="1:50" x14ac:dyDescent="0.3">
      <c r="A109">
        <v>43</v>
      </c>
      <c r="B109" t="s">
        <v>101</v>
      </c>
      <c r="C109" s="2">
        <v>44335.488229166665</v>
      </c>
      <c r="D109">
        <v>107</v>
      </c>
      <c r="E109" t="s">
        <v>14</v>
      </c>
      <c r="F109">
        <v>0</v>
      </c>
      <c r="G109">
        <v>6.0970000000000004</v>
      </c>
      <c r="H109" s="3">
        <v>2599</v>
      </c>
      <c r="I109">
        <v>1E-3</v>
      </c>
      <c r="J109" t="s">
        <v>15</v>
      </c>
      <c r="K109" t="s">
        <v>15</v>
      </c>
      <c r="L109" t="s">
        <v>15</v>
      </c>
      <c r="M109" t="s">
        <v>15</v>
      </c>
      <c r="O109">
        <v>43</v>
      </c>
      <c r="P109" t="s">
        <v>101</v>
      </c>
      <c r="Q109" s="2">
        <v>44335.488229166665</v>
      </c>
      <c r="R109">
        <v>107</v>
      </c>
      <c r="S109" t="s">
        <v>14</v>
      </c>
      <c r="T109">
        <v>0</v>
      </c>
      <c r="U109" t="s">
        <v>15</v>
      </c>
      <c r="V109" t="s">
        <v>15</v>
      </c>
      <c r="W109" t="s">
        <v>15</v>
      </c>
      <c r="X109" t="s">
        <v>15</v>
      </c>
      <c r="Y109" t="s">
        <v>15</v>
      </c>
      <c r="Z109" t="s">
        <v>15</v>
      </c>
      <c r="AA109" t="s">
        <v>15</v>
      </c>
      <c r="AC109">
        <v>43</v>
      </c>
      <c r="AD109" t="s">
        <v>101</v>
      </c>
      <c r="AE109" s="2">
        <v>44335.488229166665</v>
      </c>
      <c r="AF109">
        <v>107</v>
      </c>
      <c r="AG109" t="s">
        <v>14</v>
      </c>
      <c r="AH109">
        <v>0</v>
      </c>
      <c r="AI109">
        <v>12.196999999999999</v>
      </c>
      <c r="AJ109" s="3">
        <v>2596</v>
      </c>
      <c r="AK109">
        <v>0.52800000000000002</v>
      </c>
      <c r="AL109" t="s">
        <v>15</v>
      </c>
      <c r="AM109" t="s">
        <v>15</v>
      </c>
      <c r="AN109" t="s">
        <v>15</v>
      </c>
      <c r="AO109" t="s">
        <v>15</v>
      </c>
      <c r="AQ109">
        <v>1</v>
      </c>
      <c r="AT109" s="6">
        <f t="shared" si="12"/>
        <v>2.8028345212499994</v>
      </c>
      <c r="AU109" s="7">
        <f t="shared" si="13"/>
        <v>515.70537941168004</v>
      </c>
      <c r="AW109" s="8">
        <f t="shared" si="14"/>
        <v>2.8295362820500003</v>
      </c>
      <c r="AX109" s="9">
        <f t="shared" si="15"/>
        <v>492.38762034784003</v>
      </c>
    </row>
    <row r="110" spans="1:50" x14ac:dyDescent="0.3">
      <c r="A110">
        <v>69</v>
      </c>
      <c r="B110" t="s">
        <v>87</v>
      </c>
      <c r="C110" s="2">
        <v>44337.348043981481</v>
      </c>
      <c r="D110">
        <v>108</v>
      </c>
      <c r="E110" t="s">
        <v>14</v>
      </c>
      <c r="F110">
        <v>0</v>
      </c>
      <c r="G110">
        <v>6.0730000000000004</v>
      </c>
      <c r="H110" s="3">
        <v>2416</v>
      </c>
      <c r="I110">
        <v>0</v>
      </c>
      <c r="J110" t="s">
        <v>15</v>
      </c>
      <c r="K110" t="s">
        <v>15</v>
      </c>
      <c r="L110" t="s">
        <v>15</v>
      </c>
      <c r="M110" t="s">
        <v>15</v>
      </c>
      <c r="O110">
        <v>69</v>
      </c>
      <c r="P110" t="s">
        <v>87</v>
      </c>
      <c r="Q110" s="2">
        <v>44337.348043981481</v>
      </c>
      <c r="R110">
        <v>108</v>
      </c>
      <c r="S110" t="s">
        <v>14</v>
      </c>
      <c r="T110">
        <v>0</v>
      </c>
      <c r="U110" t="s">
        <v>15</v>
      </c>
      <c r="V110" t="s">
        <v>15</v>
      </c>
      <c r="W110" t="s">
        <v>15</v>
      </c>
      <c r="X110" t="s">
        <v>15</v>
      </c>
      <c r="Y110" t="s">
        <v>15</v>
      </c>
      <c r="Z110" t="s">
        <v>15</v>
      </c>
      <c r="AA110" t="s">
        <v>15</v>
      </c>
      <c r="AC110">
        <v>69</v>
      </c>
      <c r="AD110" t="s">
        <v>87</v>
      </c>
      <c r="AE110" s="2">
        <v>44337.348043981481</v>
      </c>
      <c r="AF110">
        <v>108</v>
      </c>
      <c r="AG110" t="s">
        <v>14</v>
      </c>
      <c r="AH110">
        <v>0</v>
      </c>
      <c r="AI110">
        <v>12.172000000000001</v>
      </c>
      <c r="AJ110" s="3">
        <v>3045</v>
      </c>
      <c r="AK110">
        <v>0.61699999999999999</v>
      </c>
      <c r="AL110" t="s">
        <v>15</v>
      </c>
      <c r="AM110" t="s">
        <v>15</v>
      </c>
      <c r="AN110" t="s">
        <v>15</v>
      </c>
      <c r="AO110" t="s">
        <v>15</v>
      </c>
      <c r="AQ110">
        <v>1</v>
      </c>
      <c r="AT110" s="6">
        <f t="shared" si="12"/>
        <v>2.2883174400000001</v>
      </c>
      <c r="AU110" s="7">
        <f t="shared" si="13"/>
        <v>598.79099499075005</v>
      </c>
      <c r="AW110" s="8">
        <f t="shared" si="14"/>
        <v>2.1831106048000013</v>
      </c>
      <c r="AX110" s="9">
        <f t="shared" si="15"/>
        <v>578.19523687350011</v>
      </c>
    </row>
    <row r="111" spans="1:50" x14ac:dyDescent="0.3">
      <c r="A111">
        <v>92</v>
      </c>
      <c r="B111" t="s">
        <v>150</v>
      </c>
      <c r="C111" s="2">
        <v>44336.532025462962</v>
      </c>
      <c r="D111">
        <v>109</v>
      </c>
      <c r="E111" t="s">
        <v>14</v>
      </c>
      <c r="F111">
        <v>0</v>
      </c>
      <c r="G111">
        <v>6.0830000000000002</v>
      </c>
      <c r="H111" s="3">
        <v>2324</v>
      </c>
      <c r="I111">
        <v>0</v>
      </c>
      <c r="J111" t="s">
        <v>15</v>
      </c>
      <c r="K111" t="s">
        <v>15</v>
      </c>
      <c r="L111" t="s">
        <v>15</v>
      </c>
      <c r="M111" t="s">
        <v>15</v>
      </c>
      <c r="O111">
        <v>92</v>
      </c>
      <c r="P111" t="s">
        <v>150</v>
      </c>
      <c r="Q111" s="2">
        <v>44336.532025462962</v>
      </c>
      <c r="R111">
        <v>109</v>
      </c>
      <c r="S111" t="s">
        <v>14</v>
      </c>
      <c r="T111">
        <v>0</v>
      </c>
      <c r="U111" t="s">
        <v>15</v>
      </c>
      <c r="V111" t="s">
        <v>15</v>
      </c>
      <c r="W111" t="s">
        <v>15</v>
      </c>
      <c r="X111" t="s">
        <v>15</v>
      </c>
      <c r="Y111" t="s">
        <v>15</v>
      </c>
      <c r="Z111" t="s">
        <v>15</v>
      </c>
      <c r="AA111" t="s">
        <v>15</v>
      </c>
      <c r="AC111">
        <v>92</v>
      </c>
      <c r="AD111" t="s">
        <v>150</v>
      </c>
      <c r="AE111" s="2">
        <v>44336.532025462962</v>
      </c>
      <c r="AF111">
        <v>109</v>
      </c>
      <c r="AG111" t="s">
        <v>14</v>
      </c>
      <c r="AH111">
        <v>0</v>
      </c>
      <c r="AI111">
        <v>12.178000000000001</v>
      </c>
      <c r="AJ111" s="3">
        <v>2363</v>
      </c>
      <c r="AK111">
        <v>0.48099999999999998</v>
      </c>
      <c r="AL111" t="s">
        <v>15</v>
      </c>
      <c r="AM111" t="s">
        <v>15</v>
      </c>
      <c r="AN111" t="s">
        <v>15</v>
      </c>
      <c r="AO111" t="s">
        <v>15</v>
      </c>
      <c r="AQ111">
        <v>1</v>
      </c>
      <c r="AT111" s="6">
        <f t="shared" si="12"/>
        <v>2.0301907399999992</v>
      </c>
      <c r="AU111" s="7">
        <f t="shared" si="13"/>
        <v>472.57970681987001</v>
      </c>
      <c r="AW111" s="8">
        <f t="shared" si="14"/>
        <v>1.8566654408000005</v>
      </c>
      <c r="AX111" s="9">
        <f t="shared" si="15"/>
        <v>447.85680791606001</v>
      </c>
    </row>
    <row r="112" spans="1:50" x14ac:dyDescent="0.3">
      <c r="A112">
        <v>63</v>
      </c>
      <c r="B112" t="s">
        <v>121</v>
      </c>
      <c r="C112" s="2">
        <v>44335.914004629631</v>
      </c>
      <c r="D112">
        <v>110</v>
      </c>
      <c r="E112" t="s">
        <v>14</v>
      </c>
      <c r="F112">
        <v>0</v>
      </c>
      <c r="G112">
        <v>6.1180000000000003</v>
      </c>
      <c r="H112" s="3">
        <v>2562</v>
      </c>
      <c r="I112">
        <v>1E-3</v>
      </c>
      <c r="J112" t="s">
        <v>15</v>
      </c>
      <c r="K112" t="s">
        <v>15</v>
      </c>
      <c r="L112" t="s">
        <v>15</v>
      </c>
      <c r="M112" t="s">
        <v>15</v>
      </c>
      <c r="O112">
        <v>63</v>
      </c>
      <c r="P112" t="s">
        <v>121</v>
      </c>
      <c r="Q112" s="2">
        <v>44335.914004629631</v>
      </c>
      <c r="R112">
        <v>110</v>
      </c>
      <c r="S112" t="s">
        <v>14</v>
      </c>
      <c r="T112">
        <v>0</v>
      </c>
      <c r="U112" t="s">
        <v>15</v>
      </c>
      <c r="V112" t="s">
        <v>15</v>
      </c>
      <c r="W112" t="s">
        <v>15</v>
      </c>
      <c r="X112" t="s">
        <v>15</v>
      </c>
      <c r="Y112" t="s">
        <v>15</v>
      </c>
      <c r="Z112" t="s">
        <v>15</v>
      </c>
      <c r="AA112" t="s">
        <v>15</v>
      </c>
      <c r="AC112">
        <v>63</v>
      </c>
      <c r="AD112" t="s">
        <v>121</v>
      </c>
      <c r="AE112" s="2">
        <v>44335.914004629631</v>
      </c>
      <c r="AF112">
        <v>110</v>
      </c>
      <c r="AG112" t="s">
        <v>14</v>
      </c>
      <c r="AH112">
        <v>0</v>
      </c>
      <c r="AI112">
        <v>12.192</v>
      </c>
      <c r="AJ112" s="3">
        <v>2039</v>
      </c>
      <c r="AK112">
        <v>0.41699999999999998</v>
      </c>
      <c r="AL112" t="s">
        <v>15</v>
      </c>
      <c r="AM112" t="s">
        <v>15</v>
      </c>
      <c r="AN112" t="s">
        <v>15</v>
      </c>
      <c r="AO112" t="s">
        <v>15</v>
      </c>
      <c r="AQ112">
        <v>1</v>
      </c>
      <c r="AT112" s="6">
        <f t="shared" si="12"/>
        <v>2.6986916849999991</v>
      </c>
      <c r="AU112" s="7">
        <f t="shared" si="13"/>
        <v>412.59963240682998</v>
      </c>
      <c r="AW112" s="8">
        <f t="shared" si="14"/>
        <v>2.6991512401999991</v>
      </c>
      <c r="AX112" s="9">
        <f t="shared" si="15"/>
        <v>385.93119870854002</v>
      </c>
    </row>
    <row r="113" spans="1:50" x14ac:dyDescent="0.3">
      <c r="A113">
        <v>58</v>
      </c>
      <c r="B113" t="s">
        <v>116</v>
      </c>
      <c r="C113" s="2">
        <v>44335.807523148149</v>
      </c>
      <c r="D113">
        <v>111</v>
      </c>
      <c r="E113" t="s">
        <v>14</v>
      </c>
      <c r="F113">
        <v>0</v>
      </c>
      <c r="G113">
        <v>6.1079999999999997</v>
      </c>
      <c r="H113" s="3">
        <v>2730</v>
      </c>
      <c r="I113">
        <v>1E-3</v>
      </c>
      <c r="J113" t="s">
        <v>15</v>
      </c>
      <c r="K113" t="s">
        <v>15</v>
      </c>
      <c r="L113" t="s">
        <v>15</v>
      </c>
      <c r="M113" t="s">
        <v>15</v>
      </c>
      <c r="O113">
        <v>58</v>
      </c>
      <c r="P113" t="s">
        <v>116</v>
      </c>
      <c r="Q113" s="2">
        <v>44335.807523148149</v>
      </c>
      <c r="R113">
        <v>111</v>
      </c>
      <c r="S113" t="s">
        <v>14</v>
      </c>
      <c r="T113">
        <v>0</v>
      </c>
      <c r="U113" t="s">
        <v>15</v>
      </c>
      <c r="V113" t="s">
        <v>15</v>
      </c>
      <c r="W113" t="s">
        <v>15</v>
      </c>
      <c r="X113" t="s">
        <v>15</v>
      </c>
      <c r="Y113" t="s">
        <v>15</v>
      </c>
      <c r="Z113" t="s">
        <v>15</v>
      </c>
      <c r="AA113" t="s">
        <v>15</v>
      </c>
      <c r="AC113">
        <v>58</v>
      </c>
      <c r="AD113" t="s">
        <v>116</v>
      </c>
      <c r="AE113" s="2">
        <v>44335.807523148149</v>
      </c>
      <c r="AF113">
        <v>111</v>
      </c>
      <c r="AG113" t="s">
        <v>14</v>
      </c>
      <c r="AH113">
        <v>0</v>
      </c>
      <c r="AI113">
        <v>12.211</v>
      </c>
      <c r="AJ113" s="3">
        <v>2402</v>
      </c>
      <c r="AK113">
        <v>0.48899999999999999</v>
      </c>
      <c r="AL113" t="s">
        <v>15</v>
      </c>
      <c r="AM113" t="s">
        <v>15</v>
      </c>
      <c r="AN113" t="s">
        <v>15</v>
      </c>
      <c r="AO113" t="s">
        <v>15</v>
      </c>
      <c r="AQ113">
        <v>1</v>
      </c>
      <c r="AT113" s="6">
        <f t="shared" si="12"/>
        <v>3.1720241249999992</v>
      </c>
      <c r="AU113" s="7">
        <f t="shared" si="13"/>
        <v>479.79864195691999</v>
      </c>
      <c r="AW113" s="8">
        <f t="shared" si="14"/>
        <v>3.2898944449999998</v>
      </c>
      <c r="AX113" s="9">
        <f t="shared" si="15"/>
        <v>455.31058623896001</v>
      </c>
    </row>
    <row r="114" spans="1:50" x14ac:dyDescent="0.3">
      <c r="A114">
        <v>63</v>
      </c>
      <c r="B114" t="s">
        <v>81</v>
      </c>
      <c r="C114" s="2">
        <v>44337.220196759263</v>
      </c>
      <c r="D114">
        <v>112</v>
      </c>
      <c r="E114" t="s">
        <v>14</v>
      </c>
      <c r="F114">
        <v>0</v>
      </c>
      <c r="G114">
        <v>6.06</v>
      </c>
      <c r="H114" s="3">
        <v>3091</v>
      </c>
      <c r="I114">
        <v>2E-3</v>
      </c>
      <c r="J114" t="s">
        <v>15</v>
      </c>
      <c r="K114" t="s">
        <v>15</v>
      </c>
      <c r="L114" t="s">
        <v>15</v>
      </c>
      <c r="M114" t="s">
        <v>15</v>
      </c>
      <c r="O114">
        <v>63</v>
      </c>
      <c r="P114" t="s">
        <v>81</v>
      </c>
      <c r="Q114" s="2">
        <v>44337.220196759263</v>
      </c>
      <c r="R114">
        <v>112</v>
      </c>
      <c r="S114" t="s">
        <v>14</v>
      </c>
      <c r="T114">
        <v>0</v>
      </c>
      <c r="U114" t="s">
        <v>15</v>
      </c>
      <c r="V114" t="s">
        <v>15</v>
      </c>
      <c r="W114" t="s">
        <v>15</v>
      </c>
      <c r="X114" t="s">
        <v>15</v>
      </c>
      <c r="Y114" t="s">
        <v>15</v>
      </c>
      <c r="Z114" t="s">
        <v>15</v>
      </c>
      <c r="AA114" t="s">
        <v>15</v>
      </c>
      <c r="AC114">
        <v>63</v>
      </c>
      <c r="AD114" t="s">
        <v>81</v>
      </c>
      <c r="AE114" s="2">
        <v>44337.220196759263</v>
      </c>
      <c r="AF114">
        <v>112</v>
      </c>
      <c r="AG114" t="s">
        <v>14</v>
      </c>
      <c r="AH114">
        <v>0</v>
      </c>
      <c r="AI114">
        <v>12.186</v>
      </c>
      <c r="AJ114" s="3">
        <v>2614</v>
      </c>
      <c r="AK114">
        <v>0.53100000000000003</v>
      </c>
      <c r="AL114" t="s">
        <v>15</v>
      </c>
      <c r="AM114" t="s">
        <v>15</v>
      </c>
      <c r="AN114" t="s">
        <v>15</v>
      </c>
      <c r="AO114" t="s">
        <v>15</v>
      </c>
      <c r="AQ114">
        <v>1</v>
      </c>
      <c r="AT114" s="6">
        <f t="shared" si="12"/>
        <v>4.1931834712500002</v>
      </c>
      <c r="AU114" s="7">
        <f t="shared" si="13"/>
        <v>519.03669284108003</v>
      </c>
      <c r="AW114" s="8">
        <f t="shared" si="14"/>
        <v>4.5482224160500007</v>
      </c>
      <c r="AX114" s="9">
        <f t="shared" si="15"/>
        <v>495.82769548504001</v>
      </c>
    </row>
    <row r="115" spans="1:50" x14ac:dyDescent="0.3">
      <c r="A115">
        <v>74</v>
      </c>
      <c r="B115" t="s">
        <v>92</v>
      </c>
      <c r="C115" s="2">
        <v>44337.454606481479</v>
      </c>
      <c r="D115">
        <v>113</v>
      </c>
      <c r="E115" t="s">
        <v>14</v>
      </c>
      <c r="F115">
        <v>0</v>
      </c>
      <c r="G115">
        <v>6.1150000000000002</v>
      </c>
      <c r="H115" s="3">
        <v>2279</v>
      </c>
      <c r="I115">
        <v>0</v>
      </c>
      <c r="J115" t="s">
        <v>15</v>
      </c>
      <c r="K115" t="s">
        <v>15</v>
      </c>
      <c r="L115" t="s">
        <v>15</v>
      </c>
      <c r="M115" t="s">
        <v>15</v>
      </c>
      <c r="O115">
        <v>74</v>
      </c>
      <c r="P115" t="s">
        <v>92</v>
      </c>
      <c r="Q115" s="2">
        <v>44337.454606481479</v>
      </c>
      <c r="R115">
        <v>113</v>
      </c>
      <c r="S115" t="s">
        <v>14</v>
      </c>
      <c r="T115">
        <v>0</v>
      </c>
      <c r="U115" t="s">
        <v>15</v>
      </c>
      <c r="V115" t="s">
        <v>15</v>
      </c>
      <c r="W115" t="s">
        <v>15</v>
      </c>
      <c r="X115" t="s">
        <v>15</v>
      </c>
      <c r="Y115" t="s">
        <v>15</v>
      </c>
      <c r="Z115" t="s">
        <v>15</v>
      </c>
      <c r="AA115" t="s">
        <v>15</v>
      </c>
      <c r="AC115">
        <v>74</v>
      </c>
      <c r="AD115" t="s">
        <v>92</v>
      </c>
      <c r="AE115" s="2">
        <v>44337.454606481479</v>
      </c>
      <c r="AF115">
        <v>113</v>
      </c>
      <c r="AG115" t="s">
        <v>14</v>
      </c>
      <c r="AH115">
        <v>0</v>
      </c>
      <c r="AI115">
        <v>12.199</v>
      </c>
      <c r="AJ115" s="3">
        <v>3462</v>
      </c>
      <c r="AK115">
        <v>0.70099999999999996</v>
      </c>
      <c r="AL115" t="s">
        <v>15</v>
      </c>
      <c r="AM115" t="s">
        <v>15</v>
      </c>
      <c r="AN115" t="s">
        <v>15</v>
      </c>
      <c r="AO115" t="s">
        <v>15</v>
      </c>
      <c r="AQ115">
        <v>1</v>
      </c>
      <c r="AT115" s="6">
        <f t="shared" si="12"/>
        <v>1.9040641212499994</v>
      </c>
      <c r="AU115" s="7">
        <f t="shared" si="13"/>
        <v>675.9324736801201</v>
      </c>
      <c r="AW115" s="8">
        <f t="shared" si="14"/>
        <v>1.6966339140500004</v>
      </c>
      <c r="AX115" s="9">
        <f t="shared" si="15"/>
        <v>657.88151668056003</v>
      </c>
    </row>
    <row r="116" spans="1:50" x14ac:dyDescent="0.3">
      <c r="A116">
        <v>47</v>
      </c>
      <c r="B116" t="s">
        <v>105</v>
      </c>
      <c r="C116" s="2">
        <v>44335.573344907411</v>
      </c>
      <c r="D116">
        <v>114</v>
      </c>
      <c r="E116" t="s">
        <v>14</v>
      </c>
      <c r="F116">
        <v>0</v>
      </c>
      <c r="G116">
        <v>6.0839999999999996</v>
      </c>
      <c r="H116" s="3">
        <v>2888</v>
      </c>
      <c r="I116">
        <v>1E-3</v>
      </c>
      <c r="J116" t="s">
        <v>15</v>
      </c>
      <c r="K116" t="s">
        <v>15</v>
      </c>
      <c r="L116" t="s">
        <v>15</v>
      </c>
      <c r="M116" t="s">
        <v>15</v>
      </c>
      <c r="O116">
        <v>47</v>
      </c>
      <c r="P116" t="s">
        <v>105</v>
      </c>
      <c r="Q116" s="2">
        <v>44335.573344907411</v>
      </c>
      <c r="R116">
        <v>114</v>
      </c>
      <c r="S116" t="s">
        <v>14</v>
      </c>
      <c r="T116">
        <v>0</v>
      </c>
      <c r="U116" t="s">
        <v>15</v>
      </c>
      <c r="V116" t="s">
        <v>15</v>
      </c>
      <c r="W116" t="s">
        <v>15</v>
      </c>
      <c r="X116" t="s">
        <v>15</v>
      </c>
      <c r="Y116" t="s">
        <v>15</v>
      </c>
      <c r="Z116" t="s">
        <v>15</v>
      </c>
      <c r="AA116" t="s">
        <v>15</v>
      </c>
      <c r="AC116">
        <v>47</v>
      </c>
      <c r="AD116" t="s">
        <v>105</v>
      </c>
      <c r="AE116" s="2">
        <v>44335.573344907411</v>
      </c>
      <c r="AF116">
        <v>114</v>
      </c>
      <c r="AG116" t="s">
        <v>14</v>
      </c>
      <c r="AH116">
        <v>0</v>
      </c>
      <c r="AI116">
        <v>12.186</v>
      </c>
      <c r="AJ116" s="3">
        <v>2119</v>
      </c>
      <c r="AK116">
        <v>0.432</v>
      </c>
      <c r="AL116" t="s">
        <v>15</v>
      </c>
      <c r="AM116" t="s">
        <v>15</v>
      </c>
      <c r="AN116" t="s">
        <v>15</v>
      </c>
      <c r="AO116" t="s">
        <v>15</v>
      </c>
      <c r="AQ116">
        <v>1</v>
      </c>
      <c r="AT116" s="6">
        <f t="shared" si="12"/>
        <v>3.6182765599999991</v>
      </c>
      <c r="AU116" s="7">
        <f t="shared" si="13"/>
        <v>427.41075259403004</v>
      </c>
      <c r="AW116" s="8">
        <f t="shared" si="14"/>
        <v>3.8424894752000007</v>
      </c>
      <c r="AX116" s="9">
        <f t="shared" si="15"/>
        <v>401.22178998214002</v>
      </c>
    </row>
    <row r="117" spans="1:50" x14ac:dyDescent="0.3">
      <c r="A117">
        <v>53</v>
      </c>
      <c r="B117" t="s">
        <v>40</v>
      </c>
      <c r="C117" s="2">
        <v>44340.699247685188</v>
      </c>
      <c r="D117">
        <v>115</v>
      </c>
      <c r="E117" t="s">
        <v>14</v>
      </c>
      <c r="F117">
        <v>0</v>
      </c>
      <c r="G117">
        <v>6.125</v>
      </c>
      <c r="H117" s="3">
        <v>2445</v>
      </c>
      <c r="I117">
        <v>0</v>
      </c>
      <c r="J117" t="s">
        <v>15</v>
      </c>
      <c r="K117" t="s">
        <v>15</v>
      </c>
      <c r="L117" t="s">
        <v>15</v>
      </c>
      <c r="M117" t="s">
        <v>15</v>
      </c>
      <c r="O117">
        <v>53</v>
      </c>
      <c r="P117" t="s">
        <v>40</v>
      </c>
      <c r="Q117" s="2">
        <v>44340.699247685188</v>
      </c>
      <c r="R117">
        <v>115</v>
      </c>
      <c r="S117" t="s">
        <v>14</v>
      </c>
      <c r="T117">
        <v>0</v>
      </c>
      <c r="U117" t="s">
        <v>15</v>
      </c>
      <c r="V117" t="s">
        <v>15</v>
      </c>
      <c r="W117" t="s">
        <v>15</v>
      </c>
      <c r="X117" t="s">
        <v>15</v>
      </c>
      <c r="Y117" t="s">
        <v>15</v>
      </c>
      <c r="Z117" t="s">
        <v>15</v>
      </c>
      <c r="AA117" t="s">
        <v>15</v>
      </c>
      <c r="AC117">
        <v>53</v>
      </c>
      <c r="AD117" t="s">
        <v>40</v>
      </c>
      <c r="AE117" s="2">
        <v>44340.699247685188</v>
      </c>
      <c r="AF117">
        <v>115</v>
      </c>
      <c r="AG117" t="s">
        <v>14</v>
      </c>
      <c r="AH117">
        <v>0</v>
      </c>
      <c r="AI117">
        <v>12.21</v>
      </c>
      <c r="AJ117" s="3">
        <v>2743</v>
      </c>
      <c r="AK117">
        <v>0.55700000000000005</v>
      </c>
      <c r="AL117" t="s">
        <v>15</v>
      </c>
      <c r="AM117" t="s">
        <v>15</v>
      </c>
      <c r="AN117" t="s">
        <v>15</v>
      </c>
      <c r="AO117" t="s">
        <v>15</v>
      </c>
      <c r="AQ117">
        <v>1</v>
      </c>
      <c r="AT117" s="6">
        <f t="shared" si="12"/>
        <v>2.3697580312499991</v>
      </c>
      <c r="AU117" s="7">
        <f t="shared" si="13"/>
        <v>542.90991544427004</v>
      </c>
      <c r="AW117" s="8">
        <f t="shared" si="14"/>
        <v>2.2858084512500003</v>
      </c>
      <c r="AX117" s="9">
        <f t="shared" si="15"/>
        <v>520.48125896326007</v>
      </c>
    </row>
    <row r="118" spans="1:50" x14ac:dyDescent="0.3">
      <c r="A118">
        <v>53</v>
      </c>
      <c r="B118" t="s">
        <v>71</v>
      </c>
      <c r="C118" s="2">
        <v>44337.007175925923</v>
      </c>
      <c r="D118">
        <v>116</v>
      </c>
      <c r="E118" t="s">
        <v>14</v>
      </c>
      <c r="F118">
        <v>0</v>
      </c>
      <c r="G118">
        <v>6.1310000000000002</v>
      </c>
      <c r="H118" s="3">
        <v>2626</v>
      </c>
      <c r="I118">
        <v>1E-3</v>
      </c>
      <c r="J118" t="s">
        <v>15</v>
      </c>
      <c r="K118" t="s">
        <v>15</v>
      </c>
      <c r="L118" t="s">
        <v>15</v>
      </c>
      <c r="M118" t="s">
        <v>15</v>
      </c>
      <c r="O118">
        <v>53</v>
      </c>
      <c r="P118" t="s">
        <v>71</v>
      </c>
      <c r="Q118" s="2">
        <v>44337.007175925923</v>
      </c>
      <c r="R118">
        <v>116</v>
      </c>
      <c r="S118" t="s">
        <v>14</v>
      </c>
      <c r="T118">
        <v>0</v>
      </c>
      <c r="U118" t="s">
        <v>15</v>
      </c>
      <c r="V118" t="s">
        <v>15</v>
      </c>
      <c r="W118" t="s">
        <v>15</v>
      </c>
      <c r="X118" t="s">
        <v>15</v>
      </c>
      <c r="Y118" t="s">
        <v>15</v>
      </c>
      <c r="Z118" t="s">
        <v>15</v>
      </c>
      <c r="AA118" t="s">
        <v>15</v>
      </c>
      <c r="AC118">
        <v>53</v>
      </c>
      <c r="AD118" t="s">
        <v>71</v>
      </c>
      <c r="AE118" s="2">
        <v>44337.007175925923</v>
      </c>
      <c r="AF118">
        <v>116</v>
      </c>
      <c r="AG118" t="s">
        <v>14</v>
      </c>
      <c r="AH118">
        <v>0</v>
      </c>
      <c r="AI118">
        <v>12.22</v>
      </c>
      <c r="AJ118" s="3">
        <v>2336</v>
      </c>
      <c r="AK118">
        <v>0.47599999999999998</v>
      </c>
      <c r="AL118" t="s">
        <v>15</v>
      </c>
      <c r="AM118" t="s">
        <v>15</v>
      </c>
      <c r="AN118" t="s">
        <v>15</v>
      </c>
      <c r="AO118" t="s">
        <v>15</v>
      </c>
      <c r="AQ118">
        <v>1</v>
      </c>
      <c r="AT118" s="6">
        <f t="shared" si="12"/>
        <v>2.8788673649999996</v>
      </c>
      <c r="AU118" s="7">
        <f t="shared" si="13"/>
        <v>467.58187063807998</v>
      </c>
      <c r="AW118" s="8">
        <f t="shared" si="14"/>
        <v>2.9245819858000015</v>
      </c>
      <c r="AX118" s="9">
        <f t="shared" si="15"/>
        <v>442.69647087104005</v>
      </c>
    </row>
    <row r="119" spans="1:50" x14ac:dyDescent="0.3">
      <c r="A119">
        <v>48</v>
      </c>
      <c r="B119" t="s">
        <v>176</v>
      </c>
      <c r="C119" s="2">
        <v>44342.607407407406</v>
      </c>
      <c r="D119">
        <v>117</v>
      </c>
      <c r="E119" t="s">
        <v>14</v>
      </c>
      <c r="F119">
        <v>0</v>
      </c>
      <c r="G119">
        <v>6.1079999999999997</v>
      </c>
      <c r="H119" s="3">
        <v>2064</v>
      </c>
      <c r="I119">
        <v>0</v>
      </c>
      <c r="J119" t="s">
        <v>15</v>
      </c>
      <c r="K119" t="s">
        <v>15</v>
      </c>
      <c r="L119" t="s">
        <v>15</v>
      </c>
      <c r="M119" t="s">
        <v>15</v>
      </c>
      <c r="O119">
        <v>48</v>
      </c>
      <c r="P119" t="s">
        <v>176</v>
      </c>
      <c r="Q119" s="2">
        <v>44342.607407407406</v>
      </c>
      <c r="R119">
        <v>117</v>
      </c>
      <c r="S119" t="s">
        <v>14</v>
      </c>
      <c r="T119">
        <v>0</v>
      </c>
      <c r="U119" t="s">
        <v>15</v>
      </c>
      <c r="V119" s="3" t="s">
        <v>15</v>
      </c>
      <c r="W119" t="s">
        <v>15</v>
      </c>
      <c r="X119" t="s">
        <v>15</v>
      </c>
      <c r="Y119" t="s">
        <v>15</v>
      </c>
      <c r="Z119" t="s">
        <v>15</v>
      </c>
      <c r="AA119" t="s">
        <v>15</v>
      </c>
      <c r="AC119">
        <v>48</v>
      </c>
      <c r="AD119" t="s">
        <v>176</v>
      </c>
      <c r="AE119" s="2">
        <v>44342.607407407406</v>
      </c>
      <c r="AF119">
        <v>117</v>
      </c>
      <c r="AG119" t="s">
        <v>14</v>
      </c>
      <c r="AH119">
        <v>0</v>
      </c>
      <c r="AI119">
        <v>12.194000000000001</v>
      </c>
      <c r="AJ119" s="3">
        <v>2715</v>
      </c>
      <c r="AK119">
        <v>0.55200000000000005</v>
      </c>
      <c r="AL119" t="s">
        <v>15</v>
      </c>
      <c r="AM119" t="s">
        <v>15</v>
      </c>
      <c r="AN119" t="s">
        <v>15</v>
      </c>
      <c r="AO119" t="s">
        <v>15</v>
      </c>
      <c r="AQ119">
        <v>2</v>
      </c>
      <c r="AR119" t="s">
        <v>180</v>
      </c>
      <c r="AT119" s="6">
        <f t="shared" si="12"/>
        <v>1.3026470399999992</v>
      </c>
      <c r="AU119" s="7">
        <f t="shared" si="13"/>
        <v>537.72830820675006</v>
      </c>
      <c r="AW119" s="8">
        <f t="shared" si="14"/>
        <v>0.92879943680000032</v>
      </c>
      <c r="AX119" s="9">
        <f t="shared" si="15"/>
        <v>515.13014388150009</v>
      </c>
    </row>
    <row r="120" spans="1:50" x14ac:dyDescent="0.3">
      <c r="A120">
        <v>77</v>
      </c>
      <c r="B120" t="s">
        <v>135</v>
      </c>
      <c r="C120" s="2">
        <v>44336.212326388886</v>
      </c>
      <c r="D120">
        <v>118</v>
      </c>
      <c r="E120" t="s">
        <v>14</v>
      </c>
      <c r="F120">
        <v>0</v>
      </c>
      <c r="G120">
        <v>6.1189999999999998</v>
      </c>
      <c r="H120" s="3">
        <v>1949</v>
      </c>
      <c r="I120">
        <v>-1E-3</v>
      </c>
      <c r="J120" t="s">
        <v>15</v>
      </c>
      <c r="K120" t="s">
        <v>15</v>
      </c>
      <c r="L120" t="s">
        <v>15</v>
      </c>
      <c r="M120" t="s">
        <v>15</v>
      </c>
      <c r="O120">
        <v>77</v>
      </c>
      <c r="P120" t="s">
        <v>135</v>
      </c>
      <c r="Q120" s="2">
        <v>44336.212326388886</v>
      </c>
      <c r="R120">
        <v>118</v>
      </c>
      <c r="S120" t="s">
        <v>14</v>
      </c>
      <c r="T120">
        <v>0</v>
      </c>
      <c r="U120" t="s">
        <v>15</v>
      </c>
      <c r="V120" t="s">
        <v>15</v>
      </c>
      <c r="W120" t="s">
        <v>15</v>
      </c>
      <c r="X120" t="s">
        <v>15</v>
      </c>
      <c r="Y120" t="s">
        <v>15</v>
      </c>
      <c r="Z120" t="s">
        <v>15</v>
      </c>
      <c r="AA120" t="s">
        <v>15</v>
      </c>
      <c r="AC120">
        <v>77</v>
      </c>
      <c r="AD120" t="s">
        <v>135</v>
      </c>
      <c r="AE120" s="2">
        <v>44336.212326388886</v>
      </c>
      <c r="AF120">
        <v>118</v>
      </c>
      <c r="AG120" t="s">
        <v>14</v>
      </c>
      <c r="AH120">
        <v>0</v>
      </c>
      <c r="AI120">
        <v>12.204000000000001</v>
      </c>
      <c r="AJ120" s="3">
        <v>2087</v>
      </c>
      <c r="AK120">
        <v>0.42599999999999999</v>
      </c>
      <c r="AL120" t="s">
        <v>15</v>
      </c>
      <c r="AM120" t="s">
        <v>15</v>
      </c>
      <c r="AN120" t="s">
        <v>15</v>
      </c>
      <c r="AO120" t="s">
        <v>15</v>
      </c>
      <c r="AQ120">
        <v>1</v>
      </c>
      <c r="AT120" s="6">
        <f t="shared" si="12"/>
        <v>0.98176527124999957</v>
      </c>
      <c r="AU120" s="7">
        <f t="shared" si="13"/>
        <v>421.48640093386996</v>
      </c>
      <c r="AW120" s="8">
        <f t="shared" si="14"/>
        <v>0.51589807204999971</v>
      </c>
      <c r="AX120" s="9">
        <f t="shared" si="15"/>
        <v>395.10557844805999</v>
      </c>
    </row>
    <row r="121" spans="1:50" x14ac:dyDescent="0.3">
      <c r="A121">
        <v>52</v>
      </c>
      <c r="B121" t="s">
        <v>39</v>
      </c>
      <c r="C121" s="2">
        <v>44340.677916666667</v>
      </c>
      <c r="D121">
        <v>119</v>
      </c>
      <c r="E121" t="s">
        <v>14</v>
      </c>
      <c r="F121">
        <v>0</v>
      </c>
      <c r="G121">
        <v>6.1029999999999998</v>
      </c>
      <c r="H121" s="3">
        <v>2556</v>
      </c>
      <c r="I121">
        <v>1E-3</v>
      </c>
      <c r="J121" t="s">
        <v>15</v>
      </c>
      <c r="K121" t="s">
        <v>15</v>
      </c>
      <c r="L121" t="s">
        <v>15</v>
      </c>
      <c r="M121" t="s">
        <v>15</v>
      </c>
      <c r="O121">
        <v>52</v>
      </c>
      <c r="P121" t="s">
        <v>39</v>
      </c>
      <c r="Q121" s="2">
        <v>44340.677916666667</v>
      </c>
      <c r="R121">
        <v>119</v>
      </c>
      <c r="S121" t="s">
        <v>14</v>
      </c>
      <c r="T121">
        <v>0</v>
      </c>
      <c r="U121" t="s">
        <v>15</v>
      </c>
      <c r="V121" s="3" t="s">
        <v>15</v>
      </c>
      <c r="W121" t="s">
        <v>15</v>
      </c>
      <c r="X121" t="s">
        <v>15</v>
      </c>
      <c r="Y121" t="s">
        <v>15</v>
      </c>
      <c r="Z121" t="s">
        <v>15</v>
      </c>
      <c r="AA121" t="s">
        <v>15</v>
      </c>
      <c r="AC121">
        <v>52</v>
      </c>
      <c r="AD121" t="s">
        <v>39</v>
      </c>
      <c r="AE121" s="2">
        <v>44340.677916666667</v>
      </c>
      <c r="AF121">
        <v>119</v>
      </c>
      <c r="AG121" t="s">
        <v>14</v>
      </c>
      <c r="AH121">
        <v>0</v>
      </c>
      <c r="AI121">
        <v>12.2</v>
      </c>
      <c r="AJ121" s="3">
        <v>2194</v>
      </c>
      <c r="AK121">
        <v>0.44700000000000001</v>
      </c>
      <c r="AL121" t="s">
        <v>15</v>
      </c>
      <c r="AM121" t="s">
        <v>15</v>
      </c>
      <c r="AN121" t="s">
        <v>15</v>
      </c>
      <c r="AO121" t="s">
        <v>15</v>
      </c>
      <c r="AQ121">
        <v>1</v>
      </c>
      <c r="AT121" s="6">
        <f t="shared" si="12"/>
        <v>2.6818091399999995</v>
      </c>
      <c r="AU121" s="7">
        <f t="shared" si="13"/>
        <v>441.29544806828</v>
      </c>
      <c r="AW121" s="8">
        <f t="shared" si="14"/>
        <v>2.6779927687999994</v>
      </c>
      <c r="AX121" s="9">
        <f t="shared" si="15"/>
        <v>415.55653027864003</v>
      </c>
    </row>
    <row r="122" spans="1:50" x14ac:dyDescent="0.3">
      <c r="A122">
        <v>65</v>
      </c>
      <c r="B122" t="s">
        <v>83</v>
      </c>
      <c r="C122" s="2">
        <v>44337.262777777774</v>
      </c>
      <c r="D122">
        <v>120</v>
      </c>
      <c r="E122" t="s">
        <v>14</v>
      </c>
      <c r="F122">
        <v>0</v>
      </c>
      <c r="G122">
        <v>6.1210000000000004</v>
      </c>
      <c r="H122" s="3">
        <v>2412</v>
      </c>
      <c r="I122">
        <v>0</v>
      </c>
      <c r="J122" t="s">
        <v>15</v>
      </c>
      <c r="K122" t="s">
        <v>15</v>
      </c>
      <c r="L122" t="s">
        <v>15</v>
      </c>
      <c r="M122" t="s">
        <v>15</v>
      </c>
      <c r="O122">
        <v>65</v>
      </c>
      <c r="P122" t="s">
        <v>83</v>
      </c>
      <c r="Q122" s="2">
        <v>44337.262777777774</v>
      </c>
      <c r="R122">
        <v>120</v>
      </c>
      <c r="S122" t="s">
        <v>14</v>
      </c>
      <c r="T122">
        <v>0</v>
      </c>
      <c r="U122" t="s">
        <v>15</v>
      </c>
      <c r="V122" t="s">
        <v>15</v>
      </c>
      <c r="W122" t="s">
        <v>15</v>
      </c>
      <c r="X122" t="s">
        <v>15</v>
      </c>
      <c r="Y122" t="s">
        <v>15</v>
      </c>
      <c r="Z122" t="s">
        <v>15</v>
      </c>
      <c r="AA122" t="s">
        <v>15</v>
      </c>
      <c r="AC122">
        <v>65</v>
      </c>
      <c r="AD122" t="s">
        <v>83</v>
      </c>
      <c r="AE122" s="2">
        <v>44337.262777777774</v>
      </c>
      <c r="AF122">
        <v>120</v>
      </c>
      <c r="AG122" t="s">
        <v>14</v>
      </c>
      <c r="AH122">
        <v>0</v>
      </c>
      <c r="AI122">
        <v>12.208</v>
      </c>
      <c r="AJ122" s="3">
        <v>2360</v>
      </c>
      <c r="AK122">
        <v>0.48099999999999998</v>
      </c>
      <c r="AL122" t="s">
        <v>15</v>
      </c>
      <c r="AM122" t="s">
        <v>15</v>
      </c>
      <c r="AN122" t="s">
        <v>15</v>
      </c>
      <c r="AO122" t="s">
        <v>15</v>
      </c>
      <c r="AQ122">
        <v>1</v>
      </c>
      <c r="AT122" s="6">
        <f t="shared" si="12"/>
        <v>2.2770870599999986</v>
      </c>
      <c r="AU122" s="7">
        <f t="shared" si="13"/>
        <v>472.02439620800004</v>
      </c>
      <c r="AW122" s="8">
        <f t="shared" si="14"/>
        <v>2.1689377352000001</v>
      </c>
      <c r="AX122" s="9">
        <f t="shared" si="15"/>
        <v>447.28343830400001</v>
      </c>
    </row>
    <row r="123" spans="1:50" x14ac:dyDescent="0.3">
      <c r="A123">
        <v>51</v>
      </c>
      <c r="B123" t="s">
        <v>109</v>
      </c>
      <c r="C123" s="2">
        <v>44335.658530092594</v>
      </c>
      <c r="D123">
        <v>121</v>
      </c>
      <c r="E123" t="s">
        <v>14</v>
      </c>
      <c r="F123">
        <v>0</v>
      </c>
      <c r="G123">
        <v>6.0960000000000001</v>
      </c>
      <c r="H123" s="3">
        <v>2824</v>
      </c>
      <c r="I123">
        <v>1E-3</v>
      </c>
      <c r="J123" t="s">
        <v>15</v>
      </c>
      <c r="K123" t="s">
        <v>15</v>
      </c>
      <c r="L123" t="s">
        <v>15</v>
      </c>
      <c r="M123" t="s">
        <v>15</v>
      </c>
      <c r="O123">
        <v>51</v>
      </c>
      <c r="P123" t="s">
        <v>109</v>
      </c>
      <c r="Q123" s="2">
        <v>44335.658530092594</v>
      </c>
      <c r="R123">
        <v>121</v>
      </c>
      <c r="S123" t="s">
        <v>14</v>
      </c>
      <c r="T123">
        <v>0</v>
      </c>
      <c r="U123" t="s">
        <v>15</v>
      </c>
      <c r="V123" t="s">
        <v>15</v>
      </c>
      <c r="W123" t="s">
        <v>15</v>
      </c>
      <c r="X123" t="s">
        <v>15</v>
      </c>
      <c r="Y123" t="s">
        <v>15</v>
      </c>
      <c r="Z123" t="s">
        <v>15</v>
      </c>
      <c r="AA123" t="s">
        <v>15</v>
      </c>
      <c r="AC123">
        <v>51</v>
      </c>
      <c r="AD123" t="s">
        <v>109</v>
      </c>
      <c r="AE123" s="2">
        <v>44335.658530092594</v>
      </c>
      <c r="AF123">
        <v>121</v>
      </c>
      <c r="AG123" t="s">
        <v>14</v>
      </c>
      <c r="AH123">
        <v>0</v>
      </c>
      <c r="AI123">
        <v>12.167999999999999</v>
      </c>
      <c r="AJ123" s="3">
        <v>2294</v>
      </c>
      <c r="AK123">
        <v>0.46700000000000003</v>
      </c>
      <c r="AL123" t="s">
        <v>15</v>
      </c>
      <c r="AM123" t="s">
        <v>15</v>
      </c>
      <c r="AN123" t="s">
        <v>15</v>
      </c>
      <c r="AO123" t="s">
        <v>15</v>
      </c>
      <c r="AQ123">
        <v>1</v>
      </c>
      <c r="AT123" s="6">
        <f t="shared" si="12"/>
        <v>3.4373882399999989</v>
      </c>
      <c r="AU123" s="7">
        <f t="shared" si="13"/>
        <v>459.80727689228002</v>
      </c>
      <c r="AW123" s="8">
        <f t="shared" si="14"/>
        <v>3.6190021407999993</v>
      </c>
      <c r="AX123" s="9">
        <f t="shared" si="15"/>
        <v>434.66923279063997</v>
      </c>
    </row>
    <row r="124" spans="1:50" x14ac:dyDescent="0.3">
      <c r="A124">
        <v>78</v>
      </c>
      <c r="B124" t="s">
        <v>136</v>
      </c>
      <c r="C124" s="2">
        <v>44336.233622685184</v>
      </c>
      <c r="D124">
        <v>122</v>
      </c>
      <c r="E124" t="s">
        <v>14</v>
      </c>
      <c r="F124">
        <v>0</v>
      </c>
      <c r="G124">
        <v>6.0620000000000003</v>
      </c>
      <c r="H124" s="3">
        <v>2442</v>
      </c>
      <c r="I124">
        <v>0</v>
      </c>
      <c r="J124" t="s">
        <v>15</v>
      </c>
      <c r="K124" t="s">
        <v>15</v>
      </c>
      <c r="L124" t="s">
        <v>15</v>
      </c>
      <c r="M124" t="s">
        <v>15</v>
      </c>
      <c r="O124">
        <v>78</v>
      </c>
      <c r="P124" t="s">
        <v>136</v>
      </c>
      <c r="Q124" s="2">
        <v>44336.233622685184</v>
      </c>
      <c r="R124">
        <v>122</v>
      </c>
      <c r="S124" t="s">
        <v>14</v>
      </c>
      <c r="T124">
        <v>0</v>
      </c>
      <c r="U124" t="s">
        <v>15</v>
      </c>
      <c r="V124" t="s">
        <v>15</v>
      </c>
      <c r="W124" t="s">
        <v>15</v>
      </c>
      <c r="X124" t="s">
        <v>15</v>
      </c>
      <c r="Y124" t="s">
        <v>15</v>
      </c>
      <c r="Z124" t="s">
        <v>15</v>
      </c>
      <c r="AA124" t="s">
        <v>15</v>
      </c>
      <c r="AC124">
        <v>78</v>
      </c>
      <c r="AD124" t="s">
        <v>136</v>
      </c>
      <c r="AE124" s="2">
        <v>44336.233622685184</v>
      </c>
      <c r="AF124">
        <v>122</v>
      </c>
      <c r="AG124" t="s">
        <v>14</v>
      </c>
      <c r="AH124">
        <v>0</v>
      </c>
      <c r="AI124">
        <v>12.193</v>
      </c>
      <c r="AJ124" s="3">
        <v>2059</v>
      </c>
      <c r="AK124">
        <v>0.42099999999999999</v>
      </c>
      <c r="AL124" t="s">
        <v>15</v>
      </c>
      <c r="AM124" t="s">
        <v>15</v>
      </c>
      <c r="AN124" t="s">
        <v>15</v>
      </c>
      <c r="AO124" t="s">
        <v>15</v>
      </c>
      <c r="AQ124">
        <v>1</v>
      </c>
      <c r="AT124" s="6">
        <f t="shared" si="12"/>
        <v>2.3613314849999991</v>
      </c>
      <c r="AU124" s="7">
        <f t="shared" si="13"/>
        <v>416.30248777763001</v>
      </c>
      <c r="AW124" s="8">
        <f t="shared" si="14"/>
        <v>2.2751890562000003</v>
      </c>
      <c r="AX124" s="9">
        <f t="shared" si="15"/>
        <v>389.75386603894003</v>
      </c>
    </row>
    <row r="125" spans="1:50" x14ac:dyDescent="0.3">
      <c r="A125">
        <v>61</v>
      </c>
      <c r="B125" t="s">
        <v>119</v>
      </c>
      <c r="C125" s="2">
        <v>44335.871435185189</v>
      </c>
      <c r="D125">
        <v>123</v>
      </c>
      <c r="E125" t="s">
        <v>14</v>
      </c>
      <c r="F125">
        <v>0</v>
      </c>
      <c r="G125">
        <v>6.14</v>
      </c>
      <c r="H125" s="3">
        <v>2638</v>
      </c>
      <c r="I125">
        <v>1E-3</v>
      </c>
      <c r="J125" t="s">
        <v>15</v>
      </c>
      <c r="K125" t="s">
        <v>15</v>
      </c>
      <c r="L125" t="s">
        <v>15</v>
      </c>
      <c r="M125" t="s">
        <v>15</v>
      </c>
      <c r="O125">
        <v>61</v>
      </c>
      <c r="P125" t="s">
        <v>119</v>
      </c>
      <c r="Q125" s="2">
        <v>44335.871435185189</v>
      </c>
      <c r="R125">
        <v>123</v>
      </c>
      <c r="S125" t="s">
        <v>14</v>
      </c>
      <c r="T125">
        <v>0</v>
      </c>
      <c r="U125" t="s">
        <v>15</v>
      </c>
      <c r="V125" t="s">
        <v>15</v>
      </c>
      <c r="W125" t="s">
        <v>15</v>
      </c>
      <c r="X125" t="s">
        <v>15</v>
      </c>
      <c r="Y125" t="s">
        <v>15</v>
      </c>
      <c r="Z125" t="s">
        <v>15</v>
      </c>
      <c r="AA125" t="s">
        <v>15</v>
      </c>
      <c r="AC125">
        <v>61</v>
      </c>
      <c r="AD125" t="s">
        <v>119</v>
      </c>
      <c r="AE125" s="2">
        <v>44335.871435185189</v>
      </c>
      <c r="AF125">
        <v>123</v>
      </c>
      <c r="AG125" t="s">
        <v>14</v>
      </c>
      <c r="AH125">
        <v>0</v>
      </c>
      <c r="AI125">
        <v>12.208</v>
      </c>
      <c r="AJ125" s="3">
        <v>2351</v>
      </c>
      <c r="AK125">
        <v>0.47899999999999998</v>
      </c>
      <c r="AL125" t="s">
        <v>15</v>
      </c>
      <c r="AM125" t="s">
        <v>15</v>
      </c>
      <c r="AN125" t="s">
        <v>15</v>
      </c>
      <c r="AO125" t="s">
        <v>15</v>
      </c>
      <c r="AQ125">
        <v>1</v>
      </c>
      <c r="AT125" s="6">
        <f t="shared" si="12"/>
        <v>2.912669685</v>
      </c>
      <c r="AU125" s="7">
        <f t="shared" si="13"/>
        <v>470.35845759323001</v>
      </c>
      <c r="AW125" s="8">
        <f t="shared" si="14"/>
        <v>2.9667974002000008</v>
      </c>
      <c r="AX125" s="9">
        <f t="shared" si="15"/>
        <v>445.56332771174004</v>
      </c>
    </row>
    <row r="126" spans="1:50" x14ac:dyDescent="0.3">
      <c r="A126">
        <v>68</v>
      </c>
      <c r="B126" t="s">
        <v>126</v>
      </c>
      <c r="C126" s="2">
        <v>44336.020543981482</v>
      </c>
      <c r="D126">
        <v>124</v>
      </c>
      <c r="E126" t="s">
        <v>14</v>
      </c>
      <c r="F126">
        <v>0</v>
      </c>
      <c r="G126">
        <v>6.0810000000000004</v>
      </c>
      <c r="H126" s="3">
        <v>2199</v>
      </c>
      <c r="I126">
        <v>0</v>
      </c>
      <c r="J126" t="s">
        <v>15</v>
      </c>
      <c r="K126" t="s">
        <v>15</v>
      </c>
      <c r="L126" t="s">
        <v>15</v>
      </c>
      <c r="M126" t="s">
        <v>15</v>
      </c>
      <c r="O126">
        <v>68</v>
      </c>
      <c r="P126" t="s">
        <v>126</v>
      </c>
      <c r="Q126" s="2">
        <v>44336.020543981482</v>
      </c>
      <c r="R126">
        <v>124</v>
      </c>
      <c r="S126" t="s">
        <v>14</v>
      </c>
      <c r="T126">
        <v>0</v>
      </c>
      <c r="U126" t="s">
        <v>15</v>
      </c>
      <c r="V126" t="s">
        <v>15</v>
      </c>
      <c r="W126" t="s">
        <v>15</v>
      </c>
      <c r="X126" t="s">
        <v>15</v>
      </c>
      <c r="Y126" t="s">
        <v>15</v>
      </c>
      <c r="Z126" t="s">
        <v>15</v>
      </c>
      <c r="AA126" t="s">
        <v>15</v>
      </c>
      <c r="AC126">
        <v>68</v>
      </c>
      <c r="AD126" t="s">
        <v>126</v>
      </c>
      <c r="AE126" s="2">
        <v>44336.020543981482</v>
      </c>
      <c r="AF126">
        <v>124</v>
      </c>
      <c r="AG126" t="s">
        <v>14</v>
      </c>
      <c r="AH126">
        <v>0</v>
      </c>
      <c r="AI126">
        <v>12.185</v>
      </c>
      <c r="AJ126" s="3">
        <v>2300</v>
      </c>
      <c r="AK126">
        <v>0.46899999999999997</v>
      </c>
      <c r="AL126" t="s">
        <v>15</v>
      </c>
      <c r="AM126" t="s">
        <v>15</v>
      </c>
      <c r="AN126" t="s">
        <v>15</v>
      </c>
      <c r="AO126" t="s">
        <v>15</v>
      </c>
      <c r="AQ126">
        <v>1</v>
      </c>
      <c r="AT126" s="6">
        <f t="shared" si="12"/>
        <v>1.6800515212499993</v>
      </c>
      <c r="AU126" s="7">
        <f t="shared" si="13"/>
        <v>460.91794670000002</v>
      </c>
      <c r="AW126" s="8">
        <f t="shared" si="14"/>
        <v>1.4115539220500004</v>
      </c>
      <c r="AX126" s="9">
        <f t="shared" si="15"/>
        <v>435.81598460000004</v>
      </c>
    </row>
    <row r="127" spans="1:50" x14ac:dyDescent="0.3">
      <c r="A127">
        <v>44</v>
      </c>
      <c r="B127" t="s">
        <v>102</v>
      </c>
      <c r="C127" s="2">
        <v>44335.509467592594</v>
      </c>
      <c r="D127">
        <v>125</v>
      </c>
      <c r="E127" t="s">
        <v>14</v>
      </c>
      <c r="F127">
        <v>0</v>
      </c>
      <c r="G127">
        <v>6.1020000000000003</v>
      </c>
      <c r="H127" s="3">
        <v>2485</v>
      </c>
      <c r="I127">
        <v>0</v>
      </c>
      <c r="J127" t="s">
        <v>15</v>
      </c>
      <c r="K127" t="s">
        <v>15</v>
      </c>
      <c r="L127" t="s">
        <v>15</v>
      </c>
      <c r="M127" t="s">
        <v>15</v>
      </c>
      <c r="O127">
        <v>44</v>
      </c>
      <c r="P127" t="s">
        <v>102</v>
      </c>
      <c r="Q127" s="2">
        <v>44335.509467592594</v>
      </c>
      <c r="R127">
        <v>125</v>
      </c>
      <c r="S127" t="s">
        <v>14</v>
      </c>
      <c r="T127">
        <v>0</v>
      </c>
      <c r="U127" t="s">
        <v>15</v>
      </c>
      <c r="V127" t="s">
        <v>15</v>
      </c>
      <c r="W127" t="s">
        <v>15</v>
      </c>
      <c r="X127" t="s">
        <v>15</v>
      </c>
      <c r="Y127" t="s">
        <v>15</v>
      </c>
      <c r="Z127" t="s">
        <v>15</v>
      </c>
      <c r="AA127" t="s">
        <v>15</v>
      </c>
      <c r="AC127">
        <v>44</v>
      </c>
      <c r="AD127" t="s">
        <v>102</v>
      </c>
      <c r="AE127" s="2">
        <v>44335.509467592594</v>
      </c>
      <c r="AF127">
        <v>125</v>
      </c>
      <c r="AG127" t="s">
        <v>14</v>
      </c>
      <c r="AH127">
        <v>0</v>
      </c>
      <c r="AI127">
        <v>12.19</v>
      </c>
      <c r="AJ127" s="3">
        <v>2316</v>
      </c>
      <c r="AK127">
        <v>0.47199999999999998</v>
      </c>
      <c r="AL127" t="s">
        <v>15</v>
      </c>
      <c r="AM127" t="s">
        <v>15</v>
      </c>
      <c r="AN127" t="s">
        <v>15</v>
      </c>
      <c r="AO127" t="s">
        <v>15</v>
      </c>
      <c r="AQ127">
        <v>1</v>
      </c>
      <c r="AT127" s="6">
        <f t="shared" si="12"/>
        <v>2.4821485312499991</v>
      </c>
      <c r="AU127" s="7">
        <f t="shared" si="13"/>
        <v>463.87971075888004</v>
      </c>
      <c r="AW127" s="8">
        <f t="shared" si="14"/>
        <v>2.42730071125</v>
      </c>
      <c r="AX127" s="9">
        <f t="shared" si="15"/>
        <v>438.87398370144001</v>
      </c>
    </row>
  </sheetData>
  <sortState xmlns:xlrd2="http://schemas.microsoft.com/office/spreadsheetml/2017/richdata2" ref="A11:AX135">
    <sortCondition ref="D11:D13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X38"/>
  <sheetViews>
    <sheetView workbookViewId="0">
      <selection activeCell="A10" sqref="A10"/>
    </sheetView>
  </sheetViews>
  <sheetFormatPr defaultRowHeight="14.4" x14ac:dyDescent="0.3"/>
  <cols>
    <col min="2" max="2" width="23.5546875" customWidth="1"/>
    <col min="3" max="3" width="17.77734375" customWidth="1"/>
  </cols>
  <sheetData>
    <row r="2" spans="1:50" x14ac:dyDescent="0.3">
      <c r="A2" t="s">
        <v>157</v>
      </c>
    </row>
    <row r="3" spans="1:50" x14ac:dyDescent="0.3">
      <c r="B3" t="s">
        <v>160</v>
      </c>
      <c r="C3" t="s">
        <v>164</v>
      </c>
    </row>
    <row r="4" spans="1:50" x14ac:dyDescent="0.3">
      <c r="B4" t="s">
        <v>158</v>
      </c>
      <c r="C4" t="s">
        <v>163</v>
      </c>
    </row>
    <row r="5" spans="1:50" x14ac:dyDescent="0.3">
      <c r="B5" t="s">
        <v>159</v>
      </c>
    </row>
    <row r="6" spans="1:50" x14ac:dyDescent="0.3">
      <c r="B6" t="s">
        <v>177</v>
      </c>
      <c r="C6" t="s">
        <v>165</v>
      </c>
    </row>
    <row r="7" spans="1:50" x14ac:dyDescent="0.3">
      <c r="B7" t="s">
        <v>161</v>
      </c>
      <c r="C7" t="s">
        <v>178</v>
      </c>
    </row>
    <row r="9" spans="1:50" x14ac:dyDescent="0.3">
      <c r="A9" t="s">
        <v>179</v>
      </c>
    </row>
    <row r="11" spans="1:50" x14ac:dyDescent="0.3">
      <c r="A11" t="s">
        <v>17</v>
      </c>
      <c r="O11" t="s">
        <v>18</v>
      </c>
      <c r="AC11" t="s">
        <v>19</v>
      </c>
    </row>
    <row r="12" spans="1:50" ht="144" x14ac:dyDescent="0.3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O12" t="s">
        <v>0</v>
      </c>
      <c r="P12" t="s">
        <v>1</v>
      </c>
      <c r="Q12" t="s">
        <v>2</v>
      </c>
      <c r="R12" t="s">
        <v>3</v>
      </c>
      <c r="S12" t="s">
        <v>4</v>
      </c>
      <c r="T12" t="s">
        <v>5</v>
      </c>
      <c r="U12" t="s">
        <v>6</v>
      </c>
      <c r="V12" t="s">
        <v>7</v>
      </c>
      <c r="W12" t="s">
        <v>8</v>
      </c>
      <c r="X12" t="s">
        <v>9</v>
      </c>
      <c r="Y12" t="s">
        <v>10</v>
      </c>
      <c r="Z12" t="s">
        <v>11</v>
      </c>
      <c r="AA12" t="s">
        <v>12</v>
      </c>
      <c r="AC12" t="s">
        <v>0</v>
      </c>
      <c r="AD12" t="s">
        <v>1</v>
      </c>
      <c r="AE12" t="s">
        <v>2</v>
      </c>
      <c r="AF12" t="s">
        <v>3</v>
      </c>
      <c r="AG12" t="s">
        <v>4</v>
      </c>
      <c r="AH12" t="s">
        <v>5</v>
      </c>
      <c r="AI12" t="s">
        <v>6</v>
      </c>
      <c r="AJ12" t="s">
        <v>7</v>
      </c>
      <c r="AK12" t="s">
        <v>8</v>
      </c>
      <c r="AL12" t="s">
        <v>9</v>
      </c>
      <c r="AM12" t="s">
        <v>10</v>
      </c>
      <c r="AN12" t="s">
        <v>11</v>
      </c>
      <c r="AO12" t="s">
        <v>12</v>
      </c>
      <c r="AQ12" s="4" t="s">
        <v>20</v>
      </c>
      <c r="AR12" s="4" t="s">
        <v>21</v>
      </c>
      <c r="AS12" s="4"/>
      <c r="AT12" s="5" t="s">
        <v>23</v>
      </c>
      <c r="AU12" s="5" t="s">
        <v>22</v>
      </c>
      <c r="AW12" s="5" t="s">
        <v>24</v>
      </c>
      <c r="AX12" s="5" t="s">
        <v>25</v>
      </c>
    </row>
    <row r="14" spans="1:50" x14ac:dyDescent="0.3">
      <c r="A14">
        <v>54</v>
      </c>
      <c r="B14" t="s">
        <v>112</v>
      </c>
      <c r="C14" s="2">
        <v>44335.722372685188</v>
      </c>
      <c r="D14" s="10">
        <v>33</v>
      </c>
      <c r="E14" t="s">
        <v>14</v>
      </c>
      <c r="F14">
        <v>0</v>
      </c>
      <c r="G14">
        <v>6.0359999999999996</v>
      </c>
      <c r="H14" s="3">
        <v>28429</v>
      </c>
      <c r="I14">
        <v>5.3999999999999999E-2</v>
      </c>
      <c r="J14" t="s">
        <v>15</v>
      </c>
      <c r="K14" t="s">
        <v>15</v>
      </c>
      <c r="L14" t="s">
        <v>15</v>
      </c>
      <c r="M14" t="s">
        <v>15</v>
      </c>
      <c r="O14">
        <v>54</v>
      </c>
      <c r="P14" t="s">
        <v>112</v>
      </c>
      <c r="Q14" s="2">
        <v>44335.722372685188</v>
      </c>
      <c r="R14">
        <v>33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54</v>
      </c>
      <c r="AD14" t="s">
        <v>112</v>
      </c>
      <c r="AE14" s="2">
        <v>44335.722372685188</v>
      </c>
      <c r="AF14">
        <v>33</v>
      </c>
      <c r="AG14" t="s">
        <v>14</v>
      </c>
      <c r="AH14">
        <v>0</v>
      </c>
      <c r="AI14">
        <v>12.16</v>
      </c>
      <c r="AJ14" s="3">
        <v>23656</v>
      </c>
      <c r="AK14">
        <v>4.72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ref="AT14" si="0">IF(H14&lt;15000,((0.00000002125*H14^2)+(0.002705*H14)+(-4.371)),(IF(H14&lt;700000,((-0.0000000008162*H14^2)+(0.003141*H14)+(0.4702)), ((0.000000003285*V14^2)+(0.1899*V14)+(559.5)))))</f>
        <v>89.106029596935812</v>
      </c>
      <c r="AU14" s="7">
        <f t="shared" ref="AU14" si="1">((-0.00000006277*AJ14^2)+(0.1854*AJ14)+(34.83))</f>
        <v>4385.5259102892796</v>
      </c>
      <c r="AW14" s="8">
        <f t="shared" ref="AW14" si="2">IF(H14&lt;10000,((-0.00000005795*H14^2)+(0.003823*H14)+(-6.715)),(IF(H14&lt;700000,((-0.0000000001209*H14^2)+(0.002635*H14)+(-0.4111)), ((-0.00000002007*V14^2)+(0.2564*V14)+(286.1)))))</f>
        <v>74.401602647843092</v>
      </c>
      <c r="AX14" s="9">
        <f t="shared" ref="AX14" si="3">(-0.00000001626*AJ14^2)+(0.1912*AJ14)+(-3.858)</f>
        <v>4510.0700009766406</v>
      </c>
    </row>
    <row r="15" spans="1:50" x14ac:dyDescent="0.3">
      <c r="A15">
        <v>42</v>
      </c>
      <c r="B15" t="s">
        <v>170</v>
      </c>
      <c r="C15" s="2">
        <v>44342.479479166665</v>
      </c>
      <c r="D15">
        <v>33</v>
      </c>
      <c r="E15" t="s">
        <v>14</v>
      </c>
      <c r="F15">
        <v>0</v>
      </c>
      <c r="G15">
        <v>6.03</v>
      </c>
      <c r="H15" s="3">
        <v>24821</v>
      </c>
      <c r="I15">
        <v>4.7E-2</v>
      </c>
      <c r="J15" t="s">
        <v>15</v>
      </c>
      <c r="K15" t="s">
        <v>15</v>
      </c>
      <c r="L15" t="s">
        <v>15</v>
      </c>
      <c r="M15" t="s">
        <v>15</v>
      </c>
      <c r="O15">
        <v>42</v>
      </c>
      <c r="P15" t="s">
        <v>170</v>
      </c>
      <c r="Q15" s="2">
        <v>44342.479479166665</v>
      </c>
      <c r="R15">
        <v>33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42</v>
      </c>
      <c r="AD15" t="s">
        <v>170</v>
      </c>
      <c r="AE15" s="2">
        <v>44342.479479166665</v>
      </c>
      <c r="AF15">
        <v>33</v>
      </c>
      <c r="AG15" t="s">
        <v>14</v>
      </c>
      <c r="AH15">
        <v>0</v>
      </c>
      <c r="AI15">
        <v>12.161</v>
      </c>
      <c r="AJ15" s="3">
        <v>22301</v>
      </c>
      <c r="AK15">
        <v>4.452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>IF(H15&lt;15000,((0.00000002125*H15^2)+(0.002705*H15)+(-4.371)),(IF(H15&lt;700000,((-0.0000000008162*H15^2)+(0.003141*H15)+(0.4702)), ((0.000000003285*V15^2)+(0.1899*V15)+(559.5)))))</f>
        <v>77.930114838135808</v>
      </c>
      <c r="AU15" s="7">
        <f>((-0.00000006277*AJ15^2)+(0.1854*AJ15)+(34.83))</f>
        <v>4138.2177070952303</v>
      </c>
      <c r="AW15" s="8">
        <f>IF(H15&lt;10000,((-0.00000005795*H15^2)+(0.003823*H15)+(-6.715)),(IF(H15&lt;700000,((-0.0000000001209*H15^2)+(0.002635*H15)+(-0.4111)), ((-0.00000002007*V15^2)+(0.2564*V15)+(286.1)))))</f>
        <v>64.917750681243092</v>
      </c>
      <c r="AX15" s="9">
        <f>(-0.00000001626*AJ15^2)+(0.1912*AJ15)+(-3.858)</f>
        <v>4252.0065393877403</v>
      </c>
    </row>
    <row r="16" spans="1:50" x14ac:dyDescent="0.3">
      <c r="A16">
        <v>44</v>
      </c>
      <c r="B16" t="s">
        <v>172</v>
      </c>
      <c r="C16" s="2">
        <v>44342.522118055553</v>
      </c>
      <c r="D16">
        <v>73</v>
      </c>
      <c r="E16" t="s">
        <v>14</v>
      </c>
      <c r="F16">
        <v>0</v>
      </c>
      <c r="G16">
        <v>6.0359999999999996</v>
      </c>
      <c r="H16" s="3">
        <v>3040</v>
      </c>
      <c r="I16">
        <v>2E-3</v>
      </c>
      <c r="J16" t="s">
        <v>15</v>
      </c>
      <c r="K16" t="s">
        <v>15</v>
      </c>
      <c r="L16" t="s">
        <v>15</v>
      </c>
      <c r="M16" t="s">
        <v>15</v>
      </c>
      <c r="O16">
        <v>44</v>
      </c>
      <c r="P16" t="s">
        <v>172</v>
      </c>
      <c r="Q16" s="2">
        <v>44342.522118055553</v>
      </c>
      <c r="R16">
        <v>73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44</v>
      </c>
      <c r="AD16" t="s">
        <v>172</v>
      </c>
      <c r="AE16" s="2">
        <v>44342.522118055553</v>
      </c>
      <c r="AF16">
        <v>73</v>
      </c>
      <c r="AG16" t="s">
        <v>14</v>
      </c>
      <c r="AH16">
        <v>0</v>
      </c>
      <c r="AI16">
        <v>12.132999999999999</v>
      </c>
      <c r="AJ16" s="3">
        <v>36114</v>
      </c>
      <c r="AK16">
        <v>7.1870000000000003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>IF(H16&lt;15000,((0.00000002125*H16^2)+(0.002705*H16)+(-4.371)),(IF(H16&lt;700000,((-0.0000000008162*H16^2)+(0.003141*H16)+(0.4702)), ((0.000000003285*V16^2)+(0.1899*V16)+(559.5)))))</f>
        <v>4.048584</v>
      </c>
      <c r="AU16" s="7">
        <f>((-0.00000006277*AJ16^2)+(0.1854*AJ16)+(34.83))</f>
        <v>6648.4996480810805</v>
      </c>
      <c r="AW16" s="8">
        <f>IF(H16&lt;10000,((-0.00000005795*H16^2)+(0.003823*H16)+(-6.715)),(IF(H16&lt;700000,((-0.0000000001209*H16^2)+(0.002635*H16)+(-0.4111)), ((-0.00000002007*V16^2)+(0.2564*V16)+(286.1)))))</f>
        <v>4.3713692799999997</v>
      </c>
      <c r="AX16" s="9">
        <f>(-0.00000001626*AJ16^2)+(0.1912*AJ16)+(-3.858)</f>
        <v>6879.93216660504</v>
      </c>
    </row>
    <row r="17" spans="1:50" x14ac:dyDescent="0.3">
      <c r="A17">
        <v>66</v>
      </c>
      <c r="B17" t="s">
        <v>53</v>
      </c>
      <c r="C17" s="2">
        <v>44340.976539351854</v>
      </c>
      <c r="D17" s="10" t="s">
        <v>162</v>
      </c>
      <c r="E17" t="s">
        <v>14</v>
      </c>
      <c r="F17">
        <v>0</v>
      </c>
      <c r="G17">
        <v>6.0670000000000002</v>
      </c>
      <c r="H17" s="3">
        <v>3139</v>
      </c>
      <c r="I17">
        <v>2E-3</v>
      </c>
      <c r="J17" t="s">
        <v>15</v>
      </c>
      <c r="K17" t="s">
        <v>15</v>
      </c>
      <c r="L17" t="s">
        <v>15</v>
      </c>
      <c r="M17" t="s">
        <v>15</v>
      </c>
      <c r="O17">
        <v>66</v>
      </c>
      <c r="P17" t="s">
        <v>53</v>
      </c>
      <c r="Q17" s="2">
        <v>44340.976539351854</v>
      </c>
      <c r="R17">
        <v>33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66</v>
      </c>
      <c r="AD17" t="s">
        <v>53</v>
      </c>
      <c r="AE17" s="2">
        <v>44340.976539351854</v>
      </c>
      <c r="AF17">
        <v>33</v>
      </c>
      <c r="AG17" t="s">
        <v>14</v>
      </c>
      <c r="AH17">
        <v>0</v>
      </c>
      <c r="AI17">
        <v>12.167</v>
      </c>
      <c r="AJ17" s="3">
        <v>34162</v>
      </c>
      <c r="AK17">
        <v>6.8010000000000002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>IF(H17&lt;15000,((0.00000002125*H17^2)+(0.002705*H17)+(-4.371)),(IF(H17&lt;700000,((-0.0000000008162*H17^2)+(0.003141*H17)+(0.4702)), ((0.000000003285*V17^2)+(0.1899*V17)+(559.5)))))</f>
        <v>4.3293780712499998</v>
      </c>
      <c r="AU17" s="7">
        <f>((-0.00000006277*AJ17^2)+(0.1854*AJ17)+(34.83))</f>
        <v>6295.2095583441205</v>
      </c>
      <c r="AW17" s="8">
        <f>IF(H17&lt;10000,((-0.00000005795*H17^2)+(0.003823*H17)+(-6.715)),(IF(H17&lt;700000,((-0.0000000001209*H17^2)+(0.002635*H17)+(-0.4111)), ((-0.00000002007*V17^2)+(0.2564*V17)+(286.1)))))</f>
        <v>4.7143970480499995</v>
      </c>
      <c r="AX17" s="9">
        <f>(-0.00000001626*AJ17^2)+(0.1912*AJ17)+(-3.858)</f>
        <v>6508.9402931125596</v>
      </c>
    </row>
    <row r="20" spans="1:50" x14ac:dyDescent="0.3">
      <c r="A20">
        <v>55</v>
      </c>
      <c r="B20" t="s">
        <v>73</v>
      </c>
      <c r="C20" s="2">
        <v>44337.049826388888</v>
      </c>
      <c r="D20" s="10">
        <v>98</v>
      </c>
      <c r="E20" t="s">
        <v>14</v>
      </c>
      <c r="F20">
        <v>0</v>
      </c>
      <c r="G20">
        <v>6.0369999999999999</v>
      </c>
      <c r="H20" s="3">
        <v>8582</v>
      </c>
      <c r="I20">
        <v>1.2999999999999999E-2</v>
      </c>
      <c r="J20" t="s">
        <v>15</v>
      </c>
      <c r="K20" t="s">
        <v>15</v>
      </c>
      <c r="L20" t="s">
        <v>15</v>
      </c>
      <c r="M20" t="s">
        <v>15</v>
      </c>
      <c r="O20">
        <v>55</v>
      </c>
      <c r="P20" t="s">
        <v>73</v>
      </c>
      <c r="Q20" s="2">
        <v>44337.049826388888</v>
      </c>
      <c r="R20">
        <v>98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55</v>
      </c>
      <c r="AD20" t="s">
        <v>73</v>
      </c>
      <c r="AE20" s="2">
        <v>44337.049826388888</v>
      </c>
      <c r="AF20">
        <v>98</v>
      </c>
      <c r="AG20" t="s">
        <v>14</v>
      </c>
      <c r="AH20">
        <v>0</v>
      </c>
      <c r="AI20">
        <v>12.077999999999999</v>
      </c>
      <c r="AJ20" s="3">
        <v>107160</v>
      </c>
      <c r="AK20">
        <v>21.07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>IF(H20&lt;15000,((0.00000002125*H20^2)+(0.002705*H20)+(-4.371)),(IF(H20&lt;700000,((-0.0000000008162*H20^2)+(0.003141*H20)+(0.4702)), ((0.000000003285*V20^2)+(0.1899*V20)+(559.5)))))</f>
        <v>20.408387885000003</v>
      </c>
      <c r="AU20" s="7">
        <f>((-0.00000006277*AJ20^2)+(0.1854*AJ20)+(34.83))</f>
        <v>19181.489418288002</v>
      </c>
      <c r="AW20" s="8">
        <f>IF(H20&lt;10000,((-0.00000005795*H20^2)+(0.003823*H20)+(-6.715)),(IF(H20&lt;700000,((-0.0000000001209*H20^2)+(0.002635*H20)+(-0.4111)), ((-0.00000002007*V20^2)+(0.2564*V20)+(286.1)))))</f>
        <v>21.825926544199998</v>
      </c>
      <c r="AX20" s="9">
        <f>(-0.00000001626*AJ20^2)+(0.1912*AJ20)+(-3.858)</f>
        <v>20298.416101344003</v>
      </c>
    </row>
    <row r="21" spans="1:50" x14ac:dyDescent="0.3">
      <c r="A21">
        <v>43</v>
      </c>
      <c r="B21" t="s">
        <v>171</v>
      </c>
      <c r="C21" s="2">
        <v>44342.500775462962</v>
      </c>
      <c r="D21">
        <v>48</v>
      </c>
      <c r="E21" t="s">
        <v>14</v>
      </c>
      <c r="F21">
        <v>0</v>
      </c>
      <c r="G21">
        <v>6.0140000000000002</v>
      </c>
      <c r="H21" s="3">
        <v>7769</v>
      </c>
      <c r="I21">
        <v>1.0999999999999999E-2</v>
      </c>
      <c r="J21" t="s">
        <v>15</v>
      </c>
      <c r="K21" t="s">
        <v>15</v>
      </c>
      <c r="L21" t="s">
        <v>15</v>
      </c>
      <c r="M21" t="s">
        <v>15</v>
      </c>
      <c r="O21">
        <v>43</v>
      </c>
      <c r="P21" t="s">
        <v>171</v>
      </c>
      <c r="Q21" s="2">
        <v>44342.500775462962</v>
      </c>
      <c r="R21">
        <v>48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43</v>
      </c>
      <c r="AD21" t="s">
        <v>171</v>
      </c>
      <c r="AE21" s="2">
        <v>44342.500775462962</v>
      </c>
      <c r="AF21">
        <v>48</v>
      </c>
      <c r="AG21" t="s">
        <v>14</v>
      </c>
      <c r="AH21">
        <v>0</v>
      </c>
      <c r="AI21">
        <v>12.041</v>
      </c>
      <c r="AJ21" s="3">
        <v>103994</v>
      </c>
      <c r="AK21">
        <v>20.457999999999998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>IF(H21&lt;15000,((0.00000002125*H21^2)+(0.002705*H21)+(-4.371)),(IF(H21&lt;700000,((-0.0000000008162*H21^2)+(0.003141*H21)+(0.4702)), ((0.000000003285*V21^2)+(0.1899*V21)+(559.5)))))</f>
        <v>17.926738921249999</v>
      </c>
      <c r="AU21" s="7">
        <f>((-0.00000006277*AJ21^2)+(0.1854*AJ21)+(34.83))</f>
        <v>18636.475614700281</v>
      </c>
      <c r="AW21" s="8">
        <f>IF(H21&lt;10000,((-0.00000005795*H21^2)+(0.003823*H21)+(-6.715)),(IF(H21&lt;700000,((-0.0000000001209*H21^2)+(0.002635*H21)+(-0.4111)), ((-0.00000002007*V21^2)+(0.2564*V21)+(286.1)))))</f>
        <v>19.488177930050004</v>
      </c>
      <c r="AX21" s="9">
        <f>(-0.00000001626*AJ21^2)+(0.1912*AJ21)+(-3.858)</f>
        <v>19703.946931894639</v>
      </c>
    </row>
    <row r="22" spans="1:50" x14ac:dyDescent="0.3">
      <c r="A22">
        <v>45</v>
      </c>
      <c r="B22" t="s">
        <v>173</v>
      </c>
      <c r="C22" s="2">
        <v>44342.543425925927</v>
      </c>
      <c r="D22">
        <v>98</v>
      </c>
      <c r="E22" t="s">
        <v>14</v>
      </c>
      <c r="F22">
        <v>0</v>
      </c>
      <c r="G22">
        <v>6.0339999999999998</v>
      </c>
      <c r="H22" s="3">
        <v>14264</v>
      </c>
      <c r="I22">
        <v>2.5000000000000001E-2</v>
      </c>
      <c r="J22" t="s">
        <v>15</v>
      </c>
      <c r="K22" t="s">
        <v>15</v>
      </c>
      <c r="L22" t="s">
        <v>15</v>
      </c>
      <c r="M22" t="s">
        <v>15</v>
      </c>
      <c r="O22">
        <v>45</v>
      </c>
      <c r="P22" t="s">
        <v>173</v>
      </c>
      <c r="Q22" s="2">
        <v>44342.543425925927</v>
      </c>
      <c r="R22">
        <v>98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45</v>
      </c>
      <c r="AD22" t="s">
        <v>173</v>
      </c>
      <c r="AE22" s="2">
        <v>44342.543425925927</v>
      </c>
      <c r="AF22">
        <v>98</v>
      </c>
      <c r="AG22" t="s">
        <v>14</v>
      </c>
      <c r="AH22">
        <v>0</v>
      </c>
      <c r="AI22">
        <v>12.182</v>
      </c>
      <c r="AJ22" s="3">
        <v>7568</v>
      </c>
      <c r="AK22">
        <v>1.52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>IF(H22&lt;15000,((0.00000002125*H22^2)+(0.002705*H22)+(-4.371)),(IF(H22&lt;700000,((-0.0000000008162*H22^2)+(0.003141*H22)+(0.4702)), ((0.000000003285*V22^2)+(0.1899*V22)+(559.5)))))</f>
        <v>38.536681039999998</v>
      </c>
      <c r="AU22" s="7">
        <f>((-0.00000006277*AJ22^2)+(0.1854*AJ22)+(34.83))</f>
        <v>1434.3420718515201</v>
      </c>
      <c r="AW22" s="8">
        <f>IF(H22&lt;10000,((-0.00000005795*H22^2)+(0.003823*H22)+(-6.715)),(IF(H22&lt;700000,((-0.0000000001209*H22^2)+(0.002635*H22)+(-0.4111)), ((-0.00000002007*V22^2)+(0.2564*V22)+(286.1)))))</f>
        <v>37.149941480953608</v>
      </c>
      <c r="AX22" s="9">
        <f>(-0.00000001626*AJ22^2)+(0.1912*AJ22)+(-3.858)</f>
        <v>1442.2123146137601</v>
      </c>
    </row>
    <row r="23" spans="1:50" x14ac:dyDescent="0.3">
      <c r="A23">
        <v>70</v>
      </c>
      <c r="B23" t="s">
        <v>128</v>
      </c>
      <c r="C23" s="2">
        <v>44336.063159722224</v>
      </c>
      <c r="D23" s="10">
        <v>98</v>
      </c>
      <c r="E23" t="s">
        <v>14</v>
      </c>
      <c r="F23">
        <v>0</v>
      </c>
      <c r="G23">
        <v>6.0359999999999996</v>
      </c>
      <c r="H23" s="3">
        <v>14832</v>
      </c>
      <c r="I23">
        <v>2.5999999999999999E-2</v>
      </c>
      <c r="J23" t="s">
        <v>15</v>
      </c>
      <c r="K23" t="s">
        <v>15</v>
      </c>
      <c r="L23" t="s">
        <v>15</v>
      </c>
      <c r="M23" t="s">
        <v>15</v>
      </c>
      <c r="O23">
        <v>70</v>
      </c>
      <c r="P23" t="s">
        <v>128</v>
      </c>
      <c r="Q23" s="2">
        <v>44336.063159722224</v>
      </c>
      <c r="R23">
        <v>98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70</v>
      </c>
      <c r="AD23" t="s">
        <v>128</v>
      </c>
      <c r="AE23" s="2">
        <v>44336.063159722224</v>
      </c>
      <c r="AF23">
        <v>98</v>
      </c>
      <c r="AG23" t="s">
        <v>14</v>
      </c>
      <c r="AH23">
        <v>0</v>
      </c>
      <c r="AI23">
        <v>12.18</v>
      </c>
      <c r="AJ23" s="3">
        <v>6644</v>
      </c>
      <c r="AK23">
        <v>1.3360000000000001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>IF(H23&lt;15000,((0.00000002125*H23^2)+(0.002705*H23)+(-4.371)),(IF(H23&lt;700000,((-0.0000000008162*H23^2)+(0.003141*H23)+(0.4702)), ((0.000000003285*V23^2)+(0.1899*V23)+(559.5)))))</f>
        <v>40.424309759999993</v>
      </c>
      <c r="AU23" s="7">
        <f>((-0.00000006277*AJ23^2)+(0.1854*AJ23)+(34.83))</f>
        <v>1263.8567604612799</v>
      </c>
      <c r="AW23" s="8">
        <f>IF(H23&lt;10000,((-0.00000005795*H23^2)+(0.003823*H23)+(-6.715)),(IF(H23&lt;700000,((-0.0000000001209*H23^2)+(0.002635*H23)+(-0.4111)), ((-0.00000002007*V23^2)+(0.2564*V23)+(286.1)))))</f>
        <v>38.644623423718407</v>
      </c>
      <c r="AX23" s="9">
        <f>(-0.00000001626*AJ23^2)+(0.1912*AJ23)+(-3.858)</f>
        <v>1265.7570391126401</v>
      </c>
    </row>
    <row r="27" spans="1:50" x14ac:dyDescent="0.3">
      <c r="A27">
        <v>41</v>
      </c>
      <c r="B27" t="s">
        <v>28</v>
      </c>
      <c r="C27" s="2">
        <v>44340.443391203706</v>
      </c>
      <c r="D27" s="10">
        <v>99</v>
      </c>
      <c r="E27" t="s">
        <v>14</v>
      </c>
      <c r="F27">
        <v>0</v>
      </c>
      <c r="G27">
        <v>6.0309999999999997</v>
      </c>
      <c r="H27" s="3">
        <v>14751</v>
      </c>
      <c r="I27">
        <v>2.5999999999999999E-2</v>
      </c>
      <c r="J27" t="s">
        <v>15</v>
      </c>
      <c r="K27" t="s">
        <v>15</v>
      </c>
      <c r="L27" t="s">
        <v>15</v>
      </c>
      <c r="M27" t="s">
        <v>15</v>
      </c>
      <c r="O27">
        <v>41</v>
      </c>
      <c r="P27" t="s">
        <v>28</v>
      </c>
      <c r="Q27" s="2">
        <v>44340.443391203706</v>
      </c>
      <c r="R27">
        <v>99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41</v>
      </c>
      <c r="AD27" t="s">
        <v>28</v>
      </c>
      <c r="AE27" s="2">
        <v>44340.443391203706</v>
      </c>
      <c r="AF27">
        <v>99</v>
      </c>
      <c r="AG27" t="s">
        <v>14</v>
      </c>
      <c r="AH27">
        <v>0</v>
      </c>
      <c r="AI27">
        <v>12.167999999999999</v>
      </c>
      <c r="AJ27" s="3">
        <v>8779</v>
      </c>
      <c r="AK27">
        <v>1.762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>IF(H27&lt;15000,((0.00000002125*H27^2)+(0.002705*H27)+(-4.371)),(IF(H27&lt;700000,((-0.0000000008162*H27^2)+(0.003141*H27)+(0.4702)), ((0.000000003285*V27^2)+(0.1899*V27)+(559.5)))))</f>
        <v>40.154285021249997</v>
      </c>
      <c r="AU27" s="7">
        <f>((-0.00000006277*AJ27^2)+(0.1854*AJ27)+(34.83))</f>
        <v>1657.61886331043</v>
      </c>
      <c r="AW27" s="8">
        <f>IF(H27&lt;10000,((-0.00000005795*H27^2)+(0.003823*H27)+(-6.715)),(IF(H27&lt;700000,((-0.0000000001209*H27^2)+(0.002635*H27)+(-0.4111)), ((-0.00000002007*V27^2)+(0.2564*V27)+(286.1)))))</f>
        <v>38.43147812707911</v>
      </c>
      <c r="AX27" s="9">
        <f>(-0.00000001626*AJ27^2)+(0.1912*AJ27)+(-3.858)</f>
        <v>1673.4336281253402</v>
      </c>
    </row>
    <row r="28" spans="1:50" x14ac:dyDescent="0.3">
      <c r="A28">
        <v>41</v>
      </c>
      <c r="B28" t="s">
        <v>169</v>
      </c>
      <c r="C28" s="2">
        <v>44342.458194444444</v>
      </c>
      <c r="D28">
        <v>19</v>
      </c>
      <c r="E28" t="s">
        <v>14</v>
      </c>
      <c r="F28">
        <v>0</v>
      </c>
      <c r="G28">
        <v>6.0129999999999999</v>
      </c>
      <c r="H28" s="3">
        <v>15601</v>
      </c>
      <c r="I28">
        <v>2.8000000000000001E-2</v>
      </c>
      <c r="J28" t="s">
        <v>15</v>
      </c>
      <c r="K28" t="s">
        <v>15</v>
      </c>
      <c r="L28" t="s">
        <v>15</v>
      </c>
      <c r="M28" t="s">
        <v>15</v>
      </c>
      <c r="O28">
        <v>41</v>
      </c>
      <c r="P28" t="s">
        <v>169</v>
      </c>
      <c r="Q28" s="2">
        <v>44342.458194444444</v>
      </c>
      <c r="R28">
        <v>19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41</v>
      </c>
      <c r="AD28" t="s">
        <v>169</v>
      </c>
      <c r="AE28" s="2">
        <v>44342.458194444444</v>
      </c>
      <c r="AF28">
        <v>19</v>
      </c>
      <c r="AG28" t="s">
        <v>14</v>
      </c>
      <c r="AH28">
        <v>0</v>
      </c>
      <c r="AI28">
        <v>12.153</v>
      </c>
      <c r="AJ28" s="3">
        <v>10037</v>
      </c>
      <c r="AK28">
        <v>2.012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>IF(H28&lt;15000,((0.00000002125*H28^2)+(0.002705*H28)+(-4.371)),(IF(H28&lt;700000,((-0.0000000008162*H28^2)+(0.003141*H28)+(0.4702)), ((0.000000003285*V28^2)+(0.1899*V28)+(559.5)))))</f>
        <v>49.2742851017438</v>
      </c>
      <c r="AU28" s="7">
        <f>((-0.00000006277*AJ28^2)+(0.1854*AJ28)+(34.83))</f>
        <v>1889.3662642678701</v>
      </c>
      <c r="AW28" s="8">
        <f>IF(H28&lt;10000,((-0.00000005795*H28^2)+(0.003823*H28)+(-6.715)),(IF(H28&lt;700000,((-0.0000000001209*H28^2)+(0.002635*H28)+(-0.4111)), ((-0.00000002007*V28^2)+(0.2564*V28)+(286.1)))))</f>
        <v>40.668109003799103</v>
      </c>
      <c r="AX28" s="9">
        <f>(-0.00000001626*AJ28^2)+(0.1912*AJ28)+(-3.858)</f>
        <v>1913.5783453400602</v>
      </c>
    </row>
    <row r="29" spans="1:50" x14ac:dyDescent="0.3">
      <c r="A29">
        <v>46</v>
      </c>
      <c r="B29" t="s">
        <v>174</v>
      </c>
      <c r="C29" s="2">
        <v>44342.564756944441</v>
      </c>
      <c r="D29">
        <v>99</v>
      </c>
      <c r="E29" t="s">
        <v>14</v>
      </c>
      <c r="F29">
        <v>0</v>
      </c>
      <c r="G29">
        <v>6.0060000000000002</v>
      </c>
      <c r="H29" s="3">
        <v>151032</v>
      </c>
      <c r="I29">
        <v>0.31</v>
      </c>
      <c r="J29" t="s">
        <v>15</v>
      </c>
      <c r="K29" t="s">
        <v>15</v>
      </c>
      <c r="L29" t="s">
        <v>15</v>
      </c>
      <c r="M29" t="s">
        <v>15</v>
      </c>
      <c r="O29">
        <v>46</v>
      </c>
      <c r="P29" t="s">
        <v>174</v>
      </c>
      <c r="Q29" s="2">
        <v>44342.564756944441</v>
      </c>
      <c r="R29">
        <v>99</v>
      </c>
      <c r="S29" t="s">
        <v>14</v>
      </c>
      <c r="T29">
        <v>0</v>
      </c>
      <c r="U29">
        <v>5.9509999999999996</v>
      </c>
      <c r="V29" s="3">
        <v>1642</v>
      </c>
      <c r="W29">
        <v>0.55500000000000005</v>
      </c>
      <c r="X29" t="s">
        <v>15</v>
      </c>
      <c r="Y29" t="s">
        <v>15</v>
      </c>
      <c r="Z29" t="s">
        <v>15</v>
      </c>
      <c r="AA29" t="s">
        <v>15</v>
      </c>
      <c r="AC29">
        <v>46</v>
      </c>
      <c r="AD29" t="s">
        <v>174</v>
      </c>
      <c r="AE29" s="2">
        <v>44342.564756944441</v>
      </c>
      <c r="AF29">
        <v>99</v>
      </c>
      <c r="AG29" t="s">
        <v>14</v>
      </c>
      <c r="AH29">
        <v>0</v>
      </c>
      <c r="AI29">
        <v>12.137</v>
      </c>
      <c r="AJ29" s="3">
        <v>20272</v>
      </c>
      <c r="AK29">
        <v>4.0490000000000004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>IF(H29&lt;15000,((0.00000002125*H29^2)+(0.002705*H29)+(-4.371)),(IF(H29&lt;700000,((-0.0000000008162*H29^2)+(0.003141*H29)+(0.4702)), ((0.000000003285*V29^2)+(0.1899*V29)+(559.5)))))</f>
        <v>456.24364720741119</v>
      </c>
      <c r="AU29" s="7">
        <f>((-0.00000006277*AJ29^2)+(0.1854*AJ29)+(34.83))</f>
        <v>3767.4632184243201</v>
      </c>
      <c r="AW29" s="8">
        <f>IF(H29&lt;10000,((-0.00000005795*H29^2)+(0.003823*H29)+(-6.715)),(IF(H29&lt;700000,((-0.0000000001209*H29^2)+(0.002635*H29)+(-0.4111)), ((-0.00000002007*V29^2)+(0.2564*V29)+(286.1)))))</f>
        <v>394.80041059859849</v>
      </c>
      <c r="AX29" s="9">
        <f>(-0.00000001626*AJ29^2)+(0.1912*AJ29)+(-3.858)</f>
        <v>3865.4662882201601</v>
      </c>
    </row>
    <row r="30" spans="1:50" x14ac:dyDescent="0.3">
      <c r="A30">
        <v>51</v>
      </c>
      <c r="B30" t="s">
        <v>69</v>
      </c>
      <c r="C30" s="2">
        <v>44336.964594907404</v>
      </c>
      <c r="D30" s="10">
        <v>99</v>
      </c>
      <c r="E30" t="s">
        <v>14</v>
      </c>
      <c r="F30">
        <v>0</v>
      </c>
      <c r="G30">
        <v>6.0090000000000003</v>
      </c>
      <c r="H30" s="3">
        <v>146938</v>
      </c>
      <c r="I30">
        <v>0.30099999999999999</v>
      </c>
      <c r="J30" t="s">
        <v>15</v>
      </c>
      <c r="K30" t="s">
        <v>15</v>
      </c>
      <c r="L30" t="s">
        <v>15</v>
      </c>
      <c r="M30" t="s">
        <v>15</v>
      </c>
      <c r="O30">
        <v>51</v>
      </c>
      <c r="P30" t="s">
        <v>69</v>
      </c>
      <c r="Q30" s="2">
        <v>44336.964594907404</v>
      </c>
      <c r="R30">
        <v>99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51</v>
      </c>
      <c r="AD30" t="s">
        <v>69</v>
      </c>
      <c r="AE30" s="2">
        <v>44336.964594907404</v>
      </c>
      <c r="AF30">
        <v>99</v>
      </c>
      <c r="AG30" t="s">
        <v>14</v>
      </c>
      <c r="AH30">
        <v>0</v>
      </c>
      <c r="AI30">
        <v>12.138</v>
      </c>
      <c r="AJ30" s="3">
        <v>20356</v>
      </c>
      <c r="AK30">
        <v>4.0650000000000004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>IF(H30&lt;15000,((0.00000002125*H30^2)+(0.002705*H30)+(-4.371)),(IF(H30&lt;700000,((-0.0000000008162*H30^2)+(0.003141*H30)+(0.4702)), ((0.000000003285*V30^2)+(0.1899*V30)+(559.5)))))</f>
        <v>444.38006675612718</v>
      </c>
      <c r="AU30" s="7">
        <f>((-0.00000006277*AJ30^2)+(0.1854*AJ30)+(34.83))</f>
        <v>3782.8225999812803</v>
      </c>
      <c r="AW30" s="8">
        <f>IF(H30&lt;10000,((-0.00000005795*H30^2)+(0.003823*H30)+(-6.715)),(IF(H30&lt;700000,((-0.0000000001209*H30^2)+(0.002635*H30)+(-0.4111)), ((-0.00000002007*V30^2)+(0.2564*V30)+(286.1)))))</f>
        <v>384.16020520046044</v>
      </c>
      <c r="AX30" s="9">
        <f>(-0.00000001626*AJ30^2)+(0.1912*AJ30)+(-3.858)</f>
        <v>3881.4715968726396</v>
      </c>
    </row>
    <row r="35" spans="1:50" x14ac:dyDescent="0.3">
      <c r="A35">
        <v>84</v>
      </c>
      <c r="B35" t="s">
        <v>142</v>
      </c>
      <c r="C35" s="2">
        <v>44336.361481481479</v>
      </c>
      <c r="D35" s="10">
        <v>105</v>
      </c>
      <c r="E35" t="s">
        <v>14</v>
      </c>
      <c r="F35">
        <v>0</v>
      </c>
      <c r="G35">
        <v>6.0789999999999997</v>
      </c>
      <c r="H35" s="3">
        <v>2474</v>
      </c>
      <c r="I35">
        <v>0</v>
      </c>
      <c r="J35" t="s">
        <v>15</v>
      </c>
      <c r="K35" t="s">
        <v>15</v>
      </c>
      <c r="L35" t="s">
        <v>15</v>
      </c>
      <c r="M35" t="s">
        <v>15</v>
      </c>
      <c r="O35">
        <v>84</v>
      </c>
      <c r="P35" t="s">
        <v>142</v>
      </c>
      <c r="Q35" s="2">
        <v>44336.361481481479</v>
      </c>
      <c r="R35">
        <v>105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84</v>
      </c>
      <c r="AD35" t="s">
        <v>142</v>
      </c>
      <c r="AE35" s="2">
        <v>44336.361481481479</v>
      </c>
      <c r="AF35">
        <v>105</v>
      </c>
      <c r="AG35" t="s">
        <v>14</v>
      </c>
      <c r="AH35">
        <v>0</v>
      </c>
      <c r="AI35">
        <v>12.18</v>
      </c>
      <c r="AJ35" s="3">
        <v>2547</v>
      </c>
      <c r="AK35">
        <v>0.51800000000000002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ref="AT35:AT36" si="4">IF(H35&lt;15000,((0.00000002125*H35^2)+(0.002705*H35)+(-4.371)),(IF(H35&lt;700000,((-0.0000000008162*H35^2)+(0.003141*H35)+(0.4702)), ((0.000000003285*V35^2)+(0.1899*V35)+(559.5)))))</f>
        <v>2.4512343649999995</v>
      </c>
      <c r="AU35" s="7">
        <f t="shared" ref="AU35:AU36" si="5">((-0.00000006277*AJ35^2)+(0.1854*AJ35)+(34.83))</f>
        <v>506.63659789107004</v>
      </c>
      <c r="AW35" s="8">
        <f t="shared" ref="AW35:AW36" si="6">IF(H35&lt;10000,((-0.00000005795*H35^2)+(0.003823*H35)+(-6.715)),(IF(H35&lt;700000,((-0.0000000001209*H35^2)+(0.002635*H35)+(-0.4111)), ((-0.00000002007*V35^2)+(0.2564*V35)+(286.1)))))</f>
        <v>2.3884088258000009</v>
      </c>
      <c r="AX35" s="9">
        <f t="shared" ref="AX35:AX36" si="7">(-0.00000001626*AJ35^2)+(0.1912*AJ35)+(-3.858)</f>
        <v>483.02291798165999</v>
      </c>
    </row>
    <row r="36" spans="1:50" x14ac:dyDescent="0.3">
      <c r="A36">
        <v>62</v>
      </c>
      <c r="B36" t="s">
        <v>49</v>
      </c>
      <c r="C36" s="2">
        <v>44340.891250000001</v>
      </c>
      <c r="D36" s="10" t="s">
        <v>166</v>
      </c>
      <c r="E36" t="s">
        <v>14</v>
      </c>
      <c r="F36">
        <v>0</v>
      </c>
      <c r="G36">
        <v>6.125</v>
      </c>
      <c r="H36" s="3">
        <v>2283</v>
      </c>
      <c r="I36">
        <v>0</v>
      </c>
      <c r="J36" t="s">
        <v>15</v>
      </c>
      <c r="K36" t="s">
        <v>15</v>
      </c>
      <c r="L36" t="s">
        <v>15</v>
      </c>
      <c r="M36" t="s">
        <v>15</v>
      </c>
      <c r="O36">
        <v>62</v>
      </c>
      <c r="P36" t="s">
        <v>49</v>
      </c>
      <c r="Q36" s="2">
        <v>44340.891250000001</v>
      </c>
      <c r="R36">
        <v>105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62</v>
      </c>
      <c r="AD36" t="s">
        <v>49</v>
      </c>
      <c r="AE36" s="2">
        <v>44340.891250000001</v>
      </c>
      <c r="AF36">
        <v>105</v>
      </c>
      <c r="AG36" t="s">
        <v>14</v>
      </c>
      <c r="AH36">
        <v>0</v>
      </c>
      <c r="AI36">
        <v>12.172000000000001</v>
      </c>
      <c r="AJ36" s="3">
        <v>2126</v>
      </c>
      <c r="AK36">
        <v>0.434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4"/>
        <v>1.9152718912499997</v>
      </c>
      <c r="AU36" s="7">
        <f t="shared" si="5"/>
        <v>428.70668738348002</v>
      </c>
      <c r="AW36" s="8">
        <f t="shared" si="6"/>
        <v>1.7108684424499998</v>
      </c>
      <c r="AX36" s="9">
        <f t="shared" si="7"/>
        <v>402.55970681624001</v>
      </c>
    </row>
    <row r="37" spans="1:50" x14ac:dyDescent="0.3">
      <c r="A37">
        <v>47</v>
      </c>
      <c r="B37" t="s">
        <v>175</v>
      </c>
      <c r="C37" s="2">
        <v>44342.586087962962</v>
      </c>
      <c r="D37">
        <v>105</v>
      </c>
      <c r="E37" t="s">
        <v>14</v>
      </c>
      <c r="F37">
        <v>0</v>
      </c>
      <c r="G37">
        <v>6.0780000000000003</v>
      </c>
      <c r="H37" s="3">
        <v>2427</v>
      </c>
      <c r="I37">
        <v>0</v>
      </c>
      <c r="J37" t="s">
        <v>15</v>
      </c>
      <c r="K37" t="s">
        <v>15</v>
      </c>
      <c r="L37" t="s">
        <v>15</v>
      </c>
      <c r="M37" t="s">
        <v>15</v>
      </c>
      <c r="O37">
        <v>47</v>
      </c>
      <c r="P37" t="s">
        <v>175</v>
      </c>
      <c r="Q37" s="2">
        <v>44342.586087962962</v>
      </c>
      <c r="R37">
        <v>105</v>
      </c>
      <c r="S37" t="s">
        <v>14</v>
      </c>
      <c r="T37">
        <v>0</v>
      </c>
      <c r="U37" t="s">
        <v>15</v>
      </c>
      <c r="V37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47</v>
      </c>
      <c r="AD37" t="s">
        <v>175</v>
      </c>
      <c r="AE37" s="2">
        <v>44342.586087962962</v>
      </c>
      <c r="AF37">
        <v>105</v>
      </c>
      <c r="AG37" t="s">
        <v>14</v>
      </c>
      <c r="AH37">
        <v>0</v>
      </c>
      <c r="AI37">
        <v>12.170999999999999</v>
      </c>
      <c r="AJ37" s="3">
        <v>3641</v>
      </c>
      <c r="AK37">
        <v>0.73599999999999999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ref="AT37:AT38" si="8">IF(H37&lt;15000,((0.00000002125*H37^2)+(0.002705*H37)+(-4.371)),(IF(H37&lt;700000,((-0.0000000008162*H37^2)+(0.003141*H37)+(0.4702)), ((0.000000003285*V37^2)+(0.1899*V37)+(559.5)))))</f>
        <v>2.3192044912499998</v>
      </c>
      <c r="AU37" s="7">
        <f t="shared" ref="AU37:AU38" si="9">((-0.00000006277*AJ37^2)+(0.1854*AJ37)+(34.83))</f>
        <v>709.03926557963007</v>
      </c>
      <c r="AW37" s="8">
        <f t="shared" ref="AW37:AW38" si="10">IF(H37&lt;10000,((-0.00000005795*H37^2)+(0.003823*H37)+(-6.715)),(IF(H37&lt;700000,((-0.0000000001209*H37^2)+(0.002635*H37)+(-0.4111)), ((-0.00000002007*V37^2)+(0.2564*V37)+(286.1)))))</f>
        <v>2.2220764344500008</v>
      </c>
      <c r="AX37" s="9">
        <f t="shared" ref="AX37:AX38" si="11">(-0.00000001626*AJ37^2)+(0.1912*AJ37)+(-3.858)</f>
        <v>692.08564311494013</v>
      </c>
    </row>
    <row r="38" spans="1:50" x14ac:dyDescent="0.3">
      <c r="A38">
        <v>48</v>
      </c>
      <c r="B38" t="s">
        <v>176</v>
      </c>
      <c r="C38" s="2">
        <v>44342.607407407406</v>
      </c>
      <c r="D38">
        <v>117</v>
      </c>
      <c r="E38" t="s">
        <v>14</v>
      </c>
      <c r="F38">
        <v>0</v>
      </c>
      <c r="G38">
        <v>6.1079999999999997</v>
      </c>
      <c r="H38" s="3">
        <v>2064</v>
      </c>
      <c r="I38">
        <v>0</v>
      </c>
      <c r="J38" t="s">
        <v>15</v>
      </c>
      <c r="K38" t="s">
        <v>15</v>
      </c>
      <c r="L38" t="s">
        <v>15</v>
      </c>
      <c r="M38" t="s">
        <v>15</v>
      </c>
      <c r="O38">
        <v>48</v>
      </c>
      <c r="P38" t="s">
        <v>176</v>
      </c>
      <c r="Q38" s="2">
        <v>44342.607407407406</v>
      </c>
      <c r="R38">
        <v>117</v>
      </c>
      <c r="S38" t="s">
        <v>14</v>
      </c>
      <c r="T38">
        <v>0</v>
      </c>
      <c r="U38" t="s">
        <v>15</v>
      </c>
      <c r="V38" s="3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48</v>
      </c>
      <c r="AD38" t="s">
        <v>176</v>
      </c>
      <c r="AE38" s="2">
        <v>44342.607407407406</v>
      </c>
      <c r="AF38">
        <v>117</v>
      </c>
      <c r="AG38" t="s">
        <v>14</v>
      </c>
      <c r="AH38">
        <v>0</v>
      </c>
      <c r="AI38">
        <v>12.194000000000001</v>
      </c>
      <c r="AJ38" s="3">
        <v>2715</v>
      </c>
      <c r="AK38">
        <v>0.55200000000000005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8"/>
        <v>1.3026470399999992</v>
      </c>
      <c r="AU38" s="7">
        <f t="shared" si="9"/>
        <v>537.72830820675006</v>
      </c>
      <c r="AW38" s="8">
        <f t="shared" si="10"/>
        <v>0.92879943680000032</v>
      </c>
      <c r="AX38" s="9">
        <f t="shared" si="11"/>
        <v>515.13014388150009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X68"/>
  <sheetViews>
    <sheetView workbookViewId="0">
      <selection activeCell="A9" sqref="A9:XFD9"/>
    </sheetView>
  </sheetViews>
  <sheetFormatPr defaultRowHeight="14.4" x14ac:dyDescent="0.3"/>
  <cols>
    <col min="2" max="2" width="23.5546875" customWidth="1"/>
    <col min="3" max="3" width="17.77734375" customWidth="1"/>
  </cols>
  <sheetData>
    <row r="7" spans="1:50" x14ac:dyDescent="0.3">
      <c r="A7" t="s">
        <v>17</v>
      </c>
      <c r="O7" t="s">
        <v>18</v>
      </c>
      <c r="AC7" t="s">
        <v>19</v>
      </c>
    </row>
    <row r="8" spans="1:50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">
      <c r="A9">
        <v>39</v>
      </c>
      <c r="B9" t="s">
        <v>97</v>
      </c>
      <c r="C9" s="2">
        <v>44335.403101851851</v>
      </c>
      <c r="D9" t="s">
        <v>13</v>
      </c>
      <c r="E9" t="s">
        <v>14</v>
      </c>
      <c r="F9">
        <v>0</v>
      </c>
      <c r="G9">
        <v>6.1</v>
      </c>
      <c r="H9" s="3">
        <v>2663</v>
      </c>
      <c r="I9">
        <v>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97</v>
      </c>
      <c r="Q9" s="2">
        <v>44335.403101851851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97</v>
      </c>
      <c r="AE9" s="2">
        <v>44335.403101851851</v>
      </c>
      <c r="AF9" t="s">
        <v>13</v>
      </c>
      <c r="AG9" t="s">
        <v>14</v>
      </c>
      <c r="AH9">
        <v>0</v>
      </c>
      <c r="AI9">
        <v>12.199</v>
      </c>
      <c r="AJ9" s="3">
        <v>2113</v>
      </c>
      <c r="AK9">
        <v>0.43099999999999999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68" si="0">IF(H9&lt;15000,((0.00000002125*H9^2)+(0.002705*H9)+(-4.371)),(IF(H9&lt;700000,((-0.0000000008162*H9^2)+(0.003141*H9)+(0.4702)), ((0.000000003285*V9^2)+(0.1899*V9)+(559.5)))))</f>
        <v>2.9831108412499994</v>
      </c>
      <c r="AU9" s="7">
        <f t="shared" ref="AU9:AU68" si="1">((-0.00000006277*AJ9^2)+(0.1854*AJ9)+(34.83))</f>
        <v>426.29994644986999</v>
      </c>
      <c r="AW9" s="8">
        <f t="shared" ref="AW9:AW68" si="2">IF(H9&lt;10000,((-0.00000005795*H9^2)+(0.003823*H9)+(-6.715)),(IF(H9&lt;700000,((-0.0000000001209*H9^2)+(0.002635*H9)+(-0.4111)), ((-0.00000002007*V9^2)+(0.2564*V9)+(286.1)))))</f>
        <v>3.0546925764500017</v>
      </c>
      <c r="AX9" s="9">
        <f t="shared" ref="AX9:AX68" si="3">(-0.00000001626*AJ9^2)+(0.1912*AJ9)+(-3.858)</f>
        <v>400.07500285606</v>
      </c>
    </row>
    <row r="10" spans="1:50" x14ac:dyDescent="0.3">
      <c r="A10">
        <v>40</v>
      </c>
      <c r="B10" t="s">
        <v>98</v>
      </c>
      <c r="C10" s="2">
        <v>44335.424398148149</v>
      </c>
      <c r="D10" t="s">
        <v>16</v>
      </c>
      <c r="E10" t="s">
        <v>14</v>
      </c>
      <c r="F10">
        <v>0</v>
      </c>
      <c r="G10">
        <v>6.0890000000000004</v>
      </c>
      <c r="H10" s="3">
        <v>2993</v>
      </c>
      <c r="I10">
        <v>1E-3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98</v>
      </c>
      <c r="Q10" s="2">
        <v>44335.424398148149</v>
      </c>
      <c r="R10" t="s">
        <v>16</v>
      </c>
      <c r="S10" t="s">
        <v>14</v>
      </c>
      <c r="T10">
        <v>0</v>
      </c>
      <c r="U10" t="s">
        <v>15</v>
      </c>
      <c r="V10" s="3" t="s">
        <v>15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98</v>
      </c>
      <c r="AE10" s="2">
        <v>44335.424398148149</v>
      </c>
      <c r="AF10" t="s">
        <v>16</v>
      </c>
      <c r="AG10" t="s">
        <v>14</v>
      </c>
      <c r="AH10">
        <v>0</v>
      </c>
      <c r="AI10">
        <v>12.173</v>
      </c>
      <c r="AJ10" s="3">
        <v>2572</v>
      </c>
      <c r="AK10">
        <v>0.52300000000000002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3.9154235412499983</v>
      </c>
      <c r="AU10" s="7">
        <f t="shared" si="1"/>
        <v>511.26356490032003</v>
      </c>
      <c r="AW10" s="8">
        <f t="shared" si="2"/>
        <v>4.2081200604500015</v>
      </c>
      <c r="AX10" s="9">
        <f t="shared" si="3"/>
        <v>487.80083710816001</v>
      </c>
    </row>
    <row r="11" spans="1:50" x14ac:dyDescent="0.3">
      <c r="A11">
        <v>41</v>
      </c>
      <c r="B11" t="s">
        <v>99</v>
      </c>
      <c r="C11" s="2">
        <v>44335.44568287037</v>
      </c>
      <c r="D11">
        <v>15</v>
      </c>
      <c r="E11" t="s">
        <v>14</v>
      </c>
      <c r="F11">
        <v>0</v>
      </c>
      <c r="G11">
        <v>6.0220000000000002</v>
      </c>
      <c r="H11" s="3">
        <v>69077</v>
      </c>
      <c r="I11">
        <v>0.13900000000000001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99</v>
      </c>
      <c r="Q11" s="2">
        <v>44335.44568287037</v>
      </c>
      <c r="R11">
        <v>15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99</v>
      </c>
      <c r="AE11" s="2">
        <v>44335.44568287037</v>
      </c>
      <c r="AF11">
        <v>15</v>
      </c>
      <c r="AG11" t="s">
        <v>14</v>
      </c>
      <c r="AH11">
        <v>0</v>
      </c>
      <c r="AI11">
        <v>12.154</v>
      </c>
      <c r="AJ11" s="3">
        <v>16801</v>
      </c>
      <c r="AK11">
        <v>3.359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213.5464510195502</v>
      </c>
      <c r="AU11" s="7">
        <f t="shared" si="1"/>
        <v>3132.0170860652302</v>
      </c>
      <c r="AW11" s="8">
        <f t="shared" si="2"/>
        <v>181.02990469978391</v>
      </c>
      <c r="AX11" s="9">
        <f t="shared" si="3"/>
        <v>3203.9034312477397</v>
      </c>
    </row>
    <row r="12" spans="1:50" x14ac:dyDescent="0.3">
      <c r="A12">
        <v>42</v>
      </c>
      <c r="B12" t="s">
        <v>100</v>
      </c>
      <c r="C12" s="2">
        <v>44335.466956018521</v>
      </c>
      <c r="D12">
        <v>68</v>
      </c>
      <c r="E12" t="s">
        <v>14</v>
      </c>
      <c r="F12">
        <v>0</v>
      </c>
      <c r="G12">
        <v>6.0339999999999998</v>
      </c>
      <c r="H12" s="3">
        <v>5192</v>
      </c>
      <c r="I12">
        <v>6.0000000000000001E-3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100</v>
      </c>
      <c r="Q12" s="2">
        <v>44335.466956018521</v>
      </c>
      <c r="R12">
        <v>68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100</v>
      </c>
      <c r="AE12" s="2">
        <v>44335.466956018521</v>
      </c>
      <c r="AF12">
        <v>68</v>
      </c>
      <c r="AG12" t="s">
        <v>14</v>
      </c>
      <c r="AH12">
        <v>0</v>
      </c>
      <c r="AI12">
        <v>12.128</v>
      </c>
      <c r="AJ12" s="3">
        <v>7717</v>
      </c>
      <c r="AK12">
        <v>1.55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10.246193359999999</v>
      </c>
      <c r="AU12" s="7">
        <f t="shared" si="1"/>
        <v>1461.8237153734699</v>
      </c>
      <c r="AW12" s="8">
        <f t="shared" si="2"/>
        <v>11.571865731199999</v>
      </c>
      <c r="AX12" s="9">
        <f t="shared" si="3"/>
        <v>1470.6640830328602</v>
      </c>
    </row>
    <row r="13" spans="1:50" x14ac:dyDescent="0.3">
      <c r="A13">
        <v>43</v>
      </c>
      <c r="B13" t="s">
        <v>101</v>
      </c>
      <c r="C13" s="2">
        <v>44335.488229166665</v>
      </c>
      <c r="D13">
        <v>107</v>
      </c>
      <c r="E13" t="s">
        <v>14</v>
      </c>
      <c r="F13">
        <v>0</v>
      </c>
      <c r="G13">
        <v>6.0970000000000004</v>
      </c>
      <c r="H13" s="3">
        <v>2599</v>
      </c>
      <c r="I13">
        <v>1E-3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101</v>
      </c>
      <c r="Q13" s="2">
        <v>44335.488229166665</v>
      </c>
      <c r="R13">
        <v>107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101</v>
      </c>
      <c r="AE13" s="2">
        <v>44335.488229166665</v>
      </c>
      <c r="AF13">
        <v>107</v>
      </c>
      <c r="AG13" t="s">
        <v>14</v>
      </c>
      <c r="AH13">
        <v>0</v>
      </c>
      <c r="AI13">
        <v>12.196999999999999</v>
      </c>
      <c r="AJ13" s="3">
        <v>2596</v>
      </c>
      <c r="AK13">
        <v>0.52800000000000002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2.8028345212499994</v>
      </c>
      <c r="AU13" s="7">
        <f t="shared" si="1"/>
        <v>515.70537941168004</v>
      </c>
      <c r="AW13" s="8">
        <f t="shared" si="2"/>
        <v>2.8295362820500003</v>
      </c>
      <c r="AX13" s="9">
        <f t="shared" si="3"/>
        <v>492.38762034784003</v>
      </c>
    </row>
    <row r="14" spans="1:50" x14ac:dyDescent="0.3">
      <c r="A14">
        <v>44</v>
      </c>
      <c r="B14" t="s">
        <v>102</v>
      </c>
      <c r="C14" s="2">
        <v>44335.509467592594</v>
      </c>
      <c r="D14">
        <v>125</v>
      </c>
      <c r="E14" t="s">
        <v>14</v>
      </c>
      <c r="F14">
        <v>0</v>
      </c>
      <c r="G14">
        <v>6.1020000000000003</v>
      </c>
      <c r="H14" s="3">
        <v>2485</v>
      </c>
      <c r="I14">
        <v>0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102</v>
      </c>
      <c r="Q14" s="2">
        <v>44335.509467592594</v>
      </c>
      <c r="R14">
        <v>125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102</v>
      </c>
      <c r="AE14" s="2">
        <v>44335.509467592594</v>
      </c>
      <c r="AF14">
        <v>125</v>
      </c>
      <c r="AG14" t="s">
        <v>14</v>
      </c>
      <c r="AH14">
        <v>0</v>
      </c>
      <c r="AI14">
        <v>12.19</v>
      </c>
      <c r="AJ14" s="3">
        <v>2316</v>
      </c>
      <c r="AK14">
        <v>0.47199999999999998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2.4821485312499991</v>
      </c>
      <c r="AU14" s="7">
        <f t="shared" si="1"/>
        <v>463.87971075888004</v>
      </c>
      <c r="AW14" s="8">
        <f t="shared" si="2"/>
        <v>2.42730071125</v>
      </c>
      <c r="AX14" s="9">
        <f t="shared" si="3"/>
        <v>438.87398370144001</v>
      </c>
    </row>
    <row r="15" spans="1:50" x14ac:dyDescent="0.3">
      <c r="A15">
        <v>45</v>
      </c>
      <c r="B15" t="s">
        <v>103</v>
      </c>
      <c r="C15" s="2">
        <v>44335.530752314815</v>
      </c>
      <c r="D15">
        <v>32</v>
      </c>
      <c r="E15" t="s">
        <v>14</v>
      </c>
      <c r="F15">
        <v>0</v>
      </c>
      <c r="G15">
        <v>6.0270000000000001</v>
      </c>
      <c r="H15" s="3">
        <v>25220</v>
      </c>
      <c r="I15">
        <v>4.8000000000000001E-2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103</v>
      </c>
      <c r="Q15" s="2">
        <v>44335.530752314815</v>
      </c>
      <c r="R15">
        <v>32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103</v>
      </c>
      <c r="AE15" s="2">
        <v>44335.530752314815</v>
      </c>
      <c r="AF15">
        <v>32</v>
      </c>
      <c r="AG15" t="s">
        <v>14</v>
      </c>
      <c r="AH15">
        <v>0</v>
      </c>
      <c r="AI15">
        <v>12.148999999999999</v>
      </c>
      <c r="AJ15" s="3">
        <v>22470</v>
      </c>
      <c r="AK15">
        <v>4.4850000000000003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79.167077295920009</v>
      </c>
      <c r="AU15" s="7">
        <f t="shared" si="1"/>
        <v>4169.0753705070001</v>
      </c>
      <c r="AW15" s="8">
        <f t="shared" si="2"/>
        <v>65.966701748440002</v>
      </c>
      <c r="AX15" s="9">
        <f t="shared" si="3"/>
        <v>4284.1963113660004</v>
      </c>
    </row>
    <row r="16" spans="1:50" x14ac:dyDescent="0.3">
      <c r="A16">
        <v>46</v>
      </c>
      <c r="B16" t="s">
        <v>104</v>
      </c>
      <c r="C16" s="2">
        <v>44335.552025462966</v>
      </c>
      <c r="D16">
        <v>90</v>
      </c>
      <c r="E16" t="s">
        <v>14</v>
      </c>
      <c r="F16">
        <v>0</v>
      </c>
      <c r="G16">
        <v>6.0170000000000003</v>
      </c>
      <c r="H16" s="3">
        <v>9743</v>
      </c>
      <c r="I16">
        <v>1.6E-2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104</v>
      </c>
      <c r="Q16" s="2">
        <v>44335.552025462966</v>
      </c>
      <c r="R16">
        <v>90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104</v>
      </c>
      <c r="AE16" s="2">
        <v>44335.552025462966</v>
      </c>
      <c r="AF16">
        <v>90</v>
      </c>
      <c r="AG16" t="s">
        <v>14</v>
      </c>
      <c r="AH16">
        <v>0</v>
      </c>
      <c r="AI16">
        <v>12.071</v>
      </c>
      <c r="AJ16" s="3">
        <v>77772</v>
      </c>
      <c r="AK16">
        <v>15.365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24.000993541249997</v>
      </c>
      <c r="AU16" s="7">
        <f t="shared" si="1"/>
        <v>14074.095460324321</v>
      </c>
      <c r="AW16" s="8">
        <f t="shared" si="2"/>
        <v>25.031524460450001</v>
      </c>
      <c r="AX16" s="9">
        <f t="shared" si="3"/>
        <v>14767.800050420161</v>
      </c>
    </row>
    <row r="17" spans="1:50" x14ac:dyDescent="0.3">
      <c r="A17">
        <v>47</v>
      </c>
      <c r="B17" t="s">
        <v>105</v>
      </c>
      <c r="C17" s="2">
        <v>44335.573344907411</v>
      </c>
      <c r="D17">
        <v>114</v>
      </c>
      <c r="E17" t="s">
        <v>14</v>
      </c>
      <c r="F17">
        <v>0</v>
      </c>
      <c r="G17">
        <v>6.0839999999999996</v>
      </c>
      <c r="H17" s="3">
        <v>2888</v>
      </c>
      <c r="I17">
        <v>1E-3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105</v>
      </c>
      <c r="Q17" s="2">
        <v>44335.573344907411</v>
      </c>
      <c r="R17">
        <v>114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105</v>
      </c>
      <c r="AE17" s="2">
        <v>44335.573344907411</v>
      </c>
      <c r="AF17">
        <v>114</v>
      </c>
      <c r="AG17" t="s">
        <v>14</v>
      </c>
      <c r="AH17">
        <v>0</v>
      </c>
      <c r="AI17">
        <v>12.186</v>
      </c>
      <c r="AJ17" s="3">
        <v>2119</v>
      </c>
      <c r="AK17">
        <v>0.432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3.6182765599999991</v>
      </c>
      <c r="AU17" s="7">
        <f t="shared" si="1"/>
        <v>427.41075259403004</v>
      </c>
      <c r="AW17" s="8">
        <f t="shared" si="2"/>
        <v>3.8424894752000007</v>
      </c>
      <c r="AX17" s="9">
        <f t="shared" si="3"/>
        <v>401.22178998214002</v>
      </c>
    </row>
    <row r="18" spans="1:50" x14ac:dyDescent="0.3">
      <c r="A18">
        <v>48</v>
      </c>
      <c r="B18" t="s">
        <v>106</v>
      </c>
      <c r="C18" s="2">
        <v>44335.594629629632</v>
      </c>
      <c r="D18">
        <v>60</v>
      </c>
      <c r="E18" t="s">
        <v>14</v>
      </c>
      <c r="F18">
        <v>0</v>
      </c>
      <c r="G18">
        <v>6.0069999999999997</v>
      </c>
      <c r="H18" s="3">
        <v>24954</v>
      </c>
      <c r="I18">
        <v>4.7E-2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106</v>
      </c>
      <c r="Q18" s="2">
        <v>44335.594629629632</v>
      </c>
      <c r="R18">
        <v>60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106</v>
      </c>
      <c r="AE18" s="2">
        <v>44335.594629629632</v>
      </c>
      <c r="AF18">
        <v>60</v>
      </c>
      <c r="AG18" t="s">
        <v>14</v>
      </c>
      <c r="AH18">
        <v>0</v>
      </c>
      <c r="AI18">
        <v>12.131</v>
      </c>
      <c r="AJ18" s="3">
        <v>19567</v>
      </c>
      <c r="AK18">
        <v>3.9089999999999998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78.342464532920815</v>
      </c>
      <c r="AU18" s="7">
        <f t="shared" si="1"/>
        <v>3638.5192077154702</v>
      </c>
      <c r="AW18" s="8">
        <f t="shared" si="2"/>
        <v>65.267405314175605</v>
      </c>
      <c r="AX18" s="9">
        <f t="shared" si="3"/>
        <v>3731.1269746288604</v>
      </c>
    </row>
    <row r="19" spans="1:50" x14ac:dyDescent="0.3">
      <c r="A19">
        <v>49</v>
      </c>
      <c r="B19" t="s">
        <v>107</v>
      </c>
      <c r="C19" s="2">
        <v>44335.615925925929</v>
      </c>
      <c r="D19">
        <v>91</v>
      </c>
      <c r="E19" t="s">
        <v>14</v>
      </c>
      <c r="F19">
        <v>0</v>
      </c>
      <c r="G19">
        <v>6.0190000000000001</v>
      </c>
      <c r="H19" s="3">
        <v>10165</v>
      </c>
      <c r="I19">
        <v>1.6E-2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107</v>
      </c>
      <c r="Q19" s="2">
        <v>44335.615925925929</v>
      </c>
      <c r="R19">
        <v>91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107</v>
      </c>
      <c r="AE19" s="2">
        <v>44335.615925925929</v>
      </c>
      <c r="AF19">
        <v>91</v>
      </c>
      <c r="AG19" t="s">
        <v>14</v>
      </c>
      <c r="AH19">
        <v>0</v>
      </c>
      <c r="AI19">
        <v>12.074</v>
      </c>
      <c r="AJ19" s="3">
        <v>79511</v>
      </c>
      <c r="AK19">
        <v>15.704000000000001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25.321028531250001</v>
      </c>
      <c r="AU19" s="7">
        <f t="shared" si="1"/>
        <v>14379.337515174831</v>
      </c>
      <c r="AW19" s="8">
        <f t="shared" si="2"/>
        <v>26.361182738497501</v>
      </c>
      <c r="AX19" s="9">
        <f t="shared" si="3"/>
        <v>15095.849494292541</v>
      </c>
    </row>
    <row r="20" spans="1:50" x14ac:dyDescent="0.3">
      <c r="A20">
        <v>50</v>
      </c>
      <c r="B20" t="s">
        <v>108</v>
      </c>
      <c r="C20" s="2">
        <v>44335.63722222222</v>
      </c>
      <c r="D20">
        <v>9</v>
      </c>
      <c r="E20" t="s">
        <v>14</v>
      </c>
      <c r="F20">
        <v>0</v>
      </c>
      <c r="G20">
        <v>6.0010000000000003</v>
      </c>
      <c r="H20" s="3">
        <v>758296</v>
      </c>
      <c r="I20">
        <v>1.577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108</v>
      </c>
      <c r="Q20" s="2">
        <v>44335.63722222222</v>
      </c>
      <c r="R20">
        <v>9</v>
      </c>
      <c r="S20" t="s">
        <v>14</v>
      </c>
      <c r="T20">
        <v>0</v>
      </c>
      <c r="U20">
        <v>5.952</v>
      </c>
      <c r="V20" s="3">
        <v>6076</v>
      </c>
      <c r="W20">
        <v>1.746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108</v>
      </c>
      <c r="AE20" s="2">
        <v>44335.63722222222</v>
      </c>
      <c r="AF20">
        <v>9</v>
      </c>
      <c r="AG20" t="s">
        <v>14</v>
      </c>
      <c r="AH20">
        <v>0</v>
      </c>
      <c r="AI20">
        <v>12.112</v>
      </c>
      <c r="AJ20" s="3">
        <v>28180</v>
      </c>
      <c r="AK20">
        <v>5.617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1713.45367489416</v>
      </c>
      <c r="AU20" s="7">
        <f t="shared" si="1"/>
        <v>5209.5555646519997</v>
      </c>
      <c r="AW20" s="8">
        <f t="shared" si="2"/>
        <v>1843.2454602356802</v>
      </c>
      <c r="AX20" s="9">
        <f t="shared" si="3"/>
        <v>5371.245732376</v>
      </c>
    </row>
    <row r="21" spans="1:50" x14ac:dyDescent="0.3">
      <c r="A21">
        <v>51</v>
      </c>
      <c r="B21" t="s">
        <v>109</v>
      </c>
      <c r="C21" s="2">
        <v>44335.658530092594</v>
      </c>
      <c r="D21">
        <v>121</v>
      </c>
      <c r="E21" t="s">
        <v>14</v>
      </c>
      <c r="F21">
        <v>0</v>
      </c>
      <c r="G21">
        <v>6.0960000000000001</v>
      </c>
      <c r="H21" s="3">
        <v>2824</v>
      </c>
      <c r="I21">
        <v>1E-3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109</v>
      </c>
      <c r="Q21" s="2">
        <v>44335.658530092594</v>
      </c>
      <c r="R21">
        <v>121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109</v>
      </c>
      <c r="AE21" s="2">
        <v>44335.658530092594</v>
      </c>
      <c r="AF21">
        <v>121</v>
      </c>
      <c r="AG21" t="s">
        <v>14</v>
      </c>
      <c r="AH21">
        <v>0</v>
      </c>
      <c r="AI21">
        <v>12.167999999999999</v>
      </c>
      <c r="AJ21" s="3">
        <v>2294</v>
      </c>
      <c r="AK21">
        <v>0.46700000000000003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3.4373882399999989</v>
      </c>
      <c r="AU21" s="7">
        <f t="shared" si="1"/>
        <v>459.80727689228002</v>
      </c>
      <c r="AW21" s="8">
        <f t="shared" si="2"/>
        <v>3.6190021407999993</v>
      </c>
      <c r="AX21" s="9">
        <f t="shared" si="3"/>
        <v>434.66923279063997</v>
      </c>
    </row>
    <row r="22" spans="1:50" x14ac:dyDescent="0.3">
      <c r="A22">
        <v>52</v>
      </c>
      <c r="B22" t="s">
        <v>110</v>
      </c>
      <c r="C22" s="2">
        <v>44335.679803240739</v>
      </c>
      <c r="D22">
        <v>31</v>
      </c>
      <c r="E22" t="s">
        <v>14</v>
      </c>
      <c r="F22">
        <v>0</v>
      </c>
      <c r="G22">
        <v>6.0090000000000003</v>
      </c>
      <c r="H22" s="3">
        <v>25318</v>
      </c>
      <c r="I22">
        <v>4.8000000000000001E-2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110</v>
      </c>
      <c r="Q22" s="2">
        <v>44335.679803240739</v>
      </c>
      <c r="R22">
        <v>31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110</v>
      </c>
      <c r="AE22" s="2">
        <v>44335.679803240739</v>
      </c>
      <c r="AF22">
        <v>31</v>
      </c>
      <c r="AG22" t="s">
        <v>14</v>
      </c>
      <c r="AH22">
        <v>0</v>
      </c>
      <c r="AI22">
        <v>12.127000000000001</v>
      </c>
      <c r="AJ22" s="3">
        <v>21265</v>
      </c>
      <c r="AK22">
        <v>4.2460000000000004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79.470852882591203</v>
      </c>
      <c r="AU22" s="7">
        <f t="shared" si="1"/>
        <v>3948.9763918767503</v>
      </c>
      <c r="AW22" s="8">
        <f t="shared" si="2"/>
        <v>66.224332964108399</v>
      </c>
      <c r="AX22" s="9">
        <f t="shared" si="3"/>
        <v>4054.6572243415003</v>
      </c>
    </row>
    <row r="23" spans="1:50" x14ac:dyDescent="0.3">
      <c r="A23">
        <v>53</v>
      </c>
      <c r="B23" t="s">
        <v>111</v>
      </c>
      <c r="C23" s="2">
        <v>44335.70107638889</v>
      </c>
      <c r="D23">
        <v>54</v>
      </c>
      <c r="E23" t="s">
        <v>14</v>
      </c>
      <c r="F23">
        <v>0</v>
      </c>
      <c r="G23">
        <v>6.08</v>
      </c>
      <c r="H23" s="3">
        <v>3352</v>
      </c>
      <c r="I23">
        <v>2E-3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111</v>
      </c>
      <c r="Q23" s="2">
        <v>44335.70107638889</v>
      </c>
      <c r="R23">
        <v>54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111</v>
      </c>
      <c r="AE23" s="2">
        <v>44335.70107638889</v>
      </c>
      <c r="AF23">
        <v>54</v>
      </c>
      <c r="AG23" t="s">
        <v>14</v>
      </c>
      <c r="AH23">
        <v>0</v>
      </c>
      <c r="AI23">
        <v>12.151999999999999</v>
      </c>
      <c r="AJ23" s="3">
        <v>28551</v>
      </c>
      <c r="AK23">
        <v>5.6909999999999998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4.9349229599999997</v>
      </c>
      <c r="AU23" s="7">
        <f t="shared" si="1"/>
        <v>5277.0178318452299</v>
      </c>
      <c r="AW23" s="8">
        <f t="shared" si="2"/>
        <v>5.4485753631999998</v>
      </c>
      <c r="AX23" s="9">
        <f t="shared" si="3"/>
        <v>5441.8387048877403</v>
      </c>
    </row>
    <row r="24" spans="1:50" x14ac:dyDescent="0.3">
      <c r="A24">
        <v>54</v>
      </c>
      <c r="B24" t="s">
        <v>112</v>
      </c>
      <c r="C24" s="2">
        <v>44335.722372685188</v>
      </c>
      <c r="D24">
        <v>33</v>
      </c>
      <c r="E24" t="s">
        <v>14</v>
      </c>
      <c r="F24">
        <v>0</v>
      </c>
      <c r="G24">
        <v>6.0359999999999996</v>
      </c>
      <c r="H24" s="3">
        <v>28429</v>
      </c>
      <c r="I24">
        <v>5.3999999999999999E-2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112</v>
      </c>
      <c r="Q24" s="2">
        <v>44335.722372685188</v>
      </c>
      <c r="R24">
        <v>33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112</v>
      </c>
      <c r="AE24" s="2">
        <v>44335.722372685188</v>
      </c>
      <c r="AF24">
        <v>33</v>
      </c>
      <c r="AG24" t="s">
        <v>14</v>
      </c>
      <c r="AH24">
        <v>0</v>
      </c>
      <c r="AI24">
        <v>12.16</v>
      </c>
      <c r="AJ24" s="3">
        <v>23656</v>
      </c>
      <c r="AK24">
        <v>4.72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89.106029596935812</v>
      </c>
      <c r="AU24" s="7">
        <f t="shared" si="1"/>
        <v>4385.5259102892796</v>
      </c>
      <c r="AW24" s="8">
        <f t="shared" si="2"/>
        <v>74.401602647843092</v>
      </c>
      <c r="AX24" s="9">
        <f t="shared" si="3"/>
        <v>4510.0700009766406</v>
      </c>
    </row>
    <row r="25" spans="1:50" x14ac:dyDescent="0.3">
      <c r="A25">
        <v>55</v>
      </c>
      <c r="B25" t="s">
        <v>113</v>
      </c>
      <c r="C25" s="2">
        <v>44335.743668981479</v>
      </c>
      <c r="D25">
        <v>103</v>
      </c>
      <c r="E25" t="s">
        <v>14</v>
      </c>
      <c r="F25">
        <v>0</v>
      </c>
      <c r="G25">
        <v>6.0570000000000004</v>
      </c>
      <c r="H25" s="3">
        <v>4113</v>
      </c>
      <c r="I25">
        <v>4.0000000000000001E-3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113</v>
      </c>
      <c r="Q25" s="2">
        <v>44335.743668981479</v>
      </c>
      <c r="R25">
        <v>103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113</v>
      </c>
      <c r="AE25" s="2">
        <v>44335.743668981479</v>
      </c>
      <c r="AF25">
        <v>103</v>
      </c>
      <c r="AG25" t="s">
        <v>14</v>
      </c>
      <c r="AH25">
        <v>0</v>
      </c>
      <c r="AI25">
        <v>12.138</v>
      </c>
      <c r="AJ25" s="3">
        <v>21318</v>
      </c>
      <c r="AK25">
        <v>4.2560000000000002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7.1141463412499988</v>
      </c>
      <c r="AU25" s="7">
        <f t="shared" si="1"/>
        <v>3958.6609263265204</v>
      </c>
      <c r="AW25" s="8">
        <f t="shared" si="2"/>
        <v>8.0286722364499994</v>
      </c>
      <c r="AX25" s="9">
        <f t="shared" si="3"/>
        <v>4064.7541271637597</v>
      </c>
    </row>
    <row r="26" spans="1:50" x14ac:dyDescent="0.3">
      <c r="A26">
        <v>56</v>
      </c>
      <c r="B26" t="s">
        <v>114</v>
      </c>
      <c r="C26" s="2">
        <v>44335.764930555553</v>
      </c>
      <c r="D26">
        <v>35</v>
      </c>
      <c r="E26" t="s">
        <v>14</v>
      </c>
      <c r="F26">
        <v>0</v>
      </c>
      <c r="G26">
        <v>6.0369999999999999</v>
      </c>
      <c r="H26" s="3">
        <v>13746</v>
      </c>
      <c r="I26">
        <v>2.4E-2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114</v>
      </c>
      <c r="Q26" s="2">
        <v>44335.764930555553</v>
      </c>
      <c r="R26">
        <v>35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114</v>
      </c>
      <c r="AE26" s="2">
        <v>44335.764930555553</v>
      </c>
      <c r="AF26">
        <v>35</v>
      </c>
      <c r="AG26" t="s">
        <v>14</v>
      </c>
      <c r="AH26">
        <v>0</v>
      </c>
      <c r="AI26">
        <v>12.180999999999999</v>
      </c>
      <c r="AJ26" s="3">
        <v>9487</v>
      </c>
      <c r="AK26">
        <v>1.903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36.827170964999993</v>
      </c>
      <c r="AU26" s="7">
        <f t="shared" si="1"/>
        <v>1788.0703010818702</v>
      </c>
      <c r="AW26" s="8">
        <f t="shared" si="2"/>
        <v>35.786765640815609</v>
      </c>
      <c r="AX26" s="9">
        <f t="shared" si="3"/>
        <v>1808.5929484720602</v>
      </c>
    </row>
    <row r="27" spans="1:50" x14ac:dyDescent="0.3">
      <c r="A27">
        <v>57</v>
      </c>
      <c r="B27" t="s">
        <v>115</v>
      </c>
      <c r="C27" s="2">
        <v>44335.786215277774</v>
      </c>
      <c r="D27">
        <v>72</v>
      </c>
      <c r="E27" t="s">
        <v>14</v>
      </c>
      <c r="F27">
        <v>0</v>
      </c>
      <c r="G27">
        <v>6.07</v>
      </c>
      <c r="H27" s="3">
        <v>3782</v>
      </c>
      <c r="I27">
        <v>3.0000000000000001E-3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115</v>
      </c>
      <c r="Q27" s="2">
        <v>44335.786215277774</v>
      </c>
      <c r="R27">
        <v>72</v>
      </c>
      <c r="S27" t="s">
        <v>14</v>
      </c>
      <c r="T27">
        <v>0</v>
      </c>
      <c r="U27" t="s">
        <v>15</v>
      </c>
      <c r="V27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115</v>
      </c>
      <c r="AE27" s="2">
        <v>44335.786215277774</v>
      </c>
      <c r="AF27">
        <v>72</v>
      </c>
      <c r="AG27" t="s">
        <v>14</v>
      </c>
      <c r="AH27">
        <v>0</v>
      </c>
      <c r="AI27">
        <v>12.111000000000001</v>
      </c>
      <c r="AJ27" s="3">
        <v>35130</v>
      </c>
      <c r="AK27">
        <v>6.9930000000000003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0"/>
        <v>6.1632598849999987</v>
      </c>
      <c r="AU27" s="7">
        <f t="shared" si="1"/>
        <v>6470.466482187001</v>
      </c>
      <c r="AW27" s="8">
        <f t="shared" si="2"/>
        <v>6.9146967842000002</v>
      </c>
      <c r="AX27" s="9">
        <f t="shared" si="3"/>
        <v>6692.9312592060005</v>
      </c>
    </row>
    <row r="28" spans="1:50" x14ac:dyDescent="0.3">
      <c r="A28">
        <v>58</v>
      </c>
      <c r="B28" t="s">
        <v>116</v>
      </c>
      <c r="C28" s="2">
        <v>44335.807523148149</v>
      </c>
      <c r="D28">
        <v>111</v>
      </c>
      <c r="E28" t="s">
        <v>14</v>
      </c>
      <c r="F28">
        <v>0</v>
      </c>
      <c r="G28">
        <v>6.1079999999999997</v>
      </c>
      <c r="H28" s="3">
        <v>2730</v>
      </c>
      <c r="I28">
        <v>1E-3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116</v>
      </c>
      <c r="Q28" s="2">
        <v>44335.807523148149</v>
      </c>
      <c r="R28">
        <v>111</v>
      </c>
      <c r="S28" t="s">
        <v>14</v>
      </c>
      <c r="T28">
        <v>0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116</v>
      </c>
      <c r="AE28" s="2">
        <v>44335.807523148149</v>
      </c>
      <c r="AF28">
        <v>111</v>
      </c>
      <c r="AG28" t="s">
        <v>14</v>
      </c>
      <c r="AH28">
        <v>0</v>
      </c>
      <c r="AI28">
        <v>12.211</v>
      </c>
      <c r="AJ28" s="3">
        <v>2402</v>
      </c>
      <c r="AK28">
        <v>0.48899999999999999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0"/>
        <v>3.1720241249999992</v>
      </c>
      <c r="AU28" s="7">
        <f t="shared" si="1"/>
        <v>479.79864195691999</v>
      </c>
      <c r="AW28" s="8">
        <f t="shared" si="2"/>
        <v>3.2898944449999998</v>
      </c>
      <c r="AX28" s="9">
        <f t="shared" si="3"/>
        <v>455.31058623896001</v>
      </c>
    </row>
    <row r="29" spans="1:50" x14ac:dyDescent="0.3">
      <c r="A29">
        <v>59</v>
      </c>
      <c r="B29" t="s">
        <v>117</v>
      </c>
      <c r="C29" s="2">
        <v>44335.828819444447</v>
      </c>
      <c r="D29">
        <v>83</v>
      </c>
      <c r="E29" t="s">
        <v>14</v>
      </c>
      <c r="F29">
        <v>0</v>
      </c>
      <c r="G29">
        <v>6.0250000000000004</v>
      </c>
      <c r="H29" s="3">
        <v>746360</v>
      </c>
      <c r="I29">
        <v>1.552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117</v>
      </c>
      <c r="Q29" s="2">
        <v>44335.828819444447</v>
      </c>
      <c r="R29">
        <v>83</v>
      </c>
      <c r="S29" t="s">
        <v>14</v>
      </c>
      <c r="T29">
        <v>0</v>
      </c>
      <c r="U29">
        <v>5.98</v>
      </c>
      <c r="V29" s="3">
        <v>6185</v>
      </c>
      <c r="W29">
        <v>1.7749999999999999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117</v>
      </c>
      <c r="AE29" s="2">
        <v>44335.828819444447</v>
      </c>
      <c r="AF29">
        <v>83</v>
      </c>
      <c r="AG29" t="s">
        <v>14</v>
      </c>
      <c r="AH29">
        <v>0</v>
      </c>
      <c r="AI29">
        <v>12.159000000000001</v>
      </c>
      <c r="AJ29" s="3">
        <v>24456</v>
      </c>
      <c r="AK29">
        <v>4.8789999999999996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0"/>
        <v>1734.1571651291251</v>
      </c>
      <c r="AU29" s="7">
        <f t="shared" si="1"/>
        <v>4531.4299180972803</v>
      </c>
      <c r="AW29" s="8">
        <f t="shared" si="2"/>
        <v>1871.1662377042503</v>
      </c>
      <c r="AX29" s="9">
        <f t="shared" si="3"/>
        <v>4662.4041600806404</v>
      </c>
    </row>
    <row r="30" spans="1:50" x14ac:dyDescent="0.3">
      <c r="A30">
        <v>60</v>
      </c>
      <c r="B30" t="s">
        <v>118</v>
      </c>
      <c r="C30" s="2">
        <v>44335.850104166668</v>
      </c>
      <c r="D30">
        <v>88</v>
      </c>
      <c r="E30" t="s">
        <v>14</v>
      </c>
      <c r="F30">
        <v>0</v>
      </c>
      <c r="G30">
        <v>6.0540000000000003</v>
      </c>
      <c r="H30" s="3">
        <v>6188</v>
      </c>
      <c r="I30">
        <v>8.0000000000000002E-3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118</v>
      </c>
      <c r="Q30" s="2">
        <v>44335.850104166668</v>
      </c>
      <c r="R30">
        <v>88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118</v>
      </c>
      <c r="AE30" s="2">
        <v>44335.850104166668</v>
      </c>
      <c r="AF30">
        <v>88</v>
      </c>
      <c r="AG30" t="s">
        <v>14</v>
      </c>
      <c r="AH30">
        <v>0</v>
      </c>
      <c r="AI30">
        <v>12.135999999999999</v>
      </c>
      <c r="AJ30" s="3">
        <v>60335</v>
      </c>
      <c r="AK30">
        <v>11.955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0"/>
        <v>13.18123106</v>
      </c>
      <c r="AU30" s="7">
        <f t="shared" si="1"/>
        <v>10992.436601636751</v>
      </c>
      <c r="AW30" s="8">
        <f t="shared" si="2"/>
        <v>14.722740615199999</v>
      </c>
      <c r="AX30" s="9">
        <f t="shared" si="3"/>
        <v>11473.002523221499</v>
      </c>
    </row>
    <row r="31" spans="1:50" x14ac:dyDescent="0.3">
      <c r="A31">
        <v>61</v>
      </c>
      <c r="B31" t="s">
        <v>119</v>
      </c>
      <c r="C31" s="2">
        <v>44335.871435185189</v>
      </c>
      <c r="D31">
        <v>123</v>
      </c>
      <c r="E31" t="s">
        <v>14</v>
      </c>
      <c r="F31">
        <v>0</v>
      </c>
      <c r="G31">
        <v>6.14</v>
      </c>
      <c r="H31" s="3">
        <v>2638</v>
      </c>
      <c r="I31">
        <v>1E-3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119</v>
      </c>
      <c r="Q31" s="2">
        <v>44335.871435185189</v>
      </c>
      <c r="R31">
        <v>123</v>
      </c>
      <c r="S31" t="s">
        <v>14</v>
      </c>
      <c r="T31">
        <v>0</v>
      </c>
      <c r="U31" t="s">
        <v>15</v>
      </c>
      <c r="V31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119</v>
      </c>
      <c r="AE31" s="2">
        <v>44335.871435185189</v>
      </c>
      <c r="AF31">
        <v>123</v>
      </c>
      <c r="AG31" t="s">
        <v>14</v>
      </c>
      <c r="AH31">
        <v>0</v>
      </c>
      <c r="AI31">
        <v>12.208</v>
      </c>
      <c r="AJ31" s="3">
        <v>2351</v>
      </c>
      <c r="AK31">
        <v>0.47899999999999998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0"/>
        <v>2.912669685</v>
      </c>
      <c r="AU31" s="7">
        <f t="shared" si="1"/>
        <v>470.35845759323001</v>
      </c>
      <c r="AW31" s="8">
        <f t="shared" si="2"/>
        <v>2.9667974002000008</v>
      </c>
      <c r="AX31" s="9">
        <f t="shared" si="3"/>
        <v>445.56332771174004</v>
      </c>
    </row>
    <row r="32" spans="1:50" x14ac:dyDescent="0.3">
      <c r="A32">
        <v>62</v>
      </c>
      <c r="B32" t="s">
        <v>120</v>
      </c>
      <c r="C32" s="2">
        <v>44335.89271990741</v>
      </c>
      <c r="D32">
        <v>71</v>
      </c>
      <c r="E32" t="s">
        <v>14</v>
      </c>
      <c r="F32">
        <v>0</v>
      </c>
      <c r="G32">
        <v>6.0330000000000004</v>
      </c>
      <c r="H32" s="3">
        <v>57446</v>
      </c>
      <c r="I32">
        <v>0.115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120</v>
      </c>
      <c r="Q32" s="2">
        <v>44335.89271990741</v>
      </c>
      <c r="R32">
        <v>71</v>
      </c>
      <c r="S32" t="s">
        <v>14</v>
      </c>
      <c r="T32">
        <v>0</v>
      </c>
      <c r="U32" t="s">
        <v>15</v>
      </c>
      <c r="V3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120</v>
      </c>
      <c r="AE32" s="2">
        <v>44335.89271990741</v>
      </c>
      <c r="AF32">
        <v>71</v>
      </c>
      <c r="AG32" t="s">
        <v>14</v>
      </c>
      <c r="AH32">
        <v>0</v>
      </c>
      <c r="AI32">
        <v>12.18</v>
      </c>
      <c r="AJ32" s="3">
        <v>12752</v>
      </c>
      <c r="AK32">
        <v>2.5529999999999999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0"/>
        <v>178.21459097196083</v>
      </c>
      <c r="AU32" s="7">
        <f t="shared" si="1"/>
        <v>2388.8435503539199</v>
      </c>
      <c r="AW32" s="8">
        <f t="shared" si="2"/>
        <v>150.56013481145561</v>
      </c>
      <c r="AX32" s="9">
        <f t="shared" si="3"/>
        <v>2431.68030442496</v>
      </c>
    </row>
    <row r="33" spans="1:50" x14ac:dyDescent="0.3">
      <c r="A33">
        <v>63</v>
      </c>
      <c r="B33" t="s">
        <v>121</v>
      </c>
      <c r="C33" s="2">
        <v>44335.914004629631</v>
      </c>
      <c r="D33">
        <v>110</v>
      </c>
      <c r="E33" t="s">
        <v>14</v>
      </c>
      <c r="F33">
        <v>0</v>
      </c>
      <c r="G33">
        <v>6.1180000000000003</v>
      </c>
      <c r="H33" s="3">
        <v>2562</v>
      </c>
      <c r="I33">
        <v>1E-3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121</v>
      </c>
      <c r="Q33" s="2">
        <v>44335.914004629631</v>
      </c>
      <c r="R33">
        <v>110</v>
      </c>
      <c r="S33" t="s">
        <v>14</v>
      </c>
      <c r="T33">
        <v>0</v>
      </c>
      <c r="U33" t="s">
        <v>15</v>
      </c>
      <c r="V3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121</v>
      </c>
      <c r="AE33" s="2">
        <v>44335.914004629631</v>
      </c>
      <c r="AF33">
        <v>110</v>
      </c>
      <c r="AG33" t="s">
        <v>14</v>
      </c>
      <c r="AH33">
        <v>0</v>
      </c>
      <c r="AI33">
        <v>12.192</v>
      </c>
      <c r="AJ33" s="3">
        <v>2039</v>
      </c>
      <c r="AK33">
        <v>0.41699999999999998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0"/>
        <v>2.6986916849999991</v>
      </c>
      <c r="AU33" s="7">
        <f t="shared" si="1"/>
        <v>412.59963240682998</v>
      </c>
      <c r="AW33" s="8">
        <f t="shared" si="2"/>
        <v>2.6991512401999991</v>
      </c>
      <c r="AX33" s="9">
        <f t="shared" si="3"/>
        <v>385.93119870854002</v>
      </c>
    </row>
    <row r="34" spans="1:50" x14ac:dyDescent="0.3">
      <c r="A34">
        <v>64</v>
      </c>
      <c r="B34" t="s">
        <v>122</v>
      </c>
      <c r="C34" s="2">
        <v>44335.935324074075</v>
      </c>
      <c r="D34">
        <v>21</v>
      </c>
      <c r="E34" t="s">
        <v>14</v>
      </c>
      <c r="F34">
        <v>0</v>
      </c>
      <c r="G34">
        <v>6.0129999999999999</v>
      </c>
      <c r="H34" s="3">
        <v>15093</v>
      </c>
      <c r="I34">
        <v>2.7E-2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122</v>
      </c>
      <c r="Q34" s="2">
        <v>44335.935324074075</v>
      </c>
      <c r="R34">
        <v>21</v>
      </c>
      <c r="S34" t="s">
        <v>14</v>
      </c>
      <c r="T34">
        <v>0</v>
      </c>
      <c r="U34" t="s">
        <v>15</v>
      </c>
      <c r="V34" s="3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122</v>
      </c>
      <c r="AE34" s="2">
        <v>44335.935324074075</v>
      </c>
      <c r="AF34">
        <v>21</v>
      </c>
      <c r="AG34" t="s">
        <v>14</v>
      </c>
      <c r="AH34">
        <v>0</v>
      </c>
      <c r="AI34">
        <v>12.144</v>
      </c>
      <c r="AJ34" s="3">
        <v>9126</v>
      </c>
      <c r="AK34">
        <v>1.831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0"/>
        <v>47.691383742686199</v>
      </c>
      <c r="AU34" s="7">
        <f t="shared" si="1"/>
        <v>1721.5626711034802</v>
      </c>
      <c r="AW34" s="8">
        <f t="shared" si="2"/>
        <v>39.331414143335905</v>
      </c>
      <c r="AX34" s="9">
        <f t="shared" si="3"/>
        <v>1739.6790041762401</v>
      </c>
    </row>
    <row r="35" spans="1:50" x14ac:dyDescent="0.3">
      <c r="A35">
        <v>65</v>
      </c>
      <c r="B35" t="s">
        <v>123</v>
      </c>
      <c r="C35" s="2">
        <v>44335.956655092596</v>
      </c>
      <c r="D35">
        <v>52</v>
      </c>
      <c r="E35" t="s">
        <v>14</v>
      </c>
      <c r="F35">
        <v>0</v>
      </c>
      <c r="G35">
        <v>6.05</v>
      </c>
      <c r="H35" s="3">
        <v>3840</v>
      </c>
      <c r="I35">
        <v>3.0000000000000001E-3</v>
      </c>
      <c r="J35" t="s">
        <v>15</v>
      </c>
      <c r="K35" t="s">
        <v>15</v>
      </c>
      <c r="L35" t="s">
        <v>15</v>
      </c>
      <c r="M35" t="s">
        <v>15</v>
      </c>
      <c r="O35">
        <v>65</v>
      </c>
      <c r="P35" t="s">
        <v>123</v>
      </c>
      <c r="Q35" s="2">
        <v>44335.956655092596</v>
      </c>
      <c r="R35">
        <v>52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65</v>
      </c>
      <c r="AD35" t="s">
        <v>123</v>
      </c>
      <c r="AE35" s="2">
        <v>44335.956655092596</v>
      </c>
      <c r="AF35">
        <v>52</v>
      </c>
      <c r="AG35" t="s">
        <v>14</v>
      </c>
      <c r="AH35">
        <v>0</v>
      </c>
      <c r="AI35">
        <v>12.125</v>
      </c>
      <c r="AJ35" s="3">
        <v>28814</v>
      </c>
      <c r="AK35">
        <v>5.7430000000000003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0"/>
        <v>6.3295440000000003</v>
      </c>
      <c r="AU35" s="7">
        <f t="shared" si="1"/>
        <v>5324.8310211690796</v>
      </c>
      <c r="AW35" s="8">
        <f t="shared" si="2"/>
        <v>7.1108124799999999</v>
      </c>
      <c r="AX35" s="9">
        <f t="shared" si="3"/>
        <v>5491.8789903490406</v>
      </c>
    </row>
    <row r="36" spans="1:50" x14ac:dyDescent="0.3">
      <c r="A36">
        <v>66</v>
      </c>
      <c r="B36" t="s">
        <v>124</v>
      </c>
      <c r="C36" s="2">
        <v>44335.97792824074</v>
      </c>
      <c r="D36">
        <v>94</v>
      </c>
      <c r="E36" t="s">
        <v>14</v>
      </c>
      <c r="F36">
        <v>0</v>
      </c>
      <c r="G36">
        <v>6.0330000000000004</v>
      </c>
      <c r="H36" s="3">
        <v>37498</v>
      </c>
      <c r="I36">
        <v>7.2999999999999995E-2</v>
      </c>
      <c r="J36" t="s">
        <v>15</v>
      </c>
      <c r="K36" t="s">
        <v>15</v>
      </c>
      <c r="L36" t="s">
        <v>15</v>
      </c>
      <c r="M36" t="s">
        <v>15</v>
      </c>
      <c r="O36">
        <v>66</v>
      </c>
      <c r="P36" t="s">
        <v>124</v>
      </c>
      <c r="Q36" s="2">
        <v>44335.97792824074</v>
      </c>
      <c r="R36">
        <v>94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66</v>
      </c>
      <c r="AD36" t="s">
        <v>124</v>
      </c>
      <c r="AE36" s="2">
        <v>44335.97792824074</v>
      </c>
      <c r="AF36">
        <v>94</v>
      </c>
      <c r="AG36" t="s">
        <v>14</v>
      </c>
      <c r="AH36">
        <v>0</v>
      </c>
      <c r="AI36">
        <v>12.170999999999999</v>
      </c>
      <c r="AJ36" s="3">
        <v>14632</v>
      </c>
      <c r="AK36">
        <v>2.927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0"/>
        <v>117.10375917673521</v>
      </c>
      <c r="AU36" s="7">
        <f t="shared" si="1"/>
        <v>2734.1640302355199</v>
      </c>
      <c r="AW36" s="8">
        <f t="shared" si="2"/>
        <v>98.226132509516404</v>
      </c>
      <c r="AX36" s="9">
        <f t="shared" si="3"/>
        <v>2790.2992084057601</v>
      </c>
    </row>
    <row r="37" spans="1:50" x14ac:dyDescent="0.3">
      <c r="A37">
        <v>67</v>
      </c>
      <c r="B37" t="s">
        <v>125</v>
      </c>
      <c r="C37" s="2">
        <v>44335.999236111114</v>
      </c>
      <c r="D37">
        <v>39</v>
      </c>
      <c r="E37" t="s">
        <v>14</v>
      </c>
      <c r="F37">
        <v>0</v>
      </c>
      <c r="G37">
        <v>6.056</v>
      </c>
      <c r="H37" s="3">
        <v>216258</v>
      </c>
      <c r="I37">
        <v>0.44600000000000001</v>
      </c>
      <c r="J37" t="s">
        <v>15</v>
      </c>
      <c r="K37" t="s">
        <v>15</v>
      </c>
      <c r="L37" t="s">
        <v>15</v>
      </c>
      <c r="M37" t="s">
        <v>15</v>
      </c>
      <c r="O37">
        <v>67</v>
      </c>
      <c r="P37" t="s">
        <v>125</v>
      </c>
      <c r="Q37" s="2">
        <v>44335.999236111114</v>
      </c>
      <c r="R37">
        <v>39</v>
      </c>
      <c r="S37" t="s">
        <v>14</v>
      </c>
      <c r="T37">
        <v>0</v>
      </c>
      <c r="U37">
        <v>6.0060000000000002</v>
      </c>
      <c r="V37" s="3">
        <v>1770</v>
      </c>
      <c r="W37">
        <v>0.59</v>
      </c>
      <c r="X37" t="s">
        <v>15</v>
      </c>
      <c r="Y37" t="s">
        <v>15</v>
      </c>
      <c r="Z37" t="s">
        <v>15</v>
      </c>
      <c r="AA37" t="s">
        <v>15</v>
      </c>
      <c r="AC37">
        <v>67</v>
      </c>
      <c r="AD37" t="s">
        <v>125</v>
      </c>
      <c r="AE37" s="2">
        <v>44335.999236111114</v>
      </c>
      <c r="AF37">
        <v>39</v>
      </c>
      <c r="AG37" t="s">
        <v>14</v>
      </c>
      <c r="AH37">
        <v>0</v>
      </c>
      <c r="AI37">
        <v>12.189</v>
      </c>
      <c r="AJ37" s="3">
        <v>26650</v>
      </c>
      <c r="AK37">
        <v>5.3140000000000001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0"/>
        <v>641.56492608326323</v>
      </c>
      <c r="AU37" s="7">
        <f t="shared" si="1"/>
        <v>4931.1593336750002</v>
      </c>
      <c r="AW37" s="8">
        <f t="shared" si="2"/>
        <v>563.77453652201234</v>
      </c>
      <c r="AX37" s="9">
        <f t="shared" si="3"/>
        <v>5080.0737821500006</v>
      </c>
    </row>
    <row r="38" spans="1:50" x14ac:dyDescent="0.3">
      <c r="A38">
        <v>68</v>
      </c>
      <c r="B38" t="s">
        <v>126</v>
      </c>
      <c r="C38" s="2">
        <v>44336.020543981482</v>
      </c>
      <c r="D38">
        <v>124</v>
      </c>
      <c r="E38" t="s">
        <v>14</v>
      </c>
      <c r="F38">
        <v>0</v>
      </c>
      <c r="G38">
        <v>6.0810000000000004</v>
      </c>
      <c r="H38" s="3">
        <v>2199</v>
      </c>
      <c r="I38">
        <v>0</v>
      </c>
      <c r="J38" t="s">
        <v>15</v>
      </c>
      <c r="K38" t="s">
        <v>15</v>
      </c>
      <c r="L38" t="s">
        <v>15</v>
      </c>
      <c r="M38" t="s">
        <v>15</v>
      </c>
      <c r="O38">
        <v>68</v>
      </c>
      <c r="P38" t="s">
        <v>126</v>
      </c>
      <c r="Q38" s="2">
        <v>44336.020543981482</v>
      </c>
      <c r="R38">
        <v>124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68</v>
      </c>
      <c r="AD38" t="s">
        <v>126</v>
      </c>
      <c r="AE38" s="2">
        <v>44336.020543981482</v>
      </c>
      <c r="AF38">
        <v>124</v>
      </c>
      <c r="AG38" t="s">
        <v>14</v>
      </c>
      <c r="AH38">
        <v>0</v>
      </c>
      <c r="AI38">
        <v>12.185</v>
      </c>
      <c r="AJ38" s="3">
        <v>2300</v>
      </c>
      <c r="AK38">
        <v>0.46899999999999997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0"/>
        <v>1.6800515212499993</v>
      </c>
      <c r="AU38" s="7">
        <f t="shared" si="1"/>
        <v>460.91794670000002</v>
      </c>
      <c r="AW38" s="8">
        <f t="shared" si="2"/>
        <v>1.4115539220500004</v>
      </c>
      <c r="AX38" s="9">
        <f t="shared" si="3"/>
        <v>435.81598460000004</v>
      </c>
    </row>
    <row r="39" spans="1:50" x14ac:dyDescent="0.3">
      <c r="A39">
        <v>69</v>
      </c>
      <c r="B39" t="s">
        <v>127</v>
      </c>
      <c r="C39" s="2">
        <v>44336.04184027778</v>
      </c>
      <c r="D39">
        <v>76</v>
      </c>
      <c r="E39" t="s">
        <v>14</v>
      </c>
      <c r="F39">
        <v>0</v>
      </c>
      <c r="G39">
        <v>6.03</v>
      </c>
      <c r="H39" s="3">
        <v>28246</v>
      </c>
      <c r="I39">
        <v>5.3999999999999999E-2</v>
      </c>
      <c r="J39" t="s">
        <v>15</v>
      </c>
      <c r="K39" t="s">
        <v>15</v>
      </c>
      <c r="L39" t="s">
        <v>15</v>
      </c>
      <c r="M39" t="s">
        <v>15</v>
      </c>
      <c r="O39">
        <v>69</v>
      </c>
      <c r="P39" t="s">
        <v>127</v>
      </c>
      <c r="Q39" s="2">
        <v>44336.04184027778</v>
      </c>
      <c r="R39">
        <v>76</v>
      </c>
      <c r="S39" t="s">
        <v>14</v>
      </c>
      <c r="T39">
        <v>0</v>
      </c>
      <c r="U39" t="s">
        <v>15</v>
      </c>
      <c r="V39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69</v>
      </c>
      <c r="AD39" t="s">
        <v>127</v>
      </c>
      <c r="AE39" s="2">
        <v>44336.04184027778</v>
      </c>
      <c r="AF39">
        <v>76</v>
      </c>
      <c r="AG39" t="s">
        <v>14</v>
      </c>
      <c r="AH39">
        <v>0</v>
      </c>
      <c r="AI39">
        <v>12.05</v>
      </c>
      <c r="AJ39" s="3">
        <v>141497</v>
      </c>
      <c r="AK39">
        <v>27.67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0"/>
        <v>88.539691835640809</v>
      </c>
      <c r="AU39" s="7">
        <f t="shared" si="1"/>
        <v>25011.630458665073</v>
      </c>
      <c r="AW39" s="8">
        <f t="shared" si="2"/>
        <v>73.920651565215607</v>
      </c>
      <c r="AX39" s="9">
        <f t="shared" si="3"/>
        <v>26724.82041959366</v>
      </c>
    </row>
    <row r="40" spans="1:50" x14ac:dyDescent="0.3">
      <c r="A40">
        <v>70</v>
      </c>
      <c r="B40" t="s">
        <v>128</v>
      </c>
      <c r="C40" s="2">
        <v>44336.063159722224</v>
      </c>
      <c r="D40">
        <v>98</v>
      </c>
      <c r="E40" t="s">
        <v>14</v>
      </c>
      <c r="F40">
        <v>0</v>
      </c>
      <c r="G40">
        <v>6.0359999999999996</v>
      </c>
      <c r="H40" s="3">
        <v>14832</v>
      </c>
      <c r="I40">
        <v>2.5999999999999999E-2</v>
      </c>
      <c r="J40" t="s">
        <v>15</v>
      </c>
      <c r="K40" t="s">
        <v>15</v>
      </c>
      <c r="L40" t="s">
        <v>15</v>
      </c>
      <c r="M40" t="s">
        <v>15</v>
      </c>
      <c r="O40">
        <v>70</v>
      </c>
      <c r="P40" t="s">
        <v>128</v>
      </c>
      <c r="Q40" s="2">
        <v>44336.063159722224</v>
      </c>
      <c r="R40">
        <v>98</v>
      </c>
      <c r="S40" t="s">
        <v>14</v>
      </c>
      <c r="T40">
        <v>0</v>
      </c>
      <c r="U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A40" t="s">
        <v>15</v>
      </c>
      <c r="AC40">
        <v>70</v>
      </c>
      <c r="AD40" t="s">
        <v>128</v>
      </c>
      <c r="AE40" s="2">
        <v>44336.063159722224</v>
      </c>
      <c r="AF40">
        <v>98</v>
      </c>
      <c r="AG40" t="s">
        <v>14</v>
      </c>
      <c r="AH40">
        <v>0</v>
      </c>
      <c r="AI40">
        <v>12.18</v>
      </c>
      <c r="AJ40" s="3">
        <v>6644</v>
      </c>
      <c r="AK40">
        <v>1.3360000000000001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0"/>
        <v>40.424309759999993</v>
      </c>
      <c r="AU40" s="7">
        <f t="shared" si="1"/>
        <v>1263.8567604612799</v>
      </c>
      <c r="AW40" s="8">
        <f t="shared" si="2"/>
        <v>38.644623423718407</v>
      </c>
      <c r="AX40" s="9">
        <f t="shared" si="3"/>
        <v>1265.7570391126401</v>
      </c>
    </row>
    <row r="41" spans="1:50" x14ac:dyDescent="0.3">
      <c r="A41">
        <v>71</v>
      </c>
      <c r="B41" t="s">
        <v>129</v>
      </c>
      <c r="C41" s="2">
        <v>44336.084479166668</v>
      </c>
      <c r="D41">
        <v>23</v>
      </c>
      <c r="E41" t="s">
        <v>14</v>
      </c>
      <c r="F41">
        <v>0</v>
      </c>
      <c r="G41">
        <v>6.0330000000000004</v>
      </c>
      <c r="H41" s="3">
        <v>86321</v>
      </c>
      <c r="I41">
        <v>0.17499999999999999</v>
      </c>
      <c r="J41" t="s">
        <v>15</v>
      </c>
      <c r="K41" t="s">
        <v>15</v>
      </c>
      <c r="L41" t="s">
        <v>15</v>
      </c>
      <c r="M41" t="s">
        <v>15</v>
      </c>
      <c r="O41">
        <v>71</v>
      </c>
      <c r="P41" t="s">
        <v>129</v>
      </c>
      <c r="Q41" s="2">
        <v>44336.084479166668</v>
      </c>
      <c r="R41">
        <v>23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71</v>
      </c>
      <c r="AD41" t="s">
        <v>129</v>
      </c>
      <c r="AE41" s="2">
        <v>44336.084479166668</v>
      </c>
      <c r="AF41">
        <v>23</v>
      </c>
      <c r="AG41" t="s">
        <v>14</v>
      </c>
      <c r="AH41">
        <v>0</v>
      </c>
      <c r="AI41">
        <v>12.172000000000001</v>
      </c>
      <c r="AJ41" s="3">
        <v>16229</v>
      </c>
      <c r="AK41">
        <v>3.2450000000000001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si="0"/>
        <v>265.52269766353584</v>
      </c>
      <c r="AU41" s="7">
        <f t="shared" si="1"/>
        <v>3027.1542097184301</v>
      </c>
      <c r="AW41" s="8">
        <f t="shared" si="2"/>
        <v>226.1438710115431</v>
      </c>
      <c r="AX41" s="9">
        <f t="shared" si="3"/>
        <v>3094.84423402934</v>
      </c>
    </row>
    <row r="42" spans="1:50" x14ac:dyDescent="0.3">
      <c r="A42">
        <v>72</v>
      </c>
      <c r="B42" t="s">
        <v>130</v>
      </c>
      <c r="C42" s="2">
        <v>44336.105763888889</v>
      </c>
      <c r="D42">
        <v>63</v>
      </c>
      <c r="E42" t="s">
        <v>14</v>
      </c>
      <c r="F42">
        <v>0</v>
      </c>
      <c r="G42">
        <v>6.008</v>
      </c>
      <c r="H42" s="3">
        <v>87566</v>
      </c>
      <c r="I42">
        <v>0.17799999999999999</v>
      </c>
      <c r="J42" t="s">
        <v>15</v>
      </c>
      <c r="K42" t="s">
        <v>15</v>
      </c>
      <c r="L42" t="s">
        <v>15</v>
      </c>
      <c r="M42" t="s">
        <v>15</v>
      </c>
      <c r="O42">
        <v>72</v>
      </c>
      <c r="P42" t="s">
        <v>130</v>
      </c>
      <c r="Q42" s="2">
        <v>44336.105763888889</v>
      </c>
      <c r="R42">
        <v>63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72</v>
      </c>
      <c r="AD42" t="s">
        <v>130</v>
      </c>
      <c r="AE42" s="2">
        <v>44336.105763888889</v>
      </c>
      <c r="AF42">
        <v>63</v>
      </c>
      <c r="AG42" t="s">
        <v>14</v>
      </c>
      <c r="AH42">
        <v>0</v>
      </c>
      <c r="AI42">
        <v>12.105</v>
      </c>
      <c r="AJ42" s="3">
        <v>59053</v>
      </c>
      <c r="AK42">
        <v>11.704000000000001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0"/>
        <v>269.25654408463276</v>
      </c>
      <c r="AU42" s="7">
        <f t="shared" si="1"/>
        <v>10764.36109009907</v>
      </c>
      <c r="AW42" s="8">
        <f t="shared" si="2"/>
        <v>229.3982724533596</v>
      </c>
      <c r="AX42" s="9">
        <f t="shared" si="3"/>
        <v>11230.37280428566</v>
      </c>
    </row>
    <row r="43" spans="1:50" x14ac:dyDescent="0.3">
      <c r="A43">
        <v>73</v>
      </c>
      <c r="B43" t="s">
        <v>131</v>
      </c>
      <c r="C43" s="2">
        <v>44336.127071759256</v>
      </c>
      <c r="D43">
        <v>106</v>
      </c>
      <c r="E43" t="s">
        <v>14</v>
      </c>
      <c r="F43">
        <v>0</v>
      </c>
      <c r="G43">
        <v>6.0860000000000003</v>
      </c>
      <c r="H43" s="3">
        <v>1780</v>
      </c>
      <c r="I43">
        <v>-1E-3</v>
      </c>
      <c r="J43" t="s">
        <v>15</v>
      </c>
      <c r="K43" t="s">
        <v>15</v>
      </c>
      <c r="L43" t="s">
        <v>15</v>
      </c>
      <c r="M43" t="s">
        <v>15</v>
      </c>
      <c r="O43">
        <v>73</v>
      </c>
      <c r="P43" t="s">
        <v>131</v>
      </c>
      <c r="Q43" s="2">
        <v>44336.127071759256</v>
      </c>
      <c r="R43">
        <v>106</v>
      </c>
      <c r="S43" t="s">
        <v>14</v>
      </c>
      <c r="T43">
        <v>0</v>
      </c>
      <c r="U43" t="s">
        <v>15</v>
      </c>
      <c r="V43" t="s">
        <v>15</v>
      </c>
      <c r="W43" t="s">
        <v>15</v>
      </c>
      <c r="X43" t="s">
        <v>15</v>
      </c>
      <c r="Y43" t="s">
        <v>15</v>
      </c>
      <c r="Z43" t="s">
        <v>15</v>
      </c>
      <c r="AA43" t="s">
        <v>15</v>
      </c>
      <c r="AC43">
        <v>73</v>
      </c>
      <c r="AD43" t="s">
        <v>131</v>
      </c>
      <c r="AE43" s="2">
        <v>44336.127071759256</v>
      </c>
      <c r="AF43">
        <v>106</v>
      </c>
      <c r="AG43" t="s">
        <v>14</v>
      </c>
      <c r="AH43">
        <v>0</v>
      </c>
      <c r="AI43">
        <v>12.209</v>
      </c>
      <c r="AJ43" s="3">
        <v>2042</v>
      </c>
      <c r="AK43">
        <v>0.41699999999999998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0"/>
        <v>0.51122849999999964</v>
      </c>
      <c r="AU43" s="7">
        <f t="shared" si="1"/>
        <v>413.15506391372003</v>
      </c>
      <c r="AW43" s="8">
        <f t="shared" si="2"/>
        <v>-9.3668779999999785E-2</v>
      </c>
      <c r="AX43" s="9">
        <f t="shared" si="3"/>
        <v>386.50459963736</v>
      </c>
    </row>
    <row r="44" spans="1:50" x14ac:dyDescent="0.3">
      <c r="A44">
        <v>74</v>
      </c>
      <c r="B44" t="s">
        <v>132</v>
      </c>
      <c r="C44" s="2">
        <v>44336.148402777777</v>
      </c>
      <c r="D44">
        <v>7</v>
      </c>
      <c r="E44" t="s">
        <v>14</v>
      </c>
      <c r="F44">
        <v>0</v>
      </c>
      <c r="G44">
        <v>6.0030000000000001</v>
      </c>
      <c r="H44" s="3">
        <v>850371</v>
      </c>
      <c r="I44">
        <v>1.7689999999999999</v>
      </c>
      <c r="J44" t="s">
        <v>15</v>
      </c>
      <c r="K44" t="s">
        <v>15</v>
      </c>
      <c r="L44" t="s">
        <v>15</v>
      </c>
      <c r="M44" t="s">
        <v>15</v>
      </c>
      <c r="O44">
        <v>74</v>
      </c>
      <c r="P44" t="s">
        <v>132</v>
      </c>
      <c r="Q44" s="2">
        <v>44336.148402777777</v>
      </c>
      <c r="R44">
        <v>7</v>
      </c>
      <c r="S44" t="s">
        <v>14</v>
      </c>
      <c r="T44">
        <v>0</v>
      </c>
      <c r="U44">
        <v>5.9509999999999996</v>
      </c>
      <c r="V44" s="3">
        <v>6931</v>
      </c>
      <c r="W44">
        <v>1.9750000000000001</v>
      </c>
      <c r="X44" t="s">
        <v>15</v>
      </c>
      <c r="Y44" t="s">
        <v>15</v>
      </c>
      <c r="Z44" t="s">
        <v>15</v>
      </c>
      <c r="AA44" t="s">
        <v>15</v>
      </c>
      <c r="AC44">
        <v>74</v>
      </c>
      <c r="AD44" t="s">
        <v>132</v>
      </c>
      <c r="AE44" s="2">
        <v>44336.148402777777</v>
      </c>
      <c r="AF44">
        <v>7</v>
      </c>
      <c r="AG44" t="s">
        <v>14</v>
      </c>
      <c r="AH44">
        <v>0</v>
      </c>
      <c r="AI44">
        <v>12.124000000000001</v>
      </c>
      <c r="AJ44" s="3">
        <v>30014</v>
      </c>
      <c r="AK44">
        <v>5.9809999999999999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0"/>
        <v>1875.8547073298851</v>
      </c>
      <c r="AU44" s="7">
        <f t="shared" si="1"/>
        <v>5542.8798608970801</v>
      </c>
      <c r="AW44" s="8">
        <f t="shared" si="2"/>
        <v>2062.2442620667302</v>
      </c>
      <c r="AX44" s="9">
        <f t="shared" si="3"/>
        <v>5720.1711384130404</v>
      </c>
    </row>
    <row r="45" spans="1:50" x14ac:dyDescent="0.3">
      <c r="A45">
        <v>75</v>
      </c>
      <c r="B45" t="s">
        <v>133</v>
      </c>
      <c r="C45" s="2">
        <v>44336.169710648152</v>
      </c>
      <c r="D45">
        <v>46</v>
      </c>
      <c r="E45" t="s">
        <v>14</v>
      </c>
      <c r="F45">
        <v>0</v>
      </c>
      <c r="G45">
        <v>6.0369999999999999</v>
      </c>
      <c r="H45" s="3">
        <v>7094</v>
      </c>
      <c r="I45">
        <v>0.01</v>
      </c>
      <c r="J45" t="s">
        <v>15</v>
      </c>
      <c r="K45" t="s">
        <v>15</v>
      </c>
      <c r="L45" t="s">
        <v>15</v>
      </c>
      <c r="M45" t="s">
        <v>15</v>
      </c>
      <c r="O45">
        <v>75</v>
      </c>
      <c r="P45" t="s">
        <v>133</v>
      </c>
      <c r="Q45" s="2">
        <v>44336.169710648152</v>
      </c>
      <c r="R45">
        <v>46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75</v>
      </c>
      <c r="AD45" t="s">
        <v>133</v>
      </c>
      <c r="AE45" s="2">
        <v>44336.169710648152</v>
      </c>
      <c r="AF45">
        <v>46</v>
      </c>
      <c r="AG45" t="s">
        <v>14</v>
      </c>
      <c r="AH45">
        <v>0</v>
      </c>
      <c r="AI45">
        <v>12.081</v>
      </c>
      <c r="AJ45" s="3">
        <v>96805</v>
      </c>
      <c r="AK45">
        <v>19.065000000000001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6">
        <f t="shared" si="0"/>
        <v>15.887672765</v>
      </c>
      <c r="AU45" s="7">
        <f t="shared" si="1"/>
        <v>17394.246272270753</v>
      </c>
      <c r="AW45" s="8">
        <f t="shared" si="2"/>
        <v>17.489037753800002</v>
      </c>
      <c r="AX45" s="9">
        <f t="shared" si="3"/>
        <v>18352.882157513501</v>
      </c>
    </row>
    <row r="46" spans="1:50" x14ac:dyDescent="0.3">
      <c r="A46">
        <v>76</v>
      </c>
      <c r="B46" t="s">
        <v>134</v>
      </c>
      <c r="C46" s="2">
        <v>44336.191041666665</v>
      </c>
      <c r="D46">
        <v>27</v>
      </c>
      <c r="E46" t="s">
        <v>14</v>
      </c>
      <c r="F46">
        <v>0</v>
      </c>
      <c r="G46">
        <v>6.0860000000000003</v>
      </c>
      <c r="H46" s="3">
        <v>4845</v>
      </c>
      <c r="I46">
        <v>5.0000000000000001E-3</v>
      </c>
      <c r="J46" t="s">
        <v>15</v>
      </c>
      <c r="K46" t="s">
        <v>15</v>
      </c>
      <c r="L46" t="s">
        <v>15</v>
      </c>
      <c r="M46" t="s">
        <v>15</v>
      </c>
      <c r="O46">
        <v>76</v>
      </c>
      <c r="P46" t="s">
        <v>134</v>
      </c>
      <c r="Q46" s="2">
        <v>44336.191041666665</v>
      </c>
      <c r="R46">
        <v>27</v>
      </c>
      <c r="S46" t="s">
        <v>14</v>
      </c>
      <c r="T46">
        <v>0</v>
      </c>
      <c r="U46" t="s">
        <v>15</v>
      </c>
      <c r="V46" t="s">
        <v>15</v>
      </c>
      <c r="W46" t="s">
        <v>15</v>
      </c>
      <c r="X46" t="s">
        <v>15</v>
      </c>
      <c r="Y46" t="s">
        <v>15</v>
      </c>
      <c r="Z46" t="s">
        <v>15</v>
      </c>
      <c r="AA46" t="s">
        <v>15</v>
      </c>
      <c r="AC46">
        <v>76</v>
      </c>
      <c r="AD46" t="s">
        <v>134</v>
      </c>
      <c r="AE46" s="2">
        <v>44336.191041666665</v>
      </c>
      <c r="AF46">
        <v>27</v>
      </c>
      <c r="AG46" t="s">
        <v>14</v>
      </c>
      <c r="AH46">
        <v>0</v>
      </c>
      <c r="AI46">
        <v>12.193</v>
      </c>
      <c r="AJ46" s="3">
        <v>63008</v>
      </c>
      <c r="AK46">
        <v>12.478999999999999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6">
        <f t="shared" si="0"/>
        <v>9.2335480312499989</v>
      </c>
      <c r="AU46" s="7">
        <f t="shared" si="1"/>
        <v>11467.315793822721</v>
      </c>
      <c r="AW46" s="8">
        <f t="shared" si="2"/>
        <v>10.447115251250001</v>
      </c>
      <c r="AX46" s="9">
        <f t="shared" si="3"/>
        <v>11978.71926887936</v>
      </c>
    </row>
    <row r="47" spans="1:50" x14ac:dyDescent="0.3">
      <c r="A47">
        <v>77</v>
      </c>
      <c r="B47" t="s">
        <v>135</v>
      </c>
      <c r="C47" s="2">
        <v>44336.212326388886</v>
      </c>
      <c r="D47">
        <v>118</v>
      </c>
      <c r="E47" t="s">
        <v>14</v>
      </c>
      <c r="F47">
        <v>0</v>
      </c>
      <c r="G47">
        <v>6.1189999999999998</v>
      </c>
      <c r="H47" s="3">
        <v>1949</v>
      </c>
      <c r="I47">
        <v>-1E-3</v>
      </c>
      <c r="J47" t="s">
        <v>15</v>
      </c>
      <c r="K47" t="s">
        <v>15</v>
      </c>
      <c r="L47" t="s">
        <v>15</v>
      </c>
      <c r="M47" t="s">
        <v>15</v>
      </c>
      <c r="O47">
        <v>77</v>
      </c>
      <c r="P47" t="s">
        <v>135</v>
      </c>
      <c r="Q47" s="2">
        <v>44336.212326388886</v>
      </c>
      <c r="R47">
        <v>118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77</v>
      </c>
      <c r="AD47" t="s">
        <v>135</v>
      </c>
      <c r="AE47" s="2">
        <v>44336.212326388886</v>
      </c>
      <c r="AF47">
        <v>118</v>
      </c>
      <c r="AG47" t="s">
        <v>14</v>
      </c>
      <c r="AH47">
        <v>0</v>
      </c>
      <c r="AI47">
        <v>12.204000000000001</v>
      </c>
      <c r="AJ47" s="3">
        <v>2087</v>
      </c>
      <c r="AK47">
        <v>0.42599999999999999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6">
        <f t="shared" si="0"/>
        <v>0.98176527124999957</v>
      </c>
      <c r="AU47" s="7">
        <f t="shared" si="1"/>
        <v>421.48640093386996</v>
      </c>
      <c r="AW47" s="8">
        <f t="shared" si="2"/>
        <v>0.51589807204999971</v>
      </c>
      <c r="AX47" s="9">
        <f t="shared" si="3"/>
        <v>395.10557844805999</v>
      </c>
    </row>
    <row r="48" spans="1:50" x14ac:dyDescent="0.3">
      <c r="A48">
        <v>78</v>
      </c>
      <c r="B48" t="s">
        <v>136</v>
      </c>
      <c r="C48" s="2">
        <v>44336.233622685184</v>
      </c>
      <c r="D48">
        <v>122</v>
      </c>
      <c r="E48" t="s">
        <v>14</v>
      </c>
      <c r="F48">
        <v>0</v>
      </c>
      <c r="G48">
        <v>6.0620000000000003</v>
      </c>
      <c r="H48" s="3">
        <v>2442</v>
      </c>
      <c r="I48">
        <v>0</v>
      </c>
      <c r="J48" t="s">
        <v>15</v>
      </c>
      <c r="K48" t="s">
        <v>15</v>
      </c>
      <c r="L48" t="s">
        <v>15</v>
      </c>
      <c r="M48" t="s">
        <v>15</v>
      </c>
      <c r="O48">
        <v>78</v>
      </c>
      <c r="P48" t="s">
        <v>136</v>
      </c>
      <c r="Q48" s="2">
        <v>44336.233622685184</v>
      </c>
      <c r="R48">
        <v>122</v>
      </c>
      <c r="S48" t="s">
        <v>14</v>
      </c>
      <c r="T48">
        <v>0</v>
      </c>
      <c r="U48" t="s">
        <v>15</v>
      </c>
      <c r="V48" t="s">
        <v>15</v>
      </c>
      <c r="W48" t="s">
        <v>15</v>
      </c>
      <c r="X48" t="s">
        <v>15</v>
      </c>
      <c r="Y48" t="s">
        <v>15</v>
      </c>
      <c r="Z48" t="s">
        <v>15</v>
      </c>
      <c r="AA48" t="s">
        <v>15</v>
      </c>
      <c r="AC48">
        <v>78</v>
      </c>
      <c r="AD48" t="s">
        <v>136</v>
      </c>
      <c r="AE48" s="2">
        <v>44336.233622685184</v>
      </c>
      <c r="AF48">
        <v>122</v>
      </c>
      <c r="AG48" t="s">
        <v>14</v>
      </c>
      <c r="AH48">
        <v>0</v>
      </c>
      <c r="AI48">
        <v>12.193</v>
      </c>
      <c r="AJ48" s="3">
        <v>2059</v>
      </c>
      <c r="AK48">
        <v>0.42099999999999999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6">
        <f t="shared" si="0"/>
        <v>2.3613314849999991</v>
      </c>
      <c r="AU48" s="7">
        <f t="shared" si="1"/>
        <v>416.30248777763001</v>
      </c>
      <c r="AW48" s="8">
        <f t="shared" si="2"/>
        <v>2.2751890562000003</v>
      </c>
      <c r="AX48" s="9">
        <f t="shared" si="3"/>
        <v>389.75386603894003</v>
      </c>
    </row>
    <row r="49" spans="1:50" x14ac:dyDescent="0.3">
      <c r="A49">
        <v>79</v>
      </c>
      <c r="B49" t="s">
        <v>137</v>
      </c>
      <c r="C49" s="2">
        <v>44336.254942129628</v>
      </c>
      <c r="D49">
        <v>29</v>
      </c>
      <c r="E49" t="s">
        <v>14</v>
      </c>
      <c r="F49">
        <v>0</v>
      </c>
      <c r="G49">
        <v>6.0279999999999996</v>
      </c>
      <c r="H49" s="3">
        <v>242972</v>
      </c>
      <c r="I49">
        <v>0.502</v>
      </c>
      <c r="J49" t="s">
        <v>15</v>
      </c>
      <c r="K49" t="s">
        <v>15</v>
      </c>
      <c r="L49" t="s">
        <v>15</v>
      </c>
      <c r="M49" t="s">
        <v>15</v>
      </c>
      <c r="O49">
        <v>79</v>
      </c>
      <c r="P49" t="s">
        <v>137</v>
      </c>
      <c r="Q49" s="2">
        <v>44336.254942129628</v>
      </c>
      <c r="R49">
        <v>29</v>
      </c>
      <c r="S49" t="s">
        <v>14</v>
      </c>
      <c r="T49">
        <v>0</v>
      </c>
      <c r="U49">
        <v>5.9820000000000002</v>
      </c>
      <c r="V49" s="3">
        <v>1814</v>
      </c>
      <c r="W49">
        <v>0.60199999999999998</v>
      </c>
      <c r="X49" t="s">
        <v>15</v>
      </c>
      <c r="Y49" t="s">
        <v>15</v>
      </c>
      <c r="Z49" t="s">
        <v>15</v>
      </c>
      <c r="AA49" t="s">
        <v>15</v>
      </c>
      <c r="AC49">
        <v>79</v>
      </c>
      <c r="AD49" t="s">
        <v>137</v>
      </c>
      <c r="AE49" s="2">
        <v>44336.254942129628</v>
      </c>
      <c r="AF49">
        <v>29</v>
      </c>
      <c r="AG49" t="s">
        <v>14</v>
      </c>
      <c r="AH49">
        <v>0</v>
      </c>
      <c r="AI49">
        <v>12.04</v>
      </c>
      <c r="AJ49" s="3">
        <v>157064</v>
      </c>
      <c r="AK49">
        <v>30.640999999999998</v>
      </c>
      <c r="AL49" t="s">
        <v>15</v>
      </c>
      <c r="AM49" t="s">
        <v>15</v>
      </c>
      <c r="AN49" t="s">
        <v>15</v>
      </c>
      <c r="AO49" t="s">
        <v>15</v>
      </c>
      <c r="AQ49">
        <v>1</v>
      </c>
      <c r="AT49" s="6">
        <f t="shared" si="0"/>
        <v>715.46056440969926</v>
      </c>
      <c r="AU49" s="7">
        <f t="shared" si="1"/>
        <v>27606.01618697408</v>
      </c>
      <c r="AW49" s="8">
        <f t="shared" si="2"/>
        <v>632.68274101241434</v>
      </c>
      <c r="AX49" s="9">
        <f t="shared" si="3"/>
        <v>29625.65923243904</v>
      </c>
    </row>
    <row r="50" spans="1:50" x14ac:dyDescent="0.3">
      <c r="A50">
        <v>80</v>
      </c>
      <c r="B50" t="s">
        <v>138</v>
      </c>
      <c r="C50" s="2">
        <v>44336.276226851849</v>
      </c>
      <c r="D50">
        <v>78</v>
      </c>
      <c r="E50" t="s">
        <v>14</v>
      </c>
      <c r="F50">
        <v>0</v>
      </c>
      <c r="G50">
        <v>6.0060000000000002</v>
      </c>
      <c r="H50" s="3">
        <v>200362</v>
      </c>
      <c r="I50">
        <v>0.41299999999999998</v>
      </c>
      <c r="J50" t="s">
        <v>15</v>
      </c>
      <c r="K50" t="s">
        <v>15</v>
      </c>
      <c r="L50" t="s">
        <v>15</v>
      </c>
      <c r="M50" t="s">
        <v>15</v>
      </c>
      <c r="O50">
        <v>80</v>
      </c>
      <c r="P50" t="s">
        <v>138</v>
      </c>
      <c r="Q50" s="2">
        <v>44336.276226851849</v>
      </c>
      <c r="R50">
        <v>78</v>
      </c>
      <c r="S50" t="s">
        <v>14</v>
      </c>
      <c r="T50">
        <v>0</v>
      </c>
      <c r="U50">
        <v>5.97</v>
      </c>
      <c r="V50" s="3">
        <v>2244</v>
      </c>
      <c r="W50">
        <v>0.71699999999999997</v>
      </c>
      <c r="X50" t="s">
        <v>15</v>
      </c>
      <c r="Y50" t="s">
        <v>15</v>
      </c>
      <c r="Z50" t="s">
        <v>15</v>
      </c>
      <c r="AA50" t="s">
        <v>15</v>
      </c>
      <c r="AC50">
        <v>80</v>
      </c>
      <c r="AD50" t="s">
        <v>138</v>
      </c>
      <c r="AE50" s="2">
        <v>44336.276226851849</v>
      </c>
      <c r="AF50">
        <v>78</v>
      </c>
      <c r="AG50" t="s">
        <v>14</v>
      </c>
      <c r="AH50">
        <v>0</v>
      </c>
      <c r="AI50">
        <v>12.135999999999999</v>
      </c>
      <c r="AJ50" s="3">
        <v>22986</v>
      </c>
      <c r="AK50">
        <v>4.5869999999999997</v>
      </c>
      <c r="AL50" t="s">
        <v>15</v>
      </c>
      <c r="AM50" t="s">
        <v>15</v>
      </c>
      <c r="AN50" t="s">
        <v>15</v>
      </c>
      <c r="AO50" t="s">
        <v>15</v>
      </c>
      <c r="AQ50">
        <v>1</v>
      </c>
      <c r="AT50" s="6">
        <f t="shared" si="0"/>
        <v>597.04094928188715</v>
      </c>
      <c r="AU50" s="7">
        <f t="shared" si="1"/>
        <v>4263.2694815770801</v>
      </c>
      <c r="AW50" s="8">
        <f t="shared" si="2"/>
        <v>522.6892478367804</v>
      </c>
      <c r="AX50" s="9">
        <f t="shared" si="3"/>
        <v>4382.4741282530404</v>
      </c>
    </row>
    <row r="51" spans="1:50" x14ac:dyDescent="0.3">
      <c r="A51">
        <v>81</v>
      </c>
      <c r="B51" t="s">
        <v>139</v>
      </c>
      <c r="C51" s="2">
        <v>44336.297523148147</v>
      </c>
      <c r="D51">
        <v>101</v>
      </c>
      <c r="E51" t="s">
        <v>14</v>
      </c>
      <c r="F51">
        <v>0</v>
      </c>
      <c r="G51">
        <v>6.0339999999999998</v>
      </c>
      <c r="H51" s="3">
        <v>146439</v>
      </c>
      <c r="I51">
        <v>0.3</v>
      </c>
      <c r="J51" t="s">
        <v>15</v>
      </c>
      <c r="K51" t="s">
        <v>15</v>
      </c>
      <c r="L51" t="s">
        <v>15</v>
      </c>
      <c r="M51" t="s">
        <v>15</v>
      </c>
      <c r="O51">
        <v>81</v>
      </c>
      <c r="P51" t="s">
        <v>139</v>
      </c>
      <c r="Q51" s="2">
        <v>44336.297523148147</v>
      </c>
      <c r="R51">
        <v>101</v>
      </c>
      <c r="S51" t="s">
        <v>14</v>
      </c>
      <c r="T51">
        <v>0</v>
      </c>
      <c r="U51" t="s">
        <v>15</v>
      </c>
      <c r="V51" t="s">
        <v>15</v>
      </c>
      <c r="W51" t="s">
        <v>15</v>
      </c>
      <c r="X51" t="s">
        <v>15</v>
      </c>
      <c r="Y51" t="s">
        <v>15</v>
      </c>
      <c r="Z51" t="s">
        <v>15</v>
      </c>
      <c r="AA51" t="s">
        <v>15</v>
      </c>
      <c r="AC51">
        <v>81</v>
      </c>
      <c r="AD51" t="s">
        <v>139</v>
      </c>
      <c r="AE51" s="2">
        <v>44336.297523148147</v>
      </c>
      <c r="AF51">
        <v>101</v>
      </c>
      <c r="AG51" t="s">
        <v>14</v>
      </c>
      <c r="AH51">
        <v>0</v>
      </c>
      <c r="AI51">
        <v>12.177</v>
      </c>
      <c r="AJ51" s="3">
        <v>21214</v>
      </c>
      <c r="AK51">
        <v>4.2359999999999998</v>
      </c>
      <c r="AL51" t="s">
        <v>15</v>
      </c>
      <c r="AM51" t="s">
        <v>15</v>
      </c>
      <c r="AN51" t="s">
        <v>15</v>
      </c>
      <c r="AO51" t="s">
        <v>15</v>
      </c>
      <c r="AQ51">
        <v>1</v>
      </c>
      <c r="AT51" s="6">
        <f t="shared" si="0"/>
        <v>442.93219545551977</v>
      </c>
      <c r="AU51" s="7">
        <f t="shared" si="1"/>
        <v>3939.6569786250802</v>
      </c>
      <c r="AW51" s="8">
        <f t="shared" si="2"/>
        <v>382.86303937083119</v>
      </c>
      <c r="AX51" s="9">
        <f t="shared" si="3"/>
        <v>4044.9412504770403</v>
      </c>
    </row>
    <row r="52" spans="1:50" x14ac:dyDescent="0.3">
      <c r="A52">
        <v>82</v>
      </c>
      <c r="B52" t="s">
        <v>140</v>
      </c>
      <c r="C52" s="2">
        <v>44336.318807870368</v>
      </c>
      <c r="D52">
        <v>45</v>
      </c>
      <c r="E52" t="s">
        <v>14</v>
      </c>
      <c r="F52">
        <v>0</v>
      </c>
      <c r="G52">
        <v>6.0220000000000002</v>
      </c>
      <c r="H52" s="3">
        <v>3019</v>
      </c>
      <c r="I52">
        <v>1E-3</v>
      </c>
      <c r="J52" t="s">
        <v>15</v>
      </c>
      <c r="K52" t="s">
        <v>15</v>
      </c>
      <c r="L52" t="s">
        <v>15</v>
      </c>
      <c r="M52" t="s">
        <v>15</v>
      </c>
      <c r="O52">
        <v>82</v>
      </c>
      <c r="P52" t="s">
        <v>140</v>
      </c>
      <c r="Q52" s="2">
        <v>44336.318807870368</v>
      </c>
      <c r="R52">
        <v>45</v>
      </c>
      <c r="S52" t="s">
        <v>14</v>
      </c>
      <c r="T52">
        <v>0</v>
      </c>
      <c r="U52" t="s">
        <v>15</v>
      </c>
      <c r="V52" t="s">
        <v>15</v>
      </c>
      <c r="W52" t="s">
        <v>15</v>
      </c>
      <c r="X52" t="s">
        <v>15</v>
      </c>
      <c r="Y52" t="s">
        <v>15</v>
      </c>
      <c r="Z52" t="s">
        <v>15</v>
      </c>
      <c r="AA52" t="s">
        <v>15</v>
      </c>
      <c r="AC52">
        <v>82</v>
      </c>
      <c r="AD52" t="s">
        <v>140</v>
      </c>
      <c r="AE52" s="2">
        <v>44336.318807870368</v>
      </c>
      <c r="AF52">
        <v>45</v>
      </c>
      <c r="AG52" t="s">
        <v>14</v>
      </c>
      <c r="AH52">
        <v>0</v>
      </c>
      <c r="AI52">
        <v>12.106999999999999</v>
      </c>
      <c r="AJ52" s="3">
        <v>57632</v>
      </c>
      <c r="AK52">
        <v>11.425000000000001</v>
      </c>
      <c r="AL52" t="s">
        <v>15</v>
      </c>
      <c r="AM52" t="s">
        <v>15</v>
      </c>
      <c r="AN52" t="s">
        <v>15</v>
      </c>
      <c r="AO52" t="s">
        <v>15</v>
      </c>
      <c r="AQ52">
        <v>1</v>
      </c>
      <c r="AT52" s="6">
        <f t="shared" si="0"/>
        <v>3.9890751712499988</v>
      </c>
      <c r="AU52" s="7">
        <f t="shared" si="1"/>
        <v>10511.315545195521</v>
      </c>
      <c r="AW52" s="8">
        <f t="shared" si="2"/>
        <v>4.2984597800499991</v>
      </c>
      <c r="AX52" s="9">
        <f t="shared" si="3"/>
        <v>10961.373664885759</v>
      </c>
    </row>
    <row r="53" spans="1:50" x14ac:dyDescent="0.3">
      <c r="A53">
        <v>83</v>
      </c>
      <c r="B53" t="s">
        <v>141</v>
      </c>
      <c r="C53" s="2">
        <v>44336.340150462966</v>
      </c>
      <c r="D53">
        <v>13</v>
      </c>
      <c r="E53" t="s">
        <v>14</v>
      </c>
      <c r="F53">
        <v>0</v>
      </c>
      <c r="G53">
        <v>6.1580000000000004</v>
      </c>
      <c r="H53" s="3">
        <v>82689</v>
      </c>
      <c r="I53">
        <v>0.16800000000000001</v>
      </c>
      <c r="J53" t="s">
        <v>15</v>
      </c>
      <c r="K53" t="s">
        <v>15</v>
      </c>
      <c r="L53" t="s">
        <v>15</v>
      </c>
      <c r="M53" t="s">
        <v>15</v>
      </c>
      <c r="O53">
        <v>83</v>
      </c>
      <c r="P53" t="s">
        <v>141</v>
      </c>
      <c r="Q53" s="2">
        <v>44336.340150462966</v>
      </c>
      <c r="R53">
        <v>13</v>
      </c>
      <c r="S53" t="s">
        <v>14</v>
      </c>
      <c r="T53">
        <v>0</v>
      </c>
      <c r="U53" t="s">
        <v>15</v>
      </c>
      <c r="V53" t="s">
        <v>15</v>
      </c>
      <c r="W53" t="s">
        <v>15</v>
      </c>
      <c r="X53" t="s">
        <v>15</v>
      </c>
      <c r="Y53" t="s">
        <v>15</v>
      </c>
      <c r="Z53" t="s">
        <v>15</v>
      </c>
      <c r="AA53" t="s">
        <v>15</v>
      </c>
      <c r="AC53">
        <v>83</v>
      </c>
      <c r="AD53" t="s">
        <v>141</v>
      </c>
      <c r="AE53" s="2">
        <v>44336.340150462966</v>
      </c>
      <c r="AF53">
        <v>13</v>
      </c>
      <c r="AG53" t="s">
        <v>14</v>
      </c>
      <c r="AH53">
        <v>0</v>
      </c>
      <c r="AI53">
        <v>12.291</v>
      </c>
      <c r="AJ53" s="3">
        <v>19589</v>
      </c>
      <c r="AK53">
        <v>3.9129999999999998</v>
      </c>
      <c r="AL53" t="s">
        <v>15</v>
      </c>
      <c r="AM53" t="s">
        <v>15</v>
      </c>
      <c r="AN53" t="s">
        <v>15</v>
      </c>
      <c r="AO53" t="s">
        <v>15</v>
      </c>
      <c r="AQ53">
        <v>1</v>
      </c>
      <c r="AT53" s="6">
        <f t="shared" si="0"/>
        <v>254.61560539751983</v>
      </c>
      <c r="AU53" s="7">
        <f t="shared" si="1"/>
        <v>3642.5439356288298</v>
      </c>
      <c r="AW53" s="8">
        <f t="shared" si="2"/>
        <v>216.64776478983111</v>
      </c>
      <c r="AX53" s="9">
        <f t="shared" si="3"/>
        <v>3735.3193677445397</v>
      </c>
    </row>
    <row r="54" spans="1:50" x14ac:dyDescent="0.3">
      <c r="A54">
        <v>84</v>
      </c>
      <c r="B54" t="s">
        <v>142</v>
      </c>
      <c r="C54" s="2">
        <v>44336.361481481479</v>
      </c>
      <c r="D54">
        <v>105</v>
      </c>
      <c r="E54" t="s">
        <v>14</v>
      </c>
      <c r="F54">
        <v>0</v>
      </c>
      <c r="G54">
        <v>6.0789999999999997</v>
      </c>
      <c r="H54" s="3">
        <v>2474</v>
      </c>
      <c r="I54">
        <v>0</v>
      </c>
      <c r="J54" t="s">
        <v>15</v>
      </c>
      <c r="K54" t="s">
        <v>15</v>
      </c>
      <c r="L54" t="s">
        <v>15</v>
      </c>
      <c r="M54" t="s">
        <v>15</v>
      </c>
      <c r="O54">
        <v>84</v>
      </c>
      <c r="P54" t="s">
        <v>142</v>
      </c>
      <c r="Q54" s="2">
        <v>44336.361481481479</v>
      </c>
      <c r="R54">
        <v>105</v>
      </c>
      <c r="S54" t="s">
        <v>14</v>
      </c>
      <c r="T54">
        <v>0</v>
      </c>
      <c r="U54" t="s">
        <v>15</v>
      </c>
      <c r="V54" t="s">
        <v>15</v>
      </c>
      <c r="W54" t="s">
        <v>15</v>
      </c>
      <c r="X54" t="s">
        <v>15</v>
      </c>
      <c r="Y54" t="s">
        <v>15</v>
      </c>
      <c r="Z54" t="s">
        <v>15</v>
      </c>
      <c r="AA54" t="s">
        <v>15</v>
      </c>
      <c r="AC54">
        <v>84</v>
      </c>
      <c r="AD54" t="s">
        <v>142</v>
      </c>
      <c r="AE54" s="2">
        <v>44336.361481481479</v>
      </c>
      <c r="AF54">
        <v>105</v>
      </c>
      <c r="AG54" t="s">
        <v>14</v>
      </c>
      <c r="AH54">
        <v>0</v>
      </c>
      <c r="AI54">
        <v>12.18</v>
      </c>
      <c r="AJ54" s="3">
        <v>2547</v>
      </c>
      <c r="AK54">
        <v>0.51800000000000002</v>
      </c>
      <c r="AL54" t="s">
        <v>15</v>
      </c>
      <c r="AM54" t="s">
        <v>15</v>
      </c>
      <c r="AN54" t="s">
        <v>15</v>
      </c>
      <c r="AO54" t="s">
        <v>15</v>
      </c>
      <c r="AQ54">
        <v>1</v>
      </c>
      <c r="AT54" s="6">
        <f t="shared" si="0"/>
        <v>2.4512343649999995</v>
      </c>
      <c r="AU54" s="7">
        <f t="shared" si="1"/>
        <v>506.63659789107004</v>
      </c>
      <c r="AW54" s="8">
        <f t="shared" si="2"/>
        <v>2.3884088258000009</v>
      </c>
      <c r="AX54" s="9">
        <f t="shared" si="3"/>
        <v>483.02291798165999</v>
      </c>
    </row>
    <row r="55" spans="1:50" x14ac:dyDescent="0.3">
      <c r="A55">
        <v>85</v>
      </c>
      <c r="B55" t="s">
        <v>143</v>
      </c>
      <c r="C55" s="2">
        <v>44336.382800925923</v>
      </c>
      <c r="D55">
        <v>67</v>
      </c>
      <c r="E55" t="s">
        <v>14</v>
      </c>
      <c r="F55">
        <v>0</v>
      </c>
      <c r="G55">
        <v>6.0069999999999997</v>
      </c>
      <c r="H55" s="3">
        <v>27682</v>
      </c>
      <c r="I55">
        <v>5.2999999999999999E-2</v>
      </c>
      <c r="J55" t="s">
        <v>15</v>
      </c>
      <c r="K55" t="s">
        <v>15</v>
      </c>
      <c r="L55" t="s">
        <v>15</v>
      </c>
      <c r="M55" t="s">
        <v>15</v>
      </c>
      <c r="O55">
        <v>85</v>
      </c>
      <c r="P55" t="s">
        <v>143</v>
      </c>
      <c r="Q55" s="2">
        <v>44336.382800925923</v>
      </c>
      <c r="R55">
        <v>67</v>
      </c>
      <c r="S55" t="s">
        <v>14</v>
      </c>
      <c r="T55">
        <v>0</v>
      </c>
      <c r="U55" t="s">
        <v>15</v>
      </c>
      <c r="V55" t="s">
        <v>15</v>
      </c>
      <c r="W55" t="s">
        <v>15</v>
      </c>
      <c r="X55" t="s">
        <v>15</v>
      </c>
      <c r="Y55" t="s">
        <v>15</v>
      </c>
      <c r="Z55" t="s">
        <v>15</v>
      </c>
      <c r="AA55" t="s">
        <v>15</v>
      </c>
      <c r="AC55">
        <v>85</v>
      </c>
      <c r="AD55" t="s">
        <v>143</v>
      </c>
      <c r="AE55" s="2">
        <v>44336.382800925923</v>
      </c>
      <c r="AF55">
        <v>67</v>
      </c>
      <c r="AG55" t="s">
        <v>14</v>
      </c>
      <c r="AH55">
        <v>0</v>
      </c>
      <c r="AI55">
        <v>12.085000000000001</v>
      </c>
      <c r="AJ55" s="3">
        <v>63258</v>
      </c>
      <c r="AK55">
        <v>12.528</v>
      </c>
      <c r="AL55" t="s">
        <v>15</v>
      </c>
      <c r="AM55" t="s">
        <v>15</v>
      </c>
      <c r="AN55" t="s">
        <v>15</v>
      </c>
      <c r="AO55" t="s">
        <v>15</v>
      </c>
      <c r="AQ55">
        <v>1</v>
      </c>
      <c r="AT55" s="6">
        <f t="shared" si="0"/>
        <v>86.793913552191214</v>
      </c>
      <c r="AU55" s="7">
        <f t="shared" si="1"/>
        <v>11511.68436461772</v>
      </c>
      <c r="AW55" s="8">
        <f t="shared" si="2"/>
        <v>72.438325161308398</v>
      </c>
      <c r="AX55" s="9">
        <f t="shared" si="3"/>
        <v>12026.005997589362</v>
      </c>
    </row>
    <row r="56" spans="1:50" x14ac:dyDescent="0.3">
      <c r="A56">
        <v>86</v>
      </c>
      <c r="B56" t="s">
        <v>144</v>
      </c>
      <c r="C56" s="2">
        <v>44336.404085648152</v>
      </c>
      <c r="D56">
        <v>86</v>
      </c>
      <c r="E56" t="s">
        <v>14</v>
      </c>
      <c r="F56">
        <v>0</v>
      </c>
      <c r="G56">
        <v>6.0750000000000002</v>
      </c>
      <c r="H56" s="3">
        <v>3519</v>
      </c>
      <c r="I56">
        <v>3.0000000000000001E-3</v>
      </c>
      <c r="J56" t="s">
        <v>15</v>
      </c>
      <c r="K56" t="s">
        <v>15</v>
      </c>
      <c r="L56" t="s">
        <v>15</v>
      </c>
      <c r="M56" t="s">
        <v>15</v>
      </c>
      <c r="O56">
        <v>86</v>
      </c>
      <c r="P56" t="s">
        <v>144</v>
      </c>
      <c r="Q56" s="2">
        <v>44336.404085648152</v>
      </c>
      <c r="R56">
        <v>86</v>
      </c>
      <c r="S56" t="s">
        <v>14</v>
      </c>
      <c r="T56">
        <v>0</v>
      </c>
      <c r="U56" t="s">
        <v>15</v>
      </c>
      <c r="V56" t="s">
        <v>15</v>
      </c>
      <c r="W56" t="s">
        <v>15</v>
      </c>
      <c r="X56" t="s">
        <v>15</v>
      </c>
      <c r="Y56" t="s">
        <v>15</v>
      </c>
      <c r="Z56" t="s">
        <v>15</v>
      </c>
      <c r="AA56" t="s">
        <v>15</v>
      </c>
      <c r="AC56">
        <v>86</v>
      </c>
      <c r="AD56" t="s">
        <v>144</v>
      </c>
      <c r="AE56" s="2">
        <v>44336.404085648152</v>
      </c>
      <c r="AF56">
        <v>86</v>
      </c>
      <c r="AG56" t="s">
        <v>14</v>
      </c>
      <c r="AH56">
        <v>0</v>
      </c>
      <c r="AI56">
        <v>12.132</v>
      </c>
      <c r="AJ56" s="3">
        <v>23785</v>
      </c>
      <c r="AK56">
        <v>4.7460000000000004</v>
      </c>
      <c r="AL56" t="s">
        <v>15</v>
      </c>
      <c r="AM56" t="s">
        <v>15</v>
      </c>
      <c r="AN56" t="s">
        <v>15</v>
      </c>
      <c r="AO56" t="s">
        <v>15</v>
      </c>
      <c r="AQ56">
        <v>1</v>
      </c>
      <c r="AT56" s="6">
        <f t="shared" si="0"/>
        <v>5.4110414212499993</v>
      </c>
      <c r="AU56" s="7">
        <f t="shared" si="1"/>
        <v>4409.0583648567508</v>
      </c>
      <c r="AW56" s="8">
        <f t="shared" si="2"/>
        <v>6.0205212300500008</v>
      </c>
      <c r="AX56" s="9">
        <f t="shared" si="3"/>
        <v>4534.6352915814996</v>
      </c>
    </row>
    <row r="57" spans="1:50" x14ac:dyDescent="0.3">
      <c r="A57">
        <v>87</v>
      </c>
      <c r="B57" t="s">
        <v>145</v>
      </c>
      <c r="C57" s="2">
        <v>44336.425439814811</v>
      </c>
      <c r="D57">
        <v>20</v>
      </c>
      <c r="E57" t="s">
        <v>14</v>
      </c>
      <c r="F57">
        <v>0</v>
      </c>
      <c r="G57">
        <v>6.0110000000000001</v>
      </c>
      <c r="H57" s="3">
        <v>14691</v>
      </c>
      <c r="I57">
        <v>2.5999999999999999E-2</v>
      </c>
      <c r="J57" t="s">
        <v>15</v>
      </c>
      <c r="K57" t="s">
        <v>15</v>
      </c>
      <c r="L57" t="s">
        <v>15</v>
      </c>
      <c r="M57" t="s">
        <v>15</v>
      </c>
      <c r="O57">
        <v>87</v>
      </c>
      <c r="P57" t="s">
        <v>145</v>
      </c>
      <c r="Q57" s="2">
        <v>44336.425439814811</v>
      </c>
      <c r="R57">
        <v>20</v>
      </c>
      <c r="S57" t="s">
        <v>14</v>
      </c>
      <c r="T57">
        <v>0</v>
      </c>
      <c r="U57" t="s">
        <v>15</v>
      </c>
      <c r="V57" t="s">
        <v>15</v>
      </c>
      <c r="W57" t="s">
        <v>15</v>
      </c>
      <c r="X57" t="s">
        <v>15</v>
      </c>
      <c r="Y57" t="s">
        <v>15</v>
      </c>
      <c r="Z57" t="s">
        <v>15</v>
      </c>
      <c r="AA57" t="s">
        <v>15</v>
      </c>
      <c r="AC57">
        <v>87</v>
      </c>
      <c r="AD57" t="s">
        <v>145</v>
      </c>
      <c r="AE57" s="2">
        <v>44336.425439814811</v>
      </c>
      <c r="AF57">
        <v>20</v>
      </c>
      <c r="AG57" t="s">
        <v>14</v>
      </c>
      <c r="AH57">
        <v>0</v>
      </c>
      <c r="AI57">
        <v>12.145</v>
      </c>
      <c r="AJ57" s="3">
        <v>7950</v>
      </c>
      <c r="AK57">
        <v>1.5960000000000001</v>
      </c>
      <c r="AL57" t="s">
        <v>15</v>
      </c>
      <c r="AM57" t="s">
        <v>15</v>
      </c>
      <c r="AN57" t="s">
        <v>15</v>
      </c>
      <c r="AO57" t="s">
        <v>15</v>
      </c>
      <c r="AQ57">
        <v>1</v>
      </c>
      <c r="AT57" s="6">
        <f t="shared" si="0"/>
        <v>39.954446471249994</v>
      </c>
      <c r="AU57" s="7">
        <f t="shared" si="1"/>
        <v>1504.792779075</v>
      </c>
      <c r="AW57" s="8">
        <f t="shared" si="2"/>
        <v>38.273591699347101</v>
      </c>
      <c r="AX57" s="9">
        <f t="shared" si="3"/>
        <v>1515.1543273499999</v>
      </c>
    </row>
    <row r="58" spans="1:50" x14ac:dyDescent="0.3">
      <c r="A58">
        <v>88</v>
      </c>
      <c r="B58" t="s">
        <v>146</v>
      </c>
      <c r="C58" s="2">
        <v>44336.446759259263</v>
      </c>
      <c r="D58">
        <v>51</v>
      </c>
      <c r="E58" t="s">
        <v>14</v>
      </c>
      <c r="F58">
        <v>0</v>
      </c>
      <c r="G58">
        <v>6.0030000000000001</v>
      </c>
      <c r="H58" s="3">
        <v>446663</v>
      </c>
      <c r="I58">
        <v>0.92700000000000005</v>
      </c>
      <c r="J58" t="s">
        <v>15</v>
      </c>
      <c r="K58" t="s">
        <v>15</v>
      </c>
      <c r="L58" t="s">
        <v>15</v>
      </c>
      <c r="M58" t="s">
        <v>15</v>
      </c>
      <c r="O58">
        <v>88</v>
      </c>
      <c r="P58" t="s">
        <v>146</v>
      </c>
      <c r="Q58" s="2">
        <v>44336.446759259263</v>
      </c>
      <c r="R58">
        <v>51</v>
      </c>
      <c r="S58" t="s">
        <v>14</v>
      </c>
      <c r="T58">
        <v>0</v>
      </c>
      <c r="U58">
        <v>5.9550000000000001</v>
      </c>
      <c r="V58" s="3">
        <v>3662</v>
      </c>
      <c r="W58">
        <v>1.0980000000000001</v>
      </c>
      <c r="X58" t="s">
        <v>15</v>
      </c>
      <c r="Y58" t="s">
        <v>15</v>
      </c>
      <c r="Z58" t="s">
        <v>15</v>
      </c>
      <c r="AA58" t="s">
        <v>15</v>
      </c>
      <c r="AC58">
        <v>88</v>
      </c>
      <c r="AD58" t="s">
        <v>146</v>
      </c>
      <c r="AE58" s="2">
        <v>44336.446759259263</v>
      </c>
      <c r="AF58">
        <v>51</v>
      </c>
      <c r="AG58" t="s">
        <v>14</v>
      </c>
      <c r="AH58">
        <v>0</v>
      </c>
      <c r="AI58">
        <v>12.12</v>
      </c>
      <c r="AJ58" s="3">
        <v>26896</v>
      </c>
      <c r="AK58">
        <v>5.3630000000000004</v>
      </c>
      <c r="AL58" t="s">
        <v>15</v>
      </c>
      <c r="AM58" t="s">
        <v>15</v>
      </c>
      <c r="AN58" t="s">
        <v>15</v>
      </c>
      <c r="AO58" t="s">
        <v>15</v>
      </c>
      <c r="AQ58">
        <v>1</v>
      </c>
      <c r="AT58" s="6">
        <f t="shared" si="0"/>
        <v>1240.6003876085822</v>
      </c>
      <c r="AU58" s="7">
        <f t="shared" si="1"/>
        <v>4975.9409073996794</v>
      </c>
      <c r="AW58" s="8">
        <f t="shared" si="2"/>
        <v>1152.4254076797079</v>
      </c>
      <c r="AX58" s="9">
        <f t="shared" si="3"/>
        <v>5126.8948002918396</v>
      </c>
    </row>
    <row r="59" spans="1:50" x14ac:dyDescent="0.3">
      <c r="A59">
        <v>89</v>
      </c>
      <c r="B59" t="s">
        <v>147</v>
      </c>
      <c r="C59" s="2">
        <v>44336.468101851853</v>
      </c>
      <c r="D59">
        <v>92</v>
      </c>
      <c r="E59" t="s">
        <v>14</v>
      </c>
      <c r="F59">
        <v>0</v>
      </c>
      <c r="G59">
        <v>6.0179999999999998</v>
      </c>
      <c r="H59" s="3">
        <v>9555</v>
      </c>
      <c r="I59">
        <v>1.4999999999999999E-2</v>
      </c>
      <c r="J59" t="s">
        <v>15</v>
      </c>
      <c r="K59" t="s">
        <v>15</v>
      </c>
      <c r="L59" t="s">
        <v>15</v>
      </c>
      <c r="M59" t="s">
        <v>15</v>
      </c>
      <c r="O59">
        <v>89</v>
      </c>
      <c r="P59" t="s">
        <v>147</v>
      </c>
      <c r="Q59" s="2">
        <v>44336.468101851853</v>
      </c>
      <c r="R59">
        <v>92</v>
      </c>
      <c r="S59" t="s">
        <v>14</v>
      </c>
      <c r="T59">
        <v>0</v>
      </c>
      <c r="U59" t="s">
        <v>15</v>
      </c>
      <c r="V59" t="s">
        <v>15</v>
      </c>
      <c r="W59" t="s">
        <v>15</v>
      </c>
      <c r="X59" t="s">
        <v>15</v>
      </c>
      <c r="Y59" t="s">
        <v>15</v>
      </c>
      <c r="Z59" t="s">
        <v>15</v>
      </c>
      <c r="AA59" t="s">
        <v>15</v>
      </c>
      <c r="AC59">
        <v>89</v>
      </c>
      <c r="AD59" t="s">
        <v>147</v>
      </c>
      <c r="AE59" s="2">
        <v>44336.468101851853</v>
      </c>
      <c r="AF59">
        <v>92</v>
      </c>
      <c r="AG59" t="s">
        <v>14</v>
      </c>
      <c r="AH59">
        <v>0</v>
      </c>
      <c r="AI59">
        <v>12.076000000000001</v>
      </c>
      <c r="AJ59" s="3">
        <v>82245</v>
      </c>
      <c r="AK59">
        <v>16.236000000000001</v>
      </c>
      <c r="AL59" t="s">
        <v>15</v>
      </c>
      <c r="AM59" t="s">
        <v>15</v>
      </c>
      <c r="AN59" t="s">
        <v>15</v>
      </c>
      <c r="AO59" t="s">
        <v>15</v>
      </c>
      <c r="AQ59">
        <v>1</v>
      </c>
      <c r="AT59" s="6">
        <f t="shared" si="0"/>
        <v>23.415358031250001</v>
      </c>
      <c r="AU59" s="7">
        <f t="shared" si="1"/>
        <v>14858.461653630749</v>
      </c>
      <c r="AW59" s="8">
        <f t="shared" si="2"/>
        <v>24.523044451250001</v>
      </c>
      <c r="AX59" s="9">
        <f t="shared" si="3"/>
        <v>15611.3994571935</v>
      </c>
    </row>
    <row r="60" spans="1:50" x14ac:dyDescent="0.3">
      <c r="A60">
        <v>90</v>
      </c>
      <c r="B60" t="s">
        <v>148</v>
      </c>
      <c r="C60" s="2">
        <v>44336.489421296297</v>
      </c>
      <c r="D60">
        <v>12</v>
      </c>
      <c r="E60" t="s">
        <v>14</v>
      </c>
      <c r="F60">
        <v>0</v>
      </c>
      <c r="G60">
        <v>6.0179999999999998</v>
      </c>
      <c r="H60" s="3">
        <v>7724</v>
      </c>
      <c r="I60">
        <v>1.0999999999999999E-2</v>
      </c>
      <c r="J60" t="s">
        <v>15</v>
      </c>
      <c r="K60" t="s">
        <v>15</v>
      </c>
      <c r="L60" t="s">
        <v>15</v>
      </c>
      <c r="M60" t="s">
        <v>15</v>
      </c>
      <c r="O60">
        <v>90</v>
      </c>
      <c r="P60" t="s">
        <v>148</v>
      </c>
      <c r="Q60" s="2">
        <v>44336.489421296297</v>
      </c>
      <c r="R60">
        <v>12</v>
      </c>
      <c r="S60" t="s">
        <v>14</v>
      </c>
      <c r="T60">
        <v>0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C60">
        <v>90</v>
      </c>
      <c r="AD60" t="s">
        <v>148</v>
      </c>
      <c r="AE60" s="2">
        <v>44336.489421296297</v>
      </c>
      <c r="AF60">
        <v>12</v>
      </c>
      <c r="AG60" t="s">
        <v>14</v>
      </c>
      <c r="AH60">
        <v>0</v>
      </c>
      <c r="AI60">
        <v>12.144</v>
      </c>
      <c r="AJ60" s="3">
        <v>6193</v>
      </c>
      <c r="AK60">
        <v>1.246</v>
      </c>
      <c r="AL60" t="s">
        <v>15</v>
      </c>
      <c r="AM60" t="s">
        <v>15</v>
      </c>
      <c r="AN60" t="s">
        <v>15</v>
      </c>
      <c r="AO60" t="s">
        <v>15</v>
      </c>
      <c r="AQ60">
        <v>1</v>
      </c>
      <c r="AT60" s="6">
        <f t="shared" si="0"/>
        <v>17.790198740000001</v>
      </c>
      <c r="AU60" s="7">
        <f t="shared" si="1"/>
        <v>1180.6047665602698</v>
      </c>
      <c r="AW60" s="8">
        <f t="shared" si="2"/>
        <v>19.356544800800002</v>
      </c>
      <c r="AX60" s="9">
        <f t="shared" si="3"/>
        <v>1179.6199761712601</v>
      </c>
    </row>
    <row r="61" spans="1:50" x14ac:dyDescent="0.3">
      <c r="A61">
        <v>91</v>
      </c>
      <c r="B61" t="s">
        <v>149</v>
      </c>
      <c r="C61" s="2">
        <v>44336.510694444441</v>
      </c>
      <c r="D61">
        <v>65</v>
      </c>
      <c r="E61" t="s">
        <v>14</v>
      </c>
      <c r="F61">
        <v>0</v>
      </c>
      <c r="G61">
        <v>6.0350000000000001</v>
      </c>
      <c r="H61" s="3">
        <v>83355</v>
      </c>
      <c r="I61">
        <v>0.16900000000000001</v>
      </c>
      <c r="J61" t="s">
        <v>15</v>
      </c>
      <c r="K61" t="s">
        <v>15</v>
      </c>
      <c r="L61" t="s">
        <v>15</v>
      </c>
      <c r="M61" t="s">
        <v>15</v>
      </c>
      <c r="O61">
        <v>91</v>
      </c>
      <c r="P61" t="s">
        <v>149</v>
      </c>
      <c r="Q61" s="2">
        <v>44336.510694444441</v>
      </c>
      <c r="R61">
        <v>65</v>
      </c>
      <c r="S61" t="s">
        <v>14</v>
      </c>
      <c r="T61">
        <v>0</v>
      </c>
      <c r="U61" t="s">
        <v>15</v>
      </c>
      <c r="V61" t="s">
        <v>15</v>
      </c>
      <c r="W61" t="s">
        <v>15</v>
      </c>
      <c r="X61" t="s">
        <v>15</v>
      </c>
      <c r="Y61" t="s">
        <v>15</v>
      </c>
      <c r="Z61" t="s">
        <v>15</v>
      </c>
      <c r="AA61" t="s">
        <v>15</v>
      </c>
      <c r="AC61">
        <v>91</v>
      </c>
      <c r="AD61" t="s">
        <v>149</v>
      </c>
      <c r="AE61" s="2">
        <v>44336.510694444441</v>
      </c>
      <c r="AF61">
        <v>65</v>
      </c>
      <c r="AG61" t="s">
        <v>14</v>
      </c>
      <c r="AH61">
        <v>0</v>
      </c>
      <c r="AI61">
        <v>12.132999999999999</v>
      </c>
      <c r="AJ61" s="3">
        <v>57396</v>
      </c>
      <c r="AK61">
        <v>11.378</v>
      </c>
      <c r="AL61" t="s">
        <v>15</v>
      </c>
      <c r="AM61" t="s">
        <v>15</v>
      </c>
      <c r="AN61" t="s">
        <v>15</v>
      </c>
      <c r="AO61" t="s">
        <v>15</v>
      </c>
      <c r="AQ61">
        <v>1</v>
      </c>
      <c r="AT61" s="6">
        <f t="shared" si="0"/>
        <v>256.61725167239501</v>
      </c>
      <c r="AU61" s="7">
        <f t="shared" si="1"/>
        <v>10469.265137779679</v>
      </c>
      <c r="AW61" s="8">
        <f t="shared" si="2"/>
        <v>218.38930502657752</v>
      </c>
      <c r="AX61" s="9">
        <f t="shared" si="3"/>
        <v>10916.691868731839</v>
      </c>
    </row>
    <row r="62" spans="1:50" x14ac:dyDescent="0.3">
      <c r="A62">
        <v>92</v>
      </c>
      <c r="B62" t="s">
        <v>150</v>
      </c>
      <c r="C62" s="2">
        <v>44336.532025462962</v>
      </c>
      <c r="D62">
        <v>109</v>
      </c>
      <c r="E62" t="s">
        <v>14</v>
      </c>
      <c r="F62">
        <v>0</v>
      </c>
      <c r="G62">
        <v>6.0830000000000002</v>
      </c>
      <c r="H62" s="3">
        <v>2324</v>
      </c>
      <c r="I62">
        <v>0</v>
      </c>
      <c r="J62" t="s">
        <v>15</v>
      </c>
      <c r="K62" t="s">
        <v>15</v>
      </c>
      <c r="L62" t="s">
        <v>15</v>
      </c>
      <c r="M62" t="s">
        <v>15</v>
      </c>
      <c r="O62">
        <v>92</v>
      </c>
      <c r="P62" t="s">
        <v>150</v>
      </c>
      <c r="Q62" s="2">
        <v>44336.532025462962</v>
      </c>
      <c r="R62">
        <v>109</v>
      </c>
      <c r="S62" t="s">
        <v>14</v>
      </c>
      <c r="T62">
        <v>0</v>
      </c>
      <c r="U62" t="s">
        <v>15</v>
      </c>
      <c r="V62" t="s">
        <v>15</v>
      </c>
      <c r="W62" t="s">
        <v>15</v>
      </c>
      <c r="X62" t="s">
        <v>15</v>
      </c>
      <c r="Y62" t="s">
        <v>15</v>
      </c>
      <c r="Z62" t="s">
        <v>15</v>
      </c>
      <c r="AA62" t="s">
        <v>15</v>
      </c>
      <c r="AC62">
        <v>92</v>
      </c>
      <c r="AD62" t="s">
        <v>150</v>
      </c>
      <c r="AE62" s="2">
        <v>44336.532025462962</v>
      </c>
      <c r="AF62">
        <v>109</v>
      </c>
      <c r="AG62" t="s">
        <v>14</v>
      </c>
      <c r="AH62">
        <v>0</v>
      </c>
      <c r="AI62">
        <v>12.178000000000001</v>
      </c>
      <c r="AJ62" s="3">
        <v>2363</v>
      </c>
      <c r="AK62">
        <v>0.48099999999999998</v>
      </c>
      <c r="AL62" t="s">
        <v>15</v>
      </c>
      <c r="AM62" t="s">
        <v>15</v>
      </c>
      <c r="AN62" t="s">
        <v>15</v>
      </c>
      <c r="AO62" t="s">
        <v>15</v>
      </c>
      <c r="AQ62">
        <v>1</v>
      </c>
      <c r="AT62" s="6">
        <f t="shared" si="0"/>
        <v>2.0301907399999992</v>
      </c>
      <c r="AU62" s="7">
        <f t="shared" si="1"/>
        <v>472.57970681987001</v>
      </c>
      <c r="AW62" s="8">
        <f t="shared" si="2"/>
        <v>1.8566654408000005</v>
      </c>
      <c r="AX62" s="9">
        <f t="shared" si="3"/>
        <v>447.85680791606001</v>
      </c>
    </row>
    <row r="63" spans="1:50" x14ac:dyDescent="0.3">
      <c r="A63">
        <v>93</v>
      </c>
      <c r="B63" t="s">
        <v>151</v>
      </c>
      <c r="C63" s="2">
        <v>44336.553344907406</v>
      </c>
      <c r="D63">
        <v>37</v>
      </c>
      <c r="E63" t="s">
        <v>14</v>
      </c>
      <c r="F63">
        <v>0</v>
      </c>
      <c r="G63">
        <v>6.0069999999999997</v>
      </c>
      <c r="H63" s="3">
        <v>197735</v>
      </c>
      <c r="I63">
        <v>0.40699999999999997</v>
      </c>
      <c r="J63" t="s">
        <v>15</v>
      </c>
      <c r="K63" t="s">
        <v>15</v>
      </c>
      <c r="L63" t="s">
        <v>15</v>
      </c>
      <c r="M63" t="s">
        <v>15</v>
      </c>
      <c r="O63">
        <v>93</v>
      </c>
      <c r="P63" t="s">
        <v>151</v>
      </c>
      <c r="Q63" s="2">
        <v>44336.553344907406</v>
      </c>
      <c r="R63">
        <v>37</v>
      </c>
      <c r="S63" t="s">
        <v>14</v>
      </c>
      <c r="T63">
        <v>0</v>
      </c>
      <c r="U63">
        <v>5.9580000000000002</v>
      </c>
      <c r="V63" s="3">
        <v>1710</v>
      </c>
      <c r="W63">
        <v>0.57399999999999995</v>
      </c>
      <c r="X63" t="s">
        <v>15</v>
      </c>
      <c r="Y63" t="s">
        <v>15</v>
      </c>
      <c r="Z63" t="s">
        <v>15</v>
      </c>
      <c r="AA63" t="s">
        <v>15</v>
      </c>
      <c r="AC63">
        <v>93</v>
      </c>
      <c r="AD63" t="s">
        <v>151</v>
      </c>
      <c r="AE63" s="2">
        <v>44336.553344907406</v>
      </c>
      <c r="AF63">
        <v>37</v>
      </c>
      <c r="AG63" t="s">
        <v>14</v>
      </c>
      <c r="AH63">
        <v>0</v>
      </c>
      <c r="AI63">
        <v>12.137</v>
      </c>
      <c r="AJ63" s="3">
        <v>23397</v>
      </c>
      <c r="AK63">
        <v>4.6689999999999996</v>
      </c>
      <c r="AL63" t="s">
        <v>15</v>
      </c>
      <c r="AM63" t="s">
        <v>15</v>
      </c>
      <c r="AN63" t="s">
        <v>15</v>
      </c>
      <c r="AO63" t="s">
        <v>15</v>
      </c>
      <c r="AQ63">
        <v>1</v>
      </c>
      <c r="AT63" s="6">
        <f t="shared" si="0"/>
        <v>589.64312491035503</v>
      </c>
      <c r="AU63" s="7">
        <f t="shared" si="1"/>
        <v>4338.2722711430706</v>
      </c>
      <c r="AW63" s="8">
        <f t="shared" si="2"/>
        <v>515.8935401557975</v>
      </c>
      <c r="AX63" s="9">
        <f t="shared" si="3"/>
        <v>4460.7473571576602</v>
      </c>
    </row>
    <row r="64" spans="1:50" x14ac:dyDescent="0.3">
      <c r="A64">
        <v>94</v>
      </c>
      <c r="B64" t="s">
        <v>152</v>
      </c>
      <c r="C64" s="2">
        <v>44336.574699074074</v>
      </c>
      <c r="D64">
        <v>3</v>
      </c>
      <c r="E64" t="s">
        <v>14</v>
      </c>
      <c r="F64">
        <v>0</v>
      </c>
      <c r="G64">
        <v>6.0359999999999996</v>
      </c>
      <c r="H64" s="3">
        <v>44058</v>
      </c>
      <c r="I64">
        <v>8.6999999999999994E-2</v>
      </c>
      <c r="J64" t="s">
        <v>15</v>
      </c>
      <c r="K64" t="s">
        <v>15</v>
      </c>
      <c r="L64" t="s">
        <v>15</v>
      </c>
      <c r="M64" t="s">
        <v>15</v>
      </c>
      <c r="O64">
        <v>94</v>
      </c>
      <c r="P64" t="s">
        <v>152</v>
      </c>
      <c r="Q64" s="2">
        <v>44336.574699074074</v>
      </c>
      <c r="R64">
        <v>3</v>
      </c>
      <c r="S64" t="s">
        <v>14</v>
      </c>
      <c r="T64">
        <v>0</v>
      </c>
      <c r="U64" t="s">
        <v>15</v>
      </c>
      <c r="V64" t="s">
        <v>15</v>
      </c>
      <c r="W64" t="s">
        <v>15</v>
      </c>
      <c r="X64" t="s">
        <v>15</v>
      </c>
      <c r="Y64" t="s">
        <v>15</v>
      </c>
      <c r="Z64" t="s">
        <v>15</v>
      </c>
      <c r="AA64" t="s">
        <v>15</v>
      </c>
      <c r="AC64">
        <v>94</v>
      </c>
      <c r="AD64" t="s">
        <v>152</v>
      </c>
      <c r="AE64" s="2">
        <v>44336.574699074074</v>
      </c>
      <c r="AF64">
        <v>3</v>
      </c>
      <c r="AG64" t="s">
        <v>14</v>
      </c>
      <c r="AH64">
        <v>0</v>
      </c>
      <c r="AI64">
        <v>12.164</v>
      </c>
      <c r="AJ64" s="3">
        <v>21510</v>
      </c>
      <c r="AK64">
        <v>4.2949999999999999</v>
      </c>
      <c r="AL64" t="s">
        <v>15</v>
      </c>
      <c r="AM64" t="s">
        <v>15</v>
      </c>
      <c r="AN64" t="s">
        <v>15</v>
      </c>
      <c r="AO64" t="s">
        <v>15</v>
      </c>
      <c r="AQ64">
        <v>1</v>
      </c>
      <c r="AT64" s="6">
        <f t="shared" si="0"/>
        <v>137.2720461695032</v>
      </c>
      <c r="AU64" s="7">
        <f t="shared" si="1"/>
        <v>3993.7415701230002</v>
      </c>
      <c r="AW64" s="8">
        <f t="shared" si="2"/>
        <v>115.44705011969241</v>
      </c>
      <c r="AX64" s="9">
        <f t="shared" si="3"/>
        <v>4101.3308215739999</v>
      </c>
    </row>
    <row r="65" spans="1:50" x14ac:dyDescent="0.3">
      <c r="A65">
        <v>95</v>
      </c>
      <c r="B65" t="s">
        <v>153</v>
      </c>
      <c r="C65" s="2">
        <v>44336.596030092594</v>
      </c>
      <c r="D65">
        <v>55</v>
      </c>
      <c r="E65" t="s">
        <v>14</v>
      </c>
      <c r="F65">
        <v>0</v>
      </c>
      <c r="G65">
        <v>6.032</v>
      </c>
      <c r="H65" s="3">
        <v>79880</v>
      </c>
      <c r="I65">
        <v>0.16200000000000001</v>
      </c>
      <c r="J65" t="s">
        <v>15</v>
      </c>
      <c r="K65" t="s">
        <v>15</v>
      </c>
      <c r="L65" t="s">
        <v>15</v>
      </c>
      <c r="M65" t="s">
        <v>15</v>
      </c>
      <c r="O65">
        <v>95</v>
      </c>
      <c r="P65" t="s">
        <v>153</v>
      </c>
      <c r="Q65" s="2">
        <v>44336.596030092594</v>
      </c>
      <c r="R65">
        <v>55</v>
      </c>
      <c r="S65" t="s">
        <v>14</v>
      </c>
      <c r="T65">
        <v>0</v>
      </c>
      <c r="U65" t="s">
        <v>15</v>
      </c>
      <c r="V65" t="s">
        <v>15</v>
      </c>
      <c r="W65" t="s">
        <v>15</v>
      </c>
      <c r="X65" t="s">
        <v>15</v>
      </c>
      <c r="Y65" t="s">
        <v>15</v>
      </c>
      <c r="Z65" t="s">
        <v>15</v>
      </c>
      <c r="AA65" t="s">
        <v>15</v>
      </c>
      <c r="AC65">
        <v>95</v>
      </c>
      <c r="AD65" t="s">
        <v>153</v>
      </c>
      <c r="AE65" s="2">
        <v>44336.596030092594</v>
      </c>
      <c r="AF65">
        <v>55</v>
      </c>
      <c r="AG65" t="s">
        <v>14</v>
      </c>
      <c r="AH65">
        <v>0</v>
      </c>
      <c r="AI65">
        <v>12.173</v>
      </c>
      <c r="AJ65" s="3">
        <v>18737</v>
      </c>
      <c r="AK65">
        <v>3.7440000000000002</v>
      </c>
      <c r="AL65" t="s">
        <v>15</v>
      </c>
      <c r="AM65" t="s">
        <v>15</v>
      </c>
      <c r="AN65" t="s">
        <v>15</v>
      </c>
      <c r="AO65" t="s">
        <v>15</v>
      </c>
      <c r="AQ65">
        <v>1</v>
      </c>
      <c r="AT65" s="6">
        <f t="shared" si="0"/>
        <v>246.16525928672002</v>
      </c>
      <c r="AU65" s="7">
        <f t="shared" si="1"/>
        <v>3486.6328116418699</v>
      </c>
      <c r="AW65" s="8">
        <f t="shared" si="2"/>
        <v>209.30125953903999</v>
      </c>
      <c r="AX65" s="9">
        <f t="shared" si="3"/>
        <v>3572.9479177520598</v>
      </c>
    </row>
    <row r="66" spans="1:50" x14ac:dyDescent="0.3">
      <c r="A66">
        <v>96</v>
      </c>
      <c r="B66" t="s">
        <v>154</v>
      </c>
      <c r="C66" s="2">
        <v>44336.617326388892</v>
      </c>
      <c r="D66">
        <v>97</v>
      </c>
      <c r="E66" t="s">
        <v>14</v>
      </c>
      <c r="F66">
        <v>0</v>
      </c>
      <c r="G66">
        <v>6.04</v>
      </c>
      <c r="H66" s="3">
        <v>14499</v>
      </c>
      <c r="I66">
        <v>2.5000000000000001E-2</v>
      </c>
      <c r="J66" t="s">
        <v>15</v>
      </c>
      <c r="K66" t="s">
        <v>15</v>
      </c>
      <c r="L66" t="s">
        <v>15</v>
      </c>
      <c r="M66" t="s">
        <v>15</v>
      </c>
      <c r="O66">
        <v>96</v>
      </c>
      <c r="P66" t="s">
        <v>154</v>
      </c>
      <c r="Q66" s="2">
        <v>44336.617326388892</v>
      </c>
      <c r="R66">
        <v>97</v>
      </c>
      <c r="S66" t="s">
        <v>14</v>
      </c>
      <c r="T66">
        <v>0</v>
      </c>
      <c r="U66" t="s">
        <v>15</v>
      </c>
      <c r="V66" t="s">
        <v>15</v>
      </c>
      <c r="W66" t="s">
        <v>15</v>
      </c>
      <c r="X66" t="s">
        <v>15</v>
      </c>
      <c r="Y66" t="s">
        <v>15</v>
      </c>
      <c r="Z66" t="s">
        <v>15</v>
      </c>
      <c r="AA66" t="s">
        <v>15</v>
      </c>
      <c r="AC66">
        <v>96</v>
      </c>
      <c r="AD66" t="s">
        <v>154</v>
      </c>
      <c r="AE66" s="2">
        <v>44336.617326388892</v>
      </c>
      <c r="AF66">
        <v>97</v>
      </c>
      <c r="AG66" t="s">
        <v>14</v>
      </c>
      <c r="AH66">
        <v>0</v>
      </c>
      <c r="AI66">
        <v>12.182</v>
      </c>
      <c r="AJ66" s="3">
        <v>7686</v>
      </c>
      <c r="AK66">
        <v>1.544</v>
      </c>
      <c r="AL66" t="s">
        <v>15</v>
      </c>
      <c r="AM66" t="s">
        <v>15</v>
      </c>
      <c r="AN66" t="s">
        <v>15</v>
      </c>
      <c r="AO66" t="s">
        <v>15</v>
      </c>
      <c r="AQ66">
        <v>1</v>
      </c>
      <c r="AT66" s="6">
        <f t="shared" si="0"/>
        <v>39.315991271249992</v>
      </c>
      <c r="AU66" s="7">
        <f t="shared" si="1"/>
        <v>1456.10628760908</v>
      </c>
      <c r="AW66" s="8">
        <f t="shared" si="2"/>
        <v>37.768349280979109</v>
      </c>
      <c r="AX66" s="9">
        <f t="shared" si="3"/>
        <v>1464.7446470690402</v>
      </c>
    </row>
    <row r="67" spans="1:50" x14ac:dyDescent="0.3">
      <c r="A67">
        <v>97</v>
      </c>
      <c r="B67" t="s">
        <v>155</v>
      </c>
      <c r="C67" s="2">
        <v>44336.638657407406</v>
      </c>
      <c r="D67">
        <v>25</v>
      </c>
      <c r="E67" t="s">
        <v>14</v>
      </c>
      <c r="F67">
        <v>0</v>
      </c>
      <c r="G67">
        <v>6.0620000000000003</v>
      </c>
      <c r="H67" s="3">
        <v>4173</v>
      </c>
      <c r="I67">
        <v>4.0000000000000001E-3</v>
      </c>
      <c r="J67" t="s">
        <v>15</v>
      </c>
      <c r="K67" t="s">
        <v>15</v>
      </c>
      <c r="L67" t="s">
        <v>15</v>
      </c>
      <c r="M67" t="s">
        <v>15</v>
      </c>
      <c r="O67">
        <v>97</v>
      </c>
      <c r="P67" t="s">
        <v>155</v>
      </c>
      <c r="Q67" s="2">
        <v>44336.638657407406</v>
      </c>
      <c r="R67">
        <v>25</v>
      </c>
      <c r="S67" t="s">
        <v>14</v>
      </c>
      <c r="T67">
        <v>0</v>
      </c>
      <c r="U67" t="s">
        <v>15</v>
      </c>
      <c r="V67" t="s">
        <v>15</v>
      </c>
      <c r="W67" t="s">
        <v>15</v>
      </c>
      <c r="X67" t="s">
        <v>15</v>
      </c>
      <c r="Y67" t="s">
        <v>15</v>
      </c>
      <c r="Z67" t="s">
        <v>15</v>
      </c>
      <c r="AA67" t="s">
        <v>15</v>
      </c>
      <c r="AC67">
        <v>97</v>
      </c>
      <c r="AD67" t="s">
        <v>155</v>
      </c>
      <c r="AE67" s="2">
        <v>44336.638657407406</v>
      </c>
      <c r="AF67">
        <v>25</v>
      </c>
      <c r="AG67" t="s">
        <v>14</v>
      </c>
      <c r="AH67">
        <v>0</v>
      </c>
      <c r="AI67">
        <v>12.138</v>
      </c>
      <c r="AJ67" s="3">
        <v>56017</v>
      </c>
      <c r="AK67">
        <v>11.108000000000001</v>
      </c>
      <c r="AL67" t="s">
        <v>15</v>
      </c>
      <c r="AM67" t="s">
        <v>15</v>
      </c>
      <c r="AN67" t="s">
        <v>15</v>
      </c>
      <c r="AO67" t="s">
        <v>15</v>
      </c>
      <c r="AQ67">
        <v>1</v>
      </c>
      <c r="AT67" s="6">
        <f t="shared" si="0"/>
        <v>7.2870109912499998</v>
      </c>
      <c r="AU67" s="7">
        <f t="shared" si="1"/>
        <v>10223.41554777947</v>
      </c>
      <c r="AW67" s="8">
        <f t="shared" si="2"/>
        <v>8.2292418144500008</v>
      </c>
      <c r="AX67" s="9">
        <f t="shared" si="3"/>
        <v>10655.570076260859</v>
      </c>
    </row>
    <row r="68" spans="1:50" x14ac:dyDescent="0.3">
      <c r="A68">
        <v>98</v>
      </c>
      <c r="B68" t="s">
        <v>156</v>
      </c>
      <c r="C68" s="2">
        <v>44336.660011574073</v>
      </c>
      <c r="D68">
        <v>58</v>
      </c>
      <c r="E68" t="s">
        <v>14</v>
      </c>
      <c r="F68">
        <v>0</v>
      </c>
      <c r="G68">
        <v>6.0380000000000003</v>
      </c>
      <c r="H68" s="3">
        <v>22005</v>
      </c>
      <c r="I68">
        <v>4.1000000000000002E-2</v>
      </c>
      <c r="J68" t="s">
        <v>15</v>
      </c>
      <c r="K68" t="s">
        <v>15</v>
      </c>
      <c r="L68" t="s">
        <v>15</v>
      </c>
      <c r="M68" t="s">
        <v>15</v>
      </c>
      <c r="O68">
        <v>98</v>
      </c>
      <c r="P68" t="s">
        <v>156</v>
      </c>
      <c r="Q68" s="2">
        <v>44336.660011574073</v>
      </c>
      <c r="R68">
        <v>58</v>
      </c>
      <c r="S68" t="s">
        <v>14</v>
      </c>
      <c r="T68">
        <v>0</v>
      </c>
      <c r="U68" t="s">
        <v>15</v>
      </c>
      <c r="V68" t="s">
        <v>15</v>
      </c>
      <c r="W68" t="s">
        <v>15</v>
      </c>
      <c r="X68" t="s">
        <v>15</v>
      </c>
      <c r="Y68" t="s">
        <v>15</v>
      </c>
      <c r="Z68" t="s">
        <v>15</v>
      </c>
      <c r="AA68" t="s">
        <v>15</v>
      </c>
      <c r="AC68">
        <v>98</v>
      </c>
      <c r="AD68" t="s">
        <v>156</v>
      </c>
      <c r="AE68" s="2">
        <v>44336.660011574073</v>
      </c>
      <c r="AF68">
        <v>58</v>
      </c>
      <c r="AG68" t="s">
        <v>14</v>
      </c>
      <c r="AH68">
        <v>0</v>
      </c>
      <c r="AI68">
        <v>12.178000000000001</v>
      </c>
      <c r="AJ68" s="3">
        <v>15373</v>
      </c>
      <c r="AK68">
        <v>3.0750000000000002</v>
      </c>
      <c r="AL68" t="s">
        <v>15</v>
      </c>
      <c r="AM68" t="s">
        <v>15</v>
      </c>
      <c r="AN68" t="s">
        <v>15</v>
      </c>
      <c r="AO68" t="s">
        <v>15</v>
      </c>
      <c r="AQ68">
        <v>1</v>
      </c>
      <c r="AT68" s="6">
        <f t="shared" si="0"/>
        <v>69.192684615595013</v>
      </c>
      <c r="AU68" s="7">
        <f t="shared" si="1"/>
        <v>2870.1498205726698</v>
      </c>
      <c r="AW68" s="8">
        <f t="shared" si="2"/>
        <v>57.513532798977508</v>
      </c>
      <c r="AX68" s="9">
        <f t="shared" si="3"/>
        <v>2931.61688836246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AX48"/>
  <sheetViews>
    <sheetView topLeftCell="A6" workbookViewId="0">
      <selection activeCell="A9" sqref="A9:XFD9"/>
    </sheetView>
  </sheetViews>
  <sheetFormatPr defaultRowHeight="14.4" x14ac:dyDescent="0.3"/>
  <cols>
    <col min="2" max="2" width="23.5546875" customWidth="1"/>
    <col min="3" max="3" width="17.77734375" customWidth="1"/>
  </cols>
  <sheetData>
    <row r="7" spans="1:50" x14ac:dyDescent="0.3">
      <c r="A7" t="s">
        <v>17</v>
      </c>
      <c r="O7" t="s">
        <v>18</v>
      </c>
      <c r="AC7" t="s">
        <v>19</v>
      </c>
    </row>
    <row r="8" spans="1:50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">
      <c r="A9">
        <v>39</v>
      </c>
      <c r="B9" t="s">
        <v>57</v>
      </c>
      <c r="C9" s="2">
        <v>44336.708981481483</v>
      </c>
      <c r="D9" t="s">
        <v>13</v>
      </c>
      <c r="E9" t="s">
        <v>14</v>
      </c>
      <c r="F9">
        <v>0</v>
      </c>
      <c r="G9">
        <v>6.11</v>
      </c>
      <c r="H9" s="3">
        <v>2187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57</v>
      </c>
      <c r="Q9" s="2">
        <v>44336.708981481483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57</v>
      </c>
      <c r="AE9" s="2">
        <v>44336.708981481483</v>
      </c>
      <c r="AF9" t="s">
        <v>13</v>
      </c>
      <c r="AG9" t="s">
        <v>14</v>
      </c>
      <c r="AH9">
        <v>0</v>
      </c>
      <c r="AI9">
        <v>12.225</v>
      </c>
      <c r="AJ9" s="3">
        <v>1796</v>
      </c>
      <c r="AK9">
        <v>0.36799999999999999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1.646473091249999</v>
      </c>
      <c r="AU9" s="7">
        <f t="shared" ref="AU9:AU23" si="1">((-0.00000006277*AJ9^2)+(0.1854*AJ9)+(34.83))</f>
        <v>367.60592808368</v>
      </c>
      <c r="AW9" s="8">
        <f t="shared" ref="AW9:AW23" si="2">IF(H9&lt;10000,((-0.00000005795*H9^2)+(0.003823*H9)+(-6.715)),(IF(H9&lt;700000,((-0.0000000001209*H9^2)+(0.002635*H9)+(-0.4111)), ((-0.00000002007*V9^2)+(0.2564*V9)+(286.1)))))</f>
        <v>1.3687279464500008</v>
      </c>
      <c r="AX9" s="9">
        <f t="shared" ref="AX9:AX23" si="3">(-0.00000001626*AJ9^2)+(0.1912*AJ9)+(-3.858)</f>
        <v>339.48475148384</v>
      </c>
    </row>
    <row r="10" spans="1:50" x14ac:dyDescent="0.3">
      <c r="A10">
        <v>40</v>
      </c>
      <c r="B10" t="s">
        <v>58</v>
      </c>
      <c r="C10" s="2">
        <v>44336.73027777778</v>
      </c>
      <c r="D10" t="s">
        <v>16</v>
      </c>
      <c r="E10" t="s">
        <v>14</v>
      </c>
      <c r="F10">
        <v>0</v>
      </c>
      <c r="G10">
        <v>6.0069999999999997</v>
      </c>
      <c r="H10" s="3">
        <v>876740</v>
      </c>
      <c r="I10">
        <v>1.8240000000000001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58</v>
      </c>
      <c r="Q10" s="2">
        <v>44336.73027777778</v>
      </c>
      <c r="R10" t="s">
        <v>16</v>
      </c>
      <c r="S10" t="s">
        <v>14</v>
      </c>
      <c r="T10">
        <v>0</v>
      </c>
      <c r="U10">
        <v>5.952</v>
      </c>
      <c r="V10" s="3">
        <v>7650</v>
      </c>
      <c r="W10">
        <v>2.1680000000000001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58</v>
      </c>
      <c r="AE10" s="2">
        <v>44336.73027777778</v>
      </c>
      <c r="AF10" t="s">
        <v>16</v>
      </c>
      <c r="AG10" t="s">
        <v>14</v>
      </c>
      <c r="AH10">
        <v>0</v>
      </c>
      <c r="AI10">
        <v>12.195</v>
      </c>
      <c r="AJ10" s="3">
        <v>9307</v>
      </c>
      <c r="AK10">
        <v>1.867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2012.4272464125002</v>
      </c>
      <c r="AU10" s="7">
        <f t="shared" si="1"/>
        <v>1754.9106469702699</v>
      </c>
      <c r="AW10" s="8">
        <f t="shared" si="2"/>
        <v>2246.3854534249999</v>
      </c>
      <c r="AX10" s="9">
        <f t="shared" si="3"/>
        <v>1774.2319547512602</v>
      </c>
    </row>
    <row r="11" spans="1:50" x14ac:dyDescent="0.3">
      <c r="A11">
        <v>41</v>
      </c>
      <c r="B11" t="s">
        <v>59</v>
      </c>
      <c r="C11" s="2">
        <v>44336.751562500001</v>
      </c>
      <c r="D11">
        <v>14</v>
      </c>
      <c r="E11" t="s">
        <v>14</v>
      </c>
      <c r="F11">
        <v>0</v>
      </c>
      <c r="G11">
        <v>6.01</v>
      </c>
      <c r="H11" s="3">
        <v>76940</v>
      </c>
      <c r="I11">
        <v>0.156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59</v>
      </c>
      <c r="Q11" s="2">
        <v>44336.751562500001</v>
      </c>
      <c r="R11">
        <v>14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59</v>
      </c>
      <c r="AE11" s="2">
        <v>44336.751562500001</v>
      </c>
      <c r="AF11">
        <v>14</v>
      </c>
      <c r="AG11" t="s">
        <v>14</v>
      </c>
      <c r="AH11">
        <v>0</v>
      </c>
      <c r="AI11">
        <v>12.135</v>
      </c>
      <c r="AJ11" s="3">
        <v>19569</v>
      </c>
      <c r="AK11">
        <v>3.9089999999999998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237.30702894968002</v>
      </c>
      <c r="AU11" s="7">
        <f t="shared" si="1"/>
        <v>3638.8850945820304</v>
      </c>
      <c r="AW11" s="8">
        <f t="shared" si="2"/>
        <v>201.61010058076002</v>
      </c>
      <c r="AX11" s="9">
        <f t="shared" si="3"/>
        <v>3731.5081019261402</v>
      </c>
    </row>
    <row r="12" spans="1:50" x14ac:dyDescent="0.3">
      <c r="A12">
        <v>42</v>
      </c>
      <c r="B12" t="s">
        <v>60</v>
      </c>
      <c r="C12" s="2">
        <v>44336.772870370369</v>
      </c>
      <c r="D12">
        <v>96</v>
      </c>
      <c r="E12" t="s">
        <v>14</v>
      </c>
      <c r="F12">
        <v>0</v>
      </c>
      <c r="G12">
        <v>6.0359999999999996</v>
      </c>
      <c r="H12" s="3">
        <v>15665</v>
      </c>
      <c r="I12">
        <v>2.8000000000000001E-2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60</v>
      </c>
      <c r="Q12" s="2">
        <v>44336.772870370369</v>
      </c>
      <c r="R12">
        <v>96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60</v>
      </c>
      <c r="AE12" s="2">
        <v>44336.772870370369</v>
      </c>
      <c r="AF12">
        <v>96</v>
      </c>
      <c r="AG12" t="s">
        <v>14</v>
      </c>
      <c r="AH12">
        <v>0</v>
      </c>
      <c r="AI12">
        <v>12.183</v>
      </c>
      <c r="AJ12" s="3">
        <v>8541</v>
      </c>
      <c r="AK12">
        <v>1.714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49.473675865955002</v>
      </c>
      <c r="AU12" s="7">
        <f t="shared" si="1"/>
        <v>1613.7524112936301</v>
      </c>
      <c r="AW12" s="8">
        <f t="shared" si="2"/>
        <v>40.836507079997503</v>
      </c>
      <c r="AX12" s="9">
        <f t="shared" si="3"/>
        <v>1627.9950544469402</v>
      </c>
    </row>
    <row r="13" spans="1:50" x14ac:dyDescent="0.3">
      <c r="A13">
        <v>43</v>
      </c>
      <c r="B13" t="s">
        <v>61</v>
      </c>
      <c r="C13" s="2">
        <v>44336.794166666667</v>
      </c>
      <c r="D13">
        <v>28</v>
      </c>
      <c r="E13" t="s">
        <v>14</v>
      </c>
      <c r="F13">
        <v>0</v>
      </c>
      <c r="G13">
        <v>6.0090000000000003</v>
      </c>
      <c r="H13" s="3">
        <v>251672</v>
      </c>
      <c r="I13">
        <v>0.52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61</v>
      </c>
      <c r="Q13" s="2">
        <v>44336.794166666667</v>
      </c>
      <c r="R13">
        <v>28</v>
      </c>
      <c r="S13" t="s">
        <v>14</v>
      </c>
      <c r="T13">
        <v>0</v>
      </c>
      <c r="U13">
        <v>5.9580000000000002</v>
      </c>
      <c r="V13" s="3">
        <v>2418</v>
      </c>
      <c r="W13">
        <v>0.76400000000000001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61</v>
      </c>
      <c r="AE13" s="2">
        <v>44336.794166666667</v>
      </c>
      <c r="AF13">
        <v>28</v>
      </c>
      <c r="AG13" t="s">
        <v>14</v>
      </c>
      <c r="AH13">
        <v>0</v>
      </c>
      <c r="AI13">
        <v>12.016</v>
      </c>
      <c r="AJ13" s="3">
        <v>149108</v>
      </c>
      <c r="AK13">
        <v>29.123999999999999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739.27482704433919</v>
      </c>
      <c r="AU13" s="7">
        <f t="shared" si="1"/>
        <v>26283.875508170724</v>
      </c>
      <c r="AW13" s="8">
        <f t="shared" si="2"/>
        <v>655.08695961389446</v>
      </c>
      <c r="AX13" s="9">
        <f t="shared" si="3"/>
        <v>28144.079838503359</v>
      </c>
    </row>
    <row r="14" spans="1:50" x14ac:dyDescent="0.3">
      <c r="A14">
        <v>44</v>
      </c>
      <c r="B14" t="s">
        <v>62</v>
      </c>
      <c r="C14" s="2">
        <v>44336.815497685187</v>
      </c>
      <c r="D14">
        <v>44</v>
      </c>
      <c r="E14" t="s">
        <v>14</v>
      </c>
      <c r="F14">
        <v>0</v>
      </c>
      <c r="G14">
        <v>6.069</v>
      </c>
      <c r="H14" s="3">
        <v>3410</v>
      </c>
      <c r="I14">
        <v>2E-3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62</v>
      </c>
      <c r="Q14" s="2">
        <v>44336.815497685187</v>
      </c>
      <c r="R14">
        <v>44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62</v>
      </c>
      <c r="AE14" s="2">
        <v>44336.815497685187</v>
      </c>
      <c r="AF14">
        <v>44</v>
      </c>
      <c r="AG14" t="s">
        <v>14</v>
      </c>
      <c r="AH14">
        <v>0</v>
      </c>
      <c r="AI14">
        <v>12.103</v>
      </c>
      <c r="AJ14" s="3">
        <v>62924</v>
      </c>
      <c r="AK14">
        <v>12.462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5.1001471249999994</v>
      </c>
      <c r="AU14" s="7">
        <f t="shared" si="1"/>
        <v>11452.40619296048</v>
      </c>
      <c r="AW14" s="8">
        <f t="shared" si="2"/>
        <v>5.6475816049999992</v>
      </c>
      <c r="AX14" s="9">
        <f t="shared" si="3"/>
        <v>11962.830471842241</v>
      </c>
    </row>
    <row r="15" spans="1:50" x14ac:dyDescent="0.3">
      <c r="A15">
        <v>45</v>
      </c>
      <c r="B15" t="s">
        <v>63</v>
      </c>
      <c r="C15" s="2">
        <v>44336.836817129632</v>
      </c>
      <c r="D15">
        <v>59</v>
      </c>
      <c r="E15" t="s">
        <v>14</v>
      </c>
      <c r="F15">
        <v>0</v>
      </c>
      <c r="G15">
        <v>6.0350000000000001</v>
      </c>
      <c r="H15" s="3">
        <v>22057</v>
      </c>
      <c r="I15">
        <v>4.1000000000000002E-2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63</v>
      </c>
      <c r="Q15" s="2">
        <v>44336.836817129632</v>
      </c>
      <c r="R15">
        <v>59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63</v>
      </c>
      <c r="AE15" s="2">
        <v>44336.836817129632</v>
      </c>
      <c r="AF15">
        <v>59</v>
      </c>
      <c r="AG15" t="s">
        <v>14</v>
      </c>
      <c r="AH15">
        <v>0</v>
      </c>
      <c r="AI15">
        <v>12.178000000000001</v>
      </c>
      <c r="AJ15" s="3">
        <v>14999</v>
      </c>
      <c r="AK15">
        <v>3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69.354146518566196</v>
      </c>
      <c r="AU15" s="7">
        <f t="shared" si="1"/>
        <v>2801.5232330372301</v>
      </c>
      <c r="AW15" s="8">
        <f t="shared" si="2"/>
        <v>57.650275789995902</v>
      </c>
      <c r="AX15" s="9">
        <f t="shared" si="3"/>
        <v>2860.2927877837401</v>
      </c>
    </row>
    <row r="16" spans="1:50" x14ac:dyDescent="0.3">
      <c r="A16">
        <v>46</v>
      </c>
      <c r="B16" t="s">
        <v>64</v>
      </c>
      <c r="C16" s="2">
        <v>44336.858124999999</v>
      </c>
      <c r="D16">
        <v>95</v>
      </c>
      <c r="E16" t="s">
        <v>14</v>
      </c>
      <c r="F16">
        <v>0</v>
      </c>
      <c r="G16">
        <v>6.04</v>
      </c>
      <c r="H16" s="3">
        <v>37567</v>
      </c>
      <c r="I16">
        <v>7.2999999999999995E-2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64</v>
      </c>
      <c r="Q16" s="2">
        <v>44336.858124999999</v>
      </c>
      <c r="R16">
        <v>95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64</v>
      </c>
      <c r="AE16" s="2">
        <v>44336.858124999999</v>
      </c>
      <c r="AF16">
        <v>95</v>
      </c>
      <c r="AG16" t="s">
        <v>14</v>
      </c>
      <c r="AH16">
        <v>0</v>
      </c>
      <c r="AI16">
        <v>12.183</v>
      </c>
      <c r="AJ16" s="3">
        <v>18365</v>
      </c>
      <c r="AK16">
        <v>3.67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117.31626068107822</v>
      </c>
      <c r="AU16" s="7">
        <f t="shared" si="1"/>
        <v>3418.53035966675</v>
      </c>
      <c r="AW16" s="8">
        <f t="shared" si="2"/>
        <v>98.407321309779903</v>
      </c>
      <c r="AX16" s="9">
        <f t="shared" si="3"/>
        <v>3502.0459373615004</v>
      </c>
    </row>
    <row r="17" spans="1:50" x14ac:dyDescent="0.3">
      <c r="A17">
        <v>47</v>
      </c>
      <c r="B17" t="s">
        <v>65</v>
      </c>
      <c r="C17" s="2">
        <v>44336.879467592589</v>
      </c>
      <c r="D17">
        <v>40</v>
      </c>
      <c r="E17" t="s">
        <v>14</v>
      </c>
      <c r="F17">
        <v>0</v>
      </c>
      <c r="G17">
        <v>6.0369999999999999</v>
      </c>
      <c r="H17" s="3">
        <v>86917</v>
      </c>
      <c r="I17">
        <v>0.17599999999999999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65</v>
      </c>
      <c r="Q17" s="2">
        <v>44336.879467592589</v>
      </c>
      <c r="R17">
        <v>40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65</v>
      </c>
      <c r="AE17" s="2">
        <v>44336.879467592589</v>
      </c>
      <c r="AF17">
        <v>40</v>
      </c>
      <c r="AG17" t="s">
        <v>14</v>
      </c>
      <c r="AH17">
        <v>0</v>
      </c>
      <c r="AI17">
        <v>12.170999999999999</v>
      </c>
      <c r="AJ17" s="3">
        <v>23119</v>
      </c>
      <c r="AK17">
        <v>4.6139999999999999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267.31046113759817</v>
      </c>
      <c r="AU17" s="7">
        <f t="shared" si="1"/>
        <v>4287.5427781340295</v>
      </c>
      <c r="AW17" s="8">
        <f t="shared" si="2"/>
        <v>227.70184810491989</v>
      </c>
      <c r="AX17" s="9">
        <f t="shared" si="3"/>
        <v>4407.8040225021405</v>
      </c>
    </row>
    <row r="18" spans="1:50" x14ac:dyDescent="0.3">
      <c r="A18">
        <v>48</v>
      </c>
      <c r="B18" t="s">
        <v>66</v>
      </c>
      <c r="C18" s="2">
        <v>44336.900729166664</v>
      </c>
      <c r="D18">
        <v>5</v>
      </c>
      <c r="E18" t="s">
        <v>14</v>
      </c>
      <c r="F18">
        <v>0</v>
      </c>
      <c r="G18">
        <v>6.03</v>
      </c>
      <c r="H18" s="3">
        <v>92477</v>
      </c>
      <c r="I18">
        <v>0.188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66</v>
      </c>
      <c r="Q18" s="2">
        <v>44336.900729166664</v>
      </c>
      <c r="R18">
        <v>5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66</v>
      </c>
      <c r="AE18" s="2">
        <v>44336.900729166664</v>
      </c>
      <c r="AF18">
        <v>5</v>
      </c>
      <c r="AG18" t="s">
        <v>14</v>
      </c>
      <c r="AH18">
        <v>0</v>
      </c>
      <c r="AI18">
        <v>12.132</v>
      </c>
      <c r="AJ18" s="3">
        <v>55262</v>
      </c>
      <c r="AK18">
        <v>10.959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283.96031824923017</v>
      </c>
      <c r="AU18" s="7">
        <f t="shared" si="1"/>
        <v>10088.71220981612</v>
      </c>
      <c r="AW18" s="8">
        <f t="shared" si="2"/>
        <v>242.23185874054391</v>
      </c>
      <c r="AX18" s="9">
        <f t="shared" si="3"/>
        <v>10512.58017064856</v>
      </c>
    </row>
    <row r="19" spans="1:50" x14ac:dyDescent="0.3">
      <c r="A19">
        <v>49</v>
      </c>
      <c r="B19" t="s">
        <v>67</v>
      </c>
      <c r="C19" s="2">
        <v>44336.922002314815</v>
      </c>
      <c r="D19">
        <v>81</v>
      </c>
      <c r="E19" t="s">
        <v>14</v>
      </c>
      <c r="F19">
        <v>0</v>
      </c>
      <c r="G19">
        <v>6.0309999999999997</v>
      </c>
      <c r="H19" s="3">
        <v>747474</v>
      </c>
      <c r="I19">
        <v>1.554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67</v>
      </c>
      <c r="Q19" s="2">
        <v>44336.922002314815</v>
      </c>
      <c r="R19">
        <v>81</v>
      </c>
      <c r="S19" t="s">
        <v>14</v>
      </c>
      <c r="T19">
        <v>0</v>
      </c>
      <c r="U19">
        <v>5.9820000000000002</v>
      </c>
      <c r="V19" s="3">
        <v>6621</v>
      </c>
      <c r="W19">
        <v>1.8919999999999999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67</v>
      </c>
      <c r="AE19" s="2">
        <v>44336.922002314815</v>
      </c>
      <c r="AF19">
        <v>81</v>
      </c>
      <c r="AG19" t="s">
        <v>14</v>
      </c>
      <c r="AH19">
        <v>0</v>
      </c>
      <c r="AI19">
        <v>12.173</v>
      </c>
      <c r="AJ19" s="3">
        <v>26175</v>
      </c>
      <c r="AK19">
        <v>5.22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1816.971906650685</v>
      </c>
      <c r="AU19" s="7">
        <f t="shared" si="1"/>
        <v>4844.6693506687498</v>
      </c>
      <c r="AW19" s="8">
        <f t="shared" si="2"/>
        <v>1982.8445785451304</v>
      </c>
      <c r="AX19" s="9">
        <f t="shared" si="3"/>
        <v>4989.6617760374993</v>
      </c>
    </row>
    <row r="20" spans="1:50" x14ac:dyDescent="0.3">
      <c r="A20">
        <v>50</v>
      </c>
      <c r="B20" t="s">
        <v>68</v>
      </c>
      <c r="C20" s="2">
        <v>44336.943310185183</v>
      </c>
      <c r="D20">
        <v>1</v>
      </c>
      <c r="E20" t="s">
        <v>14</v>
      </c>
      <c r="F20">
        <v>0</v>
      </c>
      <c r="G20">
        <v>6.21</v>
      </c>
      <c r="H20" s="3">
        <v>46241</v>
      </c>
      <c r="I20">
        <v>9.1999999999999998E-2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68</v>
      </c>
      <c r="Q20" s="2">
        <v>44336.943310185183</v>
      </c>
      <c r="R20">
        <v>1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68</v>
      </c>
      <c r="AE20" s="2">
        <v>44336.943310185183</v>
      </c>
      <c r="AF20">
        <v>1</v>
      </c>
      <c r="AG20" t="s">
        <v>14</v>
      </c>
      <c r="AH20">
        <v>0</v>
      </c>
      <c r="AI20">
        <v>12.335000000000001</v>
      </c>
      <c r="AJ20" s="3">
        <v>23989</v>
      </c>
      <c r="AK20">
        <v>4.7859999999999996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143.96795760788783</v>
      </c>
      <c r="AU20" s="7">
        <f t="shared" si="1"/>
        <v>4446.2682149648299</v>
      </c>
      <c r="AW20" s="8">
        <f t="shared" si="2"/>
        <v>121.1754229832071</v>
      </c>
      <c r="AX20" s="9">
        <f t="shared" si="3"/>
        <v>4573.4816233125403</v>
      </c>
    </row>
    <row r="21" spans="1:50" x14ac:dyDescent="0.3">
      <c r="A21">
        <v>51</v>
      </c>
      <c r="B21" t="s">
        <v>69</v>
      </c>
      <c r="C21" s="2">
        <v>44336.964594907404</v>
      </c>
      <c r="D21">
        <v>99</v>
      </c>
      <c r="E21" t="s">
        <v>14</v>
      </c>
      <c r="F21">
        <v>0</v>
      </c>
      <c r="G21">
        <v>6.0090000000000003</v>
      </c>
      <c r="H21" s="3">
        <v>146938</v>
      </c>
      <c r="I21">
        <v>0.30099999999999999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69</v>
      </c>
      <c r="Q21" s="2">
        <v>44336.964594907404</v>
      </c>
      <c r="R21">
        <v>99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69</v>
      </c>
      <c r="AE21" s="2">
        <v>44336.964594907404</v>
      </c>
      <c r="AF21">
        <v>99</v>
      </c>
      <c r="AG21" t="s">
        <v>14</v>
      </c>
      <c r="AH21">
        <v>0</v>
      </c>
      <c r="AI21">
        <v>12.138</v>
      </c>
      <c r="AJ21" s="3">
        <v>20356</v>
      </c>
      <c r="AK21">
        <v>4.0650000000000004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444.38006675612718</v>
      </c>
      <c r="AU21" s="7">
        <f t="shared" si="1"/>
        <v>3782.8225999812803</v>
      </c>
      <c r="AW21" s="8">
        <f t="shared" si="2"/>
        <v>384.16020520046044</v>
      </c>
      <c r="AX21" s="9">
        <f t="shared" si="3"/>
        <v>3881.4715968726396</v>
      </c>
    </row>
    <row r="22" spans="1:50" x14ac:dyDescent="0.3">
      <c r="A22">
        <v>52</v>
      </c>
      <c r="B22" t="s">
        <v>70</v>
      </c>
      <c r="C22" s="2">
        <v>44336.985868055555</v>
      </c>
      <c r="D22">
        <v>61</v>
      </c>
      <c r="E22" t="s">
        <v>14</v>
      </c>
      <c r="F22">
        <v>0</v>
      </c>
      <c r="G22">
        <v>6.0540000000000003</v>
      </c>
      <c r="H22" s="3">
        <v>5156</v>
      </c>
      <c r="I22">
        <v>6.0000000000000001E-3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70</v>
      </c>
      <c r="Q22" s="2">
        <v>44336.985868055555</v>
      </c>
      <c r="R22">
        <v>61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70</v>
      </c>
      <c r="AE22" s="2">
        <v>44336.985868055555</v>
      </c>
      <c r="AF22">
        <v>61</v>
      </c>
      <c r="AG22" t="s">
        <v>14</v>
      </c>
      <c r="AH22">
        <v>0</v>
      </c>
      <c r="AI22">
        <v>12.157</v>
      </c>
      <c r="AJ22" s="3">
        <v>43298</v>
      </c>
      <c r="AK22">
        <v>8.6050000000000004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10.14089714</v>
      </c>
      <c r="AU22" s="7">
        <f t="shared" si="1"/>
        <v>7944.6032262129202</v>
      </c>
      <c r="AW22" s="8">
        <f t="shared" si="2"/>
        <v>11.455825728800001</v>
      </c>
      <c r="AX22" s="9">
        <f t="shared" si="3"/>
        <v>8244.2367047669595</v>
      </c>
    </row>
    <row r="23" spans="1:50" x14ac:dyDescent="0.3">
      <c r="A23">
        <v>53</v>
      </c>
      <c r="B23" t="s">
        <v>71</v>
      </c>
      <c r="C23" s="2">
        <v>44337.007175925923</v>
      </c>
      <c r="D23">
        <v>116</v>
      </c>
      <c r="E23" t="s">
        <v>14</v>
      </c>
      <c r="F23">
        <v>0</v>
      </c>
      <c r="G23">
        <v>6.1310000000000002</v>
      </c>
      <c r="H23" s="3">
        <v>2626</v>
      </c>
      <c r="I23">
        <v>1E-3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71</v>
      </c>
      <c r="Q23" s="2">
        <v>44337.007175925923</v>
      </c>
      <c r="R23">
        <v>116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71</v>
      </c>
      <c r="AE23" s="2">
        <v>44337.007175925923</v>
      </c>
      <c r="AF23">
        <v>116</v>
      </c>
      <c r="AG23" t="s">
        <v>14</v>
      </c>
      <c r="AH23">
        <v>0</v>
      </c>
      <c r="AI23">
        <v>12.22</v>
      </c>
      <c r="AJ23" s="3">
        <v>2336</v>
      </c>
      <c r="AK23">
        <v>0.47599999999999998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2.8788673649999996</v>
      </c>
      <c r="AU23" s="7">
        <f t="shared" si="1"/>
        <v>467.58187063807998</v>
      </c>
      <c r="AW23" s="8">
        <f t="shared" si="2"/>
        <v>2.9245819858000015</v>
      </c>
      <c r="AX23" s="9">
        <f t="shared" si="3"/>
        <v>442.69647087104005</v>
      </c>
    </row>
    <row r="24" spans="1:50" x14ac:dyDescent="0.3">
      <c r="A24">
        <v>54</v>
      </c>
      <c r="B24" t="s">
        <v>72</v>
      </c>
      <c r="C24" s="2">
        <v>44337.028460648151</v>
      </c>
      <c r="D24">
        <v>18</v>
      </c>
      <c r="E24" t="s">
        <v>14</v>
      </c>
      <c r="F24">
        <v>0</v>
      </c>
      <c r="G24">
        <v>6.1079999999999997</v>
      </c>
      <c r="H24" s="3">
        <v>2583</v>
      </c>
      <c r="I24">
        <v>1E-3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72</v>
      </c>
      <c r="Q24" s="2">
        <v>44337.028460648151</v>
      </c>
      <c r="R24">
        <v>18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72</v>
      </c>
      <c r="AE24" s="2">
        <v>44337.028460648151</v>
      </c>
      <c r="AF24">
        <v>18</v>
      </c>
      <c r="AG24" t="s">
        <v>14</v>
      </c>
      <c r="AH24">
        <v>0</v>
      </c>
      <c r="AI24">
        <v>12.132999999999999</v>
      </c>
      <c r="AJ24" s="3">
        <v>55466</v>
      </c>
      <c r="AK24">
        <v>10.999000000000001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48" si="4">IF(H24&lt;15000,((0.00000002125*H24^2)+(0.002705*H24)+(-4.371)),(IF(H24&lt;700000,((-0.0000000008162*H24^2)+(0.003141*H24)+(0.4702)), ((0.000000003285*V24^2)+(0.1899*V24)+(559.5)))))</f>
        <v>2.7577926412499991</v>
      </c>
      <c r="AU24" s="7">
        <f t="shared" ref="AU24:AU48" si="5">((-0.00000006277*AJ24^2)+(0.1854*AJ24)+(34.83))</f>
        <v>10125.11592891788</v>
      </c>
      <c r="AW24" s="8">
        <f t="shared" ref="AW24:AW48" si="6">IF(H24&lt;10000,((-0.00000005795*H24^2)+(0.003823*H24)+(-6.715)),(IF(H24&lt;700000,((-0.0000000001209*H24^2)+(0.002635*H24)+(-0.4111)), ((-0.00000002007*V24^2)+(0.2564*V24)+(286.1)))))</f>
        <v>2.7731730324500017</v>
      </c>
      <c r="AX24" s="9">
        <f t="shared" ref="AX24:AX48" si="7">(-0.00000001626*AJ24^2)+(0.1912*AJ24)+(-3.858)</f>
        <v>10551.217681443441</v>
      </c>
    </row>
    <row r="25" spans="1:50" x14ac:dyDescent="0.3">
      <c r="A25">
        <v>55</v>
      </c>
      <c r="B25" t="s">
        <v>73</v>
      </c>
      <c r="C25" s="2">
        <v>44337.049826388888</v>
      </c>
      <c r="D25">
        <v>98</v>
      </c>
      <c r="E25" t="s">
        <v>14</v>
      </c>
      <c r="F25">
        <v>0</v>
      </c>
      <c r="G25">
        <v>6.0369999999999999</v>
      </c>
      <c r="H25" s="3">
        <v>8582</v>
      </c>
      <c r="I25">
        <v>1.2999999999999999E-2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73</v>
      </c>
      <c r="Q25" s="2">
        <v>44337.049826388888</v>
      </c>
      <c r="R25">
        <v>98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73</v>
      </c>
      <c r="AE25" s="2">
        <v>44337.049826388888</v>
      </c>
      <c r="AF25">
        <v>98</v>
      </c>
      <c r="AG25" t="s">
        <v>14</v>
      </c>
      <c r="AH25">
        <v>0</v>
      </c>
      <c r="AI25">
        <v>12.077999999999999</v>
      </c>
      <c r="AJ25" s="3">
        <v>107160</v>
      </c>
      <c r="AK25">
        <v>21.07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20.408387885000003</v>
      </c>
      <c r="AU25" s="7">
        <f t="shared" si="5"/>
        <v>19181.489418288002</v>
      </c>
      <c r="AW25" s="8">
        <f t="shared" si="6"/>
        <v>21.825926544199998</v>
      </c>
      <c r="AX25" s="9">
        <f t="shared" si="7"/>
        <v>20298.416101344003</v>
      </c>
    </row>
    <row r="26" spans="1:50" x14ac:dyDescent="0.3">
      <c r="A26">
        <v>56</v>
      </c>
      <c r="B26" t="s">
        <v>74</v>
      </c>
      <c r="C26" s="2">
        <v>44337.071122685185</v>
      </c>
      <c r="D26">
        <v>85</v>
      </c>
      <c r="E26" t="s">
        <v>14</v>
      </c>
      <c r="F26">
        <v>0</v>
      </c>
      <c r="G26">
        <v>6.0709999999999997</v>
      </c>
      <c r="H26" s="3">
        <v>3237</v>
      </c>
      <c r="I26">
        <v>2E-3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74</v>
      </c>
      <c r="Q26" s="2">
        <v>44337.071122685185</v>
      </c>
      <c r="R26">
        <v>85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74</v>
      </c>
      <c r="AE26" s="2">
        <v>44337.071122685185</v>
      </c>
      <c r="AF26">
        <v>85</v>
      </c>
      <c r="AG26" t="s">
        <v>14</v>
      </c>
      <c r="AH26">
        <v>0</v>
      </c>
      <c r="AI26">
        <v>12.167</v>
      </c>
      <c r="AJ26" s="3">
        <v>25952</v>
      </c>
      <c r="AK26">
        <v>5.1760000000000002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4.6077460912500001</v>
      </c>
      <c r="AU26" s="7">
        <f t="shared" si="5"/>
        <v>4804.0548092979197</v>
      </c>
      <c r="AW26" s="8">
        <f t="shared" si="6"/>
        <v>5.0528411064500016</v>
      </c>
      <c r="AX26" s="9">
        <f t="shared" si="7"/>
        <v>4947.21318749696</v>
      </c>
    </row>
    <row r="27" spans="1:50" x14ac:dyDescent="0.3">
      <c r="A27">
        <v>57</v>
      </c>
      <c r="B27" t="s">
        <v>75</v>
      </c>
      <c r="C27" s="2">
        <v>44337.09238425926</v>
      </c>
      <c r="D27">
        <v>74</v>
      </c>
      <c r="E27" t="s">
        <v>14</v>
      </c>
      <c r="F27">
        <v>0</v>
      </c>
      <c r="G27">
        <v>6.0970000000000004</v>
      </c>
      <c r="H27" s="3">
        <v>3209</v>
      </c>
      <c r="I27">
        <v>2E-3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75</v>
      </c>
      <c r="Q27" s="2">
        <v>44337.09238425926</v>
      </c>
      <c r="R27">
        <v>74</v>
      </c>
      <c r="S27" t="s">
        <v>14</v>
      </c>
      <c r="T27">
        <v>0</v>
      </c>
      <c r="U27" t="s">
        <v>15</v>
      </c>
      <c r="V27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75</v>
      </c>
      <c r="AE27" s="2">
        <v>44337.09238425926</v>
      </c>
      <c r="AF27">
        <v>74</v>
      </c>
      <c r="AG27" t="s">
        <v>14</v>
      </c>
      <c r="AH27">
        <v>0</v>
      </c>
      <c r="AI27">
        <v>12.151999999999999</v>
      </c>
      <c r="AJ27" s="3">
        <v>32715</v>
      </c>
      <c r="AK27">
        <v>6.5149999999999997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4.5281707212499978</v>
      </c>
      <c r="AU27" s="7">
        <f t="shared" si="5"/>
        <v>6033.0100752067501</v>
      </c>
      <c r="AW27" s="8">
        <f t="shared" si="6"/>
        <v>4.9562563860500006</v>
      </c>
      <c r="AX27" s="9">
        <f t="shared" si="7"/>
        <v>6233.8473898815</v>
      </c>
    </row>
    <row r="28" spans="1:50" x14ac:dyDescent="0.3">
      <c r="A28">
        <v>58</v>
      </c>
      <c r="B28" t="s">
        <v>76</v>
      </c>
      <c r="C28" s="2">
        <v>44337.113668981481</v>
      </c>
      <c r="D28">
        <v>16</v>
      </c>
      <c r="E28" t="s">
        <v>14</v>
      </c>
      <c r="F28">
        <v>0</v>
      </c>
      <c r="G28">
        <v>6.0640000000000001</v>
      </c>
      <c r="H28" s="3">
        <v>3033</v>
      </c>
      <c r="I28">
        <v>2E-3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76</v>
      </c>
      <c r="Q28" s="2">
        <v>44337.113668981481</v>
      </c>
      <c r="R28">
        <v>16</v>
      </c>
      <c r="S28" t="s">
        <v>14</v>
      </c>
      <c r="T28">
        <v>0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76</v>
      </c>
      <c r="AE28" s="2">
        <v>44337.113668981481</v>
      </c>
      <c r="AF28">
        <v>16</v>
      </c>
      <c r="AG28" t="s">
        <v>14</v>
      </c>
      <c r="AH28">
        <v>0</v>
      </c>
      <c r="AI28">
        <v>12.106</v>
      </c>
      <c r="AJ28" s="3">
        <v>59636</v>
      </c>
      <c r="AK28">
        <v>11.818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4.0287456412499996</v>
      </c>
      <c r="AU28" s="7">
        <f t="shared" si="5"/>
        <v>10868.105876826079</v>
      </c>
      <c r="AW28" s="8">
        <f t="shared" si="6"/>
        <v>4.3470717924500004</v>
      </c>
      <c r="AX28" s="9">
        <f t="shared" si="7"/>
        <v>11340.71728241504</v>
      </c>
    </row>
    <row r="29" spans="1:50" x14ac:dyDescent="0.3">
      <c r="A29">
        <v>59</v>
      </c>
      <c r="B29" t="s">
        <v>77</v>
      </c>
      <c r="C29" s="2">
        <v>44337.134976851848</v>
      </c>
      <c r="D29">
        <v>11</v>
      </c>
      <c r="E29" t="s">
        <v>14</v>
      </c>
      <c r="F29">
        <v>0</v>
      </c>
      <c r="G29">
        <v>6.0209999999999999</v>
      </c>
      <c r="H29" s="3">
        <v>7727</v>
      </c>
      <c r="I29">
        <v>1.0999999999999999E-2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77</v>
      </c>
      <c r="Q29" s="2">
        <v>44337.134976851848</v>
      </c>
      <c r="R29">
        <v>11</v>
      </c>
      <c r="S29" t="s">
        <v>14</v>
      </c>
      <c r="T29">
        <v>0</v>
      </c>
      <c r="U29" t="s">
        <v>15</v>
      </c>
      <c r="V29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77</v>
      </c>
      <c r="AE29" s="2">
        <v>44337.134976851848</v>
      </c>
      <c r="AF29">
        <v>11</v>
      </c>
      <c r="AG29" t="s">
        <v>14</v>
      </c>
      <c r="AH29">
        <v>0</v>
      </c>
      <c r="AI29">
        <v>12.141999999999999</v>
      </c>
      <c r="AJ29" s="3">
        <v>4870</v>
      </c>
      <c r="AK29">
        <v>0.98199999999999998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17.799298741249999</v>
      </c>
      <c r="AU29" s="7">
        <f t="shared" si="5"/>
        <v>936.23929018700005</v>
      </c>
      <c r="AW29" s="8">
        <f t="shared" si="6"/>
        <v>19.365327644449998</v>
      </c>
      <c r="AX29" s="9">
        <f t="shared" si="7"/>
        <v>926.90036320600007</v>
      </c>
    </row>
    <row r="30" spans="1:50" x14ac:dyDescent="0.3">
      <c r="A30">
        <v>60</v>
      </c>
      <c r="B30" t="s">
        <v>78</v>
      </c>
      <c r="C30" s="2">
        <v>44337.156284722223</v>
      </c>
      <c r="D30">
        <v>70</v>
      </c>
      <c r="E30" t="s">
        <v>14</v>
      </c>
      <c r="F30">
        <v>0</v>
      </c>
      <c r="G30">
        <v>6.0330000000000004</v>
      </c>
      <c r="H30" s="3">
        <v>55520</v>
      </c>
      <c r="I30">
        <v>0.111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78</v>
      </c>
      <c r="Q30" s="2">
        <v>44337.156284722223</v>
      </c>
      <c r="R30">
        <v>70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78</v>
      </c>
      <c r="AE30" s="2">
        <v>44337.156284722223</v>
      </c>
      <c r="AF30">
        <v>70</v>
      </c>
      <c r="AG30" t="s">
        <v>14</v>
      </c>
      <c r="AH30">
        <v>0</v>
      </c>
      <c r="AI30">
        <v>12.182</v>
      </c>
      <c r="AJ30" s="3">
        <v>12643</v>
      </c>
      <c r="AK30">
        <v>2.532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172.34260765951998</v>
      </c>
      <c r="AU30" s="7">
        <f t="shared" si="5"/>
        <v>2368.8087011662701</v>
      </c>
      <c r="AW30" s="8">
        <f t="shared" si="6"/>
        <v>145.51142932864002</v>
      </c>
      <c r="AX30" s="9">
        <f t="shared" si="7"/>
        <v>2410.8845129992601</v>
      </c>
    </row>
    <row r="31" spans="1:50" x14ac:dyDescent="0.3">
      <c r="A31">
        <v>61</v>
      </c>
      <c r="B31" t="s">
        <v>79</v>
      </c>
      <c r="C31" s="2">
        <v>44337.177615740744</v>
      </c>
      <c r="D31">
        <v>30</v>
      </c>
      <c r="E31" t="s">
        <v>14</v>
      </c>
      <c r="F31">
        <v>0</v>
      </c>
      <c r="G31">
        <v>6.0369999999999999</v>
      </c>
      <c r="H31" s="3">
        <v>270469</v>
      </c>
      <c r="I31">
        <v>0.55900000000000005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79</v>
      </c>
      <c r="Q31" s="2">
        <v>44337.177615740744</v>
      </c>
      <c r="R31">
        <v>30</v>
      </c>
      <c r="S31" t="s">
        <v>14</v>
      </c>
      <c r="T31">
        <v>0</v>
      </c>
      <c r="U31">
        <v>5.9660000000000002</v>
      </c>
      <c r="V31" s="3">
        <v>1609</v>
      </c>
      <c r="W31">
        <v>0.54600000000000004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79</v>
      </c>
      <c r="AE31" s="2">
        <v>44337.177615740744</v>
      </c>
      <c r="AF31">
        <v>30</v>
      </c>
      <c r="AG31" t="s">
        <v>14</v>
      </c>
      <c r="AH31">
        <v>0</v>
      </c>
      <c r="AI31">
        <v>12.045999999999999</v>
      </c>
      <c r="AJ31" s="3">
        <v>160781</v>
      </c>
      <c r="AK31">
        <v>31.347999999999999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4"/>
        <v>790.30545865583179</v>
      </c>
      <c r="AU31" s="7">
        <f t="shared" si="5"/>
        <v>28220.989634348036</v>
      </c>
      <c r="AW31" s="8">
        <f t="shared" si="6"/>
        <v>703.4304592727151</v>
      </c>
      <c r="AX31" s="9">
        <f t="shared" si="7"/>
        <v>30317.139582834141</v>
      </c>
    </row>
    <row r="32" spans="1:50" x14ac:dyDescent="0.3">
      <c r="A32">
        <v>62</v>
      </c>
      <c r="B32" t="s">
        <v>80</v>
      </c>
      <c r="C32" s="2">
        <v>44337.198888888888</v>
      </c>
      <c r="D32">
        <v>42</v>
      </c>
      <c r="E32" t="s">
        <v>14</v>
      </c>
      <c r="F32">
        <v>0</v>
      </c>
      <c r="G32">
        <v>6.0330000000000004</v>
      </c>
      <c r="H32" s="3">
        <v>78256</v>
      </c>
      <c r="I32">
        <v>0.158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80</v>
      </c>
      <c r="Q32" s="2">
        <v>44337.198888888888</v>
      </c>
      <c r="R32">
        <v>42</v>
      </c>
      <c r="S32" t="s">
        <v>14</v>
      </c>
      <c r="T32">
        <v>0</v>
      </c>
      <c r="U32" t="s">
        <v>15</v>
      </c>
      <c r="V3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80</v>
      </c>
      <c r="AE32" s="2">
        <v>44337.198888888888</v>
      </c>
      <c r="AF32">
        <v>42</v>
      </c>
      <c r="AG32" t="s">
        <v>14</v>
      </c>
      <c r="AH32">
        <v>0</v>
      </c>
      <c r="AI32">
        <v>12.173</v>
      </c>
      <c r="AJ32" s="3">
        <v>19922</v>
      </c>
      <c r="AK32">
        <v>3.9790000000000001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4"/>
        <v>241.27388594631682</v>
      </c>
      <c r="AU32" s="7">
        <f t="shared" si="5"/>
        <v>3703.4562605073202</v>
      </c>
      <c r="AW32" s="8">
        <f t="shared" si="6"/>
        <v>205.05306821429761</v>
      </c>
      <c r="AX32" s="9">
        <f t="shared" si="7"/>
        <v>3798.7750322741599</v>
      </c>
    </row>
    <row r="33" spans="1:50" x14ac:dyDescent="0.3">
      <c r="A33">
        <v>63</v>
      </c>
      <c r="B33" t="s">
        <v>81</v>
      </c>
      <c r="C33" s="2">
        <v>44337.220196759263</v>
      </c>
      <c r="D33">
        <v>112</v>
      </c>
      <c r="E33" t="s">
        <v>14</v>
      </c>
      <c r="F33">
        <v>0</v>
      </c>
      <c r="G33">
        <v>6.06</v>
      </c>
      <c r="H33" s="3">
        <v>3091</v>
      </c>
      <c r="I33">
        <v>2E-3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81</v>
      </c>
      <c r="Q33" s="2">
        <v>44337.220196759263</v>
      </c>
      <c r="R33">
        <v>112</v>
      </c>
      <c r="S33" t="s">
        <v>14</v>
      </c>
      <c r="T33">
        <v>0</v>
      </c>
      <c r="U33" t="s">
        <v>15</v>
      </c>
      <c r="V3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81</v>
      </c>
      <c r="AE33" s="2">
        <v>44337.220196759263</v>
      </c>
      <c r="AF33">
        <v>112</v>
      </c>
      <c r="AG33" t="s">
        <v>14</v>
      </c>
      <c r="AH33">
        <v>0</v>
      </c>
      <c r="AI33">
        <v>12.186</v>
      </c>
      <c r="AJ33" s="3">
        <v>2614</v>
      </c>
      <c r="AK33">
        <v>0.53100000000000003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4"/>
        <v>4.1931834712500002</v>
      </c>
      <c r="AU33" s="7">
        <f t="shared" si="5"/>
        <v>519.03669284108003</v>
      </c>
      <c r="AW33" s="8">
        <f t="shared" si="6"/>
        <v>4.5482224160500007</v>
      </c>
      <c r="AX33" s="9">
        <f t="shared" si="7"/>
        <v>495.82769548504001</v>
      </c>
    </row>
    <row r="34" spans="1:50" x14ac:dyDescent="0.3">
      <c r="A34">
        <v>64</v>
      </c>
      <c r="B34" t="s">
        <v>82</v>
      </c>
      <c r="C34" s="2">
        <v>44337.241493055553</v>
      </c>
      <c r="D34">
        <v>57</v>
      </c>
      <c r="E34" t="s">
        <v>14</v>
      </c>
      <c r="F34">
        <v>0</v>
      </c>
      <c r="G34">
        <v>6.03</v>
      </c>
      <c r="H34" s="3">
        <v>80650</v>
      </c>
      <c r="I34">
        <v>0.16300000000000001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82</v>
      </c>
      <c r="Q34" s="2">
        <v>44337.241493055553</v>
      </c>
      <c r="R34">
        <v>57</v>
      </c>
      <c r="S34" t="s">
        <v>14</v>
      </c>
      <c r="T34">
        <v>0</v>
      </c>
      <c r="U34" t="s">
        <v>15</v>
      </c>
      <c r="V34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82</v>
      </c>
      <c r="AE34" s="2">
        <v>44337.241493055553</v>
      </c>
      <c r="AF34">
        <v>57</v>
      </c>
      <c r="AG34" t="s">
        <v>14</v>
      </c>
      <c r="AH34">
        <v>0</v>
      </c>
      <c r="AI34">
        <v>12.172000000000001</v>
      </c>
      <c r="AJ34" s="3">
        <v>19231</v>
      </c>
      <c r="AK34">
        <v>3.8420000000000001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4"/>
        <v>248.48294035550001</v>
      </c>
      <c r="AU34" s="7">
        <f t="shared" si="5"/>
        <v>3577.0430854700298</v>
      </c>
      <c r="AW34" s="8">
        <f t="shared" si="6"/>
        <v>211.31526531975001</v>
      </c>
      <c r="AX34" s="9">
        <f t="shared" si="7"/>
        <v>3667.0957420701397</v>
      </c>
    </row>
    <row r="35" spans="1:50" x14ac:dyDescent="0.3">
      <c r="A35">
        <v>65</v>
      </c>
      <c r="B35" t="s">
        <v>83</v>
      </c>
      <c r="C35" s="2">
        <v>44337.262777777774</v>
      </c>
      <c r="D35">
        <v>120</v>
      </c>
      <c r="E35" t="s">
        <v>14</v>
      </c>
      <c r="F35">
        <v>0</v>
      </c>
      <c r="G35">
        <v>6.1210000000000004</v>
      </c>
      <c r="H35" s="3">
        <v>2412</v>
      </c>
      <c r="I35">
        <v>0</v>
      </c>
      <c r="J35" t="s">
        <v>15</v>
      </c>
      <c r="K35" t="s">
        <v>15</v>
      </c>
      <c r="L35" t="s">
        <v>15</v>
      </c>
      <c r="M35" t="s">
        <v>15</v>
      </c>
      <c r="O35">
        <v>65</v>
      </c>
      <c r="P35" t="s">
        <v>83</v>
      </c>
      <c r="Q35" s="2">
        <v>44337.262777777774</v>
      </c>
      <c r="R35">
        <v>120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65</v>
      </c>
      <c r="AD35" t="s">
        <v>83</v>
      </c>
      <c r="AE35" s="2">
        <v>44337.262777777774</v>
      </c>
      <c r="AF35">
        <v>120</v>
      </c>
      <c r="AG35" t="s">
        <v>14</v>
      </c>
      <c r="AH35">
        <v>0</v>
      </c>
      <c r="AI35">
        <v>12.208</v>
      </c>
      <c r="AJ35" s="3">
        <v>2360</v>
      </c>
      <c r="AK35">
        <v>0.48099999999999998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4"/>
        <v>2.2770870599999986</v>
      </c>
      <c r="AU35" s="7">
        <f t="shared" si="5"/>
        <v>472.02439620800004</v>
      </c>
      <c r="AW35" s="8">
        <f t="shared" si="6"/>
        <v>2.1689377352000001</v>
      </c>
      <c r="AX35" s="9">
        <f t="shared" si="7"/>
        <v>447.28343830400001</v>
      </c>
    </row>
    <row r="36" spans="1:50" x14ac:dyDescent="0.3">
      <c r="A36">
        <v>66</v>
      </c>
      <c r="B36" t="s">
        <v>84</v>
      </c>
      <c r="C36" s="2">
        <v>44337.284097222226</v>
      </c>
      <c r="D36">
        <v>93</v>
      </c>
      <c r="E36" t="s">
        <v>14</v>
      </c>
      <c r="F36">
        <v>0</v>
      </c>
      <c r="G36">
        <v>6.008</v>
      </c>
      <c r="H36" s="3">
        <v>36444</v>
      </c>
      <c r="I36">
        <v>7.0999999999999994E-2</v>
      </c>
      <c r="J36" t="s">
        <v>15</v>
      </c>
      <c r="K36" t="s">
        <v>15</v>
      </c>
      <c r="L36" t="s">
        <v>15</v>
      </c>
      <c r="M36" t="s">
        <v>15</v>
      </c>
      <c r="O36">
        <v>66</v>
      </c>
      <c r="P36" t="s">
        <v>84</v>
      </c>
      <c r="Q36" s="2">
        <v>44337.284097222226</v>
      </c>
      <c r="R36">
        <v>93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66</v>
      </c>
      <c r="AD36" t="s">
        <v>84</v>
      </c>
      <c r="AE36" s="2">
        <v>44337.284097222226</v>
      </c>
      <c r="AF36">
        <v>93</v>
      </c>
      <c r="AG36" t="s">
        <v>14</v>
      </c>
      <c r="AH36">
        <v>0</v>
      </c>
      <c r="AI36">
        <v>12.135999999999999</v>
      </c>
      <c r="AJ36" s="3">
        <v>14903</v>
      </c>
      <c r="AK36">
        <v>2.9809999999999999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4"/>
        <v>113.85675561599682</v>
      </c>
      <c r="AU36" s="7">
        <f t="shared" si="5"/>
        <v>2783.9050200970701</v>
      </c>
      <c r="AW36" s="8">
        <f t="shared" si="6"/>
        <v>95.458264835057605</v>
      </c>
      <c r="AX36" s="9">
        <f t="shared" si="7"/>
        <v>2841.98426360966</v>
      </c>
    </row>
    <row r="37" spans="1:50" x14ac:dyDescent="0.3">
      <c r="A37">
        <v>67</v>
      </c>
      <c r="B37" t="s">
        <v>85</v>
      </c>
      <c r="C37" s="2">
        <v>44337.305393518516</v>
      </c>
      <c r="D37">
        <v>22</v>
      </c>
      <c r="E37" t="s">
        <v>14</v>
      </c>
      <c r="F37">
        <v>0</v>
      </c>
      <c r="G37">
        <v>6.0330000000000004</v>
      </c>
      <c r="H37" s="3">
        <v>87105</v>
      </c>
      <c r="I37">
        <v>0.17699999999999999</v>
      </c>
      <c r="J37" t="s">
        <v>15</v>
      </c>
      <c r="K37" t="s">
        <v>15</v>
      </c>
      <c r="L37" t="s">
        <v>15</v>
      </c>
      <c r="M37" t="s">
        <v>15</v>
      </c>
      <c r="O37">
        <v>67</v>
      </c>
      <c r="P37" t="s">
        <v>85</v>
      </c>
      <c r="Q37" s="2">
        <v>44337.305393518516</v>
      </c>
      <c r="R37">
        <v>22</v>
      </c>
      <c r="S37" t="s">
        <v>14</v>
      </c>
      <c r="T37">
        <v>0</v>
      </c>
      <c r="U37" t="s">
        <v>15</v>
      </c>
      <c r="V37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67</v>
      </c>
      <c r="AD37" t="s">
        <v>85</v>
      </c>
      <c r="AE37" s="2">
        <v>44337.305393518516</v>
      </c>
      <c r="AF37">
        <v>22</v>
      </c>
      <c r="AG37" t="s">
        <v>14</v>
      </c>
      <c r="AH37">
        <v>0</v>
      </c>
      <c r="AI37">
        <v>12.178000000000001</v>
      </c>
      <c r="AJ37" s="3">
        <v>15215</v>
      </c>
      <c r="AK37">
        <v>3.0430000000000001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4"/>
        <v>267.87426622739497</v>
      </c>
      <c r="AU37" s="7">
        <f t="shared" si="5"/>
        <v>2841.1599819567505</v>
      </c>
      <c r="AW37" s="8">
        <f t="shared" si="6"/>
        <v>228.1932727240775</v>
      </c>
      <c r="AX37" s="9">
        <f t="shared" si="7"/>
        <v>2901.4858713815001</v>
      </c>
    </row>
    <row r="38" spans="1:50" x14ac:dyDescent="0.3">
      <c r="A38">
        <v>68</v>
      </c>
      <c r="B38" t="s">
        <v>86</v>
      </c>
      <c r="C38" s="2">
        <v>44337.326689814814</v>
      </c>
      <c r="D38">
        <v>8</v>
      </c>
      <c r="E38" t="s">
        <v>14</v>
      </c>
      <c r="F38">
        <v>0</v>
      </c>
      <c r="G38">
        <v>6.0270000000000001</v>
      </c>
      <c r="H38" s="3">
        <v>810411</v>
      </c>
      <c r="I38">
        <v>1.6859999999999999</v>
      </c>
      <c r="J38" t="s">
        <v>15</v>
      </c>
      <c r="K38" t="s">
        <v>15</v>
      </c>
      <c r="L38" t="s">
        <v>15</v>
      </c>
      <c r="M38" t="s">
        <v>15</v>
      </c>
      <c r="O38">
        <v>68</v>
      </c>
      <c r="P38" t="s">
        <v>86</v>
      </c>
      <c r="Q38" s="2">
        <v>44337.326689814814</v>
      </c>
      <c r="R38">
        <v>8</v>
      </c>
      <c r="S38" t="s">
        <v>14</v>
      </c>
      <c r="T38">
        <v>0</v>
      </c>
      <c r="U38">
        <v>5.9829999999999997</v>
      </c>
      <c r="V38" s="3">
        <v>6568</v>
      </c>
      <c r="W38">
        <v>1.8779999999999999</v>
      </c>
      <c r="X38" t="s">
        <v>15</v>
      </c>
      <c r="Y38" t="s">
        <v>15</v>
      </c>
      <c r="Z38" t="s">
        <v>15</v>
      </c>
      <c r="AA38" t="s">
        <v>15</v>
      </c>
      <c r="AC38">
        <v>68</v>
      </c>
      <c r="AD38" t="s">
        <v>86</v>
      </c>
      <c r="AE38" s="2">
        <v>44337.326689814814</v>
      </c>
      <c r="AF38">
        <v>8</v>
      </c>
      <c r="AG38" t="s">
        <v>14</v>
      </c>
      <c r="AH38">
        <v>0</v>
      </c>
      <c r="AI38">
        <v>12.162000000000001</v>
      </c>
      <c r="AJ38" s="3">
        <v>27060</v>
      </c>
      <c r="AK38">
        <v>5.3949999999999996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4"/>
        <v>1806.9049103798402</v>
      </c>
      <c r="AU38" s="7">
        <f t="shared" si="5"/>
        <v>5005.7910692280002</v>
      </c>
      <c r="AW38" s="8">
        <f t="shared" si="6"/>
        <v>1969.2694078163199</v>
      </c>
      <c r="AX38" s="9">
        <f t="shared" si="7"/>
        <v>5158.1077190639999</v>
      </c>
    </row>
    <row r="39" spans="1:50" x14ac:dyDescent="0.3">
      <c r="A39">
        <v>69</v>
      </c>
      <c r="B39" t="s">
        <v>87</v>
      </c>
      <c r="C39" s="2">
        <v>44337.348043981481</v>
      </c>
      <c r="D39">
        <v>108</v>
      </c>
      <c r="E39" t="s">
        <v>14</v>
      </c>
      <c r="F39">
        <v>0</v>
      </c>
      <c r="G39">
        <v>6.0730000000000004</v>
      </c>
      <c r="H39" s="3">
        <v>2416</v>
      </c>
      <c r="I39">
        <v>0</v>
      </c>
      <c r="J39" t="s">
        <v>15</v>
      </c>
      <c r="K39" t="s">
        <v>15</v>
      </c>
      <c r="L39" t="s">
        <v>15</v>
      </c>
      <c r="M39" t="s">
        <v>15</v>
      </c>
      <c r="O39">
        <v>69</v>
      </c>
      <c r="P39" t="s">
        <v>87</v>
      </c>
      <c r="Q39" s="2">
        <v>44337.348043981481</v>
      </c>
      <c r="R39">
        <v>108</v>
      </c>
      <c r="S39" t="s">
        <v>14</v>
      </c>
      <c r="T39">
        <v>0</v>
      </c>
      <c r="U39" t="s">
        <v>15</v>
      </c>
      <c r="V39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69</v>
      </c>
      <c r="AD39" t="s">
        <v>87</v>
      </c>
      <c r="AE39" s="2">
        <v>44337.348043981481</v>
      </c>
      <c r="AF39">
        <v>108</v>
      </c>
      <c r="AG39" t="s">
        <v>14</v>
      </c>
      <c r="AH39">
        <v>0</v>
      </c>
      <c r="AI39">
        <v>12.172000000000001</v>
      </c>
      <c r="AJ39" s="3">
        <v>3045</v>
      </c>
      <c r="AK39">
        <v>0.61699999999999999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4"/>
        <v>2.2883174400000001</v>
      </c>
      <c r="AU39" s="7">
        <f t="shared" si="5"/>
        <v>598.79099499075005</v>
      </c>
      <c r="AW39" s="8">
        <f t="shared" si="6"/>
        <v>2.1831106048000013</v>
      </c>
      <c r="AX39" s="9">
        <f t="shared" si="7"/>
        <v>578.19523687350011</v>
      </c>
    </row>
    <row r="40" spans="1:50" x14ac:dyDescent="0.3">
      <c r="A40">
        <v>70</v>
      </c>
      <c r="B40" t="s">
        <v>88</v>
      </c>
      <c r="C40" s="2">
        <v>44337.369351851848</v>
      </c>
      <c r="D40">
        <v>50</v>
      </c>
      <c r="E40" t="s">
        <v>14</v>
      </c>
      <c r="F40">
        <v>0</v>
      </c>
      <c r="G40">
        <v>6.032</v>
      </c>
      <c r="H40" s="3">
        <v>455590</v>
      </c>
      <c r="I40">
        <v>0.94499999999999995</v>
      </c>
      <c r="J40" t="s">
        <v>15</v>
      </c>
      <c r="K40" t="s">
        <v>15</v>
      </c>
      <c r="L40" t="s">
        <v>15</v>
      </c>
      <c r="M40" t="s">
        <v>15</v>
      </c>
      <c r="O40">
        <v>70</v>
      </c>
      <c r="P40" t="s">
        <v>88</v>
      </c>
      <c r="Q40" s="2">
        <v>44337.369351851848</v>
      </c>
      <c r="R40">
        <v>50</v>
      </c>
      <c r="S40" t="s">
        <v>14</v>
      </c>
      <c r="T40">
        <v>0</v>
      </c>
      <c r="U40">
        <v>5.976</v>
      </c>
      <c r="V40" s="3">
        <v>3436</v>
      </c>
      <c r="W40">
        <v>1.0369999999999999</v>
      </c>
      <c r="X40" t="s">
        <v>15</v>
      </c>
      <c r="Y40" t="s">
        <v>15</v>
      </c>
      <c r="Z40" t="s">
        <v>15</v>
      </c>
      <c r="AA40" t="s">
        <v>15</v>
      </c>
      <c r="AC40">
        <v>70</v>
      </c>
      <c r="AD40" t="s">
        <v>88</v>
      </c>
      <c r="AE40" s="2">
        <v>44337.369351851848</v>
      </c>
      <c r="AF40">
        <v>50</v>
      </c>
      <c r="AG40" t="s">
        <v>14</v>
      </c>
      <c r="AH40">
        <v>0</v>
      </c>
      <c r="AI40">
        <v>12.159000000000001</v>
      </c>
      <c r="AJ40" s="3">
        <v>28034</v>
      </c>
      <c r="AK40">
        <v>5.5890000000000004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4"/>
        <v>1262.0660831007799</v>
      </c>
      <c r="AU40" s="7">
        <f t="shared" si="5"/>
        <v>5183.0023333578802</v>
      </c>
      <c r="AW40" s="8">
        <f t="shared" si="6"/>
        <v>1174.9742742047099</v>
      </c>
      <c r="AX40" s="9">
        <f t="shared" si="7"/>
        <v>5343.4639821634401</v>
      </c>
    </row>
    <row r="41" spans="1:50" x14ac:dyDescent="0.3">
      <c r="A41">
        <v>71</v>
      </c>
      <c r="B41" t="s">
        <v>89</v>
      </c>
      <c r="C41" s="2">
        <v>44337.390648148146</v>
      </c>
      <c r="D41">
        <v>80</v>
      </c>
      <c r="E41" t="s">
        <v>14</v>
      </c>
      <c r="F41">
        <v>0</v>
      </c>
      <c r="G41">
        <v>6.1609999999999996</v>
      </c>
      <c r="H41" s="3">
        <v>2147</v>
      </c>
      <c r="I41">
        <v>0</v>
      </c>
      <c r="J41" t="s">
        <v>15</v>
      </c>
      <c r="K41" t="s">
        <v>15</v>
      </c>
      <c r="L41" t="s">
        <v>15</v>
      </c>
      <c r="M41" t="s">
        <v>15</v>
      </c>
      <c r="O41">
        <v>71</v>
      </c>
      <c r="P41" t="s">
        <v>89</v>
      </c>
      <c r="Q41" s="2">
        <v>44337.390648148146</v>
      </c>
      <c r="R41">
        <v>80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71</v>
      </c>
      <c r="AD41" t="s">
        <v>89</v>
      </c>
      <c r="AE41" s="2">
        <v>44337.390648148146</v>
      </c>
      <c r="AF41">
        <v>80</v>
      </c>
      <c r="AG41" t="s">
        <v>14</v>
      </c>
      <c r="AH41">
        <v>0</v>
      </c>
      <c r="AI41">
        <v>12.212</v>
      </c>
      <c r="AJ41" s="3">
        <v>2571</v>
      </c>
      <c r="AK41">
        <v>0.52300000000000002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si="4"/>
        <v>1.5345891912499994</v>
      </c>
      <c r="AU41" s="7">
        <f t="shared" si="5"/>
        <v>511.07848772643001</v>
      </c>
      <c r="AW41" s="8">
        <f t="shared" si="6"/>
        <v>1.2258541584500007</v>
      </c>
      <c r="AX41" s="9">
        <f t="shared" si="7"/>
        <v>487.60972073334</v>
      </c>
    </row>
    <row r="42" spans="1:50" x14ac:dyDescent="0.3">
      <c r="A42">
        <v>72</v>
      </c>
      <c r="B42" t="s">
        <v>90</v>
      </c>
      <c r="C42" s="2">
        <v>44337.411956018521</v>
      </c>
      <c r="D42">
        <v>36</v>
      </c>
      <c r="E42" t="s">
        <v>14</v>
      </c>
      <c r="F42">
        <v>0</v>
      </c>
      <c r="G42">
        <v>6.0119999999999996</v>
      </c>
      <c r="H42" s="3">
        <v>15109</v>
      </c>
      <c r="I42">
        <v>2.7E-2</v>
      </c>
      <c r="J42" t="s">
        <v>15</v>
      </c>
      <c r="K42" t="s">
        <v>15</v>
      </c>
      <c r="L42" t="s">
        <v>15</v>
      </c>
      <c r="M42" t="s">
        <v>15</v>
      </c>
      <c r="O42">
        <v>72</v>
      </c>
      <c r="P42" t="s">
        <v>90</v>
      </c>
      <c r="Q42" s="2">
        <v>44337.411956018521</v>
      </c>
      <c r="R42">
        <v>36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72</v>
      </c>
      <c r="AD42" t="s">
        <v>90</v>
      </c>
      <c r="AE42" s="2">
        <v>44337.411956018521</v>
      </c>
      <c r="AF42">
        <v>36</v>
      </c>
      <c r="AG42" t="s">
        <v>14</v>
      </c>
      <c r="AH42">
        <v>0</v>
      </c>
      <c r="AI42">
        <v>12.138999999999999</v>
      </c>
      <c r="AJ42" s="3">
        <v>10094</v>
      </c>
      <c r="AK42">
        <v>2.024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4"/>
        <v>47.7412453287278</v>
      </c>
      <c r="AU42" s="7">
        <f t="shared" si="5"/>
        <v>1899.8620377642799</v>
      </c>
      <c r="AW42" s="8">
        <f t="shared" si="6"/>
        <v>39.373515720587108</v>
      </c>
      <c r="AX42" s="9">
        <f t="shared" si="7"/>
        <v>1924.4580875266402</v>
      </c>
    </row>
    <row r="43" spans="1:50" x14ac:dyDescent="0.3">
      <c r="A43">
        <v>73</v>
      </c>
      <c r="B43" t="s">
        <v>91</v>
      </c>
      <c r="C43" s="2">
        <v>44337.433275462965</v>
      </c>
      <c r="D43">
        <v>24</v>
      </c>
      <c r="E43" t="s">
        <v>14</v>
      </c>
      <c r="F43">
        <v>0</v>
      </c>
      <c r="G43">
        <v>6.0289999999999999</v>
      </c>
      <c r="H43" s="3">
        <v>84299</v>
      </c>
      <c r="I43">
        <v>0.17100000000000001</v>
      </c>
      <c r="J43" t="s">
        <v>15</v>
      </c>
      <c r="K43" t="s">
        <v>15</v>
      </c>
      <c r="L43" t="s">
        <v>15</v>
      </c>
      <c r="M43" t="s">
        <v>15</v>
      </c>
      <c r="O43">
        <v>73</v>
      </c>
      <c r="P43" t="s">
        <v>91</v>
      </c>
      <c r="Q43" s="2">
        <v>44337.433275462965</v>
      </c>
      <c r="R43">
        <v>24</v>
      </c>
      <c r="S43" t="s">
        <v>14</v>
      </c>
      <c r="T43">
        <v>0</v>
      </c>
      <c r="U43" t="s">
        <v>15</v>
      </c>
      <c r="V43" t="s">
        <v>15</v>
      </c>
      <c r="W43" t="s">
        <v>15</v>
      </c>
      <c r="X43" t="s">
        <v>15</v>
      </c>
      <c r="Y43" t="s">
        <v>15</v>
      </c>
      <c r="Z43" t="s">
        <v>15</v>
      </c>
      <c r="AA43" t="s">
        <v>15</v>
      </c>
      <c r="AC43">
        <v>73</v>
      </c>
      <c r="AD43" t="s">
        <v>91</v>
      </c>
      <c r="AE43" s="2">
        <v>44337.433275462965</v>
      </c>
      <c r="AF43">
        <v>24</v>
      </c>
      <c r="AG43" t="s">
        <v>14</v>
      </c>
      <c r="AH43">
        <v>0</v>
      </c>
      <c r="AI43">
        <v>12.164</v>
      </c>
      <c r="AJ43" s="3">
        <v>14537</v>
      </c>
      <c r="AK43">
        <v>2.9089999999999998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4"/>
        <v>259.45317947250379</v>
      </c>
      <c r="AU43" s="7">
        <f t="shared" si="5"/>
        <v>2716.7249693578701</v>
      </c>
      <c r="AW43" s="8">
        <f t="shared" si="6"/>
        <v>220.8576107426191</v>
      </c>
      <c r="AX43" s="9">
        <f t="shared" si="7"/>
        <v>2772.1802657600597</v>
      </c>
    </row>
    <row r="44" spans="1:50" x14ac:dyDescent="0.3">
      <c r="A44">
        <v>74</v>
      </c>
      <c r="B44" t="s">
        <v>92</v>
      </c>
      <c r="C44" s="2">
        <v>44337.454606481479</v>
      </c>
      <c r="D44">
        <v>113</v>
      </c>
      <c r="E44" t="s">
        <v>14</v>
      </c>
      <c r="F44">
        <v>0</v>
      </c>
      <c r="G44">
        <v>6.1150000000000002</v>
      </c>
      <c r="H44" s="3">
        <v>2279</v>
      </c>
      <c r="I44">
        <v>0</v>
      </c>
      <c r="J44" t="s">
        <v>15</v>
      </c>
      <c r="K44" t="s">
        <v>15</v>
      </c>
      <c r="L44" t="s">
        <v>15</v>
      </c>
      <c r="M44" t="s">
        <v>15</v>
      </c>
      <c r="O44">
        <v>74</v>
      </c>
      <c r="P44" t="s">
        <v>92</v>
      </c>
      <c r="Q44" s="2">
        <v>44337.454606481479</v>
      </c>
      <c r="R44">
        <v>113</v>
      </c>
      <c r="S44" t="s">
        <v>14</v>
      </c>
      <c r="T44">
        <v>0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C44">
        <v>74</v>
      </c>
      <c r="AD44" t="s">
        <v>92</v>
      </c>
      <c r="AE44" s="2">
        <v>44337.454606481479</v>
      </c>
      <c r="AF44">
        <v>113</v>
      </c>
      <c r="AG44" t="s">
        <v>14</v>
      </c>
      <c r="AH44">
        <v>0</v>
      </c>
      <c r="AI44">
        <v>12.199</v>
      </c>
      <c r="AJ44" s="3">
        <v>3462</v>
      </c>
      <c r="AK44">
        <v>0.70099999999999996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4"/>
        <v>1.9040641212499994</v>
      </c>
      <c r="AU44" s="7">
        <f t="shared" si="5"/>
        <v>675.9324736801201</v>
      </c>
      <c r="AW44" s="8">
        <f t="shared" si="6"/>
        <v>1.6966339140500004</v>
      </c>
      <c r="AX44" s="9">
        <f t="shared" si="7"/>
        <v>657.88151668056003</v>
      </c>
    </row>
    <row r="45" spans="1:50" x14ac:dyDescent="0.3">
      <c r="A45">
        <v>75</v>
      </c>
      <c r="B45" t="s">
        <v>93</v>
      </c>
      <c r="C45" s="2">
        <v>44337.475937499999</v>
      </c>
      <c r="D45">
        <v>53</v>
      </c>
      <c r="E45" t="s">
        <v>14</v>
      </c>
      <c r="F45">
        <v>0</v>
      </c>
      <c r="G45">
        <v>6.0990000000000002</v>
      </c>
      <c r="H45" s="3">
        <v>3080</v>
      </c>
      <c r="I45">
        <v>2E-3</v>
      </c>
      <c r="J45" t="s">
        <v>15</v>
      </c>
      <c r="K45" t="s">
        <v>15</v>
      </c>
      <c r="L45" t="s">
        <v>15</v>
      </c>
      <c r="M45" t="s">
        <v>15</v>
      </c>
      <c r="O45">
        <v>75</v>
      </c>
      <c r="P45" t="s">
        <v>93</v>
      </c>
      <c r="Q45" s="2">
        <v>44337.475937499999</v>
      </c>
      <c r="R45">
        <v>53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75</v>
      </c>
      <c r="AD45" t="s">
        <v>93</v>
      </c>
      <c r="AE45" s="2">
        <v>44337.475937499999</v>
      </c>
      <c r="AF45">
        <v>53</v>
      </c>
      <c r="AG45" t="s">
        <v>14</v>
      </c>
      <c r="AH45">
        <v>0</v>
      </c>
      <c r="AI45">
        <v>12.164999999999999</v>
      </c>
      <c r="AJ45" s="3">
        <v>32331</v>
      </c>
      <c r="AK45">
        <v>6.4390000000000001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6">
        <f t="shared" si="4"/>
        <v>4.1619860000000006</v>
      </c>
      <c r="AU45" s="7">
        <f t="shared" si="5"/>
        <v>5963.3843231760302</v>
      </c>
      <c r="AW45" s="8">
        <f t="shared" si="6"/>
        <v>4.5101031200000001</v>
      </c>
      <c r="AX45" s="9">
        <f t="shared" si="7"/>
        <v>6160.8327266981405</v>
      </c>
    </row>
    <row r="46" spans="1:50" x14ac:dyDescent="0.3">
      <c r="A46">
        <v>76</v>
      </c>
      <c r="B46" t="s">
        <v>94</v>
      </c>
      <c r="C46" s="2">
        <v>44337.49726851852</v>
      </c>
      <c r="D46">
        <v>66</v>
      </c>
      <c r="E46" t="s">
        <v>14</v>
      </c>
      <c r="F46">
        <v>0</v>
      </c>
      <c r="G46">
        <v>6.01</v>
      </c>
      <c r="H46" s="3">
        <v>27208</v>
      </c>
      <c r="I46">
        <v>5.1999999999999998E-2</v>
      </c>
      <c r="J46" t="s">
        <v>15</v>
      </c>
      <c r="K46" t="s">
        <v>15</v>
      </c>
      <c r="L46" t="s">
        <v>15</v>
      </c>
      <c r="M46" t="s">
        <v>15</v>
      </c>
      <c r="O46">
        <v>76</v>
      </c>
      <c r="P46" t="s">
        <v>94</v>
      </c>
      <c r="Q46" s="2">
        <v>44337.49726851852</v>
      </c>
      <c r="R46">
        <v>66</v>
      </c>
      <c r="S46" t="s">
        <v>14</v>
      </c>
      <c r="T46">
        <v>0</v>
      </c>
      <c r="U46" t="s">
        <v>15</v>
      </c>
      <c r="V46" t="s">
        <v>15</v>
      </c>
      <c r="W46" t="s">
        <v>15</v>
      </c>
      <c r="X46" t="s">
        <v>15</v>
      </c>
      <c r="Y46" t="s">
        <v>15</v>
      </c>
      <c r="Z46" t="s">
        <v>15</v>
      </c>
      <c r="AA46" t="s">
        <v>15</v>
      </c>
      <c r="AC46">
        <v>76</v>
      </c>
      <c r="AD46" t="s">
        <v>94</v>
      </c>
      <c r="AE46" s="2">
        <v>44337.49726851852</v>
      </c>
      <c r="AF46">
        <v>66</v>
      </c>
      <c r="AG46" t="s">
        <v>14</v>
      </c>
      <c r="AH46">
        <v>0</v>
      </c>
      <c r="AI46">
        <v>12.085000000000001</v>
      </c>
      <c r="AJ46" s="3">
        <v>59815</v>
      </c>
      <c r="AK46">
        <v>11.853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6">
        <f t="shared" si="4"/>
        <v>85.326315329523212</v>
      </c>
      <c r="AU46" s="7">
        <f t="shared" si="5"/>
        <v>10899.95034569675</v>
      </c>
      <c r="AW46" s="8">
        <f t="shared" si="6"/>
        <v>71.19248072058241</v>
      </c>
      <c r="AX46" s="9">
        <f t="shared" si="7"/>
        <v>11374.5944155015</v>
      </c>
    </row>
    <row r="47" spans="1:50" x14ac:dyDescent="0.3">
      <c r="A47">
        <v>77</v>
      </c>
      <c r="B47" t="s">
        <v>95</v>
      </c>
      <c r="C47" s="2">
        <v>44337.518634259257</v>
      </c>
      <c r="D47">
        <v>89</v>
      </c>
      <c r="E47" t="s">
        <v>14</v>
      </c>
      <c r="F47">
        <v>0</v>
      </c>
      <c r="G47">
        <v>6.0640000000000001</v>
      </c>
      <c r="H47" s="3">
        <v>6885</v>
      </c>
      <c r="I47">
        <v>0.01</v>
      </c>
      <c r="J47" t="s">
        <v>15</v>
      </c>
      <c r="K47" t="s">
        <v>15</v>
      </c>
      <c r="L47" t="s">
        <v>15</v>
      </c>
      <c r="M47" t="s">
        <v>15</v>
      </c>
      <c r="O47">
        <v>77</v>
      </c>
      <c r="P47" t="s">
        <v>95</v>
      </c>
      <c r="Q47" s="2">
        <v>44337.518634259257</v>
      </c>
      <c r="R47">
        <v>89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77</v>
      </c>
      <c r="AD47" t="s">
        <v>95</v>
      </c>
      <c r="AE47" s="2">
        <v>44337.518634259257</v>
      </c>
      <c r="AF47">
        <v>89</v>
      </c>
      <c r="AG47" t="s">
        <v>14</v>
      </c>
      <c r="AH47">
        <v>0</v>
      </c>
      <c r="AI47">
        <v>12.156000000000001</v>
      </c>
      <c r="AJ47" s="3">
        <v>74110</v>
      </c>
      <c r="AK47">
        <v>14.65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6">
        <f t="shared" si="4"/>
        <v>15.26024353125</v>
      </c>
      <c r="AU47" s="7">
        <f t="shared" si="5"/>
        <v>13430.072824883</v>
      </c>
      <c r="AW47" s="8">
        <f t="shared" si="6"/>
        <v>16.85933811125</v>
      </c>
      <c r="AX47" s="9">
        <f t="shared" si="7"/>
        <v>14076.669330454</v>
      </c>
    </row>
    <row r="48" spans="1:50" x14ac:dyDescent="0.3">
      <c r="A48">
        <v>78</v>
      </c>
      <c r="B48" t="s">
        <v>96</v>
      </c>
      <c r="C48" s="2">
        <v>44337.54</v>
      </c>
      <c r="D48">
        <v>4</v>
      </c>
      <c r="E48" t="s">
        <v>14</v>
      </c>
      <c r="F48">
        <v>0</v>
      </c>
      <c r="G48">
        <v>6.0330000000000004</v>
      </c>
      <c r="H48" s="3">
        <v>106761</v>
      </c>
      <c r="I48">
        <v>0.218</v>
      </c>
      <c r="J48" t="s">
        <v>15</v>
      </c>
      <c r="K48" t="s">
        <v>15</v>
      </c>
      <c r="L48" t="s">
        <v>15</v>
      </c>
      <c r="M48" t="s">
        <v>15</v>
      </c>
      <c r="O48">
        <v>78</v>
      </c>
      <c r="P48" t="s">
        <v>96</v>
      </c>
      <c r="Q48" s="2">
        <v>44337.54</v>
      </c>
      <c r="R48">
        <v>4</v>
      </c>
      <c r="S48" t="s">
        <v>14</v>
      </c>
      <c r="T48">
        <v>0</v>
      </c>
      <c r="U48" t="s">
        <v>15</v>
      </c>
      <c r="V48" t="s">
        <v>15</v>
      </c>
      <c r="W48" t="s">
        <v>15</v>
      </c>
      <c r="X48" t="s">
        <v>15</v>
      </c>
      <c r="Y48" t="s">
        <v>15</v>
      </c>
      <c r="Z48" t="s">
        <v>15</v>
      </c>
      <c r="AA48" t="s">
        <v>15</v>
      </c>
      <c r="AC48">
        <v>78</v>
      </c>
      <c r="AD48" t="s">
        <v>96</v>
      </c>
      <c r="AE48" s="2">
        <v>44337.54</v>
      </c>
      <c r="AF48">
        <v>4</v>
      </c>
      <c r="AG48" t="s">
        <v>14</v>
      </c>
      <c r="AH48">
        <v>0</v>
      </c>
      <c r="AI48">
        <v>12.118</v>
      </c>
      <c r="AJ48" s="3">
        <v>62184</v>
      </c>
      <c r="AK48">
        <v>12.317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6">
        <f t="shared" si="4"/>
        <v>326.50352594303979</v>
      </c>
      <c r="AU48" s="7">
        <f t="shared" si="5"/>
        <v>11321.021434538879</v>
      </c>
      <c r="AW48" s="8">
        <f t="shared" si="6"/>
        <v>279.52612754547113</v>
      </c>
      <c r="AX48" s="9">
        <f t="shared" si="7"/>
        <v>11822.84782134144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AX39"/>
  <sheetViews>
    <sheetView topLeftCell="A6" workbookViewId="0">
      <selection activeCell="A10" sqref="A10:XFD10"/>
    </sheetView>
  </sheetViews>
  <sheetFormatPr defaultRowHeight="14.4" x14ac:dyDescent="0.3"/>
  <cols>
    <col min="2" max="2" width="23.5546875" customWidth="1"/>
    <col min="3" max="3" width="17.77734375" customWidth="1"/>
  </cols>
  <sheetData>
    <row r="7" spans="1:50" x14ac:dyDescent="0.3">
      <c r="A7" t="s">
        <v>17</v>
      </c>
      <c r="O7" t="s">
        <v>18</v>
      </c>
      <c r="AC7" t="s">
        <v>19</v>
      </c>
    </row>
    <row r="8" spans="1:50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">
      <c r="A9">
        <v>39</v>
      </c>
      <c r="B9" t="s">
        <v>26</v>
      </c>
      <c r="C9" s="2">
        <v>44340.400763888887</v>
      </c>
      <c r="D9" t="s">
        <v>13</v>
      </c>
      <c r="E9" t="s">
        <v>14</v>
      </c>
      <c r="F9">
        <v>0</v>
      </c>
      <c r="G9">
        <v>6.1159999999999997</v>
      </c>
      <c r="H9" s="3">
        <v>2045</v>
      </c>
      <c r="I9">
        <v>-1E-3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44340.400763888887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44340.400763888887</v>
      </c>
      <c r="AF9" t="s">
        <v>13</v>
      </c>
      <c r="AG9" t="s">
        <v>14</v>
      </c>
      <c r="AH9">
        <v>0</v>
      </c>
      <c r="AI9">
        <v>12.239000000000001</v>
      </c>
      <c r="AJ9" s="3">
        <v>2300</v>
      </c>
      <c r="AK9">
        <v>0.46899999999999997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1" si="0">IF(H9&lt;15000,((0.00000002125*H9^2)+(0.002705*H9)+(-4.371)),(IF(H9&lt;700000,((-0.0000000008162*H9^2)+(0.003141*H9)+(0.4702)), ((0.000000003285*V9^2)+(0.1899*V9)+(559.5)))))</f>
        <v>1.249593031249999</v>
      </c>
      <c r="AU9" s="7">
        <f t="shared" ref="AU9:AU21" si="1">((-0.00000006277*AJ9^2)+(0.1854*AJ9)+(34.83))</f>
        <v>460.91794670000002</v>
      </c>
      <c r="AW9" s="8">
        <f t="shared" ref="AW9:AW21" si="2">IF(H9&lt;10000,((-0.00000005795*H9^2)+(0.003823*H9)+(-6.715)),(IF(H9&lt;700000,((-0.0000000001209*H9^2)+(0.002635*H9)+(-0.4111)), ((-0.00000002007*V9^2)+(0.2564*V9)+(286.1)))))</f>
        <v>0.86068665124999999</v>
      </c>
      <c r="AX9" s="9">
        <f t="shared" ref="AX9:AX21" si="3">(-0.00000001626*AJ9^2)+(0.1912*AJ9)+(-3.858)</f>
        <v>435.81598460000004</v>
      </c>
    </row>
    <row r="10" spans="1:50" x14ac:dyDescent="0.3">
      <c r="A10">
        <v>40</v>
      </c>
      <c r="B10" t="s">
        <v>27</v>
      </c>
      <c r="C10" s="2">
        <v>44340.422060185185</v>
      </c>
      <c r="D10" t="s">
        <v>16</v>
      </c>
      <c r="E10" t="s">
        <v>14</v>
      </c>
      <c r="F10">
        <v>0</v>
      </c>
      <c r="G10">
        <v>6.0030000000000001</v>
      </c>
      <c r="H10" s="3">
        <v>1035121</v>
      </c>
      <c r="I10">
        <v>2.1549999999999998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44340.422060185185</v>
      </c>
      <c r="R10" t="s">
        <v>16</v>
      </c>
      <c r="S10" t="s">
        <v>14</v>
      </c>
      <c r="T10">
        <v>0</v>
      </c>
      <c r="U10">
        <v>5.9550000000000001</v>
      </c>
      <c r="V10" s="3">
        <v>8564</v>
      </c>
      <c r="W10">
        <v>2.4129999999999998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44340.422060185185</v>
      </c>
      <c r="AF10" t="s">
        <v>16</v>
      </c>
      <c r="AG10" t="s">
        <v>14</v>
      </c>
      <c r="AH10">
        <v>0</v>
      </c>
      <c r="AI10">
        <v>12.185</v>
      </c>
      <c r="AJ10" s="3">
        <v>9814</v>
      </c>
      <c r="AK10">
        <v>1.968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2186.0445287853599</v>
      </c>
      <c r="AU10" s="7">
        <f t="shared" si="1"/>
        <v>1848.29993280908</v>
      </c>
      <c r="AW10" s="8">
        <f t="shared" si="2"/>
        <v>2480.4376241332798</v>
      </c>
      <c r="AX10" s="9">
        <f t="shared" si="3"/>
        <v>1871.0127246690402</v>
      </c>
    </row>
    <row r="11" spans="1:50" x14ac:dyDescent="0.3">
      <c r="A11">
        <v>41</v>
      </c>
      <c r="B11" t="s">
        <v>28</v>
      </c>
      <c r="C11" s="2">
        <v>44340.443391203706</v>
      </c>
      <c r="D11">
        <v>99</v>
      </c>
      <c r="E11" t="s">
        <v>14</v>
      </c>
      <c r="F11">
        <v>0</v>
      </c>
      <c r="G11">
        <v>6.0309999999999997</v>
      </c>
      <c r="H11" s="3">
        <v>14751</v>
      </c>
      <c r="I11">
        <v>2.5999999999999999E-2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44340.443391203706</v>
      </c>
      <c r="R11">
        <v>99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44340.443391203706</v>
      </c>
      <c r="AF11">
        <v>99</v>
      </c>
      <c r="AG11" t="s">
        <v>14</v>
      </c>
      <c r="AH11">
        <v>0</v>
      </c>
      <c r="AI11">
        <v>12.167999999999999</v>
      </c>
      <c r="AJ11" s="3">
        <v>8779</v>
      </c>
      <c r="AK11">
        <v>1.762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40.154285021249997</v>
      </c>
      <c r="AU11" s="7">
        <f t="shared" si="1"/>
        <v>1657.61886331043</v>
      </c>
      <c r="AW11" s="8">
        <f t="shared" si="2"/>
        <v>38.43147812707911</v>
      </c>
      <c r="AX11" s="9">
        <f t="shared" si="3"/>
        <v>1673.4336281253402</v>
      </c>
    </row>
    <row r="12" spans="1:50" x14ac:dyDescent="0.3">
      <c r="A12">
        <v>42</v>
      </c>
      <c r="B12" t="s">
        <v>29</v>
      </c>
      <c r="C12" s="2">
        <v>44340.464687500003</v>
      </c>
      <c r="D12">
        <v>47</v>
      </c>
      <c r="E12" t="s">
        <v>14</v>
      </c>
      <c r="F12">
        <v>0</v>
      </c>
      <c r="G12">
        <v>6.0250000000000004</v>
      </c>
      <c r="H12" s="3">
        <v>8245</v>
      </c>
      <c r="I12">
        <v>1.2E-2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44340.464687500003</v>
      </c>
      <c r="R12">
        <v>47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44340.464687500003</v>
      </c>
      <c r="AF12">
        <v>47</v>
      </c>
      <c r="AG12" t="s">
        <v>14</v>
      </c>
      <c r="AH12">
        <v>0</v>
      </c>
      <c r="AI12">
        <v>12.045999999999999</v>
      </c>
      <c r="AJ12" s="3">
        <v>106387</v>
      </c>
      <c r="AK12">
        <v>20.92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19.376300531249996</v>
      </c>
      <c r="AU12" s="7">
        <f t="shared" si="1"/>
        <v>19048.536777119873</v>
      </c>
      <c r="AW12" s="8">
        <f t="shared" si="2"/>
        <v>20.866192551249998</v>
      </c>
      <c r="AX12" s="9">
        <f t="shared" si="3"/>
        <v>20153.30256931606</v>
      </c>
    </row>
    <row r="13" spans="1:50" x14ac:dyDescent="0.3">
      <c r="A13">
        <v>43</v>
      </c>
      <c r="B13" t="s">
        <v>30</v>
      </c>
      <c r="C13" s="2">
        <v>44340.48605324074</v>
      </c>
      <c r="D13">
        <v>79</v>
      </c>
      <c r="E13" t="s">
        <v>14</v>
      </c>
      <c r="F13">
        <v>0</v>
      </c>
      <c r="G13">
        <v>6.0069999999999997</v>
      </c>
      <c r="H13" s="3">
        <v>286314</v>
      </c>
      <c r="I13">
        <v>0.59199999999999997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44340.48605324074</v>
      </c>
      <c r="R13">
        <v>79</v>
      </c>
      <c r="S13" t="s">
        <v>14</v>
      </c>
      <c r="T13">
        <v>0</v>
      </c>
      <c r="U13">
        <v>5.968</v>
      </c>
      <c r="V13" s="3">
        <v>3139</v>
      </c>
      <c r="W13">
        <v>0.95699999999999996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44340.48605324074</v>
      </c>
      <c r="AF13">
        <v>79</v>
      </c>
      <c r="AG13" t="s">
        <v>14</v>
      </c>
      <c r="AH13">
        <v>0</v>
      </c>
      <c r="AI13">
        <v>12.129</v>
      </c>
      <c r="AJ13" s="3">
        <v>27992</v>
      </c>
      <c r="AK13">
        <v>5.58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832.87390227634478</v>
      </c>
      <c r="AU13" s="7">
        <f t="shared" si="1"/>
        <v>5175.3632369427205</v>
      </c>
      <c r="AW13" s="8">
        <f t="shared" si="2"/>
        <v>744.11542707254364</v>
      </c>
      <c r="AX13" s="9">
        <f t="shared" si="3"/>
        <v>5335.4718434393608</v>
      </c>
    </row>
    <row r="14" spans="1:50" x14ac:dyDescent="0.3">
      <c r="A14">
        <v>44</v>
      </c>
      <c r="B14" t="s">
        <v>31</v>
      </c>
      <c r="C14" s="2">
        <v>44340.507349537038</v>
      </c>
      <c r="D14">
        <v>62</v>
      </c>
      <c r="E14" t="s">
        <v>14</v>
      </c>
      <c r="F14">
        <v>0</v>
      </c>
      <c r="G14">
        <v>6.0369999999999999</v>
      </c>
      <c r="H14" s="3">
        <v>6419</v>
      </c>
      <c r="I14">
        <v>8.9999999999999993E-3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44340.507349537038</v>
      </c>
      <c r="R14">
        <v>62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44340.507349537038</v>
      </c>
      <c r="AF14">
        <v>62</v>
      </c>
      <c r="AG14" t="s">
        <v>14</v>
      </c>
      <c r="AH14">
        <v>0</v>
      </c>
      <c r="AI14">
        <v>12.106</v>
      </c>
      <c r="AJ14" s="3">
        <v>48100</v>
      </c>
      <c r="AK14">
        <v>9.5510000000000002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13.867970671250001</v>
      </c>
      <c r="AU14" s="7">
        <f t="shared" si="1"/>
        <v>8807.3447003000001</v>
      </c>
      <c r="AW14" s="8">
        <f t="shared" si="2"/>
        <v>15.437090640049998</v>
      </c>
      <c r="AX14" s="9">
        <f t="shared" si="3"/>
        <v>9155.2427014000004</v>
      </c>
    </row>
    <row r="15" spans="1:50" x14ac:dyDescent="0.3">
      <c r="A15">
        <v>45</v>
      </c>
      <c r="B15" t="s">
        <v>32</v>
      </c>
      <c r="C15" s="2">
        <v>44340.528645833336</v>
      </c>
      <c r="D15">
        <v>77</v>
      </c>
      <c r="E15" t="s">
        <v>14</v>
      </c>
      <c r="F15">
        <v>0</v>
      </c>
      <c r="G15">
        <v>6.0110000000000001</v>
      </c>
      <c r="H15" s="3">
        <v>29491</v>
      </c>
      <c r="I15">
        <v>5.7000000000000002E-2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44340.528645833336</v>
      </c>
      <c r="R15">
        <v>77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44340.528645833336</v>
      </c>
      <c r="AF15">
        <v>77</v>
      </c>
      <c r="AG15" t="s">
        <v>14</v>
      </c>
      <c r="AH15">
        <v>0</v>
      </c>
      <c r="AI15">
        <v>12.019</v>
      </c>
      <c r="AJ15" s="3">
        <v>150469</v>
      </c>
      <c r="AK15">
        <v>29.384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92.391566286087809</v>
      </c>
      <c r="AU15" s="7">
        <f t="shared" si="1"/>
        <v>26510.612054048033</v>
      </c>
      <c r="AW15" s="8">
        <f t="shared" si="2"/>
        <v>77.192535963107105</v>
      </c>
      <c r="AX15" s="9">
        <f t="shared" si="3"/>
        <v>28397.673441434141</v>
      </c>
    </row>
    <row r="16" spans="1:50" x14ac:dyDescent="0.3">
      <c r="A16">
        <v>46</v>
      </c>
      <c r="B16" t="s">
        <v>33</v>
      </c>
      <c r="C16" s="2">
        <v>44340.549976851849</v>
      </c>
      <c r="D16">
        <v>38</v>
      </c>
      <c r="E16" t="s">
        <v>14</v>
      </c>
      <c r="F16">
        <v>0</v>
      </c>
      <c r="G16">
        <v>6.0069999999999997</v>
      </c>
      <c r="H16" s="3">
        <v>200277</v>
      </c>
      <c r="I16">
        <v>0.41299999999999998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44340.549976851849</v>
      </c>
      <c r="R16">
        <v>38</v>
      </c>
      <c r="S16" t="s">
        <v>14</v>
      </c>
      <c r="T16">
        <v>0</v>
      </c>
      <c r="U16">
        <v>5.9550000000000001</v>
      </c>
      <c r="V16" s="3">
        <v>1766</v>
      </c>
      <c r="W16">
        <v>0.58899999999999997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44340.549976851849</v>
      </c>
      <c r="AF16">
        <v>38</v>
      </c>
      <c r="AG16" t="s">
        <v>14</v>
      </c>
      <c r="AH16">
        <v>0</v>
      </c>
      <c r="AI16">
        <v>12.129</v>
      </c>
      <c r="AJ16" s="3">
        <v>22619</v>
      </c>
      <c r="AK16">
        <v>4.5149999999999997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596.80175941379025</v>
      </c>
      <c r="AU16" s="7">
        <f t="shared" si="1"/>
        <v>4196.2782652640299</v>
      </c>
      <c r="AW16" s="8">
        <f t="shared" si="2"/>
        <v>522.4693900034639</v>
      </c>
      <c r="AX16" s="9">
        <f t="shared" si="3"/>
        <v>4312.5758724421403</v>
      </c>
    </row>
    <row r="17" spans="1:50" x14ac:dyDescent="0.3">
      <c r="A17">
        <v>47</v>
      </c>
      <c r="B17" t="s">
        <v>34</v>
      </c>
      <c r="C17" s="2">
        <v>44340.571284722224</v>
      </c>
      <c r="D17">
        <v>84</v>
      </c>
      <c r="E17" t="s">
        <v>14</v>
      </c>
      <c r="F17">
        <v>0</v>
      </c>
      <c r="G17">
        <v>6.0990000000000002</v>
      </c>
      <c r="H17" s="3">
        <v>3084</v>
      </c>
      <c r="I17">
        <v>2E-3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44340.571284722224</v>
      </c>
      <c r="R17">
        <v>84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44340.571284722224</v>
      </c>
      <c r="AF17">
        <v>84</v>
      </c>
      <c r="AG17" t="s">
        <v>14</v>
      </c>
      <c r="AH17">
        <v>0</v>
      </c>
      <c r="AI17">
        <v>12.166</v>
      </c>
      <c r="AJ17" s="3">
        <v>22571</v>
      </c>
      <c r="AK17">
        <v>4.5049999999999999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4.1733299399999986</v>
      </c>
      <c r="AU17" s="7">
        <f t="shared" si="1"/>
        <v>4187.5152209264306</v>
      </c>
      <c r="AW17" s="8">
        <f t="shared" si="2"/>
        <v>4.5239663048000001</v>
      </c>
      <c r="AX17" s="9">
        <f t="shared" si="3"/>
        <v>4303.4335423333405</v>
      </c>
    </row>
    <row r="18" spans="1:50" x14ac:dyDescent="0.3">
      <c r="A18">
        <v>48</v>
      </c>
      <c r="B18" t="s">
        <v>35</v>
      </c>
      <c r="C18" s="2">
        <v>44340.592638888891</v>
      </c>
      <c r="D18">
        <v>82</v>
      </c>
      <c r="E18" t="s">
        <v>14</v>
      </c>
      <c r="F18">
        <v>0</v>
      </c>
      <c r="G18">
        <v>6.0060000000000002</v>
      </c>
      <c r="H18" s="3">
        <v>805887</v>
      </c>
      <c r="I18">
        <v>1.6759999999999999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44340.592638888891</v>
      </c>
      <c r="R18">
        <v>82</v>
      </c>
      <c r="S18" t="s">
        <v>14</v>
      </c>
      <c r="T18">
        <v>0</v>
      </c>
      <c r="U18">
        <v>5.9610000000000003</v>
      </c>
      <c r="V18" s="3">
        <v>7208</v>
      </c>
      <c r="W18">
        <v>2.0499999999999998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44340.592638888891</v>
      </c>
      <c r="AF18">
        <v>82</v>
      </c>
      <c r="AG18" t="s">
        <v>14</v>
      </c>
      <c r="AH18">
        <v>0</v>
      </c>
      <c r="AI18">
        <v>12.128</v>
      </c>
      <c r="AJ18" s="3">
        <v>27159</v>
      </c>
      <c r="AK18">
        <v>5.415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1928.4698730422401</v>
      </c>
      <c r="AU18" s="7">
        <f t="shared" si="1"/>
        <v>5023.8087398916305</v>
      </c>
      <c r="AW18" s="8">
        <f t="shared" si="2"/>
        <v>2133.1884578515201</v>
      </c>
      <c r="AX18" s="9">
        <f t="shared" si="3"/>
        <v>5176.9492405709398</v>
      </c>
    </row>
    <row r="19" spans="1:50" x14ac:dyDescent="0.3">
      <c r="A19">
        <v>49</v>
      </c>
      <c r="B19" t="s">
        <v>36</v>
      </c>
      <c r="C19" s="2">
        <v>44340.613981481481</v>
      </c>
      <c r="D19">
        <v>41</v>
      </c>
      <c r="E19" t="s">
        <v>14</v>
      </c>
      <c r="F19">
        <v>0</v>
      </c>
      <c r="G19">
        <v>6.0090000000000003</v>
      </c>
      <c r="H19" s="3">
        <v>85389</v>
      </c>
      <c r="I19">
        <v>0.17299999999999999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44340.613981481481</v>
      </c>
      <c r="R19">
        <v>41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44340.613981481481</v>
      </c>
      <c r="AF19">
        <v>41</v>
      </c>
      <c r="AG19" t="s">
        <v>14</v>
      </c>
      <c r="AH19">
        <v>0</v>
      </c>
      <c r="AI19">
        <v>12.141999999999999</v>
      </c>
      <c r="AJ19" s="3">
        <v>21989</v>
      </c>
      <c r="AK19">
        <v>4.3899999999999997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262.72590518579983</v>
      </c>
      <c r="AU19" s="7">
        <f t="shared" si="1"/>
        <v>4081.2402930848298</v>
      </c>
      <c r="AW19" s="8">
        <f t="shared" si="2"/>
        <v>223.70739908829111</v>
      </c>
      <c r="AX19" s="9">
        <f t="shared" si="3"/>
        <v>4192.57682787254</v>
      </c>
    </row>
    <row r="20" spans="1:50" x14ac:dyDescent="0.3">
      <c r="A20">
        <v>50</v>
      </c>
      <c r="B20" t="s">
        <v>37</v>
      </c>
      <c r="C20" s="2">
        <v>44340.635289351849</v>
      </c>
      <c r="D20">
        <v>2</v>
      </c>
      <c r="E20" t="s">
        <v>14</v>
      </c>
      <c r="F20">
        <v>0</v>
      </c>
      <c r="G20">
        <v>6.0309999999999997</v>
      </c>
      <c r="H20" s="3">
        <v>39259</v>
      </c>
      <c r="I20">
        <v>7.6999999999999999E-2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44340.635289351849</v>
      </c>
      <c r="R20">
        <v>2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44340.635289351849</v>
      </c>
      <c r="AF20">
        <v>2</v>
      </c>
      <c r="AG20" t="s">
        <v>14</v>
      </c>
      <c r="AH20">
        <v>0</v>
      </c>
      <c r="AI20">
        <v>12.167999999999999</v>
      </c>
      <c r="AJ20" s="3">
        <v>21541</v>
      </c>
      <c r="AK20">
        <v>4.3010000000000002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122.52473517608782</v>
      </c>
      <c r="AU20" s="7">
        <f t="shared" si="1"/>
        <v>3999.4051984736302</v>
      </c>
      <c r="AW20" s="8">
        <f t="shared" si="2"/>
        <v>102.8500255681071</v>
      </c>
      <c r="AX20" s="9">
        <f t="shared" si="3"/>
        <v>4107.2363212869404</v>
      </c>
    </row>
    <row r="21" spans="1:50" x14ac:dyDescent="0.3">
      <c r="A21">
        <v>51</v>
      </c>
      <c r="B21" t="s">
        <v>38</v>
      </c>
      <c r="C21" s="2">
        <v>44340.656597222223</v>
      </c>
      <c r="D21">
        <v>34</v>
      </c>
      <c r="E21" t="s">
        <v>14</v>
      </c>
      <c r="F21">
        <v>0</v>
      </c>
      <c r="G21">
        <v>6.0389999999999997</v>
      </c>
      <c r="H21" s="3">
        <v>14116</v>
      </c>
      <c r="I21">
        <v>2.5000000000000001E-2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44340.656597222223</v>
      </c>
      <c r="R21">
        <v>34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44340.656597222223</v>
      </c>
      <c r="AF21">
        <v>34</v>
      </c>
      <c r="AG21" t="s">
        <v>14</v>
      </c>
      <c r="AH21">
        <v>0</v>
      </c>
      <c r="AI21">
        <v>12.179</v>
      </c>
      <c r="AJ21" s="3">
        <v>9427</v>
      </c>
      <c r="AK21">
        <v>1.891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38.047085939999995</v>
      </c>
      <c r="AU21" s="7">
        <f t="shared" si="1"/>
        <v>1777.0175349886701</v>
      </c>
      <c r="AW21" s="8">
        <f t="shared" si="2"/>
        <v>36.760469289969606</v>
      </c>
      <c r="AX21" s="9">
        <f t="shared" si="3"/>
        <v>1797.1394009704602</v>
      </c>
    </row>
    <row r="22" spans="1:50" x14ac:dyDescent="0.3">
      <c r="A22">
        <v>52</v>
      </c>
      <c r="B22" t="s">
        <v>39</v>
      </c>
      <c r="C22" s="2">
        <v>44340.677916666667</v>
      </c>
      <c r="D22">
        <v>119</v>
      </c>
      <c r="E22" t="s">
        <v>14</v>
      </c>
      <c r="F22">
        <v>0</v>
      </c>
      <c r="G22">
        <v>6.1029999999999998</v>
      </c>
      <c r="H22" s="3">
        <v>2556</v>
      </c>
      <c r="I22">
        <v>1E-3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44340.677916666667</v>
      </c>
      <c r="R22">
        <v>119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44340.677916666667</v>
      </c>
      <c r="AF22">
        <v>119</v>
      </c>
      <c r="AG22" t="s">
        <v>14</v>
      </c>
      <c r="AH22">
        <v>0</v>
      </c>
      <c r="AI22">
        <v>12.2</v>
      </c>
      <c r="AJ22" s="3">
        <v>2194</v>
      </c>
      <c r="AK22">
        <v>0.44700000000000001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ref="AT22:AT25" si="4">IF(H22&lt;15000,((0.00000002125*H22^2)+(0.002705*H22)+(-4.371)),(IF(H22&lt;700000,((-0.0000000008162*H22^2)+(0.003141*H22)+(0.4702)), ((0.000000003285*V22^2)+(0.1899*V22)+(559.5)))))</f>
        <v>2.6818091399999995</v>
      </c>
      <c r="AU22" s="7">
        <f t="shared" ref="AU22:AU25" si="5">((-0.00000006277*AJ22^2)+(0.1854*AJ22)+(34.83))</f>
        <v>441.29544806828</v>
      </c>
      <c r="AW22" s="8">
        <f t="shared" ref="AW22:AW25" si="6">IF(H22&lt;10000,((-0.00000005795*H22^2)+(0.003823*H22)+(-6.715)),(IF(H22&lt;700000,((-0.0000000001209*H22^2)+(0.002635*H22)+(-0.4111)), ((-0.00000002007*V22^2)+(0.2564*V22)+(286.1)))))</f>
        <v>2.6779927687999994</v>
      </c>
      <c r="AX22" s="9">
        <f t="shared" ref="AX22:AX25" si="7">(-0.00000001626*AJ22^2)+(0.1912*AJ22)+(-3.858)</f>
        <v>415.55653027864003</v>
      </c>
    </row>
    <row r="23" spans="1:50" x14ac:dyDescent="0.3">
      <c r="A23">
        <v>53</v>
      </c>
      <c r="B23" t="s">
        <v>40</v>
      </c>
      <c r="C23" s="2">
        <v>44340.699247685188</v>
      </c>
      <c r="D23">
        <v>115</v>
      </c>
      <c r="E23" t="s">
        <v>14</v>
      </c>
      <c r="F23">
        <v>0</v>
      </c>
      <c r="G23">
        <v>6.125</v>
      </c>
      <c r="H23" s="3">
        <v>2445</v>
      </c>
      <c r="I23">
        <v>0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44340.699247685188</v>
      </c>
      <c r="R23">
        <v>115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44340.699247685188</v>
      </c>
      <c r="AF23">
        <v>115</v>
      </c>
      <c r="AG23" t="s">
        <v>14</v>
      </c>
      <c r="AH23">
        <v>0</v>
      </c>
      <c r="AI23">
        <v>12.21</v>
      </c>
      <c r="AJ23" s="3">
        <v>2743</v>
      </c>
      <c r="AK23">
        <v>0.55700000000000005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4"/>
        <v>2.3697580312499991</v>
      </c>
      <c r="AU23" s="7">
        <f t="shared" si="5"/>
        <v>542.90991544427004</v>
      </c>
      <c r="AW23" s="8">
        <f t="shared" si="6"/>
        <v>2.2858084512500003</v>
      </c>
      <c r="AX23" s="9">
        <f t="shared" si="7"/>
        <v>520.48125896326007</v>
      </c>
    </row>
    <row r="24" spans="1:50" x14ac:dyDescent="0.3">
      <c r="A24">
        <v>54</v>
      </c>
      <c r="B24" t="s">
        <v>41</v>
      </c>
      <c r="C24" s="2">
        <v>44340.720625000002</v>
      </c>
      <c r="D24">
        <v>102</v>
      </c>
      <c r="E24" t="s">
        <v>14</v>
      </c>
      <c r="F24">
        <v>0</v>
      </c>
      <c r="G24">
        <v>6.1029999999999998</v>
      </c>
      <c r="H24" s="3">
        <v>2766</v>
      </c>
      <c r="I24">
        <v>1E-3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44340.720625000002</v>
      </c>
      <c r="R24">
        <v>102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44340.720625000002</v>
      </c>
      <c r="AF24">
        <v>102</v>
      </c>
      <c r="AG24" t="s">
        <v>14</v>
      </c>
      <c r="AH24">
        <v>0</v>
      </c>
      <c r="AI24">
        <v>12.198</v>
      </c>
      <c r="AJ24" s="3">
        <v>2966</v>
      </c>
      <c r="AK24">
        <v>0.60199999999999998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4"/>
        <v>3.2736085649999991</v>
      </c>
      <c r="AU24" s="7">
        <f t="shared" si="5"/>
        <v>584.17420251787996</v>
      </c>
      <c r="AW24" s="8">
        <f t="shared" si="6"/>
        <v>3.4160566897999995</v>
      </c>
      <c r="AX24" s="9">
        <f t="shared" si="7"/>
        <v>563.09815824344003</v>
      </c>
    </row>
    <row r="25" spans="1:50" x14ac:dyDescent="0.3">
      <c r="A25">
        <v>55</v>
      </c>
      <c r="B25" t="s">
        <v>42</v>
      </c>
      <c r="C25" s="2">
        <v>44340.741944444446</v>
      </c>
      <c r="D25">
        <v>49</v>
      </c>
      <c r="E25" t="s">
        <v>14</v>
      </c>
      <c r="F25">
        <v>0</v>
      </c>
      <c r="G25">
        <v>6.0289999999999999</v>
      </c>
      <c r="H25" s="3">
        <v>420152</v>
      </c>
      <c r="I25">
        <v>0.871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44340.741944444446</v>
      </c>
      <c r="R25">
        <v>49</v>
      </c>
      <c r="S25" t="s">
        <v>14</v>
      </c>
      <c r="T25">
        <v>0</v>
      </c>
      <c r="U25">
        <v>5.9720000000000004</v>
      </c>
      <c r="V25" s="3">
        <v>3321</v>
      </c>
      <c r="W25">
        <v>1.006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44340.741944444446</v>
      </c>
      <c r="AF25">
        <v>49</v>
      </c>
      <c r="AG25" t="s">
        <v>14</v>
      </c>
      <c r="AH25">
        <v>0</v>
      </c>
      <c r="AI25">
        <v>12.161</v>
      </c>
      <c r="AJ25" s="3">
        <v>27376</v>
      </c>
      <c r="AK25">
        <v>5.4580000000000002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1176.0857207265153</v>
      </c>
      <c r="AU25" s="7">
        <f t="shared" si="5"/>
        <v>5063.2977137484804</v>
      </c>
      <c r="AW25" s="8">
        <f t="shared" si="6"/>
        <v>1085.3472206947265</v>
      </c>
      <c r="AX25" s="9">
        <f t="shared" si="7"/>
        <v>5218.2472181862404</v>
      </c>
    </row>
    <row r="26" spans="1:50" x14ac:dyDescent="0.3">
      <c r="A26">
        <v>56</v>
      </c>
      <c r="B26" t="s">
        <v>43</v>
      </c>
      <c r="C26" s="2">
        <v>44340.763298611113</v>
      </c>
      <c r="D26">
        <v>100</v>
      </c>
      <c r="E26" t="s">
        <v>14</v>
      </c>
      <c r="F26">
        <v>0</v>
      </c>
      <c r="G26">
        <v>6.032</v>
      </c>
      <c r="H26" s="3">
        <v>141000</v>
      </c>
      <c r="I26">
        <v>0.28899999999999998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44340.763298611113</v>
      </c>
      <c r="R26">
        <v>100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44340.763298611113</v>
      </c>
      <c r="AF26">
        <v>100</v>
      </c>
      <c r="AG26" t="s">
        <v>14</v>
      </c>
      <c r="AH26">
        <v>0</v>
      </c>
      <c r="AI26">
        <v>12.176</v>
      </c>
      <c r="AJ26" s="3">
        <v>20593</v>
      </c>
      <c r="AK26">
        <v>4.1130000000000004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ref="AT26:AT39" si="8">IF(H26&lt;15000,((0.00000002125*H26^2)+(0.002705*H26)+(-4.371)),(IF(H26&lt;700000,((-0.0000000008162*H26^2)+(0.003141*H26)+(0.4702)), ((0.000000003285*V26^2)+(0.1899*V26)+(559.5)))))</f>
        <v>427.1243278</v>
      </c>
      <c r="AU26" s="7">
        <f t="shared" ref="AU26:AU39" si="9">((-0.00000006277*AJ26^2)+(0.1854*AJ26)+(34.83))</f>
        <v>3826.1532225922701</v>
      </c>
      <c r="AW26" s="8">
        <f t="shared" ref="AW26:AW39" si="10">IF(H26&lt;10000,((-0.00000005795*H26^2)+(0.003823*H26)+(-6.715)),(IF(H26&lt;700000,((-0.0000000001209*H26^2)+(0.002635*H26)+(-0.4111)), ((-0.00000002007*V26^2)+(0.2564*V26)+(286.1)))))</f>
        <v>368.72028710000006</v>
      </c>
      <c r="AX26" s="9">
        <f t="shared" ref="AX26:AX39" si="11">(-0.00000001626*AJ26^2)+(0.1912*AJ26)+(-3.858)</f>
        <v>3926.62819498726</v>
      </c>
    </row>
    <row r="27" spans="1:50" x14ac:dyDescent="0.3">
      <c r="A27">
        <v>57</v>
      </c>
      <c r="B27" t="s">
        <v>44</v>
      </c>
      <c r="C27" s="2">
        <v>44340.784571759257</v>
      </c>
      <c r="D27">
        <v>10</v>
      </c>
      <c r="E27" t="s">
        <v>14</v>
      </c>
      <c r="F27">
        <v>0</v>
      </c>
      <c r="G27">
        <v>6.0460000000000003</v>
      </c>
      <c r="H27" s="3">
        <v>7102</v>
      </c>
      <c r="I27">
        <v>0.01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44340.784571759257</v>
      </c>
      <c r="R27">
        <v>10</v>
      </c>
      <c r="S27" t="s">
        <v>14</v>
      </c>
      <c r="T27">
        <v>0</v>
      </c>
      <c r="U27" t="s">
        <v>15</v>
      </c>
      <c r="V27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44340.784571759257</v>
      </c>
      <c r="AF27">
        <v>10</v>
      </c>
      <c r="AG27" t="s">
        <v>14</v>
      </c>
      <c r="AH27">
        <v>0</v>
      </c>
      <c r="AI27">
        <v>12.183</v>
      </c>
      <c r="AJ27" s="3">
        <v>5280</v>
      </c>
      <c r="AK27">
        <v>1.0640000000000001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8"/>
        <v>15.911726084999996</v>
      </c>
      <c r="AU27" s="7">
        <f t="shared" si="9"/>
        <v>1011.9920728320001</v>
      </c>
      <c r="AW27" s="8">
        <f t="shared" si="10"/>
        <v>17.513040488200001</v>
      </c>
      <c r="AX27" s="9">
        <f t="shared" si="11"/>
        <v>1005.2246972160001</v>
      </c>
    </row>
    <row r="28" spans="1:50" x14ac:dyDescent="0.3">
      <c r="A28">
        <v>58</v>
      </c>
      <c r="B28" t="s">
        <v>45</v>
      </c>
      <c r="C28" s="2">
        <v>44340.805914351855</v>
      </c>
      <c r="D28">
        <v>6</v>
      </c>
      <c r="E28" t="s">
        <v>14</v>
      </c>
      <c r="F28">
        <v>0</v>
      </c>
      <c r="G28">
        <v>6.008</v>
      </c>
      <c r="H28" s="3">
        <v>98935</v>
      </c>
      <c r="I28">
        <v>0.20100000000000001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44340.805914351855</v>
      </c>
      <c r="R28">
        <v>6</v>
      </c>
      <c r="S28" t="s">
        <v>14</v>
      </c>
      <c r="T28">
        <v>0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44340.805914351855</v>
      </c>
      <c r="AF28">
        <v>6</v>
      </c>
      <c r="AG28" t="s">
        <v>14</v>
      </c>
      <c r="AH28">
        <v>0</v>
      </c>
      <c r="AI28">
        <v>12.103</v>
      </c>
      <c r="AJ28" s="3">
        <v>59933</v>
      </c>
      <c r="AK28">
        <v>11.875999999999999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8"/>
        <v>303.23595984555499</v>
      </c>
      <c r="AU28" s="7">
        <f t="shared" si="9"/>
        <v>10920.940589025469</v>
      </c>
      <c r="AW28" s="8">
        <f t="shared" si="10"/>
        <v>259.09923957219758</v>
      </c>
      <c r="AX28" s="9">
        <f t="shared" si="11"/>
        <v>11396.926257408859</v>
      </c>
    </row>
    <row r="29" spans="1:50" x14ac:dyDescent="0.3">
      <c r="A29">
        <v>59</v>
      </c>
      <c r="B29" t="s">
        <v>46</v>
      </c>
      <c r="C29" s="2">
        <v>44340.827256944445</v>
      </c>
      <c r="D29">
        <v>17</v>
      </c>
      <c r="E29" t="s">
        <v>14</v>
      </c>
      <c r="F29">
        <v>0</v>
      </c>
      <c r="G29">
        <v>6.0819999999999999</v>
      </c>
      <c r="H29" s="3">
        <v>2783</v>
      </c>
      <c r="I29">
        <v>1E-3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44340.827256944445</v>
      </c>
      <c r="R29">
        <v>17</v>
      </c>
      <c r="S29" t="s">
        <v>14</v>
      </c>
      <c r="T29">
        <v>0</v>
      </c>
      <c r="U29" t="s">
        <v>15</v>
      </c>
      <c r="V29" s="3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44340.827256944445</v>
      </c>
      <c r="AF29">
        <v>17</v>
      </c>
      <c r="AG29" t="s">
        <v>14</v>
      </c>
      <c r="AH29">
        <v>0</v>
      </c>
      <c r="AI29">
        <v>12.1</v>
      </c>
      <c r="AJ29" s="3">
        <v>64305</v>
      </c>
      <c r="AK29">
        <v>12.733000000000001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8"/>
        <v>3.3215981412499991</v>
      </c>
      <c r="AU29" s="7">
        <f t="shared" si="9"/>
        <v>11697.41470002075</v>
      </c>
      <c r="AW29" s="8">
        <f t="shared" si="10"/>
        <v>3.4755810924500015</v>
      </c>
      <c r="AX29" s="9">
        <f t="shared" si="11"/>
        <v>12224.020737013499</v>
      </c>
    </row>
    <row r="30" spans="1:50" x14ac:dyDescent="0.3">
      <c r="A30">
        <v>60</v>
      </c>
      <c r="B30" t="s">
        <v>47</v>
      </c>
      <c r="C30" s="2">
        <v>44340.848587962966</v>
      </c>
      <c r="D30">
        <v>64</v>
      </c>
      <c r="E30" t="s">
        <v>14</v>
      </c>
      <c r="F30">
        <v>0</v>
      </c>
      <c r="G30">
        <v>6.0309999999999997</v>
      </c>
      <c r="H30" s="3">
        <v>81462</v>
      </c>
      <c r="I30">
        <v>0.16500000000000001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44340.848587962966</v>
      </c>
      <c r="R30">
        <v>64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44340.848587962966</v>
      </c>
      <c r="AF30">
        <v>64</v>
      </c>
      <c r="AG30" t="s">
        <v>14</v>
      </c>
      <c r="AH30">
        <v>0</v>
      </c>
      <c r="AI30">
        <v>12.132</v>
      </c>
      <c r="AJ30" s="3">
        <v>54752</v>
      </c>
      <c r="AK30">
        <v>10.859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8"/>
        <v>250.9259919142072</v>
      </c>
      <c r="AU30" s="7">
        <f t="shared" si="9"/>
        <v>9997.6800549939198</v>
      </c>
      <c r="AW30" s="8">
        <f t="shared" si="10"/>
        <v>213.43897065502043</v>
      </c>
      <c r="AX30" s="9">
        <f t="shared" si="11"/>
        <v>10415.980472744961</v>
      </c>
    </row>
    <row r="31" spans="1:50" x14ac:dyDescent="0.3">
      <c r="A31">
        <v>61</v>
      </c>
      <c r="B31" t="s">
        <v>48</v>
      </c>
      <c r="C31" s="2">
        <v>44340.869942129626</v>
      </c>
      <c r="D31">
        <v>56</v>
      </c>
      <c r="E31" t="s">
        <v>14</v>
      </c>
      <c r="F31">
        <v>0</v>
      </c>
      <c r="G31">
        <v>6.0309999999999997</v>
      </c>
      <c r="H31" s="3">
        <v>78391</v>
      </c>
      <c r="I31">
        <v>0.159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44340.869942129626</v>
      </c>
      <c r="R31">
        <v>56</v>
      </c>
      <c r="S31" t="s">
        <v>14</v>
      </c>
      <c r="T31">
        <v>0</v>
      </c>
      <c r="U31" t="s">
        <v>15</v>
      </c>
      <c r="V31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44340.869942129626</v>
      </c>
      <c r="AF31">
        <v>56</v>
      </c>
      <c r="AG31" t="s">
        <v>14</v>
      </c>
      <c r="AH31">
        <v>0</v>
      </c>
      <c r="AI31">
        <v>12.169</v>
      </c>
      <c r="AJ31" s="3">
        <v>19077</v>
      </c>
      <c r="AK31">
        <v>3.8109999999999999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8"/>
        <v>241.68066048332781</v>
      </c>
      <c r="AU31" s="7">
        <f t="shared" si="9"/>
        <v>3548.86179281667</v>
      </c>
      <c r="AW31" s="8">
        <f t="shared" si="10"/>
        <v>205.40623650028712</v>
      </c>
      <c r="AX31" s="9">
        <f t="shared" si="11"/>
        <v>3637.74686683446</v>
      </c>
    </row>
    <row r="32" spans="1:50" x14ac:dyDescent="0.3">
      <c r="A32">
        <v>62</v>
      </c>
      <c r="B32" t="s">
        <v>49</v>
      </c>
      <c r="C32" s="2">
        <v>44340.891250000001</v>
      </c>
      <c r="D32">
        <v>105</v>
      </c>
      <c r="E32" t="s">
        <v>14</v>
      </c>
      <c r="F32">
        <v>0</v>
      </c>
      <c r="G32">
        <v>6.125</v>
      </c>
      <c r="H32" s="3">
        <v>2283</v>
      </c>
      <c r="I32">
        <v>0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44340.891250000001</v>
      </c>
      <c r="R32">
        <v>105</v>
      </c>
      <c r="S32" t="s">
        <v>14</v>
      </c>
      <c r="T32">
        <v>0</v>
      </c>
      <c r="U32" t="s">
        <v>15</v>
      </c>
      <c r="V3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44340.891250000001</v>
      </c>
      <c r="AF32">
        <v>105</v>
      </c>
      <c r="AG32" t="s">
        <v>14</v>
      </c>
      <c r="AH32">
        <v>0</v>
      </c>
      <c r="AI32">
        <v>12.172000000000001</v>
      </c>
      <c r="AJ32" s="3">
        <v>2126</v>
      </c>
      <c r="AK32">
        <v>0.434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1.9152718912499997</v>
      </c>
      <c r="AU32" s="7">
        <f t="shared" si="9"/>
        <v>428.70668738348002</v>
      </c>
      <c r="AW32" s="8">
        <f t="shared" si="10"/>
        <v>1.7108684424499998</v>
      </c>
      <c r="AX32" s="9">
        <f t="shared" si="11"/>
        <v>402.55970681624001</v>
      </c>
    </row>
    <row r="33" spans="1:50" x14ac:dyDescent="0.3">
      <c r="A33">
        <v>63</v>
      </c>
      <c r="B33" t="s">
        <v>50</v>
      </c>
      <c r="C33" s="2">
        <v>44340.912569444445</v>
      </c>
      <c r="D33">
        <v>69</v>
      </c>
      <c r="E33" t="s">
        <v>14</v>
      </c>
      <c r="F33">
        <v>0</v>
      </c>
      <c r="G33">
        <v>6.032</v>
      </c>
      <c r="H33" s="3">
        <v>55983</v>
      </c>
      <c r="I33">
        <v>0.112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44340.912569444445</v>
      </c>
      <c r="R33">
        <v>69</v>
      </c>
      <c r="S33" t="s">
        <v>14</v>
      </c>
      <c r="T33">
        <v>0</v>
      </c>
      <c r="U33" t="s">
        <v>15</v>
      </c>
      <c r="V3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44340.912569444445</v>
      </c>
      <c r="AF33">
        <v>69</v>
      </c>
      <c r="AG33" t="s">
        <v>14</v>
      </c>
      <c r="AH33">
        <v>0</v>
      </c>
      <c r="AI33">
        <v>12.176</v>
      </c>
      <c r="AJ33" s="3">
        <v>12700</v>
      </c>
      <c r="AK33">
        <v>2.5430000000000001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173.75475360891821</v>
      </c>
      <c r="AU33" s="7">
        <f t="shared" si="9"/>
        <v>2379.2858266999997</v>
      </c>
      <c r="AW33" s="8">
        <f t="shared" si="10"/>
        <v>146.72519275865992</v>
      </c>
      <c r="AX33" s="9">
        <f t="shared" si="11"/>
        <v>2421.7594245999999</v>
      </c>
    </row>
    <row r="34" spans="1:50" x14ac:dyDescent="0.3">
      <c r="A34">
        <v>64</v>
      </c>
      <c r="B34" t="s">
        <v>51</v>
      </c>
      <c r="C34" s="2">
        <v>44340.933900462966</v>
      </c>
      <c r="D34">
        <v>43</v>
      </c>
      <c r="E34" t="s">
        <v>14</v>
      </c>
      <c r="F34">
        <v>0</v>
      </c>
      <c r="G34">
        <v>6.0789999999999997</v>
      </c>
      <c r="H34" s="3">
        <v>2972</v>
      </c>
      <c r="I34">
        <v>1E-3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44340.933900462966</v>
      </c>
      <c r="R34">
        <v>43</v>
      </c>
      <c r="S34" t="s">
        <v>14</v>
      </c>
      <c r="T34">
        <v>0</v>
      </c>
      <c r="U34" t="s">
        <v>15</v>
      </c>
      <c r="V34" s="3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44340.933900462966</v>
      </c>
      <c r="AF34">
        <v>43</v>
      </c>
      <c r="AG34" t="s">
        <v>14</v>
      </c>
      <c r="AH34">
        <v>0</v>
      </c>
      <c r="AI34">
        <v>12.135</v>
      </c>
      <c r="AJ34" s="3">
        <v>54225</v>
      </c>
      <c r="AK34">
        <v>10.756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3.8559566600000004</v>
      </c>
      <c r="AU34" s="7">
        <f t="shared" si="9"/>
        <v>9903.5791912687509</v>
      </c>
      <c r="AW34" s="8">
        <f t="shared" si="10"/>
        <v>4.1350961671999986</v>
      </c>
      <c r="AX34" s="9">
        <f t="shared" si="11"/>
        <v>10316.151898837499</v>
      </c>
    </row>
    <row r="35" spans="1:50" x14ac:dyDescent="0.3">
      <c r="A35">
        <v>65</v>
      </c>
      <c r="B35" t="s">
        <v>52</v>
      </c>
      <c r="C35" s="2">
        <v>44340.955208333333</v>
      </c>
      <c r="D35">
        <v>104</v>
      </c>
      <c r="E35" t="s">
        <v>14</v>
      </c>
      <c r="F35">
        <v>0</v>
      </c>
      <c r="G35">
        <v>6.0720000000000001</v>
      </c>
      <c r="H35" s="3">
        <v>3634</v>
      </c>
      <c r="I35">
        <v>3.0000000000000001E-3</v>
      </c>
      <c r="J35" t="s">
        <v>15</v>
      </c>
      <c r="K35" t="s">
        <v>15</v>
      </c>
      <c r="L35" t="s">
        <v>15</v>
      </c>
      <c r="M35" t="s">
        <v>15</v>
      </c>
      <c r="O35">
        <v>65</v>
      </c>
      <c r="P35" t="s">
        <v>52</v>
      </c>
      <c r="Q35" s="2">
        <v>44340.955208333333</v>
      </c>
      <c r="R35">
        <v>104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65</v>
      </c>
      <c r="AD35" t="s">
        <v>52</v>
      </c>
      <c r="AE35" s="2">
        <v>44340.955208333333</v>
      </c>
      <c r="AF35">
        <v>104</v>
      </c>
      <c r="AG35" t="s">
        <v>14</v>
      </c>
      <c r="AH35">
        <v>0</v>
      </c>
      <c r="AI35">
        <v>12.167999999999999</v>
      </c>
      <c r="AJ35" s="3">
        <v>19456</v>
      </c>
      <c r="AK35">
        <v>3.887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8"/>
        <v>5.7395965649999994</v>
      </c>
      <c r="AU35" s="7">
        <f t="shared" si="9"/>
        <v>3618.2116992972801</v>
      </c>
      <c r="AW35" s="8">
        <f t="shared" si="10"/>
        <v>6.4124968498000001</v>
      </c>
      <c r="AX35" s="9">
        <f t="shared" si="11"/>
        <v>3709.9742056806399</v>
      </c>
    </row>
    <row r="36" spans="1:50" x14ac:dyDescent="0.3">
      <c r="A36">
        <v>66</v>
      </c>
      <c r="B36" t="s">
        <v>53</v>
      </c>
      <c r="C36" s="2">
        <v>44340.976539351854</v>
      </c>
      <c r="D36">
        <v>33</v>
      </c>
      <c r="E36" t="s">
        <v>14</v>
      </c>
      <c r="F36">
        <v>0</v>
      </c>
      <c r="G36">
        <v>6.0670000000000002</v>
      </c>
      <c r="H36" s="3">
        <v>3139</v>
      </c>
      <c r="I36">
        <v>2E-3</v>
      </c>
      <c r="J36" t="s">
        <v>15</v>
      </c>
      <c r="K36" t="s">
        <v>15</v>
      </c>
      <c r="L36" t="s">
        <v>15</v>
      </c>
      <c r="M36" t="s">
        <v>15</v>
      </c>
      <c r="O36">
        <v>66</v>
      </c>
      <c r="P36" t="s">
        <v>53</v>
      </c>
      <c r="Q36" s="2">
        <v>44340.976539351854</v>
      </c>
      <c r="R36">
        <v>33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66</v>
      </c>
      <c r="AD36" t="s">
        <v>53</v>
      </c>
      <c r="AE36" s="2">
        <v>44340.976539351854</v>
      </c>
      <c r="AF36">
        <v>33</v>
      </c>
      <c r="AG36" t="s">
        <v>14</v>
      </c>
      <c r="AH36">
        <v>0</v>
      </c>
      <c r="AI36">
        <v>12.167</v>
      </c>
      <c r="AJ36" s="3">
        <v>34162</v>
      </c>
      <c r="AK36">
        <v>6.8010000000000002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8"/>
        <v>4.3293780712499998</v>
      </c>
      <c r="AU36" s="7">
        <f t="shared" si="9"/>
        <v>6295.2095583441205</v>
      </c>
      <c r="AW36" s="8">
        <f t="shared" si="10"/>
        <v>4.7143970480499995</v>
      </c>
      <c r="AX36" s="9">
        <f t="shared" si="11"/>
        <v>6508.9402931125596</v>
      </c>
    </row>
    <row r="37" spans="1:50" x14ac:dyDescent="0.3">
      <c r="A37">
        <v>67</v>
      </c>
      <c r="B37" t="s">
        <v>54</v>
      </c>
      <c r="C37" s="2">
        <v>44340.997858796298</v>
      </c>
      <c r="D37">
        <v>26</v>
      </c>
      <c r="E37" t="s">
        <v>14</v>
      </c>
      <c r="F37">
        <v>0</v>
      </c>
      <c r="G37">
        <v>6.0570000000000004</v>
      </c>
      <c r="H37" s="3">
        <v>4742</v>
      </c>
      <c r="I37">
        <v>5.0000000000000001E-3</v>
      </c>
      <c r="J37" t="s">
        <v>15</v>
      </c>
      <c r="K37" t="s">
        <v>15</v>
      </c>
      <c r="L37" t="s">
        <v>15</v>
      </c>
      <c r="M37" t="s">
        <v>15</v>
      </c>
      <c r="O37">
        <v>67</v>
      </c>
      <c r="P37" t="s">
        <v>54</v>
      </c>
      <c r="Q37" s="2">
        <v>44340.997858796298</v>
      </c>
      <c r="R37">
        <v>26</v>
      </c>
      <c r="S37" t="s">
        <v>14</v>
      </c>
      <c r="T37">
        <v>0</v>
      </c>
      <c r="U37" t="s">
        <v>15</v>
      </c>
      <c r="V37" s="3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67</v>
      </c>
      <c r="AD37" t="s">
        <v>54</v>
      </c>
      <c r="AE37" s="2">
        <v>44340.997858796298</v>
      </c>
      <c r="AF37">
        <v>26</v>
      </c>
      <c r="AG37" t="s">
        <v>14</v>
      </c>
      <c r="AH37">
        <v>0</v>
      </c>
      <c r="AI37">
        <v>12.144</v>
      </c>
      <c r="AJ37" s="3">
        <v>59292</v>
      </c>
      <c r="AK37">
        <v>11.75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8"/>
        <v>8.9339494849999994</v>
      </c>
      <c r="AU37" s="7">
        <f t="shared" si="9"/>
        <v>10806.89627485872</v>
      </c>
      <c r="AW37" s="8">
        <f t="shared" si="10"/>
        <v>10.110569616199999</v>
      </c>
      <c r="AX37" s="9">
        <f t="shared" si="11"/>
        <v>11275.60969904736</v>
      </c>
    </row>
    <row r="38" spans="1:50" x14ac:dyDescent="0.3">
      <c r="A38">
        <v>68</v>
      </c>
      <c r="B38" t="s">
        <v>55</v>
      </c>
      <c r="C38" s="2">
        <v>44341.019212962965</v>
      </c>
      <c r="D38">
        <v>87</v>
      </c>
      <c r="E38" t="s">
        <v>14</v>
      </c>
      <c r="F38">
        <v>0</v>
      </c>
      <c r="G38">
        <v>6.03</v>
      </c>
      <c r="H38" s="3">
        <v>6384</v>
      </c>
      <c r="I38">
        <v>8.9999999999999993E-3</v>
      </c>
      <c r="J38" t="s">
        <v>15</v>
      </c>
      <c r="K38" t="s">
        <v>15</v>
      </c>
      <c r="L38" t="s">
        <v>15</v>
      </c>
      <c r="M38" t="s">
        <v>15</v>
      </c>
      <c r="O38">
        <v>68</v>
      </c>
      <c r="P38" t="s">
        <v>55</v>
      </c>
      <c r="Q38" s="2">
        <v>44341.019212962965</v>
      </c>
      <c r="R38">
        <v>87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68</v>
      </c>
      <c r="AD38" t="s">
        <v>55</v>
      </c>
      <c r="AE38" s="2">
        <v>44341.019212962965</v>
      </c>
      <c r="AF38">
        <v>87</v>
      </c>
      <c r="AG38" t="s">
        <v>14</v>
      </c>
      <c r="AH38">
        <v>0</v>
      </c>
      <c r="AI38">
        <v>12.090999999999999</v>
      </c>
      <c r="AJ38" s="3">
        <v>66774</v>
      </c>
      <c r="AK38">
        <v>13.215999999999999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8"/>
        <v>13.763773439999996</v>
      </c>
      <c r="AU38" s="7">
        <f t="shared" si="9"/>
        <v>12134.852790639481</v>
      </c>
      <c r="AW38" s="8">
        <f t="shared" si="10"/>
        <v>15.3292533248</v>
      </c>
      <c r="AX38" s="9">
        <f t="shared" si="11"/>
        <v>12690.83124734424</v>
      </c>
    </row>
    <row r="39" spans="1:50" x14ac:dyDescent="0.3">
      <c r="A39">
        <v>69</v>
      </c>
      <c r="B39" t="s">
        <v>56</v>
      </c>
      <c r="C39" s="2">
        <v>44341.040590277778</v>
      </c>
      <c r="D39">
        <v>75</v>
      </c>
      <c r="E39" t="s">
        <v>14</v>
      </c>
      <c r="F39">
        <v>0</v>
      </c>
      <c r="G39">
        <v>6.0629999999999997</v>
      </c>
      <c r="H39" s="3">
        <v>30374</v>
      </c>
      <c r="I39">
        <v>5.8999999999999997E-2</v>
      </c>
      <c r="J39" t="s">
        <v>15</v>
      </c>
      <c r="K39" t="s">
        <v>15</v>
      </c>
      <c r="L39" t="s">
        <v>15</v>
      </c>
      <c r="M39" t="s">
        <v>15</v>
      </c>
      <c r="O39">
        <v>69</v>
      </c>
      <c r="P39" t="s">
        <v>56</v>
      </c>
      <c r="Q39" s="2">
        <v>44341.040590277778</v>
      </c>
      <c r="R39">
        <v>75</v>
      </c>
      <c r="S39" t="s">
        <v>14</v>
      </c>
      <c r="T39">
        <v>0</v>
      </c>
      <c r="U39" t="s">
        <v>15</v>
      </c>
      <c r="V39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69</v>
      </c>
      <c r="AD39" t="s">
        <v>56</v>
      </c>
      <c r="AE39" s="2">
        <v>44341.040590277778</v>
      </c>
      <c r="AF39">
        <v>75</v>
      </c>
      <c r="AG39" t="s">
        <v>14</v>
      </c>
      <c r="AH39">
        <v>0</v>
      </c>
      <c r="AI39">
        <v>12.071999999999999</v>
      </c>
      <c r="AJ39" s="3">
        <v>155663</v>
      </c>
      <c r="AK39">
        <v>30.373999999999999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8"/>
        <v>95.121924305208807</v>
      </c>
      <c r="AU39" s="7">
        <f t="shared" si="9"/>
        <v>27373.77224015387</v>
      </c>
      <c r="AW39" s="8">
        <f t="shared" si="10"/>
        <v>79.512850092991599</v>
      </c>
      <c r="AX39" s="9">
        <f t="shared" si="11"/>
        <v>29364.912034808061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2"/>
  <sheetViews>
    <sheetView workbookViewId="0">
      <selection activeCell="G41" sqref="G41"/>
    </sheetView>
  </sheetViews>
  <sheetFormatPr defaultRowHeight="14.4" x14ac:dyDescent="0.3"/>
  <sheetData>
    <row r="1" spans="1:50" x14ac:dyDescent="0.3">
      <c r="A1" t="s">
        <v>17</v>
      </c>
      <c r="O1" t="s">
        <v>18</v>
      </c>
      <c r="AC1" t="s">
        <v>19</v>
      </c>
    </row>
    <row r="2" spans="1:50" ht="144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Q2" s="4" t="s">
        <v>20</v>
      </c>
      <c r="AR2" s="4" t="s">
        <v>21</v>
      </c>
      <c r="AS2" s="4"/>
      <c r="AT2" s="5" t="s">
        <v>23</v>
      </c>
      <c r="AU2" s="5" t="s">
        <v>22</v>
      </c>
      <c r="AW2" s="5" t="s">
        <v>24</v>
      </c>
      <c r="AX2" s="5" t="s">
        <v>25</v>
      </c>
    </row>
    <row r="3" spans="1:50" x14ac:dyDescent="0.3">
      <c r="A3">
        <v>39</v>
      </c>
      <c r="B3" t="s">
        <v>167</v>
      </c>
      <c r="C3" s="2">
        <v>44342.415543981479</v>
      </c>
      <c r="D3" t="s">
        <v>13</v>
      </c>
      <c r="E3" t="s">
        <v>14</v>
      </c>
      <c r="F3">
        <v>0</v>
      </c>
      <c r="G3">
        <v>6.1070000000000002</v>
      </c>
      <c r="H3" s="3">
        <v>2401</v>
      </c>
      <c r="I3">
        <v>0</v>
      </c>
      <c r="J3" t="s">
        <v>15</v>
      </c>
      <c r="K3" t="s">
        <v>15</v>
      </c>
      <c r="L3" t="s">
        <v>15</v>
      </c>
      <c r="M3" t="s">
        <v>15</v>
      </c>
      <c r="O3">
        <v>39</v>
      </c>
      <c r="P3" t="s">
        <v>167</v>
      </c>
      <c r="Q3" s="2">
        <v>44342.415543981479</v>
      </c>
      <c r="R3" t="s">
        <v>13</v>
      </c>
      <c r="S3" t="s">
        <v>14</v>
      </c>
      <c r="T3">
        <v>0</v>
      </c>
      <c r="U3" t="s">
        <v>15</v>
      </c>
      <c r="V3" s="3" t="s">
        <v>15</v>
      </c>
      <c r="W3" t="s">
        <v>15</v>
      </c>
      <c r="X3" t="s">
        <v>15</v>
      </c>
      <c r="Y3" t="s">
        <v>15</v>
      </c>
      <c r="Z3" t="s">
        <v>15</v>
      </c>
      <c r="AA3" t="s">
        <v>15</v>
      </c>
      <c r="AC3">
        <v>39</v>
      </c>
      <c r="AD3" t="s">
        <v>167</v>
      </c>
      <c r="AE3" s="2">
        <v>44342.415543981479</v>
      </c>
      <c r="AF3" t="s">
        <v>13</v>
      </c>
      <c r="AG3" t="s">
        <v>14</v>
      </c>
      <c r="AH3">
        <v>0</v>
      </c>
      <c r="AI3">
        <v>12.215999999999999</v>
      </c>
      <c r="AJ3" s="3">
        <v>2108</v>
      </c>
      <c r="AK3">
        <v>0.43</v>
      </c>
      <c r="AL3" t="s">
        <v>15</v>
      </c>
      <c r="AM3" t="s">
        <v>15</v>
      </c>
      <c r="AN3" t="s">
        <v>15</v>
      </c>
      <c r="AO3" t="s">
        <v>15</v>
      </c>
      <c r="AQ3">
        <v>1</v>
      </c>
      <c r="AT3" s="6">
        <f t="shared" ref="AT3:AT12" si="0">IF(H3&lt;15000,((0.00000002125*H3^2)+(0.002705*H3)+(-4.371)),(IF(H3&lt;700000,((-0.0000000008162*H3^2)+(0.003141*H3)+(0.4702)), ((0.000000003285*V3^2)+(0.1899*V3)+(559.5)))))</f>
        <v>2.2462070212499992</v>
      </c>
      <c r="AU3" s="7">
        <f t="shared" ref="AU3:AU12" si="1">((-0.00000006277*AJ3^2)+(0.1854*AJ3)+(34.83))</f>
        <v>425.37427121072005</v>
      </c>
      <c r="AW3" s="8">
        <f t="shared" ref="AW3:AW12" si="2">IF(H3&lt;10000,((-0.00000005795*H3^2)+(0.003823*H3)+(-6.715)),(IF(H3&lt;700000,((-0.0000000001209*H3^2)+(0.002635*H3)+(-0.4111)), ((-0.00000002007*V3^2)+(0.2564*V3)+(286.1)))))</f>
        <v>2.129952782050001</v>
      </c>
      <c r="AX3" s="9">
        <f t="shared" ref="AX3:AX12" si="3">(-0.00000001626*AJ3^2)+(0.1912*AJ3)+(-3.858)</f>
        <v>399.11934602335998</v>
      </c>
    </row>
    <row r="4" spans="1:50" x14ac:dyDescent="0.3">
      <c r="A4">
        <v>40</v>
      </c>
      <c r="B4" t="s">
        <v>168</v>
      </c>
      <c r="C4" s="2">
        <v>44342.436898148146</v>
      </c>
      <c r="D4" t="s">
        <v>16</v>
      </c>
      <c r="E4" t="s">
        <v>14</v>
      </c>
      <c r="F4">
        <v>0</v>
      </c>
      <c r="G4">
        <v>6.1239999999999997</v>
      </c>
      <c r="H4" s="3">
        <v>2598</v>
      </c>
      <c r="I4">
        <v>1E-3</v>
      </c>
      <c r="J4" t="s">
        <v>15</v>
      </c>
      <c r="K4" t="s">
        <v>15</v>
      </c>
      <c r="L4" t="s">
        <v>15</v>
      </c>
      <c r="M4" t="s">
        <v>15</v>
      </c>
      <c r="O4">
        <v>40</v>
      </c>
      <c r="P4" t="s">
        <v>168</v>
      </c>
      <c r="Q4" s="2">
        <v>44342.436898148146</v>
      </c>
      <c r="R4" t="s">
        <v>16</v>
      </c>
      <c r="S4" t="s">
        <v>14</v>
      </c>
      <c r="T4">
        <v>0</v>
      </c>
      <c r="U4" t="s">
        <v>15</v>
      </c>
      <c r="V4" s="3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C4">
        <v>40</v>
      </c>
      <c r="AD4" t="s">
        <v>168</v>
      </c>
      <c r="AE4" s="2">
        <v>44342.436898148146</v>
      </c>
      <c r="AF4" t="s">
        <v>16</v>
      </c>
      <c r="AG4" t="s">
        <v>14</v>
      </c>
      <c r="AH4">
        <v>0</v>
      </c>
      <c r="AI4">
        <v>12.233000000000001</v>
      </c>
      <c r="AJ4" s="3">
        <v>1862</v>
      </c>
      <c r="AK4">
        <v>0.38100000000000001</v>
      </c>
      <c r="AL4" t="s">
        <v>15</v>
      </c>
      <c r="AM4" t="s">
        <v>15</v>
      </c>
      <c r="AN4" t="s">
        <v>15</v>
      </c>
      <c r="AO4" t="s">
        <v>15</v>
      </c>
      <c r="AQ4">
        <v>1</v>
      </c>
      <c r="AT4" s="6">
        <f t="shared" si="0"/>
        <v>2.8000190849999997</v>
      </c>
      <c r="AU4" s="7">
        <f t="shared" si="1"/>
        <v>379.82717364811998</v>
      </c>
      <c r="AW4" s="8">
        <f t="shared" si="2"/>
        <v>2.8260144482000005</v>
      </c>
      <c r="AX4" s="9">
        <f t="shared" si="3"/>
        <v>352.10002586456</v>
      </c>
    </row>
    <row r="5" spans="1:50" x14ac:dyDescent="0.3">
      <c r="A5">
        <v>41</v>
      </c>
      <c r="B5" t="s">
        <v>169</v>
      </c>
      <c r="C5" s="2">
        <v>44342.458194444444</v>
      </c>
      <c r="D5">
        <v>19</v>
      </c>
      <c r="E5" t="s">
        <v>14</v>
      </c>
      <c r="F5">
        <v>0</v>
      </c>
      <c r="G5">
        <v>6.0129999999999999</v>
      </c>
      <c r="H5" s="3">
        <v>15601</v>
      </c>
      <c r="I5">
        <v>2.8000000000000001E-2</v>
      </c>
      <c r="J5" t="s">
        <v>15</v>
      </c>
      <c r="K5" t="s">
        <v>15</v>
      </c>
      <c r="L5" t="s">
        <v>15</v>
      </c>
      <c r="M5" t="s">
        <v>15</v>
      </c>
      <c r="O5">
        <v>41</v>
      </c>
      <c r="P5" t="s">
        <v>169</v>
      </c>
      <c r="Q5" s="2">
        <v>44342.458194444444</v>
      </c>
      <c r="R5">
        <v>19</v>
      </c>
      <c r="S5" t="s">
        <v>14</v>
      </c>
      <c r="T5">
        <v>0</v>
      </c>
      <c r="U5" t="s">
        <v>15</v>
      </c>
      <c r="V5" s="3" t="s">
        <v>15</v>
      </c>
      <c r="W5" t="s">
        <v>15</v>
      </c>
      <c r="X5" t="s">
        <v>15</v>
      </c>
      <c r="Y5" t="s">
        <v>15</v>
      </c>
      <c r="Z5" t="s">
        <v>15</v>
      </c>
      <c r="AA5" t="s">
        <v>15</v>
      </c>
      <c r="AC5">
        <v>41</v>
      </c>
      <c r="AD5" t="s">
        <v>169</v>
      </c>
      <c r="AE5" s="2">
        <v>44342.458194444444</v>
      </c>
      <c r="AF5">
        <v>19</v>
      </c>
      <c r="AG5" t="s">
        <v>14</v>
      </c>
      <c r="AH5">
        <v>0</v>
      </c>
      <c r="AI5">
        <v>12.153</v>
      </c>
      <c r="AJ5" s="3">
        <v>10037</v>
      </c>
      <c r="AK5">
        <v>2.012</v>
      </c>
      <c r="AL5" t="s">
        <v>15</v>
      </c>
      <c r="AM5" t="s">
        <v>15</v>
      </c>
      <c r="AN5" t="s">
        <v>15</v>
      </c>
      <c r="AO5" t="s">
        <v>15</v>
      </c>
      <c r="AQ5">
        <v>1</v>
      </c>
      <c r="AT5" s="6">
        <f t="shared" si="0"/>
        <v>49.2742851017438</v>
      </c>
      <c r="AU5" s="7">
        <f t="shared" si="1"/>
        <v>1889.3662642678701</v>
      </c>
      <c r="AW5" s="8">
        <f t="shared" si="2"/>
        <v>40.668109003799103</v>
      </c>
      <c r="AX5" s="9">
        <f t="shared" si="3"/>
        <v>1913.5783453400602</v>
      </c>
    </row>
    <row r="6" spans="1:50" x14ac:dyDescent="0.3">
      <c r="A6">
        <v>42</v>
      </c>
      <c r="B6" t="s">
        <v>170</v>
      </c>
      <c r="C6" s="2">
        <v>44342.479479166665</v>
      </c>
      <c r="D6">
        <v>33</v>
      </c>
      <c r="E6" t="s">
        <v>14</v>
      </c>
      <c r="F6">
        <v>0</v>
      </c>
      <c r="G6">
        <v>6.03</v>
      </c>
      <c r="H6" s="3">
        <v>24821</v>
      </c>
      <c r="I6">
        <v>4.7E-2</v>
      </c>
      <c r="J6" t="s">
        <v>15</v>
      </c>
      <c r="K6" t="s">
        <v>15</v>
      </c>
      <c r="L6" t="s">
        <v>15</v>
      </c>
      <c r="M6" t="s">
        <v>15</v>
      </c>
      <c r="O6">
        <v>42</v>
      </c>
      <c r="P6" t="s">
        <v>170</v>
      </c>
      <c r="Q6" s="2">
        <v>44342.479479166665</v>
      </c>
      <c r="R6">
        <v>33</v>
      </c>
      <c r="S6" t="s">
        <v>14</v>
      </c>
      <c r="T6">
        <v>0</v>
      </c>
      <c r="U6" t="s">
        <v>15</v>
      </c>
      <c r="V6" t="s">
        <v>15</v>
      </c>
      <c r="W6" t="s">
        <v>15</v>
      </c>
      <c r="X6" t="s">
        <v>15</v>
      </c>
      <c r="Y6" t="s">
        <v>15</v>
      </c>
      <c r="Z6" t="s">
        <v>15</v>
      </c>
      <c r="AA6" t="s">
        <v>15</v>
      </c>
      <c r="AC6">
        <v>42</v>
      </c>
      <c r="AD6" t="s">
        <v>170</v>
      </c>
      <c r="AE6" s="2">
        <v>44342.479479166665</v>
      </c>
      <c r="AF6">
        <v>33</v>
      </c>
      <c r="AG6" t="s">
        <v>14</v>
      </c>
      <c r="AH6">
        <v>0</v>
      </c>
      <c r="AI6">
        <v>12.161</v>
      </c>
      <c r="AJ6" s="3">
        <v>22301</v>
      </c>
      <c r="AK6">
        <v>4.452</v>
      </c>
      <c r="AL6" t="s">
        <v>15</v>
      </c>
      <c r="AM6" t="s">
        <v>15</v>
      </c>
      <c r="AN6" t="s">
        <v>15</v>
      </c>
      <c r="AO6" t="s">
        <v>15</v>
      </c>
      <c r="AQ6">
        <v>1</v>
      </c>
      <c r="AT6" s="6">
        <f t="shared" si="0"/>
        <v>77.930114838135808</v>
      </c>
      <c r="AU6" s="7">
        <f t="shared" si="1"/>
        <v>4138.2177070952303</v>
      </c>
      <c r="AW6" s="8">
        <f t="shared" si="2"/>
        <v>64.917750681243092</v>
      </c>
      <c r="AX6" s="9">
        <f t="shared" si="3"/>
        <v>4252.0065393877403</v>
      </c>
    </row>
    <row r="7" spans="1:50" x14ac:dyDescent="0.3">
      <c r="A7">
        <v>43</v>
      </c>
      <c r="B7" t="s">
        <v>171</v>
      </c>
      <c r="C7" s="2">
        <v>44342.500775462962</v>
      </c>
      <c r="D7">
        <v>48</v>
      </c>
      <c r="E7" t="s">
        <v>14</v>
      </c>
      <c r="F7">
        <v>0</v>
      </c>
      <c r="G7">
        <v>6.0140000000000002</v>
      </c>
      <c r="H7" s="3">
        <v>7769</v>
      </c>
      <c r="I7">
        <v>1.0999999999999999E-2</v>
      </c>
      <c r="J7" t="s">
        <v>15</v>
      </c>
      <c r="K7" t="s">
        <v>15</v>
      </c>
      <c r="L7" t="s">
        <v>15</v>
      </c>
      <c r="M7" t="s">
        <v>15</v>
      </c>
      <c r="O7">
        <v>43</v>
      </c>
      <c r="P7" t="s">
        <v>171</v>
      </c>
      <c r="Q7" s="2">
        <v>44342.500775462962</v>
      </c>
      <c r="R7">
        <v>48</v>
      </c>
      <c r="S7" t="s">
        <v>14</v>
      </c>
      <c r="T7">
        <v>0</v>
      </c>
      <c r="U7" t="s">
        <v>15</v>
      </c>
      <c r="V7" s="3" t="s">
        <v>15</v>
      </c>
      <c r="W7" t="s">
        <v>15</v>
      </c>
      <c r="X7" t="s">
        <v>15</v>
      </c>
      <c r="Y7" t="s">
        <v>15</v>
      </c>
      <c r="Z7" t="s">
        <v>15</v>
      </c>
      <c r="AA7" t="s">
        <v>15</v>
      </c>
      <c r="AC7">
        <v>43</v>
      </c>
      <c r="AD7" t="s">
        <v>171</v>
      </c>
      <c r="AE7" s="2">
        <v>44342.500775462962</v>
      </c>
      <c r="AF7">
        <v>48</v>
      </c>
      <c r="AG7" t="s">
        <v>14</v>
      </c>
      <c r="AH7">
        <v>0</v>
      </c>
      <c r="AI7">
        <v>12.041</v>
      </c>
      <c r="AJ7" s="3">
        <v>103994</v>
      </c>
      <c r="AK7">
        <v>20.457999999999998</v>
      </c>
      <c r="AL7" t="s">
        <v>15</v>
      </c>
      <c r="AM7" t="s">
        <v>15</v>
      </c>
      <c r="AN7" t="s">
        <v>15</v>
      </c>
      <c r="AO7" t="s">
        <v>15</v>
      </c>
      <c r="AQ7">
        <v>1</v>
      </c>
      <c r="AT7" s="6">
        <f t="shared" si="0"/>
        <v>17.926738921249999</v>
      </c>
      <c r="AU7" s="7">
        <f t="shared" si="1"/>
        <v>18636.475614700281</v>
      </c>
      <c r="AW7" s="8">
        <f t="shared" si="2"/>
        <v>19.488177930050004</v>
      </c>
      <c r="AX7" s="9">
        <f t="shared" si="3"/>
        <v>19703.946931894639</v>
      </c>
    </row>
    <row r="8" spans="1:50" x14ac:dyDescent="0.3">
      <c r="A8">
        <v>44</v>
      </c>
      <c r="B8" t="s">
        <v>172</v>
      </c>
      <c r="C8" s="2">
        <v>44342.522118055553</v>
      </c>
      <c r="D8">
        <v>73</v>
      </c>
      <c r="E8" t="s">
        <v>14</v>
      </c>
      <c r="F8">
        <v>0</v>
      </c>
      <c r="G8">
        <v>6.0359999999999996</v>
      </c>
      <c r="H8" s="3">
        <v>3040</v>
      </c>
      <c r="I8">
        <v>2E-3</v>
      </c>
      <c r="J8" t="s">
        <v>15</v>
      </c>
      <c r="K8" t="s">
        <v>15</v>
      </c>
      <c r="L8" t="s">
        <v>15</v>
      </c>
      <c r="M8" t="s">
        <v>15</v>
      </c>
      <c r="O8">
        <v>44</v>
      </c>
      <c r="P8" t="s">
        <v>172</v>
      </c>
      <c r="Q8" s="2">
        <v>44342.522118055553</v>
      </c>
      <c r="R8">
        <v>73</v>
      </c>
      <c r="S8" t="s">
        <v>14</v>
      </c>
      <c r="T8">
        <v>0</v>
      </c>
      <c r="U8" t="s">
        <v>15</v>
      </c>
      <c r="V8" t="s">
        <v>15</v>
      </c>
      <c r="W8" t="s">
        <v>15</v>
      </c>
      <c r="X8" t="s">
        <v>15</v>
      </c>
      <c r="Y8" t="s">
        <v>15</v>
      </c>
      <c r="Z8" t="s">
        <v>15</v>
      </c>
      <c r="AA8" t="s">
        <v>15</v>
      </c>
      <c r="AC8">
        <v>44</v>
      </c>
      <c r="AD8" t="s">
        <v>172</v>
      </c>
      <c r="AE8" s="2">
        <v>44342.522118055553</v>
      </c>
      <c r="AF8">
        <v>73</v>
      </c>
      <c r="AG8" t="s">
        <v>14</v>
      </c>
      <c r="AH8">
        <v>0</v>
      </c>
      <c r="AI8">
        <v>12.132999999999999</v>
      </c>
      <c r="AJ8" s="3">
        <v>36114</v>
      </c>
      <c r="AK8">
        <v>7.1870000000000003</v>
      </c>
      <c r="AL8" t="s">
        <v>15</v>
      </c>
      <c r="AM8" t="s">
        <v>15</v>
      </c>
      <c r="AN8" t="s">
        <v>15</v>
      </c>
      <c r="AO8" t="s">
        <v>15</v>
      </c>
      <c r="AQ8">
        <v>1</v>
      </c>
      <c r="AT8" s="6">
        <f t="shared" si="0"/>
        <v>4.048584</v>
      </c>
      <c r="AU8" s="7">
        <f t="shared" si="1"/>
        <v>6648.4996480810805</v>
      </c>
      <c r="AW8" s="8">
        <f t="shared" si="2"/>
        <v>4.3713692799999997</v>
      </c>
      <c r="AX8" s="9">
        <f t="shared" si="3"/>
        <v>6879.93216660504</v>
      </c>
    </row>
    <row r="9" spans="1:50" x14ac:dyDescent="0.3">
      <c r="A9">
        <v>45</v>
      </c>
      <c r="B9" t="s">
        <v>173</v>
      </c>
      <c r="C9" s="2">
        <v>44342.543425925927</v>
      </c>
      <c r="D9">
        <v>98</v>
      </c>
      <c r="E9" t="s">
        <v>14</v>
      </c>
      <c r="F9">
        <v>0</v>
      </c>
      <c r="G9">
        <v>6.0339999999999998</v>
      </c>
      <c r="H9" s="3">
        <v>14264</v>
      </c>
      <c r="I9">
        <v>2.5000000000000001E-2</v>
      </c>
      <c r="J9" t="s">
        <v>15</v>
      </c>
      <c r="K9" t="s">
        <v>15</v>
      </c>
      <c r="L9" t="s">
        <v>15</v>
      </c>
      <c r="M9" t="s">
        <v>15</v>
      </c>
      <c r="O9">
        <v>45</v>
      </c>
      <c r="P9" t="s">
        <v>173</v>
      </c>
      <c r="Q9" s="2">
        <v>44342.543425925927</v>
      </c>
      <c r="R9">
        <v>98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45</v>
      </c>
      <c r="AD9" t="s">
        <v>173</v>
      </c>
      <c r="AE9" s="2">
        <v>44342.543425925927</v>
      </c>
      <c r="AF9">
        <v>98</v>
      </c>
      <c r="AG9" t="s">
        <v>14</v>
      </c>
      <c r="AH9">
        <v>0</v>
      </c>
      <c r="AI9">
        <v>12.182</v>
      </c>
      <c r="AJ9" s="3">
        <v>7568</v>
      </c>
      <c r="AK9">
        <v>1.52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si="0"/>
        <v>38.536681039999998</v>
      </c>
      <c r="AU9" s="7">
        <f t="shared" si="1"/>
        <v>1434.3420718515201</v>
      </c>
      <c r="AW9" s="8">
        <f t="shared" si="2"/>
        <v>37.149941480953608</v>
      </c>
      <c r="AX9" s="9">
        <f t="shared" si="3"/>
        <v>1442.2123146137601</v>
      </c>
    </row>
    <row r="10" spans="1:50" x14ac:dyDescent="0.3">
      <c r="A10">
        <v>46</v>
      </c>
      <c r="B10" t="s">
        <v>174</v>
      </c>
      <c r="C10" s="2">
        <v>44342.564756944441</v>
      </c>
      <c r="D10">
        <v>99</v>
      </c>
      <c r="E10" t="s">
        <v>14</v>
      </c>
      <c r="F10">
        <v>0</v>
      </c>
      <c r="G10">
        <v>6.0060000000000002</v>
      </c>
      <c r="H10" s="3">
        <v>151032</v>
      </c>
      <c r="I10">
        <v>0.31</v>
      </c>
      <c r="J10" t="s">
        <v>15</v>
      </c>
      <c r="K10" t="s">
        <v>15</v>
      </c>
      <c r="L10" t="s">
        <v>15</v>
      </c>
      <c r="M10" t="s">
        <v>15</v>
      </c>
      <c r="O10">
        <v>46</v>
      </c>
      <c r="P10" t="s">
        <v>174</v>
      </c>
      <c r="Q10" s="2">
        <v>44342.564756944441</v>
      </c>
      <c r="R10">
        <v>99</v>
      </c>
      <c r="S10" t="s">
        <v>14</v>
      </c>
      <c r="T10">
        <v>0</v>
      </c>
      <c r="U10">
        <v>5.9509999999999996</v>
      </c>
      <c r="V10" s="3">
        <v>1642</v>
      </c>
      <c r="W10">
        <v>0.55500000000000005</v>
      </c>
      <c r="X10" t="s">
        <v>15</v>
      </c>
      <c r="Y10" t="s">
        <v>15</v>
      </c>
      <c r="Z10" t="s">
        <v>15</v>
      </c>
      <c r="AA10" t="s">
        <v>15</v>
      </c>
      <c r="AC10">
        <v>46</v>
      </c>
      <c r="AD10" t="s">
        <v>174</v>
      </c>
      <c r="AE10" s="2">
        <v>44342.564756944441</v>
      </c>
      <c r="AF10">
        <v>99</v>
      </c>
      <c r="AG10" t="s">
        <v>14</v>
      </c>
      <c r="AH10">
        <v>0</v>
      </c>
      <c r="AI10">
        <v>12.137</v>
      </c>
      <c r="AJ10" s="3">
        <v>20272</v>
      </c>
      <c r="AK10">
        <v>4.0490000000000004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456.24364720741119</v>
      </c>
      <c r="AU10" s="7">
        <f t="shared" si="1"/>
        <v>3767.4632184243201</v>
      </c>
      <c r="AW10" s="8">
        <f t="shared" si="2"/>
        <v>394.80041059859849</v>
      </c>
      <c r="AX10" s="9">
        <f t="shared" si="3"/>
        <v>3865.4662882201601</v>
      </c>
    </row>
    <row r="11" spans="1:50" x14ac:dyDescent="0.3">
      <c r="A11">
        <v>47</v>
      </c>
      <c r="B11" t="s">
        <v>175</v>
      </c>
      <c r="C11" s="2">
        <v>44342.586087962962</v>
      </c>
      <c r="D11">
        <v>105</v>
      </c>
      <c r="E11" t="s">
        <v>14</v>
      </c>
      <c r="F11">
        <v>0</v>
      </c>
      <c r="G11">
        <v>6.0780000000000003</v>
      </c>
      <c r="H11" s="3">
        <v>2427</v>
      </c>
      <c r="I11">
        <v>0</v>
      </c>
      <c r="J11" t="s">
        <v>15</v>
      </c>
      <c r="K11" t="s">
        <v>15</v>
      </c>
      <c r="L11" t="s">
        <v>15</v>
      </c>
      <c r="M11" t="s">
        <v>15</v>
      </c>
      <c r="O11">
        <v>47</v>
      </c>
      <c r="P11" t="s">
        <v>175</v>
      </c>
      <c r="Q11" s="2">
        <v>44342.586087962962</v>
      </c>
      <c r="R11">
        <v>105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47</v>
      </c>
      <c r="AD11" t="s">
        <v>175</v>
      </c>
      <c r="AE11" s="2">
        <v>44342.586087962962</v>
      </c>
      <c r="AF11">
        <v>105</v>
      </c>
      <c r="AG11" t="s">
        <v>14</v>
      </c>
      <c r="AH11">
        <v>0</v>
      </c>
      <c r="AI11">
        <v>12.170999999999999</v>
      </c>
      <c r="AJ11" s="3">
        <v>3641</v>
      </c>
      <c r="AK11">
        <v>0.73599999999999999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2.3192044912499998</v>
      </c>
      <c r="AU11" s="7">
        <f t="shared" si="1"/>
        <v>709.03926557963007</v>
      </c>
      <c r="AW11" s="8">
        <f t="shared" si="2"/>
        <v>2.2220764344500008</v>
      </c>
      <c r="AX11" s="9">
        <f t="shared" si="3"/>
        <v>692.08564311494013</v>
      </c>
    </row>
    <row r="12" spans="1:50" x14ac:dyDescent="0.3">
      <c r="A12">
        <v>48</v>
      </c>
      <c r="B12" t="s">
        <v>176</v>
      </c>
      <c r="C12" s="2">
        <v>44342.607407407406</v>
      </c>
      <c r="D12">
        <v>117</v>
      </c>
      <c r="E12" t="s">
        <v>14</v>
      </c>
      <c r="F12">
        <v>0</v>
      </c>
      <c r="G12">
        <v>6.1079999999999997</v>
      </c>
      <c r="H12" s="3">
        <v>2064</v>
      </c>
      <c r="I12">
        <v>0</v>
      </c>
      <c r="J12" t="s">
        <v>15</v>
      </c>
      <c r="K12" t="s">
        <v>15</v>
      </c>
      <c r="L12" t="s">
        <v>15</v>
      </c>
      <c r="M12" t="s">
        <v>15</v>
      </c>
      <c r="O12">
        <v>48</v>
      </c>
      <c r="P12" t="s">
        <v>176</v>
      </c>
      <c r="Q12" s="2">
        <v>44342.607407407406</v>
      </c>
      <c r="R12">
        <v>117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48</v>
      </c>
      <c r="AD12" t="s">
        <v>176</v>
      </c>
      <c r="AE12" s="2">
        <v>44342.607407407406</v>
      </c>
      <c r="AF12">
        <v>117</v>
      </c>
      <c r="AG12" t="s">
        <v>14</v>
      </c>
      <c r="AH12">
        <v>0</v>
      </c>
      <c r="AI12">
        <v>12.194000000000001</v>
      </c>
      <c r="AJ12" s="3">
        <v>2715</v>
      </c>
      <c r="AK12">
        <v>0.55200000000000005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1.3026470399999992</v>
      </c>
      <c r="AU12" s="7">
        <f t="shared" si="1"/>
        <v>537.72830820675006</v>
      </c>
      <c r="AW12" s="8">
        <f t="shared" si="2"/>
        <v>0.92879943680000032</v>
      </c>
      <c r="AX12" s="9">
        <f t="shared" si="3"/>
        <v>515.13014388150009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6:CJ189"/>
  <sheetViews>
    <sheetView zoomScaleNormal="100" zoomScalePageLayoutView="85" workbookViewId="0">
      <selection activeCell="U17" sqref="U17"/>
    </sheetView>
  </sheetViews>
  <sheetFormatPr defaultColWidth="8.77734375" defaultRowHeight="15.6" x14ac:dyDescent="0.3"/>
  <cols>
    <col min="1" max="1" width="9.21875" style="12" customWidth="1"/>
    <col min="2" max="2" width="27.77734375" style="12" customWidth="1"/>
    <col min="3" max="4" width="17.44140625" style="12" customWidth="1"/>
    <col min="5" max="5" width="8.77734375" style="12"/>
    <col min="6" max="6" width="7.5546875" style="12" customWidth="1"/>
    <col min="7" max="7" width="6.44140625" style="12" customWidth="1"/>
    <col min="8" max="9" width="10.77734375" style="12" customWidth="1"/>
    <col min="10" max="10" width="11.77734375" style="12" customWidth="1"/>
    <col min="11" max="11" width="5" style="12" customWidth="1"/>
    <col min="12" max="12" width="8.77734375" style="12" customWidth="1"/>
    <col min="13" max="13" width="22.5546875" style="13" customWidth="1"/>
    <col min="14" max="15" width="16.44140625" style="13" customWidth="1"/>
    <col min="16" max="16" width="12.77734375" style="12" customWidth="1"/>
    <col min="17" max="17" width="7.21875" style="14" customWidth="1"/>
    <col min="18" max="18" width="9.21875" style="14" bestFit="1" customWidth="1"/>
    <col min="19" max="19" width="7.21875" style="14" customWidth="1"/>
    <col min="20" max="22" width="9.21875" style="14" bestFit="1" customWidth="1"/>
    <col min="23" max="23" width="9.77734375" style="14" bestFit="1" customWidth="1"/>
    <col min="24" max="29" width="8.77734375" style="12"/>
    <col min="30" max="30" width="20.77734375" style="12" customWidth="1"/>
    <col min="31" max="31" width="24.5546875" style="12" customWidth="1"/>
    <col min="32" max="32" width="17.5546875" style="12" customWidth="1"/>
    <col min="33" max="33" width="8.77734375" style="12"/>
    <col min="34" max="35" width="8.77734375" style="11"/>
    <col min="36" max="36" width="11.21875" style="11" customWidth="1"/>
    <col min="37" max="37" width="10.77734375" style="11" customWidth="1"/>
    <col min="38" max="43" width="8.77734375" style="11"/>
    <col min="45" max="46" width="8.77734375" style="11"/>
    <col min="47" max="47" width="11.5546875" style="11" customWidth="1"/>
    <col min="48" max="230" width="8.77734375" style="11"/>
    <col min="231" max="231" width="24.77734375" style="11" customWidth="1"/>
    <col min="232" max="232" width="13.44140625" style="11" customWidth="1"/>
    <col min="233" max="233" width="8.77734375" style="11"/>
    <col min="234" max="234" width="6.77734375" style="11" customWidth="1"/>
    <col min="235" max="235" width="6.44140625" style="11" customWidth="1"/>
    <col min="236" max="236" width="8.21875" style="11" customWidth="1"/>
    <col min="237" max="237" width="6.77734375" style="11" customWidth="1"/>
    <col min="238" max="238" width="4.77734375" style="11" customWidth="1"/>
    <col min="239" max="240" width="5" style="11" customWidth="1"/>
    <col min="241" max="241" width="8.77734375" style="11"/>
    <col min="242" max="242" width="10.44140625" style="11" customWidth="1"/>
    <col min="243" max="243" width="3.77734375" style="11" customWidth="1"/>
    <col min="244" max="245" width="8.77734375" style="11"/>
    <col min="246" max="246" width="3.77734375" style="11" customWidth="1"/>
    <col min="247" max="486" width="8.77734375" style="11"/>
    <col min="487" max="487" width="24.77734375" style="11" customWidth="1"/>
    <col min="488" max="488" width="13.44140625" style="11" customWidth="1"/>
    <col min="489" max="489" width="8.77734375" style="11"/>
    <col min="490" max="490" width="6.77734375" style="11" customWidth="1"/>
    <col min="491" max="491" width="6.44140625" style="11" customWidth="1"/>
    <col min="492" max="492" width="8.21875" style="11" customWidth="1"/>
    <col min="493" max="493" width="6.77734375" style="11" customWidth="1"/>
    <col min="494" max="494" width="4.77734375" style="11" customWidth="1"/>
    <col min="495" max="496" width="5" style="11" customWidth="1"/>
    <col min="497" max="497" width="8.77734375" style="11"/>
    <col min="498" max="498" width="10.44140625" style="11" customWidth="1"/>
    <col min="499" max="499" width="3.77734375" style="11" customWidth="1"/>
    <col min="500" max="501" width="8.77734375" style="11"/>
    <col min="502" max="502" width="3.77734375" style="11" customWidth="1"/>
    <col min="503" max="742" width="8.77734375" style="11"/>
    <col min="743" max="743" width="24.77734375" style="11" customWidth="1"/>
    <col min="744" max="744" width="13.44140625" style="11" customWidth="1"/>
    <col min="745" max="745" width="8.77734375" style="11"/>
    <col min="746" max="746" width="6.77734375" style="11" customWidth="1"/>
    <col min="747" max="747" width="6.44140625" style="11" customWidth="1"/>
    <col min="748" max="748" width="8.21875" style="11" customWidth="1"/>
    <col min="749" max="749" width="6.77734375" style="11" customWidth="1"/>
    <col min="750" max="750" width="4.77734375" style="11" customWidth="1"/>
    <col min="751" max="752" width="5" style="11" customWidth="1"/>
    <col min="753" max="753" width="8.77734375" style="11"/>
    <col min="754" max="754" width="10.44140625" style="11" customWidth="1"/>
    <col min="755" max="755" width="3.77734375" style="11" customWidth="1"/>
    <col min="756" max="757" width="8.77734375" style="11"/>
    <col min="758" max="758" width="3.77734375" style="11" customWidth="1"/>
    <col min="759" max="998" width="8.77734375" style="11"/>
    <col min="999" max="999" width="24.77734375" style="11" customWidth="1"/>
    <col min="1000" max="1000" width="13.44140625" style="11" customWidth="1"/>
    <col min="1001" max="1001" width="8.77734375" style="11"/>
    <col min="1002" max="1002" width="6.77734375" style="11" customWidth="1"/>
    <col min="1003" max="1003" width="6.44140625" style="11" customWidth="1"/>
    <col min="1004" max="1004" width="8.21875" style="11" customWidth="1"/>
    <col min="1005" max="1005" width="6.77734375" style="11" customWidth="1"/>
    <col min="1006" max="1006" width="4.77734375" style="11" customWidth="1"/>
    <col min="1007" max="1008" width="5" style="11" customWidth="1"/>
    <col min="1009" max="1009" width="8.77734375" style="11"/>
    <col min="1010" max="1010" width="10.44140625" style="11" customWidth="1"/>
    <col min="1011" max="1011" width="3.77734375" style="11" customWidth="1"/>
    <col min="1012" max="1013" width="8.77734375" style="11"/>
    <col min="1014" max="1014" width="3.77734375" style="11" customWidth="1"/>
    <col min="1015" max="1254" width="8.77734375" style="11"/>
    <col min="1255" max="1255" width="24.77734375" style="11" customWidth="1"/>
    <col min="1256" max="1256" width="13.44140625" style="11" customWidth="1"/>
    <col min="1257" max="1257" width="8.77734375" style="11"/>
    <col min="1258" max="1258" width="6.77734375" style="11" customWidth="1"/>
    <col min="1259" max="1259" width="6.44140625" style="11" customWidth="1"/>
    <col min="1260" max="1260" width="8.21875" style="11" customWidth="1"/>
    <col min="1261" max="1261" width="6.77734375" style="11" customWidth="1"/>
    <col min="1262" max="1262" width="4.77734375" style="11" customWidth="1"/>
    <col min="1263" max="1264" width="5" style="11" customWidth="1"/>
    <col min="1265" max="1265" width="8.77734375" style="11"/>
    <col min="1266" max="1266" width="10.44140625" style="11" customWidth="1"/>
    <col min="1267" max="1267" width="3.77734375" style="11" customWidth="1"/>
    <col min="1268" max="1269" width="8.77734375" style="11"/>
    <col min="1270" max="1270" width="3.77734375" style="11" customWidth="1"/>
    <col min="1271" max="1510" width="8.77734375" style="11"/>
    <col min="1511" max="1511" width="24.77734375" style="11" customWidth="1"/>
    <col min="1512" max="1512" width="13.44140625" style="11" customWidth="1"/>
    <col min="1513" max="1513" width="8.77734375" style="11"/>
    <col min="1514" max="1514" width="6.77734375" style="11" customWidth="1"/>
    <col min="1515" max="1515" width="6.44140625" style="11" customWidth="1"/>
    <col min="1516" max="1516" width="8.21875" style="11" customWidth="1"/>
    <col min="1517" max="1517" width="6.77734375" style="11" customWidth="1"/>
    <col min="1518" max="1518" width="4.77734375" style="11" customWidth="1"/>
    <col min="1519" max="1520" width="5" style="11" customWidth="1"/>
    <col min="1521" max="1521" width="8.77734375" style="11"/>
    <col min="1522" max="1522" width="10.44140625" style="11" customWidth="1"/>
    <col min="1523" max="1523" width="3.77734375" style="11" customWidth="1"/>
    <col min="1524" max="1525" width="8.77734375" style="11"/>
    <col min="1526" max="1526" width="3.77734375" style="11" customWidth="1"/>
    <col min="1527" max="1766" width="8.77734375" style="11"/>
    <col min="1767" max="1767" width="24.77734375" style="11" customWidth="1"/>
    <col min="1768" max="1768" width="13.44140625" style="11" customWidth="1"/>
    <col min="1769" max="1769" width="8.77734375" style="11"/>
    <col min="1770" max="1770" width="6.77734375" style="11" customWidth="1"/>
    <col min="1771" max="1771" width="6.44140625" style="11" customWidth="1"/>
    <col min="1772" max="1772" width="8.21875" style="11" customWidth="1"/>
    <col min="1773" max="1773" width="6.77734375" style="11" customWidth="1"/>
    <col min="1774" max="1774" width="4.77734375" style="11" customWidth="1"/>
    <col min="1775" max="1776" width="5" style="11" customWidth="1"/>
    <col min="1777" max="1777" width="8.77734375" style="11"/>
    <col min="1778" max="1778" width="10.44140625" style="11" customWidth="1"/>
    <col min="1779" max="1779" width="3.77734375" style="11" customWidth="1"/>
    <col min="1780" max="1781" width="8.77734375" style="11"/>
    <col min="1782" max="1782" width="3.77734375" style="11" customWidth="1"/>
    <col min="1783" max="2022" width="8.77734375" style="11"/>
    <col min="2023" max="2023" width="24.77734375" style="11" customWidth="1"/>
    <col min="2024" max="2024" width="13.44140625" style="11" customWidth="1"/>
    <col min="2025" max="2025" width="8.77734375" style="11"/>
    <col min="2026" max="2026" width="6.77734375" style="11" customWidth="1"/>
    <col min="2027" max="2027" width="6.44140625" style="11" customWidth="1"/>
    <col min="2028" max="2028" width="8.21875" style="11" customWidth="1"/>
    <col min="2029" max="2029" width="6.77734375" style="11" customWidth="1"/>
    <col min="2030" max="2030" width="4.77734375" style="11" customWidth="1"/>
    <col min="2031" max="2032" width="5" style="11" customWidth="1"/>
    <col min="2033" max="2033" width="8.77734375" style="11"/>
    <col min="2034" max="2034" width="10.44140625" style="11" customWidth="1"/>
    <col min="2035" max="2035" width="3.77734375" style="11" customWidth="1"/>
    <col min="2036" max="2037" width="8.77734375" style="11"/>
    <col min="2038" max="2038" width="3.77734375" style="11" customWidth="1"/>
    <col min="2039" max="2278" width="8.77734375" style="11"/>
    <col min="2279" max="2279" width="24.77734375" style="11" customWidth="1"/>
    <col min="2280" max="2280" width="13.44140625" style="11" customWidth="1"/>
    <col min="2281" max="2281" width="8.77734375" style="11"/>
    <col min="2282" max="2282" width="6.77734375" style="11" customWidth="1"/>
    <col min="2283" max="2283" width="6.44140625" style="11" customWidth="1"/>
    <col min="2284" max="2284" width="8.21875" style="11" customWidth="1"/>
    <col min="2285" max="2285" width="6.77734375" style="11" customWidth="1"/>
    <col min="2286" max="2286" width="4.77734375" style="11" customWidth="1"/>
    <col min="2287" max="2288" width="5" style="11" customWidth="1"/>
    <col min="2289" max="2289" width="8.77734375" style="11"/>
    <col min="2290" max="2290" width="10.44140625" style="11" customWidth="1"/>
    <col min="2291" max="2291" width="3.77734375" style="11" customWidth="1"/>
    <col min="2292" max="2293" width="8.77734375" style="11"/>
    <col min="2294" max="2294" width="3.77734375" style="11" customWidth="1"/>
    <col min="2295" max="2534" width="8.77734375" style="11"/>
    <col min="2535" max="2535" width="24.77734375" style="11" customWidth="1"/>
    <col min="2536" max="2536" width="13.44140625" style="11" customWidth="1"/>
    <col min="2537" max="2537" width="8.77734375" style="11"/>
    <col min="2538" max="2538" width="6.77734375" style="11" customWidth="1"/>
    <col min="2539" max="2539" width="6.44140625" style="11" customWidth="1"/>
    <col min="2540" max="2540" width="8.21875" style="11" customWidth="1"/>
    <col min="2541" max="2541" width="6.77734375" style="11" customWidth="1"/>
    <col min="2542" max="2542" width="4.77734375" style="11" customWidth="1"/>
    <col min="2543" max="2544" width="5" style="11" customWidth="1"/>
    <col min="2545" max="2545" width="8.77734375" style="11"/>
    <col min="2546" max="2546" width="10.44140625" style="11" customWidth="1"/>
    <col min="2547" max="2547" width="3.77734375" style="11" customWidth="1"/>
    <col min="2548" max="2549" width="8.77734375" style="11"/>
    <col min="2550" max="2550" width="3.77734375" style="11" customWidth="1"/>
    <col min="2551" max="2790" width="8.77734375" style="11"/>
    <col min="2791" max="2791" width="24.77734375" style="11" customWidth="1"/>
    <col min="2792" max="2792" width="13.44140625" style="11" customWidth="1"/>
    <col min="2793" max="2793" width="8.77734375" style="11"/>
    <col min="2794" max="2794" width="6.77734375" style="11" customWidth="1"/>
    <col min="2795" max="2795" width="6.44140625" style="11" customWidth="1"/>
    <col min="2796" max="2796" width="8.21875" style="11" customWidth="1"/>
    <col min="2797" max="2797" width="6.77734375" style="11" customWidth="1"/>
    <col min="2798" max="2798" width="4.77734375" style="11" customWidth="1"/>
    <col min="2799" max="2800" width="5" style="11" customWidth="1"/>
    <col min="2801" max="2801" width="8.77734375" style="11"/>
    <col min="2802" max="2802" width="10.44140625" style="11" customWidth="1"/>
    <col min="2803" max="2803" width="3.77734375" style="11" customWidth="1"/>
    <col min="2804" max="2805" width="8.77734375" style="11"/>
    <col min="2806" max="2806" width="3.77734375" style="11" customWidth="1"/>
    <col min="2807" max="3046" width="8.77734375" style="11"/>
    <col min="3047" max="3047" width="24.77734375" style="11" customWidth="1"/>
    <col min="3048" max="3048" width="13.44140625" style="11" customWidth="1"/>
    <col min="3049" max="3049" width="8.77734375" style="11"/>
    <col min="3050" max="3050" width="6.77734375" style="11" customWidth="1"/>
    <col min="3051" max="3051" width="6.44140625" style="11" customWidth="1"/>
    <col min="3052" max="3052" width="8.21875" style="11" customWidth="1"/>
    <col min="3053" max="3053" width="6.77734375" style="11" customWidth="1"/>
    <col min="3054" max="3054" width="4.77734375" style="11" customWidth="1"/>
    <col min="3055" max="3056" width="5" style="11" customWidth="1"/>
    <col min="3057" max="3057" width="8.77734375" style="11"/>
    <col min="3058" max="3058" width="10.44140625" style="11" customWidth="1"/>
    <col min="3059" max="3059" width="3.77734375" style="11" customWidth="1"/>
    <col min="3060" max="3061" width="8.77734375" style="11"/>
    <col min="3062" max="3062" width="3.77734375" style="11" customWidth="1"/>
    <col min="3063" max="3302" width="8.77734375" style="11"/>
    <col min="3303" max="3303" width="24.77734375" style="11" customWidth="1"/>
    <col min="3304" max="3304" width="13.44140625" style="11" customWidth="1"/>
    <col min="3305" max="3305" width="8.77734375" style="11"/>
    <col min="3306" max="3306" width="6.77734375" style="11" customWidth="1"/>
    <col min="3307" max="3307" width="6.44140625" style="11" customWidth="1"/>
    <col min="3308" max="3308" width="8.21875" style="11" customWidth="1"/>
    <col min="3309" max="3309" width="6.77734375" style="11" customWidth="1"/>
    <col min="3310" max="3310" width="4.77734375" style="11" customWidth="1"/>
    <col min="3311" max="3312" width="5" style="11" customWidth="1"/>
    <col min="3313" max="3313" width="8.77734375" style="11"/>
    <col min="3314" max="3314" width="10.44140625" style="11" customWidth="1"/>
    <col min="3315" max="3315" width="3.77734375" style="11" customWidth="1"/>
    <col min="3316" max="3317" width="8.77734375" style="11"/>
    <col min="3318" max="3318" width="3.77734375" style="11" customWidth="1"/>
    <col min="3319" max="3558" width="8.77734375" style="11"/>
    <col min="3559" max="3559" width="24.77734375" style="11" customWidth="1"/>
    <col min="3560" max="3560" width="13.44140625" style="11" customWidth="1"/>
    <col min="3561" max="3561" width="8.77734375" style="11"/>
    <col min="3562" max="3562" width="6.77734375" style="11" customWidth="1"/>
    <col min="3563" max="3563" width="6.44140625" style="11" customWidth="1"/>
    <col min="3564" max="3564" width="8.21875" style="11" customWidth="1"/>
    <col min="3565" max="3565" width="6.77734375" style="11" customWidth="1"/>
    <col min="3566" max="3566" width="4.77734375" style="11" customWidth="1"/>
    <col min="3567" max="3568" width="5" style="11" customWidth="1"/>
    <col min="3569" max="3569" width="8.77734375" style="11"/>
    <col min="3570" max="3570" width="10.44140625" style="11" customWidth="1"/>
    <col min="3571" max="3571" width="3.77734375" style="11" customWidth="1"/>
    <col min="3572" max="3573" width="8.77734375" style="11"/>
    <col min="3574" max="3574" width="3.77734375" style="11" customWidth="1"/>
    <col min="3575" max="3814" width="8.77734375" style="11"/>
    <col min="3815" max="3815" width="24.77734375" style="11" customWidth="1"/>
    <col min="3816" max="3816" width="13.44140625" style="11" customWidth="1"/>
    <col min="3817" max="3817" width="8.77734375" style="11"/>
    <col min="3818" max="3818" width="6.77734375" style="11" customWidth="1"/>
    <col min="3819" max="3819" width="6.44140625" style="11" customWidth="1"/>
    <col min="3820" max="3820" width="8.21875" style="11" customWidth="1"/>
    <col min="3821" max="3821" width="6.77734375" style="11" customWidth="1"/>
    <col min="3822" max="3822" width="4.77734375" style="11" customWidth="1"/>
    <col min="3823" max="3824" width="5" style="11" customWidth="1"/>
    <col min="3825" max="3825" width="8.77734375" style="11"/>
    <col min="3826" max="3826" width="10.44140625" style="11" customWidth="1"/>
    <col min="3827" max="3827" width="3.77734375" style="11" customWidth="1"/>
    <col min="3828" max="3829" width="8.77734375" style="11"/>
    <col min="3830" max="3830" width="3.77734375" style="11" customWidth="1"/>
    <col min="3831" max="4070" width="8.77734375" style="11"/>
    <col min="4071" max="4071" width="24.77734375" style="11" customWidth="1"/>
    <col min="4072" max="4072" width="13.44140625" style="11" customWidth="1"/>
    <col min="4073" max="4073" width="8.77734375" style="11"/>
    <col min="4074" max="4074" width="6.77734375" style="11" customWidth="1"/>
    <col min="4075" max="4075" width="6.44140625" style="11" customWidth="1"/>
    <col min="4076" max="4076" width="8.21875" style="11" customWidth="1"/>
    <col min="4077" max="4077" width="6.77734375" style="11" customWidth="1"/>
    <col min="4078" max="4078" width="4.77734375" style="11" customWidth="1"/>
    <col min="4079" max="4080" width="5" style="11" customWidth="1"/>
    <col min="4081" max="4081" width="8.77734375" style="11"/>
    <col min="4082" max="4082" width="10.44140625" style="11" customWidth="1"/>
    <col min="4083" max="4083" width="3.77734375" style="11" customWidth="1"/>
    <col min="4084" max="4085" width="8.77734375" style="11"/>
    <col min="4086" max="4086" width="3.77734375" style="11" customWidth="1"/>
    <col min="4087" max="4326" width="8.77734375" style="11"/>
    <col min="4327" max="4327" width="24.77734375" style="11" customWidth="1"/>
    <col min="4328" max="4328" width="13.44140625" style="11" customWidth="1"/>
    <col min="4329" max="4329" width="8.77734375" style="11"/>
    <col min="4330" max="4330" width="6.77734375" style="11" customWidth="1"/>
    <col min="4331" max="4331" width="6.44140625" style="11" customWidth="1"/>
    <col min="4332" max="4332" width="8.21875" style="11" customWidth="1"/>
    <col min="4333" max="4333" width="6.77734375" style="11" customWidth="1"/>
    <col min="4334" max="4334" width="4.77734375" style="11" customWidth="1"/>
    <col min="4335" max="4336" width="5" style="11" customWidth="1"/>
    <col min="4337" max="4337" width="8.77734375" style="11"/>
    <col min="4338" max="4338" width="10.44140625" style="11" customWidth="1"/>
    <col min="4339" max="4339" width="3.77734375" style="11" customWidth="1"/>
    <col min="4340" max="4341" width="8.77734375" style="11"/>
    <col min="4342" max="4342" width="3.77734375" style="11" customWidth="1"/>
    <col min="4343" max="4582" width="8.77734375" style="11"/>
    <col min="4583" max="4583" width="24.77734375" style="11" customWidth="1"/>
    <col min="4584" max="4584" width="13.44140625" style="11" customWidth="1"/>
    <col min="4585" max="4585" width="8.77734375" style="11"/>
    <col min="4586" max="4586" width="6.77734375" style="11" customWidth="1"/>
    <col min="4587" max="4587" width="6.44140625" style="11" customWidth="1"/>
    <col min="4588" max="4588" width="8.21875" style="11" customWidth="1"/>
    <col min="4589" max="4589" width="6.77734375" style="11" customWidth="1"/>
    <col min="4590" max="4590" width="4.77734375" style="11" customWidth="1"/>
    <col min="4591" max="4592" width="5" style="11" customWidth="1"/>
    <col min="4593" max="4593" width="8.77734375" style="11"/>
    <col min="4594" max="4594" width="10.44140625" style="11" customWidth="1"/>
    <col min="4595" max="4595" width="3.77734375" style="11" customWidth="1"/>
    <col min="4596" max="4597" width="8.77734375" style="11"/>
    <col min="4598" max="4598" width="3.77734375" style="11" customWidth="1"/>
    <col min="4599" max="4838" width="8.77734375" style="11"/>
    <col min="4839" max="4839" width="24.77734375" style="11" customWidth="1"/>
    <col min="4840" max="4840" width="13.44140625" style="11" customWidth="1"/>
    <col min="4841" max="4841" width="8.77734375" style="11"/>
    <col min="4842" max="4842" width="6.77734375" style="11" customWidth="1"/>
    <col min="4843" max="4843" width="6.44140625" style="11" customWidth="1"/>
    <col min="4844" max="4844" width="8.21875" style="11" customWidth="1"/>
    <col min="4845" max="4845" width="6.77734375" style="11" customWidth="1"/>
    <col min="4846" max="4846" width="4.77734375" style="11" customWidth="1"/>
    <col min="4847" max="4848" width="5" style="11" customWidth="1"/>
    <col min="4849" max="4849" width="8.77734375" style="11"/>
    <col min="4850" max="4850" width="10.44140625" style="11" customWidth="1"/>
    <col min="4851" max="4851" width="3.77734375" style="11" customWidth="1"/>
    <col min="4852" max="4853" width="8.77734375" style="11"/>
    <col min="4854" max="4854" width="3.77734375" style="11" customWidth="1"/>
    <col min="4855" max="5094" width="8.77734375" style="11"/>
    <col min="5095" max="5095" width="24.77734375" style="11" customWidth="1"/>
    <col min="5096" max="5096" width="13.44140625" style="11" customWidth="1"/>
    <col min="5097" max="5097" width="8.77734375" style="11"/>
    <col min="5098" max="5098" width="6.77734375" style="11" customWidth="1"/>
    <col min="5099" max="5099" width="6.44140625" style="11" customWidth="1"/>
    <col min="5100" max="5100" width="8.21875" style="11" customWidth="1"/>
    <col min="5101" max="5101" width="6.77734375" style="11" customWidth="1"/>
    <col min="5102" max="5102" width="4.77734375" style="11" customWidth="1"/>
    <col min="5103" max="5104" width="5" style="11" customWidth="1"/>
    <col min="5105" max="5105" width="8.77734375" style="11"/>
    <col min="5106" max="5106" width="10.44140625" style="11" customWidth="1"/>
    <col min="5107" max="5107" width="3.77734375" style="11" customWidth="1"/>
    <col min="5108" max="5109" width="8.77734375" style="11"/>
    <col min="5110" max="5110" width="3.77734375" style="11" customWidth="1"/>
    <col min="5111" max="5350" width="8.77734375" style="11"/>
    <col min="5351" max="5351" width="24.77734375" style="11" customWidth="1"/>
    <col min="5352" max="5352" width="13.44140625" style="11" customWidth="1"/>
    <col min="5353" max="5353" width="8.77734375" style="11"/>
    <col min="5354" max="5354" width="6.77734375" style="11" customWidth="1"/>
    <col min="5355" max="5355" width="6.44140625" style="11" customWidth="1"/>
    <col min="5356" max="5356" width="8.21875" style="11" customWidth="1"/>
    <col min="5357" max="5357" width="6.77734375" style="11" customWidth="1"/>
    <col min="5358" max="5358" width="4.77734375" style="11" customWidth="1"/>
    <col min="5359" max="5360" width="5" style="11" customWidth="1"/>
    <col min="5361" max="5361" width="8.77734375" style="11"/>
    <col min="5362" max="5362" width="10.44140625" style="11" customWidth="1"/>
    <col min="5363" max="5363" width="3.77734375" style="11" customWidth="1"/>
    <col min="5364" max="5365" width="8.77734375" style="11"/>
    <col min="5366" max="5366" width="3.77734375" style="11" customWidth="1"/>
    <col min="5367" max="5606" width="8.77734375" style="11"/>
    <col min="5607" max="5607" width="24.77734375" style="11" customWidth="1"/>
    <col min="5608" max="5608" width="13.44140625" style="11" customWidth="1"/>
    <col min="5609" max="5609" width="8.77734375" style="11"/>
    <col min="5610" max="5610" width="6.77734375" style="11" customWidth="1"/>
    <col min="5611" max="5611" width="6.44140625" style="11" customWidth="1"/>
    <col min="5612" max="5612" width="8.21875" style="11" customWidth="1"/>
    <col min="5613" max="5613" width="6.77734375" style="11" customWidth="1"/>
    <col min="5614" max="5614" width="4.77734375" style="11" customWidth="1"/>
    <col min="5615" max="5616" width="5" style="11" customWidth="1"/>
    <col min="5617" max="5617" width="8.77734375" style="11"/>
    <col min="5618" max="5618" width="10.44140625" style="11" customWidth="1"/>
    <col min="5619" max="5619" width="3.77734375" style="11" customWidth="1"/>
    <col min="5620" max="5621" width="8.77734375" style="11"/>
    <col min="5622" max="5622" width="3.77734375" style="11" customWidth="1"/>
    <col min="5623" max="5862" width="8.77734375" style="11"/>
    <col min="5863" max="5863" width="24.77734375" style="11" customWidth="1"/>
    <col min="5864" max="5864" width="13.44140625" style="11" customWidth="1"/>
    <col min="5865" max="5865" width="8.77734375" style="11"/>
    <col min="5866" max="5866" width="6.77734375" style="11" customWidth="1"/>
    <col min="5867" max="5867" width="6.44140625" style="11" customWidth="1"/>
    <col min="5868" max="5868" width="8.21875" style="11" customWidth="1"/>
    <col min="5869" max="5869" width="6.77734375" style="11" customWidth="1"/>
    <col min="5870" max="5870" width="4.77734375" style="11" customWidth="1"/>
    <col min="5871" max="5872" width="5" style="11" customWidth="1"/>
    <col min="5873" max="5873" width="8.77734375" style="11"/>
    <col min="5874" max="5874" width="10.44140625" style="11" customWidth="1"/>
    <col min="5875" max="5875" width="3.77734375" style="11" customWidth="1"/>
    <col min="5876" max="5877" width="8.77734375" style="11"/>
    <col min="5878" max="5878" width="3.77734375" style="11" customWidth="1"/>
    <col min="5879" max="6118" width="8.77734375" style="11"/>
    <col min="6119" max="6119" width="24.77734375" style="11" customWidth="1"/>
    <col min="6120" max="6120" width="13.44140625" style="11" customWidth="1"/>
    <col min="6121" max="6121" width="8.77734375" style="11"/>
    <col min="6122" max="6122" width="6.77734375" style="11" customWidth="1"/>
    <col min="6123" max="6123" width="6.44140625" style="11" customWidth="1"/>
    <col min="6124" max="6124" width="8.21875" style="11" customWidth="1"/>
    <col min="6125" max="6125" width="6.77734375" style="11" customWidth="1"/>
    <col min="6126" max="6126" width="4.77734375" style="11" customWidth="1"/>
    <col min="6127" max="6128" width="5" style="11" customWidth="1"/>
    <col min="6129" max="6129" width="8.77734375" style="11"/>
    <col min="6130" max="6130" width="10.44140625" style="11" customWidth="1"/>
    <col min="6131" max="6131" width="3.77734375" style="11" customWidth="1"/>
    <col min="6132" max="6133" width="8.77734375" style="11"/>
    <col min="6134" max="6134" width="3.77734375" style="11" customWidth="1"/>
    <col min="6135" max="6374" width="8.77734375" style="11"/>
    <col min="6375" max="6375" width="24.77734375" style="11" customWidth="1"/>
    <col min="6376" max="6376" width="13.44140625" style="11" customWidth="1"/>
    <col min="6377" max="6377" width="8.77734375" style="11"/>
    <col min="6378" max="6378" width="6.77734375" style="11" customWidth="1"/>
    <col min="6379" max="6379" width="6.44140625" style="11" customWidth="1"/>
    <col min="6380" max="6380" width="8.21875" style="11" customWidth="1"/>
    <col min="6381" max="6381" width="6.77734375" style="11" customWidth="1"/>
    <col min="6382" max="6382" width="4.77734375" style="11" customWidth="1"/>
    <col min="6383" max="6384" width="5" style="11" customWidth="1"/>
    <col min="6385" max="6385" width="8.77734375" style="11"/>
    <col min="6386" max="6386" width="10.44140625" style="11" customWidth="1"/>
    <col min="6387" max="6387" width="3.77734375" style="11" customWidth="1"/>
    <col min="6388" max="6389" width="8.77734375" style="11"/>
    <col min="6390" max="6390" width="3.77734375" style="11" customWidth="1"/>
    <col min="6391" max="6630" width="8.77734375" style="11"/>
    <col min="6631" max="6631" width="24.77734375" style="11" customWidth="1"/>
    <col min="6632" max="6632" width="13.44140625" style="11" customWidth="1"/>
    <col min="6633" max="6633" width="8.77734375" style="11"/>
    <col min="6634" max="6634" width="6.77734375" style="11" customWidth="1"/>
    <col min="6635" max="6635" width="6.44140625" style="11" customWidth="1"/>
    <col min="6636" max="6636" width="8.21875" style="11" customWidth="1"/>
    <col min="6637" max="6637" width="6.77734375" style="11" customWidth="1"/>
    <col min="6638" max="6638" width="4.77734375" style="11" customWidth="1"/>
    <col min="6639" max="6640" width="5" style="11" customWidth="1"/>
    <col min="6641" max="6641" width="8.77734375" style="11"/>
    <col min="6642" max="6642" width="10.44140625" style="11" customWidth="1"/>
    <col min="6643" max="6643" width="3.77734375" style="11" customWidth="1"/>
    <col min="6644" max="6645" width="8.77734375" style="11"/>
    <col min="6646" max="6646" width="3.77734375" style="11" customWidth="1"/>
    <col min="6647" max="6886" width="8.77734375" style="11"/>
    <col min="6887" max="6887" width="24.77734375" style="11" customWidth="1"/>
    <col min="6888" max="6888" width="13.44140625" style="11" customWidth="1"/>
    <col min="6889" max="6889" width="8.77734375" style="11"/>
    <col min="6890" max="6890" width="6.77734375" style="11" customWidth="1"/>
    <col min="6891" max="6891" width="6.44140625" style="11" customWidth="1"/>
    <col min="6892" max="6892" width="8.21875" style="11" customWidth="1"/>
    <col min="6893" max="6893" width="6.77734375" style="11" customWidth="1"/>
    <col min="6894" max="6894" width="4.77734375" style="11" customWidth="1"/>
    <col min="6895" max="6896" width="5" style="11" customWidth="1"/>
    <col min="6897" max="6897" width="8.77734375" style="11"/>
    <col min="6898" max="6898" width="10.44140625" style="11" customWidth="1"/>
    <col min="6899" max="6899" width="3.77734375" style="11" customWidth="1"/>
    <col min="6900" max="6901" width="8.77734375" style="11"/>
    <col min="6902" max="6902" width="3.77734375" style="11" customWidth="1"/>
    <col min="6903" max="7142" width="8.77734375" style="11"/>
    <col min="7143" max="7143" width="24.77734375" style="11" customWidth="1"/>
    <col min="7144" max="7144" width="13.44140625" style="11" customWidth="1"/>
    <col min="7145" max="7145" width="8.77734375" style="11"/>
    <col min="7146" max="7146" width="6.77734375" style="11" customWidth="1"/>
    <col min="7147" max="7147" width="6.44140625" style="11" customWidth="1"/>
    <col min="7148" max="7148" width="8.21875" style="11" customWidth="1"/>
    <col min="7149" max="7149" width="6.77734375" style="11" customWidth="1"/>
    <col min="7150" max="7150" width="4.77734375" style="11" customWidth="1"/>
    <col min="7151" max="7152" width="5" style="11" customWidth="1"/>
    <col min="7153" max="7153" width="8.77734375" style="11"/>
    <col min="7154" max="7154" width="10.44140625" style="11" customWidth="1"/>
    <col min="7155" max="7155" width="3.77734375" style="11" customWidth="1"/>
    <col min="7156" max="7157" width="8.77734375" style="11"/>
    <col min="7158" max="7158" width="3.77734375" style="11" customWidth="1"/>
    <col min="7159" max="7398" width="8.77734375" style="11"/>
    <col min="7399" max="7399" width="24.77734375" style="11" customWidth="1"/>
    <col min="7400" max="7400" width="13.44140625" style="11" customWidth="1"/>
    <col min="7401" max="7401" width="8.77734375" style="11"/>
    <col min="7402" max="7402" width="6.77734375" style="11" customWidth="1"/>
    <col min="7403" max="7403" width="6.44140625" style="11" customWidth="1"/>
    <col min="7404" max="7404" width="8.21875" style="11" customWidth="1"/>
    <col min="7405" max="7405" width="6.77734375" style="11" customWidth="1"/>
    <col min="7406" max="7406" width="4.77734375" style="11" customWidth="1"/>
    <col min="7407" max="7408" width="5" style="11" customWidth="1"/>
    <col min="7409" max="7409" width="8.77734375" style="11"/>
    <col min="7410" max="7410" width="10.44140625" style="11" customWidth="1"/>
    <col min="7411" max="7411" width="3.77734375" style="11" customWidth="1"/>
    <col min="7412" max="7413" width="8.77734375" style="11"/>
    <col min="7414" max="7414" width="3.77734375" style="11" customWidth="1"/>
    <col min="7415" max="7654" width="8.77734375" style="11"/>
    <col min="7655" max="7655" width="24.77734375" style="11" customWidth="1"/>
    <col min="7656" max="7656" width="13.44140625" style="11" customWidth="1"/>
    <col min="7657" max="7657" width="8.77734375" style="11"/>
    <col min="7658" max="7658" width="6.77734375" style="11" customWidth="1"/>
    <col min="7659" max="7659" width="6.44140625" style="11" customWidth="1"/>
    <col min="7660" max="7660" width="8.21875" style="11" customWidth="1"/>
    <col min="7661" max="7661" width="6.77734375" style="11" customWidth="1"/>
    <col min="7662" max="7662" width="4.77734375" style="11" customWidth="1"/>
    <col min="7663" max="7664" width="5" style="11" customWidth="1"/>
    <col min="7665" max="7665" width="8.77734375" style="11"/>
    <col min="7666" max="7666" width="10.44140625" style="11" customWidth="1"/>
    <col min="7667" max="7667" width="3.77734375" style="11" customWidth="1"/>
    <col min="7668" max="7669" width="8.77734375" style="11"/>
    <col min="7670" max="7670" width="3.77734375" style="11" customWidth="1"/>
    <col min="7671" max="7910" width="8.77734375" style="11"/>
    <col min="7911" max="7911" width="24.77734375" style="11" customWidth="1"/>
    <col min="7912" max="7912" width="13.44140625" style="11" customWidth="1"/>
    <col min="7913" max="7913" width="8.77734375" style="11"/>
    <col min="7914" max="7914" width="6.77734375" style="11" customWidth="1"/>
    <col min="7915" max="7915" width="6.44140625" style="11" customWidth="1"/>
    <col min="7916" max="7916" width="8.21875" style="11" customWidth="1"/>
    <col min="7917" max="7917" width="6.77734375" style="11" customWidth="1"/>
    <col min="7918" max="7918" width="4.77734375" style="11" customWidth="1"/>
    <col min="7919" max="7920" width="5" style="11" customWidth="1"/>
    <col min="7921" max="7921" width="8.77734375" style="11"/>
    <col min="7922" max="7922" width="10.44140625" style="11" customWidth="1"/>
    <col min="7923" max="7923" width="3.77734375" style="11" customWidth="1"/>
    <col min="7924" max="7925" width="8.77734375" style="11"/>
    <col min="7926" max="7926" width="3.77734375" style="11" customWidth="1"/>
    <col min="7927" max="8166" width="8.77734375" style="11"/>
    <col min="8167" max="8167" width="24.77734375" style="11" customWidth="1"/>
    <col min="8168" max="8168" width="13.44140625" style="11" customWidth="1"/>
    <col min="8169" max="8169" width="8.77734375" style="11"/>
    <col min="8170" max="8170" width="6.77734375" style="11" customWidth="1"/>
    <col min="8171" max="8171" width="6.44140625" style="11" customWidth="1"/>
    <col min="8172" max="8172" width="8.21875" style="11" customWidth="1"/>
    <col min="8173" max="8173" width="6.77734375" style="11" customWidth="1"/>
    <col min="8174" max="8174" width="4.77734375" style="11" customWidth="1"/>
    <col min="8175" max="8176" width="5" style="11" customWidth="1"/>
    <col min="8177" max="8177" width="8.77734375" style="11"/>
    <col min="8178" max="8178" width="10.44140625" style="11" customWidth="1"/>
    <col min="8179" max="8179" width="3.77734375" style="11" customWidth="1"/>
    <col min="8180" max="8181" width="8.77734375" style="11"/>
    <col min="8182" max="8182" width="3.77734375" style="11" customWidth="1"/>
    <col min="8183" max="8422" width="8.77734375" style="11"/>
    <col min="8423" max="8423" width="24.77734375" style="11" customWidth="1"/>
    <col min="8424" max="8424" width="13.44140625" style="11" customWidth="1"/>
    <col min="8425" max="8425" width="8.77734375" style="11"/>
    <col min="8426" max="8426" width="6.77734375" style="11" customWidth="1"/>
    <col min="8427" max="8427" width="6.44140625" style="11" customWidth="1"/>
    <col min="8428" max="8428" width="8.21875" style="11" customWidth="1"/>
    <col min="8429" max="8429" width="6.77734375" style="11" customWidth="1"/>
    <col min="8430" max="8430" width="4.77734375" style="11" customWidth="1"/>
    <col min="8431" max="8432" width="5" style="11" customWidth="1"/>
    <col min="8433" max="8433" width="8.77734375" style="11"/>
    <col min="8434" max="8434" width="10.44140625" style="11" customWidth="1"/>
    <col min="8435" max="8435" width="3.77734375" style="11" customWidth="1"/>
    <col min="8436" max="8437" width="8.77734375" style="11"/>
    <col min="8438" max="8438" width="3.77734375" style="11" customWidth="1"/>
    <col min="8439" max="8678" width="8.77734375" style="11"/>
    <col min="8679" max="8679" width="24.77734375" style="11" customWidth="1"/>
    <col min="8680" max="8680" width="13.44140625" style="11" customWidth="1"/>
    <col min="8681" max="8681" width="8.77734375" style="11"/>
    <col min="8682" max="8682" width="6.77734375" style="11" customWidth="1"/>
    <col min="8683" max="8683" width="6.44140625" style="11" customWidth="1"/>
    <col min="8684" max="8684" width="8.21875" style="11" customWidth="1"/>
    <col min="8685" max="8685" width="6.77734375" style="11" customWidth="1"/>
    <col min="8686" max="8686" width="4.77734375" style="11" customWidth="1"/>
    <col min="8687" max="8688" width="5" style="11" customWidth="1"/>
    <col min="8689" max="8689" width="8.77734375" style="11"/>
    <col min="8690" max="8690" width="10.44140625" style="11" customWidth="1"/>
    <col min="8691" max="8691" width="3.77734375" style="11" customWidth="1"/>
    <col min="8692" max="8693" width="8.77734375" style="11"/>
    <col min="8694" max="8694" width="3.77734375" style="11" customWidth="1"/>
    <col min="8695" max="8934" width="8.77734375" style="11"/>
    <col min="8935" max="8935" width="24.77734375" style="11" customWidth="1"/>
    <col min="8936" max="8936" width="13.44140625" style="11" customWidth="1"/>
    <col min="8937" max="8937" width="8.77734375" style="11"/>
    <col min="8938" max="8938" width="6.77734375" style="11" customWidth="1"/>
    <col min="8939" max="8939" width="6.44140625" style="11" customWidth="1"/>
    <col min="8940" max="8940" width="8.21875" style="11" customWidth="1"/>
    <col min="8941" max="8941" width="6.77734375" style="11" customWidth="1"/>
    <col min="8942" max="8942" width="4.77734375" style="11" customWidth="1"/>
    <col min="8943" max="8944" width="5" style="11" customWidth="1"/>
    <col min="8945" max="8945" width="8.77734375" style="11"/>
    <col min="8946" max="8946" width="10.44140625" style="11" customWidth="1"/>
    <col min="8947" max="8947" width="3.77734375" style="11" customWidth="1"/>
    <col min="8948" max="8949" width="8.77734375" style="11"/>
    <col min="8950" max="8950" width="3.77734375" style="11" customWidth="1"/>
    <col min="8951" max="9190" width="8.77734375" style="11"/>
    <col min="9191" max="9191" width="24.77734375" style="11" customWidth="1"/>
    <col min="9192" max="9192" width="13.44140625" style="11" customWidth="1"/>
    <col min="9193" max="9193" width="8.77734375" style="11"/>
    <col min="9194" max="9194" width="6.77734375" style="11" customWidth="1"/>
    <col min="9195" max="9195" width="6.44140625" style="11" customWidth="1"/>
    <col min="9196" max="9196" width="8.21875" style="11" customWidth="1"/>
    <col min="9197" max="9197" width="6.77734375" style="11" customWidth="1"/>
    <col min="9198" max="9198" width="4.77734375" style="11" customWidth="1"/>
    <col min="9199" max="9200" width="5" style="11" customWidth="1"/>
    <col min="9201" max="9201" width="8.77734375" style="11"/>
    <col min="9202" max="9202" width="10.44140625" style="11" customWidth="1"/>
    <col min="9203" max="9203" width="3.77734375" style="11" customWidth="1"/>
    <col min="9204" max="9205" width="8.77734375" style="11"/>
    <col min="9206" max="9206" width="3.77734375" style="11" customWidth="1"/>
    <col min="9207" max="9446" width="8.77734375" style="11"/>
    <col min="9447" max="9447" width="24.77734375" style="11" customWidth="1"/>
    <col min="9448" max="9448" width="13.44140625" style="11" customWidth="1"/>
    <col min="9449" max="9449" width="8.77734375" style="11"/>
    <col min="9450" max="9450" width="6.77734375" style="11" customWidth="1"/>
    <col min="9451" max="9451" width="6.44140625" style="11" customWidth="1"/>
    <col min="9452" max="9452" width="8.21875" style="11" customWidth="1"/>
    <col min="9453" max="9453" width="6.77734375" style="11" customWidth="1"/>
    <col min="9454" max="9454" width="4.77734375" style="11" customWidth="1"/>
    <col min="9455" max="9456" width="5" style="11" customWidth="1"/>
    <col min="9457" max="9457" width="8.77734375" style="11"/>
    <col min="9458" max="9458" width="10.44140625" style="11" customWidth="1"/>
    <col min="9459" max="9459" width="3.77734375" style="11" customWidth="1"/>
    <col min="9460" max="9461" width="8.77734375" style="11"/>
    <col min="9462" max="9462" width="3.77734375" style="11" customWidth="1"/>
    <col min="9463" max="9702" width="8.77734375" style="11"/>
    <col min="9703" max="9703" width="24.77734375" style="11" customWidth="1"/>
    <col min="9704" max="9704" width="13.44140625" style="11" customWidth="1"/>
    <col min="9705" max="9705" width="8.77734375" style="11"/>
    <col min="9706" max="9706" width="6.77734375" style="11" customWidth="1"/>
    <col min="9707" max="9707" width="6.44140625" style="11" customWidth="1"/>
    <col min="9708" max="9708" width="8.21875" style="11" customWidth="1"/>
    <col min="9709" max="9709" width="6.77734375" style="11" customWidth="1"/>
    <col min="9710" max="9710" width="4.77734375" style="11" customWidth="1"/>
    <col min="9711" max="9712" width="5" style="11" customWidth="1"/>
    <col min="9713" max="9713" width="8.77734375" style="11"/>
    <col min="9714" max="9714" width="10.44140625" style="11" customWidth="1"/>
    <col min="9715" max="9715" width="3.77734375" style="11" customWidth="1"/>
    <col min="9716" max="9717" width="8.77734375" style="11"/>
    <col min="9718" max="9718" width="3.77734375" style="11" customWidth="1"/>
    <col min="9719" max="9958" width="8.77734375" style="11"/>
    <col min="9959" max="9959" width="24.77734375" style="11" customWidth="1"/>
    <col min="9960" max="9960" width="13.44140625" style="11" customWidth="1"/>
    <col min="9961" max="9961" width="8.77734375" style="11"/>
    <col min="9962" max="9962" width="6.77734375" style="11" customWidth="1"/>
    <col min="9963" max="9963" width="6.44140625" style="11" customWidth="1"/>
    <col min="9964" max="9964" width="8.21875" style="11" customWidth="1"/>
    <col min="9965" max="9965" width="6.77734375" style="11" customWidth="1"/>
    <col min="9966" max="9966" width="4.77734375" style="11" customWidth="1"/>
    <col min="9967" max="9968" width="5" style="11" customWidth="1"/>
    <col min="9969" max="9969" width="8.77734375" style="11"/>
    <col min="9970" max="9970" width="10.44140625" style="11" customWidth="1"/>
    <col min="9971" max="9971" width="3.77734375" style="11" customWidth="1"/>
    <col min="9972" max="9973" width="8.77734375" style="11"/>
    <col min="9974" max="9974" width="3.77734375" style="11" customWidth="1"/>
    <col min="9975" max="10214" width="8.77734375" style="11"/>
    <col min="10215" max="10215" width="24.77734375" style="11" customWidth="1"/>
    <col min="10216" max="10216" width="13.44140625" style="11" customWidth="1"/>
    <col min="10217" max="10217" width="8.77734375" style="11"/>
    <col min="10218" max="10218" width="6.77734375" style="11" customWidth="1"/>
    <col min="10219" max="10219" width="6.44140625" style="11" customWidth="1"/>
    <col min="10220" max="10220" width="8.21875" style="11" customWidth="1"/>
    <col min="10221" max="10221" width="6.77734375" style="11" customWidth="1"/>
    <col min="10222" max="10222" width="4.77734375" style="11" customWidth="1"/>
    <col min="10223" max="10224" width="5" style="11" customWidth="1"/>
    <col min="10225" max="10225" width="8.77734375" style="11"/>
    <col min="10226" max="10226" width="10.44140625" style="11" customWidth="1"/>
    <col min="10227" max="10227" width="3.77734375" style="11" customWidth="1"/>
    <col min="10228" max="10229" width="8.77734375" style="11"/>
    <col min="10230" max="10230" width="3.77734375" style="11" customWidth="1"/>
    <col min="10231" max="10470" width="8.77734375" style="11"/>
    <col min="10471" max="10471" width="24.77734375" style="11" customWidth="1"/>
    <col min="10472" max="10472" width="13.44140625" style="11" customWidth="1"/>
    <col min="10473" max="10473" width="8.77734375" style="11"/>
    <col min="10474" max="10474" width="6.77734375" style="11" customWidth="1"/>
    <col min="10475" max="10475" width="6.44140625" style="11" customWidth="1"/>
    <col min="10476" max="10476" width="8.21875" style="11" customWidth="1"/>
    <col min="10477" max="10477" width="6.77734375" style="11" customWidth="1"/>
    <col min="10478" max="10478" width="4.77734375" style="11" customWidth="1"/>
    <col min="10479" max="10480" width="5" style="11" customWidth="1"/>
    <col min="10481" max="10481" width="8.77734375" style="11"/>
    <col min="10482" max="10482" width="10.44140625" style="11" customWidth="1"/>
    <col min="10483" max="10483" width="3.77734375" style="11" customWidth="1"/>
    <col min="10484" max="10485" width="8.77734375" style="11"/>
    <col min="10486" max="10486" width="3.77734375" style="11" customWidth="1"/>
    <col min="10487" max="10726" width="8.77734375" style="11"/>
    <col min="10727" max="10727" width="24.77734375" style="11" customWidth="1"/>
    <col min="10728" max="10728" width="13.44140625" style="11" customWidth="1"/>
    <col min="10729" max="10729" width="8.77734375" style="11"/>
    <col min="10730" max="10730" width="6.77734375" style="11" customWidth="1"/>
    <col min="10731" max="10731" width="6.44140625" style="11" customWidth="1"/>
    <col min="10732" max="10732" width="8.21875" style="11" customWidth="1"/>
    <col min="10733" max="10733" width="6.77734375" style="11" customWidth="1"/>
    <col min="10734" max="10734" width="4.77734375" style="11" customWidth="1"/>
    <col min="10735" max="10736" width="5" style="11" customWidth="1"/>
    <col min="10737" max="10737" width="8.77734375" style="11"/>
    <col min="10738" max="10738" width="10.44140625" style="11" customWidth="1"/>
    <col min="10739" max="10739" width="3.77734375" style="11" customWidth="1"/>
    <col min="10740" max="10741" width="8.77734375" style="11"/>
    <col min="10742" max="10742" width="3.77734375" style="11" customWidth="1"/>
    <col min="10743" max="10982" width="8.77734375" style="11"/>
    <col min="10983" max="10983" width="24.77734375" style="11" customWidth="1"/>
    <col min="10984" max="10984" width="13.44140625" style="11" customWidth="1"/>
    <col min="10985" max="10985" width="8.77734375" style="11"/>
    <col min="10986" max="10986" width="6.77734375" style="11" customWidth="1"/>
    <col min="10987" max="10987" width="6.44140625" style="11" customWidth="1"/>
    <col min="10988" max="10988" width="8.21875" style="11" customWidth="1"/>
    <col min="10989" max="10989" width="6.77734375" style="11" customWidth="1"/>
    <col min="10990" max="10990" width="4.77734375" style="11" customWidth="1"/>
    <col min="10991" max="10992" width="5" style="11" customWidth="1"/>
    <col min="10993" max="10993" width="8.77734375" style="11"/>
    <col min="10994" max="10994" width="10.44140625" style="11" customWidth="1"/>
    <col min="10995" max="10995" width="3.77734375" style="11" customWidth="1"/>
    <col min="10996" max="10997" width="8.77734375" style="11"/>
    <col min="10998" max="10998" width="3.77734375" style="11" customWidth="1"/>
    <col min="10999" max="11238" width="8.77734375" style="11"/>
    <col min="11239" max="11239" width="24.77734375" style="11" customWidth="1"/>
    <col min="11240" max="11240" width="13.44140625" style="11" customWidth="1"/>
    <col min="11241" max="11241" width="8.77734375" style="11"/>
    <col min="11242" max="11242" width="6.77734375" style="11" customWidth="1"/>
    <col min="11243" max="11243" width="6.44140625" style="11" customWidth="1"/>
    <col min="11244" max="11244" width="8.21875" style="11" customWidth="1"/>
    <col min="11245" max="11245" width="6.77734375" style="11" customWidth="1"/>
    <col min="11246" max="11246" width="4.77734375" style="11" customWidth="1"/>
    <col min="11247" max="11248" width="5" style="11" customWidth="1"/>
    <col min="11249" max="11249" width="8.77734375" style="11"/>
    <col min="11250" max="11250" width="10.44140625" style="11" customWidth="1"/>
    <col min="11251" max="11251" width="3.77734375" style="11" customWidth="1"/>
    <col min="11252" max="11253" width="8.77734375" style="11"/>
    <col min="11254" max="11254" width="3.77734375" style="11" customWidth="1"/>
    <col min="11255" max="11494" width="8.77734375" style="11"/>
    <col min="11495" max="11495" width="24.77734375" style="11" customWidth="1"/>
    <col min="11496" max="11496" width="13.44140625" style="11" customWidth="1"/>
    <col min="11497" max="11497" width="8.77734375" style="11"/>
    <col min="11498" max="11498" width="6.77734375" style="11" customWidth="1"/>
    <col min="11499" max="11499" width="6.44140625" style="11" customWidth="1"/>
    <col min="11500" max="11500" width="8.21875" style="11" customWidth="1"/>
    <col min="11501" max="11501" width="6.77734375" style="11" customWidth="1"/>
    <col min="11502" max="11502" width="4.77734375" style="11" customWidth="1"/>
    <col min="11503" max="11504" width="5" style="11" customWidth="1"/>
    <col min="11505" max="11505" width="8.77734375" style="11"/>
    <col min="11506" max="11506" width="10.44140625" style="11" customWidth="1"/>
    <col min="11507" max="11507" width="3.77734375" style="11" customWidth="1"/>
    <col min="11508" max="11509" width="8.77734375" style="11"/>
    <col min="11510" max="11510" width="3.77734375" style="11" customWidth="1"/>
    <col min="11511" max="11750" width="8.77734375" style="11"/>
    <col min="11751" max="11751" width="24.77734375" style="11" customWidth="1"/>
    <col min="11752" max="11752" width="13.44140625" style="11" customWidth="1"/>
    <col min="11753" max="11753" width="8.77734375" style="11"/>
    <col min="11754" max="11754" width="6.77734375" style="11" customWidth="1"/>
    <col min="11755" max="11755" width="6.44140625" style="11" customWidth="1"/>
    <col min="11756" max="11756" width="8.21875" style="11" customWidth="1"/>
    <col min="11757" max="11757" width="6.77734375" style="11" customWidth="1"/>
    <col min="11758" max="11758" width="4.77734375" style="11" customWidth="1"/>
    <col min="11759" max="11760" width="5" style="11" customWidth="1"/>
    <col min="11761" max="11761" width="8.77734375" style="11"/>
    <col min="11762" max="11762" width="10.44140625" style="11" customWidth="1"/>
    <col min="11763" max="11763" width="3.77734375" style="11" customWidth="1"/>
    <col min="11764" max="11765" width="8.77734375" style="11"/>
    <col min="11766" max="11766" width="3.77734375" style="11" customWidth="1"/>
    <col min="11767" max="12006" width="8.77734375" style="11"/>
    <col min="12007" max="12007" width="24.77734375" style="11" customWidth="1"/>
    <col min="12008" max="12008" width="13.44140625" style="11" customWidth="1"/>
    <col min="12009" max="12009" width="8.77734375" style="11"/>
    <col min="12010" max="12010" width="6.77734375" style="11" customWidth="1"/>
    <col min="12011" max="12011" width="6.44140625" style="11" customWidth="1"/>
    <col min="12012" max="12012" width="8.21875" style="11" customWidth="1"/>
    <col min="12013" max="12013" width="6.77734375" style="11" customWidth="1"/>
    <col min="12014" max="12014" width="4.77734375" style="11" customWidth="1"/>
    <col min="12015" max="12016" width="5" style="11" customWidth="1"/>
    <col min="12017" max="12017" width="8.77734375" style="11"/>
    <col min="12018" max="12018" width="10.44140625" style="11" customWidth="1"/>
    <col min="12019" max="12019" width="3.77734375" style="11" customWidth="1"/>
    <col min="12020" max="12021" width="8.77734375" style="11"/>
    <col min="12022" max="12022" width="3.77734375" style="11" customWidth="1"/>
    <col min="12023" max="12262" width="8.77734375" style="11"/>
    <col min="12263" max="12263" width="24.77734375" style="11" customWidth="1"/>
    <col min="12264" max="12264" width="13.44140625" style="11" customWidth="1"/>
    <col min="12265" max="12265" width="8.77734375" style="11"/>
    <col min="12266" max="12266" width="6.77734375" style="11" customWidth="1"/>
    <col min="12267" max="12267" width="6.44140625" style="11" customWidth="1"/>
    <col min="12268" max="12268" width="8.21875" style="11" customWidth="1"/>
    <col min="12269" max="12269" width="6.77734375" style="11" customWidth="1"/>
    <col min="12270" max="12270" width="4.77734375" style="11" customWidth="1"/>
    <col min="12271" max="12272" width="5" style="11" customWidth="1"/>
    <col min="12273" max="12273" width="8.77734375" style="11"/>
    <col min="12274" max="12274" width="10.44140625" style="11" customWidth="1"/>
    <col min="12275" max="12275" width="3.77734375" style="11" customWidth="1"/>
    <col min="12276" max="12277" width="8.77734375" style="11"/>
    <col min="12278" max="12278" width="3.77734375" style="11" customWidth="1"/>
    <col min="12279" max="12518" width="8.77734375" style="11"/>
    <col min="12519" max="12519" width="24.77734375" style="11" customWidth="1"/>
    <col min="12520" max="12520" width="13.44140625" style="11" customWidth="1"/>
    <col min="12521" max="12521" width="8.77734375" style="11"/>
    <col min="12522" max="12522" width="6.77734375" style="11" customWidth="1"/>
    <col min="12523" max="12523" width="6.44140625" style="11" customWidth="1"/>
    <col min="12524" max="12524" width="8.21875" style="11" customWidth="1"/>
    <col min="12525" max="12525" width="6.77734375" style="11" customWidth="1"/>
    <col min="12526" max="12526" width="4.77734375" style="11" customWidth="1"/>
    <col min="12527" max="12528" width="5" style="11" customWidth="1"/>
    <col min="12529" max="12529" width="8.77734375" style="11"/>
    <col min="12530" max="12530" width="10.44140625" style="11" customWidth="1"/>
    <col min="12531" max="12531" width="3.77734375" style="11" customWidth="1"/>
    <col min="12532" max="12533" width="8.77734375" style="11"/>
    <col min="12534" max="12534" width="3.77734375" style="11" customWidth="1"/>
    <col min="12535" max="12774" width="8.77734375" style="11"/>
    <col min="12775" max="12775" width="24.77734375" style="11" customWidth="1"/>
    <col min="12776" max="12776" width="13.44140625" style="11" customWidth="1"/>
    <col min="12777" max="12777" width="8.77734375" style="11"/>
    <col min="12778" max="12778" width="6.77734375" style="11" customWidth="1"/>
    <col min="12779" max="12779" width="6.44140625" style="11" customWidth="1"/>
    <col min="12780" max="12780" width="8.21875" style="11" customWidth="1"/>
    <col min="12781" max="12781" width="6.77734375" style="11" customWidth="1"/>
    <col min="12782" max="12782" width="4.77734375" style="11" customWidth="1"/>
    <col min="12783" max="12784" width="5" style="11" customWidth="1"/>
    <col min="12785" max="12785" width="8.77734375" style="11"/>
    <col min="12786" max="12786" width="10.44140625" style="11" customWidth="1"/>
    <col min="12787" max="12787" width="3.77734375" style="11" customWidth="1"/>
    <col min="12788" max="12789" width="8.77734375" style="11"/>
    <col min="12790" max="12790" width="3.77734375" style="11" customWidth="1"/>
    <col min="12791" max="13030" width="8.77734375" style="11"/>
    <col min="13031" max="13031" width="24.77734375" style="11" customWidth="1"/>
    <col min="13032" max="13032" width="13.44140625" style="11" customWidth="1"/>
    <col min="13033" max="13033" width="8.77734375" style="11"/>
    <col min="13034" max="13034" width="6.77734375" style="11" customWidth="1"/>
    <col min="13035" max="13035" width="6.44140625" style="11" customWidth="1"/>
    <col min="13036" max="13036" width="8.21875" style="11" customWidth="1"/>
    <col min="13037" max="13037" width="6.77734375" style="11" customWidth="1"/>
    <col min="13038" max="13038" width="4.77734375" style="11" customWidth="1"/>
    <col min="13039" max="13040" width="5" style="11" customWidth="1"/>
    <col min="13041" max="13041" width="8.77734375" style="11"/>
    <col min="13042" max="13042" width="10.44140625" style="11" customWidth="1"/>
    <col min="13043" max="13043" width="3.77734375" style="11" customWidth="1"/>
    <col min="13044" max="13045" width="8.77734375" style="11"/>
    <col min="13046" max="13046" width="3.77734375" style="11" customWidth="1"/>
    <col min="13047" max="13286" width="8.77734375" style="11"/>
    <col min="13287" max="13287" width="24.77734375" style="11" customWidth="1"/>
    <col min="13288" max="13288" width="13.44140625" style="11" customWidth="1"/>
    <col min="13289" max="13289" width="8.77734375" style="11"/>
    <col min="13290" max="13290" width="6.77734375" style="11" customWidth="1"/>
    <col min="13291" max="13291" width="6.44140625" style="11" customWidth="1"/>
    <col min="13292" max="13292" width="8.21875" style="11" customWidth="1"/>
    <col min="13293" max="13293" width="6.77734375" style="11" customWidth="1"/>
    <col min="13294" max="13294" width="4.77734375" style="11" customWidth="1"/>
    <col min="13295" max="13296" width="5" style="11" customWidth="1"/>
    <col min="13297" max="13297" width="8.77734375" style="11"/>
    <col min="13298" max="13298" width="10.44140625" style="11" customWidth="1"/>
    <col min="13299" max="13299" width="3.77734375" style="11" customWidth="1"/>
    <col min="13300" max="13301" width="8.77734375" style="11"/>
    <col min="13302" max="13302" width="3.77734375" style="11" customWidth="1"/>
    <col min="13303" max="13542" width="8.77734375" style="11"/>
    <col min="13543" max="13543" width="24.77734375" style="11" customWidth="1"/>
    <col min="13544" max="13544" width="13.44140625" style="11" customWidth="1"/>
    <col min="13545" max="13545" width="8.77734375" style="11"/>
    <col min="13546" max="13546" width="6.77734375" style="11" customWidth="1"/>
    <col min="13547" max="13547" width="6.44140625" style="11" customWidth="1"/>
    <col min="13548" max="13548" width="8.21875" style="11" customWidth="1"/>
    <col min="13549" max="13549" width="6.77734375" style="11" customWidth="1"/>
    <col min="13550" max="13550" width="4.77734375" style="11" customWidth="1"/>
    <col min="13551" max="13552" width="5" style="11" customWidth="1"/>
    <col min="13553" max="13553" width="8.77734375" style="11"/>
    <col min="13554" max="13554" width="10.44140625" style="11" customWidth="1"/>
    <col min="13555" max="13555" width="3.77734375" style="11" customWidth="1"/>
    <col min="13556" max="13557" width="8.77734375" style="11"/>
    <col min="13558" max="13558" width="3.77734375" style="11" customWidth="1"/>
    <col min="13559" max="13798" width="8.77734375" style="11"/>
    <col min="13799" max="13799" width="24.77734375" style="11" customWidth="1"/>
    <col min="13800" max="13800" width="13.44140625" style="11" customWidth="1"/>
    <col min="13801" max="13801" width="8.77734375" style="11"/>
    <col min="13802" max="13802" width="6.77734375" style="11" customWidth="1"/>
    <col min="13803" max="13803" width="6.44140625" style="11" customWidth="1"/>
    <col min="13804" max="13804" width="8.21875" style="11" customWidth="1"/>
    <col min="13805" max="13805" width="6.77734375" style="11" customWidth="1"/>
    <col min="13806" max="13806" width="4.77734375" style="11" customWidth="1"/>
    <col min="13807" max="13808" width="5" style="11" customWidth="1"/>
    <col min="13809" max="13809" width="8.77734375" style="11"/>
    <col min="13810" max="13810" width="10.44140625" style="11" customWidth="1"/>
    <col min="13811" max="13811" width="3.77734375" style="11" customWidth="1"/>
    <col min="13812" max="13813" width="8.77734375" style="11"/>
    <col min="13814" max="13814" width="3.77734375" style="11" customWidth="1"/>
    <col min="13815" max="14054" width="8.77734375" style="11"/>
    <col min="14055" max="14055" width="24.77734375" style="11" customWidth="1"/>
    <col min="14056" max="14056" width="13.44140625" style="11" customWidth="1"/>
    <col min="14057" max="14057" width="8.77734375" style="11"/>
    <col min="14058" max="14058" width="6.77734375" style="11" customWidth="1"/>
    <col min="14059" max="14059" width="6.44140625" style="11" customWidth="1"/>
    <col min="14060" max="14060" width="8.21875" style="11" customWidth="1"/>
    <col min="14061" max="14061" width="6.77734375" style="11" customWidth="1"/>
    <col min="14062" max="14062" width="4.77734375" style="11" customWidth="1"/>
    <col min="14063" max="14064" width="5" style="11" customWidth="1"/>
    <col min="14065" max="14065" width="8.77734375" style="11"/>
    <col min="14066" max="14066" width="10.44140625" style="11" customWidth="1"/>
    <col min="14067" max="14067" width="3.77734375" style="11" customWidth="1"/>
    <col min="14068" max="14069" width="8.77734375" style="11"/>
    <col min="14070" max="14070" width="3.77734375" style="11" customWidth="1"/>
    <col min="14071" max="14310" width="8.77734375" style="11"/>
    <col min="14311" max="14311" width="24.77734375" style="11" customWidth="1"/>
    <col min="14312" max="14312" width="13.44140625" style="11" customWidth="1"/>
    <col min="14313" max="14313" width="8.77734375" style="11"/>
    <col min="14314" max="14314" width="6.77734375" style="11" customWidth="1"/>
    <col min="14315" max="14315" width="6.44140625" style="11" customWidth="1"/>
    <col min="14316" max="14316" width="8.21875" style="11" customWidth="1"/>
    <col min="14317" max="14317" width="6.77734375" style="11" customWidth="1"/>
    <col min="14318" max="14318" width="4.77734375" style="11" customWidth="1"/>
    <col min="14319" max="14320" width="5" style="11" customWidth="1"/>
    <col min="14321" max="14321" width="8.77734375" style="11"/>
    <col min="14322" max="14322" width="10.44140625" style="11" customWidth="1"/>
    <col min="14323" max="14323" width="3.77734375" style="11" customWidth="1"/>
    <col min="14324" max="14325" width="8.77734375" style="11"/>
    <col min="14326" max="14326" width="3.77734375" style="11" customWidth="1"/>
    <col min="14327" max="14566" width="8.77734375" style="11"/>
    <col min="14567" max="14567" width="24.77734375" style="11" customWidth="1"/>
    <col min="14568" max="14568" width="13.44140625" style="11" customWidth="1"/>
    <col min="14569" max="14569" width="8.77734375" style="11"/>
    <col min="14570" max="14570" width="6.77734375" style="11" customWidth="1"/>
    <col min="14571" max="14571" width="6.44140625" style="11" customWidth="1"/>
    <col min="14572" max="14572" width="8.21875" style="11" customWidth="1"/>
    <col min="14573" max="14573" width="6.77734375" style="11" customWidth="1"/>
    <col min="14574" max="14574" width="4.77734375" style="11" customWidth="1"/>
    <col min="14575" max="14576" width="5" style="11" customWidth="1"/>
    <col min="14577" max="14577" width="8.77734375" style="11"/>
    <col min="14578" max="14578" width="10.44140625" style="11" customWidth="1"/>
    <col min="14579" max="14579" width="3.77734375" style="11" customWidth="1"/>
    <col min="14580" max="14581" width="8.77734375" style="11"/>
    <col min="14582" max="14582" width="3.77734375" style="11" customWidth="1"/>
    <col min="14583" max="14822" width="8.77734375" style="11"/>
    <col min="14823" max="14823" width="24.77734375" style="11" customWidth="1"/>
    <col min="14824" max="14824" width="13.44140625" style="11" customWidth="1"/>
    <col min="14825" max="14825" width="8.77734375" style="11"/>
    <col min="14826" max="14826" width="6.77734375" style="11" customWidth="1"/>
    <col min="14827" max="14827" width="6.44140625" style="11" customWidth="1"/>
    <col min="14828" max="14828" width="8.21875" style="11" customWidth="1"/>
    <col min="14829" max="14829" width="6.77734375" style="11" customWidth="1"/>
    <col min="14830" max="14830" width="4.77734375" style="11" customWidth="1"/>
    <col min="14831" max="14832" width="5" style="11" customWidth="1"/>
    <col min="14833" max="14833" width="8.77734375" style="11"/>
    <col min="14834" max="14834" width="10.44140625" style="11" customWidth="1"/>
    <col min="14835" max="14835" width="3.77734375" style="11" customWidth="1"/>
    <col min="14836" max="14837" width="8.77734375" style="11"/>
    <col min="14838" max="14838" width="3.77734375" style="11" customWidth="1"/>
    <col min="14839" max="15078" width="8.77734375" style="11"/>
    <col min="15079" max="15079" width="24.77734375" style="11" customWidth="1"/>
    <col min="15080" max="15080" width="13.44140625" style="11" customWidth="1"/>
    <col min="15081" max="15081" width="8.77734375" style="11"/>
    <col min="15082" max="15082" width="6.77734375" style="11" customWidth="1"/>
    <col min="15083" max="15083" width="6.44140625" style="11" customWidth="1"/>
    <col min="15084" max="15084" width="8.21875" style="11" customWidth="1"/>
    <col min="15085" max="15085" width="6.77734375" style="11" customWidth="1"/>
    <col min="15086" max="15086" width="4.77734375" style="11" customWidth="1"/>
    <col min="15087" max="15088" width="5" style="11" customWidth="1"/>
    <col min="15089" max="15089" width="8.77734375" style="11"/>
    <col min="15090" max="15090" width="10.44140625" style="11" customWidth="1"/>
    <col min="15091" max="15091" width="3.77734375" style="11" customWidth="1"/>
    <col min="15092" max="15093" width="8.77734375" style="11"/>
    <col min="15094" max="15094" width="3.77734375" style="11" customWidth="1"/>
    <col min="15095" max="15334" width="8.77734375" style="11"/>
    <col min="15335" max="15335" width="24.77734375" style="11" customWidth="1"/>
    <col min="15336" max="15336" width="13.44140625" style="11" customWidth="1"/>
    <col min="15337" max="15337" width="8.77734375" style="11"/>
    <col min="15338" max="15338" width="6.77734375" style="11" customWidth="1"/>
    <col min="15339" max="15339" width="6.44140625" style="11" customWidth="1"/>
    <col min="15340" max="15340" width="8.21875" style="11" customWidth="1"/>
    <col min="15341" max="15341" width="6.77734375" style="11" customWidth="1"/>
    <col min="15342" max="15342" width="4.77734375" style="11" customWidth="1"/>
    <col min="15343" max="15344" width="5" style="11" customWidth="1"/>
    <col min="15345" max="15345" width="8.77734375" style="11"/>
    <col min="15346" max="15346" width="10.44140625" style="11" customWidth="1"/>
    <col min="15347" max="15347" width="3.77734375" style="11" customWidth="1"/>
    <col min="15348" max="15349" width="8.77734375" style="11"/>
    <col min="15350" max="15350" width="3.77734375" style="11" customWidth="1"/>
    <col min="15351" max="15590" width="8.77734375" style="11"/>
    <col min="15591" max="15591" width="24.77734375" style="11" customWidth="1"/>
    <col min="15592" max="15592" width="13.44140625" style="11" customWidth="1"/>
    <col min="15593" max="15593" width="8.77734375" style="11"/>
    <col min="15594" max="15594" width="6.77734375" style="11" customWidth="1"/>
    <col min="15595" max="15595" width="6.44140625" style="11" customWidth="1"/>
    <col min="15596" max="15596" width="8.21875" style="11" customWidth="1"/>
    <col min="15597" max="15597" width="6.77734375" style="11" customWidth="1"/>
    <col min="15598" max="15598" width="4.77734375" style="11" customWidth="1"/>
    <col min="15599" max="15600" width="5" style="11" customWidth="1"/>
    <col min="15601" max="15601" width="8.77734375" style="11"/>
    <col min="15602" max="15602" width="10.44140625" style="11" customWidth="1"/>
    <col min="15603" max="15603" width="3.77734375" style="11" customWidth="1"/>
    <col min="15604" max="15605" width="8.77734375" style="11"/>
    <col min="15606" max="15606" width="3.77734375" style="11" customWidth="1"/>
    <col min="15607" max="15846" width="8.77734375" style="11"/>
    <col min="15847" max="15847" width="24.77734375" style="11" customWidth="1"/>
    <col min="15848" max="15848" width="13.44140625" style="11" customWidth="1"/>
    <col min="15849" max="15849" width="8.77734375" style="11"/>
    <col min="15850" max="15850" width="6.77734375" style="11" customWidth="1"/>
    <col min="15851" max="15851" width="6.44140625" style="11" customWidth="1"/>
    <col min="15852" max="15852" width="8.21875" style="11" customWidth="1"/>
    <col min="15853" max="15853" width="6.77734375" style="11" customWidth="1"/>
    <col min="15854" max="15854" width="4.77734375" style="11" customWidth="1"/>
    <col min="15855" max="15856" width="5" style="11" customWidth="1"/>
    <col min="15857" max="15857" width="8.77734375" style="11"/>
    <col min="15858" max="15858" width="10.44140625" style="11" customWidth="1"/>
    <col min="15859" max="15859" width="3.77734375" style="11" customWidth="1"/>
    <col min="15860" max="15861" width="8.77734375" style="11"/>
    <col min="15862" max="15862" width="3.77734375" style="11" customWidth="1"/>
    <col min="15863" max="16102" width="8.77734375" style="11"/>
    <col min="16103" max="16103" width="24.77734375" style="11" customWidth="1"/>
    <col min="16104" max="16104" width="13.44140625" style="11" customWidth="1"/>
    <col min="16105" max="16105" width="8.77734375" style="11"/>
    <col min="16106" max="16106" width="6.77734375" style="11" customWidth="1"/>
    <col min="16107" max="16107" width="6.44140625" style="11" customWidth="1"/>
    <col min="16108" max="16108" width="8.21875" style="11" customWidth="1"/>
    <col min="16109" max="16109" width="6.77734375" style="11" customWidth="1"/>
    <col min="16110" max="16110" width="4.77734375" style="11" customWidth="1"/>
    <col min="16111" max="16112" width="5" style="11" customWidth="1"/>
    <col min="16113" max="16113" width="8.77734375" style="11"/>
    <col min="16114" max="16114" width="10.44140625" style="11" customWidth="1"/>
    <col min="16115" max="16115" width="3.77734375" style="11" customWidth="1"/>
    <col min="16116" max="16117" width="8.77734375" style="11"/>
    <col min="16118" max="16118" width="3.77734375" style="11" customWidth="1"/>
    <col min="16119" max="16384" width="8.77734375" style="11"/>
  </cols>
  <sheetData>
    <row r="16" spans="44:44" ht="15" x14ac:dyDescent="0.25">
      <c r="AR16" s="11"/>
    </row>
    <row r="17" spans="1:47" ht="15" x14ac:dyDescent="0.25">
      <c r="AR17" s="11"/>
    </row>
    <row r="18" spans="1:47" ht="15" x14ac:dyDescent="0.25">
      <c r="AR18" s="11"/>
    </row>
    <row r="19" spans="1:47" customFormat="1" ht="14.4" x14ac:dyDescent="0.3">
      <c r="A19" t="s">
        <v>181</v>
      </c>
      <c r="I19" t="s">
        <v>182</v>
      </c>
      <c r="O19" t="s">
        <v>183</v>
      </c>
      <c r="AK19" t="s">
        <v>184</v>
      </c>
    </row>
    <row r="20" spans="1:47" customFormat="1" ht="187.2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185</v>
      </c>
      <c r="J20" t="s">
        <v>9</v>
      </c>
      <c r="K20" t="s">
        <v>10</v>
      </c>
      <c r="L20" t="s">
        <v>11</v>
      </c>
      <c r="M20" t="s">
        <v>12</v>
      </c>
      <c r="O20" t="s">
        <v>0</v>
      </c>
      <c r="P20" t="s">
        <v>1</v>
      </c>
      <c r="Q20" t="s">
        <v>2</v>
      </c>
      <c r="R20" t="s">
        <v>3</v>
      </c>
      <c r="S20" t="s">
        <v>4</v>
      </c>
      <c r="T20" t="s">
        <v>5</v>
      </c>
      <c r="U20" t="s">
        <v>6</v>
      </c>
      <c r="V20" t="s">
        <v>7</v>
      </c>
      <c r="W20" t="s">
        <v>185</v>
      </c>
      <c r="X20" t="s">
        <v>9</v>
      </c>
      <c r="Y20" t="s">
        <v>10</v>
      </c>
      <c r="Z20" t="s">
        <v>11</v>
      </c>
      <c r="AA20" t="s">
        <v>12</v>
      </c>
      <c r="AC20" t="s">
        <v>0</v>
      </c>
      <c r="AD20" t="s">
        <v>1</v>
      </c>
      <c r="AE20" t="s">
        <v>2</v>
      </c>
      <c r="AF20" t="s">
        <v>3</v>
      </c>
      <c r="AG20" t="s">
        <v>4</v>
      </c>
      <c r="AH20" t="s">
        <v>5</v>
      </c>
      <c r="AI20" t="s">
        <v>6</v>
      </c>
      <c r="AJ20" t="s">
        <v>7</v>
      </c>
      <c r="AK20" t="s">
        <v>185</v>
      </c>
      <c r="AL20" t="s">
        <v>9</v>
      </c>
      <c r="AM20" t="s">
        <v>10</v>
      </c>
      <c r="AN20" t="s">
        <v>11</v>
      </c>
      <c r="AO20" t="s">
        <v>12</v>
      </c>
      <c r="AQ20" s="4" t="s">
        <v>20</v>
      </c>
      <c r="AR20" s="4" t="s">
        <v>21</v>
      </c>
      <c r="AS20" t="s">
        <v>186</v>
      </c>
      <c r="AT20" s="5" t="s">
        <v>187</v>
      </c>
      <c r="AU20" s="5" t="s">
        <v>188</v>
      </c>
    </row>
    <row r="21" spans="1:47" customFormat="1" ht="14.4" x14ac:dyDescent="0.3">
      <c r="A21" s="15"/>
      <c r="B21" s="15" t="s">
        <v>189</v>
      </c>
      <c r="C21" s="16">
        <v>43644.386655092596</v>
      </c>
      <c r="D21" s="15" t="s">
        <v>13</v>
      </c>
      <c r="E21" s="15" t="s">
        <v>14</v>
      </c>
      <c r="F21" s="15">
        <v>0</v>
      </c>
      <c r="G21" s="15">
        <v>6.085</v>
      </c>
      <c r="H21" s="17">
        <v>1915</v>
      </c>
      <c r="I21" s="15">
        <v>2.395</v>
      </c>
      <c r="J21" s="15" t="s">
        <v>15</v>
      </c>
      <c r="K21" s="15" t="s">
        <v>15</v>
      </c>
      <c r="L21" s="15" t="s">
        <v>15</v>
      </c>
      <c r="M21" s="15"/>
      <c r="N21" s="15"/>
      <c r="O21" s="15"/>
      <c r="P21" s="15" t="s">
        <v>189</v>
      </c>
      <c r="Q21" s="16">
        <v>43644.386655092596</v>
      </c>
      <c r="R21" s="15" t="s">
        <v>13</v>
      </c>
      <c r="S21" s="15" t="s">
        <v>14</v>
      </c>
      <c r="T21" s="15">
        <v>0</v>
      </c>
      <c r="U21" s="15" t="s">
        <v>15</v>
      </c>
      <c r="V21" s="15" t="s">
        <v>15</v>
      </c>
      <c r="W21" s="15" t="s">
        <v>15</v>
      </c>
      <c r="X21" s="15" t="s">
        <v>15</v>
      </c>
      <c r="Y21" s="15" t="s">
        <v>15</v>
      </c>
      <c r="Z21" s="15" t="s">
        <v>15</v>
      </c>
      <c r="AA21" s="15"/>
      <c r="AB21" s="15"/>
      <c r="AC21" s="15"/>
      <c r="AD21" s="15" t="s">
        <v>189</v>
      </c>
      <c r="AE21" s="16">
        <v>43644.386655092596</v>
      </c>
      <c r="AF21" s="15" t="s">
        <v>13</v>
      </c>
      <c r="AG21" s="15" t="s">
        <v>14</v>
      </c>
      <c r="AH21" s="15">
        <v>0</v>
      </c>
      <c r="AI21" s="15">
        <v>12.202999999999999</v>
      </c>
      <c r="AJ21" s="17">
        <v>2514</v>
      </c>
      <c r="AK21" s="15">
        <v>492.72300000000001</v>
      </c>
      <c r="AL21" s="15" t="s">
        <v>15</v>
      </c>
      <c r="AM21" s="15" t="s">
        <v>15</v>
      </c>
      <c r="AN21" s="15" t="s">
        <v>15</v>
      </c>
      <c r="AO21" s="15"/>
      <c r="AP21" s="15"/>
      <c r="AQ21" s="15"/>
      <c r="AS21" s="18">
        <v>1</v>
      </c>
      <c r="AT21" s="8">
        <f>IF(H21&lt;20000,((0.000000008558*H21^2)+(0.002341*H21)+(-2.791)),(IF(H21&lt;1000000,((-0.0000000006283*H21^2)+(0.002788*H21)+(-5.018)), ((-0.000000002617*V21^2)+(0.2267*V21)+(367.3)))))</f>
        <v>1.7233991115500005</v>
      </c>
      <c r="AU21" s="8">
        <f>((0.00000001266*AJ21^2)+(0.1538*AJ21)+(107.1))</f>
        <v>493.83321368136001</v>
      </c>
    </row>
    <row r="22" spans="1:47" customFormat="1" ht="14.4" x14ac:dyDescent="0.3">
      <c r="B22" t="s">
        <v>190</v>
      </c>
      <c r="C22" s="2">
        <v>43648.387372685182</v>
      </c>
      <c r="D22" t="s">
        <v>13</v>
      </c>
      <c r="E22" t="s">
        <v>14</v>
      </c>
      <c r="F22">
        <v>0</v>
      </c>
      <c r="G22">
        <v>6.0880000000000001</v>
      </c>
      <c r="H22" s="3">
        <v>2022</v>
      </c>
      <c r="I22">
        <v>2.6389999999999998</v>
      </c>
      <c r="J22" t="s">
        <v>15</v>
      </c>
      <c r="K22" t="s">
        <v>15</v>
      </c>
      <c r="L22" t="s">
        <v>15</v>
      </c>
      <c r="P22" t="s">
        <v>190</v>
      </c>
      <c r="Q22" s="2">
        <v>43648.387372685182</v>
      </c>
      <c r="R22" t="s">
        <v>13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D22" t="s">
        <v>190</v>
      </c>
      <c r="AE22" s="2">
        <v>43648.387372685182</v>
      </c>
      <c r="AF22" t="s">
        <v>13</v>
      </c>
      <c r="AG22" t="s">
        <v>14</v>
      </c>
      <c r="AH22">
        <v>0</v>
      </c>
      <c r="AI22">
        <v>12.167</v>
      </c>
      <c r="AJ22" s="3">
        <v>2175</v>
      </c>
      <c r="AK22">
        <v>434.25400000000002</v>
      </c>
      <c r="AL22" t="s">
        <v>15</v>
      </c>
      <c r="AM22" t="s">
        <v>15</v>
      </c>
      <c r="AN22" t="s">
        <v>15</v>
      </c>
      <c r="AS22" s="18">
        <v>2</v>
      </c>
      <c r="AT22" s="8">
        <f t="shared" ref="AT22:AT65" si="0">IF(H22&lt;20000,((0.000000008558*H22^2)+(0.002341*H22)+(-2.791)),(IF(H22&lt;1000000,((-0.0000000006283*H22^2)+(0.002788*H22)+(-5.018)), ((-0.000000002617*V22^2)+(0.2267*V22)+(367.3)))))</f>
        <v>1.9774912460720002</v>
      </c>
      <c r="AU22" s="8">
        <f t="shared" ref="AU22:AU65" si="1">((0.00000001266*AJ22^2)+(0.1538*AJ22)+(107.1))</f>
        <v>441.67488971249998</v>
      </c>
    </row>
    <row r="23" spans="1:47" customFormat="1" ht="14.4" x14ac:dyDescent="0.3">
      <c r="B23" t="s">
        <v>191</v>
      </c>
      <c r="C23" s="2">
        <v>43649.417638888888</v>
      </c>
      <c r="D23" t="s">
        <v>13</v>
      </c>
      <c r="E23" t="s">
        <v>14</v>
      </c>
      <c r="F23">
        <v>0</v>
      </c>
      <c r="G23">
        <v>6.0629999999999997</v>
      </c>
      <c r="H23" s="3">
        <v>2704</v>
      </c>
      <c r="I23">
        <v>4.1900000000000004</v>
      </c>
      <c r="J23" t="s">
        <v>15</v>
      </c>
      <c r="K23" t="s">
        <v>15</v>
      </c>
      <c r="L23" t="s">
        <v>15</v>
      </c>
      <c r="P23" t="s">
        <v>191</v>
      </c>
      <c r="Q23" s="2">
        <v>43649.417638888888</v>
      </c>
      <c r="R23" t="s">
        <v>13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D23" t="s">
        <v>191</v>
      </c>
      <c r="AE23" s="2">
        <v>43649.417638888888</v>
      </c>
      <c r="AF23" t="s">
        <v>13</v>
      </c>
      <c r="AG23" t="s">
        <v>14</v>
      </c>
      <c r="AH23">
        <v>0</v>
      </c>
      <c r="AI23">
        <v>12.193</v>
      </c>
      <c r="AJ23" s="3">
        <v>1905</v>
      </c>
      <c r="AK23">
        <v>387.68700000000001</v>
      </c>
      <c r="AL23" t="s">
        <v>15</v>
      </c>
      <c r="AM23" t="s">
        <v>15</v>
      </c>
      <c r="AN23" t="s">
        <v>15</v>
      </c>
      <c r="AS23" s="18">
        <v>3</v>
      </c>
      <c r="AT23" s="8">
        <f t="shared" si="0"/>
        <v>3.6016368097279998</v>
      </c>
      <c r="AU23" s="8">
        <f t="shared" si="1"/>
        <v>400.13494345649997</v>
      </c>
    </row>
    <row r="24" spans="1:47" customFormat="1" ht="14.4" x14ac:dyDescent="0.3">
      <c r="B24" t="s">
        <v>192</v>
      </c>
      <c r="C24" s="2">
        <v>43651.393090277779</v>
      </c>
      <c r="D24" t="s">
        <v>13</v>
      </c>
      <c r="E24" t="s">
        <v>14</v>
      </c>
      <c r="F24">
        <v>0</v>
      </c>
      <c r="G24">
        <v>6.077</v>
      </c>
      <c r="H24" s="3">
        <v>2459</v>
      </c>
      <c r="I24">
        <v>3.633</v>
      </c>
      <c r="J24" t="s">
        <v>15</v>
      </c>
      <c r="K24" t="s">
        <v>15</v>
      </c>
      <c r="L24" t="s">
        <v>15</v>
      </c>
      <c r="P24" t="s">
        <v>192</v>
      </c>
      <c r="Q24" s="2">
        <v>43651.393090277779</v>
      </c>
      <c r="R24" t="s">
        <v>13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D24" t="s">
        <v>192</v>
      </c>
      <c r="AE24" s="2">
        <v>43651.393090277779</v>
      </c>
      <c r="AF24" t="s">
        <v>13</v>
      </c>
      <c r="AG24" t="s">
        <v>14</v>
      </c>
      <c r="AH24">
        <v>0</v>
      </c>
      <c r="AI24">
        <v>12.178000000000001</v>
      </c>
      <c r="AJ24" s="3">
        <v>1897</v>
      </c>
      <c r="AK24">
        <v>386.44299999999998</v>
      </c>
      <c r="AL24" t="s">
        <v>15</v>
      </c>
      <c r="AM24" t="s">
        <v>15</v>
      </c>
      <c r="AN24" t="s">
        <v>15</v>
      </c>
      <c r="AS24" s="18">
        <v>4</v>
      </c>
      <c r="AT24" s="8">
        <f t="shared" si="0"/>
        <v>3.0172664959980007</v>
      </c>
      <c r="AU24" s="8">
        <f t="shared" si="1"/>
        <v>398.90415838993999</v>
      </c>
    </row>
    <row r="25" spans="1:47" customFormat="1" ht="14.4" x14ac:dyDescent="0.3">
      <c r="B25" t="s">
        <v>193</v>
      </c>
      <c r="C25" s="2">
        <v>43655.381979166668</v>
      </c>
      <c r="D25" t="s">
        <v>13</v>
      </c>
      <c r="E25" t="s">
        <v>14</v>
      </c>
      <c r="F25">
        <v>0</v>
      </c>
      <c r="G25">
        <v>6.1020000000000003</v>
      </c>
      <c r="H25" s="3">
        <v>2762</v>
      </c>
      <c r="I25">
        <v>4.3220000000000001</v>
      </c>
      <c r="J25" t="s">
        <v>15</v>
      </c>
      <c r="K25" t="s">
        <v>15</v>
      </c>
      <c r="L25" t="s">
        <v>15</v>
      </c>
      <c r="P25" t="s">
        <v>193</v>
      </c>
      <c r="Q25" s="2">
        <v>43655.381979166668</v>
      </c>
      <c r="R25" t="s">
        <v>13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D25" t="s">
        <v>193</v>
      </c>
      <c r="AE25" s="2">
        <v>43655.381979166668</v>
      </c>
      <c r="AF25" t="s">
        <v>13</v>
      </c>
      <c r="AG25" t="s">
        <v>14</v>
      </c>
      <c r="AH25">
        <v>0</v>
      </c>
      <c r="AI25">
        <v>12.180999999999999</v>
      </c>
      <c r="AJ25" s="3">
        <v>2096</v>
      </c>
      <c r="AK25">
        <v>420.69499999999999</v>
      </c>
      <c r="AL25" t="s">
        <v>15</v>
      </c>
      <c r="AM25" t="s">
        <v>15</v>
      </c>
      <c r="AN25" t="s">
        <v>15</v>
      </c>
      <c r="AS25" s="18">
        <v>5</v>
      </c>
      <c r="AT25" s="8">
        <f t="shared" si="0"/>
        <v>3.7401279353520001</v>
      </c>
      <c r="AU25" s="8">
        <f t="shared" si="1"/>
        <v>429.52041811456002</v>
      </c>
    </row>
    <row r="26" spans="1:47" customFormat="1" ht="14.4" x14ac:dyDescent="0.3">
      <c r="B26" t="s">
        <v>194</v>
      </c>
      <c r="C26" s="2">
        <v>43658.378159722219</v>
      </c>
      <c r="D26" t="s">
        <v>13</v>
      </c>
      <c r="E26" t="s">
        <v>14</v>
      </c>
      <c r="F26">
        <v>0</v>
      </c>
      <c r="G26">
        <v>6.0780000000000003</v>
      </c>
      <c r="H26" s="3">
        <v>1561</v>
      </c>
      <c r="I26">
        <v>1.5880000000000001</v>
      </c>
      <c r="J26" t="s">
        <v>15</v>
      </c>
      <c r="K26" t="s">
        <v>15</v>
      </c>
      <c r="L26" t="s">
        <v>15</v>
      </c>
      <c r="P26" t="s">
        <v>194</v>
      </c>
      <c r="Q26" s="2">
        <v>43658.378159722219</v>
      </c>
      <c r="R26" t="s">
        <v>13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D26" t="s">
        <v>194</v>
      </c>
      <c r="AE26" s="2">
        <v>43658.378159722219</v>
      </c>
      <c r="AF26" t="s">
        <v>13</v>
      </c>
      <c r="AG26" t="s">
        <v>14</v>
      </c>
      <c r="AH26">
        <v>0</v>
      </c>
      <c r="AI26">
        <v>12.2</v>
      </c>
      <c r="AJ26" s="3">
        <v>2085</v>
      </c>
      <c r="AK26">
        <v>418.798</v>
      </c>
      <c r="AL26" t="s">
        <v>15</v>
      </c>
      <c r="AM26" t="s">
        <v>15</v>
      </c>
      <c r="AN26" t="s">
        <v>15</v>
      </c>
      <c r="AS26" s="18">
        <v>6</v>
      </c>
      <c r="AT26" s="8">
        <f t="shared" si="0"/>
        <v>0.8841544583180001</v>
      </c>
      <c r="AU26" s="8">
        <f t="shared" si="1"/>
        <v>427.82803586850002</v>
      </c>
    </row>
    <row r="27" spans="1:47" customFormat="1" ht="14.4" x14ac:dyDescent="0.3">
      <c r="B27" t="s">
        <v>195</v>
      </c>
      <c r="C27" s="2">
        <v>43662.386180555557</v>
      </c>
      <c r="D27" t="s">
        <v>13</v>
      </c>
      <c r="E27" t="s">
        <v>14</v>
      </c>
      <c r="F27">
        <v>0</v>
      </c>
      <c r="G27">
        <v>6.0789999999999997</v>
      </c>
      <c r="H27" s="3">
        <v>1767</v>
      </c>
      <c r="I27">
        <v>2.0569999999999999</v>
      </c>
      <c r="J27" t="s">
        <v>15</v>
      </c>
      <c r="K27" t="s">
        <v>15</v>
      </c>
      <c r="L27" t="s">
        <v>15</v>
      </c>
      <c r="P27" t="s">
        <v>195</v>
      </c>
      <c r="Q27" s="2">
        <v>43662.386180555557</v>
      </c>
      <c r="R27" t="s">
        <v>13</v>
      </c>
      <c r="S27" t="s">
        <v>14</v>
      </c>
      <c r="T27">
        <v>0</v>
      </c>
      <c r="U27" t="s">
        <v>15</v>
      </c>
      <c r="V27" t="s">
        <v>15</v>
      </c>
      <c r="W27" t="s">
        <v>15</v>
      </c>
      <c r="X27" t="s">
        <v>15</v>
      </c>
      <c r="Y27" t="s">
        <v>15</v>
      </c>
      <c r="Z27" t="s">
        <v>15</v>
      </c>
      <c r="AD27" t="s">
        <v>195</v>
      </c>
      <c r="AE27" s="2">
        <v>43662.386180555557</v>
      </c>
      <c r="AF27" t="s">
        <v>13</v>
      </c>
      <c r="AG27" t="s">
        <v>14</v>
      </c>
      <c r="AH27">
        <v>0</v>
      </c>
      <c r="AI27">
        <v>12.191000000000001</v>
      </c>
      <c r="AJ27" s="3">
        <v>2785</v>
      </c>
      <c r="AK27">
        <v>539.37199999999996</v>
      </c>
      <c r="AL27" t="s">
        <v>15</v>
      </c>
      <c r="AM27" t="s">
        <v>15</v>
      </c>
      <c r="AN27" t="s">
        <v>15</v>
      </c>
      <c r="AS27" s="18">
        <v>7</v>
      </c>
      <c r="AT27" s="8">
        <f t="shared" si="0"/>
        <v>1.3722675492620007</v>
      </c>
      <c r="AU27" s="8">
        <f t="shared" si="1"/>
        <v>535.53119380850001</v>
      </c>
    </row>
    <row r="28" spans="1:47" customFormat="1" ht="14.4" x14ac:dyDescent="0.3">
      <c r="B28" t="s">
        <v>196</v>
      </c>
      <c r="C28" s="2">
        <v>43664.427870370368</v>
      </c>
      <c r="D28" t="s">
        <v>13</v>
      </c>
      <c r="E28" t="s">
        <v>14</v>
      </c>
      <c r="F28">
        <v>0</v>
      </c>
      <c r="G28">
        <v>6.0839999999999996</v>
      </c>
      <c r="H28" s="3">
        <v>1577</v>
      </c>
      <c r="I28">
        <v>1.6240000000000001</v>
      </c>
      <c r="J28" t="s">
        <v>15</v>
      </c>
      <c r="K28" t="s">
        <v>15</v>
      </c>
      <c r="L28" t="s">
        <v>15</v>
      </c>
      <c r="P28" t="s">
        <v>196</v>
      </c>
      <c r="Q28" s="2">
        <v>43664.427870370368</v>
      </c>
      <c r="R28" t="s">
        <v>13</v>
      </c>
      <c r="S28" t="s">
        <v>14</v>
      </c>
      <c r="T28">
        <v>0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D28" t="s">
        <v>196</v>
      </c>
      <c r="AE28" s="2">
        <v>43664.427870370368</v>
      </c>
      <c r="AF28" t="s">
        <v>13</v>
      </c>
      <c r="AG28" t="s">
        <v>14</v>
      </c>
      <c r="AH28">
        <v>0</v>
      </c>
      <c r="AI28">
        <v>12.196999999999999</v>
      </c>
      <c r="AJ28" s="3">
        <v>1313</v>
      </c>
      <c r="AK28">
        <v>285.70600000000002</v>
      </c>
      <c r="AL28" t="s">
        <v>15</v>
      </c>
      <c r="AM28" t="s">
        <v>15</v>
      </c>
      <c r="AN28" t="s">
        <v>15</v>
      </c>
      <c r="AS28" s="18">
        <v>8</v>
      </c>
      <c r="AT28" s="8">
        <f t="shared" si="0"/>
        <v>0.9220401383820005</v>
      </c>
      <c r="AU28" s="8">
        <f t="shared" si="1"/>
        <v>309.06122544753998</v>
      </c>
    </row>
    <row r="29" spans="1:47" customFormat="1" ht="14.4" x14ac:dyDescent="0.3">
      <c r="B29" t="s">
        <v>197</v>
      </c>
      <c r="C29" s="2">
        <v>43665.441331018519</v>
      </c>
      <c r="D29" t="s">
        <v>13</v>
      </c>
      <c r="E29" t="s">
        <v>14</v>
      </c>
      <c r="F29">
        <v>0</v>
      </c>
      <c r="G29">
        <v>6.0810000000000004</v>
      </c>
      <c r="H29" s="3">
        <v>1778</v>
      </c>
      <c r="I29">
        <v>2.0819999999999999</v>
      </c>
      <c r="J29" t="s">
        <v>15</v>
      </c>
      <c r="K29" t="s">
        <v>15</v>
      </c>
      <c r="L29" t="s">
        <v>15</v>
      </c>
      <c r="P29" t="s">
        <v>197</v>
      </c>
      <c r="Q29" s="2">
        <v>43665.441331018519</v>
      </c>
      <c r="R29" t="s">
        <v>13</v>
      </c>
      <c r="S29" t="s">
        <v>14</v>
      </c>
      <c r="T29">
        <v>0</v>
      </c>
      <c r="U29" t="s">
        <v>15</v>
      </c>
      <c r="V29" t="s">
        <v>15</v>
      </c>
      <c r="W29" t="s">
        <v>15</v>
      </c>
      <c r="X29" t="s">
        <v>15</v>
      </c>
      <c r="Y29" t="s">
        <v>15</v>
      </c>
      <c r="Z29" t="s">
        <v>15</v>
      </c>
      <c r="AD29" t="s">
        <v>197</v>
      </c>
      <c r="AE29" s="2">
        <v>43665.441331018519</v>
      </c>
      <c r="AF29" t="s">
        <v>13</v>
      </c>
      <c r="AG29" t="s">
        <v>14</v>
      </c>
      <c r="AH29">
        <v>0</v>
      </c>
      <c r="AI29">
        <v>12.180999999999999</v>
      </c>
      <c r="AJ29" s="3">
        <v>2363</v>
      </c>
      <c r="AK29">
        <v>466.71199999999999</v>
      </c>
      <c r="AL29" t="s">
        <v>15</v>
      </c>
      <c r="AM29" t="s">
        <v>15</v>
      </c>
      <c r="AN29" t="s">
        <v>15</v>
      </c>
      <c r="AS29" s="18">
        <v>9</v>
      </c>
      <c r="AT29" s="8">
        <f t="shared" si="0"/>
        <v>1.3983522684720007</v>
      </c>
      <c r="AU29" s="8">
        <f t="shared" si="1"/>
        <v>470.60009051553993</v>
      </c>
    </row>
    <row r="30" spans="1:47" customFormat="1" ht="14.4" x14ac:dyDescent="0.3">
      <c r="B30" t="s">
        <v>198</v>
      </c>
      <c r="C30" s="2">
        <v>43669.385995370372</v>
      </c>
      <c r="D30" t="s">
        <v>13</v>
      </c>
      <c r="E30" t="s">
        <v>14</v>
      </c>
      <c r="F30">
        <v>0</v>
      </c>
      <c r="G30">
        <v>6.069</v>
      </c>
      <c r="H30" s="3">
        <v>1617</v>
      </c>
      <c r="I30">
        <v>1.716</v>
      </c>
      <c r="J30" t="s">
        <v>15</v>
      </c>
      <c r="K30" t="s">
        <v>15</v>
      </c>
      <c r="L30" t="s">
        <v>15</v>
      </c>
      <c r="P30" t="s">
        <v>198</v>
      </c>
      <c r="Q30" s="2">
        <v>43669.385995370372</v>
      </c>
      <c r="R30" t="s">
        <v>13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D30" t="s">
        <v>198</v>
      </c>
      <c r="AE30" s="2">
        <v>43669.385995370372</v>
      </c>
      <c r="AF30" t="s">
        <v>13</v>
      </c>
      <c r="AG30" t="s">
        <v>14</v>
      </c>
      <c r="AH30">
        <v>0</v>
      </c>
      <c r="AI30">
        <v>12.2</v>
      </c>
      <c r="AJ30" s="3"/>
      <c r="AK30" s="19"/>
      <c r="AL30" t="s">
        <v>15</v>
      </c>
      <c r="AM30" t="s">
        <v>15</v>
      </c>
      <c r="AN30" t="s">
        <v>15</v>
      </c>
      <c r="AS30" s="18">
        <v>10</v>
      </c>
      <c r="AT30" s="8">
        <f t="shared" si="0"/>
        <v>1.0167735084620002</v>
      </c>
      <c r="AU30" s="8">
        <f t="shared" si="1"/>
        <v>107.1</v>
      </c>
    </row>
    <row r="31" spans="1:47" customFormat="1" ht="14.4" x14ac:dyDescent="0.3">
      <c r="A31">
        <v>34</v>
      </c>
      <c r="B31" t="s">
        <v>199</v>
      </c>
      <c r="C31" s="2">
        <v>43672.518773148149</v>
      </c>
      <c r="D31" t="s">
        <v>13</v>
      </c>
      <c r="E31" t="s">
        <v>14</v>
      </c>
      <c r="F31">
        <v>0</v>
      </c>
      <c r="G31">
        <v>6.0789999999999997</v>
      </c>
      <c r="H31" s="3">
        <v>1806</v>
      </c>
      <c r="I31">
        <v>2.145</v>
      </c>
      <c r="J31" t="s">
        <v>15</v>
      </c>
      <c r="K31" t="s">
        <v>15</v>
      </c>
      <c r="L31" t="s">
        <v>15</v>
      </c>
      <c r="M31" t="s">
        <v>15</v>
      </c>
      <c r="O31">
        <v>34</v>
      </c>
      <c r="P31" t="s">
        <v>199</v>
      </c>
      <c r="Q31" s="2">
        <v>43672.518773148149</v>
      </c>
      <c r="R31" t="s">
        <v>13</v>
      </c>
      <c r="S31" t="s">
        <v>14</v>
      </c>
      <c r="T31">
        <v>0</v>
      </c>
      <c r="U31" t="s">
        <v>15</v>
      </c>
      <c r="V31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34</v>
      </c>
      <c r="AD31" t="s">
        <v>199</v>
      </c>
      <c r="AE31" s="2">
        <v>43672.518773148149</v>
      </c>
      <c r="AF31" t="s">
        <v>13</v>
      </c>
      <c r="AG31" t="s">
        <v>14</v>
      </c>
      <c r="AH31">
        <v>0</v>
      </c>
      <c r="AI31">
        <v>12.214</v>
      </c>
      <c r="AJ31" s="3">
        <v>2091</v>
      </c>
      <c r="AK31">
        <v>419.791</v>
      </c>
      <c r="AL31" t="s">
        <v>15</v>
      </c>
      <c r="AM31" t="s">
        <v>15</v>
      </c>
      <c r="AN31" t="s">
        <v>15</v>
      </c>
      <c r="AO31" t="s">
        <v>15</v>
      </c>
      <c r="AS31" s="18">
        <v>11</v>
      </c>
      <c r="AT31" s="8">
        <f t="shared" si="0"/>
        <v>1.4647590808880007</v>
      </c>
      <c r="AU31" s="8">
        <f t="shared" si="1"/>
        <v>428.75115307746</v>
      </c>
    </row>
    <row r="32" spans="1:47" customFormat="1" ht="14.4" x14ac:dyDescent="0.3">
      <c r="A32">
        <v>28</v>
      </c>
      <c r="B32" t="s">
        <v>200</v>
      </c>
      <c r="C32" s="2">
        <v>43675.412280092591</v>
      </c>
      <c r="D32" t="s">
        <v>13</v>
      </c>
      <c r="E32" t="s">
        <v>14</v>
      </c>
      <c r="F32">
        <v>0</v>
      </c>
      <c r="G32">
        <v>6.0780000000000003</v>
      </c>
      <c r="H32" s="3">
        <v>1748</v>
      </c>
      <c r="I32">
        <v>2.0129999999999999</v>
      </c>
      <c r="J32" t="s">
        <v>15</v>
      </c>
      <c r="K32" t="s">
        <v>15</v>
      </c>
      <c r="L32" t="s">
        <v>15</v>
      </c>
      <c r="M32" t="s">
        <v>15</v>
      </c>
      <c r="O32">
        <v>28</v>
      </c>
      <c r="P32" t="s">
        <v>200</v>
      </c>
      <c r="Q32" s="2">
        <v>43675.412280092591</v>
      </c>
      <c r="R32" t="s">
        <v>13</v>
      </c>
      <c r="S32" t="s">
        <v>14</v>
      </c>
      <c r="T32">
        <v>0</v>
      </c>
      <c r="U32" t="s">
        <v>15</v>
      </c>
      <c r="V3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28</v>
      </c>
      <c r="AD32" t="s">
        <v>200</v>
      </c>
      <c r="AE32" s="2">
        <v>43675.412280092591</v>
      </c>
      <c r="AF32" t="s">
        <v>13</v>
      </c>
      <c r="AG32" t="s">
        <v>14</v>
      </c>
      <c r="AH32">
        <v>0</v>
      </c>
      <c r="AI32">
        <v>12.202</v>
      </c>
      <c r="AJ32" s="3">
        <v>1929</v>
      </c>
      <c r="AK32">
        <v>391.87400000000002</v>
      </c>
      <c r="AL32" t="s">
        <v>15</v>
      </c>
      <c r="AM32" t="s">
        <v>15</v>
      </c>
      <c r="AN32" t="s">
        <v>15</v>
      </c>
      <c r="AO32" t="s">
        <v>15</v>
      </c>
      <c r="AS32" s="18">
        <v>12</v>
      </c>
      <c r="AT32" s="8">
        <f t="shared" si="0"/>
        <v>1.3272170032320001</v>
      </c>
      <c r="AU32" s="8">
        <f t="shared" si="1"/>
        <v>403.82730837906001</v>
      </c>
    </row>
    <row r="33" spans="1:47" customFormat="1" ht="14.4" x14ac:dyDescent="0.3">
      <c r="A33">
        <v>36</v>
      </c>
      <c r="B33" t="s">
        <v>201</v>
      </c>
      <c r="C33" s="2">
        <v>43676.385439814818</v>
      </c>
      <c r="D33" t="s">
        <v>13</v>
      </c>
      <c r="E33" t="s">
        <v>14</v>
      </c>
      <c r="F33">
        <v>0</v>
      </c>
      <c r="G33">
        <v>6.0940000000000003</v>
      </c>
      <c r="H33" s="3">
        <v>1659</v>
      </c>
      <c r="I33">
        <v>1.8109999999999999</v>
      </c>
      <c r="J33" t="s">
        <v>15</v>
      </c>
      <c r="K33" t="s">
        <v>15</v>
      </c>
      <c r="L33" t="s">
        <v>15</v>
      </c>
      <c r="M33" t="s">
        <v>15</v>
      </c>
      <c r="O33">
        <v>36</v>
      </c>
      <c r="P33" t="s">
        <v>201</v>
      </c>
      <c r="Q33" s="2">
        <v>43676.385439814818</v>
      </c>
      <c r="R33" t="s">
        <v>13</v>
      </c>
      <c r="S33" t="s">
        <v>14</v>
      </c>
      <c r="T33">
        <v>0</v>
      </c>
      <c r="U33" t="s">
        <v>15</v>
      </c>
      <c r="V3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36</v>
      </c>
      <c r="AD33" t="s">
        <v>201</v>
      </c>
      <c r="AE33" s="2">
        <v>43676.385439814818</v>
      </c>
      <c r="AF33" t="s">
        <v>13</v>
      </c>
      <c r="AG33" t="s">
        <v>14</v>
      </c>
      <c r="AH33">
        <v>0</v>
      </c>
      <c r="AI33">
        <v>12.214</v>
      </c>
      <c r="AJ33" s="3">
        <v>1817</v>
      </c>
      <c r="AK33">
        <v>372.64600000000002</v>
      </c>
      <c r="AL33" t="s">
        <v>15</v>
      </c>
      <c r="AM33" t="s">
        <v>15</v>
      </c>
      <c r="AN33" t="s">
        <v>15</v>
      </c>
      <c r="AO33" t="s">
        <v>15</v>
      </c>
      <c r="AS33" s="18">
        <v>13</v>
      </c>
      <c r="AT33" s="8">
        <f t="shared" si="0"/>
        <v>1.1162730207980003</v>
      </c>
      <c r="AU33" s="8">
        <f t="shared" si="1"/>
        <v>386.59639685074001</v>
      </c>
    </row>
    <row r="34" spans="1:47" customFormat="1" ht="14.4" x14ac:dyDescent="0.3">
      <c r="A34">
        <v>26</v>
      </c>
      <c r="B34" t="s">
        <v>202</v>
      </c>
      <c r="C34" s="2">
        <v>43678.675104166665</v>
      </c>
      <c r="D34" t="s">
        <v>13</v>
      </c>
      <c r="E34" t="s">
        <v>14</v>
      </c>
      <c r="F34">
        <v>0</v>
      </c>
      <c r="G34">
        <v>6.0720000000000001</v>
      </c>
      <c r="H34" s="3">
        <v>2906</v>
      </c>
      <c r="I34">
        <v>4.6520000000000001</v>
      </c>
      <c r="J34" t="s">
        <v>15</v>
      </c>
      <c r="K34" t="s">
        <v>15</v>
      </c>
      <c r="L34" t="s">
        <v>15</v>
      </c>
      <c r="M34" t="s">
        <v>15</v>
      </c>
      <c r="O34">
        <v>26</v>
      </c>
      <c r="P34" t="s">
        <v>202</v>
      </c>
      <c r="Q34" s="2">
        <v>43678.675104166665</v>
      </c>
      <c r="R34" t="s">
        <v>13</v>
      </c>
      <c r="S34" t="s">
        <v>14</v>
      </c>
      <c r="T34">
        <v>0</v>
      </c>
      <c r="U34" t="s">
        <v>15</v>
      </c>
      <c r="V34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26</v>
      </c>
      <c r="AD34" t="s">
        <v>202</v>
      </c>
      <c r="AE34" s="2">
        <v>43678.675104166665</v>
      </c>
      <c r="AF34" t="s">
        <v>13</v>
      </c>
      <c r="AG34" t="s">
        <v>14</v>
      </c>
      <c r="AH34">
        <v>0</v>
      </c>
      <c r="AI34">
        <v>12.196999999999999</v>
      </c>
      <c r="AJ34" s="3">
        <v>2420</v>
      </c>
      <c r="AK34">
        <v>476.45499999999998</v>
      </c>
      <c r="AL34" t="s">
        <v>15</v>
      </c>
      <c r="AM34" t="s">
        <v>15</v>
      </c>
      <c r="AN34" t="s">
        <v>15</v>
      </c>
      <c r="AO34" t="s">
        <v>15</v>
      </c>
      <c r="AS34" s="18">
        <v>14</v>
      </c>
      <c r="AT34" s="8">
        <f t="shared" si="0"/>
        <v>4.0842169064880007</v>
      </c>
      <c r="AU34" s="8">
        <f t="shared" si="1"/>
        <v>479.37014202399996</v>
      </c>
    </row>
    <row r="35" spans="1:47" customFormat="1" ht="14.4" x14ac:dyDescent="0.3">
      <c r="A35">
        <v>38</v>
      </c>
      <c r="B35" t="s">
        <v>203</v>
      </c>
      <c r="C35" s="2">
        <v>43679.381909722222</v>
      </c>
      <c r="D35" t="s">
        <v>13</v>
      </c>
      <c r="E35" t="s">
        <v>14</v>
      </c>
      <c r="F35">
        <v>0</v>
      </c>
      <c r="G35">
        <v>6.07</v>
      </c>
      <c r="H35" s="3">
        <v>1946</v>
      </c>
      <c r="I35">
        <v>2.4660000000000002</v>
      </c>
      <c r="J35" t="s">
        <v>15</v>
      </c>
      <c r="K35" t="s">
        <v>15</v>
      </c>
      <c r="L35" t="s">
        <v>15</v>
      </c>
      <c r="M35" t="s">
        <v>15</v>
      </c>
      <c r="O35">
        <v>38</v>
      </c>
      <c r="P35" t="s">
        <v>203</v>
      </c>
      <c r="Q35" s="2">
        <v>43679.381909722222</v>
      </c>
      <c r="R35" t="s">
        <v>13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38</v>
      </c>
      <c r="AD35" t="s">
        <v>203</v>
      </c>
      <c r="AE35" s="2">
        <v>43679.381909722222</v>
      </c>
      <c r="AF35" t="s">
        <v>13</v>
      </c>
      <c r="AG35" t="s">
        <v>14</v>
      </c>
      <c r="AH35">
        <v>0</v>
      </c>
      <c r="AI35">
        <v>12.199</v>
      </c>
      <c r="AJ35" s="3">
        <v>2616</v>
      </c>
      <c r="AK35">
        <v>510.27800000000002</v>
      </c>
      <c r="AL35" t="s">
        <v>15</v>
      </c>
      <c r="AM35" t="s">
        <v>15</v>
      </c>
      <c r="AN35" t="s">
        <v>15</v>
      </c>
      <c r="AO35" t="s">
        <v>15</v>
      </c>
      <c r="AS35" s="18">
        <v>15</v>
      </c>
      <c r="AT35" s="8">
        <f t="shared" si="0"/>
        <v>1.7969944271280007</v>
      </c>
      <c r="AU35" s="8">
        <f t="shared" si="1"/>
        <v>509.52743815296003</v>
      </c>
    </row>
    <row r="36" spans="1:47" customFormat="1" ht="14.4" x14ac:dyDescent="0.3">
      <c r="A36">
        <v>40</v>
      </c>
      <c r="B36" t="s">
        <v>204</v>
      </c>
      <c r="C36" s="2">
        <v>43683.356608796297</v>
      </c>
      <c r="D36" t="s">
        <v>13</v>
      </c>
      <c r="E36" t="s">
        <v>14</v>
      </c>
      <c r="F36">
        <v>0</v>
      </c>
      <c r="G36">
        <v>6.0640000000000001</v>
      </c>
      <c r="H36" s="3">
        <v>1872</v>
      </c>
      <c r="I36">
        <v>2.2970000000000002</v>
      </c>
      <c r="J36" t="s">
        <v>15</v>
      </c>
      <c r="K36" t="s">
        <v>15</v>
      </c>
      <c r="L36" t="s">
        <v>15</v>
      </c>
      <c r="M36" t="s">
        <v>15</v>
      </c>
      <c r="O36">
        <v>40</v>
      </c>
      <c r="P36" t="s">
        <v>204</v>
      </c>
      <c r="Q36" s="2">
        <v>43683.356608796297</v>
      </c>
      <c r="R36" t="s">
        <v>13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40</v>
      </c>
      <c r="AD36" t="s">
        <v>204</v>
      </c>
      <c r="AE36" s="2">
        <v>43683.356608796297</v>
      </c>
      <c r="AF36" t="s">
        <v>13</v>
      </c>
      <c r="AG36" t="s">
        <v>14</v>
      </c>
      <c r="AH36">
        <v>0</v>
      </c>
      <c r="AI36">
        <v>12.188000000000001</v>
      </c>
      <c r="AJ36" s="3">
        <v>2649</v>
      </c>
      <c r="AK36">
        <v>515.98099999999999</v>
      </c>
      <c r="AL36" t="s">
        <v>15</v>
      </c>
      <c r="AM36" t="s">
        <v>15</v>
      </c>
      <c r="AN36" t="s">
        <v>15</v>
      </c>
      <c r="AO36" t="s">
        <v>15</v>
      </c>
      <c r="AS36" s="18">
        <v>16</v>
      </c>
      <c r="AT36" s="8">
        <f t="shared" si="0"/>
        <v>1.6213425182720003</v>
      </c>
      <c r="AU36" s="8">
        <f t="shared" si="1"/>
        <v>514.60503776465998</v>
      </c>
    </row>
    <row r="37" spans="1:47" customFormat="1" ht="14.4" x14ac:dyDescent="0.3">
      <c r="A37">
        <v>42</v>
      </c>
      <c r="B37" t="s">
        <v>205</v>
      </c>
      <c r="C37" s="2">
        <v>43686.355717592596</v>
      </c>
      <c r="D37" t="s">
        <v>13</v>
      </c>
      <c r="E37" t="s">
        <v>14</v>
      </c>
      <c r="F37">
        <v>0</v>
      </c>
      <c r="G37">
        <v>6.0659999999999998</v>
      </c>
      <c r="H37" s="3">
        <v>1407</v>
      </c>
      <c r="I37">
        <v>1.2370000000000001</v>
      </c>
      <c r="J37" t="s">
        <v>15</v>
      </c>
      <c r="K37" t="s">
        <v>15</v>
      </c>
      <c r="L37" t="s">
        <v>15</v>
      </c>
      <c r="M37" t="s">
        <v>15</v>
      </c>
      <c r="O37">
        <v>42</v>
      </c>
      <c r="P37" t="s">
        <v>205</v>
      </c>
      <c r="Q37" s="2">
        <v>43686.355717592596</v>
      </c>
      <c r="R37" t="s">
        <v>13</v>
      </c>
      <c r="S37" t="s">
        <v>14</v>
      </c>
      <c r="T37">
        <v>0</v>
      </c>
      <c r="U37" t="s">
        <v>15</v>
      </c>
      <c r="V37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42</v>
      </c>
      <c r="AD37" t="s">
        <v>205</v>
      </c>
      <c r="AE37" s="2">
        <v>43686.355717592596</v>
      </c>
      <c r="AF37" t="s">
        <v>13</v>
      </c>
      <c r="AG37" t="s">
        <v>14</v>
      </c>
      <c r="AH37">
        <v>0</v>
      </c>
      <c r="AI37">
        <v>12.205</v>
      </c>
      <c r="AJ37" s="3">
        <v>2916</v>
      </c>
      <c r="AK37">
        <v>561.96600000000001</v>
      </c>
      <c r="AL37" t="s">
        <v>15</v>
      </c>
      <c r="AM37" t="s">
        <v>15</v>
      </c>
      <c r="AN37" t="s">
        <v>15</v>
      </c>
      <c r="AO37" t="s">
        <v>15</v>
      </c>
      <c r="AS37" s="18">
        <v>17</v>
      </c>
      <c r="AT37" s="8">
        <f t="shared" si="0"/>
        <v>0.51972883614200072</v>
      </c>
      <c r="AU37" s="8">
        <f t="shared" si="1"/>
        <v>555.68844868895997</v>
      </c>
    </row>
    <row r="38" spans="1:47" customFormat="1" ht="14.4" x14ac:dyDescent="0.3">
      <c r="A38">
        <v>44</v>
      </c>
      <c r="B38" t="s">
        <v>206</v>
      </c>
      <c r="C38" s="2">
        <v>43690.376145833332</v>
      </c>
      <c r="D38" t="s">
        <v>13</v>
      </c>
      <c r="E38" t="s">
        <v>14</v>
      </c>
      <c r="F38">
        <v>0</v>
      </c>
      <c r="G38">
        <v>6.0720000000000001</v>
      </c>
      <c r="H38" s="3">
        <v>1867</v>
      </c>
      <c r="I38">
        <v>2.2839999999999998</v>
      </c>
      <c r="J38" t="s">
        <v>15</v>
      </c>
      <c r="K38" t="s">
        <v>15</v>
      </c>
      <c r="L38" t="s">
        <v>15</v>
      </c>
      <c r="M38" t="s">
        <v>15</v>
      </c>
      <c r="O38">
        <v>44</v>
      </c>
      <c r="P38" t="s">
        <v>206</v>
      </c>
      <c r="Q38" s="2">
        <v>43690.376145833332</v>
      </c>
      <c r="R38" t="s">
        <v>13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44</v>
      </c>
      <c r="AD38" t="s">
        <v>206</v>
      </c>
      <c r="AE38" s="2">
        <v>43690.376145833332</v>
      </c>
      <c r="AF38" t="s">
        <v>13</v>
      </c>
      <c r="AG38" t="s">
        <v>14</v>
      </c>
      <c r="AH38">
        <v>0</v>
      </c>
      <c r="AI38">
        <v>12.199</v>
      </c>
      <c r="AJ38" s="3">
        <v>2611</v>
      </c>
      <c r="AK38">
        <v>509.39299999999997</v>
      </c>
      <c r="AL38" t="s">
        <v>15</v>
      </c>
      <c r="AM38" t="s">
        <v>15</v>
      </c>
      <c r="AN38" t="s">
        <v>15</v>
      </c>
      <c r="AO38" t="s">
        <v>15</v>
      </c>
      <c r="AS38" s="18">
        <v>18</v>
      </c>
      <c r="AT38" s="8">
        <f t="shared" si="0"/>
        <v>1.6094775264619998</v>
      </c>
      <c r="AU38" s="8">
        <f t="shared" si="1"/>
        <v>508.75810728386</v>
      </c>
    </row>
    <row r="39" spans="1:47" customFormat="1" ht="14.4" x14ac:dyDescent="0.3">
      <c r="A39">
        <v>18</v>
      </c>
      <c r="B39" t="s">
        <v>207</v>
      </c>
      <c r="C39" s="2">
        <v>43692.643831018519</v>
      </c>
      <c r="D39" t="s">
        <v>13</v>
      </c>
      <c r="E39" t="s">
        <v>14</v>
      </c>
      <c r="F39">
        <v>0</v>
      </c>
      <c r="G39">
        <v>6.0629999999999997</v>
      </c>
      <c r="H39" s="3">
        <v>2207</v>
      </c>
      <c r="I39">
        <v>3.0590000000000002</v>
      </c>
      <c r="J39" t="s">
        <v>15</v>
      </c>
      <c r="K39" t="s">
        <v>15</v>
      </c>
      <c r="L39" t="s">
        <v>15</v>
      </c>
      <c r="M39" t="s">
        <v>15</v>
      </c>
      <c r="O39">
        <v>18</v>
      </c>
      <c r="P39" t="s">
        <v>207</v>
      </c>
      <c r="Q39" s="2">
        <v>43692.643831018519</v>
      </c>
      <c r="R39" t="s">
        <v>13</v>
      </c>
      <c r="S39" t="s">
        <v>14</v>
      </c>
      <c r="T39">
        <v>0</v>
      </c>
      <c r="U39" t="s">
        <v>15</v>
      </c>
      <c r="V39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18</v>
      </c>
      <c r="AD39" t="s">
        <v>207</v>
      </c>
      <c r="AE39" s="2">
        <v>43692.643831018519</v>
      </c>
      <c r="AF39" t="s">
        <v>13</v>
      </c>
      <c r="AG39" t="s">
        <v>14</v>
      </c>
      <c r="AH39">
        <v>0</v>
      </c>
      <c r="AI39">
        <v>12.2</v>
      </c>
      <c r="AJ39" s="3">
        <v>2690</v>
      </c>
      <c r="AK39" s="19">
        <v>522.82500000000005</v>
      </c>
      <c r="AL39" t="s">
        <v>15</v>
      </c>
      <c r="AM39" t="s">
        <v>15</v>
      </c>
      <c r="AN39" t="s">
        <v>15</v>
      </c>
      <c r="AO39" t="s">
        <v>15</v>
      </c>
      <c r="AS39" s="18">
        <v>19</v>
      </c>
      <c r="AT39" s="8">
        <f t="shared" si="0"/>
        <v>2.4172717257420007</v>
      </c>
      <c r="AU39" s="8">
        <f t="shared" si="1"/>
        <v>520.91360902600002</v>
      </c>
    </row>
    <row r="40" spans="1:47" customFormat="1" ht="14.4" x14ac:dyDescent="0.3">
      <c r="A40">
        <v>48</v>
      </c>
      <c r="B40" t="s">
        <v>208</v>
      </c>
      <c r="C40" s="2">
        <v>43693.669236111113</v>
      </c>
      <c r="D40" t="s">
        <v>13</v>
      </c>
      <c r="E40" t="s">
        <v>14</v>
      </c>
      <c r="F40">
        <v>0</v>
      </c>
      <c r="G40">
        <v>6.0869999999999997</v>
      </c>
      <c r="H40" s="3">
        <v>1721</v>
      </c>
      <c r="I40">
        <v>1.952</v>
      </c>
      <c r="J40" t="s">
        <v>15</v>
      </c>
      <c r="K40" t="s">
        <v>15</v>
      </c>
      <c r="L40" t="s">
        <v>15</v>
      </c>
      <c r="M40" t="s">
        <v>15</v>
      </c>
      <c r="O40">
        <v>48</v>
      </c>
      <c r="P40" t="s">
        <v>208</v>
      </c>
      <c r="Q40" s="2">
        <v>43693.669236111113</v>
      </c>
      <c r="R40" t="s">
        <v>13</v>
      </c>
      <c r="S40" t="s">
        <v>14</v>
      </c>
      <c r="T40">
        <v>0</v>
      </c>
      <c r="U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A40" t="s">
        <v>15</v>
      </c>
      <c r="AC40">
        <v>48</v>
      </c>
      <c r="AD40" t="s">
        <v>208</v>
      </c>
      <c r="AE40" s="2">
        <v>43693.669236111113</v>
      </c>
      <c r="AF40" t="s">
        <v>13</v>
      </c>
      <c r="AG40" t="s">
        <v>14</v>
      </c>
      <c r="AH40">
        <v>0</v>
      </c>
      <c r="AI40">
        <v>12.199</v>
      </c>
      <c r="AJ40" s="3">
        <v>2019</v>
      </c>
      <c r="AK40">
        <v>407.43799999999999</v>
      </c>
      <c r="AL40" t="s">
        <v>15</v>
      </c>
      <c r="AM40" t="s">
        <v>15</v>
      </c>
      <c r="AN40" t="s">
        <v>15</v>
      </c>
      <c r="AO40" t="s">
        <v>15</v>
      </c>
      <c r="AS40" s="18">
        <v>20</v>
      </c>
      <c r="AT40" s="8">
        <f t="shared" si="0"/>
        <v>1.2632084352780004</v>
      </c>
      <c r="AU40" s="8">
        <f t="shared" si="1"/>
        <v>417.67380673026003</v>
      </c>
    </row>
    <row r="41" spans="1:47" customFormat="1" ht="14.4" x14ac:dyDescent="0.3">
      <c r="A41">
        <v>50</v>
      </c>
      <c r="B41" t="s">
        <v>209</v>
      </c>
      <c r="C41" s="2">
        <v>43697.383472222224</v>
      </c>
      <c r="D41" t="s">
        <v>13</v>
      </c>
      <c r="E41" t="s">
        <v>14</v>
      </c>
      <c r="F41">
        <v>0</v>
      </c>
      <c r="G41">
        <v>6.0780000000000003</v>
      </c>
      <c r="H41" s="3">
        <v>1613</v>
      </c>
      <c r="I41">
        <v>1.706</v>
      </c>
      <c r="J41" t="s">
        <v>15</v>
      </c>
      <c r="K41" t="s">
        <v>15</v>
      </c>
      <c r="L41" t="s">
        <v>15</v>
      </c>
      <c r="M41" t="s">
        <v>15</v>
      </c>
      <c r="O41">
        <v>50</v>
      </c>
      <c r="P41" t="s">
        <v>209</v>
      </c>
      <c r="Q41" s="2">
        <v>43697.383472222224</v>
      </c>
      <c r="R41" t="s">
        <v>13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50</v>
      </c>
      <c r="AD41" t="s">
        <v>209</v>
      </c>
      <c r="AE41" s="2">
        <v>43697.383472222224</v>
      </c>
      <c r="AF41" t="s">
        <v>13</v>
      </c>
      <c r="AG41" t="s">
        <v>14</v>
      </c>
      <c r="AH41">
        <v>0</v>
      </c>
      <c r="AI41">
        <v>12.196999999999999</v>
      </c>
      <c r="AJ41" s="3">
        <v>2534</v>
      </c>
      <c r="AK41">
        <v>496.21600000000001</v>
      </c>
      <c r="AL41" t="s">
        <v>15</v>
      </c>
      <c r="AM41" t="s">
        <v>15</v>
      </c>
      <c r="AN41" t="s">
        <v>15</v>
      </c>
      <c r="AO41" t="s">
        <v>15</v>
      </c>
      <c r="AS41" s="18">
        <v>21</v>
      </c>
      <c r="AT41" s="8">
        <f t="shared" si="0"/>
        <v>1.0072989391020006</v>
      </c>
      <c r="AU41" s="8">
        <f t="shared" si="1"/>
        <v>496.91049183496</v>
      </c>
    </row>
    <row r="42" spans="1:47" customFormat="1" ht="14.4" x14ac:dyDescent="0.3">
      <c r="A42">
        <v>24</v>
      </c>
      <c r="B42" t="s">
        <v>210</v>
      </c>
      <c r="C42" s="2">
        <v>43699.445925925924</v>
      </c>
      <c r="D42" t="s">
        <v>13</v>
      </c>
      <c r="E42" t="s">
        <v>14</v>
      </c>
      <c r="F42">
        <v>0</v>
      </c>
      <c r="G42">
        <v>6.0919999999999996</v>
      </c>
      <c r="H42" s="3">
        <v>1955</v>
      </c>
      <c r="I42">
        <v>2.484</v>
      </c>
      <c r="J42" t="s">
        <v>15</v>
      </c>
      <c r="K42" t="s">
        <v>15</v>
      </c>
      <c r="L42" t="s">
        <v>15</v>
      </c>
      <c r="M42" t="s">
        <v>15</v>
      </c>
      <c r="O42">
        <v>24</v>
      </c>
      <c r="P42" t="s">
        <v>210</v>
      </c>
      <c r="Q42" s="2">
        <v>43699.445925925924</v>
      </c>
      <c r="R42" t="s">
        <v>13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24</v>
      </c>
      <c r="AD42" t="s">
        <v>210</v>
      </c>
      <c r="AE42" s="2">
        <v>43699.445925925924</v>
      </c>
      <c r="AF42" t="s">
        <v>13</v>
      </c>
      <c r="AG42" t="s">
        <v>14</v>
      </c>
      <c r="AH42">
        <v>0</v>
      </c>
      <c r="AI42">
        <v>12.209</v>
      </c>
      <c r="AJ42" s="3">
        <v>2254</v>
      </c>
      <c r="AK42">
        <v>447.92399999999998</v>
      </c>
      <c r="AL42" t="s">
        <v>15</v>
      </c>
      <c r="AM42" t="s">
        <v>15</v>
      </c>
      <c r="AN42" t="s">
        <v>15</v>
      </c>
      <c r="AO42" t="s">
        <v>15</v>
      </c>
      <c r="AS42" s="18">
        <v>22</v>
      </c>
      <c r="AT42" s="8">
        <f t="shared" si="0"/>
        <v>1.818363889950001</v>
      </c>
      <c r="AU42" s="8">
        <f t="shared" si="1"/>
        <v>453.82951933255993</v>
      </c>
    </row>
    <row r="43" spans="1:47" customFormat="1" ht="14.4" x14ac:dyDescent="0.3">
      <c r="A43">
        <v>52</v>
      </c>
      <c r="B43" t="s">
        <v>211</v>
      </c>
      <c r="C43" s="2">
        <v>43700.742337962962</v>
      </c>
      <c r="D43" t="s">
        <v>13</v>
      </c>
      <c r="E43" t="s">
        <v>14</v>
      </c>
      <c r="F43">
        <v>0</v>
      </c>
      <c r="G43">
        <v>6.0919999999999996</v>
      </c>
      <c r="H43" s="3">
        <v>1730</v>
      </c>
      <c r="I43">
        <v>1.9730000000000001</v>
      </c>
      <c r="J43" t="s">
        <v>15</v>
      </c>
      <c r="K43" t="s">
        <v>15</v>
      </c>
      <c r="L43" t="s">
        <v>15</v>
      </c>
      <c r="M43" t="s">
        <v>15</v>
      </c>
      <c r="O43">
        <v>52</v>
      </c>
      <c r="P43" t="s">
        <v>211</v>
      </c>
      <c r="Q43" s="2">
        <v>43700.742337962962</v>
      </c>
      <c r="R43" t="s">
        <v>13</v>
      </c>
      <c r="S43" t="s">
        <v>14</v>
      </c>
      <c r="T43">
        <v>0</v>
      </c>
      <c r="U43" t="s">
        <v>15</v>
      </c>
      <c r="V43" t="s">
        <v>15</v>
      </c>
      <c r="W43" t="s">
        <v>15</v>
      </c>
      <c r="X43" t="s">
        <v>15</v>
      </c>
      <c r="Y43" t="s">
        <v>15</v>
      </c>
      <c r="Z43" t="s">
        <v>15</v>
      </c>
      <c r="AA43" t="s">
        <v>15</v>
      </c>
      <c r="AC43">
        <v>52</v>
      </c>
      <c r="AD43" t="s">
        <v>211</v>
      </c>
      <c r="AE43" s="2">
        <v>43700.742337962962</v>
      </c>
      <c r="AF43" t="s">
        <v>13</v>
      </c>
      <c r="AG43" t="s">
        <v>14</v>
      </c>
      <c r="AH43">
        <v>0</v>
      </c>
      <c r="AI43">
        <v>12.218999999999999</v>
      </c>
      <c r="AJ43" s="3">
        <v>1825</v>
      </c>
      <c r="AK43">
        <v>374.02100000000002</v>
      </c>
      <c r="AL43" t="s">
        <v>15</v>
      </c>
      <c r="AM43" t="s">
        <v>15</v>
      </c>
      <c r="AN43" t="s">
        <v>15</v>
      </c>
      <c r="AO43" t="s">
        <v>15</v>
      </c>
      <c r="AS43" s="18">
        <v>23</v>
      </c>
      <c r="AT43" s="8">
        <f t="shared" si="0"/>
        <v>1.2845432382000008</v>
      </c>
      <c r="AU43" s="8">
        <f t="shared" si="1"/>
        <v>387.8271657125</v>
      </c>
    </row>
    <row r="44" spans="1:47" customFormat="1" ht="14.4" x14ac:dyDescent="0.3">
      <c r="A44">
        <v>57</v>
      </c>
      <c r="B44" t="s">
        <v>212</v>
      </c>
      <c r="C44" s="2">
        <v>43710.693437499998</v>
      </c>
      <c r="D44" t="s">
        <v>13</v>
      </c>
      <c r="E44" t="s">
        <v>14</v>
      </c>
      <c r="F44">
        <v>0</v>
      </c>
      <c r="G44">
        <v>6.0940000000000003</v>
      </c>
      <c r="H44" s="3">
        <v>1586</v>
      </c>
      <c r="I44">
        <v>1.645</v>
      </c>
      <c r="J44" t="s">
        <v>15</v>
      </c>
      <c r="K44" t="s">
        <v>15</v>
      </c>
      <c r="L44" t="s">
        <v>15</v>
      </c>
      <c r="M44" t="s">
        <v>15</v>
      </c>
      <c r="O44">
        <v>57</v>
      </c>
      <c r="P44" t="s">
        <v>212</v>
      </c>
      <c r="Q44" s="2">
        <v>43710.693437499998</v>
      </c>
      <c r="R44" t="s">
        <v>13</v>
      </c>
      <c r="S44" t="s">
        <v>14</v>
      </c>
      <c r="T44">
        <v>0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C44">
        <v>57</v>
      </c>
      <c r="AD44" t="s">
        <v>212</v>
      </c>
      <c r="AE44" s="2">
        <v>43710.693437499998</v>
      </c>
      <c r="AF44" t="s">
        <v>13</v>
      </c>
      <c r="AG44" t="s">
        <v>14</v>
      </c>
      <c r="AH44">
        <v>0</v>
      </c>
      <c r="AI44">
        <v>12.207000000000001</v>
      </c>
      <c r="AJ44" s="3">
        <v>2034</v>
      </c>
      <c r="AK44">
        <v>410.01299999999998</v>
      </c>
      <c r="AL44" t="s">
        <v>15</v>
      </c>
      <c r="AM44" t="s">
        <v>15</v>
      </c>
      <c r="AN44" t="s">
        <v>15</v>
      </c>
      <c r="AO44" t="s">
        <v>15</v>
      </c>
      <c r="AS44" s="18">
        <v>24</v>
      </c>
      <c r="AT44" s="8">
        <f t="shared" si="0"/>
        <v>0.94335275896800042</v>
      </c>
      <c r="AU44" s="8">
        <f t="shared" si="1"/>
        <v>419.98157639495992</v>
      </c>
    </row>
    <row r="45" spans="1:47" customFormat="1" ht="14.4" x14ac:dyDescent="0.3">
      <c r="A45">
        <v>59</v>
      </c>
      <c r="B45" t="s">
        <v>213</v>
      </c>
      <c r="C45" s="2">
        <v>43713.359664351854</v>
      </c>
      <c r="D45" t="s">
        <v>13</v>
      </c>
      <c r="E45" t="s">
        <v>14</v>
      </c>
      <c r="F45">
        <v>0</v>
      </c>
      <c r="G45">
        <v>6.0869999999999997</v>
      </c>
      <c r="H45" s="3">
        <v>2155</v>
      </c>
      <c r="I45">
        <v>2.9409999999999998</v>
      </c>
      <c r="J45" t="s">
        <v>15</v>
      </c>
      <c r="K45" t="s">
        <v>15</v>
      </c>
      <c r="L45" t="s">
        <v>15</v>
      </c>
      <c r="M45" t="s">
        <v>15</v>
      </c>
      <c r="O45">
        <v>59</v>
      </c>
      <c r="P45" t="s">
        <v>213</v>
      </c>
      <c r="Q45" s="2">
        <v>43713.359664351854</v>
      </c>
      <c r="R45" t="s">
        <v>13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59</v>
      </c>
      <c r="AD45" t="s">
        <v>213</v>
      </c>
      <c r="AE45" s="2">
        <v>43713.359664351854</v>
      </c>
      <c r="AF45" t="s">
        <v>13</v>
      </c>
      <c r="AG45" t="s">
        <v>14</v>
      </c>
      <c r="AH45">
        <v>0</v>
      </c>
      <c r="AI45">
        <v>12.215</v>
      </c>
      <c r="AJ45" s="3">
        <v>2215</v>
      </c>
      <c r="AK45">
        <v>441.24900000000002</v>
      </c>
      <c r="AL45" t="s">
        <v>15</v>
      </c>
      <c r="AM45" t="s">
        <v>15</v>
      </c>
      <c r="AN45" t="s">
        <v>15</v>
      </c>
      <c r="AO45" t="s">
        <v>15</v>
      </c>
      <c r="AS45" s="18">
        <v>25</v>
      </c>
      <c r="AT45" s="8">
        <f t="shared" si="0"/>
        <v>2.2935985659500004</v>
      </c>
      <c r="AU45" s="8">
        <f t="shared" si="1"/>
        <v>447.82911280849999</v>
      </c>
    </row>
    <row r="46" spans="1:47" customFormat="1" ht="14.4" x14ac:dyDescent="0.3">
      <c r="A46">
        <v>22</v>
      </c>
      <c r="B46" t="s">
        <v>214</v>
      </c>
      <c r="C46" s="2">
        <v>43725.396747685183</v>
      </c>
      <c r="D46" t="s">
        <v>13</v>
      </c>
      <c r="E46" t="s">
        <v>14</v>
      </c>
      <c r="F46">
        <v>0</v>
      </c>
      <c r="G46">
        <v>6.0659999999999998</v>
      </c>
      <c r="H46" s="3">
        <v>2169</v>
      </c>
      <c r="I46">
        <v>2.9710000000000001</v>
      </c>
      <c r="J46" t="s">
        <v>15</v>
      </c>
      <c r="K46" t="s">
        <v>15</v>
      </c>
      <c r="L46" t="s">
        <v>15</v>
      </c>
      <c r="M46" t="s">
        <v>15</v>
      </c>
      <c r="O46">
        <v>22</v>
      </c>
      <c r="P46" t="s">
        <v>214</v>
      </c>
      <c r="Q46" s="2">
        <v>43725.396747685183</v>
      </c>
      <c r="R46" t="s">
        <v>13</v>
      </c>
      <c r="S46" t="s">
        <v>14</v>
      </c>
      <c r="T46">
        <v>0</v>
      </c>
      <c r="U46" t="s">
        <v>15</v>
      </c>
      <c r="V46" t="s">
        <v>15</v>
      </c>
      <c r="W46" t="s">
        <v>15</v>
      </c>
      <c r="X46" t="s">
        <v>15</v>
      </c>
      <c r="Y46" t="s">
        <v>15</v>
      </c>
      <c r="Z46" t="s">
        <v>15</v>
      </c>
      <c r="AA46" t="s">
        <v>15</v>
      </c>
      <c r="AC46">
        <v>22</v>
      </c>
      <c r="AD46" t="s">
        <v>214</v>
      </c>
      <c r="AE46" s="2">
        <v>43725.396747685183</v>
      </c>
      <c r="AF46" t="s">
        <v>13</v>
      </c>
      <c r="AG46" t="s">
        <v>14</v>
      </c>
      <c r="AH46">
        <v>0</v>
      </c>
      <c r="AI46">
        <v>12.202999999999999</v>
      </c>
      <c r="AJ46" s="3">
        <v>2572</v>
      </c>
      <c r="AK46">
        <v>502.67399999999998</v>
      </c>
      <c r="AL46" t="s">
        <v>15</v>
      </c>
      <c r="AM46" t="s">
        <v>15</v>
      </c>
      <c r="AN46" t="s">
        <v>15</v>
      </c>
      <c r="AO46" t="s">
        <v>15</v>
      </c>
      <c r="AS46" s="18">
        <v>26</v>
      </c>
      <c r="AT46" s="8">
        <f t="shared" si="0"/>
        <v>2.3268906330380008</v>
      </c>
      <c r="AU46" s="8">
        <f t="shared" si="1"/>
        <v>502.75734822944003</v>
      </c>
    </row>
    <row r="47" spans="1:47" customFormat="1" ht="14.4" x14ac:dyDescent="0.3">
      <c r="A47">
        <v>63</v>
      </c>
      <c r="B47" t="s">
        <v>215</v>
      </c>
      <c r="C47" s="2">
        <v>43731.419814814813</v>
      </c>
      <c r="D47" t="s">
        <v>13</v>
      </c>
      <c r="E47" t="s">
        <v>14</v>
      </c>
      <c r="F47">
        <v>0</v>
      </c>
      <c r="G47">
        <v>6.0830000000000002</v>
      </c>
      <c r="H47" s="3">
        <v>1924</v>
      </c>
      <c r="I47">
        <v>2.415</v>
      </c>
      <c r="J47" t="s">
        <v>15</v>
      </c>
      <c r="K47" t="s">
        <v>15</v>
      </c>
      <c r="L47" t="s">
        <v>15</v>
      </c>
      <c r="M47" t="s">
        <v>15</v>
      </c>
      <c r="O47">
        <v>63</v>
      </c>
      <c r="P47" t="s">
        <v>215</v>
      </c>
      <c r="Q47" s="2">
        <v>43731.419814814813</v>
      </c>
      <c r="R47" t="s">
        <v>13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63</v>
      </c>
      <c r="AD47" t="s">
        <v>215</v>
      </c>
      <c r="AE47" s="2">
        <v>43731.419814814813</v>
      </c>
      <c r="AF47" t="s">
        <v>13</v>
      </c>
      <c r="AG47" t="s">
        <v>14</v>
      </c>
      <c r="AH47">
        <v>0</v>
      </c>
      <c r="AI47">
        <v>12.22</v>
      </c>
      <c r="AJ47" s="3">
        <v>2770</v>
      </c>
      <c r="AK47">
        <v>536.84299999999996</v>
      </c>
      <c r="AL47" t="s">
        <v>15</v>
      </c>
      <c r="AM47" t="s">
        <v>15</v>
      </c>
      <c r="AN47" t="s">
        <v>15</v>
      </c>
      <c r="AO47" t="s">
        <v>15</v>
      </c>
      <c r="AS47" s="18">
        <v>27</v>
      </c>
      <c r="AT47" s="8">
        <f t="shared" si="0"/>
        <v>1.7447637990080005</v>
      </c>
      <c r="AU47" s="8">
        <f t="shared" si="1"/>
        <v>533.22313891399995</v>
      </c>
    </row>
    <row r="48" spans="1:47" customFormat="1" ht="14.4" x14ac:dyDescent="0.3">
      <c r="A48">
        <v>65</v>
      </c>
      <c r="B48" t="s">
        <v>216</v>
      </c>
      <c r="C48" s="2">
        <v>43738.392766203702</v>
      </c>
      <c r="D48" t="s">
        <v>13</v>
      </c>
      <c r="E48" t="s">
        <v>14</v>
      </c>
      <c r="F48">
        <v>0</v>
      </c>
      <c r="G48">
        <v>6.085</v>
      </c>
      <c r="H48" s="3">
        <v>2329</v>
      </c>
      <c r="I48">
        <v>3.3370000000000002</v>
      </c>
      <c r="J48" t="s">
        <v>15</v>
      </c>
      <c r="K48" t="s">
        <v>15</v>
      </c>
      <c r="L48" t="s">
        <v>15</v>
      </c>
      <c r="M48" t="s">
        <v>15</v>
      </c>
      <c r="O48">
        <v>65</v>
      </c>
      <c r="P48" t="s">
        <v>216</v>
      </c>
      <c r="Q48" s="2">
        <v>43738.392766203702</v>
      </c>
      <c r="R48" t="s">
        <v>13</v>
      </c>
      <c r="S48" t="s">
        <v>14</v>
      </c>
      <c r="T48">
        <v>0</v>
      </c>
      <c r="U48" t="s">
        <v>15</v>
      </c>
      <c r="V48" t="s">
        <v>15</v>
      </c>
      <c r="W48" t="s">
        <v>15</v>
      </c>
      <c r="X48" t="s">
        <v>15</v>
      </c>
      <c r="Y48" t="s">
        <v>15</v>
      </c>
      <c r="Z48" t="s">
        <v>15</v>
      </c>
      <c r="AA48" t="s">
        <v>15</v>
      </c>
      <c r="AC48">
        <v>65</v>
      </c>
      <c r="AD48" t="s">
        <v>216</v>
      </c>
      <c r="AE48" s="2">
        <v>43738.392766203702</v>
      </c>
      <c r="AF48" t="s">
        <v>13</v>
      </c>
      <c r="AG48" t="s">
        <v>14</v>
      </c>
      <c r="AH48">
        <v>0</v>
      </c>
      <c r="AI48">
        <v>12.222</v>
      </c>
      <c r="AJ48" s="3">
        <v>2201</v>
      </c>
      <c r="AK48">
        <v>438.78699999999998</v>
      </c>
      <c r="AL48" t="s">
        <v>15</v>
      </c>
      <c r="AM48" t="s">
        <v>15</v>
      </c>
      <c r="AN48" t="s">
        <v>15</v>
      </c>
      <c r="AO48" t="s">
        <v>15</v>
      </c>
      <c r="AS48" s="18">
        <v>28</v>
      </c>
      <c r="AT48" s="8">
        <f t="shared" si="0"/>
        <v>2.7076096544780008</v>
      </c>
      <c r="AU48" s="8">
        <f t="shared" si="1"/>
        <v>445.67513011665994</v>
      </c>
    </row>
    <row r="49" spans="1:47" customFormat="1" ht="14.4" x14ac:dyDescent="0.3">
      <c r="A49">
        <v>67</v>
      </c>
      <c r="B49" t="s">
        <v>217</v>
      </c>
      <c r="C49" s="2">
        <v>43745.365636574075</v>
      </c>
      <c r="D49" t="s">
        <v>13</v>
      </c>
      <c r="E49" t="s">
        <v>14</v>
      </c>
      <c r="F49">
        <v>0</v>
      </c>
      <c r="G49">
        <v>6.117</v>
      </c>
      <c r="H49" s="3">
        <v>1809</v>
      </c>
      <c r="I49">
        <v>2.153</v>
      </c>
      <c r="J49" t="s">
        <v>15</v>
      </c>
      <c r="K49" t="s">
        <v>15</v>
      </c>
      <c r="L49" t="s">
        <v>15</v>
      </c>
      <c r="M49" t="s">
        <v>15</v>
      </c>
      <c r="O49">
        <v>67</v>
      </c>
      <c r="P49" t="s">
        <v>217</v>
      </c>
      <c r="Q49" s="2">
        <v>43745.365636574075</v>
      </c>
      <c r="R49" t="s">
        <v>13</v>
      </c>
      <c r="S49" t="s">
        <v>14</v>
      </c>
      <c r="T49">
        <v>0</v>
      </c>
      <c r="U49" t="s">
        <v>15</v>
      </c>
      <c r="V49" t="s">
        <v>15</v>
      </c>
      <c r="W49" t="s">
        <v>15</v>
      </c>
      <c r="X49" t="s">
        <v>15</v>
      </c>
      <c r="Y49" t="s">
        <v>15</v>
      </c>
      <c r="Z49" t="s">
        <v>15</v>
      </c>
      <c r="AA49" t="s">
        <v>15</v>
      </c>
      <c r="AC49">
        <v>67</v>
      </c>
      <c r="AD49" t="s">
        <v>217</v>
      </c>
      <c r="AE49" s="2">
        <v>43745.365636574075</v>
      </c>
      <c r="AF49" t="s">
        <v>13</v>
      </c>
      <c r="AG49" t="s">
        <v>14</v>
      </c>
      <c r="AH49">
        <v>0</v>
      </c>
      <c r="AI49">
        <v>12.244</v>
      </c>
      <c r="AJ49" s="3">
        <v>2374</v>
      </c>
      <c r="AK49">
        <v>468.63900000000001</v>
      </c>
      <c r="AL49" t="s">
        <v>15</v>
      </c>
      <c r="AM49" t="s">
        <v>15</v>
      </c>
      <c r="AN49" t="s">
        <v>15</v>
      </c>
      <c r="AO49" t="s">
        <v>15</v>
      </c>
      <c r="AS49" s="18">
        <v>29</v>
      </c>
      <c r="AT49" s="8">
        <f t="shared" si="0"/>
        <v>1.471874892398001</v>
      </c>
      <c r="AU49" s="8">
        <f t="shared" si="1"/>
        <v>472.29255019016</v>
      </c>
    </row>
    <row r="50" spans="1:47" customFormat="1" ht="14.4" x14ac:dyDescent="0.3">
      <c r="A50">
        <v>20</v>
      </c>
      <c r="B50" t="s">
        <v>218</v>
      </c>
      <c r="C50" s="2">
        <v>43747.433749999997</v>
      </c>
      <c r="D50" t="s">
        <v>13</v>
      </c>
      <c r="E50" t="s">
        <v>14</v>
      </c>
      <c r="F50">
        <v>0</v>
      </c>
      <c r="G50">
        <v>6.1260000000000003</v>
      </c>
      <c r="H50" s="3">
        <v>2430</v>
      </c>
      <c r="I50">
        <v>3.5670000000000002</v>
      </c>
      <c r="J50" t="s">
        <v>15</v>
      </c>
      <c r="K50" t="s">
        <v>15</v>
      </c>
      <c r="L50" t="s">
        <v>15</v>
      </c>
      <c r="M50" t="s">
        <v>15</v>
      </c>
      <c r="O50">
        <v>20</v>
      </c>
      <c r="P50" t="s">
        <v>218</v>
      </c>
      <c r="Q50" s="2">
        <v>43747.433749999997</v>
      </c>
      <c r="R50" t="s">
        <v>13</v>
      </c>
      <c r="S50" t="s">
        <v>14</v>
      </c>
      <c r="T50">
        <v>0</v>
      </c>
      <c r="U50" t="s">
        <v>15</v>
      </c>
      <c r="V50" t="s">
        <v>15</v>
      </c>
      <c r="W50" t="s">
        <v>15</v>
      </c>
      <c r="X50" t="s">
        <v>15</v>
      </c>
      <c r="Y50" t="s">
        <v>15</v>
      </c>
      <c r="Z50" t="s">
        <v>15</v>
      </c>
      <c r="AA50" t="s">
        <v>15</v>
      </c>
      <c r="AC50">
        <v>20</v>
      </c>
      <c r="AD50" t="s">
        <v>218</v>
      </c>
      <c r="AE50" s="2">
        <v>43747.433749999997</v>
      </c>
      <c r="AF50" t="s">
        <v>13</v>
      </c>
      <c r="AG50" t="s">
        <v>14</v>
      </c>
      <c r="AH50">
        <v>0</v>
      </c>
      <c r="AI50">
        <v>12.21</v>
      </c>
      <c r="AJ50" s="3">
        <v>3207</v>
      </c>
      <c r="AK50">
        <v>612.20699999999999</v>
      </c>
      <c r="AL50" t="s">
        <v>15</v>
      </c>
      <c r="AM50" t="s">
        <v>15</v>
      </c>
      <c r="AN50" t="s">
        <v>15</v>
      </c>
      <c r="AO50" t="s">
        <v>15</v>
      </c>
      <c r="AS50" s="18">
        <v>30</v>
      </c>
      <c r="AT50" s="8">
        <f t="shared" si="0"/>
        <v>2.9481641342000011</v>
      </c>
      <c r="AU50" s="8">
        <f t="shared" si="1"/>
        <v>600.46680618834</v>
      </c>
    </row>
    <row r="51" spans="1:47" customFormat="1" ht="14.4" x14ac:dyDescent="0.3">
      <c r="A51">
        <v>69</v>
      </c>
      <c r="B51" t="s">
        <v>219</v>
      </c>
      <c r="C51" s="2">
        <v>43752.377430555556</v>
      </c>
      <c r="D51" t="s">
        <v>13</v>
      </c>
      <c r="E51" t="s">
        <v>14</v>
      </c>
      <c r="F51">
        <v>0</v>
      </c>
      <c r="G51">
        <v>6.2510000000000003</v>
      </c>
      <c r="H51" s="3">
        <v>1985</v>
      </c>
      <c r="I51">
        <v>2.5539999999999998</v>
      </c>
      <c r="J51" t="s">
        <v>15</v>
      </c>
      <c r="K51" t="s">
        <v>15</v>
      </c>
      <c r="L51" t="s">
        <v>15</v>
      </c>
      <c r="M51" t="s">
        <v>15</v>
      </c>
      <c r="O51">
        <v>69</v>
      </c>
      <c r="P51" t="s">
        <v>219</v>
      </c>
      <c r="Q51" s="2">
        <v>43752.377430555556</v>
      </c>
      <c r="R51" t="s">
        <v>13</v>
      </c>
      <c r="S51" t="s">
        <v>14</v>
      </c>
      <c r="T51">
        <v>0</v>
      </c>
      <c r="U51" t="s">
        <v>15</v>
      </c>
      <c r="V51" t="s">
        <v>15</v>
      </c>
      <c r="W51" t="s">
        <v>15</v>
      </c>
      <c r="X51" t="s">
        <v>15</v>
      </c>
      <c r="Y51" t="s">
        <v>15</v>
      </c>
      <c r="Z51" t="s">
        <v>15</v>
      </c>
      <c r="AA51" t="s">
        <v>15</v>
      </c>
      <c r="AC51">
        <v>69</v>
      </c>
      <c r="AD51" t="s">
        <v>219</v>
      </c>
      <c r="AE51" s="2">
        <v>43752.377430555556</v>
      </c>
      <c r="AF51" t="s">
        <v>13</v>
      </c>
      <c r="AG51" t="s">
        <v>14</v>
      </c>
      <c r="AH51">
        <v>0</v>
      </c>
      <c r="AI51">
        <v>12.243</v>
      </c>
      <c r="AJ51" s="3">
        <v>1641</v>
      </c>
      <c r="AK51">
        <v>342.29300000000001</v>
      </c>
      <c r="AL51" t="s">
        <v>15</v>
      </c>
      <c r="AM51" t="s">
        <v>15</v>
      </c>
      <c r="AN51" t="s">
        <v>15</v>
      </c>
      <c r="AO51" t="s">
        <v>15</v>
      </c>
      <c r="AS51" s="18">
        <v>31</v>
      </c>
      <c r="AT51" s="8">
        <f t="shared" si="0"/>
        <v>1.8896054455500004</v>
      </c>
      <c r="AU51" s="8">
        <f t="shared" si="1"/>
        <v>359.51989187345998</v>
      </c>
    </row>
    <row r="52" spans="1:47" customFormat="1" ht="14.4" x14ac:dyDescent="0.3">
      <c r="A52">
        <v>71</v>
      </c>
      <c r="B52" t="s">
        <v>220</v>
      </c>
      <c r="C52" s="2">
        <v>43755.388819444444</v>
      </c>
      <c r="D52" t="s">
        <v>13</v>
      </c>
      <c r="E52" t="s">
        <v>14</v>
      </c>
      <c r="F52">
        <v>0</v>
      </c>
      <c r="G52">
        <v>6.1239999999999997</v>
      </c>
      <c r="H52" s="3">
        <v>2377</v>
      </c>
      <c r="I52">
        <v>3.4449999999999998</v>
      </c>
      <c r="J52" t="s">
        <v>15</v>
      </c>
      <c r="K52" t="s">
        <v>15</v>
      </c>
      <c r="L52" t="s">
        <v>15</v>
      </c>
      <c r="M52" t="s">
        <v>15</v>
      </c>
      <c r="O52">
        <v>71</v>
      </c>
      <c r="P52" t="s">
        <v>220</v>
      </c>
      <c r="Q52" s="2">
        <v>43755.388819444444</v>
      </c>
      <c r="R52" t="s">
        <v>13</v>
      </c>
      <c r="S52" t="s">
        <v>14</v>
      </c>
      <c r="T52">
        <v>0</v>
      </c>
      <c r="U52" t="s">
        <v>15</v>
      </c>
      <c r="V52" t="s">
        <v>15</v>
      </c>
      <c r="W52" t="s">
        <v>15</v>
      </c>
      <c r="X52" t="s">
        <v>15</v>
      </c>
      <c r="Y52" t="s">
        <v>15</v>
      </c>
      <c r="Z52" t="s">
        <v>15</v>
      </c>
      <c r="AA52" t="s">
        <v>15</v>
      </c>
      <c r="AC52">
        <v>71</v>
      </c>
      <c r="AD52" t="s">
        <v>220</v>
      </c>
      <c r="AE52" s="2">
        <v>43755.388819444444</v>
      </c>
      <c r="AF52" t="s">
        <v>13</v>
      </c>
      <c r="AG52" t="s">
        <v>14</v>
      </c>
      <c r="AH52">
        <v>0</v>
      </c>
      <c r="AI52">
        <v>12.254</v>
      </c>
      <c r="AJ52" s="3">
        <v>2102</v>
      </c>
      <c r="AK52">
        <v>421.63499999999999</v>
      </c>
      <c r="AL52" t="s">
        <v>15</v>
      </c>
      <c r="AM52" t="s">
        <v>15</v>
      </c>
      <c r="AN52" t="s">
        <v>15</v>
      </c>
      <c r="AO52" t="s">
        <v>15</v>
      </c>
      <c r="AS52" s="18">
        <v>32</v>
      </c>
      <c r="AT52" s="8">
        <f t="shared" si="0"/>
        <v>2.8219108039820004</v>
      </c>
      <c r="AU52" s="8">
        <f t="shared" si="1"/>
        <v>430.44353699464</v>
      </c>
    </row>
    <row r="53" spans="1:47" customFormat="1" ht="14.4" x14ac:dyDescent="0.3">
      <c r="A53">
        <v>75</v>
      </c>
      <c r="B53" t="s">
        <v>221</v>
      </c>
      <c r="C53" s="2">
        <v>43759.360185185185</v>
      </c>
      <c r="D53" t="s">
        <v>13</v>
      </c>
      <c r="E53" t="s">
        <v>14</v>
      </c>
      <c r="F53">
        <v>0</v>
      </c>
      <c r="G53">
        <v>6.1070000000000002</v>
      </c>
      <c r="H53" s="3">
        <v>2563</v>
      </c>
      <c r="I53">
        <v>3.8690000000000002</v>
      </c>
      <c r="J53" t="s">
        <v>15</v>
      </c>
      <c r="K53" t="s">
        <v>15</v>
      </c>
      <c r="L53" t="s">
        <v>15</v>
      </c>
      <c r="M53" t="s">
        <v>15</v>
      </c>
      <c r="O53">
        <v>75</v>
      </c>
      <c r="P53" t="s">
        <v>221</v>
      </c>
      <c r="Q53" s="2">
        <v>43759.360185185185</v>
      </c>
      <c r="R53" t="s">
        <v>13</v>
      </c>
      <c r="S53" t="s">
        <v>14</v>
      </c>
      <c r="T53">
        <v>0</v>
      </c>
      <c r="U53" t="s">
        <v>15</v>
      </c>
      <c r="V53" t="s">
        <v>15</v>
      </c>
      <c r="W53" t="s">
        <v>15</v>
      </c>
      <c r="X53" t="s">
        <v>15</v>
      </c>
      <c r="Y53" t="s">
        <v>15</v>
      </c>
      <c r="Z53" t="s">
        <v>15</v>
      </c>
      <c r="AA53" t="s">
        <v>15</v>
      </c>
      <c r="AC53">
        <v>75</v>
      </c>
      <c r="AD53" t="s">
        <v>221</v>
      </c>
      <c r="AE53" s="2">
        <v>43759.360185185185</v>
      </c>
      <c r="AF53" t="s">
        <v>13</v>
      </c>
      <c r="AG53" t="s">
        <v>14</v>
      </c>
      <c r="AH53">
        <v>0</v>
      </c>
      <c r="AI53">
        <v>12.238</v>
      </c>
      <c r="AJ53" s="3">
        <v>2078</v>
      </c>
      <c r="AK53">
        <v>417.54500000000002</v>
      </c>
      <c r="AL53" t="s">
        <v>15</v>
      </c>
      <c r="AM53" t="s">
        <v>15</v>
      </c>
      <c r="AN53" t="s">
        <v>15</v>
      </c>
      <c r="AO53" t="s">
        <v>15</v>
      </c>
      <c r="AS53" s="18">
        <v>33</v>
      </c>
      <c r="AT53" s="8">
        <f t="shared" si="0"/>
        <v>3.2652002367020008</v>
      </c>
      <c r="AU53" s="8">
        <f t="shared" si="1"/>
        <v>426.75106694343992</v>
      </c>
    </row>
    <row r="54" spans="1:47" customFormat="1" ht="14.4" x14ac:dyDescent="0.3">
      <c r="A54">
        <v>18</v>
      </c>
      <c r="B54" t="s">
        <v>222</v>
      </c>
      <c r="C54" s="2">
        <v>43761.448819444442</v>
      </c>
      <c r="D54" t="s">
        <v>13</v>
      </c>
      <c r="E54" t="s">
        <v>14</v>
      </c>
      <c r="F54">
        <v>0</v>
      </c>
      <c r="G54">
        <v>6.1779999999999999</v>
      </c>
      <c r="H54" s="3">
        <v>2002</v>
      </c>
      <c r="I54">
        <v>2.593</v>
      </c>
      <c r="J54" t="s">
        <v>15</v>
      </c>
      <c r="K54" t="s">
        <v>15</v>
      </c>
      <c r="L54" t="s">
        <v>15</v>
      </c>
      <c r="M54" t="s">
        <v>15</v>
      </c>
      <c r="O54">
        <v>18</v>
      </c>
      <c r="P54" t="s">
        <v>222</v>
      </c>
      <c r="Q54" s="2">
        <v>43761.448819444442</v>
      </c>
      <c r="R54" t="s">
        <v>13</v>
      </c>
      <c r="S54" t="s">
        <v>14</v>
      </c>
      <c r="T54">
        <v>0</v>
      </c>
      <c r="U54" t="s">
        <v>15</v>
      </c>
      <c r="V54" t="s">
        <v>15</v>
      </c>
      <c r="W54" t="s">
        <v>15</v>
      </c>
      <c r="X54" t="s">
        <v>15</v>
      </c>
      <c r="Y54" t="s">
        <v>15</v>
      </c>
      <c r="Z54" t="s">
        <v>15</v>
      </c>
      <c r="AA54" t="s">
        <v>15</v>
      </c>
      <c r="AC54">
        <v>18</v>
      </c>
      <c r="AD54" t="s">
        <v>222</v>
      </c>
      <c r="AE54" s="2">
        <v>43761.448819444442</v>
      </c>
      <c r="AF54" t="s">
        <v>13</v>
      </c>
      <c r="AG54" t="s">
        <v>14</v>
      </c>
      <c r="AH54">
        <v>0</v>
      </c>
      <c r="AI54">
        <v>12.257999999999999</v>
      </c>
      <c r="AJ54" s="3">
        <v>1780</v>
      </c>
      <c r="AK54">
        <v>366.178</v>
      </c>
      <c r="AL54" t="s">
        <v>15</v>
      </c>
      <c r="AM54" t="s">
        <v>15</v>
      </c>
      <c r="AN54" t="s">
        <v>15</v>
      </c>
      <c r="AO54" t="s">
        <v>15</v>
      </c>
      <c r="AS54" s="18">
        <v>34</v>
      </c>
      <c r="AT54" s="8">
        <f t="shared" si="0"/>
        <v>1.929982498232</v>
      </c>
      <c r="AU54" s="8">
        <f t="shared" si="1"/>
        <v>380.90411194399996</v>
      </c>
    </row>
    <row r="55" spans="1:47" customFormat="1" ht="14.4" x14ac:dyDescent="0.3">
      <c r="A55">
        <v>29</v>
      </c>
      <c r="B55" t="s">
        <v>223</v>
      </c>
      <c r="C55" s="2">
        <v>43762.734317129631</v>
      </c>
      <c r="D55" t="s">
        <v>13</v>
      </c>
      <c r="E55" t="s">
        <v>14</v>
      </c>
      <c r="F55">
        <v>0</v>
      </c>
      <c r="G55">
        <v>6.165</v>
      </c>
      <c r="H55" s="3">
        <v>2250</v>
      </c>
      <c r="I55">
        <v>3.1560000000000001</v>
      </c>
      <c r="J55" t="s">
        <v>15</v>
      </c>
      <c r="K55" t="s">
        <v>15</v>
      </c>
      <c r="L55" t="s">
        <v>15</v>
      </c>
      <c r="M55" t="s">
        <v>15</v>
      </c>
      <c r="O55">
        <v>29</v>
      </c>
      <c r="P55" t="s">
        <v>223</v>
      </c>
      <c r="Q55" s="2">
        <v>43762.734317129631</v>
      </c>
      <c r="R55" t="s">
        <v>13</v>
      </c>
      <c r="S55" t="s">
        <v>14</v>
      </c>
      <c r="T55">
        <v>0</v>
      </c>
      <c r="U55" t="s">
        <v>15</v>
      </c>
      <c r="V55" t="s">
        <v>15</v>
      </c>
      <c r="W55" t="s">
        <v>15</v>
      </c>
      <c r="X55" t="s">
        <v>15</v>
      </c>
      <c r="Y55" t="s">
        <v>15</v>
      </c>
      <c r="Z55" t="s">
        <v>15</v>
      </c>
      <c r="AA55" t="s">
        <v>15</v>
      </c>
      <c r="AC55">
        <v>29</v>
      </c>
      <c r="AD55" t="s">
        <v>223</v>
      </c>
      <c r="AE55" s="2">
        <v>43762.734317129631</v>
      </c>
      <c r="AF55" t="s">
        <v>13</v>
      </c>
      <c r="AG55" t="s">
        <v>14</v>
      </c>
      <c r="AH55">
        <v>0</v>
      </c>
      <c r="AI55">
        <v>12.262</v>
      </c>
      <c r="AJ55" s="3">
        <v>2060</v>
      </c>
      <c r="AK55">
        <v>414.48700000000002</v>
      </c>
      <c r="AL55" t="s">
        <v>15</v>
      </c>
      <c r="AM55" t="s">
        <v>15</v>
      </c>
      <c r="AN55" t="s">
        <v>15</v>
      </c>
      <c r="AO55" t="s">
        <v>15</v>
      </c>
      <c r="AS55" s="18">
        <v>35</v>
      </c>
      <c r="AT55" s="8">
        <f t="shared" si="0"/>
        <v>2.5195748750000004</v>
      </c>
      <c r="AU55" s="8">
        <f t="shared" si="1"/>
        <v>423.98172397600001</v>
      </c>
    </row>
    <row r="56" spans="1:47" customFormat="1" ht="14.4" x14ac:dyDescent="0.3">
      <c r="A56">
        <v>25</v>
      </c>
      <c r="B56" t="s">
        <v>224</v>
      </c>
      <c r="C56" s="2">
        <v>43781.379062499997</v>
      </c>
      <c r="D56" t="s">
        <v>13</v>
      </c>
      <c r="E56" t="s">
        <v>14</v>
      </c>
      <c r="F56">
        <v>0</v>
      </c>
      <c r="G56">
        <v>6.1879999999999997</v>
      </c>
      <c r="H56" s="3">
        <v>1821</v>
      </c>
      <c r="I56">
        <v>2.1789999999999998</v>
      </c>
      <c r="J56" t="s">
        <v>15</v>
      </c>
      <c r="K56" t="s">
        <v>15</v>
      </c>
      <c r="L56" t="s">
        <v>15</v>
      </c>
      <c r="M56" t="s">
        <v>15</v>
      </c>
      <c r="O56">
        <v>25</v>
      </c>
      <c r="P56" t="s">
        <v>224</v>
      </c>
      <c r="Q56" s="2">
        <v>43781.379062499997</v>
      </c>
      <c r="R56" t="s">
        <v>13</v>
      </c>
      <c r="S56" t="s">
        <v>14</v>
      </c>
      <c r="T56">
        <v>0</v>
      </c>
      <c r="U56" t="s">
        <v>15</v>
      </c>
      <c r="V56" t="s">
        <v>15</v>
      </c>
      <c r="W56" t="s">
        <v>15</v>
      </c>
      <c r="X56" t="s">
        <v>15</v>
      </c>
      <c r="Y56" t="s">
        <v>15</v>
      </c>
      <c r="Z56" t="s">
        <v>15</v>
      </c>
      <c r="AA56" t="s">
        <v>15</v>
      </c>
      <c r="AC56">
        <v>25</v>
      </c>
      <c r="AD56" t="s">
        <v>224</v>
      </c>
      <c r="AE56" s="2">
        <v>43781.379062499997</v>
      </c>
      <c r="AF56" t="s">
        <v>13</v>
      </c>
      <c r="AG56" t="s">
        <v>14</v>
      </c>
      <c r="AH56">
        <v>0</v>
      </c>
      <c r="AI56">
        <v>12.275</v>
      </c>
      <c r="AJ56" s="3">
        <v>1503</v>
      </c>
      <c r="AK56">
        <v>318.41300000000001</v>
      </c>
      <c r="AL56" t="s">
        <v>15</v>
      </c>
      <c r="AM56" t="s">
        <v>15</v>
      </c>
      <c r="AN56" t="s">
        <v>15</v>
      </c>
      <c r="AO56" t="s">
        <v>15</v>
      </c>
      <c r="AS56" s="18">
        <v>36</v>
      </c>
      <c r="AT56" s="8">
        <f t="shared" si="0"/>
        <v>1.5003396788780008</v>
      </c>
      <c r="AU56" s="8">
        <f t="shared" si="1"/>
        <v>338.28999905393999</v>
      </c>
    </row>
    <row r="57" spans="1:47" customFormat="1" ht="14.4" x14ac:dyDescent="0.3">
      <c r="A57">
        <v>23</v>
      </c>
      <c r="B57" t="s">
        <v>225</v>
      </c>
      <c r="C57" s="2">
        <v>43784.775092592594</v>
      </c>
      <c r="D57" t="s">
        <v>13</v>
      </c>
      <c r="E57" t="s">
        <v>14</v>
      </c>
      <c r="F57">
        <v>0</v>
      </c>
      <c r="G57">
        <v>6.1779999999999999</v>
      </c>
      <c r="H57" s="3">
        <v>2200</v>
      </c>
      <c r="I57">
        <v>3.0419999999999998</v>
      </c>
      <c r="J57" t="s">
        <v>15</v>
      </c>
      <c r="K57" t="s">
        <v>15</v>
      </c>
      <c r="L57" t="s">
        <v>15</v>
      </c>
      <c r="M57" t="s">
        <v>15</v>
      </c>
      <c r="O57">
        <v>23</v>
      </c>
      <c r="P57" t="s">
        <v>225</v>
      </c>
      <c r="Q57" s="2">
        <v>43784.775092592594</v>
      </c>
      <c r="R57" t="s">
        <v>13</v>
      </c>
      <c r="S57" t="s">
        <v>14</v>
      </c>
      <c r="T57">
        <v>0</v>
      </c>
      <c r="U57" t="s">
        <v>15</v>
      </c>
      <c r="V57" t="s">
        <v>15</v>
      </c>
      <c r="W57" t="s">
        <v>15</v>
      </c>
      <c r="X57" t="s">
        <v>15</v>
      </c>
      <c r="Y57" t="s">
        <v>15</v>
      </c>
      <c r="Z57" t="s">
        <v>15</v>
      </c>
      <c r="AA57" t="s">
        <v>15</v>
      </c>
      <c r="AC57">
        <v>23</v>
      </c>
      <c r="AD57" t="s">
        <v>225</v>
      </c>
      <c r="AE57" s="2">
        <v>43784.775092592594</v>
      </c>
      <c r="AF57" t="s">
        <v>13</v>
      </c>
      <c r="AG57" t="s">
        <v>14</v>
      </c>
      <c r="AH57">
        <v>0</v>
      </c>
      <c r="AI57">
        <v>12.295999999999999</v>
      </c>
      <c r="AJ57" s="3">
        <v>1725</v>
      </c>
      <c r="AK57">
        <v>356.70299999999997</v>
      </c>
      <c r="AL57" t="s">
        <v>15</v>
      </c>
      <c r="AM57" t="s">
        <v>15</v>
      </c>
      <c r="AN57" t="s">
        <v>15</v>
      </c>
      <c r="AO57" t="s">
        <v>15</v>
      </c>
      <c r="AS57" s="18">
        <v>37</v>
      </c>
      <c r="AT57" s="8">
        <f t="shared" si="0"/>
        <v>2.4006207200000005</v>
      </c>
      <c r="AU57" s="8">
        <f t="shared" si="1"/>
        <v>372.44267141249998</v>
      </c>
    </row>
    <row r="58" spans="1:47" customFormat="1" ht="14.4" x14ac:dyDescent="0.3">
      <c r="A58">
        <v>21</v>
      </c>
      <c r="B58" t="s">
        <v>226</v>
      </c>
      <c r="C58" s="2">
        <v>43790.362037037034</v>
      </c>
      <c r="D58" t="s">
        <v>13</v>
      </c>
      <c r="E58" t="s">
        <v>14</v>
      </c>
      <c r="F58">
        <v>0</v>
      </c>
      <c r="G58">
        <v>6.0979999999999999</v>
      </c>
      <c r="H58" s="3">
        <v>2528</v>
      </c>
      <c r="I58">
        <v>3.79</v>
      </c>
      <c r="J58" t="s">
        <v>15</v>
      </c>
      <c r="K58" t="s">
        <v>15</v>
      </c>
      <c r="L58" t="s">
        <v>15</v>
      </c>
      <c r="M58" t="s">
        <v>15</v>
      </c>
      <c r="O58">
        <v>21</v>
      </c>
      <c r="P58" t="s">
        <v>226</v>
      </c>
      <c r="Q58" s="2">
        <v>43790.362037037034</v>
      </c>
      <c r="R58" t="s">
        <v>13</v>
      </c>
      <c r="S58" t="s">
        <v>14</v>
      </c>
      <c r="T58">
        <v>0</v>
      </c>
      <c r="U58" t="s">
        <v>15</v>
      </c>
      <c r="V58" t="s">
        <v>15</v>
      </c>
      <c r="W58" t="s">
        <v>15</v>
      </c>
      <c r="X58" t="s">
        <v>15</v>
      </c>
      <c r="Y58" t="s">
        <v>15</v>
      </c>
      <c r="Z58" t="s">
        <v>15</v>
      </c>
      <c r="AA58" t="s">
        <v>15</v>
      </c>
      <c r="AC58">
        <v>21</v>
      </c>
      <c r="AD58" t="s">
        <v>226</v>
      </c>
      <c r="AE58" s="2">
        <v>43790.362037037034</v>
      </c>
      <c r="AF58" t="s">
        <v>13</v>
      </c>
      <c r="AG58" t="s">
        <v>14</v>
      </c>
      <c r="AH58">
        <v>0</v>
      </c>
      <c r="AI58">
        <v>12.244</v>
      </c>
      <c r="AJ58" s="3">
        <v>2134</v>
      </c>
      <c r="AK58">
        <v>427.26900000000001</v>
      </c>
      <c r="AL58" t="s">
        <v>15</v>
      </c>
      <c r="AM58" t="s">
        <v>15</v>
      </c>
      <c r="AN58" t="s">
        <v>15</v>
      </c>
      <c r="AO58" t="s">
        <v>15</v>
      </c>
      <c r="AS58" s="18">
        <v>38</v>
      </c>
      <c r="AT58" s="8">
        <f t="shared" si="0"/>
        <v>3.1817403294720008</v>
      </c>
      <c r="AU58" s="8">
        <f t="shared" si="1"/>
        <v>435.36685308296001</v>
      </c>
    </row>
    <row r="59" spans="1:47" customFormat="1" ht="14.4" x14ac:dyDescent="0.3">
      <c r="A59">
        <v>22</v>
      </c>
      <c r="B59" t="s">
        <v>227</v>
      </c>
      <c r="C59" s="2">
        <v>43858.485798611109</v>
      </c>
      <c r="D59" t="s">
        <v>13</v>
      </c>
      <c r="E59" t="s">
        <v>14</v>
      </c>
      <c r="F59">
        <v>0</v>
      </c>
      <c r="G59">
        <v>6.1150000000000002</v>
      </c>
      <c r="H59" s="3">
        <v>2101</v>
      </c>
      <c r="I59">
        <v>2.8170000000000002</v>
      </c>
      <c r="J59" t="s">
        <v>15</v>
      </c>
      <c r="K59" t="s">
        <v>15</v>
      </c>
      <c r="L59" t="s">
        <v>15</v>
      </c>
      <c r="M59" t="s">
        <v>15</v>
      </c>
      <c r="O59">
        <v>22</v>
      </c>
      <c r="P59" t="s">
        <v>227</v>
      </c>
      <c r="Q59" s="2">
        <v>43858.485798611109</v>
      </c>
      <c r="R59" t="s">
        <v>13</v>
      </c>
      <c r="S59" t="s">
        <v>14</v>
      </c>
      <c r="T59">
        <v>0</v>
      </c>
      <c r="U59" t="s">
        <v>15</v>
      </c>
      <c r="V59" t="s">
        <v>15</v>
      </c>
      <c r="W59" t="s">
        <v>15</v>
      </c>
      <c r="X59" t="s">
        <v>15</v>
      </c>
      <c r="Y59" t="s">
        <v>15</v>
      </c>
      <c r="Z59" t="s">
        <v>15</v>
      </c>
      <c r="AA59" t="s">
        <v>15</v>
      </c>
      <c r="AC59">
        <v>22</v>
      </c>
      <c r="AD59" t="s">
        <v>227</v>
      </c>
      <c r="AE59" s="2">
        <v>43858.485798611109</v>
      </c>
      <c r="AF59" t="s">
        <v>13</v>
      </c>
      <c r="AG59" t="s">
        <v>14</v>
      </c>
      <c r="AH59">
        <v>0</v>
      </c>
      <c r="AI59">
        <v>12.308</v>
      </c>
      <c r="AJ59" s="3">
        <v>1862</v>
      </c>
      <c r="AK59">
        <v>380.40100000000001</v>
      </c>
      <c r="AL59" t="s">
        <v>15</v>
      </c>
      <c r="AM59" t="s">
        <v>15</v>
      </c>
      <c r="AN59" t="s">
        <v>15</v>
      </c>
      <c r="AO59" t="s">
        <v>15</v>
      </c>
      <c r="AS59" s="18">
        <v>39</v>
      </c>
      <c r="AT59" s="8">
        <f t="shared" si="0"/>
        <v>2.1652177321580006</v>
      </c>
      <c r="AU59" s="8">
        <f t="shared" si="1"/>
        <v>393.51949277704</v>
      </c>
    </row>
    <row r="60" spans="1:47" customFormat="1" ht="14.4" x14ac:dyDescent="0.3">
      <c r="A60">
        <v>20</v>
      </c>
      <c r="B60" t="s">
        <v>228</v>
      </c>
      <c r="C60" s="2">
        <v>43873.561620370368</v>
      </c>
      <c r="D60" t="s">
        <v>13</v>
      </c>
      <c r="E60" t="s">
        <v>14</v>
      </c>
      <c r="F60">
        <v>0</v>
      </c>
      <c r="G60">
        <v>6.0970000000000004</v>
      </c>
      <c r="H60" s="3">
        <v>2054</v>
      </c>
      <c r="I60">
        <v>2.7109999999999999</v>
      </c>
      <c r="J60" t="s">
        <v>15</v>
      </c>
      <c r="K60" t="s">
        <v>15</v>
      </c>
      <c r="L60" t="s">
        <v>15</v>
      </c>
      <c r="M60" t="s">
        <v>15</v>
      </c>
      <c r="O60">
        <v>20</v>
      </c>
      <c r="P60" t="s">
        <v>228</v>
      </c>
      <c r="Q60" s="2">
        <v>43873.561620370368</v>
      </c>
      <c r="R60" t="s">
        <v>13</v>
      </c>
      <c r="S60" t="s">
        <v>14</v>
      </c>
      <c r="T60">
        <v>0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C60">
        <v>20</v>
      </c>
      <c r="AD60" t="s">
        <v>228</v>
      </c>
      <c r="AE60" s="2">
        <v>43873.561620370368</v>
      </c>
      <c r="AF60" t="s">
        <v>13</v>
      </c>
      <c r="AG60" t="s">
        <v>14</v>
      </c>
      <c r="AH60">
        <v>0</v>
      </c>
      <c r="AI60">
        <v>12.279</v>
      </c>
      <c r="AJ60" s="3">
        <v>3107</v>
      </c>
      <c r="AK60">
        <v>594.92200000000003</v>
      </c>
      <c r="AL60" t="s">
        <v>15</v>
      </c>
      <c r="AM60" t="s">
        <v>15</v>
      </c>
      <c r="AN60" t="s">
        <v>15</v>
      </c>
      <c r="AO60" t="s">
        <v>15</v>
      </c>
      <c r="AS60" s="18">
        <v>40</v>
      </c>
      <c r="AT60" s="8">
        <f t="shared" si="0"/>
        <v>2.0535194831279999</v>
      </c>
      <c r="AU60" s="8">
        <f t="shared" si="1"/>
        <v>585.07881266433992</v>
      </c>
    </row>
    <row r="61" spans="1:47" customFormat="1" ht="14.4" x14ac:dyDescent="0.3">
      <c r="A61">
        <v>18</v>
      </c>
      <c r="B61" t="s">
        <v>227</v>
      </c>
      <c r="C61" s="2">
        <v>43880.510497685187</v>
      </c>
      <c r="D61" t="s">
        <v>13</v>
      </c>
      <c r="E61" t="s">
        <v>14</v>
      </c>
      <c r="F61">
        <v>0</v>
      </c>
      <c r="G61">
        <v>6.0890000000000004</v>
      </c>
      <c r="H61" s="3">
        <v>2067</v>
      </c>
      <c r="I61">
        <v>2.7389999999999999</v>
      </c>
      <c r="J61" t="s">
        <v>15</v>
      </c>
      <c r="K61" t="s">
        <v>15</v>
      </c>
      <c r="L61" t="s">
        <v>15</v>
      </c>
      <c r="M61" t="s">
        <v>15</v>
      </c>
      <c r="O61">
        <v>18</v>
      </c>
      <c r="P61" t="s">
        <v>227</v>
      </c>
      <c r="Q61" s="2">
        <v>43880.510497685187</v>
      </c>
      <c r="R61" t="s">
        <v>13</v>
      </c>
      <c r="S61" t="s">
        <v>14</v>
      </c>
      <c r="T61">
        <v>0</v>
      </c>
      <c r="U61" t="s">
        <v>15</v>
      </c>
      <c r="V61" t="s">
        <v>15</v>
      </c>
      <c r="W61" t="s">
        <v>15</v>
      </c>
      <c r="X61" t="s">
        <v>15</v>
      </c>
      <c r="Y61" t="s">
        <v>15</v>
      </c>
      <c r="Z61" t="s">
        <v>15</v>
      </c>
      <c r="AA61" t="s">
        <v>15</v>
      </c>
      <c r="AC61">
        <v>18</v>
      </c>
      <c r="AD61" t="s">
        <v>227</v>
      </c>
      <c r="AE61" s="2">
        <v>43880.510497685187</v>
      </c>
      <c r="AF61" t="s">
        <v>13</v>
      </c>
      <c r="AG61" t="s">
        <v>14</v>
      </c>
      <c r="AH61">
        <v>0</v>
      </c>
      <c r="AI61">
        <v>12.286</v>
      </c>
      <c r="AJ61" s="3">
        <v>2227</v>
      </c>
      <c r="AK61">
        <v>443.2</v>
      </c>
      <c r="AL61" t="s">
        <v>15</v>
      </c>
      <c r="AM61" t="s">
        <v>15</v>
      </c>
      <c r="AN61" t="s">
        <v>15</v>
      </c>
      <c r="AO61" t="s">
        <v>15</v>
      </c>
      <c r="AS61" s="18">
        <v>41</v>
      </c>
      <c r="AT61" s="8">
        <f t="shared" si="0"/>
        <v>2.0844109608620003</v>
      </c>
      <c r="AU61" s="8">
        <f t="shared" si="1"/>
        <v>449.67538763713992</v>
      </c>
    </row>
    <row r="62" spans="1:47" customFormat="1" ht="14.4" x14ac:dyDescent="0.3">
      <c r="A62">
        <v>19</v>
      </c>
      <c r="B62" t="s">
        <v>229</v>
      </c>
      <c r="C62" s="2">
        <v>43893.655358796299</v>
      </c>
      <c r="D62" t="s">
        <v>13</v>
      </c>
      <c r="E62" t="s">
        <v>14</v>
      </c>
      <c r="F62">
        <v>0</v>
      </c>
      <c r="G62">
        <v>6.0970000000000004</v>
      </c>
      <c r="H62" s="3">
        <v>1795</v>
      </c>
      <c r="I62">
        <v>2.121</v>
      </c>
      <c r="J62" t="s">
        <v>15</v>
      </c>
      <c r="K62" t="s">
        <v>15</v>
      </c>
      <c r="L62" t="s">
        <v>15</v>
      </c>
      <c r="M62" t="s">
        <v>15</v>
      </c>
      <c r="O62">
        <v>19</v>
      </c>
      <c r="P62" t="s">
        <v>229</v>
      </c>
      <c r="Q62" s="2">
        <v>43893.655358796299</v>
      </c>
      <c r="R62" t="s">
        <v>13</v>
      </c>
      <c r="S62" t="s">
        <v>14</v>
      </c>
      <c r="T62">
        <v>0</v>
      </c>
      <c r="U62" t="s">
        <v>15</v>
      </c>
      <c r="V62" t="s">
        <v>15</v>
      </c>
      <c r="W62" t="s">
        <v>15</v>
      </c>
      <c r="X62" t="s">
        <v>15</v>
      </c>
      <c r="Y62" t="s">
        <v>15</v>
      </c>
      <c r="Z62" t="s">
        <v>15</v>
      </c>
      <c r="AA62" t="s">
        <v>15</v>
      </c>
      <c r="AC62">
        <v>19</v>
      </c>
      <c r="AD62" t="s">
        <v>229</v>
      </c>
      <c r="AE62" s="2">
        <v>43893.655358796299</v>
      </c>
      <c r="AF62" t="s">
        <v>13</v>
      </c>
      <c r="AG62" t="s">
        <v>14</v>
      </c>
      <c r="AH62">
        <v>0</v>
      </c>
      <c r="AI62">
        <v>12.260999999999999</v>
      </c>
      <c r="AJ62" s="3">
        <v>3195</v>
      </c>
      <c r="AK62">
        <v>610.11900000000003</v>
      </c>
      <c r="AL62" t="s">
        <v>15</v>
      </c>
      <c r="AM62" t="s">
        <v>15</v>
      </c>
      <c r="AN62" t="s">
        <v>15</v>
      </c>
      <c r="AO62" t="s">
        <v>15</v>
      </c>
      <c r="AS62" s="18">
        <v>42</v>
      </c>
      <c r="AT62" s="8">
        <f t="shared" si="0"/>
        <v>1.4386690899499999</v>
      </c>
      <c r="AU62" s="8">
        <f t="shared" si="1"/>
        <v>598.62023359649993</v>
      </c>
    </row>
    <row r="63" spans="1:47" customFormat="1" ht="14.4" x14ac:dyDescent="0.3">
      <c r="A63">
        <v>30</v>
      </c>
      <c r="B63" t="s">
        <v>230</v>
      </c>
      <c r="C63" s="2">
        <v>43899.56391203704</v>
      </c>
      <c r="D63" t="s">
        <v>13</v>
      </c>
      <c r="E63" t="s">
        <v>14</v>
      </c>
      <c r="F63">
        <v>0</v>
      </c>
      <c r="G63">
        <v>6.1159999999999997</v>
      </c>
      <c r="H63" s="3">
        <v>1922</v>
      </c>
      <c r="I63">
        <v>2.41</v>
      </c>
      <c r="J63" t="s">
        <v>15</v>
      </c>
      <c r="K63" t="s">
        <v>15</v>
      </c>
      <c r="L63" t="s">
        <v>15</v>
      </c>
      <c r="M63" t="s">
        <v>15</v>
      </c>
      <c r="O63">
        <v>30</v>
      </c>
      <c r="P63" t="s">
        <v>230</v>
      </c>
      <c r="Q63" s="2">
        <v>43899.56391203704</v>
      </c>
      <c r="R63" t="s">
        <v>13</v>
      </c>
      <c r="S63" t="s">
        <v>14</v>
      </c>
      <c r="T63">
        <v>0</v>
      </c>
      <c r="U63" t="s">
        <v>15</v>
      </c>
      <c r="V63" t="s">
        <v>15</v>
      </c>
      <c r="W63" t="s">
        <v>15</v>
      </c>
      <c r="X63" t="s">
        <v>15</v>
      </c>
      <c r="Y63" t="s">
        <v>15</v>
      </c>
      <c r="Z63" t="s">
        <v>15</v>
      </c>
      <c r="AA63" t="s">
        <v>15</v>
      </c>
      <c r="AC63">
        <v>30</v>
      </c>
      <c r="AD63" t="s">
        <v>230</v>
      </c>
      <c r="AE63" s="2">
        <v>43899.56391203704</v>
      </c>
      <c r="AF63" t="s">
        <v>13</v>
      </c>
      <c r="AG63" t="s">
        <v>14</v>
      </c>
      <c r="AH63">
        <v>0</v>
      </c>
      <c r="AI63">
        <v>12.308999999999999</v>
      </c>
      <c r="AJ63" s="3">
        <v>2441</v>
      </c>
      <c r="AK63">
        <v>480.07</v>
      </c>
      <c r="AL63" t="s">
        <v>15</v>
      </c>
      <c r="AM63" t="s">
        <v>15</v>
      </c>
      <c r="AN63" t="s">
        <v>15</v>
      </c>
      <c r="AO63" t="s">
        <v>15</v>
      </c>
      <c r="AS63" s="18">
        <v>43</v>
      </c>
      <c r="AT63" s="8">
        <f t="shared" si="0"/>
        <v>1.7400159708720007</v>
      </c>
      <c r="AU63" s="8">
        <f t="shared" si="1"/>
        <v>482.60123436946003</v>
      </c>
    </row>
    <row r="64" spans="1:47" customFormat="1" ht="14.4" x14ac:dyDescent="0.3">
      <c r="A64">
        <v>92</v>
      </c>
      <c r="B64" t="s">
        <v>231</v>
      </c>
      <c r="C64" s="2">
        <v>43907.483217592591</v>
      </c>
      <c r="D64" t="s">
        <v>13</v>
      </c>
      <c r="E64" t="s">
        <v>14</v>
      </c>
      <c r="F64">
        <v>0</v>
      </c>
      <c r="G64">
        <v>6.1</v>
      </c>
      <c r="H64" s="3">
        <v>2213</v>
      </c>
      <c r="I64">
        <v>3.0720000000000001</v>
      </c>
      <c r="J64" t="s">
        <v>15</v>
      </c>
      <c r="K64" t="s">
        <v>15</v>
      </c>
      <c r="L64" t="s">
        <v>15</v>
      </c>
      <c r="M64" t="s">
        <v>15</v>
      </c>
      <c r="O64">
        <v>92</v>
      </c>
      <c r="P64" t="s">
        <v>231</v>
      </c>
      <c r="Q64" s="2">
        <v>43907.483217592591</v>
      </c>
      <c r="R64" t="s">
        <v>13</v>
      </c>
      <c r="S64" t="s">
        <v>14</v>
      </c>
      <c r="T64">
        <v>0</v>
      </c>
      <c r="U64" t="s">
        <v>15</v>
      </c>
      <c r="V64" t="s">
        <v>15</v>
      </c>
      <c r="W64" t="s">
        <v>15</v>
      </c>
      <c r="X64" t="s">
        <v>15</v>
      </c>
      <c r="Y64" t="s">
        <v>15</v>
      </c>
      <c r="Z64" t="s">
        <v>15</v>
      </c>
      <c r="AA64" t="s">
        <v>15</v>
      </c>
      <c r="AC64">
        <v>92</v>
      </c>
      <c r="AD64" t="s">
        <v>231</v>
      </c>
      <c r="AE64" s="2">
        <v>43907.483217592591</v>
      </c>
      <c r="AF64" t="s">
        <v>13</v>
      </c>
      <c r="AG64" t="s">
        <v>14</v>
      </c>
      <c r="AH64">
        <v>0</v>
      </c>
      <c r="AI64">
        <v>12.268000000000001</v>
      </c>
      <c r="AJ64" s="3">
        <v>2680</v>
      </c>
      <c r="AK64">
        <v>521.30899999999997</v>
      </c>
      <c r="AL64" t="s">
        <v>15</v>
      </c>
      <c r="AM64" t="s">
        <v>15</v>
      </c>
      <c r="AN64" t="s">
        <v>15</v>
      </c>
      <c r="AO64" t="s">
        <v>15</v>
      </c>
      <c r="AS64" s="18">
        <v>44</v>
      </c>
      <c r="AT64" s="8">
        <f t="shared" si="0"/>
        <v>2.4315446839020001</v>
      </c>
      <c r="AU64" s="8">
        <f t="shared" si="1"/>
        <v>519.37492918399994</v>
      </c>
    </row>
    <row r="65" spans="1:47" customFormat="1" ht="14.4" x14ac:dyDescent="0.3">
      <c r="A65">
        <v>59</v>
      </c>
      <c r="B65" t="s">
        <v>232</v>
      </c>
      <c r="C65" s="2">
        <v>43908.43346064815</v>
      </c>
      <c r="D65" t="s">
        <v>13</v>
      </c>
      <c r="E65" t="s">
        <v>14</v>
      </c>
      <c r="F65">
        <v>0</v>
      </c>
      <c r="G65">
        <v>6.1079999999999997</v>
      </c>
      <c r="H65" s="3">
        <v>2474</v>
      </c>
      <c r="I65">
        <v>3.6659999999999999</v>
      </c>
      <c r="J65" t="s">
        <v>15</v>
      </c>
      <c r="K65" t="s">
        <v>15</v>
      </c>
      <c r="L65" t="s">
        <v>15</v>
      </c>
      <c r="M65" t="s">
        <v>15</v>
      </c>
      <c r="O65">
        <v>59</v>
      </c>
      <c r="P65" t="s">
        <v>232</v>
      </c>
      <c r="Q65" s="2">
        <v>43908.43346064815</v>
      </c>
      <c r="R65" t="s">
        <v>13</v>
      </c>
      <c r="S65" t="s">
        <v>14</v>
      </c>
      <c r="T65">
        <v>0</v>
      </c>
      <c r="U65" t="s">
        <v>15</v>
      </c>
      <c r="V65" t="s">
        <v>15</v>
      </c>
      <c r="W65" t="s">
        <v>15</v>
      </c>
      <c r="X65" t="s">
        <v>15</v>
      </c>
      <c r="Y65" t="s">
        <v>15</v>
      </c>
      <c r="Z65" t="s">
        <v>15</v>
      </c>
      <c r="AA65" t="s">
        <v>15</v>
      </c>
      <c r="AC65">
        <v>59</v>
      </c>
      <c r="AD65" t="s">
        <v>232</v>
      </c>
      <c r="AE65" s="2">
        <v>43908.43346064815</v>
      </c>
      <c r="AF65" t="s">
        <v>13</v>
      </c>
      <c r="AG65" t="s">
        <v>14</v>
      </c>
      <c r="AH65">
        <v>0</v>
      </c>
      <c r="AI65">
        <v>12.252000000000001</v>
      </c>
      <c r="AJ65" s="3">
        <v>2690</v>
      </c>
      <c r="AK65">
        <v>523.08699999999999</v>
      </c>
      <c r="AL65" t="s">
        <v>15</v>
      </c>
      <c r="AM65" t="s">
        <v>15</v>
      </c>
      <c r="AN65" t="s">
        <v>15</v>
      </c>
      <c r="AO65" t="s">
        <v>15</v>
      </c>
      <c r="AS65" s="18">
        <v>45</v>
      </c>
      <c r="AT65" s="8">
        <f t="shared" si="0"/>
        <v>3.0530147452079999</v>
      </c>
      <c r="AU65" s="8">
        <f t="shared" si="1"/>
        <v>520.91360902600002</v>
      </c>
    </row>
    <row r="66" spans="1:47" customFormat="1" ht="14.4" x14ac:dyDescent="0.3">
      <c r="A66">
        <v>18</v>
      </c>
      <c r="B66" t="s">
        <v>233</v>
      </c>
      <c r="C66" s="2">
        <v>44004.477708333332</v>
      </c>
      <c r="D66" t="s">
        <v>13</v>
      </c>
      <c r="E66" t="s">
        <v>14</v>
      </c>
      <c r="F66">
        <v>0</v>
      </c>
      <c r="G66">
        <v>6.0519999999999996</v>
      </c>
      <c r="H66" s="3">
        <v>2051</v>
      </c>
      <c r="I66">
        <v>0</v>
      </c>
      <c r="J66" t="s">
        <v>15</v>
      </c>
      <c r="K66" t="s">
        <v>15</v>
      </c>
      <c r="L66" t="s">
        <v>15</v>
      </c>
      <c r="M66" t="s">
        <v>15</v>
      </c>
      <c r="O66">
        <v>18</v>
      </c>
      <c r="P66" t="s">
        <v>233</v>
      </c>
      <c r="Q66" s="2">
        <v>44004.477708333332</v>
      </c>
      <c r="R66" t="s">
        <v>13</v>
      </c>
      <c r="S66" t="s">
        <v>14</v>
      </c>
      <c r="T66">
        <v>0</v>
      </c>
      <c r="U66" t="s">
        <v>15</v>
      </c>
      <c r="V66" t="s">
        <v>15</v>
      </c>
      <c r="W66" t="s">
        <v>15</v>
      </c>
      <c r="X66" t="s">
        <v>15</v>
      </c>
      <c r="Y66" t="s">
        <v>15</v>
      </c>
      <c r="Z66" t="s">
        <v>15</v>
      </c>
      <c r="AA66" t="s">
        <v>15</v>
      </c>
      <c r="AC66">
        <v>18</v>
      </c>
      <c r="AD66" t="s">
        <v>233</v>
      </c>
      <c r="AE66" s="2">
        <v>44004.477708333332</v>
      </c>
      <c r="AF66" t="s">
        <v>13</v>
      </c>
      <c r="AG66" t="s">
        <v>14</v>
      </c>
      <c r="AH66">
        <v>0</v>
      </c>
      <c r="AI66">
        <v>12.189</v>
      </c>
      <c r="AJ66" s="3">
        <v>3785</v>
      </c>
      <c r="AK66">
        <v>0</v>
      </c>
      <c r="AL66" t="s">
        <v>15</v>
      </c>
      <c r="AM66" t="s">
        <v>15</v>
      </c>
      <c r="AN66" t="s">
        <v>15</v>
      </c>
      <c r="AO66" t="s">
        <v>15</v>
      </c>
      <c r="AS66" s="18">
        <v>46</v>
      </c>
      <c r="AT66" s="20">
        <f t="shared" ref="AT66:AT73" si="2">IF(H66&lt;15000,((0.00000002125*H66^2)+(0.002705*H66)+(-4.371)),(IF(H66&lt;700000,((-0.0000000008162*H66^2)+(0.003141*H66)+(0.4702)), ((0.000000003285*V66^2)+(0.1899*V66)+(559.5)))))</f>
        <v>1.2663452712499996</v>
      </c>
      <c r="AU66" s="21">
        <f t="shared" ref="AU66:AU73" si="3">((-0.00000006277*AJ66^2)+(0.1854*AJ66)+(34.83))</f>
        <v>735.66974285675008</v>
      </c>
    </row>
    <row r="67" spans="1:47" ht="14.4" x14ac:dyDescent="0.3">
      <c r="A67">
        <v>27</v>
      </c>
      <c r="B67" t="s">
        <v>234</v>
      </c>
      <c r="C67" s="2">
        <v>44004.543912037036</v>
      </c>
      <c r="D67" t="s">
        <v>13</v>
      </c>
      <c r="E67" t="s">
        <v>14</v>
      </c>
      <c r="F67">
        <v>0</v>
      </c>
      <c r="G67">
        <v>6.0590000000000002</v>
      </c>
      <c r="H67" s="3">
        <v>2269</v>
      </c>
      <c r="I67">
        <v>1E-3</v>
      </c>
      <c r="J67" t="s">
        <v>15</v>
      </c>
      <c r="K67" t="s">
        <v>15</v>
      </c>
      <c r="L67" t="s">
        <v>15</v>
      </c>
      <c r="M67" t="s">
        <v>15</v>
      </c>
      <c r="N67"/>
      <c r="O67">
        <v>27</v>
      </c>
      <c r="P67" t="s">
        <v>234</v>
      </c>
      <c r="Q67" s="2">
        <v>44004.543912037036</v>
      </c>
      <c r="R67" t="s">
        <v>13</v>
      </c>
      <c r="S67" t="s">
        <v>14</v>
      </c>
      <c r="T67">
        <v>0</v>
      </c>
      <c r="U67" t="s">
        <v>15</v>
      </c>
      <c r="V67" t="s">
        <v>15</v>
      </c>
      <c r="W67" t="s">
        <v>15</v>
      </c>
      <c r="X67" t="s">
        <v>15</v>
      </c>
      <c r="Y67" t="s">
        <v>15</v>
      </c>
      <c r="Z67" t="s">
        <v>15</v>
      </c>
      <c r="AA67" t="s">
        <v>15</v>
      </c>
      <c r="AB67"/>
      <c r="AC67">
        <v>27</v>
      </c>
      <c r="AD67" t="s">
        <v>234</v>
      </c>
      <c r="AE67" s="2">
        <v>44004.543912037036</v>
      </c>
      <c r="AF67" t="s">
        <v>13</v>
      </c>
      <c r="AG67" t="s">
        <v>14</v>
      </c>
      <c r="AH67">
        <v>0</v>
      </c>
      <c r="AI67">
        <v>12.205</v>
      </c>
      <c r="AJ67" s="3">
        <v>1936</v>
      </c>
      <c r="AK67">
        <v>0.379</v>
      </c>
      <c r="AL67" t="s">
        <v>15</v>
      </c>
      <c r="AM67" t="s">
        <v>15</v>
      </c>
      <c r="AN67" t="s">
        <v>15</v>
      </c>
      <c r="AO67" t="s">
        <v>15</v>
      </c>
      <c r="AR67" s="11"/>
      <c r="AS67" s="18">
        <v>47</v>
      </c>
      <c r="AT67" s="20">
        <f t="shared" si="2"/>
        <v>1.8760476712499994</v>
      </c>
      <c r="AU67" s="21">
        <f t="shared" si="3"/>
        <v>393.52913201408001</v>
      </c>
    </row>
    <row r="68" spans="1:47" customFormat="1" ht="14.4" x14ac:dyDescent="0.3">
      <c r="A68">
        <v>28</v>
      </c>
      <c r="B68" t="s">
        <v>235</v>
      </c>
      <c r="C68" s="2">
        <v>44004.565127314818</v>
      </c>
      <c r="D68" t="s">
        <v>13</v>
      </c>
      <c r="E68" t="s">
        <v>14</v>
      </c>
      <c r="F68">
        <v>0</v>
      </c>
      <c r="G68">
        <v>6.0469999999999997</v>
      </c>
      <c r="H68" s="3">
        <v>2299</v>
      </c>
      <c r="I68">
        <v>1E-3</v>
      </c>
      <c r="J68" t="s">
        <v>15</v>
      </c>
      <c r="K68" t="s">
        <v>15</v>
      </c>
      <c r="L68" t="s">
        <v>15</v>
      </c>
      <c r="M68" t="s">
        <v>15</v>
      </c>
      <c r="O68">
        <v>28</v>
      </c>
      <c r="P68" t="s">
        <v>235</v>
      </c>
      <c r="Q68" s="2">
        <v>44004.565127314818</v>
      </c>
      <c r="R68" t="s">
        <v>13</v>
      </c>
      <c r="S68" t="s">
        <v>14</v>
      </c>
      <c r="T68">
        <v>0</v>
      </c>
      <c r="U68" t="s">
        <v>15</v>
      </c>
      <c r="V68" t="s">
        <v>15</v>
      </c>
      <c r="W68" t="s">
        <v>15</v>
      </c>
      <c r="X68" t="s">
        <v>15</v>
      </c>
      <c r="Y68" t="s">
        <v>15</v>
      </c>
      <c r="Z68" t="s">
        <v>15</v>
      </c>
      <c r="AA68" t="s">
        <v>15</v>
      </c>
      <c r="AC68">
        <v>28</v>
      </c>
      <c r="AD68" t="s">
        <v>235</v>
      </c>
      <c r="AE68" s="2">
        <v>44004.565127314818</v>
      </c>
      <c r="AF68" t="s">
        <v>13</v>
      </c>
      <c r="AG68" t="s">
        <v>14</v>
      </c>
      <c r="AH68">
        <v>0</v>
      </c>
      <c r="AI68">
        <v>12.179</v>
      </c>
      <c r="AJ68" s="3">
        <v>2219</v>
      </c>
      <c r="AK68">
        <v>0.438</v>
      </c>
      <c r="AL68" t="s">
        <v>15</v>
      </c>
      <c r="AM68" t="s">
        <v>15</v>
      </c>
      <c r="AN68" t="s">
        <v>15</v>
      </c>
      <c r="AO68" t="s">
        <v>15</v>
      </c>
      <c r="AS68" s="18">
        <v>48</v>
      </c>
      <c r="AT68" s="20">
        <f t="shared" si="2"/>
        <v>1.96010977125</v>
      </c>
      <c r="AU68" s="21">
        <f t="shared" si="3"/>
        <v>445.92352296803</v>
      </c>
    </row>
    <row r="69" spans="1:47" customFormat="1" ht="14.4" x14ac:dyDescent="0.3">
      <c r="A69">
        <v>29</v>
      </c>
      <c r="B69" t="s">
        <v>236</v>
      </c>
      <c r="C69" s="2">
        <v>44004.586342592593</v>
      </c>
      <c r="D69" t="s">
        <v>13</v>
      </c>
      <c r="E69" t="s">
        <v>14</v>
      </c>
      <c r="F69">
        <v>0</v>
      </c>
      <c r="G69">
        <v>6.0460000000000003</v>
      </c>
      <c r="H69" s="3">
        <v>2212</v>
      </c>
      <c r="I69">
        <v>1E-3</v>
      </c>
      <c r="J69" t="s">
        <v>15</v>
      </c>
      <c r="K69" t="s">
        <v>15</v>
      </c>
      <c r="L69" t="s">
        <v>15</v>
      </c>
      <c r="M69" t="s">
        <v>15</v>
      </c>
      <c r="O69">
        <v>29</v>
      </c>
      <c r="P69" t="s">
        <v>236</v>
      </c>
      <c r="Q69" s="2">
        <v>44004.586342592593</v>
      </c>
      <c r="R69" t="s">
        <v>13</v>
      </c>
      <c r="S69" t="s">
        <v>14</v>
      </c>
      <c r="T69">
        <v>0</v>
      </c>
      <c r="U69" t="s">
        <v>15</v>
      </c>
      <c r="V69" t="s">
        <v>15</v>
      </c>
      <c r="W69" t="s">
        <v>15</v>
      </c>
      <c r="X69" t="s">
        <v>15</v>
      </c>
      <c r="Y69" t="s">
        <v>15</v>
      </c>
      <c r="Z69" t="s">
        <v>15</v>
      </c>
      <c r="AA69" t="s">
        <v>15</v>
      </c>
      <c r="AC69">
        <v>29</v>
      </c>
      <c r="AD69" t="s">
        <v>236</v>
      </c>
      <c r="AE69" s="2">
        <v>44004.586342592593</v>
      </c>
      <c r="AF69" t="s">
        <v>13</v>
      </c>
      <c r="AG69" t="s">
        <v>14</v>
      </c>
      <c r="AH69">
        <v>0</v>
      </c>
      <c r="AI69">
        <v>12.151</v>
      </c>
      <c r="AJ69" s="3">
        <v>2045</v>
      </c>
      <c r="AK69">
        <v>0.40200000000000002</v>
      </c>
      <c r="AL69" t="s">
        <v>15</v>
      </c>
      <c r="AM69" t="s">
        <v>15</v>
      </c>
      <c r="AN69" t="s">
        <v>15</v>
      </c>
      <c r="AO69" t="s">
        <v>15</v>
      </c>
      <c r="AS69" s="18">
        <v>49</v>
      </c>
      <c r="AT69" s="20">
        <f t="shared" si="2"/>
        <v>1.7164350599999993</v>
      </c>
      <c r="AU69" s="21">
        <f t="shared" si="3"/>
        <v>413.71049429075003</v>
      </c>
    </row>
    <row r="70" spans="1:47" customFormat="1" ht="14.4" x14ac:dyDescent="0.3">
      <c r="A70">
        <v>44</v>
      </c>
      <c r="B70" t="s">
        <v>237</v>
      </c>
      <c r="C70" s="2">
        <v>44005.428136574075</v>
      </c>
      <c r="D70" t="s">
        <v>13</v>
      </c>
      <c r="E70" t="s">
        <v>14</v>
      </c>
      <c r="F70">
        <v>0</v>
      </c>
      <c r="G70">
        <v>6.0720000000000001</v>
      </c>
      <c r="H70" s="3">
        <v>2336</v>
      </c>
      <c r="I70">
        <v>1E-3</v>
      </c>
      <c r="J70" t="s">
        <v>15</v>
      </c>
      <c r="K70" t="s">
        <v>15</v>
      </c>
      <c r="L70" t="s">
        <v>15</v>
      </c>
      <c r="M70" t="s">
        <v>15</v>
      </c>
      <c r="O70">
        <v>44</v>
      </c>
      <c r="P70" t="s">
        <v>237</v>
      </c>
      <c r="Q70" s="2">
        <v>44005.428136574075</v>
      </c>
      <c r="R70" t="s">
        <v>13</v>
      </c>
      <c r="S70" t="s">
        <v>14</v>
      </c>
      <c r="T70">
        <v>0</v>
      </c>
      <c r="U70" t="s">
        <v>15</v>
      </c>
      <c r="V70" t="s">
        <v>15</v>
      </c>
      <c r="W70" t="s">
        <v>15</v>
      </c>
      <c r="X70" t="s">
        <v>15</v>
      </c>
      <c r="Y70" t="s">
        <v>15</v>
      </c>
      <c r="Z70" t="s">
        <v>15</v>
      </c>
      <c r="AA70" t="s">
        <v>15</v>
      </c>
      <c r="AC70">
        <v>44</v>
      </c>
      <c r="AD70" t="s">
        <v>237</v>
      </c>
      <c r="AE70" s="2">
        <v>44005.428136574075</v>
      </c>
      <c r="AF70" t="s">
        <v>13</v>
      </c>
      <c r="AG70" t="s">
        <v>14</v>
      </c>
      <c r="AH70">
        <v>0</v>
      </c>
      <c r="AI70">
        <v>12.221</v>
      </c>
      <c r="AJ70" s="3">
        <v>3573</v>
      </c>
      <c r="AK70">
        <v>0.71799999999999997</v>
      </c>
      <c r="AL70" t="s">
        <v>15</v>
      </c>
      <c r="AM70" t="s">
        <v>15</v>
      </c>
      <c r="AN70" t="s">
        <v>15</v>
      </c>
      <c r="AO70" t="s">
        <v>15</v>
      </c>
      <c r="AS70" s="18">
        <v>50</v>
      </c>
      <c r="AT70" s="20">
        <f t="shared" si="2"/>
        <v>2.0638390399999995</v>
      </c>
      <c r="AU70" s="21">
        <f t="shared" si="3"/>
        <v>696.46285752867004</v>
      </c>
    </row>
    <row r="71" spans="1:47" customFormat="1" ht="14.4" x14ac:dyDescent="0.3">
      <c r="A71">
        <v>40</v>
      </c>
      <c r="B71" t="s">
        <v>238</v>
      </c>
      <c r="C71" s="2">
        <v>44006.384895833333</v>
      </c>
      <c r="D71" t="s">
        <v>13</v>
      </c>
      <c r="E71" t="s">
        <v>14</v>
      </c>
      <c r="F71">
        <v>0</v>
      </c>
      <c r="G71">
        <v>6.0730000000000004</v>
      </c>
      <c r="H71" s="3">
        <v>2469</v>
      </c>
      <c r="I71">
        <v>2E-3</v>
      </c>
      <c r="J71" t="s">
        <v>15</v>
      </c>
      <c r="K71" t="s">
        <v>15</v>
      </c>
      <c r="L71" t="s">
        <v>15</v>
      </c>
      <c r="M71" t="s">
        <v>15</v>
      </c>
      <c r="O71">
        <v>40</v>
      </c>
      <c r="P71" t="s">
        <v>238</v>
      </c>
      <c r="Q71" s="2">
        <v>44006.384895833333</v>
      </c>
      <c r="R71" t="s">
        <v>13</v>
      </c>
      <c r="S71" t="s">
        <v>14</v>
      </c>
      <c r="T71">
        <v>0</v>
      </c>
      <c r="U71" t="s">
        <v>15</v>
      </c>
      <c r="V71" t="s">
        <v>15</v>
      </c>
      <c r="W71" t="s">
        <v>15</v>
      </c>
      <c r="X71" t="s">
        <v>15</v>
      </c>
      <c r="Y71" t="s">
        <v>15</v>
      </c>
      <c r="Z71" t="s">
        <v>15</v>
      </c>
      <c r="AA71" t="s">
        <v>15</v>
      </c>
      <c r="AC71">
        <v>40</v>
      </c>
      <c r="AD71" t="s">
        <v>238</v>
      </c>
      <c r="AE71" s="2">
        <v>44006.384895833333</v>
      </c>
      <c r="AF71" t="s">
        <v>13</v>
      </c>
      <c r="AG71" t="s">
        <v>14</v>
      </c>
      <c r="AH71">
        <v>0</v>
      </c>
      <c r="AI71">
        <v>12.215999999999999</v>
      </c>
      <c r="AJ71" s="3">
        <v>2982</v>
      </c>
      <c r="AK71">
        <v>0.59599999999999997</v>
      </c>
      <c r="AL71" t="s">
        <v>15</v>
      </c>
      <c r="AM71" t="s">
        <v>15</v>
      </c>
      <c r="AN71" t="s">
        <v>15</v>
      </c>
      <c r="AO71" t="s">
        <v>15</v>
      </c>
      <c r="AS71" s="18">
        <v>51</v>
      </c>
      <c r="AT71" s="20">
        <f t="shared" si="2"/>
        <v>2.4371841712499993</v>
      </c>
      <c r="AU71" s="21">
        <f t="shared" si="3"/>
        <v>587.13462882252009</v>
      </c>
    </row>
    <row r="72" spans="1:47" customFormat="1" ht="14.4" x14ac:dyDescent="0.3">
      <c r="A72">
        <v>13</v>
      </c>
      <c r="B72" t="s">
        <v>239</v>
      </c>
      <c r="C72" s="2">
        <v>44007.444143518522</v>
      </c>
      <c r="D72" t="s">
        <v>13</v>
      </c>
      <c r="E72" t="s">
        <v>14</v>
      </c>
      <c r="F72">
        <v>0</v>
      </c>
      <c r="G72">
        <v>6.0830000000000002</v>
      </c>
      <c r="H72" s="3">
        <v>2364</v>
      </c>
      <c r="I72">
        <v>0.123</v>
      </c>
      <c r="J72" t="s">
        <v>15</v>
      </c>
      <c r="K72" t="s">
        <v>15</v>
      </c>
      <c r="L72" t="s">
        <v>15</v>
      </c>
      <c r="M72" t="s">
        <v>15</v>
      </c>
      <c r="O72">
        <v>13</v>
      </c>
      <c r="P72" t="s">
        <v>239</v>
      </c>
      <c r="Q72" s="2">
        <v>44007.444143518522</v>
      </c>
      <c r="R72" t="s">
        <v>13</v>
      </c>
      <c r="S72" t="s">
        <v>14</v>
      </c>
      <c r="T72">
        <v>0</v>
      </c>
      <c r="U72" t="s">
        <v>15</v>
      </c>
      <c r="V72" t="s">
        <v>15</v>
      </c>
      <c r="W72" t="s">
        <v>15</v>
      </c>
      <c r="X72" t="s">
        <v>15</v>
      </c>
      <c r="Y72" t="s">
        <v>15</v>
      </c>
      <c r="Z72" t="s">
        <v>15</v>
      </c>
      <c r="AA72" t="s">
        <v>15</v>
      </c>
      <c r="AC72">
        <v>13</v>
      </c>
      <c r="AD72" t="s">
        <v>239</v>
      </c>
      <c r="AE72" s="2">
        <v>44007.444143518522</v>
      </c>
      <c r="AF72" t="s">
        <v>13</v>
      </c>
      <c r="AG72" t="s">
        <v>14</v>
      </c>
      <c r="AH72">
        <v>0</v>
      </c>
      <c r="AI72">
        <v>12.215</v>
      </c>
      <c r="AJ72" s="3">
        <v>2285</v>
      </c>
      <c r="AK72">
        <v>0.47099999999999997</v>
      </c>
      <c r="AL72" t="s">
        <v>15</v>
      </c>
      <c r="AM72" t="s">
        <v>15</v>
      </c>
      <c r="AN72" t="s">
        <v>15</v>
      </c>
      <c r="AO72" t="s">
        <v>15</v>
      </c>
      <c r="AS72" s="18">
        <v>52</v>
      </c>
      <c r="AT72" s="20">
        <f t="shared" si="2"/>
        <v>2.1423755399999997</v>
      </c>
      <c r="AU72" s="21">
        <f t="shared" si="3"/>
        <v>458.14126370675001</v>
      </c>
    </row>
    <row r="73" spans="1:47" customFormat="1" ht="14.4" x14ac:dyDescent="0.3">
      <c r="A73">
        <v>37</v>
      </c>
      <c r="B73" t="s">
        <v>240</v>
      </c>
      <c r="C73" s="2">
        <v>44008.458078703705</v>
      </c>
      <c r="D73" t="s">
        <v>13</v>
      </c>
      <c r="E73" t="s">
        <v>14</v>
      </c>
      <c r="F73">
        <v>0</v>
      </c>
      <c r="G73">
        <v>6.0709999999999997</v>
      </c>
      <c r="H73" s="3">
        <v>2944</v>
      </c>
      <c r="I73">
        <v>3.0000000000000001E-3</v>
      </c>
      <c r="J73" t="s">
        <v>15</v>
      </c>
      <c r="K73" t="s">
        <v>15</v>
      </c>
      <c r="L73" t="s">
        <v>15</v>
      </c>
      <c r="M73" t="s">
        <v>15</v>
      </c>
      <c r="O73">
        <v>37</v>
      </c>
      <c r="P73" t="s">
        <v>240</v>
      </c>
      <c r="Q73" s="2">
        <v>44008.458078703705</v>
      </c>
      <c r="R73" t="s">
        <v>13</v>
      </c>
      <c r="S73" t="s">
        <v>14</v>
      </c>
      <c r="T73">
        <v>0</v>
      </c>
      <c r="U73" t="s">
        <v>15</v>
      </c>
      <c r="V73" t="s">
        <v>15</v>
      </c>
      <c r="W73" t="s">
        <v>15</v>
      </c>
      <c r="X73" t="s">
        <v>15</v>
      </c>
      <c r="Y73" t="s">
        <v>15</v>
      </c>
      <c r="Z73" t="s">
        <v>15</v>
      </c>
      <c r="AA73" t="s">
        <v>15</v>
      </c>
      <c r="AC73">
        <v>37</v>
      </c>
      <c r="AD73" t="s">
        <v>240</v>
      </c>
      <c r="AE73" s="2">
        <v>44008.458078703705</v>
      </c>
      <c r="AF73" t="s">
        <v>13</v>
      </c>
      <c r="AG73" t="s">
        <v>14</v>
      </c>
      <c r="AH73">
        <v>0</v>
      </c>
      <c r="AI73">
        <v>12.212999999999999</v>
      </c>
      <c r="AJ73" s="3">
        <v>2092</v>
      </c>
      <c r="AK73">
        <v>0.46</v>
      </c>
      <c r="AL73" t="s">
        <v>15</v>
      </c>
      <c r="AM73" t="s">
        <v>15</v>
      </c>
      <c r="AN73" t="s">
        <v>15</v>
      </c>
      <c r="AO73" t="s">
        <v>15</v>
      </c>
      <c r="AS73" s="18">
        <v>53</v>
      </c>
      <c r="AT73" s="20">
        <f t="shared" si="2"/>
        <v>3.7766966399999991</v>
      </c>
      <c r="AU73" s="21">
        <f t="shared" si="3"/>
        <v>422.41208935472002</v>
      </c>
    </row>
    <row r="74" spans="1:47" customFormat="1" ht="14.4" x14ac:dyDescent="0.3">
      <c r="A74">
        <v>37</v>
      </c>
      <c r="B74" t="s">
        <v>241</v>
      </c>
      <c r="C74" s="2">
        <v>44012.426736111112</v>
      </c>
      <c r="D74" t="s">
        <v>13</v>
      </c>
      <c r="E74" t="s">
        <v>14</v>
      </c>
      <c r="F74">
        <v>0</v>
      </c>
      <c r="G74">
        <v>6.0720000000000001</v>
      </c>
      <c r="H74" s="3">
        <v>2324</v>
      </c>
      <c r="I74">
        <v>2E-3</v>
      </c>
      <c r="J74" t="s">
        <v>15</v>
      </c>
      <c r="K74" t="s">
        <v>15</v>
      </c>
      <c r="L74" t="s">
        <v>15</v>
      </c>
      <c r="M74" t="s">
        <v>15</v>
      </c>
      <c r="O74">
        <v>37</v>
      </c>
      <c r="P74" t="s">
        <v>241</v>
      </c>
      <c r="Q74" s="2">
        <v>44012.426736111112</v>
      </c>
      <c r="R74" t="s">
        <v>13</v>
      </c>
      <c r="S74" t="s">
        <v>14</v>
      </c>
      <c r="T74">
        <v>0</v>
      </c>
      <c r="U74" t="s">
        <v>15</v>
      </c>
      <c r="V74" t="s">
        <v>15</v>
      </c>
      <c r="W74" t="s">
        <v>15</v>
      </c>
      <c r="X74" t="s">
        <v>15</v>
      </c>
      <c r="Y74" t="s">
        <v>15</v>
      </c>
      <c r="Z74" t="s">
        <v>15</v>
      </c>
      <c r="AA74" t="s">
        <v>15</v>
      </c>
      <c r="AC74">
        <v>37</v>
      </c>
      <c r="AD74" t="s">
        <v>241</v>
      </c>
      <c r="AE74" s="2">
        <v>44012.426736111112</v>
      </c>
      <c r="AF74" t="s">
        <v>13</v>
      </c>
      <c r="AG74" t="s">
        <v>14</v>
      </c>
      <c r="AH74">
        <v>0</v>
      </c>
      <c r="AI74">
        <v>12.224</v>
      </c>
      <c r="AJ74" s="3">
        <v>2233</v>
      </c>
      <c r="AK74">
        <v>0.47899999999999998</v>
      </c>
      <c r="AL74" t="s">
        <v>15</v>
      </c>
      <c r="AM74" t="s">
        <v>15</v>
      </c>
      <c r="AN74" t="s">
        <v>15</v>
      </c>
      <c r="AO74" t="s">
        <v>15</v>
      </c>
      <c r="AS74" s="18">
        <v>54</v>
      </c>
      <c r="AT74" s="20">
        <f>IF(H74&lt;15000,((0.00000002125*H74^2)+(0.002705*H74)+(-4.371)),(IF(H74&lt;700000,((-0.0000000008162*H74^2)+(0.003141*H74)+(0.4702)), ((0.000000003285*V74^2)+(0.1899*V74)+(559.5)))))</f>
        <v>2.0301907399999992</v>
      </c>
      <c r="AU74" s="21">
        <f>((-0.00000006277*AJ74^2)+(0.1854*AJ74)+(34.83))</f>
        <v>448.51521063946996</v>
      </c>
    </row>
    <row r="75" spans="1:47" customFormat="1" ht="14.4" x14ac:dyDescent="0.3">
      <c r="A75">
        <v>37</v>
      </c>
      <c r="B75" t="s">
        <v>242</v>
      </c>
      <c r="C75" s="2">
        <v>44015.431793981479</v>
      </c>
      <c r="D75" t="s">
        <v>13</v>
      </c>
      <c r="E75" t="s">
        <v>14</v>
      </c>
      <c r="F75">
        <v>0</v>
      </c>
      <c r="G75">
        <v>6.0780000000000003</v>
      </c>
      <c r="H75" s="3">
        <v>2388</v>
      </c>
      <c r="I75">
        <v>2E-3</v>
      </c>
      <c r="J75" t="s">
        <v>15</v>
      </c>
      <c r="K75" t="s">
        <v>15</v>
      </c>
      <c r="L75" t="s">
        <v>15</v>
      </c>
      <c r="M75" t="s">
        <v>15</v>
      </c>
      <c r="O75">
        <v>37</v>
      </c>
      <c r="P75" t="s">
        <v>242</v>
      </c>
      <c r="Q75" s="2">
        <v>44015.431793981479</v>
      </c>
      <c r="R75" t="s">
        <v>13</v>
      </c>
      <c r="S75" t="s">
        <v>14</v>
      </c>
      <c r="T75">
        <v>0</v>
      </c>
      <c r="U75" t="s">
        <v>15</v>
      </c>
      <c r="V75" t="s">
        <v>15</v>
      </c>
      <c r="W75" t="s">
        <v>15</v>
      </c>
      <c r="X75" t="s">
        <v>15</v>
      </c>
      <c r="Y75" t="s">
        <v>15</v>
      </c>
      <c r="Z75" t="s">
        <v>15</v>
      </c>
      <c r="AA75" t="s">
        <v>15</v>
      </c>
      <c r="AC75">
        <v>37</v>
      </c>
      <c r="AD75" t="s">
        <v>242</v>
      </c>
      <c r="AE75" s="2">
        <v>44015.431793981479</v>
      </c>
      <c r="AF75" t="s">
        <v>13</v>
      </c>
      <c r="AG75" t="s">
        <v>14</v>
      </c>
      <c r="AH75">
        <v>0</v>
      </c>
      <c r="AI75">
        <v>12.222</v>
      </c>
      <c r="AJ75" s="3">
        <v>1715</v>
      </c>
      <c r="AK75">
        <v>0.40799999999999997</v>
      </c>
      <c r="AL75" t="s">
        <v>15</v>
      </c>
      <c r="AM75" t="s">
        <v>15</v>
      </c>
      <c r="AN75" t="s">
        <v>15</v>
      </c>
      <c r="AO75" t="s">
        <v>15</v>
      </c>
      <c r="AS75" s="18">
        <v>55</v>
      </c>
      <c r="AT75" s="20">
        <f>IF(H75&lt;15000,((0.00000002125*H75^2)+(0.002705*H75)+(-4.371)),(IF(H75&lt;700000,((-0.0000000008162*H75^2)+(0.003141*H75)+(0.4702)), ((0.000000003285*V75^2)+(0.1899*V75)+(559.5)))))</f>
        <v>2.2097190599999994</v>
      </c>
      <c r="AU75" s="21">
        <f>((-0.00000006277*AJ75^2)+(0.1854*AJ75)+(34.83))</f>
        <v>352.60637930675</v>
      </c>
    </row>
    <row r="76" spans="1:47" customFormat="1" ht="14.4" x14ac:dyDescent="0.3">
      <c r="A76">
        <v>37</v>
      </c>
      <c r="B76" t="s">
        <v>243</v>
      </c>
      <c r="C76" s="2">
        <v>44019.450856481482</v>
      </c>
      <c r="D76" t="s">
        <v>13</v>
      </c>
      <c r="E76" t="s">
        <v>14</v>
      </c>
      <c r="F76">
        <v>0</v>
      </c>
      <c r="G76">
        <v>6.0709999999999997</v>
      </c>
      <c r="H76" s="3">
        <v>2693</v>
      </c>
      <c r="I76">
        <v>2E-3</v>
      </c>
      <c r="J76" t="s">
        <v>15</v>
      </c>
      <c r="K76" t="s">
        <v>15</v>
      </c>
      <c r="L76" t="s">
        <v>15</v>
      </c>
      <c r="M76" t="s">
        <v>15</v>
      </c>
      <c r="O76">
        <v>37</v>
      </c>
      <c r="P76" t="s">
        <v>243</v>
      </c>
      <c r="Q76" s="2">
        <v>44019.450856481482</v>
      </c>
      <c r="R76" t="s">
        <v>13</v>
      </c>
      <c r="S76" t="s">
        <v>14</v>
      </c>
      <c r="T76">
        <v>0</v>
      </c>
      <c r="U76" t="s">
        <v>15</v>
      </c>
      <c r="V76" t="s">
        <v>15</v>
      </c>
      <c r="W76" t="s">
        <v>15</v>
      </c>
      <c r="X76" t="s">
        <v>15</v>
      </c>
      <c r="Y76" t="s">
        <v>15</v>
      </c>
      <c r="Z76" t="s">
        <v>15</v>
      </c>
      <c r="AA76" t="s">
        <v>15</v>
      </c>
      <c r="AC76">
        <v>37</v>
      </c>
      <c r="AD76" t="s">
        <v>243</v>
      </c>
      <c r="AE76" s="2">
        <v>44019.450856481482</v>
      </c>
      <c r="AF76" t="s">
        <v>13</v>
      </c>
      <c r="AG76" t="s">
        <v>14</v>
      </c>
      <c r="AH76">
        <v>0</v>
      </c>
      <c r="AI76">
        <v>12.239000000000001</v>
      </c>
      <c r="AJ76" s="3">
        <v>2284</v>
      </c>
      <c r="AK76">
        <v>0.48599999999999999</v>
      </c>
      <c r="AL76" t="s">
        <v>15</v>
      </c>
      <c r="AM76" t="s">
        <v>15</v>
      </c>
      <c r="AN76" t="s">
        <v>15</v>
      </c>
      <c r="AO76" t="s">
        <v>15</v>
      </c>
      <c r="AS76" s="18">
        <v>56</v>
      </c>
      <c r="AT76" s="20">
        <f>IF(H76&lt;15000,((0.00000002125*H76^2)+(0.002705*H76)+(-4.371)),(IF(H76&lt;700000,((-0.0000000008162*H76^2)+(0.003141*H76)+(0.4702)), ((0.000000003285*V76^2)+(0.1899*V76)+(559.5)))))</f>
        <v>3.0676752912499996</v>
      </c>
      <c r="AU76" s="21">
        <f>((-0.00000006277*AJ76^2)+(0.1854*AJ76)+(34.83))</f>
        <v>457.95615050287995</v>
      </c>
    </row>
    <row r="77" spans="1:47" customFormat="1" ht="14.4" x14ac:dyDescent="0.3">
      <c r="A77">
        <v>37</v>
      </c>
      <c r="B77" t="s">
        <v>244</v>
      </c>
      <c r="C77" s="2">
        <v>44021.409803240742</v>
      </c>
      <c r="D77" t="s">
        <v>13</v>
      </c>
      <c r="E77" t="s">
        <v>14</v>
      </c>
      <c r="F77">
        <v>0</v>
      </c>
      <c r="G77">
        <v>6.0720000000000001</v>
      </c>
      <c r="H77" s="3">
        <v>2808</v>
      </c>
      <c r="I77">
        <v>2E-3</v>
      </c>
      <c r="J77" t="s">
        <v>15</v>
      </c>
      <c r="K77" t="s">
        <v>15</v>
      </c>
      <c r="L77" t="s">
        <v>15</v>
      </c>
      <c r="M77" t="s">
        <v>15</v>
      </c>
      <c r="O77">
        <v>37</v>
      </c>
      <c r="P77" t="s">
        <v>244</v>
      </c>
      <c r="Q77" s="2">
        <v>44021.409803240742</v>
      </c>
      <c r="R77" t="s">
        <v>13</v>
      </c>
      <c r="S77" t="s">
        <v>14</v>
      </c>
      <c r="T77">
        <v>0</v>
      </c>
      <c r="U77" t="s">
        <v>15</v>
      </c>
      <c r="V77" t="s">
        <v>15</v>
      </c>
      <c r="W77" t="s">
        <v>15</v>
      </c>
      <c r="X77" t="s">
        <v>15</v>
      </c>
      <c r="Y77" t="s">
        <v>15</v>
      </c>
      <c r="Z77" t="s">
        <v>15</v>
      </c>
      <c r="AA77" t="s">
        <v>15</v>
      </c>
      <c r="AC77">
        <v>37</v>
      </c>
      <c r="AD77" t="s">
        <v>244</v>
      </c>
      <c r="AE77" s="2">
        <v>44021.409803240742</v>
      </c>
      <c r="AF77" t="s">
        <v>13</v>
      </c>
      <c r="AG77" t="s">
        <v>14</v>
      </c>
      <c r="AH77">
        <v>0</v>
      </c>
      <c r="AI77">
        <v>12.22</v>
      </c>
      <c r="AJ77" s="3">
        <v>2170</v>
      </c>
      <c r="AK77">
        <v>0.47</v>
      </c>
      <c r="AL77" t="s">
        <v>15</v>
      </c>
      <c r="AM77" t="s">
        <v>15</v>
      </c>
      <c r="AN77" t="s">
        <v>15</v>
      </c>
      <c r="AO77" t="s">
        <v>15</v>
      </c>
      <c r="AS77" s="18">
        <v>57</v>
      </c>
      <c r="AT77" s="6">
        <f t="shared" ref="AT77:AT117" si="4">IF(H77&lt;15000,((0.00000002125*H77^2)+(0.002705*H77)+(-4.371)),(IF(H77&lt;700000,((-0.0000000008162*H77^2)+(0.003141*H77)+(0.4702)), ((0.000000003285*V77^2)+(0.1899*V77)+(559.5)))))</f>
        <v>3.3921933599999994</v>
      </c>
      <c r="AU77" s="7">
        <f t="shared" ref="AU77:AU117" si="5">((-0.00000006277*AJ77^2)+(0.1854*AJ77)+(34.83))</f>
        <v>436.85242234700002</v>
      </c>
    </row>
    <row r="78" spans="1:47" customFormat="1" ht="14.4" x14ac:dyDescent="0.3">
      <c r="A78">
        <v>37</v>
      </c>
      <c r="B78" t="s">
        <v>245</v>
      </c>
      <c r="C78" s="2">
        <v>44022.432905092595</v>
      </c>
      <c r="D78" t="s">
        <v>13</v>
      </c>
      <c r="E78" t="s">
        <v>14</v>
      </c>
      <c r="F78">
        <v>0</v>
      </c>
      <c r="G78">
        <v>6.077</v>
      </c>
      <c r="H78" s="3">
        <v>2849</v>
      </c>
      <c r="I78">
        <v>2E-3</v>
      </c>
      <c r="J78" t="s">
        <v>15</v>
      </c>
      <c r="K78" t="s">
        <v>15</v>
      </c>
      <c r="L78" t="s">
        <v>15</v>
      </c>
      <c r="M78" t="s">
        <v>15</v>
      </c>
      <c r="O78">
        <v>37</v>
      </c>
      <c r="P78" t="s">
        <v>245</v>
      </c>
      <c r="Q78" s="2">
        <v>44022.432905092595</v>
      </c>
      <c r="R78" t="s">
        <v>13</v>
      </c>
      <c r="S78" t="s">
        <v>14</v>
      </c>
      <c r="T78">
        <v>0</v>
      </c>
      <c r="U78" t="s">
        <v>15</v>
      </c>
      <c r="V78" t="s">
        <v>15</v>
      </c>
      <c r="W78" t="s">
        <v>15</v>
      </c>
      <c r="X78" t="s">
        <v>15</v>
      </c>
      <c r="Y78" t="s">
        <v>15</v>
      </c>
      <c r="Z78" t="s">
        <v>15</v>
      </c>
      <c r="AA78" t="s">
        <v>15</v>
      </c>
      <c r="AC78">
        <v>37</v>
      </c>
      <c r="AD78" t="s">
        <v>245</v>
      </c>
      <c r="AE78" s="2">
        <v>44022.432905092595</v>
      </c>
      <c r="AF78" t="s">
        <v>13</v>
      </c>
      <c r="AG78" t="s">
        <v>14</v>
      </c>
      <c r="AH78">
        <v>0</v>
      </c>
      <c r="AI78">
        <v>12.204000000000001</v>
      </c>
      <c r="AJ78" s="3">
        <v>1961</v>
      </c>
      <c r="AK78">
        <v>0.442</v>
      </c>
      <c r="AL78" t="s">
        <v>15</v>
      </c>
      <c r="AM78" t="s">
        <v>15</v>
      </c>
      <c r="AN78" t="s">
        <v>15</v>
      </c>
      <c r="AO78" t="s">
        <v>15</v>
      </c>
      <c r="AS78" s="18">
        <v>58</v>
      </c>
      <c r="AT78" s="6">
        <f t="shared" si="4"/>
        <v>3.5080270212499993</v>
      </c>
      <c r="AU78" s="7">
        <f t="shared" si="5"/>
        <v>398.15801664682999</v>
      </c>
    </row>
    <row r="79" spans="1:47" customFormat="1" ht="14.4" x14ac:dyDescent="0.3">
      <c r="A79">
        <v>37</v>
      </c>
      <c r="B79" t="s">
        <v>246</v>
      </c>
      <c r="C79" s="2">
        <v>44032.428101851852</v>
      </c>
      <c r="D79" t="s">
        <v>13</v>
      </c>
      <c r="E79" t="s">
        <v>14</v>
      </c>
      <c r="F79">
        <v>0</v>
      </c>
      <c r="G79">
        <v>6.0679999999999996</v>
      </c>
      <c r="H79" s="3">
        <v>1957</v>
      </c>
      <c r="I79">
        <v>1E-3</v>
      </c>
      <c r="J79" t="s">
        <v>15</v>
      </c>
      <c r="K79" t="s">
        <v>15</v>
      </c>
      <c r="L79" t="s">
        <v>15</v>
      </c>
      <c r="M79" t="s">
        <v>15</v>
      </c>
      <c r="O79">
        <v>37</v>
      </c>
      <c r="P79" t="s">
        <v>246</v>
      </c>
      <c r="Q79" s="2">
        <v>44032.428101851852</v>
      </c>
      <c r="R79" t="s">
        <v>13</v>
      </c>
      <c r="S79" t="s">
        <v>14</v>
      </c>
      <c r="T79">
        <v>0</v>
      </c>
      <c r="U79" t="s">
        <v>15</v>
      </c>
      <c r="V79" t="s">
        <v>15</v>
      </c>
      <c r="W79" t="s">
        <v>15</v>
      </c>
      <c r="X79" t="s">
        <v>15</v>
      </c>
      <c r="Y79" t="s">
        <v>15</v>
      </c>
      <c r="Z79" t="s">
        <v>15</v>
      </c>
      <c r="AA79" t="s">
        <v>15</v>
      </c>
      <c r="AC79">
        <v>37</v>
      </c>
      <c r="AD79" t="s">
        <v>246</v>
      </c>
      <c r="AE79" s="2">
        <v>44032.428101851852</v>
      </c>
      <c r="AF79" t="s">
        <v>13</v>
      </c>
      <c r="AG79" t="s">
        <v>14</v>
      </c>
      <c r="AH79">
        <v>0</v>
      </c>
      <c r="AI79">
        <v>12.207000000000001</v>
      </c>
      <c r="AJ79" s="3">
        <v>2323</v>
      </c>
      <c r="AK79">
        <v>0.49099999999999999</v>
      </c>
      <c r="AL79" t="s">
        <v>15</v>
      </c>
      <c r="AM79" t="s">
        <v>15</v>
      </c>
      <c r="AN79" t="s">
        <v>15</v>
      </c>
      <c r="AO79" t="s">
        <v>15</v>
      </c>
      <c r="AS79" s="18">
        <v>59</v>
      </c>
      <c r="AT79" s="6">
        <f t="shared" si="4"/>
        <v>1.0040692912499996</v>
      </c>
      <c r="AU79" s="7">
        <f t="shared" si="5"/>
        <v>465.17547242866999</v>
      </c>
    </row>
    <row r="80" spans="1:47" customFormat="1" ht="14.4" x14ac:dyDescent="0.3">
      <c r="A80">
        <v>37</v>
      </c>
      <c r="B80" t="s">
        <v>247</v>
      </c>
      <c r="C80" s="2">
        <v>44036.418425925927</v>
      </c>
      <c r="D80" t="s">
        <v>13</v>
      </c>
      <c r="E80" t="s">
        <v>14</v>
      </c>
      <c r="F80">
        <v>0</v>
      </c>
      <c r="G80">
        <v>6.0739999999999998</v>
      </c>
      <c r="H80" s="3">
        <v>2193</v>
      </c>
      <c r="I80">
        <v>1E-3</v>
      </c>
      <c r="J80" t="s">
        <v>15</v>
      </c>
      <c r="K80" t="s">
        <v>15</v>
      </c>
      <c r="L80" t="s">
        <v>15</v>
      </c>
      <c r="M80" t="s">
        <v>15</v>
      </c>
      <c r="O80">
        <v>37</v>
      </c>
      <c r="P80" t="s">
        <v>247</v>
      </c>
      <c r="Q80" s="2">
        <v>44036.418425925927</v>
      </c>
      <c r="R80" t="s">
        <v>13</v>
      </c>
      <c r="S80" t="s">
        <v>14</v>
      </c>
      <c r="T80">
        <v>0</v>
      </c>
      <c r="U80" t="s">
        <v>15</v>
      </c>
      <c r="V80" t="s">
        <v>15</v>
      </c>
      <c r="W80" t="s">
        <v>15</v>
      </c>
      <c r="X80" t="s">
        <v>15</v>
      </c>
      <c r="Y80" t="s">
        <v>15</v>
      </c>
      <c r="Z80" t="s">
        <v>15</v>
      </c>
      <c r="AA80" t="s">
        <v>15</v>
      </c>
      <c r="AC80">
        <v>37</v>
      </c>
      <c r="AD80" t="s">
        <v>247</v>
      </c>
      <c r="AE80" s="2">
        <v>44036.418425925927</v>
      </c>
      <c r="AF80" t="s">
        <v>13</v>
      </c>
      <c r="AG80" t="s">
        <v>14</v>
      </c>
      <c r="AH80">
        <v>0</v>
      </c>
      <c r="AI80">
        <v>12.214</v>
      </c>
      <c r="AJ80" s="3">
        <v>2461</v>
      </c>
      <c r="AK80">
        <v>0.51</v>
      </c>
      <c r="AL80" t="s">
        <v>15</v>
      </c>
      <c r="AM80" t="s">
        <v>15</v>
      </c>
      <c r="AN80" t="s">
        <v>15</v>
      </c>
      <c r="AO80" t="s">
        <v>15</v>
      </c>
      <c r="AS80" s="18">
        <v>60</v>
      </c>
      <c r="AT80" s="6">
        <f t="shared" si="4"/>
        <v>1.6632615412499989</v>
      </c>
      <c r="AU80" s="7">
        <f t="shared" si="5"/>
        <v>490.71923217683002</v>
      </c>
    </row>
    <row r="81" spans="1:47" customFormat="1" ht="14.4" x14ac:dyDescent="0.3">
      <c r="A81">
        <v>37</v>
      </c>
      <c r="B81" t="s">
        <v>248</v>
      </c>
      <c r="C81" s="2">
        <v>44040.484027777777</v>
      </c>
      <c r="D81" t="s">
        <v>13</v>
      </c>
      <c r="E81" t="s">
        <v>14</v>
      </c>
      <c r="F81">
        <v>0</v>
      </c>
      <c r="G81">
        <v>6.0620000000000003</v>
      </c>
      <c r="H81" s="3">
        <v>2405</v>
      </c>
      <c r="I81">
        <v>2E-3</v>
      </c>
      <c r="J81" t="s">
        <v>15</v>
      </c>
      <c r="K81" t="s">
        <v>15</v>
      </c>
      <c r="L81" t="s">
        <v>15</v>
      </c>
      <c r="M81" t="s">
        <v>15</v>
      </c>
      <c r="O81">
        <v>37</v>
      </c>
      <c r="P81" t="s">
        <v>248</v>
      </c>
      <c r="Q81" s="2">
        <v>44040.484027777777</v>
      </c>
      <c r="R81" t="s">
        <v>13</v>
      </c>
      <c r="S81" t="s">
        <v>14</v>
      </c>
      <c r="T81">
        <v>0</v>
      </c>
      <c r="U81" t="s">
        <v>15</v>
      </c>
      <c r="V81" t="s">
        <v>15</v>
      </c>
      <c r="W81" t="s">
        <v>15</v>
      </c>
      <c r="X81" t="s">
        <v>15</v>
      </c>
      <c r="Y81" t="s">
        <v>15</v>
      </c>
      <c r="Z81" t="s">
        <v>15</v>
      </c>
      <c r="AA81" t="s">
        <v>15</v>
      </c>
      <c r="AC81">
        <v>37</v>
      </c>
      <c r="AD81" t="s">
        <v>248</v>
      </c>
      <c r="AE81" s="2">
        <v>44040.484027777777</v>
      </c>
      <c r="AF81" t="s">
        <v>13</v>
      </c>
      <c r="AG81" t="s">
        <v>14</v>
      </c>
      <c r="AH81">
        <v>0</v>
      </c>
      <c r="AI81">
        <v>12.199</v>
      </c>
      <c r="AJ81" s="3">
        <v>2091</v>
      </c>
      <c r="AK81">
        <v>0.46</v>
      </c>
      <c r="AL81" t="s">
        <v>15</v>
      </c>
      <c r="AM81" t="s">
        <v>15</v>
      </c>
      <c r="AN81" t="s">
        <v>15</v>
      </c>
      <c r="AO81" t="s">
        <v>15</v>
      </c>
      <c r="AS81" s="18">
        <v>61</v>
      </c>
      <c r="AT81" s="6">
        <f t="shared" si="4"/>
        <v>2.2574355312499987</v>
      </c>
      <c r="AU81" s="7">
        <f t="shared" si="5"/>
        <v>422.22695192162996</v>
      </c>
    </row>
    <row r="82" spans="1:47" customFormat="1" ht="14.4" x14ac:dyDescent="0.3">
      <c r="A82">
        <v>37</v>
      </c>
      <c r="B82" t="s">
        <v>249</v>
      </c>
      <c r="C82" s="2">
        <v>44042.393506944441</v>
      </c>
      <c r="D82" t="s">
        <v>13</v>
      </c>
      <c r="E82" t="s">
        <v>14</v>
      </c>
      <c r="F82">
        <v>0</v>
      </c>
      <c r="G82">
        <v>6.0670000000000002</v>
      </c>
      <c r="H82" s="3">
        <v>2464</v>
      </c>
      <c r="I82">
        <v>2E-3</v>
      </c>
      <c r="J82" t="s">
        <v>15</v>
      </c>
      <c r="K82" t="s">
        <v>15</v>
      </c>
      <c r="L82" t="s">
        <v>15</v>
      </c>
      <c r="M82" t="s">
        <v>15</v>
      </c>
      <c r="O82">
        <v>37</v>
      </c>
      <c r="P82" t="s">
        <v>249</v>
      </c>
      <c r="Q82" s="2">
        <v>44042.393506944441</v>
      </c>
      <c r="R82" t="s">
        <v>13</v>
      </c>
      <c r="S82" t="s">
        <v>14</v>
      </c>
      <c r="T82">
        <v>0</v>
      </c>
      <c r="U82" t="s">
        <v>15</v>
      </c>
      <c r="V82" t="s">
        <v>15</v>
      </c>
      <c r="W82" t="s">
        <v>15</v>
      </c>
      <c r="X82" t="s">
        <v>15</v>
      </c>
      <c r="Y82" t="s">
        <v>15</v>
      </c>
      <c r="Z82" t="s">
        <v>15</v>
      </c>
      <c r="AA82" t="s">
        <v>15</v>
      </c>
      <c r="AC82">
        <v>37</v>
      </c>
      <c r="AD82" t="s">
        <v>249</v>
      </c>
      <c r="AE82" s="2">
        <v>44042.393506944441</v>
      </c>
      <c r="AF82" t="s">
        <v>13</v>
      </c>
      <c r="AG82" t="s">
        <v>14</v>
      </c>
      <c r="AH82">
        <v>0</v>
      </c>
      <c r="AI82">
        <v>12.207000000000001</v>
      </c>
      <c r="AJ82" s="3">
        <v>1994</v>
      </c>
      <c r="AK82">
        <v>0.44600000000000001</v>
      </c>
      <c r="AL82" t="s">
        <v>15</v>
      </c>
      <c r="AM82" t="s">
        <v>15</v>
      </c>
      <c r="AN82" t="s">
        <v>15</v>
      </c>
      <c r="AO82" t="s">
        <v>15</v>
      </c>
      <c r="AS82" s="18">
        <v>62</v>
      </c>
      <c r="AT82" s="6">
        <f t="shared" si="4"/>
        <v>2.4231350399999991</v>
      </c>
      <c r="AU82" s="7">
        <f t="shared" si="5"/>
        <v>404.26802422028004</v>
      </c>
    </row>
    <row r="83" spans="1:47" customFormat="1" ht="14.4" x14ac:dyDescent="0.3">
      <c r="A83">
        <v>37</v>
      </c>
      <c r="B83" t="s">
        <v>250</v>
      </c>
      <c r="C83" s="2">
        <v>44043.416458333333</v>
      </c>
      <c r="D83" t="s">
        <v>13</v>
      </c>
      <c r="E83" t="s">
        <v>14</v>
      </c>
      <c r="F83">
        <v>0</v>
      </c>
      <c r="G83">
        <v>6.0789999999999997</v>
      </c>
      <c r="H83" s="3">
        <v>2178</v>
      </c>
      <c r="I83">
        <v>1E-3</v>
      </c>
      <c r="J83" t="s">
        <v>15</v>
      </c>
      <c r="K83" t="s">
        <v>15</v>
      </c>
      <c r="L83" t="s">
        <v>15</v>
      </c>
      <c r="M83" t="s">
        <v>15</v>
      </c>
      <c r="O83">
        <v>37</v>
      </c>
      <c r="P83" t="s">
        <v>250</v>
      </c>
      <c r="Q83" s="2">
        <v>44043.416458333333</v>
      </c>
      <c r="R83" t="s">
        <v>13</v>
      </c>
      <c r="S83" t="s">
        <v>14</v>
      </c>
      <c r="T83">
        <v>0</v>
      </c>
      <c r="U83" t="s">
        <v>15</v>
      </c>
      <c r="V83" t="s">
        <v>15</v>
      </c>
      <c r="W83" t="s">
        <v>15</v>
      </c>
      <c r="X83" t="s">
        <v>15</v>
      </c>
      <c r="Y83" t="s">
        <v>15</v>
      </c>
      <c r="Z83" t="s">
        <v>15</v>
      </c>
      <c r="AA83" t="s">
        <v>15</v>
      </c>
      <c r="AC83">
        <v>37</v>
      </c>
      <c r="AD83" t="s">
        <v>250</v>
      </c>
      <c r="AE83" s="2">
        <v>44043.416458333333</v>
      </c>
      <c r="AF83" t="s">
        <v>13</v>
      </c>
      <c r="AG83" t="s">
        <v>14</v>
      </c>
      <c r="AH83">
        <v>0</v>
      </c>
      <c r="AI83">
        <v>12.194000000000001</v>
      </c>
      <c r="AJ83" s="3">
        <v>1734</v>
      </c>
      <c r="AK83">
        <v>0.41099999999999998</v>
      </c>
      <c r="AL83" t="s">
        <v>15</v>
      </c>
      <c r="AM83" t="s">
        <v>15</v>
      </c>
      <c r="AN83" t="s">
        <v>15</v>
      </c>
      <c r="AO83" t="s">
        <v>15</v>
      </c>
      <c r="AS83" s="18">
        <v>63</v>
      </c>
      <c r="AT83" s="6">
        <f t="shared" si="4"/>
        <v>1.6212932849999993</v>
      </c>
      <c r="AU83" s="7">
        <f t="shared" si="5"/>
        <v>356.12486592587999</v>
      </c>
    </row>
    <row r="84" spans="1:47" ht="14.4" x14ac:dyDescent="0.3">
      <c r="A84" s="22">
        <v>37</v>
      </c>
      <c r="B84" s="22" t="s">
        <v>251</v>
      </c>
      <c r="C84" s="23">
        <v>44047.436724537038</v>
      </c>
      <c r="D84" s="22" t="s">
        <v>13</v>
      </c>
      <c r="E84" s="22" t="s">
        <v>14</v>
      </c>
      <c r="F84" s="22">
        <v>0</v>
      </c>
      <c r="G84" s="22">
        <v>6.0709999999999997</v>
      </c>
      <c r="H84" s="24">
        <v>2284</v>
      </c>
      <c r="I84" s="22">
        <v>2E-3</v>
      </c>
      <c r="J84" s="22" t="s">
        <v>15</v>
      </c>
      <c r="K84" s="22" t="s">
        <v>15</v>
      </c>
      <c r="L84" s="22" t="s">
        <v>15</v>
      </c>
      <c r="M84" s="24" t="s">
        <v>15</v>
      </c>
      <c r="N84" s="24"/>
      <c r="O84" s="24">
        <v>37</v>
      </c>
      <c r="P84" s="22" t="s">
        <v>251</v>
      </c>
      <c r="Q84" s="23">
        <v>44047.436724537038</v>
      </c>
      <c r="R84" s="22" t="s">
        <v>13</v>
      </c>
      <c r="S84" s="22" t="s">
        <v>14</v>
      </c>
      <c r="T84" s="22">
        <v>0</v>
      </c>
      <c r="U84" s="22" t="s">
        <v>15</v>
      </c>
      <c r="V84" s="22" t="s">
        <v>15</v>
      </c>
      <c r="W84" s="22" t="s">
        <v>15</v>
      </c>
      <c r="X84" s="22" t="s">
        <v>15</v>
      </c>
      <c r="Y84" s="22" t="s">
        <v>15</v>
      </c>
      <c r="Z84" s="22" t="s">
        <v>15</v>
      </c>
      <c r="AA84" s="22" t="s">
        <v>15</v>
      </c>
      <c r="AB84" s="22"/>
      <c r="AC84" s="22">
        <v>37</v>
      </c>
      <c r="AD84" s="22" t="s">
        <v>251</v>
      </c>
      <c r="AE84" s="23">
        <v>44047.436724537038</v>
      </c>
      <c r="AF84" s="22" t="s">
        <v>13</v>
      </c>
      <c r="AG84" s="22" t="s">
        <v>14</v>
      </c>
      <c r="AH84" s="22">
        <v>0</v>
      </c>
      <c r="AI84" s="22">
        <v>12.206</v>
      </c>
      <c r="AJ84" s="24">
        <v>1893</v>
      </c>
      <c r="AK84" s="22">
        <v>0.433</v>
      </c>
      <c r="AL84" s="22" t="s">
        <v>15</v>
      </c>
      <c r="AM84" s="22" t="s">
        <v>15</v>
      </c>
      <c r="AN84" s="22" t="s">
        <v>15</v>
      </c>
      <c r="AO84" s="22" t="s">
        <v>15</v>
      </c>
      <c r="AR84" s="11"/>
      <c r="AS84" s="18">
        <v>64</v>
      </c>
      <c r="AT84" s="6">
        <f t="shared" si="4"/>
        <v>1.9180739399999993</v>
      </c>
      <c r="AU84" s="7">
        <f t="shared" si="5"/>
        <v>385.56726690626999</v>
      </c>
    </row>
    <row r="85" spans="1:47" customFormat="1" ht="14.4" x14ac:dyDescent="0.3">
      <c r="A85">
        <v>37</v>
      </c>
      <c r="B85" t="s">
        <v>252</v>
      </c>
      <c r="C85" s="2">
        <v>44050.415752314817</v>
      </c>
      <c r="D85" t="s">
        <v>13</v>
      </c>
      <c r="E85" t="s">
        <v>14</v>
      </c>
      <c r="F85">
        <v>0</v>
      </c>
      <c r="G85">
        <v>6.077</v>
      </c>
      <c r="H85" s="3">
        <v>2348</v>
      </c>
      <c r="I85">
        <v>2E-3</v>
      </c>
      <c r="J85" t="s">
        <v>15</v>
      </c>
      <c r="K85" t="s">
        <v>15</v>
      </c>
      <c r="L85" t="s">
        <v>15</v>
      </c>
      <c r="M85" t="s">
        <v>15</v>
      </c>
      <c r="O85">
        <v>37</v>
      </c>
      <c r="P85" t="s">
        <v>252</v>
      </c>
      <c r="Q85" s="2">
        <v>44050.415752314817</v>
      </c>
      <c r="R85" t="s">
        <v>13</v>
      </c>
      <c r="S85" t="s">
        <v>14</v>
      </c>
      <c r="T85">
        <v>0</v>
      </c>
      <c r="U85" t="s">
        <v>15</v>
      </c>
      <c r="V85" t="s">
        <v>15</v>
      </c>
      <c r="W85" t="s">
        <v>15</v>
      </c>
      <c r="X85" t="s">
        <v>15</v>
      </c>
      <c r="Y85" t="s">
        <v>15</v>
      </c>
      <c r="Z85" t="s">
        <v>15</v>
      </c>
      <c r="AA85" t="s">
        <v>15</v>
      </c>
      <c r="AC85">
        <v>37</v>
      </c>
      <c r="AD85" t="s">
        <v>252</v>
      </c>
      <c r="AE85" s="2">
        <v>44050.415752314817</v>
      </c>
      <c r="AF85" t="s">
        <v>13</v>
      </c>
      <c r="AG85" t="s">
        <v>14</v>
      </c>
      <c r="AH85">
        <v>0</v>
      </c>
      <c r="AI85">
        <v>12.192</v>
      </c>
      <c r="AJ85" s="3">
        <v>2033</v>
      </c>
      <c r="AK85">
        <v>0.45200000000000001</v>
      </c>
      <c r="AL85" t="s">
        <v>15</v>
      </c>
      <c r="AM85" t="s">
        <v>15</v>
      </c>
      <c r="AN85" t="s">
        <v>15</v>
      </c>
      <c r="AO85" t="s">
        <v>15</v>
      </c>
      <c r="AS85" s="18">
        <v>65</v>
      </c>
      <c r="AT85" s="6">
        <f t="shared" si="4"/>
        <v>2.097493459999999</v>
      </c>
      <c r="AU85" s="7">
        <f t="shared" si="5"/>
        <v>411.48876600347</v>
      </c>
    </row>
    <row r="86" spans="1:47" customFormat="1" ht="14.4" x14ac:dyDescent="0.3">
      <c r="A86">
        <v>37</v>
      </c>
      <c r="B86" t="s">
        <v>253</v>
      </c>
      <c r="C86" s="2">
        <v>44053.412754629629</v>
      </c>
      <c r="D86" t="s">
        <v>13</v>
      </c>
      <c r="E86" t="s">
        <v>14</v>
      </c>
      <c r="F86">
        <v>0</v>
      </c>
      <c r="G86">
        <v>6.0750000000000002</v>
      </c>
      <c r="H86" s="3">
        <v>2509</v>
      </c>
      <c r="I86">
        <v>2E-3</v>
      </c>
      <c r="J86" t="s">
        <v>15</v>
      </c>
      <c r="K86" t="s">
        <v>15</v>
      </c>
      <c r="L86" t="s">
        <v>15</v>
      </c>
      <c r="M86" t="s">
        <v>15</v>
      </c>
      <c r="O86">
        <v>37</v>
      </c>
      <c r="P86" t="s">
        <v>253</v>
      </c>
      <c r="Q86" s="2">
        <v>44053.412754629629</v>
      </c>
      <c r="R86" t="s">
        <v>13</v>
      </c>
      <c r="S86" t="s">
        <v>14</v>
      </c>
      <c r="T86">
        <v>0</v>
      </c>
      <c r="U86" t="s">
        <v>15</v>
      </c>
      <c r="V86" t="s">
        <v>15</v>
      </c>
      <c r="W86" t="s">
        <v>15</v>
      </c>
      <c r="X86" t="s">
        <v>15</v>
      </c>
      <c r="Y86" t="s">
        <v>15</v>
      </c>
      <c r="Z86" t="s">
        <v>15</v>
      </c>
      <c r="AA86" t="s">
        <v>15</v>
      </c>
      <c r="AC86">
        <v>37</v>
      </c>
      <c r="AD86" t="s">
        <v>253</v>
      </c>
      <c r="AE86" s="2">
        <v>44053.412754629629</v>
      </c>
      <c r="AF86" t="s">
        <v>13</v>
      </c>
      <c r="AG86" t="s">
        <v>14</v>
      </c>
      <c r="AH86">
        <v>0</v>
      </c>
      <c r="AI86">
        <v>12.21</v>
      </c>
      <c r="AJ86" s="3">
        <v>2960</v>
      </c>
      <c r="AK86">
        <v>0.57799999999999996</v>
      </c>
      <c r="AL86" t="s">
        <v>15</v>
      </c>
      <c r="AM86" t="s">
        <v>15</v>
      </c>
      <c r="AN86" t="s">
        <v>15</v>
      </c>
      <c r="AO86" t="s">
        <v>15</v>
      </c>
      <c r="AS86" s="18">
        <v>66</v>
      </c>
      <c r="AT86" s="6">
        <f t="shared" si="4"/>
        <v>2.5496154712499992</v>
      </c>
      <c r="AU86" s="7">
        <f t="shared" si="5"/>
        <v>583.06403436800008</v>
      </c>
    </row>
    <row r="87" spans="1:47" customFormat="1" ht="14.4" x14ac:dyDescent="0.3">
      <c r="A87">
        <v>37</v>
      </c>
      <c r="B87" t="s">
        <v>254</v>
      </c>
      <c r="C87" s="2">
        <v>44054.460138888891</v>
      </c>
      <c r="D87" t="s">
        <v>13</v>
      </c>
      <c r="E87" t="s">
        <v>14</v>
      </c>
      <c r="F87">
        <v>0</v>
      </c>
      <c r="G87">
        <v>6.0819999999999999</v>
      </c>
      <c r="H87" s="3">
        <v>2218</v>
      </c>
      <c r="I87">
        <v>1E-3</v>
      </c>
      <c r="J87" t="s">
        <v>15</v>
      </c>
      <c r="K87" t="s">
        <v>15</v>
      </c>
      <c r="L87" t="s">
        <v>15</v>
      </c>
      <c r="M87" t="s">
        <v>15</v>
      </c>
      <c r="O87">
        <v>37</v>
      </c>
      <c r="P87" t="s">
        <v>254</v>
      </c>
      <c r="Q87" s="2">
        <v>44054.460138888891</v>
      </c>
      <c r="R87" t="s">
        <v>13</v>
      </c>
      <c r="S87" t="s">
        <v>14</v>
      </c>
      <c r="T87">
        <v>0</v>
      </c>
      <c r="U87" t="s">
        <v>15</v>
      </c>
      <c r="V87" t="s">
        <v>15</v>
      </c>
      <c r="W87" t="s">
        <v>15</v>
      </c>
      <c r="X87" t="s">
        <v>15</v>
      </c>
      <c r="Y87" t="s">
        <v>15</v>
      </c>
      <c r="Z87" t="s">
        <v>15</v>
      </c>
      <c r="AA87" t="s">
        <v>15</v>
      </c>
      <c r="AC87">
        <v>37</v>
      </c>
      <c r="AD87" t="s">
        <v>254</v>
      </c>
      <c r="AE87" s="2">
        <v>44054.460138888891</v>
      </c>
      <c r="AF87" t="s">
        <v>13</v>
      </c>
      <c r="AG87" t="s">
        <v>14</v>
      </c>
      <c r="AH87">
        <v>0</v>
      </c>
      <c r="AI87">
        <v>12.208</v>
      </c>
      <c r="AJ87" s="3">
        <v>1438</v>
      </c>
      <c r="AK87">
        <v>0.371</v>
      </c>
      <c r="AL87" t="s">
        <v>15</v>
      </c>
      <c r="AM87" t="s">
        <v>15</v>
      </c>
      <c r="AN87" t="s">
        <v>15</v>
      </c>
      <c r="AO87" t="s">
        <v>15</v>
      </c>
      <c r="AQ87" s="11">
        <v>1</v>
      </c>
      <c r="AS87" s="18">
        <v>67</v>
      </c>
      <c r="AT87" s="6">
        <f t="shared" si="4"/>
        <v>1.7332298850000001</v>
      </c>
      <c r="AU87" s="7">
        <f t="shared" si="5"/>
        <v>301.30540143211999</v>
      </c>
    </row>
    <row r="88" spans="1:47" customFormat="1" ht="14.4" x14ac:dyDescent="0.3">
      <c r="A88">
        <v>37</v>
      </c>
      <c r="B88" t="s">
        <v>255</v>
      </c>
      <c r="C88" s="2">
        <v>44061.413425925923</v>
      </c>
      <c r="D88" t="s">
        <v>13</v>
      </c>
      <c r="E88" t="s">
        <v>14</v>
      </c>
      <c r="F88">
        <v>0</v>
      </c>
      <c r="G88">
        <v>6.0739999999999998</v>
      </c>
      <c r="H88" s="3">
        <v>2437</v>
      </c>
      <c r="I88">
        <v>2E-3</v>
      </c>
      <c r="J88" t="s">
        <v>15</v>
      </c>
      <c r="K88" t="s">
        <v>15</v>
      </c>
      <c r="L88" t="s">
        <v>15</v>
      </c>
      <c r="M88" t="s">
        <v>15</v>
      </c>
      <c r="O88">
        <v>37</v>
      </c>
      <c r="P88" t="s">
        <v>255</v>
      </c>
      <c r="Q88" s="2">
        <v>44061.413425925923</v>
      </c>
      <c r="R88" t="s">
        <v>13</v>
      </c>
      <c r="S88" t="s">
        <v>14</v>
      </c>
      <c r="T88">
        <v>0</v>
      </c>
      <c r="U88" t="s">
        <v>15</v>
      </c>
      <c r="V88" t="s">
        <v>15</v>
      </c>
      <c r="W88" t="s">
        <v>15</v>
      </c>
      <c r="X88" t="s">
        <v>15</v>
      </c>
      <c r="Y88" t="s">
        <v>15</v>
      </c>
      <c r="Z88" t="s">
        <v>15</v>
      </c>
      <c r="AA88" t="s">
        <v>15</v>
      </c>
      <c r="AC88">
        <v>37</v>
      </c>
      <c r="AD88" t="s">
        <v>255</v>
      </c>
      <c r="AE88" s="2">
        <v>44061.413425925923</v>
      </c>
      <c r="AF88" t="s">
        <v>13</v>
      </c>
      <c r="AG88" t="s">
        <v>14</v>
      </c>
      <c r="AH88">
        <v>0</v>
      </c>
      <c r="AI88">
        <v>12.215</v>
      </c>
      <c r="AJ88" s="3">
        <v>2143</v>
      </c>
      <c r="AK88">
        <v>0.46700000000000003</v>
      </c>
      <c r="AL88" t="s">
        <v>15</v>
      </c>
      <c r="AM88" t="s">
        <v>15</v>
      </c>
      <c r="AN88" t="s">
        <v>15</v>
      </c>
      <c r="AO88" t="s">
        <v>15</v>
      </c>
      <c r="AQ88" s="11">
        <v>1</v>
      </c>
      <c r="AS88" s="18">
        <v>68</v>
      </c>
      <c r="AT88" s="6">
        <f t="shared" si="4"/>
        <v>2.3472880912499994</v>
      </c>
      <c r="AU88" s="7">
        <f t="shared" si="5"/>
        <v>431.85393197627002</v>
      </c>
    </row>
    <row r="89" spans="1:47" customFormat="1" ht="14.4" x14ac:dyDescent="0.3">
      <c r="A89">
        <v>37</v>
      </c>
      <c r="B89" t="s">
        <v>256</v>
      </c>
      <c r="C89" s="2">
        <v>44064.492615740739</v>
      </c>
      <c r="D89" t="s">
        <v>13</v>
      </c>
      <c r="E89" t="s">
        <v>14</v>
      </c>
      <c r="F89">
        <v>0</v>
      </c>
      <c r="G89">
        <v>6.07</v>
      </c>
      <c r="H89" s="3">
        <v>2583</v>
      </c>
      <c r="I89">
        <v>2E-3</v>
      </c>
      <c r="J89" t="s">
        <v>15</v>
      </c>
      <c r="K89" t="s">
        <v>15</v>
      </c>
      <c r="L89" t="s">
        <v>15</v>
      </c>
      <c r="M89" t="s">
        <v>15</v>
      </c>
      <c r="O89">
        <v>37</v>
      </c>
      <c r="P89" t="s">
        <v>256</v>
      </c>
      <c r="Q89" s="2">
        <v>44064.492615740739</v>
      </c>
      <c r="R89" t="s">
        <v>13</v>
      </c>
      <c r="S89" t="s">
        <v>14</v>
      </c>
      <c r="T89">
        <v>0</v>
      </c>
      <c r="U89" t="s">
        <v>15</v>
      </c>
      <c r="V89" t="s">
        <v>15</v>
      </c>
      <c r="W89" t="s">
        <v>15</v>
      </c>
      <c r="X89" t="s">
        <v>15</v>
      </c>
      <c r="Y89" t="s">
        <v>15</v>
      </c>
      <c r="Z89" t="s">
        <v>15</v>
      </c>
      <c r="AA89" t="s">
        <v>15</v>
      </c>
      <c r="AC89">
        <v>37</v>
      </c>
      <c r="AD89" t="s">
        <v>256</v>
      </c>
      <c r="AE89" s="2">
        <v>44064.492615740739</v>
      </c>
      <c r="AF89" t="s">
        <v>13</v>
      </c>
      <c r="AG89" t="s">
        <v>14</v>
      </c>
      <c r="AH89">
        <v>0</v>
      </c>
      <c r="AI89">
        <v>12.212</v>
      </c>
      <c r="AJ89" s="3">
        <v>2063</v>
      </c>
      <c r="AK89">
        <v>0.45600000000000002</v>
      </c>
      <c r="AL89" t="s">
        <v>15</v>
      </c>
      <c r="AM89" t="s">
        <v>15</v>
      </c>
      <c r="AN89" t="s">
        <v>15</v>
      </c>
      <c r="AO89" t="s">
        <v>15</v>
      </c>
      <c r="AQ89" s="11">
        <v>1</v>
      </c>
      <c r="AS89" s="18">
        <v>69</v>
      </c>
      <c r="AT89" s="6">
        <f t="shared" si="4"/>
        <v>2.7577926412499991</v>
      </c>
      <c r="AU89" s="7">
        <f t="shared" si="5"/>
        <v>417.04305282587001</v>
      </c>
    </row>
    <row r="90" spans="1:47" customFormat="1" ht="14.4" x14ac:dyDescent="0.3">
      <c r="A90">
        <v>37</v>
      </c>
      <c r="B90" t="s">
        <v>257</v>
      </c>
      <c r="C90" s="2">
        <v>44068.399525462963</v>
      </c>
      <c r="D90" t="s">
        <v>13</v>
      </c>
      <c r="E90" t="s">
        <v>14</v>
      </c>
      <c r="F90">
        <v>0</v>
      </c>
      <c r="G90">
        <v>6.0640000000000001</v>
      </c>
      <c r="H90" s="3">
        <v>2648</v>
      </c>
      <c r="I90">
        <v>2E-3</v>
      </c>
      <c r="J90" t="s">
        <v>15</v>
      </c>
      <c r="K90" t="s">
        <v>15</v>
      </c>
      <c r="L90" t="s">
        <v>15</v>
      </c>
      <c r="M90" t="s">
        <v>15</v>
      </c>
      <c r="O90">
        <v>37</v>
      </c>
      <c r="P90" t="s">
        <v>257</v>
      </c>
      <c r="Q90" s="2">
        <v>44068.399525462963</v>
      </c>
      <c r="R90" t="s">
        <v>13</v>
      </c>
      <c r="S90" t="s">
        <v>14</v>
      </c>
      <c r="T90">
        <v>0</v>
      </c>
      <c r="U90" t="s">
        <v>15</v>
      </c>
      <c r="V90" s="3" t="s">
        <v>15</v>
      </c>
      <c r="W90" t="s">
        <v>15</v>
      </c>
      <c r="X90" t="s">
        <v>15</v>
      </c>
      <c r="Y90" t="s">
        <v>15</v>
      </c>
      <c r="Z90" t="s">
        <v>15</v>
      </c>
      <c r="AA90" t="s">
        <v>15</v>
      </c>
      <c r="AC90">
        <v>37</v>
      </c>
      <c r="AD90" t="s">
        <v>257</v>
      </c>
      <c r="AE90" s="2">
        <v>44068.399525462963</v>
      </c>
      <c r="AF90" t="s">
        <v>13</v>
      </c>
      <c r="AG90" t="s">
        <v>14</v>
      </c>
      <c r="AH90">
        <v>0</v>
      </c>
      <c r="AI90">
        <v>12.207000000000001</v>
      </c>
      <c r="AJ90" s="3">
        <v>2390</v>
      </c>
      <c r="AK90">
        <v>0.5</v>
      </c>
      <c r="AL90" t="s">
        <v>15</v>
      </c>
      <c r="AM90" t="s">
        <v>15</v>
      </c>
      <c r="AN90" t="s">
        <v>15</v>
      </c>
      <c r="AO90" t="s">
        <v>15</v>
      </c>
      <c r="AQ90" s="11">
        <v>1</v>
      </c>
      <c r="AS90" s="18">
        <v>70</v>
      </c>
      <c r="AT90" s="6">
        <v>2.9408429599999995</v>
      </c>
      <c r="AU90" s="7">
        <v>477.577451483</v>
      </c>
    </row>
    <row r="91" spans="1:47" customFormat="1" ht="14.4" x14ac:dyDescent="0.3">
      <c r="A91">
        <v>37</v>
      </c>
      <c r="B91" t="s">
        <v>258</v>
      </c>
      <c r="C91" s="2">
        <v>44076.483263888891</v>
      </c>
      <c r="D91" t="s">
        <v>13</v>
      </c>
      <c r="E91" t="s">
        <v>14</v>
      </c>
      <c r="F91">
        <v>0</v>
      </c>
      <c r="G91">
        <v>6.0670000000000002</v>
      </c>
      <c r="H91" s="3">
        <v>2283</v>
      </c>
      <c r="I91">
        <v>2E-3</v>
      </c>
      <c r="J91" t="s">
        <v>15</v>
      </c>
      <c r="K91" t="s">
        <v>15</v>
      </c>
      <c r="L91" t="s">
        <v>15</v>
      </c>
      <c r="M91" t="s">
        <v>15</v>
      </c>
      <c r="O91">
        <v>37</v>
      </c>
      <c r="P91" t="s">
        <v>258</v>
      </c>
      <c r="Q91" s="2">
        <v>44076.483263888891</v>
      </c>
      <c r="R91" t="s">
        <v>13</v>
      </c>
      <c r="S91" t="s">
        <v>14</v>
      </c>
      <c r="T91">
        <v>0</v>
      </c>
      <c r="U91" t="s">
        <v>15</v>
      </c>
      <c r="V91" t="s">
        <v>15</v>
      </c>
      <c r="W91" t="s">
        <v>15</v>
      </c>
      <c r="X91" t="s">
        <v>15</v>
      </c>
      <c r="Y91" t="s">
        <v>15</v>
      </c>
      <c r="Z91" t="s">
        <v>15</v>
      </c>
      <c r="AA91" t="s">
        <v>15</v>
      </c>
      <c r="AC91">
        <v>37</v>
      </c>
      <c r="AD91" t="s">
        <v>258</v>
      </c>
      <c r="AE91" s="2">
        <v>44076.483263888891</v>
      </c>
      <c r="AF91" t="s">
        <v>13</v>
      </c>
      <c r="AG91" t="s">
        <v>14</v>
      </c>
      <c r="AH91">
        <v>0</v>
      </c>
      <c r="AI91">
        <v>12.191000000000001</v>
      </c>
      <c r="AJ91" s="3">
        <v>1982</v>
      </c>
      <c r="AK91">
        <v>0.44500000000000001</v>
      </c>
      <c r="AL91" t="s">
        <v>15</v>
      </c>
      <c r="AM91" t="s">
        <v>15</v>
      </c>
      <c r="AN91" t="s">
        <v>15</v>
      </c>
      <c r="AO91" t="s">
        <v>15</v>
      </c>
      <c r="AS91" s="18">
        <v>71</v>
      </c>
      <c r="AT91" s="6">
        <f t="shared" si="4"/>
        <v>1.9152718912499997</v>
      </c>
      <c r="AU91" s="7">
        <f t="shared" si="5"/>
        <v>402.04621910252001</v>
      </c>
    </row>
    <row r="92" spans="1:47" customFormat="1" ht="14.4" x14ac:dyDescent="0.3">
      <c r="A92">
        <v>37</v>
      </c>
      <c r="B92" t="s">
        <v>259</v>
      </c>
      <c r="C92" s="2">
        <v>44077.492349537039</v>
      </c>
      <c r="D92" t="s">
        <v>13</v>
      </c>
      <c r="E92" t="s">
        <v>14</v>
      </c>
      <c r="F92">
        <v>0</v>
      </c>
      <c r="G92">
        <v>6.0819999999999999</v>
      </c>
      <c r="H92" s="3">
        <v>2578</v>
      </c>
      <c r="I92">
        <v>2E-3</v>
      </c>
      <c r="J92" t="s">
        <v>15</v>
      </c>
      <c r="K92" t="s">
        <v>15</v>
      </c>
      <c r="L92" t="s">
        <v>15</v>
      </c>
      <c r="M92" t="s">
        <v>15</v>
      </c>
      <c r="O92">
        <v>37</v>
      </c>
      <c r="P92" t="s">
        <v>259</v>
      </c>
      <c r="Q92" s="2">
        <v>44077.492349537039</v>
      </c>
      <c r="R92" t="s">
        <v>13</v>
      </c>
      <c r="S92" t="s">
        <v>14</v>
      </c>
      <c r="T92">
        <v>0</v>
      </c>
      <c r="U92" t="s">
        <v>15</v>
      </c>
      <c r="V92" t="s">
        <v>15</v>
      </c>
      <c r="W92" t="s">
        <v>15</v>
      </c>
      <c r="X92" t="s">
        <v>15</v>
      </c>
      <c r="Y92" t="s">
        <v>15</v>
      </c>
      <c r="Z92" t="s">
        <v>15</v>
      </c>
      <c r="AA92" t="s">
        <v>15</v>
      </c>
      <c r="AC92">
        <v>37</v>
      </c>
      <c r="AD92" t="s">
        <v>259</v>
      </c>
      <c r="AE92" s="2">
        <v>44077.492349537039</v>
      </c>
      <c r="AF92" t="s">
        <v>13</v>
      </c>
      <c r="AG92" t="s">
        <v>14</v>
      </c>
      <c r="AH92">
        <v>0</v>
      </c>
      <c r="AI92">
        <v>12.199</v>
      </c>
      <c r="AJ92" s="3">
        <v>2456</v>
      </c>
      <c r="AK92">
        <v>0.50900000000000001</v>
      </c>
      <c r="AL92" t="s">
        <v>15</v>
      </c>
      <c r="AM92" t="s">
        <v>15</v>
      </c>
      <c r="AN92" t="s">
        <v>15</v>
      </c>
      <c r="AO92" t="s">
        <v>15</v>
      </c>
      <c r="AQ92">
        <v>1</v>
      </c>
      <c r="AS92" s="18">
        <v>72</v>
      </c>
      <c r="AT92" s="6">
        <f t="shared" si="4"/>
        <v>2.7437192849999992</v>
      </c>
      <c r="AU92" s="7">
        <f t="shared" si="5"/>
        <v>489.79377537727999</v>
      </c>
    </row>
    <row r="93" spans="1:47" customFormat="1" ht="14.4" x14ac:dyDescent="0.3">
      <c r="A93">
        <v>37</v>
      </c>
      <c r="B93" t="s">
        <v>260</v>
      </c>
      <c r="C93" s="2">
        <v>44078.547997685186</v>
      </c>
      <c r="D93" t="s">
        <v>13</v>
      </c>
      <c r="E93" t="s">
        <v>14</v>
      </c>
      <c r="F93">
        <v>0</v>
      </c>
      <c r="G93">
        <v>6.093</v>
      </c>
      <c r="H93" s="3">
        <v>1992</v>
      </c>
      <c r="I93">
        <v>1E-3</v>
      </c>
      <c r="J93" t="s">
        <v>15</v>
      </c>
      <c r="K93" t="s">
        <v>15</v>
      </c>
      <c r="L93" t="s">
        <v>15</v>
      </c>
      <c r="M93" t="s">
        <v>15</v>
      </c>
      <c r="O93">
        <v>37</v>
      </c>
      <c r="P93" t="s">
        <v>260</v>
      </c>
      <c r="Q93" s="2">
        <v>44078.547997685186</v>
      </c>
      <c r="R93" t="s">
        <v>13</v>
      </c>
      <c r="S93" t="s">
        <v>14</v>
      </c>
      <c r="T93">
        <v>0</v>
      </c>
      <c r="U93" t="s">
        <v>15</v>
      </c>
      <c r="V93" t="s">
        <v>15</v>
      </c>
      <c r="W93" t="s">
        <v>15</v>
      </c>
      <c r="X93" t="s">
        <v>15</v>
      </c>
      <c r="Y93" t="s">
        <v>15</v>
      </c>
      <c r="Z93" t="s">
        <v>15</v>
      </c>
      <c r="AA93" t="s">
        <v>15</v>
      </c>
      <c r="AC93">
        <v>37</v>
      </c>
      <c r="AD93" t="s">
        <v>260</v>
      </c>
      <c r="AE93" s="2">
        <v>44078.547997685186</v>
      </c>
      <c r="AF93" t="s">
        <v>13</v>
      </c>
      <c r="AG93" t="s">
        <v>14</v>
      </c>
      <c r="AH93">
        <v>0</v>
      </c>
      <c r="AI93">
        <v>12.223000000000001</v>
      </c>
      <c r="AJ93" s="3">
        <v>1790</v>
      </c>
      <c r="AK93">
        <v>0.41899999999999998</v>
      </c>
      <c r="AL93" t="s">
        <v>15</v>
      </c>
      <c r="AM93" t="s">
        <v>15</v>
      </c>
      <c r="AN93" t="s">
        <v>15</v>
      </c>
      <c r="AO93" t="s">
        <v>15</v>
      </c>
      <c r="AQ93">
        <v>1</v>
      </c>
      <c r="AS93" s="18">
        <v>73</v>
      </c>
      <c r="AT93" s="6">
        <f t="shared" si="4"/>
        <v>1.1016813599999988</v>
      </c>
      <c r="AU93" s="7">
        <f t="shared" si="5"/>
        <v>366.49487864300005</v>
      </c>
    </row>
    <row r="94" spans="1:47" customFormat="1" ht="14.4" x14ac:dyDescent="0.3">
      <c r="A94">
        <v>37</v>
      </c>
      <c r="B94" t="s">
        <v>261</v>
      </c>
      <c r="C94" s="2">
        <v>44082.386331018519</v>
      </c>
      <c r="D94" t="s">
        <v>13</v>
      </c>
      <c r="E94" t="s">
        <v>14</v>
      </c>
      <c r="F94">
        <v>0</v>
      </c>
      <c r="G94">
        <v>6.0670000000000002</v>
      </c>
      <c r="H94" s="3">
        <v>2308</v>
      </c>
      <c r="I94">
        <v>2E-3</v>
      </c>
      <c r="J94" t="s">
        <v>15</v>
      </c>
      <c r="K94" t="s">
        <v>15</v>
      </c>
      <c r="L94" t="s">
        <v>15</v>
      </c>
      <c r="M94" t="s">
        <v>15</v>
      </c>
      <c r="O94">
        <v>37</v>
      </c>
      <c r="P94" t="s">
        <v>261</v>
      </c>
      <c r="Q94" s="2">
        <v>44082.386331018519</v>
      </c>
      <c r="R94" t="s">
        <v>13</v>
      </c>
      <c r="S94" t="s">
        <v>14</v>
      </c>
      <c r="T94">
        <v>0</v>
      </c>
      <c r="U94" t="s">
        <v>15</v>
      </c>
      <c r="V94" t="s">
        <v>15</v>
      </c>
      <c r="W94" t="s">
        <v>15</v>
      </c>
      <c r="X94" t="s">
        <v>15</v>
      </c>
      <c r="Y94" t="s">
        <v>15</v>
      </c>
      <c r="Z94" t="s">
        <v>15</v>
      </c>
      <c r="AA94" t="s">
        <v>15</v>
      </c>
      <c r="AC94">
        <v>37</v>
      </c>
      <c r="AD94" t="s">
        <v>261</v>
      </c>
      <c r="AE94" s="2">
        <v>44082.386331018519</v>
      </c>
      <c r="AF94" t="s">
        <v>13</v>
      </c>
      <c r="AG94" t="s">
        <v>14</v>
      </c>
      <c r="AH94">
        <v>0</v>
      </c>
      <c r="AI94">
        <v>12.131</v>
      </c>
      <c r="AJ94" s="3"/>
      <c r="AL94" t="s">
        <v>15</v>
      </c>
      <c r="AM94" t="s">
        <v>15</v>
      </c>
      <c r="AN94" t="s">
        <v>15</v>
      </c>
      <c r="AO94" t="s">
        <v>15</v>
      </c>
      <c r="AQ94">
        <v>3</v>
      </c>
      <c r="AR94" t="s">
        <v>262</v>
      </c>
      <c r="AS94" s="18">
        <v>74</v>
      </c>
      <c r="AT94" s="6">
        <f t="shared" si="4"/>
        <v>1.9853358599999993</v>
      </c>
      <c r="AU94" s="7"/>
    </row>
    <row r="95" spans="1:47" customFormat="1" ht="14.4" x14ac:dyDescent="0.3">
      <c r="A95">
        <v>37</v>
      </c>
      <c r="B95" t="s">
        <v>263</v>
      </c>
      <c r="C95" s="2">
        <v>44088.482928240737</v>
      </c>
      <c r="D95" t="s">
        <v>13</v>
      </c>
      <c r="E95" t="s">
        <v>14</v>
      </c>
      <c r="F95">
        <v>0</v>
      </c>
      <c r="G95">
        <v>6.08</v>
      </c>
      <c r="H95" s="3">
        <v>2315</v>
      </c>
      <c r="I95">
        <v>2E-3</v>
      </c>
      <c r="J95" t="s">
        <v>15</v>
      </c>
      <c r="K95" t="s">
        <v>15</v>
      </c>
      <c r="L95" t="s">
        <v>15</v>
      </c>
      <c r="M95" t="s">
        <v>15</v>
      </c>
      <c r="O95">
        <v>37</v>
      </c>
      <c r="P95" t="s">
        <v>263</v>
      </c>
      <c r="Q95" s="2">
        <v>44088.482928240737</v>
      </c>
      <c r="R95" t="s">
        <v>13</v>
      </c>
      <c r="S95" t="s">
        <v>14</v>
      </c>
      <c r="T95">
        <v>0</v>
      </c>
      <c r="U95" t="s">
        <v>15</v>
      </c>
      <c r="V95" t="s">
        <v>15</v>
      </c>
      <c r="W95" t="s">
        <v>15</v>
      </c>
      <c r="X95" t="s">
        <v>15</v>
      </c>
      <c r="Y95" t="s">
        <v>15</v>
      </c>
      <c r="Z95" t="s">
        <v>15</v>
      </c>
      <c r="AA95" t="s">
        <v>15</v>
      </c>
      <c r="AC95">
        <v>37</v>
      </c>
      <c r="AD95" t="s">
        <v>263</v>
      </c>
      <c r="AE95" s="2">
        <v>44088.482928240737</v>
      </c>
      <c r="AF95" t="s">
        <v>13</v>
      </c>
      <c r="AG95" t="s">
        <v>14</v>
      </c>
      <c r="AH95">
        <v>0</v>
      </c>
      <c r="AI95">
        <v>12.195</v>
      </c>
      <c r="AJ95" s="3">
        <v>2142</v>
      </c>
      <c r="AK95">
        <v>0.46600000000000003</v>
      </c>
      <c r="AL95" t="s">
        <v>15</v>
      </c>
      <c r="AM95" t="s">
        <v>15</v>
      </c>
      <c r="AN95" t="s">
        <v>15</v>
      </c>
      <c r="AO95" t="s">
        <v>15</v>
      </c>
      <c r="AQ95">
        <v>1</v>
      </c>
      <c r="AS95" s="18">
        <v>75</v>
      </c>
      <c r="AT95" s="6">
        <f t="shared" si="4"/>
        <v>2.0049585312499998</v>
      </c>
      <c r="AU95" s="7">
        <f t="shared" si="5"/>
        <v>431.66880094571997</v>
      </c>
    </row>
    <row r="96" spans="1:47" customFormat="1" ht="14.4" x14ac:dyDescent="0.3">
      <c r="A96">
        <v>37</v>
      </c>
      <c r="B96" t="s">
        <v>264</v>
      </c>
      <c r="C96" s="2">
        <v>44090.43959490741</v>
      </c>
      <c r="D96" t="s">
        <v>13</v>
      </c>
      <c r="E96" t="s">
        <v>14</v>
      </c>
      <c r="F96">
        <v>0</v>
      </c>
      <c r="G96">
        <v>6.07</v>
      </c>
      <c r="H96" s="3">
        <v>2436</v>
      </c>
      <c r="I96">
        <v>2E-3</v>
      </c>
      <c r="J96" t="s">
        <v>15</v>
      </c>
      <c r="K96" t="s">
        <v>15</v>
      </c>
      <c r="L96" t="s">
        <v>15</v>
      </c>
      <c r="M96" t="s">
        <v>15</v>
      </c>
      <c r="O96">
        <v>37</v>
      </c>
      <c r="P96" t="s">
        <v>264</v>
      </c>
      <c r="Q96" s="2">
        <v>44090.43959490741</v>
      </c>
      <c r="R96" t="s">
        <v>13</v>
      </c>
      <c r="S96" t="s">
        <v>14</v>
      </c>
      <c r="T96">
        <v>0</v>
      </c>
      <c r="U96" t="s">
        <v>15</v>
      </c>
      <c r="V96" t="s">
        <v>15</v>
      </c>
      <c r="W96" t="s">
        <v>15</v>
      </c>
      <c r="X96" t="s">
        <v>15</v>
      </c>
      <c r="Y96" t="s">
        <v>15</v>
      </c>
      <c r="Z96" t="s">
        <v>15</v>
      </c>
      <c r="AA96" t="s">
        <v>15</v>
      </c>
      <c r="AC96">
        <v>37</v>
      </c>
      <c r="AD96" t="s">
        <v>264</v>
      </c>
      <c r="AE96" s="2">
        <v>44090.43959490741</v>
      </c>
      <c r="AF96" t="s">
        <v>13</v>
      </c>
      <c r="AG96" t="s">
        <v>14</v>
      </c>
      <c r="AH96">
        <v>0</v>
      </c>
      <c r="AI96">
        <v>12.227</v>
      </c>
      <c r="AJ96" s="3">
        <v>2928</v>
      </c>
      <c r="AK96">
        <v>0.57299999999999995</v>
      </c>
      <c r="AL96" t="s">
        <v>15</v>
      </c>
      <c r="AM96" t="s">
        <v>15</v>
      </c>
      <c r="AN96" t="s">
        <v>15</v>
      </c>
      <c r="AO96" t="s">
        <v>15</v>
      </c>
      <c r="AQ96">
        <v>1</v>
      </c>
      <c r="AS96" s="18">
        <v>76</v>
      </c>
      <c r="AT96" s="6">
        <f t="shared" si="4"/>
        <v>2.34447954</v>
      </c>
      <c r="AU96" s="7">
        <f t="shared" si="5"/>
        <v>577.14306124032009</v>
      </c>
    </row>
    <row r="97" spans="1:47" customFormat="1" ht="14.4" x14ac:dyDescent="0.3">
      <c r="A97">
        <v>37</v>
      </c>
      <c r="B97" t="s">
        <v>265</v>
      </c>
      <c r="C97" s="2">
        <v>44091.437280092592</v>
      </c>
      <c r="D97" t="s">
        <v>13</v>
      </c>
      <c r="E97" t="s">
        <v>14</v>
      </c>
      <c r="F97">
        <v>0</v>
      </c>
      <c r="G97">
        <v>6.08</v>
      </c>
      <c r="H97" s="3">
        <v>2661</v>
      </c>
      <c r="I97">
        <v>2E-3</v>
      </c>
      <c r="J97" t="s">
        <v>15</v>
      </c>
      <c r="K97" t="s">
        <v>15</v>
      </c>
      <c r="L97" t="s">
        <v>15</v>
      </c>
      <c r="M97" t="s">
        <v>15</v>
      </c>
      <c r="O97">
        <v>37</v>
      </c>
      <c r="P97" t="s">
        <v>265</v>
      </c>
      <c r="Q97" s="2">
        <v>44091.437280092592</v>
      </c>
      <c r="R97" t="s">
        <v>13</v>
      </c>
      <c r="S97" t="s">
        <v>14</v>
      </c>
      <c r="T97">
        <v>0</v>
      </c>
      <c r="U97" t="s">
        <v>15</v>
      </c>
      <c r="V97" t="s">
        <v>15</v>
      </c>
      <c r="W97" t="s">
        <v>15</v>
      </c>
      <c r="X97" t="s">
        <v>15</v>
      </c>
      <c r="Y97" t="s">
        <v>15</v>
      </c>
      <c r="Z97" t="s">
        <v>15</v>
      </c>
      <c r="AA97" t="s">
        <v>15</v>
      </c>
      <c r="AC97">
        <v>37</v>
      </c>
      <c r="AD97" t="s">
        <v>265</v>
      </c>
      <c r="AE97" s="2">
        <v>44091.437280092592</v>
      </c>
      <c r="AF97" t="s">
        <v>13</v>
      </c>
      <c r="AG97" t="s">
        <v>14</v>
      </c>
      <c r="AH97">
        <v>0</v>
      </c>
      <c r="AI97">
        <v>12.212999999999999</v>
      </c>
      <c r="AJ97" s="3">
        <v>2405</v>
      </c>
      <c r="AK97">
        <v>0.502</v>
      </c>
      <c r="AL97" t="s">
        <v>15</v>
      </c>
      <c r="AM97" t="s">
        <v>15</v>
      </c>
      <c r="AN97" t="s">
        <v>15</v>
      </c>
      <c r="AO97" t="s">
        <v>15</v>
      </c>
      <c r="AQ97">
        <v>1</v>
      </c>
      <c r="AS97" s="18">
        <v>77</v>
      </c>
      <c r="AT97" s="6">
        <f t="shared" si="4"/>
        <v>2.9774745712500001</v>
      </c>
      <c r="AU97" s="7">
        <f t="shared" si="5"/>
        <v>480.35393675074999</v>
      </c>
    </row>
    <row r="98" spans="1:47" customFormat="1" ht="14.4" x14ac:dyDescent="0.3">
      <c r="A98">
        <v>37</v>
      </c>
      <c r="B98" t="s">
        <v>266</v>
      </c>
      <c r="C98" s="2">
        <v>44092.418599537035</v>
      </c>
      <c r="D98" t="s">
        <v>13</v>
      </c>
      <c r="E98" t="s">
        <v>14</v>
      </c>
      <c r="F98">
        <v>0</v>
      </c>
      <c r="G98">
        <v>6.0810000000000004</v>
      </c>
      <c r="H98" s="3">
        <v>2745</v>
      </c>
      <c r="I98">
        <v>2E-3</v>
      </c>
      <c r="J98" t="s">
        <v>15</v>
      </c>
      <c r="K98" t="s">
        <v>15</v>
      </c>
      <c r="L98" t="s">
        <v>15</v>
      </c>
      <c r="M98" t="s">
        <v>15</v>
      </c>
      <c r="O98">
        <v>37</v>
      </c>
      <c r="P98" t="s">
        <v>266</v>
      </c>
      <c r="Q98" s="2">
        <v>44092.418599537035</v>
      </c>
      <c r="R98" t="s">
        <v>13</v>
      </c>
      <c r="S98" t="s">
        <v>14</v>
      </c>
      <c r="T98">
        <v>0</v>
      </c>
      <c r="U98" t="s">
        <v>15</v>
      </c>
      <c r="V98" t="s">
        <v>15</v>
      </c>
      <c r="W98" t="s">
        <v>15</v>
      </c>
      <c r="X98" t="s">
        <v>15</v>
      </c>
      <c r="Y98" t="s">
        <v>15</v>
      </c>
      <c r="Z98" t="s">
        <v>15</v>
      </c>
      <c r="AA98" t="s">
        <v>15</v>
      </c>
      <c r="AC98">
        <v>37</v>
      </c>
      <c r="AD98" t="s">
        <v>266</v>
      </c>
      <c r="AE98" s="2">
        <v>44092.418599537035</v>
      </c>
      <c r="AF98" t="s">
        <v>13</v>
      </c>
      <c r="AG98" t="s">
        <v>14</v>
      </c>
      <c r="AH98">
        <v>0</v>
      </c>
      <c r="AI98">
        <v>12.222</v>
      </c>
      <c r="AJ98" s="3">
        <v>1748</v>
      </c>
      <c r="AK98">
        <v>0.41299999999999998</v>
      </c>
      <c r="AL98" t="s">
        <v>15</v>
      </c>
      <c r="AM98" t="s">
        <v>15</v>
      </c>
      <c r="AN98" t="s">
        <v>15</v>
      </c>
      <c r="AO98" t="s">
        <v>15</v>
      </c>
      <c r="AQ98">
        <v>1</v>
      </c>
      <c r="AS98" s="18">
        <v>78</v>
      </c>
      <c r="AT98" s="6">
        <f t="shared" si="4"/>
        <v>3.2143442812499998</v>
      </c>
      <c r="AU98" s="7">
        <f t="shared" si="5"/>
        <v>358.71740601392003</v>
      </c>
    </row>
    <row r="99" spans="1:47" customFormat="1" ht="14.4" x14ac:dyDescent="0.3">
      <c r="A99">
        <v>37</v>
      </c>
      <c r="B99" t="s">
        <v>267</v>
      </c>
      <c r="C99" s="2">
        <v>44096.440578703703</v>
      </c>
      <c r="D99" t="s">
        <v>13</v>
      </c>
      <c r="E99" t="s">
        <v>14</v>
      </c>
      <c r="F99">
        <v>0</v>
      </c>
      <c r="G99">
        <v>6.0949999999999998</v>
      </c>
      <c r="H99" s="3">
        <v>2370</v>
      </c>
      <c r="I99">
        <v>2E-3</v>
      </c>
      <c r="J99" t="s">
        <v>15</v>
      </c>
      <c r="K99" t="s">
        <v>15</v>
      </c>
      <c r="L99" t="s">
        <v>15</v>
      </c>
      <c r="M99" t="s">
        <v>15</v>
      </c>
      <c r="O99">
        <v>37</v>
      </c>
      <c r="P99" t="s">
        <v>267</v>
      </c>
      <c r="Q99" s="2">
        <v>44096.440578703703</v>
      </c>
      <c r="R99" t="s">
        <v>13</v>
      </c>
      <c r="S99" t="s">
        <v>14</v>
      </c>
      <c r="T99">
        <v>0</v>
      </c>
      <c r="U99" t="s">
        <v>15</v>
      </c>
      <c r="V99" t="s">
        <v>15</v>
      </c>
      <c r="W99" t="s">
        <v>15</v>
      </c>
      <c r="X99" t="s">
        <v>15</v>
      </c>
      <c r="Y99" t="s">
        <v>15</v>
      </c>
      <c r="Z99" t="s">
        <v>15</v>
      </c>
      <c r="AA99" t="s">
        <v>15</v>
      </c>
      <c r="AC99">
        <v>37</v>
      </c>
      <c r="AD99" t="s">
        <v>267</v>
      </c>
      <c r="AE99" s="2">
        <v>44096.440578703703</v>
      </c>
      <c r="AF99" t="s">
        <v>13</v>
      </c>
      <c r="AG99" t="s">
        <v>14</v>
      </c>
      <c r="AH99">
        <v>0</v>
      </c>
      <c r="AI99">
        <v>12.250999999999999</v>
      </c>
      <c r="AJ99" s="3">
        <v>2572</v>
      </c>
      <c r="AK99">
        <v>0.52500000000000002</v>
      </c>
      <c r="AL99" t="s">
        <v>15</v>
      </c>
      <c r="AM99" t="s">
        <v>15</v>
      </c>
      <c r="AN99" t="s">
        <v>15</v>
      </c>
      <c r="AO99" t="s">
        <v>15</v>
      </c>
      <c r="AQ99">
        <v>1</v>
      </c>
      <c r="AS99" s="18">
        <v>79</v>
      </c>
      <c r="AT99" s="6">
        <f t="shared" si="4"/>
        <v>2.1592091249999994</v>
      </c>
      <c r="AU99" s="7">
        <f t="shared" si="5"/>
        <v>511.26356490032003</v>
      </c>
    </row>
    <row r="100" spans="1:47" customFormat="1" ht="14.4" x14ac:dyDescent="0.3">
      <c r="A100">
        <v>37</v>
      </c>
      <c r="B100" t="s">
        <v>268</v>
      </c>
      <c r="C100" s="2">
        <v>44105.466747685183</v>
      </c>
      <c r="D100" t="s">
        <v>13</v>
      </c>
      <c r="E100" t="s">
        <v>14</v>
      </c>
      <c r="F100">
        <v>0</v>
      </c>
      <c r="G100">
        <v>6.0890000000000004</v>
      </c>
      <c r="H100" s="3">
        <v>2210</v>
      </c>
      <c r="I100">
        <v>1E-3</v>
      </c>
      <c r="J100" t="s">
        <v>15</v>
      </c>
      <c r="K100" t="s">
        <v>15</v>
      </c>
      <c r="L100" t="s">
        <v>15</v>
      </c>
      <c r="M100" t="s">
        <v>15</v>
      </c>
      <c r="O100">
        <v>37</v>
      </c>
      <c r="P100" t="s">
        <v>268</v>
      </c>
      <c r="Q100" s="2">
        <v>44105.466747685183</v>
      </c>
      <c r="R100" t="s">
        <v>13</v>
      </c>
      <c r="S100" t="s">
        <v>14</v>
      </c>
      <c r="T100">
        <v>0</v>
      </c>
      <c r="U100" t="s">
        <v>15</v>
      </c>
      <c r="V100" t="s">
        <v>15</v>
      </c>
      <c r="W100" t="s">
        <v>15</v>
      </c>
      <c r="X100" t="s">
        <v>15</v>
      </c>
      <c r="Y100" t="s">
        <v>15</v>
      </c>
      <c r="Z100" t="s">
        <v>15</v>
      </c>
      <c r="AA100" t="s">
        <v>15</v>
      </c>
      <c r="AC100">
        <v>37</v>
      </c>
      <c r="AD100" t="s">
        <v>268</v>
      </c>
      <c r="AE100" s="2">
        <v>44105.466747685183</v>
      </c>
      <c r="AF100" t="s">
        <v>13</v>
      </c>
      <c r="AG100" t="s">
        <v>14</v>
      </c>
      <c r="AH100">
        <v>0</v>
      </c>
      <c r="AI100">
        <v>12.23</v>
      </c>
      <c r="AJ100" s="3">
        <v>1846</v>
      </c>
      <c r="AK100">
        <v>0.42599999999999999</v>
      </c>
      <c r="AL100" t="s">
        <v>15</v>
      </c>
      <c r="AM100" t="s">
        <v>15</v>
      </c>
      <c r="AN100" t="s">
        <v>15</v>
      </c>
      <c r="AO100" t="s">
        <v>15</v>
      </c>
      <c r="AQ100">
        <v>1</v>
      </c>
      <c r="AS100" s="18">
        <v>80</v>
      </c>
      <c r="AT100" s="6">
        <f t="shared" si="4"/>
        <v>1.7108371249999994</v>
      </c>
      <c r="AU100" s="7">
        <f t="shared" si="5"/>
        <v>376.86449766667999</v>
      </c>
    </row>
    <row r="101" spans="1:47" customFormat="1" ht="14.4" x14ac:dyDescent="0.3">
      <c r="A101">
        <v>37</v>
      </c>
      <c r="B101" t="s">
        <v>269</v>
      </c>
      <c r="C101" s="2">
        <v>44106.421458333331</v>
      </c>
      <c r="D101" t="s">
        <v>13</v>
      </c>
      <c r="E101" t="s">
        <v>14</v>
      </c>
      <c r="F101">
        <v>0</v>
      </c>
      <c r="G101">
        <v>6.1050000000000004</v>
      </c>
      <c r="H101" s="3">
        <v>2736</v>
      </c>
      <c r="I101">
        <v>2E-3</v>
      </c>
      <c r="J101" t="s">
        <v>15</v>
      </c>
      <c r="K101" t="s">
        <v>15</v>
      </c>
      <c r="L101" t="s">
        <v>15</v>
      </c>
      <c r="M101" t="s">
        <v>15</v>
      </c>
      <c r="O101">
        <v>37</v>
      </c>
      <c r="P101" t="s">
        <v>269</v>
      </c>
      <c r="Q101" s="2">
        <v>44106.421458333331</v>
      </c>
      <c r="R101" t="s">
        <v>13</v>
      </c>
      <c r="S101" t="s">
        <v>14</v>
      </c>
      <c r="T101">
        <v>0</v>
      </c>
      <c r="U101" t="s">
        <v>15</v>
      </c>
      <c r="V101" t="s">
        <v>15</v>
      </c>
      <c r="W101" t="s">
        <v>15</v>
      </c>
      <c r="X101" t="s">
        <v>15</v>
      </c>
      <c r="Y101" t="s">
        <v>15</v>
      </c>
      <c r="Z101" t="s">
        <v>15</v>
      </c>
      <c r="AA101" t="s">
        <v>15</v>
      </c>
      <c r="AC101">
        <v>37</v>
      </c>
      <c r="AD101" t="s">
        <v>269</v>
      </c>
      <c r="AE101" s="2">
        <v>44106.421458333331</v>
      </c>
      <c r="AF101" t="s">
        <v>13</v>
      </c>
      <c r="AG101" t="s">
        <v>14</v>
      </c>
      <c r="AH101">
        <v>0</v>
      </c>
      <c r="AI101">
        <v>12.257</v>
      </c>
      <c r="AJ101" s="3">
        <v>1700</v>
      </c>
      <c r="AK101">
        <v>0.40699999999999997</v>
      </c>
      <c r="AL101" t="s">
        <v>15</v>
      </c>
      <c r="AM101" t="s">
        <v>15</v>
      </c>
      <c r="AN101" t="s">
        <v>15</v>
      </c>
      <c r="AO101" t="s">
        <v>15</v>
      </c>
      <c r="AS101" s="18">
        <v>81</v>
      </c>
      <c r="AT101" s="6">
        <f t="shared" si="4"/>
        <v>3.1889510399999992</v>
      </c>
      <c r="AU101" s="7">
        <f t="shared" si="5"/>
        <v>349.8285947</v>
      </c>
    </row>
    <row r="102" spans="1:47" customFormat="1" ht="14.4" x14ac:dyDescent="0.3">
      <c r="A102">
        <v>37</v>
      </c>
      <c r="B102" t="s">
        <v>270</v>
      </c>
      <c r="C102" s="2">
        <v>44110.423055555555</v>
      </c>
      <c r="D102" t="s">
        <v>13</v>
      </c>
      <c r="E102" t="s">
        <v>14</v>
      </c>
      <c r="F102">
        <v>0</v>
      </c>
      <c r="G102">
        <v>6.0919999999999996</v>
      </c>
      <c r="H102" s="3">
        <v>2575</v>
      </c>
      <c r="I102">
        <v>2E-3</v>
      </c>
      <c r="J102" t="s">
        <v>15</v>
      </c>
      <c r="K102" t="s">
        <v>15</v>
      </c>
      <c r="L102" t="s">
        <v>15</v>
      </c>
      <c r="M102" t="s">
        <v>15</v>
      </c>
      <c r="O102">
        <v>37</v>
      </c>
      <c r="P102" t="s">
        <v>270</v>
      </c>
      <c r="Q102" s="2">
        <v>44110.423055555555</v>
      </c>
      <c r="R102" t="s">
        <v>13</v>
      </c>
      <c r="S102" t="s">
        <v>14</v>
      </c>
      <c r="T102">
        <v>0</v>
      </c>
      <c r="U102" t="s">
        <v>15</v>
      </c>
      <c r="V102" t="s">
        <v>15</v>
      </c>
      <c r="W102" t="s">
        <v>15</v>
      </c>
      <c r="X102" t="s">
        <v>15</v>
      </c>
      <c r="Y102" t="s">
        <v>15</v>
      </c>
      <c r="Z102" t="s">
        <v>15</v>
      </c>
      <c r="AA102" t="s">
        <v>15</v>
      </c>
      <c r="AC102">
        <v>37</v>
      </c>
      <c r="AD102" t="s">
        <v>270</v>
      </c>
      <c r="AE102" s="2">
        <v>44110.423055555555</v>
      </c>
      <c r="AF102" t="s">
        <v>13</v>
      </c>
      <c r="AG102" t="s">
        <v>14</v>
      </c>
      <c r="AH102">
        <v>0</v>
      </c>
      <c r="AI102">
        <v>12.249000000000001</v>
      </c>
      <c r="AJ102" s="3">
        <v>1641</v>
      </c>
      <c r="AK102">
        <v>0.39900000000000002</v>
      </c>
      <c r="AL102" t="s">
        <v>15</v>
      </c>
      <c r="AM102" t="s">
        <v>15</v>
      </c>
      <c r="AN102" t="s">
        <v>15</v>
      </c>
      <c r="AO102" t="s">
        <v>15</v>
      </c>
      <c r="AQ102">
        <v>1</v>
      </c>
      <c r="AS102" s="18">
        <v>82</v>
      </c>
      <c r="AT102" s="6">
        <f t="shared" si="4"/>
        <v>2.7352757812499995</v>
      </c>
      <c r="AU102" s="7">
        <f t="shared" si="5"/>
        <v>338.90236785962998</v>
      </c>
    </row>
    <row r="103" spans="1:47" customFormat="1" ht="14.4" x14ac:dyDescent="0.3">
      <c r="A103">
        <v>37</v>
      </c>
      <c r="B103" t="s">
        <v>271</v>
      </c>
      <c r="C103" s="2">
        <v>44111.41369212963</v>
      </c>
      <c r="D103" t="s">
        <v>13</v>
      </c>
      <c r="E103" t="s">
        <v>14</v>
      </c>
      <c r="F103">
        <v>0</v>
      </c>
      <c r="G103">
        <v>6.0910000000000002</v>
      </c>
      <c r="H103" s="3">
        <v>3290</v>
      </c>
      <c r="I103">
        <v>3.0000000000000001E-3</v>
      </c>
      <c r="J103" t="s">
        <v>15</v>
      </c>
      <c r="K103" t="s">
        <v>15</v>
      </c>
      <c r="L103" t="s">
        <v>15</v>
      </c>
      <c r="M103" t="s">
        <v>15</v>
      </c>
      <c r="O103">
        <v>37</v>
      </c>
      <c r="P103" t="s">
        <v>271</v>
      </c>
      <c r="Q103" s="2">
        <v>44111.41369212963</v>
      </c>
      <c r="R103" t="s">
        <v>13</v>
      </c>
      <c r="S103" t="s">
        <v>14</v>
      </c>
      <c r="T103">
        <v>0</v>
      </c>
      <c r="U103" t="s">
        <v>15</v>
      </c>
      <c r="V103" t="s">
        <v>15</v>
      </c>
      <c r="W103" t="s">
        <v>15</v>
      </c>
      <c r="X103" t="s">
        <v>15</v>
      </c>
      <c r="Y103" t="s">
        <v>15</v>
      </c>
      <c r="Z103" t="s">
        <v>15</v>
      </c>
      <c r="AA103" t="s">
        <v>15</v>
      </c>
      <c r="AC103">
        <v>37</v>
      </c>
      <c r="AD103" t="s">
        <v>271</v>
      </c>
      <c r="AE103" s="2">
        <v>44111.41369212963</v>
      </c>
      <c r="AF103" t="s">
        <v>13</v>
      </c>
      <c r="AG103" t="s">
        <v>14</v>
      </c>
      <c r="AH103">
        <v>0</v>
      </c>
      <c r="AI103">
        <v>12.234</v>
      </c>
      <c r="AJ103" s="3">
        <v>2882</v>
      </c>
      <c r="AK103">
        <v>0.56699999999999995</v>
      </c>
      <c r="AL103" t="s">
        <v>15</v>
      </c>
      <c r="AM103" t="s">
        <v>15</v>
      </c>
      <c r="AN103" t="s">
        <v>15</v>
      </c>
      <c r="AO103" t="s">
        <v>15</v>
      </c>
      <c r="AQ103" s="11">
        <v>1</v>
      </c>
      <c r="AS103" s="18">
        <v>83</v>
      </c>
      <c r="AT103" s="6">
        <f t="shared" si="4"/>
        <v>4.7584621249999994</v>
      </c>
      <c r="AU103" s="7">
        <f t="shared" si="5"/>
        <v>568.63143715052001</v>
      </c>
    </row>
    <row r="104" spans="1:47" customFormat="1" ht="14.4" x14ac:dyDescent="0.3">
      <c r="A104">
        <v>37</v>
      </c>
      <c r="B104" t="s">
        <v>272</v>
      </c>
      <c r="C104" s="2">
        <v>44118.511516203704</v>
      </c>
      <c r="D104" t="s">
        <v>13</v>
      </c>
      <c r="E104" t="s">
        <v>14</v>
      </c>
      <c r="F104">
        <v>0</v>
      </c>
      <c r="G104">
        <v>6.093</v>
      </c>
      <c r="H104" s="3">
        <v>2802</v>
      </c>
      <c r="I104">
        <v>2E-3</v>
      </c>
      <c r="J104" t="s">
        <v>15</v>
      </c>
      <c r="K104" t="s">
        <v>15</v>
      </c>
      <c r="L104" t="s">
        <v>15</v>
      </c>
      <c r="M104" t="s">
        <v>15</v>
      </c>
      <c r="O104">
        <v>37</v>
      </c>
      <c r="P104" t="s">
        <v>272</v>
      </c>
      <c r="Q104" s="2">
        <v>44118.511516203704</v>
      </c>
      <c r="R104" t="s">
        <v>13</v>
      </c>
      <c r="S104" t="s">
        <v>14</v>
      </c>
      <c r="T104">
        <v>0</v>
      </c>
      <c r="U104" t="s">
        <v>15</v>
      </c>
      <c r="V104" t="s">
        <v>15</v>
      </c>
      <c r="W104" t="s">
        <v>15</v>
      </c>
      <c r="X104" t="s">
        <v>15</v>
      </c>
      <c r="Y104" t="s">
        <v>15</v>
      </c>
      <c r="Z104" t="s">
        <v>15</v>
      </c>
      <c r="AA104" t="s">
        <v>15</v>
      </c>
      <c r="AC104">
        <v>37</v>
      </c>
      <c r="AD104" t="s">
        <v>272</v>
      </c>
      <c r="AE104" s="2">
        <v>44118.511516203704</v>
      </c>
      <c r="AF104" t="s">
        <v>13</v>
      </c>
      <c r="AG104" t="s">
        <v>14</v>
      </c>
      <c r="AH104">
        <v>0</v>
      </c>
      <c r="AI104">
        <v>12.237</v>
      </c>
      <c r="AJ104" s="3">
        <v>1535</v>
      </c>
      <c r="AK104">
        <v>0.38400000000000001</v>
      </c>
      <c r="AL104" t="s">
        <v>15</v>
      </c>
      <c r="AM104" t="s">
        <v>15</v>
      </c>
      <c r="AN104" t="s">
        <v>15</v>
      </c>
      <c r="AO104" t="s">
        <v>15</v>
      </c>
      <c r="AQ104" s="11">
        <v>1</v>
      </c>
      <c r="AS104" s="18">
        <v>84</v>
      </c>
      <c r="AT104" s="6">
        <f t="shared" si="4"/>
        <v>3.375248085</v>
      </c>
      <c r="AU104" s="7">
        <f t="shared" si="5"/>
        <v>319.27109975675</v>
      </c>
    </row>
    <row r="105" spans="1:47" customFormat="1" ht="14.4" x14ac:dyDescent="0.3">
      <c r="A105">
        <v>37</v>
      </c>
      <c r="B105" t="s">
        <v>273</v>
      </c>
      <c r="C105" s="2">
        <v>44119.478043981479</v>
      </c>
      <c r="D105" t="s">
        <v>13</v>
      </c>
      <c r="E105" t="s">
        <v>14</v>
      </c>
      <c r="F105">
        <v>0</v>
      </c>
      <c r="G105">
        <v>6.0970000000000004</v>
      </c>
      <c r="H105" s="3">
        <v>2844</v>
      </c>
      <c r="I105">
        <v>2E-3</v>
      </c>
      <c r="J105" t="s">
        <v>15</v>
      </c>
      <c r="K105" t="s">
        <v>15</v>
      </c>
      <c r="L105" t="s">
        <v>15</v>
      </c>
      <c r="M105" t="s">
        <v>15</v>
      </c>
      <c r="O105">
        <v>37</v>
      </c>
      <c r="P105" t="s">
        <v>273</v>
      </c>
      <c r="Q105" s="2">
        <v>44119.478043981479</v>
      </c>
      <c r="R105" t="s">
        <v>13</v>
      </c>
      <c r="S105" t="s">
        <v>14</v>
      </c>
      <c r="T105">
        <v>0</v>
      </c>
      <c r="U105" t="s">
        <v>15</v>
      </c>
      <c r="V105" t="s">
        <v>15</v>
      </c>
      <c r="W105" t="s">
        <v>15</v>
      </c>
      <c r="X105" t="s">
        <v>15</v>
      </c>
      <c r="Y105" t="s">
        <v>15</v>
      </c>
      <c r="Z105" t="s">
        <v>15</v>
      </c>
      <c r="AA105" t="s">
        <v>15</v>
      </c>
      <c r="AC105">
        <v>37</v>
      </c>
      <c r="AD105" t="s">
        <v>273</v>
      </c>
      <c r="AE105" s="2">
        <v>44119.478043981479</v>
      </c>
      <c r="AF105" t="s">
        <v>13</v>
      </c>
      <c r="AG105" t="s">
        <v>14</v>
      </c>
      <c r="AH105">
        <v>0</v>
      </c>
      <c r="AI105">
        <v>12.231999999999999</v>
      </c>
      <c r="AJ105" s="3">
        <v>2216</v>
      </c>
      <c r="AK105">
        <v>0.47699999999999998</v>
      </c>
      <c r="AL105" t="s">
        <v>15</v>
      </c>
      <c r="AM105" t="s">
        <v>15</v>
      </c>
      <c r="AN105" t="s">
        <v>15</v>
      </c>
      <c r="AO105" t="s">
        <v>15</v>
      </c>
      <c r="AQ105" s="11">
        <v>1</v>
      </c>
      <c r="AS105" s="18">
        <v>85</v>
      </c>
      <c r="AT105" s="6">
        <f t="shared" si="4"/>
        <v>3.4938971399999996</v>
      </c>
      <c r="AU105" s="7">
        <f t="shared" si="5"/>
        <v>445.36815812288</v>
      </c>
    </row>
    <row r="106" spans="1:47" customFormat="1" ht="14.4" x14ac:dyDescent="0.3">
      <c r="A106">
        <v>37</v>
      </c>
      <c r="B106" t="s">
        <v>274</v>
      </c>
      <c r="C106" s="2">
        <v>44124.425856481481</v>
      </c>
      <c r="D106" t="s">
        <v>13</v>
      </c>
      <c r="E106" t="s">
        <v>14</v>
      </c>
      <c r="F106">
        <v>0</v>
      </c>
      <c r="G106">
        <v>6.0940000000000003</v>
      </c>
      <c r="H106" s="3">
        <v>2737</v>
      </c>
      <c r="I106">
        <v>2E-3</v>
      </c>
      <c r="J106" t="s">
        <v>15</v>
      </c>
      <c r="K106" t="s">
        <v>15</v>
      </c>
      <c r="L106" t="s">
        <v>15</v>
      </c>
      <c r="M106" t="s">
        <v>15</v>
      </c>
      <c r="O106">
        <v>37</v>
      </c>
      <c r="P106" t="s">
        <v>274</v>
      </c>
      <c r="Q106" s="2">
        <v>44124.425856481481</v>
      </c>
      <c r="R106" t="s">
        <v>13</v>
      </c>
      <c r="S106" t="s">
        <v>14</v>
      </c>
      <c r="T106">
        <v>0</v>
      </c>
      <c r="U106" t="s">
        <v>15</v>
      </c>
      <c r="V106" t="s">
        <v>15</v>
      </c>
      <c r="W106" t="s">
        <v>15</v>
      </c>
      <c r="X106" t="s">
        <v>15</v>
      </c>
      <c r="Y106" t="s">
        <v>15</v>
      </c>
      <c r="Z106" t="s">
        <v>15</v>
      </c>
      <c r="AA106" t="s">
        <v>15</v>
      </c>
      <c r="AC106">
        <v>37</v>
      </c>
      <c r="AD106" t="s">
        <v>274</v>
      </c>
      <c r="AE106" s="2">
        <v>44124.425856481481</v>
      </c>
      <c r="AF106" t="s">
        <v>13</v>
      </c>
      <c r="AG106" t="s">
        <v>14</v>
      </c>
      <c r="AH106">
        <v>0</v>
      </c>
      <c r="AI106">
        <v>12.205</v>
      </c>
      <c r="AJ106" s="3">
        <v>1859</v>
      </c>
      <c r="AK106">
        <v>0.42799999999999999</v>
      </c>
      <c r="AL106" t="s">
        <v>15</v>
      </c>
      <c r="AM106" t="s">
        <v>15</v>
      </c>
      <c r="AN106" t="s">
        <v>15</v>
      </c>
      <c r="AO106" t="s">
        <v>15</v>
      </c>
      <c r="AQ106" s="11">
        <v>1</v>
      </c>
      <c r="AS106" s="18">
        <v>86</v>
      </c>
      <c r="AT106" s="6">
        <f t="shared" si="4"/>
        <v>3.1917723412499992</v>
      </c>
      <c r="AU106" s="7">
        <f t="shared" si="5"/>
        <v>379.27167434963002</v>
      </c>
    </row>
    <row r="107" spans="1:47" customFormat="1" ht="14.4" x14ac:dyDescent="0.3">
      <c r="A107" s="25">
        <v>37</v>
      </c>
      <c r="B107" t="s">
        <v>275</v>
      </c>
      <c r="C107" s="2">
        <v>44131.448321759257</v>
      </c>
      <c r="D107" t="s">
        <v>13</v>
      </c>
      <c r="E107" t="s">
        <v>14</v>
      </c>
      <c r="F107">
        <v>0</v>
      </c>
      <c r="G107">
        <v>6.0880000000000001</v>
      </c>
      <c r="H107" s="3">
        <v>2984</v>
      </c>
      <c r="I107">
        <v>3.0000000000000001E-3</v>
      </c>
      <c r="J107" t="s">
        <v>15</v>
      </c>
      <c r="K107" t="s">
        <v>15</v>
      </c>
      <c r="L107" t="s">
        <v>15</v>
      </c>
      <c r="M107" t="s">
        <v>15</v>
      </c>
      <c r="O107">
        <v>37</v>
      </c>
      <c r="P107" t="s">
        <v>275</v>
      </c>
      <c r="Q107" s="2">
        <v>44131.448321759257</v>
      </c>
      <c r="R107" t="s">
        <v>13</v>
      </c>
      <c r="S107" t="s">
        <v>14</v>
      </c>
      <c r="T107">
        <v>0</v>
      </c>
      <c r="U107" t="s">
        <v>15</v>
      </c>
      <c r="V107" t="s">
        <v>15</v>
      </c>
      <c r="W107" t="s">
        <v>15</v>
      </c>
      <c r="X107" t="s">
        <v>15</v>
      </c>
      <c r="Y107" t="s">
        <v>15</v>
      </c>
      <c r="Z107" t="s">
        <v>15</v>
      </c>
      <c r="AA107" t="s">
        <v>15</v>
      </c>
      <c r="AC107">
        <v>37</v>
      </c>
      <c r="AD107" t="s">
        <v>275</v>
      </c>
      <c r="AE107" s="2">
        <v>44131.448321759257</v>
      </c>
      <c r="AF107" t="s">
        <v>13</v>
      </c>
      <c r="AG107" t="s">
        <v>14</v>
      </c>
      <c r="AH107">
        <v>0</v>
      </c>
      <c r="AI107">
        <v>12.218</v>
      </c>
      <c r="AJ107" s="3">
        <v>2211</v>
      </c>
      <c r="AK107">
        <v>0.47599999999999998</v>
      </c>
      <c r="AL107" t="s">
        <v>15</v>
      </c>
      <c r="AM107" t="s">
        <v>15</v>
      </c>
      <c r="AN107" t="s">
        <v>15</v>
      </c>
      <c r="AO107" t="s">
        <v>15</v>
      </c>
      <c r="AQ107">
        <v>1</v>
      </c>
      <c r="AS107" s="18">
        <v>87</v>
      </c>
      <c r="AT107" s="6">
        <f t="shared" si="4"/>
        <v>3.8899354399999986</v>
      </c>
      <c r="AU107" s="7">
        <f t="shared" si="5"/>
        <v>444.44254753682998</v>
      </c>
    </row>
    <row r="108" spans="1:47" customFormat="1" ht="14.4" x14ac:dyDescent="0.3">
      <c r="A108">
        <v>37</v>
      </c>
      <c r="B108" t="s">
        <v>276</v>
      </c>
      <c r="C108" s="2">
        <v>44133.528877314813</v>
      </c>
      <c r="D108" t="s">
        <v>13</v>
      </c>
      <c r="E108" t="s">
        <v>14</v>
      </c>
      <c r="F108">
        <v>0</v>
      </c>
      <c r="G108">
        <v>6.1020000000000003</v>
      </c>
      <c r="H108" s="3">
        <v>2917</v>
      </c>
      <c r="I108">
        <v>2E-3</v>
      </c>
      <c r="J108" t="s">
        <v>15</v>
      </c>
      <c r="K108" t="s">
        <v>15</v>
      </c>
      <c r="L108" t="s">
        <v>15</v>
      </c>
      <c r="M108" t="s">
        <v>15</v>
      </c>
      <c r="O108">
        <v>37</v>
      </c>
      <c r="P108" t="s">
        <v>276</v>
      </c>
      <c r="Q108" s="2">
        <v>44133.528877314813</v>
      </c>
      <c r="R108" t="s">
        <v>13</v>
      </c>
      <c r="S108" t="s">
        <v>14</v>
      </c>
      <c r="T108">
        <v>0</v>
      </c>
      <c r="U108" t="s">
        <v>15</v>
      </c>
      <c r="V108" t="s">
        <v>15</v>
      </c>
      <c r="W108" t="s">
        <v>15</v>
      </c>
      <c r="X108" t="s">
        <v>15</v>
      </c>
      <c r="Y108" t="s">
        <v>15</v>
      </c>
      <c r="Z108" t="s">
        <v>15</v>
      </c>
      <c r="AA108" t="s">
        <v>15</v>
      </c>
      <c r="AC108">
        <v>37</v>
      </c>
      <c r="AD108" t="s">
        <v>276</v>
      </c>
      <c r="AE108" s="2">
        <v>44133.528877314813</v>
      </c>
      <c r="AF108" t="s">
        <v>13</v>
      </c>
      <c r="AG108" t="s">
        <v>14</v>
      </c>
      <c r="AH108">
        <v>0</v>
      </c>
      <c r="AI108">
        <v>12.238</v>
      </c>
      <c r="AJ108" s="3">
        <v>1969</v>
      </c>
      <c r="AK108">
        <v>0.443</v>
      </c>
      <c r="AL108" t="s">
        <v>15</v>
      </c>
      <c r="AM108" t="s">
        <v>15</v>
      </c>
      <c r="AN108" t="s">
        <v>15</v>
      </c>
      <c r="AO108" t="s">
        <v>15</v>
      </c>
      <c r="AQ108">
        <v>1</v>
      </c>
      <c r="AS108" s="18">
        <v>88</v>
      </c>
      <c r="AT108" s="6">
        <f t="shared" si="4"/>
        <v>3.7002988912500001</v>
      </c>
      <c r="AU108" s="7">
        <f t="shared" si="5"/>
        <v>399.63924315803001</v>
      </c>
    </row>
    <row r="109" spans="1:47" customFormat="1" ht="14.4" x14ac:dyDescent="0.3">
      <c r="A109">
        <v>37</v>
      </c>
      <c r="B109" t="s">
        <v>277</v>
      </c>
      <c r="C109" s="2">
        <v>44138.442881944444</v>
      </c>
      <c r="D109" t="s">
        <v>13</v>
      </c>
      <c r="E109" t="s">
        <v>14</v>
      </c>
      <c r="F109">
        <v>0</v>
      </c>
      <c r="G109">
        <v>6.1379999999999999</v>
      </c>
      <c r="H109" s="3">
        <v>2557</v>
      </c>
      <c r="I109">
        <v>2E-3</v>
      </c>
      <c r="J109" t="s">
        <v>15</v>
      </c>
      <c r="K109" t="s">
        <v>15</v>
      </c>
      <c r="L109" t="s">
        <v>15</v>
      </c>
      <c r="M109" t="s">
        <v>15</v>
      </c>
      <c r="O109">
        <v>37</v>
      </c>
      <c r="P109" t="s">
        <v>277</v>
      </c>
      <c r="Q109" s="2">
        <v>44138.442881944444</v>
      </c>
      <c r="R109" t="s">
        <v>13</v>
      </c>
      <c r="S109" t="s">
        <v>14</v>
      </c>
      <c r="T109">
        <v>0</v>
      </c>
      <c r="U109" t="s">
        <v>15</v>
      </c>
      <c r="V109" t="s">
        <v>15</v>
      </c>
      <c r="W109" t="s">
        <v>15</v>
      </c>
      <c r="X109" t="s">
        <v>15</v>
      </c>
      <c r="Y109" t="s">
        <v>15</v>
      </c>
      <c r="Z109" t="s">
        <v>15</v>
      </c>
      <c r="AA109" t="s">
        <v>15</v>
      </c>
      <c r="AC109">
        <v>37</v>
      </c>
      <c r="AD109" t="s">
        <v>277</v>
      </c>
      <c r="AE109" s="2">
        <v>44138.442881944444</v>
      </c>
      <c r="AF109" t="s">
        <v>13</v>
      </c>
      <c r="AG109" t="s">
        <v>14</v>
      </c>
      <c r="AH109">
        <v>0</v>
      </c>
      <c r="AI109">
        <v>12.295999999999999</v>
      </c>
      <c r="AJ109" s="3">
        <v>1699</v>
      </c>
      <c r="AK109">
        <v>0.40600000000000003</v>
      </c>
      <c r="AL109" t="s">
        <v>15</v>
      </c>
      <c r="AM109" t="s">
        <v>15</v>
      </c>
      <c r="AN109" t="s">
        <v>15</v>
      </c>
      <c r="AO109" t="s">
        <v>15</v>
      </c>
      <c r="AQ109" s="11">
        <v>1</v>
      </c>
      <c r="AS109" s="18">
        <v>89</v>
      </c>
      <c r="AT109" s="6">
        <f t="shared" si="4"/>
        <v>2.6846227912499998</v>
      </c>
      <c r="AU109" s="7">
        <f t="shared" si="5"/>
        <v>349.64340805523</v>
      </c>
    </row>
    <row r="110" spans="1:47" customFormat="1" ht="14.4" x14ac:dyDescent="0.3">
      <c r="A110">
        <v>37</v>
      </c>
      <c r="B110" t="s">
        <v>278</v>
      </c>
      <c r="C110" s="2">
        <v>44140.434560185182</v>
      </c>
      <c r="D110" t="s">
        <v>13</v>
      </c>
      <c r="E110" t="s">
        <v>14</v>
      </c>
      <c r="F110">
        <v>0</v>
      </c>
      <c r="G110">
        <v>6.1109999999999998</v>
      </c>
      <c r="H110" s="3">
        <v>3303</v>
      </c>
      <c r="I110">
        <v>3.0000000000000001E-3</v>
      </c>
      <c r="J110" t="s">
        <v>15</v>
      </c>
      <c r="K110" t="s">
        <v>15</v>
      </c>
      <c r="L110" t="s">
        <v>15</v>
      </c>
      <c r="M110" t="s">
        <v>15</v>
      </c>
      <c r="O110">
        <v>37</v>
      </c>
      <c r="P110" t="s">
        <v>278</v>
      </c>
      <c r="Q110" s="2">
        <v>44140.434560185182</v>
      </c>
      <c r="R110" t="s">
        <v>13</v>
      </c>
      <c r="S110" t="s">
        <v>14</v>
      </c>
      <c r="T110">
        <v>0</v>
      </c>
      <c r="U110" t="s">
        <v>15</v>
      </c>
      <c r="V110" t="s">
        <v>15</v>
      </c>
      <c r="W110" t="s">
        <v>15</v>
      </c>
      <c r="X110" t="s">
        <v>15</v>
      </c>
      <c r="Y110" t="s">
        <v>15</v>
      </c>
      <c r="Z110" t="s">
        <v>15</v>
      </c>
      <c r="AA110" t="s">
        <v>15</v>
      </c>
      <c r="AC110">
        <v>37</v>
      </c>
      <c r="AD110" t="s">
        <v>278</v>
      </c>
      <c r="AE110" s="2">
        <v>44140.434560185182</v>
      </c>
      <c r="AF110" t="s">
        <v>13</v>
      </c>
      <c r="AG110" t="s">
        <v>14</v>
      </c>
      <c r="AH110">
        <v>0</v>
      </c>
      <c r="AI110">
        <v>12.282</v>
      </c>
      <c r="AJ110" s="3">
        <v>2199</v>
      </c>
      <c r="AK110">
        <v>0.47399999999999998</v>
      </c>
      <c r="AL110" t="s">
        <v>15</v>
      </c>
      <c r="AM110" t="s">
        <v>15</v>
      </c>
      <c r="AN110" t="s">
        <v>15</v>
      </c>
      <c r="AO110" t="s">
        <v>15</v>
      </c>
      <c r="AQ110" s="11">
        <v>1</v>
      </c>
      <c r="AS110" s="18">
        <v>90</v>
      </c>
      <c r="AT110" s="6">
        <f t="shared" si="4"/>
        <v>4.7954484412499987</v>
      </c>
      <c r="AU110" s="7">
        <f t="shared" si="5"/>
        <v>442.22106932523002</v>
      </c>
    </row>
    <row r="111" spans="1:47" customFormat="1" ht="14.4" x14ac:dyDescent="0.3">
      <c r="A111">
        <v>37</v>
      </c>
      <c r="B111" t="s">
        <v>279</v>
      </c>
      <c r="C111" s="2">
        <v>44145.622662037036</v>
      </c>
      <c r="D111" t="s">
        <v>13</v>
      </c>
      <c r="E111" t="s">
        <v>14</v>
      </c>
      <c r="F111">
        <v>0</v>
      </c>
      <c r="G111">
        <v>6.0960000000000001</v>
      </c>
      <c r="H111" s="3">
        <v>3182</v>
      </c>
      <c r="I111">
        <v>3.0000000000000001E-3</v>
      </c>
      <c r="J111" t="s">
        <v>15</v>
      </c>
      <c r="K111" t="s">
        <v>15</v>
      </c>
      <c r="L111" t="s">
        <v>15</v>
      </c>
      <c r="M111" t="s">
        <v>15</v>
      </c>
      <c r="O111">
        <v>37</v>
      </c>
      <c r="P111" t="s">
        <v>279</v>
      </c>
      <c r="Q111" s="2">
        <v>44145.622662037036</v>
      </c>
      <c r="R111" t="s">
        <v>13</v>
      </c>
      <c r="S111" t="s">
        <v>14</v>
      </c>
      <c r="T111">
        <v>0</v>
      </c>
      <c r="U111" t="s">
        <v>15</v>
      </c>
      <c r="V111" t="s">
        <v>15</v>
      </c>
      <c r="W111" t="s">
        <v>15</v>
      </c>
      <c r="X111" t="s">
        <v>15</v>
      </c>
      <c r="Y111" t="s">
        <v>15</v>
      </c>
      <c r="Z111" t="s">
        <v>15</v>
      </c>
      <c r="AA111" t="s">
        <v>15</v>
      </c>
      <c r="AC111">
        <v>37</v>
      </c>
      <c r="AD111" t="s">
        <v>279</v>
      </c>
      <c r="AE111" s="2">
        <v>44145.622662037036</v>
      </c>
      <c r="AF111" t="s">
        <v>13</v>
      </c>
      <c r="AG111" t="s">
        <v>14</v>
      </c>
      <c r="AH111">
        <v>0</v>
      </c>
      <c r="AI111">
        <v>12.244999999999999</v>
      </c>
      <c r="AJ111" s="3">
        <v>2089</v>
      </c>
      <c r="AK111">
        <v>0.45900000000000002</v>
      </c>
      <c r="AL111" t="s">
        <v>15</v>
      </c>
      <c r="AM111" t="s">
        <v>15</v>
      </c>
      <c r="AN111" t="s">
        <v>15</v>
      </c>
      <c r="AO111" t="s">
        <v>15</v>
      </c>
      <c r="AQ111" s="11">
        <v>1</v>
      </c>
      <c r="AS111" s="18">
        <v>91</v>
      </c>
      <c r="AT111" s="6">
        <f t="shared" si="4"/>
        <v>4.4514688849999988</v>
      </c>
      <c r="AU111" s="7">
        <f t="shared" si="5"/>
        <v>421.85667667883001</v>
      </c>
    </row>
    <row r="112" spans="1:47" customFormat="1" ht="14.4" x14ac:dyDescent="0.3">
      <c r="A112">
        <v>37</v>
      </c>
      <c r="B112" t="s">
        <v>280</v>
      </c>
      <c r="C112" s="2">
        <v>44146.388912037037</v>
      </c>
      <c r="D112" t="s">
        <v>13</v>
      </c>
      <c r="E112" t="s">
        <v>14</v>
      </c>
      <c r="F112">
        <v>0</v>
      </c>
      <c r="G112">
        <v>6.1020000000000003</v>
      </c>
      <c r="H112" s="3">
        <v>3132</v>
      </c>
      <c r="I112">
        <v>3.0000000000000001E-3</v>
      </c>
      <c r="J112" t="s">
        <v>15</v>
      </c>
      <c r="K112" t="s">
        <v>15</v>
      </c>
      <c r="L112" t="s">
        <v>15</v>
      </c>
      <c r="M112" t="s">
        <v>15</v>
      </c>
      <c r="O112">
        <v>37</v>
      </c>
      <c r="P112" t="s">
        <v>280</v>
      </c>
      <c r="Q112" s="2">
        <v>44146.388912037037</v>
      </c>
      <c r="R112" t="s">
        <v>13</v>
      </c>
      <c r="S112" t="s">
        <v>14</v>
      </c>
      <c r="T112">
        <v>0</v>
      </c>
      <c r="U112" t="s">
        <v>15</v>
      </c>
      <c r="V112" t="s">
        <v>15</v>
      </c>
      <c r="W112" t="s">
        <v>15</v>
      </c>
      <c r="X112" t="s">
        <v>15</v>
      </c>
      <c r="Y112" t="s">
        <v>15</v>
      </c>
      <c r="Z112" t="s">
        <v>15</v>
      </c>
      <c r="AA112" t="s">
        <v>15</v>
      </c>
      <c r="AC112">
        <v>37</v>
      </c>
      <c r="AD112" t="s">
        <v>280</v>
      </c>
      <c r="AE112" s="2">
        <v>44146.388912037037</v>
      </c>
      <c r="AF112" t="s">
        <v>13</v>
      </c>
      <c r="AG112" t="s">
        <v>14</v>
      </c>
      <c r="AH112">
        <v>0</v>
      </c>
      <c r="AI112">
        <v>12.222</v>
      </c>
      <c r="AJ112" s="3">
        <v>2339</v>
      </c>
      <c r="AK112">
        <v>0.49299999999999999</v>
      </c>
      <c r="AL112" t="s">
        <v>15</v>
      </c>
      <c r="AM112" t="s">
        <v>15</v>
      </c>
      <c r="AN112" t="s">
        <v>15</v>
      </c>
      <c r="AO112" t="s">
        <v>15</v>
      </c>
      <c r="AQ112" s="11">
        <v>1</v>
      </c>
      <c r="AS112" s="18">
        <v>92</v>
      </c>
      <c r="AT112" s="6">
        <f t="shared" si="4"/>
        <v>4.3095102599999979</v>
      </c>
      <c r="AU112" s="7">
        <f t="shared" si="5"/>
        <v>468.13719028882997</v>
      </c>
    </row>
    <row r="113" spans="1:47" customFormat="1" ht="14.4" x14ac:dyDescent="0.3">
      <c r="A113">
        <v>37</v>
      </c>
      <c r="B113" t="s">
        <v>281</v>
      </c>
      <c r="C113" s="2">
        <v>44168.494421296295</v>
      </c>
      <c r="D113" t="s">
        <v>13</v>
      </c>
      <c r="E113" t="s">
        <v>14</v>
      </c>
      <c r="F113">
        <v>0</v>
      </c>
      <c r="G113">
        <v>6.1029999999999998</v>
      </c>
      <c r="H113" s="3">
        <v>1720</v>
      </c>
      <c r="I113">
        <v>1E-3</v>
      </c>
      <c r="J113" t="s">
        <v>15</v>
      </c>
      <c r="K113" t="s">
        <v>15</v>
      </c>
      <c r="L113" t="s">
        <v>15</v>
      </c>
      <c r="M113" t="s">
        <v>15</v>
      </c>
      <c r="O113">
        <v>37</v>
      </c>
      <c r="P113" t="s">
        <v>281</v>
      </c>
      <c r="Q113" s="2">
        <v>44168.494421296295</v>
      </c>
      <c r="R113" t="s">
        <v>13</v>
      </c>
      <c r="S113" t="s">
        <v>14</v>
      </c>
      <c r="T113">
        <v>0</v>
      </c>
      <c r="U113" t="s">
        <v>15</v>
      </c>
      <c r="V113" t="s">
        <v>15</v>
      </c>
      <c r="W113" t="s">
        <v>15</v>
      </c>
      <c r="X113" t="s">
        <v>15</v>
      </c>
      <c r="Y113" t="s">
        <v>15</v>
      </c>
      <c r="Z113" t="s">
        <v>15</v>
      </c>
      <c r="AA113" t="s">
        <v>15</v>
      </c>
      <c r="AC113">
        <v>37</v>
      </c>
      <c r="AD113" t="s">
        <v>281</v>
      </c>
      <c r="AE113" s="2">
        <v>44168.494421296295</v>
      </c>
      <c r="AF113" t="s">
        <v>13</v>
      </c>
      <c r="AG113" t="s">
        <v>14</v>
      </c>
      <c r="AH113">
        <v>0</v>
      </c>
      <c r="AI113">
        <v>12.295</v>
      </c>
      <c r="AJ113" s="3">
        <v>2091</v>
      </c>
      <c r="AK113">
        <v>0.46</v>
      </c>
      <c r="AL113" t="s">
        <v>15</v>
      </c>
      <c r="AM113" t="s">
        <v>15</v>
      </c>
      <c r="AN113" t="s">
        <v>15</v>
      </c>
      <c r="AO113" t="s">
        <v>15</v>
      </c>
      <c r="AQ113" s="11">
        <v>1</v>
      </c>
      <c r="AS113" s="18">
        <v>93</v>
      </c>
      <c r="AT113" s="6">
        <f t="shared" si="4"/>
        <v>0.34446599999999883</v>
      </c>
      <c r="AU113" s="7">
        <f t="shared" si="5"/>
        <v>422.22695192162996</v>
      </c>
    </row>
    <row r="114" spans="1:47" customFormat="1" ht="14.4" x14ac:dyDescent="0.3">
      <c r="A114">
        <v>38</v>
      </c>
      <c r="B114" t="s">
        <v>282</v>
      </c>
      <c r="C114" s="2">
        <v>44168.5156712963</v>
      </c>
      <c r="D114" t="s">
        <v>16</v>
      </c>
      <c r="E114" t="s">
        <v>14</v>
      </c>
      <c r="F114">
        <v>0</v>
      </c>
      <c r="G114">
        <v>6.1219999999999999</v>
      </c>
      <c r="H114" s="3">
        <v>1853</v>
      </c>
      <c r="I114">
        <v>1E-3</v>
      </c>
      <c r="J114" t="s">
        <v>15</v>
      </c>
      <c r="K114" t="s">
        <v>15</v>
      </c>
      <c r="L114" t="s">
        <v>15</v>
      </c>
      <c r="M114" t="s">
        <v>15</v>
      </c>
      <c r="O114">
        <v>38</v>
      </c>
      <c r="P114" t="s">
        <v>282</v>
      </c>
      <c r="Q114" s="2">
        <v>44168.5156712963</v>
      </c>
      <c r="R114" t="s">
        <v>16</v>
      </c>
      <c r="S114" t="s">
        <v>14</v>
      </c>
      <c r="T114">
        <v>0</v>
      </c>
      <c r="U114" t="s">
        <v>15</v>
      </c>
      <c r="V114" s="3" t="s">
        <v>15</v>
      </c>
      <c r="W114" t="s">
        <v>15</v>
      </c>
      <c r="X114" t="s">
        <v>15</v>
      </c>
      <c r="Y114" t="s">
        <v>15</v>
      </c>
      <c r="Z114" t="s">
        <v>15</v>
      </c>
      <c r="AA114" t="s">
        <v>15</v>
      </c>
      <c r="AC114">
        <v>38</v>
      </c>
      <c r="AD114" t="s">
        <v>282</v>
      </c>
      <c r="AE114" s="2">
        <v>44168.5156712963</v>
      </c>
      <c r="AF114" t="s">
        <v>283</v>
      </c>
      <c r="AG114" t="s">
        <v>14</v>
      </c>
      <c r="AH114">
        <v>0</v>
      </c>
      <c r="AI114">
        <v>12.29</v>
      </c>
      <c r="AJ114" s="3">
        <v>2037</v>
      </c>
      <c r="AK114">
        <v>0.45200000000000001</v>
      </c>
      <c r="AL114" t="s">
        <v>15</v>
      </c>
      <c r="AM114" t="s">
        <v>15</v>
      </c>
      <c r="AN114" t="s">
        <v>15</v>
      </c>
      <c r="AO114" t="s">
        <v>15</v>
      </c>
      <c r="AQ114" s="11">
        <v>3</v>
      </c>
      <c r="AS114" s="18">
        <v>94</v>
      </c>
      <c r="AT114" s="6">
        <f t="shared" si="4"/>
        <v>0.71432919124999916</v>
      </c>
      <c r="AU114" s="7">
        <f t="shared" si="5"/>
        <v>412.22934410787002</v>
      </c>
    </row>
    <row r="115" spans="1:47" customFormat="1" ht="14.4" x14ac:dyDescent="0.3">
      <c r="A115">
        <v>37</v>
      </c>
      <c r="B115" t="s">
        <v>284</v>
      </c>
      <c r="C115" s="2">
        <v>44173.457974537036</v>
      </c>
      <c r="D115" t="s">
        <v>13</v>
      </c>
      <c r="E115" t="s">
        <v>14</v>
      </c>
      <c r="F115">
        <v>0</v>
      </c>
      <c r="G115">
        <v>6.1349999999999998</v>
      </c>
      <c r="H115" s="3">
        <v>1980</v>
      </c>
      <c r="I115">
        <v>1E-3</v>
      </c>
      <c r="J115" t="s">
        <v>15</v>
      </c>
      <c r="K115" t="s">
        <v>15</v>
      </c>
      <c r="L115" t="s">
        <v>15</v>
      </c>
      <c r="M115" t="s">
        <v>15</v>
      </c>
      <c r="O115">
        <v>37</v>
      </c>
      <c r="P115" t="s">
        <v>284</v>
      </c>
      <c r="Q115" s="2">
        <v>44173.457974537036</v>
      </c>
      <c r="R115" t="s">
        <v>13</v>
      </c>
      <c r="S115" t="s">
        <v>14</v>
      </c>
      <c r="T115">
        <v>0</v>
      </c>
      <c r="U115" t="s">
        <v>15</v>
      </c>
      <c r="V115" t="s">
        <v>15</v>
      </c>
      <c r="W115" t="s">
        <v>15</v>
      </c>
      <c r="X115" t="s">
        <v>15</v>
      </c>
      <c r="Y115" t="s">
        <v>15</v>
      </c>
      <c r="Z115" t="s">
        <v>15</v>
      </c>
      <c r="AA115" t="s">
        <v>15</v>
      </c>
      <c r="AC115">
        <v>37</v>
      </c>
      <c r="AD115" t="s">
        <v>284</v>
      </c>
      <c r="AE115" s="2">
        <v>44173.457974537036</v>
      </c>
      <c r="AF115" t="s">
        <v>13</v>
      </c>
      <c r="AG115" s="2" t="s">
        <v>14</v>
      </c>
      <c r="AH115">
        <v>0</v>
      </c>
      <c r="AI115">
        <v>12.304</v>
      </c>
      <c r="AJ115" s="3">
        <v>2432</v>
      </c>
      <c r="AK115">
        <v>0.50600000000000001</v>
      </c>
      <c r="AL115" s="3" t="s">
        <v>15</v>
      </c>
      <c r="AM115" t="s">
        <v>15</v>
      </c>
      <c r="AN115" t="s">
        <v>15</v>
      </c>
      <c r="AO115" t="s">
        <v>15</v>
      </c>
      <c r="AQ115">
        <v>1</v>
      </c>
      <c r="AS115" s="18">
        <v>95</v>
      </c>
      <c r="AT115" s="6">
        <f t="shared" si="4"/>
        <v>1.0682084999999999</v>
      </c>
      <c r="AU115" s="7">
        <f t="shared" si="5"/>
        <v>485.35153905151998</v>
      </c>
    </row>
    <row r="116" spans="1:47" customFormat="1" ht="14.4" x14ac:dyDescent="0.3">
      <c r="A116">
        <v>37</v>
      </c>
      <c r="B116" t="s">
        <v>285</v>
      </c>
      <c r="C116" s="2">
        <v>44174.441469907404</v>
      </c>
      <c r="D116" t="s">
        <v>13</v>
      </c>
      <c r="E116" t="s">
        <v>14</v>
      </c>
      <c r="F116">
        <v>0</v>
      </c>
      <c r="G116">
        <v>6.1310000000000002</v>
      </c>
      <c r="H116" s="3">
        <v>1796</v>
      </c>
      <c r="I116">
        <v>1E-3</v>
      </c>
      <c r="J116" t="s">
        <v>15</v>
      </c>
      <c r="K116" t="s">
        <v>15</v>
      </c>
      <c r="L116" t="s">
        <v>15</v>
      </c>
      <c r="M116" t="s">
        <v>15</v>
      </c>
      <c r="O116">
        <v>37</v>
      </c>
      <c r="P116" t="s">
        <v>285</v>
      </c>
      <c r="Q116" s="2">
        <v>44174.441469907404</v>
      </c>
      <c r="R116" t="s">
        <v>286</v>
      </c>
      <c r="S116" t="s">
        <v>14</v>
      </c>
      <c r="T116">
        <v>0</v>
      </c>
      <c r="U116" t="s">
        <v>15</v>
      </c>
      <c r="V116" t="s">
        <v>15</v>
      </c>
      <c r="W116" t="s">
        <v>15</v>
      </c>
      <c r="X116" t="s">
        <v>15</v>
      </c>
      <c r="Y116" t="s">
        <v>15</v>
      </c>
      <c r="Z116" t="s">
        <v>15</v>
      </c>
      <c r="AA116" t="s">
        <v>15</v>
      </c>
      <c r="AC116">
        <v>37</v>
      </c>
      <c r="AD116" t="s">
        <v>285</v>
      </c>
      <c r="AE116" s="2">
        <v>44174.441469907404</v>
      </c>
      <c r="AF116" t="s">
        <v>286</v>
      </c>
      <c r="AG116" t="s">
        <v>14</v>
      </c>
      <c r="AH116">
        <v>0</v>
      </c>
      <c r="AI116">
        <v>12.33</v>
      </c>
      <c r="AJ116" s="3">
        <v>2391</v>
      </c>
      <c r="AK116">
        <v>0.5</v>
      </c>
      <c r="AL116" t="s">
        <v>15</v>
      </c>
      <c r="AM116" t="s">
        <v>15</v>
      </c>
      <c r="AN116" t="s">
        <v>15</v>
      </c>
      <c r="AO116" t="s">
        <v>15</v>
      </c>
      <c r="AQ116">
        <v>1</v>
      </c>
      <c r="AS116" s="18">
        <v>96</v>
      </c>
      <c r="AT116" s="6">
        <f t="shared" si="4"/>
        <v>0.55572433999999937</v>
      </c>
      <c r="AU116" s="7">
        <f t="shared" si="5"/>
        <v>477.76255137963</v>
      </c>
    </row>
    <row r="117" spans="1:47" customFormat="1" ht="14.4" x14ac:dyDescent="0.3">
      <c r="A117">
        <v>37</v>
      </c>
      <c r="B117" t="s">
        <v>287</v>
      </c>
      <c r="C117" s="2">
        <v>44175.440532407411</v>
      </c>
      <c r="D117" t="s">
        <v>13</v>
      </c>
      <c r="E117" t="s">
        <v>14</v>
      </c>
      <c r="F117">
        <v>0</v>
      </c>
      <c r="G117">
        <v>6.1130000000000004</v>
      </c>
      <c r="H117" s="3">
        <v>2080</v>
      </c>
      <c r="I117">
        <v>1E-3</v>
      </c>
      <c r="J117" t="s">
        <v>15</v>
      </c>
      <c r="K117" t="s">
        <v>15</v>
      </c>
      <c r="L117" t="s">
        <v>15</v>
      </c>
      <c r="M117" t="s">
        <v>15</v>
      </c>
      <c r="O117">
        <v>37</v>
      </c>
      <c r="P117" t="s">
        <v>287</v>
      </c>
      <c r="Q117" s="2">
        <v>44175.440532407411</v>
      </c>
      <c r="R117" t="s">
        <v>13</v>
      </c>
      <c r="S117" t="s">
        <v>14</v>
      </c>
      <c r="T117">
        <v>0</v>
      </c>
      <c r="U117" t="s">
        <v>15</v>
      </c>
      <c r="V117" t="s">
        <v>15</v>
      </c>
      <c r="W117" t="s">
        <v>15</v>
      </c>
      <c r="X117" t="s">
        <v>15</v>
      </c>
      <c r="Y117" t="s">
        <v>15</v>
      </c>
      <c r="Z117" t="s">
        <v>15</v>
      </c>
      <c r="AA117" t="s">
        <v>15</v>
      </c>
      <c r="AC117">
        <v>37</v>
      </c>
      <c r="AD117" t="s">
        <v>287</v>
      </c>
      <c r="AE117" s="2">
        <v>44175.440532407411</v>
      </c>
      <c r="AF117" t="s">
        <v>13</v>
      </c>
      <c r="AG117" t="s">
        <v>14</v>
      </c>
      <c r="AH117">
        <v>0</v>
      </c>
      <c r="AI117">
        <v>12.266999999999999</v>
      </c>
      <c r="AJ117" s="3">
        <v>2661</v>
      </c>
      <c r="AK117">
        <v>0.53700000000000003</v>
      </c>
      <c r="AL117" t="s">
        <v>15</v>
      </c>
      <c r="AM117" t="s">
        <v>15</v>
      </c>
      <c r="AN117" t="s">
        <v>15</v>
      </c>
      <c r="AO117" t="s">
        <v>15</v>
      </c>
      <c r="AQ117">
        <v>1</v>
      </c>
      <c r="AS117" s="18">
        <v>97</v>
      </c>
      <c r="AT117" s="6">
        <f t="shared" si="4"/>
        <v>1.3473359999999994</v>
      </c>
      <c r="AU117" s="7">
        <f t="shared" si="5"/>
        <v>527.73493058883003</v>
      </c>
    </row>
    <row r="118" spans="1:47" customFormat="1" ht="14.4" x14ac:dyDescent="0.3">
      <c r="A118">
        <v>37</v>
      </c>
      <c r="B118" t="s">
        <v>288</v>
      </c>
      <c r="C118" s="2">
        <v>44236.479155092595</v>
      </c>
      <c r="D118" t="s">
        <v>13</v>
      </c>
      <c r="E118" t="s">
        <v>14</v>
      </c>
      <c r="F118">
        <v>0</v>
      </c>
      <c r="G118">
        <v>6.1040000000000001</v>
      </c>
      <c r="H118" s="3">
        <v>2068</v>
      </c>
      <c r="I118">
        <v>1E-3</v>
      </c>
      <c r="J118" t="s">
        <v>15</v>
      </c>
      <c r="K118" t="s">
        <v>15</v>
      </c>
      <c r="L118" t="s">
        <v>15</v>
      </c>
      <c r="M118" t="s">
        <v>15</v>
      </c>
      <c r="O118">
        <v>37</v>
      </c>
      <c r="P118" t="s">
        <v>288</v>
      </c>
      <c r="Q118" s="2">
        <v>44236.479155092595</v>
      </c>
      <c r="R118" t="s">
        <v>13</v>
      </c>
      <c r="S118" t="s">
        <v>14</v>
      </c>
      <c r="T118">
        <v>0</v>
      </c>
      <c r="U118" t="s">
        <v>15</v>
      </c>
      <c r="V118" t="s">
        <v>15</v>
      </c>
      <c r="W118" t="s">
        <v>15</v>
      </c>
      <c r="X118" t="s">
        <v>15</v>
      </c>
      <c r="Y118" t="s">
        <v>15</v>
      </c>
      <c r="Z118" t="s">
        <v>15</v>
      </c>
      <c r="AA118" t="s">
        <v>15</v>
      </c>
      <c r="AC118">
        <v>37</v>
      </c>
      <c r="AD118" t="s">
        <v>288</v>
      </c>
      <c r="AE118" s="2">
        <v>44236.479155092595</v>
      </c>
      <c r="AF118" t="s">
        <v>13</v>
      </c>
      <c r="AG118" t="s">
        <v>14</v>
      </c>
      <c r="AH118">
        <v>0</v>
      </c>
      <c r="AI118">
        <v>12.266999999999999</v>
      </c>
      <c r="AJ118" s="3">
        <v>3146</v>
      </c>
      <c r="AK118">
        <v>0.60299999999999998</v>
      </c>
      <c r="AL118" t="s">
        <v>15</v>
      </c>
      <c r="AM118" t="s">
        <v>15</v>
      </c>
      <c r="AN118" t="s">
        <v>15</v>
      </c>
      <c r="AO118" t="s">
        <v>15</v>
      </c>
      <c r="AQ118">
        <v>1</v>
      </c>
      <c r="AS118" s="18">
        <v>98</v>
      </c>
      <c r="AT118" s="8">
        <f t="shared" ref="AT118:AT137" si="6">IF(H118&lt;10000,((-0.00000005795*H118^2)+(0.003823*H118)+(-6.715)),(IF(H118&lt;700000,((-0.0000000001209*H118^2)+(0.002635*H118)+(-0.4111)), ((-0.00000002007*V118^2)+(0.2564*V118)+(286.1)))))</f>
        <v>0.94313363920000004</v>
      </c>
      <c r="AU118" s="9">
        <f t="shared" ref="AU118:AU137" si="7">(-0.00000001626*AJ118^2)+(0.1912*AJ118)+(-3.858)</f>
        <v>597.49626964184006</v>
      </c>
    </row>
    <row r="119" spans="1:47" customFormat="1" ht="14.4" x14ac:dyDescent="0.3">
      <c r="A119">
        <v>62</v>
      </c>
      <c r="B119" t="s">
        <v>289</v>
      </c>
      <c r="C119" s="2">
        <v>44237.60083333333</v>
      </c>
      <c r="D119" t="s">
        <v>13</v>
      </c>
      <c r="E119" t="s">
        <v>14</v>
      </c>
      <c r="F119">
        <v>0</v>
      </c>
      <c r="G119">
        <v>6.101</v>
      </c>
      <c r="H119" s="3">
        <v>2784</v>
      </c>
      <c r="I119">
        <v>2E-3</v>
      </c>
      <c r="J119" t="s">
        <v>15</v>
      </c>
      <c r="K119" t="s">
        <v>15</v>
      </c>
      <c r="L119" t="s">
        <v>15</v>
      </c>
      <c r="M119" t="s">
        <v>15</v>
      </c>
      <c r="O119">
        <v>62</v>
      </c>
      <c r="P119" t="s">
        <v>289</v>
      </c>
      <c r="Q119" s="2">
        <v>44237.60083333333</v>
      </c>
      <c r="R119" t="s">
        <v>13</v>
      </c>
      <c r="S119" t="s">
        <v>14</v>
      </c>
      <c r="T119">
        <v>0</v>
      </c>
      <c r="U119" t="s">
        <v>15</v>
      </c>
      <c r="V119" t="s">
        <v>15</v>
      </c>
      <c r="W119" t="s">
        <v>15</v>
      </c>
      <c r="X119" t="s">
        <v>15</v>
      </c>
      <c r="Y119" t="s">
        <v>15</v>
      </c>
      <c r="Z119" t="s">
        <v>15</v>
      </c>
      <c r="AA119" t="s">
        <v>15</v>
      </c>
      <c r="AC119">
        <v>62</v>
      </c>
      <c r="AD119" t="s">
        <v>289</v>
      </c>
      <c r="AE119" s="2">
        <v>44237.60083333333</v>
      </c>
      <c r="AF119" t="s">
        <v>13</v>
      </c>
      <c r="AG119" t="s">
        <v>14</v>
      </c>
      <c r="AH119">
        <v>0</v>
      </c>
      <c r="AI119">
        <v>12.286</v>
      </c>
      <c r="AJ119" s="3">
        <v>2530</v>
      </c>
      <c r="AK119">
        <v>0.51900000000000002</v>
      </c>
      <c r="AL119" t="s">
        <v>15</v>
      </c>
      <c r="AM119" t="s">
        <v>15</v>
      </c>
      <c r="AN119" t="s">
        <v>15</v>
      </c>
      <c r="AO119" t="s">
        <v>15</v>
      </c>
      <c r="AQ119">
        <v>1</v>
      </c>
      <c r="AS119" s="18">
        <v>99</v>
      </c>
      <c r="AT119" s="8">
        <f t="shared" si="6"/>
        <v>3.4790814848</v>
      </c>
      <c r="AU119" s="9">
        <f t="shared" si="7"/>
        <v>479.77392136600002</v>
      </c>
    </row>
    <row r="120" spans="1:47" customFormat="1" ht="14.4" x14ac:dyDescent="0.3">
      <c r="A120">
        <v>60</v>
      </c>
      <c r="B120" t="s">
        <v>290</v>
      </c>
      <c r="C120" s="2">
        <v>44237.64335648148</v>
      </c>
      <c r="D120" t="s">
        <v>291</v>
      </c>
      <c r="E120" t="s">
        <v>14</v>
      </c>
      <c r="F120">
        <v>0</v>
      </c>
      <c r="G120">
        <v>6.1109999999999998</v>
      </c>
      <c r="H120" s="3">
        <v>2805</v>
      </c>
      <c r="I120">
        <v>2E-3</v>
      </c>
      <c r="J120" t="s">
        <v>15</v>
      </c>
      <c r="K120" t="s">
        <v>15</v>
      </c>
      <c r="L120" t="s">
        <v>15</v>
      </c>
      <c r="M120" t="s">
        <v>15</v>
      </c>
      <c r="O120">
        <v>60</v>
      </c>
      <c r="P120" t="s">
        <v>290</v>
      </c>
      <c r="Q120" s="2">
        <v>44237.64335648148</v>
      </c>
      <c r="R120" t="s">
        <v>291</v>
      </c>
      <c r="S120" t="s">
        <v>14</v>
      </c>
      <c r="T120">
        <v>0</v>
      </c>
      <c r="U120" t="s">
        <v>15</v>
      </c>
      <c r="V120" t="s">
        <v>15</v>
      </c>
      <c r="W120" t="s">
        <v>15</v>
      </c>
      <c r="X120" t="s">
        <v>15</v>
      </c>
      <c r="Y120" t="s">
        <v>15</v>
      </c>
      <c r="Z120" t="s">
        <v>15</v>
      </c>
      <c r="AA120" t="s">
        <v>15</v>
      </c>
      <c r="AC120">
        <v>60</v>
      </c>
      <c r="AD120" t="s">
        <v>290</v>
      </c>
      <c r="AE120" s="2">
        <v>44237.64335648148</v>
      </c>
      <c r="AF120" t="s">
        <v>291</v>
      </c>
      <c r="AG120" t="s">
        <v>14</v>
      </c>
      <c r="AH120">
        <v>0</v>
      </c>
      <c r="AI120">
        <v>12.266</v>
      </c>
      <c r="AJ120" s="3">
        <v>1750</v>
      </c>
      <c r="AK120">
        <v>0.41299999999999998</v>
      </c>
      <c r="AL120" t="s">
        <v>15</v>
      </c>
      <c r="AM120" t="s">
        <v>15</v>
      </c>
      <c r="AN120" t="s">
        <v>15</v>
      </c>
      <c r="AO120" t="s">
        <v>15</v>
      </c>
      <c r="AQ120">
        <v>1</v>
      </c>
      <c r="AS120" s="18">
        <v>100</v>
      </c>
      <c r="AT120" s="8">
        <f t="shared" si="6"/>
        <v>3.5525629512500014</v>
      </c>
      <c r="AU120" s="9">
        <f t="shared" si="7"/>
        <v>330.69220375000003</v>
      </c>
    </row>
    <row r="121" spans="1:47" customFormat="1" ht="14.4" x14ac:dyDescent="0.3">
      <c r="A121">
        <v>37</v>
      </c>
      <c r="B121" t="s">
        <v>292</v>
      </c>
      <c r="C121" s="2">
        <v>44251.65152777778</v>
      </c>
      <c r="D121" t="s">
        <v>13</v>
      </c>
      <c r="E121" t="s">
        <v>14</v>
      </c>
      <c r="F121">
        <v>0</v>
      </c>
      <c r="G121">
        <v>6.1130000000000004</v>
      </c>
      <c r="H121" s="3">
        <v>2295</v>
      </c>
      <c r="I121">
        <v>2E-3</v>
      </c>
      <c r="J121" t="s">
        <v>15</v>
      </c>
      <c r="K121" t="s">
        <v>15</v>
      </c>
      <c r="L121" t="s">
        <v>15</v>
      </c>
      <c r="M121" t="s">
        <v>15</v>
      </c>
      <c r="O121">
        <v>37</v>
      </c>
      <c r="P121" t="s">
        <v>292</v>
      </c>
      <c r="Q121" s="2">
        <v>44251.65152777778</v>
      </c>
      <c r="R121" t="s">
        <v>13</v>
      </c>
      <c r="S121" t="s">
        <v>14</v>
      </c>
      <c r="T121">
        <v>0</v>
      </c>
      <c r="U121" t="s">
        <v>15</v>
      </c>
      <c r="V121" t="s">
        <v>15</v>
      </c>
      <c r="W121" t="s">
        <v>15</v>
      </c>
      <c r="X121" t="s">
        <v>15</v>
      </c>
      <c r="Y121" t="s">
        <v>15</v>
      </c>
      <c r="Z121" t="s">
        <v>15</v>
      </c>
      <c r="AA121" t="s">
        <v>15</v>
      </c>
      <c r="AC121">
        <v>37</v>
      </c>
      <c r="AD121" t="s">
        <v>292</v>
      </c>
      <c r="AE121" s="2">
        <v>44251.65152777778</v>
      </c>
      <c r="AF121" t="s">
        <v>13</v>
      </c>
      <c r="AG121" t="s">
        <v>14</v>
      </c>
      <c r="AH121">
        <v>0</v>
      </c>
      <c r="AI121">
        <v>12.291</v>
      </c>
      <c r="AJ121" s="3">
        <v>2281</v>
      </c>
      <c r="AK121">
        <v>0.48499999999999999</v>
      </c>
      <c r="AL121" t="s">
        <v>15</v>
      </c>
      <c r="AM121" t="s">
        <v>15</v>
      </c>
      <c r="AN121" t="s">
        <v>15</v>
      </c>
      <c r="AO121" t="s">
        <v>15</v>
      </c>
      <c r="AQ121">
        <v>1</v>
      </c>
      <c r="AS121" s="18">
        <v>101</v>
      </c>
      <c r="AT121" s="8">
        <f t="shared" si="6"/>
        <v>1.7535609012500011</v>
      </c>
      <c r="AU121" s="9">
        <f t="shared" si="7"/>
        <v>432.18459985414</v>
      </c>
    </row>
    <row r="122" spans="1:47" customFormat="1" ht="14.4" x14ac:dyDescent="0.3">
      <c r="A122">
        <v>37</v>
      </c>
      <c r="B122" t="s">
        <v>293</v>
      </c>
      <c r="C122" s="2">
        <v>44256.458356481482</v>
      </c>
      <c r="D122" t="s">
        <v>13</v>
      </c>
      <c r="E122" t="s">
        <v>14</v>
      </c>
      <c r="F122">
        <v>0</v>
      </c>
      <c r="G122">
        <v>6.1150000000000002</v>
      </c>
      <c r="H122" s="3">
        <v>2175</v>
      </c>
      <c r="I122">
        <v>1E-3</v>
      </c>
      <c r="J122" t="s">
        <v>15</v>
      </c>
      <c r="K122" t="s">
        <v>15</v>
      </c>
      <c r="L122" t="s">
        <v>15</v>
      </c>
      <c r="M122" t="s">
        <v>15</v>
      </c>
      <c r="O122">
        <v>37</v>
      </c>
      <c r="P122" t="s">
        <v>293</v>
      </c>
      <c r="Q122" s="2">
        <v>44256.458356481482</v>
      </c>
      <c r="R122" t="s">
        <v>13</v>
      </c>
      <c r="S122" t="s">
        <v>14</v>
      </c>
      <c r="T122">
        <v>0</v>
      </c>
      <c r="U122" t="s">
        <v>15</v>
      </c>
      <c r="V122" t="s">
        <v>15</v>
      </c>
      <c r="W122" t="s">
        <v>15</v>
      </c>
      <c r="X122" t="s">
        <v>15</v>
      </c>
      <c r="Y122" t="s">
        <v>15</v>
      </c>
      <c r="Z122" t="s">
        <v>15</v>
      </c>
      <c r="AA122" t="s">
        <v>15</v>
      </c>
      <c r="AC122">
        <v>37</v>
      </c>
      <c r="AD122" t="s">
        <v>293</v>
      </c>
      <c r="AE122" s="2">
        <v>44256.458356481482</v>
      </c>
      <c r="AF122" t="s">
        <v>13</v>
      </c>
      <c r="AG122" t="s">
        <v>14</v>
      </c>
      <c r="AH122">
        <v>0</v>
      </c>
      <c r="AI122">
        <v>12.25</v>
      </c>
      <c r="AJ122" s="3">
        <v>1664</v>
      </c>
      <c r="AK122">
        <v>0.40200000000000002</v>
      </c>
      <c r="AL122" t="s">
        <v>15</v>
      </c>
      <c r="AM122" t="s">
        <v>15</v>
      </c>
      <c r="AN122" t="s">
        <v>15</v>
      </c>
      <c r="AO122" t="s">
        <v>15</v>
      </c>
      <c r="AQ122">
        <v>1</v>
      </c>
      <c r="AS122" s="18">
        <v>102</v>
      </c>
      <c r="AT122" s="8">
        <f t="shared" si="6"/>
        <v>1.3258852812500006</v>
      </c>
      <c r="AU122" s="9">
        <f t="shared" si="7"/>
        <v>314.25377775104005</v>
      </c>
    </row>
    <row r="123" spans="1:47" customFormat="1" ht="14.4" x14ac:dyDescent="0.3">
      <c r="A123" s="1">
        <v>64</v>
      </c>
      <c r="B123" t="s">
        <v>294</v>
      </c>
      <c r="C123" s="2">
        <v>44257.425081018519</v>
      </c>
      <c r="D123" t="s">
        <v>295</v>
      </c>
      <c r="E123" t="s">
        <v>296</v>
      </c>
      <c r="F123">
        <v>1</v>
      </c>
      <c r="G123">
        <v>6.1180000000000003</v>
      </c>
      <c r="H123" s="3">
        <v>2400</v>
      </c>
      <c r="I123">
        <v>2E-3</v>
      </c>
      <c r="J123">
        <v>1.8000000000000001E-4</v>
      </c>
      <c r="K123" t="s">
        <v>15</v>
      </c>
      <c r="L123">
        <v>959.8</v>
      </c>
      <c r="M123">
        <v>2E-3</v>
      </c>
      <c r="O123">
        <v>64</v>
      </c>
      <c r="P123" t="s">
        <v>294</v>
      </c>
      <c r="Q123" s="2">
        <v>44257.425081018519</v>
      </c>
      <c r="R123" t="s">
        <v>295</v>
      </c>
      <c r="S123" t="s">
        <v>296</v>
      </c>
      <c r="T123">
        <v>1</v>
      </c>
      <c r="U123" t="s">
        <v>15</v>
      </c>
      <c r="V123" t="s">
        <v>15</v>
      </c>
      <c r="W123" t="s">
        <v>15</v>
      </c>
      <c r="X123">
        <v>1.8E-3</v>
      </c>
      <c r="Y123" t="s">
        <v>15</v>
      </c>
      <c r="Z123" t="s">
        <v>15</v>
      </c>
      <c r="AA123" t="s">
        <v>15</v>
      </c>
      <c r="AC123">
        <v>64</v>
      </c>
      <c r="AD123" t="s">
        <v>294</v>
      </c>
      <c r="AE123" s="2">
        <v>44257.425081018519</v>
      </c>
      <c r="AF123" t="s">
        <v>295</v>
      </c>
      <c r="AG123" t="s">
        <v>296</v>
      </c>
      <c r="AH123">
        <v>1</v>
      </c>
      <c r="AI123">
        <v>12.298</v>
      </c>
      <c r="AJ123" s="3">
        <v>2505</v>
      </c>
      <c r="AK123">
        <v>0.51600000000000001</v>
      </c>
      <c r="AL123">
        <v>0.4</v>
      </c>
      <c r="AM123" t="s">
        <v>15</v>
      </c>
      <c r="AN123">
        <v>128.9</v>
      </c>
      <c r="AO123">
        <v>0.11600000000000001</v>
      </c>
      <c r="AQ123">
        <v>1</v>
      </c>
      <c r="AS123" s="18">
        <v>103</v>
      </c>
      <c r="AT123" s="8">
        <f t="shared" si="6"/>
        <v>2.1264079999999996</v>
      </c>
      <c r="AU123" s="9">
        <f t="shared" si="7"/>
        <v>474.99596809350004</v>
      </c>
    </row>
    <row r="124" spans="1:47" customFormat="1" ht="14.4" x14ac:dyDescent="0.3">
      <c r="A124" s="1">
        <v>65</v>
      </c>
      <c r="B124" t="s">
        <v>297</v>
      </c>
      <c r="C124" s="2">
        <v>44257.446319444447</v>
      </c>
      <c r="D124" t="s">
        <v>295</v>
      </c>
      <c r="E124" t="s">
        <v>296</v>
      </c>
      <c r="F124">
        <v>1</v>
      </c>
      <c r="G124">
        <v>6.1139999999999999</v>
      </c>
      <c r="H124" s="3">
        <v>2455</v>
      </c>
      <c r="I124">
        <v>2E-3</v>
      </c>
      <c r="J124">
        <v>1.8000000000000001E-4</v>
      </c>
      <c r="K124" t="s">
        <v>15</v>
      </c>
      <c r="L124" s="19">
        <v>1005.8</v>
      </c>
      <c r="M124">
        <v>2E-3</v>
      </c>
      <c r="O124">
        <v>65</v>
      </c>
      <c r="P124" t="s">
        <v>297</v>
      </c>
      <c r="Q124" s="2">
        <v>44257.446319444447</v>
      </c>
      <c r="R124" t="s">
        <v>295</v>
      </c>
      <c r="S124" t="s">
        <v>296</v>
      </c>
      <c r="T124">
        <v>1</v>
      </c>
      <c r="U124" t="s">
        <v>15</v>
      </c>
      <c r="V124" s="3" t="s">
        <v>15</v>
      </c>
      <c r="W124" t="s">
        <v>15</v>
      </c>
      <c r="X124">
        <v>1.8E-3</v>
      </c>
      <c r="Y124" t="s">
        <v>15</v>
      </c>
      <c r="Z124" t="s">
        <v>15</v>
      </c>
      <c r="AA124" t="s">
        <v>15</v>
      </c>
      <c r="AC124">
        <v>65</v>
      </c>
      <c r="AD124" t="s">
        <v>297</v>
      </c>
      <c r="AE124" s="2">
        <v>44257.446319444447</v>
      </c>
      <c r="AF124" t="s">
        <v>295</v>
      </c>
      <c r="AG124" t="s">
        <v>296</v>
      </c>
      <c r="AH124">
        <v>1</v>
      </c>
      <c r="AI124">
        <v>12.26</v>
      </c>
      <c r="AJ124" s="3">
        <v>1928</v>
      </c>
      <c r="AK124">
        <v>0.437</v>
      </c>
      <c r="AL124">
        <v>0.4</v>
      </c>
      <c r="AM124" t="s">
        <v>15</v>
      </c>
      <c r="AN124">
        <v>109.4</v>
      </c>
      <c r="AO124">
        <v>3.6999999999999998E-2</v>
      </c>
      <c r="AQ124">
        <v>1</v>
      </c>
      <c r="AS124" s="18">
        <v>104</v>
      </c>
      <c r="AT124" s="8">
        <f t="shared" si="6"/>
        <v>2.3211989012499998</v>
      </c>
      <c r="AU124" s="9">
        <f t="shared" si="7"/>
        <v>364.71515858816002</v>
      </c>
    </row>
    <row r="125" spans="1:47" customFormat="1" ht="14.4" x14ac:dyDescent="0.3">
      <c r="A125" s="1">
        <v>66</v>
      </c>
      <c r="B125" t="s">
        <v>298</v>
      </c>
      <c r="C125" s="2">
        <v>44257.467557870368</v>
      </c>
      <c r="D125" t="s">
        <v>295</v>
      </c>
      <c r="E125" t="s">
        <v>296</v>
      </c>
      <c r="F125">
        <v>1</v>
      </c>
      <c r="G125">
        <v>6.1219999999999999</v>
      </c>
      <c r="H125" s="3">
        <v>2842</v>
      </c>
      <c r="I125">
        <v>2E-3</v>
      </c>
      <c r="J125">
        <v>1.8000000000000001E-4</v>
      </c>
      <c r="K125" t="s">
        <v>15</v>
      </c>
      <c r="L125" s="19">
        <v>1325.5</v>
      </c>
      <c r="M125">
        <v>2E-3</v>
      </c>
      <c r="O125">
        <v>66</v>
      </c>
      <c r="P125" t="s">
        <v>298</v>
      </c>
      <c r="Q125" s="2">
        <v>44257.467557870368</v>
      </c>
      <c r="R125" t="s">
        <v>295</v>
      </c>
      <c r="S125" t="s">
        <v>296</v>
      </c>
      <c r="T125">
        <v>1</v>
      </c>
      <c r="U125" t="s">
        <v>15</v>
      </c>
      <c r="V125" s="3" t="s">
        <v>15</v>
      </c>
      <c r="W125" t="s">
        <v>15</v>
      </c>
      <c r="X125">
        <v>1.8E-3</v>
      </c>
      <c r="Y125" t="s">
        <v>15</v>
      </c>
      <c r="Z125" t="s">
        <v>15</v>
      </c>
      <c r="AA125" t="s">
        <v>15</v>
      </c>
      <c r="AC125">
        <v>66</v>
      </c>
      <c r="AD125" t="s">
        <v>298</v>
      </c>
      <c r="AE125" s="2">
        <v>44257.467557870368</v>
      </c>
      <c r="AF125" t="s">
        <v>295</v>
      </c>
      <c r="AG125" t="s">
        <v>296</v>
      </c>
      <c r="AH125">
        <v>1</v>
      </c>
      <c r="AI125">
        <v>12.253</v>
      </c>
      <c r="AJ125" s="3">
        <v>1771</v>
      </c>
      <c r="AK125">
        <v>0.41599999999999998</v>
      </c>
      <c r="AL125">
        <v>0.4</v>
      </c>
      <c r="AM125" t="s">
        <v>15</v>
      </c>
      <c r="AN125">
        <v>104</v>
      </c>
      <c r="AO125">
        <v>1.6E-2</v>
      </c>
      <c r="AQ125">
        <v>1</v>
      </c>
      <c r="AS125" s="18">
        <v>105</v>
      </c>
      <c r="AT125" s="8">
        <f t="shared" si="6"/>
        <v>3.6819059362000015</v>
      </c>
      <c r="AU125" s="9">
        <f t="shared" si="7"/>
        <v>334.70620146933999</v>
      </c>
    </row>
    <row r="126" spans="1:47" customFormat="1" ht="14.4" x14ac:dyDescent="0.3">
      <c r="A126" s="1">
        <v>97</v>
      </c>
      <c r="B126" t="s">
        <v>299</v>
      </c>
      <c r="C126" s="2">
        <v>44258.126956018517</v>
      </c>
      <c r="D126" t="s">
        <v>13</v>
      </c>
      <c r="E126" t="s">
        <v>14</v>
      </c>
      <c r="F126">
        <v>0</v>
      </c>
      <c r="G126">
        <v>6.08</v>
      </c>
      <c r="H126" s="3">
        <v>4355</v>
      </c>
      <c r="I126">
        <v>5.0000000000000001E-3</v>
      </c>
      <c r="J126" t="s">
        <v>15</v>
      </c>
      <c r="K126" t="s">
        <v>15</v>
      </c>
      <c r="L126" t="s">
        <v>15</v>
      </c>
      <c r="M126" t="s">
        <v>15</v>
      </c>
      <c r="O126">
        <v>97</v>
      </c>
      <c r="P126" t="s">
        <v>299</v>
      </c>
      <c r="Q126" s="2">
        <v>44258.126956018517</v>
      </c>
      <c r="R126" t="s">
        <v>13</v>
      </c>
      <c r="S126" t="s">
        <v>14</v>
      </c>
      <c r="T126">
        <v>0</v>
      </c>
      <c r="U126" t="s">
        <v>15</v>
      </c>
      <c r="V126" s="3" t="s">
        <v>15</v>
      </c>
      <c r="W126" t="s">
        <v>15</v>
      </c>
      <c r="X126" t="s">
        <v>15</v>
      </c>
      <c r="Y126" t="s">
        <v>15</v>
      </c>
      <c r="Z126" t="s">
        <v>15</v>
      </c>
      <c r="AA126" t="s">
        <v>15</v>
      </c>
      <c r="AC126">
        <v>97</v>
      </c>
      <c r="AD126" t="s">
        <v>299</v>
      </c>
      <c r="AE126" s="2">
        <v>44258.126956018517</v>
      </c>
      <c r="AF126" t="s">
        <v>13</v>
      </c>
      <c r="AG126" t="s">
        <v>14</v>
      </c>
      <c r="AH126">
        <v>0</v>
      </c>
      <c r="AI126">
        <v>12.272</v>
      </c>
      <c r="AJ126" s="3">
        <v>2633</v>
      </c>
      <c r="AK126">
        <v>0.53300000000000003</v>
      </c>
      <c r="AL126" t="s">
        <v>15</v>
      </c>
      <c r="AM126" t="s">
        <v>15</v>
      </c>
      <c r="AN126" t="s">
        <v>15</v>
      </c>
      <c r="AO126" t="s">
        <v>15</v>
      </c>
      <c r="AQ126">
        <v>1</v>
      </c>
      <c r="AS126" s="18">
        <v>106</v>
      </c>
      <c r="AT126" s="8">
        <f t="shared" si="6"/>
        <v>8.8350838512499994</v>
      </c>
      <c r="AU126" s="9">
        <f t="shared" si="7"/>
        <v>499.45887447686005</v>
      </c>
    </row>
    <row r="127" spans="1:47" customFormat="1" ht="14.4" x14ac:dyDescent="0.3">
      <c r="A127" s="25">
        <v>37</v>
      </c>
      <c r="B127" t="s">
        <v>300</v>
      </c>
      <c r="C127" s="2">
        <v>44266.451840277776</v>
      </c>
      <c r="D127" t="s">
        <v>13</v>
      </c>
      <c r="E127" t="s">
        <v>14</v>
      </c>
      <c r="F127">
        <v>0</v>
      </c>
      <c r="G127">
        <v>6.1189999999999998</v>
      </c>
      <c r="H127" s="3">
        <v>2552</v>
      </c>
      <c r="I127">
        <v>2E-3</v>
      </c>
      <c r="J127" t="s">
        <v>15</v>
      </c>
      <c r="K127" t="s">
        <v>15</v>
      </c>
      <c r="L127" t="s">
        <v>15</v>
      </c>
      <c r="M127" t="s">
        <v>15</v>
      </c>
      <c r="O127">
        <v>37</v>
      </c>
      <c r="P127" t="s">
        <v>300</v>
      </c>
      <c r="Q127" s="2">
        <v>44266.451840277776</v>
      </c>
      <c r="R127" t="s">
        <v>13</v>
      </c>
      <c r="S127" t="s">
        <v>14</v>
      </c>
      <c r="T127">
        <v>0</v>
      </c>
      <c r="U127" t="s">
        <v>15</v>
      </c>
      <c r="V127" s="3" t="s">
        <v>15</v>
      </c>
      <c r="W127" t="s">
        <v>15</v>
      </c>
      <c r="X127" t="s">
        <v>15</v>
      </c>
      <c r="Y127" t="s">
        <v>15</v>
      </c>
      <c r="Z127" t="s">
        <v>15</v>
      </c>
      <c r="AA127" t="s">
        <v>15</v>
      </c>
      <c r="AC127">
        <v>37</v>
      </c>
      <c r="AD127" t="s">
        <v>300</v>
      </c>
      <c r="AE127" s="2">
        <v>44266.451840277776</v>
      </c>
      <c r="AF127" t="s">
        <v>13</v>
      </c>
      <c r="AG127" t="s">
        <v>14</v>
      </c>
      <c r="AH127">
        <v>0</v>
      </c>
      <c r="AI127">
        <v>12.286</v>
      </c>
      <c r="AJ127" s="3">
        <v>2796</v>
      </c>
      <c r="AK127">
        <v>0.55500000000000005</v>
      </c>
      <c r="AL127" t="s">
        <v>15</v>
      </c>
      <c r="AM127" t="s">
        <v>15</v>
      </c>
      <c r="AN127" t="s">
        <v>15</v>
      </c>
      <c r="AO127" t="s">
        <v>15</v>
      </c>
      <c r="AQ127">
        <v>1</v>
      </c>
      <c r="AS127" s="18">
        <v>107</v>
      </c>
      <c r="AT127" s="8">
        <f t="shared" si="6"/>
        <v>2.6638848032000002</v>
      </c>
      <c r="AU127" s="9">
        <f t="shared" si="7"/>
        <v>530.61008556384002</v>
      </c>
    </row>
    <row r="128" spans="1:47" customFormat="1" ht="14.4" x14ac:dyDescent="0.3">
      <c r="A128">
        <v>37</v>
      </c>
      <c r="B128" t="s">
        <v>301</v>
      </c>
      <c r="C128" s="2">
        <v>44271.474594907406</v>
      </c>
      <c r="D128" t="s">
        <v>13</v>
      </c>
      <c r="E128" t="s">
        <v>14</v>
      </c>
      <c r="F128">
        <v>0</v>
      </c>
      <c r="G128">
        <v>6.11</v>
      </c>
      <c r="H128" s="3">
        <v>1400</v>
      </c>
      <c r="I128">
        <v>0</v>
      </c>
      <c r="J128" t="s">
        <v>15</v>
      </c>
      <c r="K128" t="s">
        <v>15</v>
      </c>
      <c r="L128" t="s">
        <v>15</v>
      </c>
      <c r="M128" t="s">
        <v>15</v>
      </c>
      <c r="O128">
        <v>37</v>
      </c>
      <c r="P128" t="s">
        <v>301</v>
      </c>
      <c r="Q128" s="2">
        <v>44271.474594907406</v>
      </c>
      <c r="R128" t="s">
        <v>13</v>
      </c>
      <c r="S128" t="s">
        <v>14</v>
      </c>
      <c r="T128">
        <v>0</v>
      </c>
      <c r="U128" t="s">
        <v>15</v>
      </c>
      <c r="V128" t="s">
        <v>15</v>
      </c>
      <c r="W128" t="s">
        <v>15</v>
      </c>
      <c r="X128" t="s">
        <v>15</v>
      </c>
      <c r="Y128" t="s">
        <v>15</v>
      </c>
      <c r="Z128" t="s">
        <v>15</v>
      </c>
      <c r="AA128" t="s">
        <v>15</v>
      </c>
      <c r="AC128">
        <v>37</v>
      </c>
      <c r="AD128" t="s">
        <v>301</v>
      </c>
      <c r="AE128" s="2">
        <v>44271.474594907406</v>
      </c>
      <c r="AF128" t="s">
        <v>13</v>
      </c>
      <c r="AG128" t="s">
        <v>14</v>
      </c>
      <c r="AH128">
        <v>0</v>
      </c>
      <c r="AI128">
        <v>12.287000000000001</v>
      </c>
      <c r="AJ128" s="3">
        <v>2752</v>
      </c>
      <c r="AK128">
        <v>0.54900000000000004</v>
      </c>
      <c r="AL128" t="s">
        <v>15</v>
      </c>
      <c r="AM128" t="s">
        <v>15</v>
      </c>
      <c r="AN128" t="s">
        <v>15</v>
      </c>
      <c r="AO128" t="s">
        <v>15</v>
      </c>
      <c r="AQ128">
        <v>1</v>
      </c>
      <c r="AS128" s="18">
        <v>108</v>
      </c>
      <c r="AT128" s="8">
        <f t="shared" si="6"/>
        <v>-1.4763820000000001</v>
      </c>
      <c r="AU128" s="9">
        <f t="shared" si="7"/>
        <v>522.20125482496007</v>
      </c>
    </row>
    <row r="129" spans="1:47" customFormat="1" ht="14.4" x14ac:dyDescent="0.3">
      <c r="A129" s="1">
        <v>37</v>
      </c>
      <c r="B129" t="s">
        <v>302</v>
      </c>
      <c r="C129" s="2">
        <v>44272.501458333332</v>
      </c>
      <c r="D129" t="s">
        <v>13</v>
      </c>
      <c r="E129" t="s">
        <v>14</v>
      </c>
      <c r="F129">
        <v>0</v>
      </c>
      <c r="G129">
        <v>6.0590000000000002</v>
      </c>
      <c r="H129" s="3">
        <v>1306</v>
      </c>
      <c r="I129">
        <v>0</v>
      </c>
      <c r="J129" t="s">
        <v>15</v>
      </c>
      <c r="K129" t="s">
        <v>15</v>
      </c>
      <c r="L129" t="s">
        <v>15</v>
      </c>
      <c r="M129" t="s">
        <v>15</v>
      </c>
      <c r="O129">
        <v>37</v>
      </c>
      <c r="P129" t="s">
        <v>302</v>
      </c>
      <c r="Q129" s="2">
        <v>44272.501458333332</v>
      </c>
      <c r="R129" t="s">
        <v>13</v>
      </c>
      <c r="S129" t="s">
        <v>14</v>
      </c>
      <c r="T129">
        <v>0</v>
      </c>
      <c r="U129" t="s">
        <v>15</v>
      </c>
      <c r="V129" s="3" t="s">
        <v>15</v>
      </c>
      <c r="W129" t="s">
        <v>15</v>
      </c>
      <c r="X129" t="s">
        <v>15</v>
      </c>
      <c r="Y129" t="s">
        <v>15</v>
      </c>
      <c r="Z129" t="s">
        <v>15</v>
      </c>
      <c r="AA129" t="s">
        <v>15</v>
      </c>
      <c r="AC129">
        <v>37</v>
      </c>
      <c r="AD129" t="s">
        <v>302</v>
      </c>
      <c r="AE129" s="2">
        <v>44272.501458333332</v>
      </c>
      <c r="AF129" t="s">
        <v>13</v>
      </c>
      <c r="AG129" t="s">
        <v>14</v>
      </c>
      <c r="AH129">
        <v>0</v>
      </c>
      <c r="AI129">
        <v>12.269</v>
      </c>
      <c r="AJ129" s="3">
        <v>2782</v>
      </c>
      <c r="AK129">
        <v>0.55300000000000005</v>
      </c>
      <c r="AL129" t="s">
        <v>15</v>
      </c>
      <c r="AM129" t="s">
        <v>15</v>
      </c>
      <c r="AN129" t="s">
        <v>15</v>
      </c>
      <c r="AO129" t="s">
        <v>15</v>
      </c>
      <c r="AQ129">
        <v>1</v>
      </c>
      <c r="AS129" s="18">
        <v>109</v>
      </c>
      <c r="AT129" s="8">
        <f t="shared" si="6"/>
        <v>-1.8210036061999997</v>
      </c>
      <c r="AU129" s="9">
        <f t="shared" si="7"/>
        <v>527.9345553397601</v>
      </c>
    </row>
    <row r="130" spans="1:47" customFormat="1" ht="14.4" x14ac:dyDescent="0.3">
      <c r="A130" s="1">
        <v>37</v>
      </c>
      <c r="B130" t="s">
        <v>303</v>
      </c>
      <c r="C130" s="2">
        <v>44278.595486111109</v>
      </c>
      <c r="D130" t="s">
        <v>13</v>
      </c>
      <c r="E130" t="s">
        <v>14</v>
      </c>
      <c r="F130">
        <v>0</v>
      </c>
      <c r="G130">
        <v>6.0910000000000002</v>
      </c>
      <c r="H130" s="3">
        <v>1779</v>
      </c>
      <c r="I130">
        <v>1E-3</v>
      </c>
      <c r="J130" t="s">
        <v>15</v>
      </c>
      <c r="K130" t="s">
        <v>15</v>
      </c>
      <c r="L130" t="s">
        <v>15</v>
      </c>
      <c r="M130" t="s">
        <v>15</v>
      </c>
      <c r="O130">
        <v>37</v>
      </c>
      <c r="P130" t="s">
        <v>303</v>
      </c>
      <c r="Q130" s="2">
        <v>44278.595486111109</v>
      </c>
      <c r="R130" t="s">
        <v>13</v>
      </c>
      <c r="S130" t="s">
        <v>14</v>
      </c>
      <c r="T130">
        <v>0</v>
      </c>
      <c r="U130" t="s">
        <v>15</v>
      </c>
      <c r="V130" s="3" t="s">
        <v>15</v>
      </c>
      <c r="W130" t="s">
        <v>15</v>
      </c>
      <c r="X130" t="s">
        <v>15</v>
      </c>
      <c r="Y130" t="s">
        <v>15</v>
      </c>
      <c r="Z130" t="s">
        <v>15</v>
      </c>
      <c r="AA130" t="s">
        <v>15</v>
      </c>
      <c r="AC130">
        <v>37</v>
      </c>
      <c r="AD130" t="s">
        <v>303</v>
      </c>
      <c r="AE130" s="2">
        <v>44278.595486111109</v>
      </c>
      <c r="AF130" t="s">
        <v>13</v>
      </c>
      <c r="AG130" t="s">
        <v>14</v>
      </c>
      <c r="AH130">
        <v>0</v>
      </c>
      <c r="AI130">
        <v>12.273999999999999</v>
      </c>
      <c r="AJ130" s="3">
        <v>1989</v>
      </c>
      <c r="AK130">
        <v>0.44600000000000001</v>
      </c>
      <c r="AL130" t="s">
        <v>15</v>
      </c>
      <c r="AM130" t="s">
        <v>15</v>
      </c>
      <c r="AN130" t="s">
        <v>15</v>
      </c>
      <c r="AO130" t="s">
        <v>15</v>
      </c>
      <c r="AQ130">
        <v>1</v>
      </c>
      <c r="AS130" s="18">
        <v>110</v>
      </c>
      <c r="AT130" s="8">
        <f t="shared" si="6"/>
        <v>-9.7285535950000224E-2</v>
      </c>
      <c r="AU130" s="9">
        <f t="shared" si="7"/>
        <v>376.37447347253999</v>
      </c>
    </row>
    <row r="131" spans="1:47" customFormat="1" ht="14.4" x14ac:dyDescent="0.3">
      <c r="A131" s="1">
        <v>37</v>
      </c>
      <c r="B131" t="s">
        <v>304</v>
      </c>
      <c r="C131" s="2">
        <v>44292.535810185182</v>
      </c>
      <c r="D131" t="s">
        <v>13</v>
      </c>
      <c r="E131" t="s">
        <v>14</v>
      </c>
      <c r="F131">
        <v>0</v>
      </c>
      <c r="G131">
        <v>6.0960000000000001</v>
      </c>
      <c r="H131" s="3">
        <v>1813</v>
      </c>
      <c r="I131">
        <v>1E-3</v>
      </c>
      <c r="J131" t="s">
        <v>15</v>
      </c>
      <c r="K131" t="s">
        <v>15</v>
      </c>
      <c r="L131" t="s">
        <v>15</v>
      </c>
      <c r="M131" t="s">
        <v>15</v>
      </c>
      <c r="O131">
        <v>37</v>
      </c>
      <c r="P131" t="s">
        <v>304</v>
      </c>
      <c r="Q131" s="2">
        <v>44292.535810185182</v>
      </c>
      <c r="R131" t="s">
        <v>13</v>
      </c>
      <c r="S131" t="s">
        <v>14</v>
      </c>
      <c r="T131">
        <v>0</v>
      </c>
      <c r="U131" t="s">
        <v>15</v>
      </c>
      <c r="V131" s="3" t="s">
        <v>15</v>
      </c>
      <c r="W131" t="s">
        <v>15</v>
      </c>
      <c r="X131" t="s">
        <v>15</v>
      </c>
      <c r="Y131" t="s">
        <v>15</v>
      </c>
      <c r="Z131" t="s">
        <v>15</v>
      </c>
      <c r="AA131" t="s">
        <v>15</v>
      </c>
      <c r="AC131">
        <v>37</v>
      </c>
      <c r="AD131" t="s">
        <v>304</v>
      </c>
      <c r="AE131" s="2">
        <v>44292.535810185182</v>
      </c>
      <c r="AF131" t="s">
        <v>13</v>
      </c>
      <c r="AG131" t="s">
        <v>14</v>
      </c>
      <c r="AH131">
        <v>0</v>
      </c>
      <c r="AI131">
        <v>12.263</v>
      </c>
      <c r="AJ131" s="3">
        <v>2411</v>
      </c>
      <c r="AK131">
        <v>0.503</v>
      </c>
      <c r="AL131" t="s">
        <v>15</v>
      </c>
      <c r="AM131" t="s">
        <v>15</v>
      </c>
      <c r="AN131" t="s">
        <v>15</v>
      </c>
      <c r="AO131" t="s">
        <v>15</v>
      </c>
      <c r="AQ131">
        <v>1</v>
      </c>
      <c r="AS131" s="18">
        <v>111</v>
      </c>
      <c r="AT131" s="8">
        <f t="shared" si="6"/>
        <v>2.5619146449999519E-2</v>
      </c>
      <c r="AU131" s="9">
        <f t="shared" si="7"/>
        <v>457.03068190454002</v>
      </c>
    </row>
    <row r="132" spans="1:47" customFormat="1" ht="14.4" x14ac:dyDescent="0.3">
      <c r="A132">
        <v>49</v>
      </c>
      <c r="B132" t="s">
        <v>305</v>
      </c>
      <c r="C132" s="2">
        <v>44293.464386574073</v>
      </c>
      <c r="D132" t="s">
        <v>13</v>
      </c>
      <c r="E132" t="s">
        <v>14</v>
      </c>
      <c r="F132">
        <v>0</v>
      </c>
      <c r="G132">
        <v>6.1070000000000002</v>
      </c>
      <c r="H132" s="3">
        <v>2383</v>
      </c>
      <c r="I132">
        <v>-1E-3</v>
      </c>
      <c r="J132" t="s">
        <v>15</v>
      </c>
      <c r="K132" t="s">
        <v>15</v>
      </c>
      <c r="L132" t="s">
        <v>15</v>
      </c>
      <c r="M132" t="s">
        <v>15</v>
      </c>
      <c r="O132">
        <v>49</v>
      </c>
      <c r="P132" t="s">
        <v>305</v>
      </c>
      <c r="Q132" s="2">
        <v>44293.464386574073</v>
      </c>
      <c r="R132" t="s">
        <v>13</v>
      </c>
      <c r="S132" t="s">
        <v>14</v>
      </c>
      <c r="T132">
        <v>0</v>
      </c>
      <c r="U132" t="s">
        <v>15</v>
      </c>
      <c r="V132" t="s">
        <v>15</v>
      </c>
      <c r="W132" t="s">
        <v>15</v>
      </c>
      <c r="X132" t="s">
        <v>15</v>
      </c>
      <c r="Y132" t="s">
        <v>15</v>
      </c>
      <c r="Z132" t="s">
        <v>15</v>
      </c>
      <c r="AA132" t="s">
        <v>15</v>
      </c>
      <c r="AC132">
        <v>49</v>
      </c>
      <c r="AD132" t="s">
        <v>305</v>
      </c>
      <c r="AE132" s="2">
        <v>44293.464386574073</v>
      </c>
      <c r="AF132" t="s">
        <v>13</v>
      </c>
      <c r="AG132" t="s">
        <v>14</v>
      </c>
      <c r="AH132">
        <v>0</v>
      </c>
      <c r="AI132">
        <v>12.27</v>
      </c>
      <c r="AJ132" s="3">
        <v>2019</v>
      </c>
      <c r="AK132">
        <v>0.41199999999999998</v>
      </c>
      <c r="AL132" t="s">
        <v>15</v>
      </c>
      <c r="AM132" t="s">
        <v>15</v>
      </c>
      <c r="AN132" t="s">
        <v>15</v>
      </c>
      <c r="AO132" t="s">
        <v>15</v>
      </c>
      <c r="AQ132">
        <v>1</v>
      </c>
      <c r="AS132" s="18">
        <v>112</v>
      </c>
      <c r="AT132" s="8">
        <f t="shared" si="6"/>
        <v>2.0661289724499987</v>
      </c>
      <c r="AU132" s="9">
        <f t="shared" si="7"/>
        <v>382.10851837014002</v>
      </c>
    </row>
    <row r="133" spans="1:47" customFormat="1" ht="14.4" x14ac:dyDescent="0.3">
      <c r="A133">
        <v>51</v>
      </c>
      <c r="B133" t="s">
        <v>306</v>
      </c>
      <c r="C133" s="2">
        <v>44293.506956018522</v>
      </c>
      <c r="D133" t="s">
        <v>13</v>
      </c>
      <c r="E133" t="s">
        <v>14</v>
      </c>
      <c r="F133">
        <v>0</v>
      </c>
      <c r="G133">
        <v>6.093</v>
      </c>
      <c r="H133" s="3">
        <v>2304</v>
      </c>
      <c r="I133">
        <v>-1E-3</v>
      </c>
      <c r="J133" t="s">
        <v>15</v>
      </c>
      <c r="K133" t="s">
        <v>15</v>
      </c>
      <c r="L133" t="s">
        <v>15</v>
      </c>
      <c r="M133" t="s">
        <v>15</v>
      </c>
      <c r="O133">
        <v>51</v>
      </c>
      <c r="P133" t="s">
        <v>306</v>
      </c>
      <c r="Q133" s="2">
        <v>44293.506956018522</v>
      </c>
      <c r="R133" t="s">
        <v>13</v>
      </c>
      <c r="S133" t="s">
        <v>14</v>
      </c>
      <c r="T133">
        <v>0</v>
      </c>
      <c r="U133" t="s">
        <v>15</v>
      </c>
      <c r="V133" t="s">
        <v>15</v>
      </c>
      <c r="W133" t="s">
        <v>15</v>
      </c>
      <c r="X133" t="s">
        <v>15</v>
      </c>
      <c r="Y133" t="s">
        <v>15</v>
      </c>
      <c r="Z133" t="s">
        <v>15</v>
      </c>
      <c r="AA133" t="s">
        <v>15</v>
      </c>
      <c r="AC133">
        <v>51</v>
      </c>
      <c r="AD133" t="s">
        <v>306</v>
      </c>
      <c r="AE133" s="2">
        <v>44293.506956018522</v>
      </c>
      <c r="AF133" t="s">
        <v>13</v>
      </c>
      <c r="AG133" t="s">
        <v>14</v>
      </c>
      <c r="AH133">
        <v>0</v>
      </c>
      <c r="AI133">
        <v>12.252000000000001</v>
      </c>
      <c r="AJ133" s="3">
        <v>1894</v>
      </c>
      <c r="AK133">
        <v>0.34599999999999997</v>
      </c>
      <c r="AL133" t="s">
        <v>15</v>
      </c>
      <c r="AM133" t="s">
        <v>15</v>
      </c>
      <c r="AN133" t="s">
        <v>15</v>
      </c>
      <c r="AO133" t="s">
        <v>15</v>
      </c>
      <c r="AQ133">
        <v>1</v>
      </c>
      <c r="AS133" s="18">
        <v>113</v>
      </c>
      <c r="AT133" s="8">
        <f t="shared" si="6"/>
        <v>1.7855692928</v>
      </c>
      <c r="AU133" s="9">
        <f t="shared" si="7"/>
        <v>358.21647154264002</v>
      </c>
    </row>
    <row r="134" spans="1:47" customFormat="1" ht="14.4" x14ac:dyDescent="0.3">
      <c r="A134">
        <v>52</v>
      </c>
      <c r="B134" t="s">
        <v>307</v>
      </c>
      <c r="C134" s="2">
        <v>44293.528240740743</v>
      </c>
      <c r="D134" t="s">
        <v>291</v>
      </c>
      <c r="E134" t="s">
        <v>14</v>
      </c>
      <c r="F134">
        <v>0</v>
      </c>
      <c r="G134">
        <v>6.1020000000000003</v>
      </c>
      <c r="H134" s="3">
        <v>2118</v>
      </c>
      <c r="I134">
        <v>-2E-3</v>
      </c>
      <c r="J134" t="s">
        <v>15</v>
      </c>
      <c r="K134" t="s">
        <v>15</v>
      </c>
      <c r="L134" t="s">
        <v>15</v>
      </c>
      <c r="M134" t="s">
        <v>15</v>
      </c>
      <c r="O134">
        <v>52</v>
      </c>
      <c r="P134" t="s">
        <v>307</v>
      </c>
      <c r="Q134" s="2">
        <v>44293.528240740743</v>
      </c>
      <c r="R134" t="s">
        <v>291</v>
      </c>
      <c r="S134" t="s">
        <v>14</v>
      </c>
      <c r="T134">
        <v>0</v>
      </c>
      <c r="U134" t="s">
        <v>15</v>
      </c>
      <c r="V134" t="s">
        <v>15</v>
      </c>
      <c r="W134" t="s">
        <v>15</v>
      </c>
      <c r="X134" t="s">
        <v>15</v>
      </c>
      <c r="Y134" t="s">
        <v>15</v>
      </c>
      <c r="Z134" t="s">
        <v>15</v>
      </c>
      <c r="AA134" t="s">
        <v>15</v>
      </c>
      <c r="AC134">
        <v>52</v>
      </c>
      <c r="AD134" t="s">
        <v>307</v>
      </c>
      <c r="AE134" s="2">
        <v>44293.528240740743</v>
      </c>
      <c r="AF134" t="s">
        <v>291</v>
      </c>
      <c r="AG134" t="s">
        <v>14</v>
      </c>
      <c r="AH134">
        <v>0</v>
      </c>
      <c r="AI134">
        <v>12.234999999999999</v>
      </c>
      <c r="AJ134" s="3">
        <v>2429</v>
      </c>
      <c r="AK134">
        <v>0.63</v>
      </c>
      <c r="AL134" t="s">
        <v>15</v>
      </c>
      <c r="AM134" t="s">
        <v>15</v>
      </c>
      <c r="AN134" t="s">
        <v>15</v>
      </c>
      <c r="AO134" t="s">
        <v>15</v>
      </c>
      <c r="AQ134">
        <v>1</v>
      </c>
      <c r="AS134" s="18">
        <v>114</v>
      </c>
      <c r="AT134" s="8">
        <f t="shared" si="6"/>
        <v>1.1221547041999997</v>
      </c>
      <c r="AU134" s="9">
        <f t="shared" si="7"/>
        <v>460.47086533333999</v>
      </c>
    </row>
    <row r="135" spans="1:47" customFormat="1" ht="14.4" x14ac:dyDescent="0.3">
      <c r="A135">
        <v>39</v>
      </c>
      <c r="B135" t="s">
        <v>308</v>
      </c>
      <c r="C135" s="2">
        <v>44305.429097222222</v>
      </c>
      <c r="D135" t="s">
        <v>13</v>
      </c>
      <c r="E135" t="s">
        <v>14</v>
      </c>
      <c r="F135">
        <v>0</v>
      </c>
      <c r="G135">
        <v>6.1139999999999999</v>
      </c>
      <c r="H135" s="3">
        <v>1841</v>
      </c>
      <c r="I135">
        <v>-1E-3</v>
      </c>
      <c r="J135" t="s">
        <v>15</v>
      </c>
      <c r="K135" t="s">
        <v>15</v>
      </c>
      <c r="L135" t="s">
        <v>15</v>
      </c>
      <c r="M135" t="s">
        <v>15</v>
      </c>
      <c r="O135">
        <v>39</v>
      </c>
      <c r="P135" t="s">
        <v>308</v>
      </c>
      <c r="Q135" s="2">
        <v>44305.429097222222</v>
      </c>
      <c r="R135" t="s">
        <v>13</v>
      </c>
      <c r="S135" t="s">
        <v>14</v>
      </c>
      <c r="T135">
        <v>0</v>
      </c>
      <c r="U135" t="s">
        <v>15</v>
      </c>
      <c r="V135" t="s">
        <v>15</v>
      </c>
      <c r="W135" t="s">
        <v>15</v>
      </c>
      <c r="X135" t="s">
        <v>15</v>
      </c>
      <c r="Y135" t="s">
        <v>15</v>
      </c>
      <c r="Z135" t="s">
        <v>15</v>
      </c>
      <c r="AA135" t="s">
        <v>15</v>
      </c>
      <c r="AC135">
        <v>39</v>
      </c>
      <c r="AD135" t="s">
        <v>308</v>
      </c>
      <c r="AE135" s="2">
        <v>44305.429097222222</v>
      </c>
      <c r="AF135" t="s">
        <v>13</v>
      </c>
      <c r="AG135" t="s">
        <v>14</v>
      </c>
      <c r="AH135">
        <v>0</v>
      </c>
      <c r="AI135">
        <v>12.286</v>
      </c>
      <c r="AJ135" s="3">
        <v>2060</v>
      </c>
      <c r="AK135">
        <v>0.42099999999999999</v>
      </c>
      <c r="AL135" t="s">
        <v>15</v>
      </c>
      <c r="AM135" t="s">
        <v>15</v>
      </c>
      <c r="AN135" t="s">
        <v>15</v>
      </c>
      <c r="AO135" t="s">
        <v>15</v>
      </c>
      <c r="AQ135">
        <v>1</v>
      </c>
      <c r="AS135" s="18">
        <v>115</v>
      </c>
      <c r="AT135" s="8">
        <f t="shared" si="6"/>
        <v>0.12673416605000032</v>
      </c>
      <c r="AU135" s="9">
        <f t="shared" si="7"/>
        <v>389.944999064</v>
      </c>
    </row>
    <row r="136" spans="1:47" customFormat="1" ht="14.4" x14ac:dyDescent="0.3">
      <c r="A136">
        <v>39</v>
      </c>
      <c r="B136" t="s">
        <v>309</v>
      </c>
      <c r="C136" s="2">
        <v>44320.443414351852</v>
      </c>
      <c r="D136" t="s">
        <v>13</v>
      </c>
      <c r="E136" t="s">
        <v>14</v>
      </c>
      <c r="F136">
        <v>0</v>
      </c>
      <c r="G136">
        <v>6.085</v>
      </c>
      <c r="H136" s="3">
        <v>2352</v>
      </c>
      <c r="I136">
        <v>0</v>
      </c>
      <c r="J136" t="s">
        <v>15</v>
      </c>
      <c r="K136" t="s">
        <v>15</v>
      </c>
      <c r="L136" t="s">
        <v>15</v>
      </c>
      <c r="M136" t="s">
        <v>15</v>
      </c>
      <c r="O136">
        <v>39</v>
      </c>
      <c r="P136" t="s">
        <v>309</v>
      </c>
      <c r="Q136" s="2">
        <v>44320.443414351852</v>
      </c>
      <c r="R136" t="s">
        <v>13</v>
      </c>
      <c r="S136" t="s">
        <v>14</v>
      </c>
      <c r="T136">
        <v>0</v>
      </c>
      <c r="U136" t="s">
        <v>15</v>
      </c>
      <c r="V136" t="s">
        <v>15</v>
      </c>
      <c r="W136" t="s">
        <v>15</v>
      </c>
      <c r="X136" t="s">
        <v>15</v>
      </c>
      <c r="Y136" t="s">
        <v>15</v>
      </c>
      <c r="Z136" t="s">
        <v>15</v>
      </c>
      <c r="AA136" t="s">
        <v>15</v>
      </c>
      <c r="AC136">
        <v>39</v>
      </c>
      <c r="AD136" t="s">
        <v>309</v>
      </c>
      <c r="AE136" s="2">
        <v>44320.443414351852</v>
      </c>
      <c r="AF136" t="s">
        <v>13</v>
      </c>
      <c r="AG136" t="s">
        <v>14</v>
      </c>
      <c r="AH136">
        <v>0</v>
      </c>
      <c r="AI136">
        <v>12.234</v>
      </c>
      <c r="AJ136" s="3">
        <v>2855</v>
      </c>
      <c r="AK136">
        <v>0.57899999999999996</v>
      </c>
      <c r="AL136" t="s">
        <v>15</v>
      </c>
      <c r="AM136" t="s">
        <v>15</v>
      </c>
      <c r="AN136" t="s">
        <v>15</v>
      </c>
      <c r="AO136" t="s">
        <v>15</v>
      </c>
      <c r="AQ136">
        <v>1</v>
      </c>
      <c r="AS136" s="18">
        <v>116</v>
      </c>
      <c r="AT136" s="8">
        <f t="shared" si="6"/>
        <v>1.9561221631999999</v>
      </c>
      <c r="AU136" s="9">
        <f t="shared" si="7"/>
        <v>541.88546433350007</v>
      </c>
    </row>
    <row r="137" spans="1:47" customFormat="1" ht="14.4" x14ac:dyDescent="0.3">
      <c r="A137">
        <v>39</v>
      </c>
      <c r="B137" t="s">
        <v>310</v>
      </c>
      <c r="C137" s="2">
        <v>44323.459027777775</v>
      </c>
      <c r="D137" t="s">
        <v>13</v>
      </c>
      <c r="E137" t="s">
        <v>14</v>
      </c>
      <c r="F137">
        <v>0</v>
      </c>
      <c r="G137">
        <v>6.1180000000000003</v>
      </c>
      <c r="H137" s="3">
        <v>2545</v>
      </c>
      <c r="I137">
        <v>1E-3</v>
      </c>
      <c r="J137" t="s">
        <v>15</v>
      </c>
      <c r="K137" t="s">
        <v>15</v>
      </c>
      <c r="L137" t="s">
        <v>15</v>
      </c>
      <c r="M137" t="s">
        <v>15</v>
      </c>
      <c r="O137">
        <v>39</v>
      </c>
      <c r="P137" t="s">
        <v>310</v>
      </c>
      <c r="Q137" s="2">
        <v>44323.459027777775</v>
      </c>
      <c r="R137" t="s">
        <v>13</v>
      </c>
      <c r="S137" t="s">
        <v>14</v>
      </c>
      <c r="T137">
        <v>0</v>
      </c>
      <c r="U137" t="s">
        <v>15</v>
      </c>
      <c r="V137" t="s">
        <v>15</v>
      </c>
      <c r="W137" t="s">
        <v>15</v>
      </c>
      <c r="X137" t="s">
        <v>15</v>
      </c>
      <c r="Y137" t="s">
        <v>15</v>
      </c>
      <c r="Z137" t="s">
        <v>15</v>
      </c>
      <c r="AA137" t="s">
        <v>15</v>
      </c>
      <c r="AC137">
        <v>39</v>
      </c>
      <c r="AD137" t="s">
        <v>310</v>
      </c>
      <c r="AE137" s="2">
        <v>44323.459027777775</v>
      </c>
      <c r="AF137" t="s">
        <v>13</v>
      </c>
      <c r="AG137" t="s">
        <v>14</v>
      </c>
      <c r="AH137">
        <v>0</v>
      </c>
      <c r="AI137">
        <v>12.271000000000001</v>
      </c>
      <c r="AJ137" s="3">
        <v>3193</v>
      </c>
      <c r="AK137">
        <v>0.64700000000000002</v>
      </c>
      <c r="AL137" t="s">
        <v>15</v>
      </c>
      <c r="AM137" t="s">
        <v>15</v>
      </c>
      <c r="AN137" t="s">
        <v>15</v>
      </c>
      <c r="AO137" t="s">
        <v>15</v>
      </c>
      <c r="AQ137">
        <v>1</v>
      </c>
      <c r="AS137" s="18">
        <v>117</v>
      </c>
      <c r="AT137" s="8">
        <f t="shared" si="6"/>
        <v>2.6391914012500006</v>
      </c>
      <c r="AU137" s="9">
        <f t="shared" si="7"/>
        <v>606.47782525126013</v>
      </c>
    </row>
    <row r="138" spans="1:47" customFormat="1" ht="14.4" x14ac:dyDescent="0.3">
      <c r="A138">
        <v>39</v>
      </c>
      <c r="B138" t="s">
        <v>311</v>
      </c>
      <c r="C138" s="2">
        <v>44334.443414351852</v>
      </c>
      <c r="D138" t="s">
        <v>13</v>
      </c>
      <c r="E138" t="s">
        <v>14</v>
      </c>
      <c r="F138">
        <v>0</v>
      </c>
      <c r="G138">
        <v>6.0629999999999997</v>
      </c>
      <c r="H138" s="3">
        <v>2303</v>
      </c>
      <c r="I138">
        <v>0</v>
      </c>
      <c r="J138" t="s">
        <v>15</v>
      </c>
      <c r="K138" t="s">
        <v>15</v>
      </c>
      <c r="L138" t="s">
        <v>15</v>
      </c>
      <c r="M138" t="s">
        <v>15</v>
      </c>
      <c r="O138">
        <v>39</v>
      </c>
      <c r="P138" t="s">
        <v>311</v>
      </c>
      <c r="Q138" s="2">
        <v>44334.443414351852</v>
      </c>
      <c r="R138" t="s">
        <v>13</v>
      </c>
      <c r="S138" t="s">
        <v>14</v>
      </c>
      <c r="T138">
        <v>0</v>
      </c>
      <c r="U138" t="s">
        <v>15</v>
      </c>
      <c r="V138" s="3" t="s">
        <v>15</v>
      </c>
      <c r="W138" t="s">
        <v>15</v>
      </c>
      <c r="X138" t="s">
        <v>15</v>
      </c>
      <c r="Y138" t="s">
        <v>15</v>
      </c>
      <c r="Z138" t="s">
        <v>15</v>
      </c>
      <c r="AA138" t="s">
        <v>15</v>
      </c>
      <c r="AC138">
        <v>39</v>
      </c>
      <c r="AD138" t="s">
        <v>311</v>
      </c>
      <c r="AE138" s="2">
        <v>44334.443414351852</v>
      </c>
      <c r="AF138" t="s">
        <v>13</v>
      </c>
      <c r="AG138" t="s">
        <v>14</v>
      </c>
      <c r="AH138">
        <v>0</v>
      </c>
      <c r="AI138">
        <v>12.214</v>
      </c>
      <c r="AJ138" s="3">
        <v>1939</v>
      </c>
      <c r="AK138">
        <v>0.39700000000000002</v>
      </c>
      <c r="AL138" t="s">
        <v>15</v>
      </c>
      <c r="AM138" t="s">
        <v>15</v>
      </c>
      <c r="AN138" t="s">
        <v>15</v>
      </c>
      <c r="AO138" t="s">
        <v>15</v>
      </c>
      <c r="AQ138">
        <v>1</v>
      </c>
      <c r="AS138" s="18">
        <v>118</v>
      </c>
      <c r="AT138" s="8">
        <f>IF(H138&lt;10000,((-0.00000005795*H138^2)+(0.003823*H138)+(-6.715)),(IF(H138&lt;700000,((-0.0000000001209*H138^2)+(0.002635*H138)+(-0.4111)), ((-0.00000002007*V138^2)+(0.2564*V138)+(286.1)))))</f>
        <v>1.7820132684499992</v>
      </c>
      <c r="AU138" s="9">
        <f>(-0.00000001626*AJ138^2)+(0.1912*AJ138)+(-3.858)</f>
        <v>366.81766693654004</v>
      </c>
    </row>
    <row r="139" spans="1:47" customFormat="1" ht="14.4" x14ac:dyDescent="0.3">
      <c r="A139">
        <v>39</v>
      </c>
      <c r="B139" t="s">
        <v>97</v>
      </c>
      <c r="C139" s="2">
        <v>44335.403101851851</v>
      </c>
      <c r="D139" t="s">
        <v>13</v>
      </c>
      <c r="E139" t="s">
        <v>14</v>
      </c>
      <c r="F139">
        <v>0</v>
      </c>
      <c r="G139">
        <v>6.1</v>
      </c>
      <c r="H139" s="3">
        <v>2663</v>
      </c>
      <c r="I139">
        <v>1E-3</v>
      </c>
      <c r="J139" t="s">
        <v>15</v>
      </c>
      <c r="K139" t="s">
        <v>15</v>
      </c>
      <c r="L139" t="s">
        <v>15</v>
      </c>
      <c r="M139" t="s">
        <v>15</v>
      </c>
      <c r="O139">
        <v>39</v>
      </c>
      <c r="P139" t="s">
        <v>97</v>
      </c>
      <c r="Q139" s="2">
        <v>44335.403101851851</v>
      </c>
      <c r="R139" t="s">
        <v>13</v>
      </c>
      <c r="S139" t="s">
        <v>14</v>
      </c>
      <c r="T139">
        <v>0</v>
      </c>
      <c r="U139" t="s">
        <v>15</v>
      </c>
      <c r="V139" s="3" t="s">
        <v>15</v>
      </c>
      <c r="W139" t="s">
        <v>15</v>
      </c>
      <c r="X139" t="s">
        <v>15</v>
      </c>
      <c r="Y139" t="s">
        <v>15</v>
      </c>
      <c r="Z139" t="s">
        <v>15</v>
      </c>
      <c r="AA139" t="s">
        <v>15</v>
      </c>
      <c r="AC139">
        <v>39</v>
      </c>
      <c r="AD139" t="s">
        <v>97</v>
      </c>
      <c r="AE139" s="2">
        <v>44335.403101851851</v>
      </c>
      <c r="AF139" t="s">
        <v>13</v>
      </c>
      <c r="AG139" t="s">
        <v>14</v>
      </c>
      <c r="AH139">
        <v>0</v>
      </c>
      <c r="AI139">
        <v>12.199</v>
      </c>
      <c r="AJ139" s="3">
        <v>2113</v>
      </c>
      <c r="AK139">
        <v>0.43099999999999999</v>
      </c>
      <c r="AL139" t="s">
        <v>15</v>
      </c>
      <c r="AM139" t="s">
        <v>15</v>
      </c>
      <c r="AN139" t="s">
        <v>15</v>
      </c>
      <c r="AO139" t="s">
        <v>15</v>
      </c>
      <c r="AQ139">
        <v>1</v>
      </c>
      <c r="AS139" s="18">
        <v>119</v>
      </c>
      <c r="AT139" s="8">
        <f t="shared" ref="AT139:AT143" si="8">IF(H139&lt;10000,((-0.00000005795*H139^2)+(0.003823*H139)+(-6.715)),(IF(H139&lt;700000,((-0.0000000001209*H139^2)+(0.002635*H139)+(-0.4111)), ((-0.00000002007*V139^2)+(0.2564*V139)+(286.1)))))</f>
        <v>3.0546925764500017</v>
      </c>
      <c r="AU139" s="9">
        <f t="shared" ref="AU139:AU143" si="9">(-0.00000001626*AJ139^2)+(0.1912*AJ139)+(-3.858)</f>
        <v>400.07500285606</v>
      </c>
    </row>
    <row r="140" spans="1:47" customFormat="1" ht="14.4" x14ac:dyDescent="0.3">
      <c r="A140">
        <v>39</v>
      </c>
      <c r="B140" t="s">
        <v>57</v>
      </c>
      <c r="C140" s="2">
        <v>44336.708981481483</v>
      </c>
      <c r="D140" t="s">
        <v>13</v>
      </c>
      <c r="E140" t="s">
        <v>14</v>
      </c>
      <c r="F140">
        <v>0</v>
      </c>
      <c r="G140">
        <v>6.11</v>
      </c>
      <c r="H140" s="3">
        <v>2187</v>
      </c>
      <c r="I140">
        <v>0</v>
      </c>
      <c r="J140" t="s">
        <v>15</v>
      </c>
      <c r="K140" t="s">
        <v>15</v>
      </c>
      <c r="L140" t="s">
        <v>15</v>
      </c>
      <c r="M140" t="s">
        <v>15</v>
      </c>
      <c r="O140">
        <v>39</v>
      </c>
      <c r="P140" t="s">
        <v>57</v>
      </c>
      <c r="Q140" s="2">
        <v>44336.708981481483</v>
      </c>
      <c r="R140" t="s">
        <v>13</v>
      </c>
      <c r="S140" t="s">
        <v>14</v>
      </c>
      <c r="T140">
        <v>0</v>
      </c>
      <c r="U140" t="s">
        <v>15</v>
      </c>
      <c r="V140" t="s">
        <v>15</v>
      </c>
      <c r="W140" t="s">
        <v>15</v>
      </c>
      <c r="X140" t="s">
        <v>15</v>
      </c>
      <c r="Y140" t="s">
        <v>15</v>
      </c>
      <c r="Z140" t="s">
        <v>15</v>
      </c>
      <c r="AA140" t="s">
        <v>15</v>
      </c>
      <c r="AC140">
        <v>39</v>
      </c>
      <c r="AD140" t="s">
        <v>57</v>
      </c>
      <c r="AE140" s="2">
        <v>44336.708981481483</v>
      </c>
      <c r="AF140" t="s">
        <v>13</v>
      </c>
      <c r="AG140" t="s">
        <v>14</v>
      </c>
      <c r="AH140">
        <v>0</v>
      </c>
      <c r="AI140">
        <v>12.225</v>
      </c>
      <c r="AJ140" s="3">
        <v>1796</v>
      </c>
      <c r="AK140">
        <v>0.36799999999999999</v>
      </c>
      <c r="AL140" t="s">
        <v>15</v>
      </c>
      <c r="AM140" t="s">
        <v>15</v>
      </c>
      <c r="AN140" t="s">
        <v>15</v>
      </c>
      <c r="AO140" t="s">
        <v>15</v>
      </c>
      <c r="AQ140">
        <v>1</v>
      </c>
      <c r="AS140" s="18">
        <v>120</v>
      </c>
      <c r="AT140" s="8">
        <f t="shared" si="8"/>
        <v>1.3687279464500008</v>
      </c>
      <c r="AU140" s="9">
        <f t="shared" si="9"/>
        <v>339.48475148384</v>
      </c>
    </row>
    <row r="141" spans="1:47" customFormat="1" ht="14.4" x14ac:dyDescent="0.3">
      <c r="A141">
        <v>39</v>
      </c>
      <c r="B141" t="s">
        <v>26</v>
      </c>
      <c r="C141" s="2">
        <v>44340.400763888887</v>
      </c>
      <c r="D141" t="s">
        <v>13</v>
      </c>
      <c r="E141" t="s">
        <v>14</v>
      </c>
      <c r="F141">
        <v>0</v>
      </c>
      <c r="G141">
        <v>6.1159999999999997</v>
      </c>
      <c r="H141" s="3">
        <v>2045</v>
      </c>
      <c r="I141">
        <v>-1E-3</v>
      </c>
      <c r="J141" t="s">
        <v>15</v>
      </c>
      <c r="K141" t="s">
        <v>15</v>
      </c>
      <c r="L141" t="s">
        <v>15</v>
      </c>
      <c r="M141" t="s">
        <v>15</v>
      </c>
      <c r="O141">
        <v>39</v>
      </c>
      <c r="P141" t="s">
        <v>26</v>
      </c>
      <c r="Q141" s="2">
        <v>44340.400763888887</v>
      </c>
      <c r="R141" t="s">
        <v>13</v>
      </c>
      <c r="S141" t="s">
        <v>14</v>
      </c>
      <c r="T141">
        <v>0</v>
      </c>
      <c r="U141" t="s">
        <v>15</v>
      </c>
      <c r="V141" s="3" t="s">
        <v>15</v>
      </c>
      <c r="W141" t="s">
        <v>15</v>
      </c>
      <c r="X141" t="s">
        <v>15</v>
      </c>
      <c r="Y141" t="s">
        <v>15</v>
      </c>
      <c r="Z141" t="s">
        <v>15</v>
      </c>
      <c r="AA141" t="s">
        <v>15</v>
      </c>
      <c r="AC141">
        <v>39</v>
      </c>
      <c r="AD141" t="s">
        <v>26</v>
      </c>
      <c r="AE141" s="2">
        <v>44340.400763888887</v>
      </c>
      <c r="AF141" t="s">
        <v>13</v>
      </c>
      <c r="AG141" t="s">
        <v>14</v>
      </c>
      <c r="AH141">
        <v>0</v>
      </c>
      <c r="AI141">
        <v>12.239000000000001</v>
      </c>
      <c r="AJ141" s="3">
        <v>2300</v>
      </c>
      <c r="AK141">
        <v>0.46899999999999997</v>
      </c>
      <c r="AL141" t="s">
        <v>15</v>
      </c>
      <c r="AM141" t="s">
        <v>15</v>
      </c>
      <c r="AN141" t="s">
        <v>15</v>
      </c>
      <c r="AO141" t="s">
        <v>15</v>
      </c>
      <c r="AQ141">
        <v>1</v>
      </c>
      <c r="AS141" s="18">
        <v>121</v>
      </c>
      <c r="AT141" s="8">
        <f t="shared" si="8"/>
        <v>0.86068665124999999</v>
      </c>
      <c r="AU141" s="9">
        <f t="shared" si="9"/>
        <v>435.81598460000004</v>
      </c>
    </row>
    <row r="142" spans="1:47" customFormat="1" ht="14.4" x14ac:dyDescent="0.3">
      <c r="A142">
        <v>39</v>
      </c>
      <c r="B142" t="s">
        <v>312</v>
      </c>
      <c r="C142" s="2">
        <v>44341.434062499997</v>
      </c>
      <c r="D142" t="s">
        <v>13</v>
      </c>
      <c r="E142" t="s">
        <v>14</v>
      </c>
      <c r="F142">
        <v>0</v>
      </c>
      <c r="G142">
        <v>6.1079999999999997</v>
      </c>
      <c r="H142" s="3">
        <v>2317</v>
      </c>
      <c r="I142">
        <v>0</v>
      </c>
      <c r="J142" t="s">
        <v>15</v>
      </c>
      <c r="K142" t="s">
        <v>15</v>
      </c>
      <c r="L142" t="s">
        <v>15</v>
      </c>
      <c r="M142" t="s">
        <v>15</v>
      </c>
      <c r="O142">
        <v>39</v>
      </c>
      <c r="P142" t="s">
        <v>312</v>
      </c>
      <c r="Q142" s="2">
        <v>44341.434062499997</v>
      </c>
      <c r="R142" t="s">
        <v>13</v>
      </c>
      <c r="S142" t="s">
        <v>14</v>
      </c>
      <c r="T142">
        <v>0</v>
      </c>
      <c r="U142" t="s">
        <v>15</v>
      </c>
      <c r="V142" s="3" t="s">
        <v>15</v>
      </c>
      <c r="W142" t="s">
        <v>15</v>
      </c>
      <c r="X142" t="s">
        <v>15</v>
      </c>
      <c r="Y142" t="s">
        <v>15</v>
      </c>
      <c r="Z142" t="s">
        <v>15</v>
      </c>
      <c r="AA142" t="s">
        <v>15</v>
      </c>
      <c r="AC142">
        <v>39</v>
      </c>
      <c r="AD142" t="s">
        <v>312</v>
      </c>
      <c r="AE142" s="2">
        <v>44341.434062499997</v>
      </c>
      <c r="AF142" t="s">
        <v>13</v>
      </c>
      <c r="AG142" t="s">
        <v>14</v>
      </c>
      <c r="AH142">
        <v>0</v>
      </c>
      <c r="AI142">
        <v>12.234</v>
      </c>
      <c r="AJ142" s="3">
        <v>2361</v>
      </c>
      <c r="AK142">
        <v>0.48099999999999998</v>
      </c>
      <c r="AL142" t="s">
        <v>15</v>
      </c>
      <c r="AM142" t="s">
        <v>15</v>
      </c>
      <c r="AN142" t="s">
        <v>15</v>
      </c>
      <c r="AO142" t="s">
        <v>15</v>
      </c>
      <c r="AQ142">
        <v>1</v>
      </c>
      <c r="AS142" s="18">
        <v>122</v>
      </c>
      <c r="AT142" s="8">
        <f t="shared" si="8"/>
        <v>1.831787062450001</v>
      </c>
      <c r="AU142" s="9">
        <f t="shared" si="9"/>
        <v>447.47456154053998</v>
      </c>
    </row>
    <row r="143" spans="1:47" customFormat="1" ht="14.4" x14ac:dyDescent="0.3">
      <c r="A143">
        <v>39</v>
      </c>
      <c r="B143" t="s">
        <v>167</v>
      </c>
      <c r="C143" s="2">
        <v>44342.415543981479</v>
      </c>
      <c r="D143" t="s">
        <v>13</v>
      </c>
      <c r="E143" t="s">
        <v>14</v>
      </c>
      <c r="F143">
        <v>0</v>
      </c>
      <c r="G143">
        <v>6.1070000000000002</v>
      </c>
      <c r="H143" s="3">
        <v>2401</v>
      </c>
      <c r="I143">
        <v>0</v>
      </c>
      <c r="J143" t="s">
        <v>15</v>
      </c>
      <c r="K143" t="s">
        <v>15</v>
      </c>
      <c r="L143" t="s">
        <v>15</v>
      </c>
      <c r="M143" t="s">
        <v>15</v>
      </c>
      <c r="O143">
        <v>39</v>
      </c>
      <c r="P143" t="s">
        <v>167</v>
      </c>
      <c r="Q143" s="2">
        <v>44342.415543981479</v>
      </c>
      <c r="R143" t="s">
        <v>13</v>
      </c>
      <c r="S143" t="s">
        <v>14</v>
      </c>
      <c r="T143">
        <v>0</v>
      </c>
      <c r="U143" t="s">
        <v>15</v>
      </c>
      <c r="V143" s="3" t="s">
        <v>15</v>
      </c>
      <c r="W143" t="s">
        <v>15</v>
      </c>
      <c r="X143" t="s">
        <v>15</v>
      </c>
      <c r="Y143" t="s">
        <v>15</v>
      </c>
      <c r="Z143" t="s">
        <v>15</v>
      </c>
      <c r="AA143" t="s">
        <v>15</v>
      </c>
      <c r="AC143">
        <v>39</v>
      </c>
      <c r="AD143" t="s">
        <v>167</v>
      </c>
      <c r="AE143" s="2">
        <v>44342.415543981479</v>
      </c>
      <c r="AF143" t="s">
        <v>13</v>
      </c>
      <c r="AG143" t="s">
        <v>14</v>
      </c>
      <c r="AH143">
        <v>0</v>
      </c>
      <c r="AI143">
        <v>12.215999999999999</v>
      </c>
      <c r="AJ143" s="3">
        <v>2108</v>
      </c>
      <c r="AK143">
        <v>0.43</v>
      </c>
      <c r="AL143" t="s">
        <v>15</v>
      </c>
      <c r="AM143" t="s">
        <v>15</v>
      </c>
      <c r="AN143" t="s">
        <v>15</v>
      </c>
      <c r="AO143" t="s">
        <v>15</v>
      </c>
      <c r="AQ143">
        <v>1</v>
      </c>
      <c r="AS143" s="18">
        <v>123</v>
      </c>
      <c r="AT143" s="8">
        <f t="shared" si="8"/>
        <v>2.129952782050001</v>
      </c>
      <c r="AU143" s="9">
        <f t="shared" si="9"/>
        <v>399.11934602335998</v>
      </c>
    </row>
    <row r="144" spans="1:47" customFormat="1" ht="14.4" x14ac:dyDescent="0.3">
      <c r="C144" s="2"/>
      <c r="H144" s="3"/>
      <c r="Q144" s="2"/>
      <c r="AE144" s="2"/>
      <c r="AJ144" s="3"/>
      <c r="AS144" s="18"/>
      <c r="AT144" s="6"/>
      <c r="AU144" s="7"/>
    </row>
    <row r="145" spans="1:88" customFormat="1" ht="14.4" x14ac:dyDescent="0.3">
      <c r="C145" s="2"/>
      <c r="H145" s="3"/>
      <c r="Q145" s="2"/>
      <c r="AE145" s="2"/>
      <c r="AJ145" s="3"/>
      <c r="AS145" s="18"/>
      <c r="AT145" s="6"/>
      <c r="AU145" s="7"/>
    </row>
    <row r="146" spans="1:88" customFormat="1" ht="14.4" x14ac:dyDescent="0.3">
      <c r="C146" s="2"/>
      <c r="H146" s="3"/>
      <c r="Q146" s="2"/>
      <c r="AE146" s="2"/>
      <c r="AJ146" s="3"/>
      <c r="AS146" s="18"/>
      <c r="AT146" s="6"/>
      <c r="AU146" s="7"/>
    </row>
    <row r="147" spans="1:88" customFormat="1" ht="14.4" x14ac:dyDescent="0.3">
      <c r="A147" s="1"/>
      <c r="C147" s="2"/>
      <c r="H147" s="3"/>
      <c r="L147" s="19"/>
      <c r="Q147" s="2"/>
      <c r="V147" s="3"/>
      <c r="AE147" s="2"/>
      <c r="AJ147" s="3"/>
    </row>
    <row r="148" spans="1:88" customFormat="1" ht="14.4" x14ac:dyDescent="0.3">
      <c r="A148" s="1"/>
      <c r="C148" s="2"/>
      <c r="H148" s="3"/>
      <c r="L148" s="19"/>
      <c r="Q148" s="2"/>
      <c r="V148" s="3"/>
      <c r="AE148" s="2"/>
      <c r="AJ148" s="3"/>
    </row>
    <row r="149" spans="1:88" customForma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3"/>
      <c r="N149" s="13"/>
      <c r="O149" s="13"/>
      <c r="P149" s="12"/>
      <c r="Q149" s="14"/>
      <c r="R149" s="14"/>
      <c r="S149" s="14"/>
      <c r="T149" s="14"/>
      <c r="U149" s="14"/>
      <c r="V149" s="14"/>
      <c r="W149" s="14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S149" s="11"/>
      <c r="AT149" s="11"/>
      <c r="AU149" s="11"/>
      <c r="AV149" s="11"/>
      <c r="AW149" s="11"/>
      <c r="AX149" s="11"/>
      <c r="AY149" s="11"/>
      <c r="AZ149" s="11"/>
      <c r="BA149" s="11"/>
    </row>
    <row r="150" spans="1:88" s="14" customFormat="1" ht="14.4" x14ac:dyDescent="0.3">
      <c r="A150"/>
      <c r="B150"/>
      <c r="C150" s="2"/>
      <c r="D150"/>
      <c r="E150"/>
      <c r="F150"/>
      <c r="G150"/>
      <c r="H150" s="3"/>
      <c r="I150"/>
      <c r="J150"/>
      <c r="K150"/>
      <c r="L150"/>
      <c r="M150"/>
      <c r="N150"/>
      <c r="O150"/>
      <c r="P150"/>
      <c r="Q150" s="2"/>
      <c r="R150"/>
      <c r="S150"/>
      <c r="T150"/>
      <c r="U150"/>
      <c r="V150" s="3"/>
      <c r="W150"/>
      <c r="X150"/>
      <c r="Y150"/>
      <c r="Z150"/>
      <c r="AA150"/>
      <c r="AB150"/>
      <c r="AC150"/>
      <c r="AD150"/>
      <c r="AE150" s="2"/>
      <c r="AF150"/>
      <c r="AG150"/>
      <c r="AH150"/>
      <c r="AI150"/>
      <c r="AJ150" s="3"/>
      <c r="AK150"/>
      <c r="AL150"/>
      <c r="AM150"/>
      <c r="AN150"/>
      <c r="AO150"/>
      <c r="AP150"/>
      <c r="AQ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</row>
    <row r="151" spans="1:88" s="14" customFormat="1" ht="15" x14ac:dyDescent="0.25">
      <c r="A151" s="26"/>
      <c r="B151" s="26"/>
      <c r="C151" s="26"/>
      <c r="D151" s="26"/>
      <c r="E151" s="27"/>
      <c r="F151" s="27"/>
      <c r="G151" s="28"/>
      <c r="H151" s="26"/>
      <c r="I151" s="29"/>
      <c r="J151" s="26"/>
      <c r="K151" s="26"/>
      <c r="L151" s="26"/>
      <c r="M151" s="27"/>
      <c r="N151" s="27"/>
      <c r="O151" s="27"/>
      <c r="P151" s="12"/>
      <c r="Q151" s="30"/>
      <c r="R151" s="30"/>
      <c r="T151" s="31"/>
      <c r="U151" s="32"/>
      <c r="V151" s="32"/>
      <c r="W151" s="33"/>
      <c r="X151" s="34"/>
      <c r="Y151" s="12"/>
      <c r="Z151" s="12"/>
      <c r="AA151" s="12"/>
      <c r="AB151" s="12"/>
      <c r="AC151" s="12"/>
      <c r="AD151" s="12"/>
      <c r="AE151" s="12"/>
      <c r="AF151" s="12"/>
      <c r="AG151" s="12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</row>
    <row r="152" spans="1:88" s="14" customFormat="1" ht="15" x14ac:dyDescent="0.25">
      <c r="A152" s="26"/>
      <c r="B152" s="26"/>
      <c r="C152" s="26"/>
      <c r="D152" s="26"/>
      <c r="E152" s="27"/>
      <c r="F152" s="30"/>
      <c r="G152" s="30" t="s">
        <v>313</v>
      </c>
      <c r="H152" s="31">
        <f>AVERAGE(H21:H151)</f>
        <v>2280.1382113821137</v>
      </c>
      <c r="I152" s="31"/>
      <c r="J152" s="32"/>
      <c r="K152" s="32"/>
      <c r="M152" s="33"/>
      <c r="N152" s="27"/>
      <c r="O152" s="27"/>
      <c r="P152" s="27"/>
      <c r="Q152" s="12"/>
      <c r="U152" s="32"/>
      <c r="V152" s="32"/>
      <c r="W152" s="32"/>
      <c r="Z152" s="12"/>
      <c r="AA152" s="12"/>
      <c r="AB152" s="12"/>
      <c r="AC152" s="12"/>
      <c r="AD152" s="12"/>
      <c r="AE152" s="12"/>
      <c r="AF152" s="12"/>
      <c r="AG152" s="12"/>
      <c r="AH152" s="30"/>
      <c r="AI152" s="30" t="s">
        <v>313</v>
      </c>
      <c r="AJ152" s="31">
        <f>AVERAGE(AJ21:AJ151)</f>
        <v>2253.9669421487602</v>
      </c>
      <c r="AK152" s="31"/>
      <c r="AL152" s="11"/>
      <c r="AM152" s="11"/>
      <c r="AN152" s="11"/>
      <c r="AO152" s="11"/>
      <c r="AP152" s="11"/>
      <c r="AQ152" s="30" t="s">
        <v>313</v>
      </c>
      <c r="AR152" s="30"/>
      <c r="AS152" s="34">
        <f>MIN(AS21:AS151)</f>
        <v>1</v>
      </c>
      <c r="AT152" s="35">
        <f>AVERAGE(AT59:AT151)</f>
        <v>2.2414875765244706</v>
      </c>
      <c r="AU152" s="35">
        <f>AVERAGE(AU59:AU151)</f>
        <v>447.14826750014402</v>
      </c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</row>
    <row r="153" spans="1:88" s="14" customFormat="1" ht="15" x14ac:dyDescent="0.25">
      <c r="A153" s="26"/>
      <c r="B153" s="26"/>
      <c r="C153" s="26"/>
      <c r="D153" s="26"/>
      <c r="E153" s="27"/>
      <c r="F153" s="30"/>
      <c r="G153" s="30" t="s">
        <v>314</v>
      </c>
      <c r="H153" s="36">
        <f>STDEV(H21:H151)</f>
        <v>454.53150669354295</v>
      </c>
      <c r="I153" s="36"/>
      <c r="J153" s="32"/>
      <c r="K153" s="32"/>
      <c r="M153" s="33"/>
      <c r="N153" s="27"/>
      <c r="O153" s="27"/>
      <c r="P153" s="27"/>
      <c r="Q153" s="12"/>
      <c r="U153" s="32"/>
      <c r="V153" s="32"/>
      <c r="W153" s="32"/>
      <c r="Z153" s="12"/>
      <c r="AA153" s="12"/>
      <c r="AB153" s="12"/>
      <c r="AC153" s="12"/>
      <c r="AD153" s="12"/>
      <c r="AE153" s="12"/>
      <c r="AF153" s="12"/>
      <c r="AG153" s="12"/>
      <c r="AH153" s="30"/>
      <c r="AI153" s="30" t="s">
        <v>314</v>
      </c>
      <c r="AJ153" s="36">
        <f>STDEV(AJ21:AJ151)</f>
        <v>446.63749159477425</v>
      </c>
      <c r="AK153" s="36"/>
      <c r="AL153" s="11"/>
      <c r="AM153" s="11"/>
      <c r="AN153" s="11"/>
      <c r="AO153" s="11"/>
      <c r="AP153" s="11"/>
      <c r="AQ153" s="30" t="s">
        <v>314</v>
      </c>
      <c r="AR153" s="30"/>
      <c r="AS153" s="34">
        <f>MAX(AS21:AS151)</f>
        <v>123</v>
      </c>
      <c r="AT153" s="36">
        <f>STDEV(AT21:AT151)</f>
        <v>1.2556790847540609</v>
      </c>
      <c r="AU153" s="36">
        <f>STDEV(AU59:AU151)</f>
        <v>84.939808988391619</v>
      </c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</row>
    <row r="154" spans="1:88" s="14" customFormat="1" ht="15" x14ac:dyDescent="0.25">
      <c r="A154" s="26"/>
      <c r="B154" s="26"/>
      <c r="C154" s="26"/>
      <c r="D154" s="26"/>
      <c r="E154" s="27"/>
      <c r="F154" s="30"/>
      <c r="G154" s="30" t="s">
        <v>315</v>
      </c>
      <c r="H154" s="36">
        <f>100*H153/H152</f>
        <v>19.934383995873088</v>
      </c>
      <c r="I154" s="36"/>
      <c r="J154" s="32"/>
      <c r="K154" s="32"/>
      <c r="M154" s="33"/>
      <c r="N154" s="27"/>
      <c r="O154" s="27"/>
      <c r="P154" s="27"/>
      <c r="Q154" s="12"/>
      <c r="S154" s="27"/>
      <c r="T154" s="30"/>
      <c r="U154" s="37"/>
      <c r="V154" s="32"/>
      <c r="W154" s="32"/>
      <c r="Z154" s="12"/>
      <c r="AA154" s="12"/>
      <c r="AB154" s="12"/>
      <c r="AC154" s="12"/>
      <c r="AD154" s="12"/>
      <c r="AE154" s="12"/>
      <c r="AF154" s="12"/>
      <c r="AG154" s="12"/>
      <c r="AH154" s="30"/>
      <c r="AI154" s="30" t="s">
        <v>315</v>
      </c>
      <c r="AJ154" s="36">
        <f>100*AJ153/AJ152</f>
        <v>19.815618554235943</v>
      </c>
      <c r="AK154" s="36"/>
      <c r="AL154" s="11"/>
      <c r="AM154" s="11"/>
      <c r="AN154" s="11"/>
      <c r="AO154" s="11"/>
      <c r="AP154" s="11"/>
      <c r="AQ154" s="30" t="s">
        <v>315</v>
      </c>
      <c r="AR154" s="30"/>
      <c r="AS154" s="34"/>
      <c r="AT154" s="36">
        <f>100*AT153/AT152</f>
        <v>56.01989936973235</v>
      </c>
      <c r="AU154" s="36">
        <f>100*AU153/AU152</f>
        <v>18.995893568650416</v>
      </c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</row>
    <row r="155" spans="1:88" s="14" customFormat="1" ht="15" x14ac:dyDescent="0.25">
      <c r="A155" s="26"/>
      <c r="B155" s="26"/>
      <c r="C155" s="26"/>
      <c r="D155" s="26"/>
      <c r="E155" s="27"/>
      <c r="F155" s="30" t="s">
        <v>316</v>
      </c>
      <c r="G155" s="30" t="s">
        <v>317</v>
      </c>
      <c r="H155" s="36">
        <f>H152-(2*H153)</f>
        <v>1371.0751979950278</v>
      </c>
      <c r="I155" s="36"/>
      <c r="J155" s="32"/>
      <c r="K155" s="32"/>
      <c r="P155" s="27"/>
      <c r="Q155" s="12"/>
      <c r="U155" s="32"/>
      <c r="V155" s="32"/>
      <c r="W155" s="32"/>
      <c r="Y155" s="12"/>
      <c r="Z155" s="12"/>
      <c r="AA155" s="12"/>
      <c r="AB155" s="12"/>
      <c r="AC155" s="12"/>
      <c r="AD155" s="12"/>
      <c r="AE155" s="12"/>
      <c r="AF155" s="12"/>
      <c r="AG155" s="12"/>
      <c r="AH155" s="30" t="s">
        <v>316</v>
      </c>
      <c r="AI155" s="30" t="s">
        <v>317</v>
      </c>
      <c r="AJ155" s="36">
        <f>AJ152-(2*AJ153)</f>
        <v>1360.6919589592117</v>
      </c>
      <c r="AK155" s="36"/>
      <c r="AL155" s="11"/>
      <c r="AM155" s="11"/>
      <c r="AN155" s="11"/>
      <c r="AO155" s="11"/>
      <c r="AP155" s="11"/>
      <c r="AQ155" s="30" t="s">
        <v>317</v>
      </c>
      <c r="AR155" s="30" t="s">
        <v>316</v>
      </c>
      <c r="AS155" s="11"/>
      <c r="AT155" s="36">
        <f>AT152-(2*AT153)</f>
        <v>-0.26987059298365113</v>
      </c>
      <c r="AU155" s="36">
        <f>AU152-(2*AU153)</f>
        <v>277.26864952336075</v>
      </c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</row>
    <row r="156" spans="1:88" s="14" customFormat="1" ht="15" x14ac:dyDescent="0.25">
      <c r="A156" s="26"/>
      <c r="B156" s="26"/>
      <c r="C156" s="26"/>
      <c r="D156" s="26"/>
      <c r="E156" s="27"/>
      <c r="F156" s="30"/>
      <c r="G156" s="30" t="s">
        <v>318</v>
      </c>
      <c r="H156" s="36">
        <f>H152+(2*H153)</f>
        <v>3189.2012247691996</v>
      </c>
      <c r="I156" s="36"/>
      <c r="P156" s="27"/>
      <c r="Q156" s="12"/>
      <c r="U156" s="32"/>
      <c r="V156" s="32"/>
      <c r="W156" s="32"/>
      <c r="Y156" s="12"/>
      <c r="Z156" s="12"/>
      <c r="AA156" s="12"/>
      <c r="AB156" s="12"/>
      <c r="AC156" s="12"/>
      <c r="AD156" s="12"/>
      <c r="AE156" s="12"/>
      <c r="AF156" s="12"/>
      <c r="AG156" s="12"/>
      <c r="AH156" s="30"/>
      <c r="AI156" s="30" t="s">
        <v>318</v>
      </c>
      <c r="AJ156" s="36">
        <f>AJ152+(2*AJ153)</f>
        <v>3147.2419253383086</v>
      </c>
      <c r="AK156" s="36"/>
      <c r="AL156" s="11"/>
      <c r="AM156" s="11"/>
      <c r="AN156" s="11"/>
      <c r="AO156" s="11"/>
      <c r="AP156" s="11"/>
      <c r="AQ156" s="30" t="s">
        <v>318</v>
      </c>
      <c r="AR156" s="30"/>
      <c r="AS156" s="11"/>
      <c r="AT156" s="36">
        <f>AT152+(2*AT153)</f>
        <v>4.7528457460325928</v>
      </c>
      <c r="AU156" s="36">
        <f>AU152+(2*AU153)</f>
        <v>617.02788547692728</v>
      </c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</row>
    <row r="157" spans="1:88" s="14" customFormat="1" ht="15" x14ac:dyDescent="0.25">
      <c r="A157" s="26"/>
      <c r="B157" s="26"/>
      <c r="C157" s="26"/>
      <c r="D157" s="26"/>
      <c r="E157" s="27"/>
      <c r="F157" s="30" t="s">
        <v>319</v>
      </c>
      <c r="G157" s="30" t="s">
        <v>320</v>
      </c>
      <c r="H157" s="36">
        <f>H152-(3*H153)</f>
        <v>916.54369130148484</v>
      </c>
      <c r="I157" s="36"/>
      <c r="J157" s="32"/>
      <c r="K157" s="32"/>
      <c r="P157" s="12"/>
      <c r="Q157" s="30"/>
      <c r="T157" s="32"/>
      <c r="U157" s="32"/>
      <c r="V157" s="32"/>
      <c r="W157" s="33"/>
      <c r="X157" s="34"/>
      <c r="Y157" s="12"/>
      <c r="Z157" s="12"/>
      <c r="AA157" s="12"/>
      <c r="AB157" s="12"/>
      <c r="AC157" s="12"/>
      <c r="AD157" s="12"/>
      <c r="AE157" s="12"/>
      <c r="AF157" s="12"/>
      <c r="AG157" s="12"/>
      <c r="AH157" s="30" t="s">
        <v>319</v>
      </c>
      <c r="AI157" s="30" t="s">
        <v>320</v>
      </c>
      <c r="AJ157" s="36">
        <f>AJ152-(3*AJ153)</f>
        <v>914.05446736443741</v>
      </c>
      <c r="AK157" s="36"/>
      <c r="AL157" s="11"/>
      <c r="AM157" s="11"/>
      <c r="AN157" s="11"/>
      <c r="AO157" s="11"/>
      <c r="AP157" s="11"/>
      <c r="AQ157" s="30" t="s">
        <v>320</v>
      </c>
      <c r="AR157" s="30" t="s">
        <v>319</v>
      </c>
      <c r="AS157" s="11"/>
      <c r="AT157" s="36">
        <f>AT152-(3*AT153)</f>
        <v>-1.525549677737712</v>
      </c>
      <c r="AU157" s="36">
        <f>AU152-(3*AU153)</f>
        <v>192.32884053496917</v>
      </c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</row>
    <row r="158" spans="1:88" ht="15" x14ac:dyDescent="0.25">
      <c r="F158" s="30"/>
      <c r="G158" s="30" t="s">
        <v>321</v>
      </c>
      <c r="H158" s="36">
        <f>H152+(3*H153)</f>
        <v>3643.7327314627428</v>
      </c>
      <c r="I158" s="36"/>
      <c r="J158" s="26"/>
      <c r="K158" s="26"/>
      <c r="L158" s="11"/>
      <c r="M158" s="27"/>
      <c r="N158" s="27"/>
      <c r="O158" s="27"/>
      <c r="Q158" s="30"/>
      <c r="R158" s="11"/>
      <c r="T158" s="32"/>
      <c r="U158" s="32"/>
      <c r="V158" s="32"/>
      <c r="W158" s="33"/>
      <c r="X158" s="34"/>
      <c r="AH158" s="30"/>
      <c r="AI158" s="30" t="s">
        <v>321</v>
      </c>
      <c r="AJ158" s="36">
        <f>AJ152+(3*AJ153)</f>
        <v>3593.8794169330831</v>
      </c>
      <c r="AK158" s="36"/>
      <c r="AQ158" s="30" t="s">
        <v>321</v>
      </c>
      <c r="AR158" s="30"/>
      <c r="AT158" s="36">
        <f>AT152+(3*AT153)</f>
        <v>6.0085248307866532</v>
      </c>
      <c r="AU158" s="36">
        <f>AU152+(3*AU153)</f>
        <v>701.9676944653188</v>
      </c>
    </row>
    <row r="159" spans="1:88" ht="15" x14ac:dyDescent="0.25">
      <c r="G159" s="30" t="s">
        <v>322</v>
      </c>
      <c r="H159" s="36">
        <f>COUNT(H21:H151)</f>
        <v>123</v>
      </c>
      <c r="I159" s="36"/>
      <c r="J159" s="26"/>
      <c r="K159" s="26"/>
      <c r="L159" s="11"/>
      <c r="M159" s="27"/>
      <c r="N159" s="27"/>
      <c r="O159" s="27"/>
      <c r="Q159" s="30"/>
      <c r="R159" s="11"/>
      <c r="T159" s="32"/>
      <c r="U159" s="32"/>
      <c r="V159" s="32"/>
      <c r="W159" s="33"/>
      <c r="X159" s="34"/>
      <c r="AH159" s="12"/>
      <c r="AI159" s="30" t="s">
        <v>322</v>
      </c>
      <c r="AJ159" s="36">
        <f>COUNT(AJ21:AJ151)</f>
        <v>121</v>
      </c>
      <c r="AK159" s="36"/>
      <c r="AQ159" s="30" t="s">
        <v>322</v>
      </c>
      <c r="AR159" s="30"/>
      <c r="AT159" s="36">
        <f>COUNT(AT21:AT151)</f>
        <v>123</v>
      </c>
      <c r="AU159" s="36">
        <f>COUNT(AU59:AU151)</f>
        <v>84</v>
      </c>
    </row>
    <row r="160" spans="1:88" ht="15" x14ac:dyDescent="0.25">
      <c r="G160" s="30" t="s">
        <v>323</v>
      </c>
      <c r="H160" s="36">
        <f>TINV(0.02,(H159-1))</f>
        <v>2.3573020700774303</v>
      </c>
      <c r="I160" s="36"/>
      <c r="J160" s="26"/>
      <c r="K160" s="26"/>
      <c r="L160" s="11"/>
      <c r="M160" s="27"/>
      <c r="N160" s="27"/>
      <c r="O160" s="27"/>
      <c r="Q160" s="30"/>
      <c r="R160" s="11"/>
      <c r="T160" s="32"/>
      <c r="U160" s="32"/>
      <c r="V160" s="32"/>
      <c r="W160" s="33"/>
      <c r="X160" s="34"/>
      <c r="AH160" s="12"/>
      <c r="AI160" s="30" t="s">
        <v>323</v>
      </c>
      <c r="AJ160" s="36">
        <f>TINV(0.02,(AJ159-1))</f>
        <v>2.3578246126487556</v>
      </c>
      <c r="AK160" s="36"/>
      <c r="AQ160" s="30" t="s">
        <v>323</v>
      </c>
      <c r="AR160" s="30"/>
      <c r="AT160" s="36">
        <f>TINV(0.02,(AT159-1))</f>
        <v>2.3573020700774303</v>
      </c>
      <c r="AU160" s="36">
        <f>TINV(0.02,(AU159-1))</f>
        <v>2.3721186212159373</v>
      </c>
    </row>
    <row r="161" spans="7:47" ht="15" x14ac:dyDescent="0.25">
      <c r="G161" s="30" t="s">
        <v>324</v>
      </c>
      <c r="H161" s="38">
        <f>H153*H160</f>
        <v>1071.4680616441021</v>
      </c>
      <c r="I161" s="38"/>
      <c r="AH161" s="12"/>
      <c r="AI161" s="30" t="s">
        <v>324</v>
      </c>
      <c r="AJ161" s="38">
        <f>AJ153*AJ160</f>
        <v>1053.0928706138604</v>
      </c>
      <c r="AK161" s="38"/>
      <c r="AQ161" s="30" t="s">
        <v>324</v>
      </c>
      <c r="AR161" s="30"/>
      <c r="AT161" s="38">
        <f>AT153*AT160</f>
        <v>2.9600149058436807</v>
      </c>
      <c r="AU161" s="38">
        <f>AU153*AU160</f>
        <v>201.48730258388861</v>
      </c>
    </row>
    <row r="162" spans="7:47" ht="15" x14ac:dyDescent="0.25">
      <c r="G162" s="30" t="s">
        <v>325</v>
      </c>
      <c r="H162" s="39">
        <f>H153*10</f>
        <v>4545.3150669354291</v>
      </c>
      <c r="I162" s="39"/>
      <c r="J162" s="37"/>
      <c r="AH162" s="12"/>
      <c r="AI162" s="30" t="s">
        <v>325</v>
      </c>
      <c r="AJ162" s="39">
        <f>AJ153*10</f>
        <v>4466.3749159477429</v>
      </c>
      <c r="AK162" s="39"/>
      <c r="AQ162" s="30" t="s">
        <v>325</v>
      </c>
      <c r="AR162" s="30"/>
      <c r="AT162" s="39">
        <f>AT153*10</f>
        <v>12.556790847540608</v>
      </c>
      <c r="AU162" s="39">
        <f>AU153*10</f>
        <v>849.39808988391621</v>
      </c>
    </row>
    <row r="163" spans="7:47" ht="15" x14ac:dyDescent="0.25">
      <c r="AQ163" s="30" t="s">
        <v>326</v>
      </c>
      <c r="AR163" s="30"/>
      <c r="AT163" s="11" t="s">
        <v>327</v>
      </c>
      <c r="AU163" s="11" t="s">
        <v>328</v>
      </c>
    </row>
    <row r="172" spans="7:47" ht="15" x14ac:dyDescent="0.25">
      <c r="AR172" s="11"/>
    </row>
    <row r="173" spans="7:47" ht="15" x14ac:dyDescent="0.25">
      <c r="AR173" s="11"/>
    </row>
    <row r="182" s="11" customFormat="1" ht="13.2" x14ac:dyDescent="0.25"/>
    <row r="183" s="11" customFormat="1" ht="13.2" x14ac:dyDescent="0.25"/>
    <row r="184" s="11" customFormat="1" ht="13.2" x14ac:dyDescent="0.25"/>
    <row r="185" s="11" customFormat="1" ht="13.2" x14ac:dyDescent="0.25"/>
    <row r="186" s="11" customFormat="1" ht="13.2" x14ac:dyDescent="0.25"/>
    <row r="187" s="11" customFormat="1" ht="13.2" x14ac:dyDescent="0.25"/>
    <row r="188" s="11" customFormat="1" ht="13.2" x14ac:dyDescent="0.25"/>
    <row r="189" s="11" customFormat="1" ht="13.2" x14ac:dyDescent="0.25"/>
  </sheetData>
  <printOptions gridLines="1"/>
  <pageMargins left="0.7" right="0.7" top="0.75" bottom="0.75" header="0.3" footer="0.3"/>
  <pageSetup scale="3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5:CN149"/>
  <sheetViews>
    <sheetView topLeftCell="AC85" zoomScale="90" zoomScaleNormal="90" zoomScalePageLayoutView="85" workbookViewId="0">
      <selection activeCell="AL94" sqref="AL94"/>
    </sheetView>
  </sheetViews>
  <sheetFormatPr defaultColWidth="8.77734375" defaultRowHeight="15.6" x14ac:dyDescent="0.3"/>
  <cols>
    <col min="1" max="1" width="9.21875" style="12" customWidth="1"/>
    <col min="2" max="2" width="27.77734375" style="12" customWidth="1"/>
    <col min="3" max="4" width="17.44140625" style="12" customWidth="1"/>
    <col min="5" max="5" width="8.77734375" style="12"/>
    <col min="6" max="6" width="7.5546875" style="12" customWidth="1"/>
    <col min="7" max="7" width="6.44140625" style="12" customWidth="1"/>
    <col min="8" max="8" width="12.44140625" style="12" customWidth="1"/>
    <col min="9" max="9" width="10.77734375" style="12" customWidth="1"/>
    <col min="10" max="10" width="11.77734375" style="12" customWidth="1"/>
    <col min="11" max="11" width="5" style="12" customWidth="1"/>
    <col min="12" max="12" width="8.77734375" style="12" customWidth="1"/>
    <col min="13" max="13" width="22.5546875" style="13" customWidth="1"/>
    <col min="14" max="15" width="16.44140625" style="13" customWidth="1"/>
    <col min="16" max="16" width="12.77734375" style="12" customWidth="1"/>
    <col min="17" max="17" width="7.21875" style="14" customWidth="1"/>
    <col min="18" max="18" width="9.21875" style="14" bestFit="1" customWidth="1"/>
    <col min="19" max="19" width="7.21875" style="14" customWidth="1"/>
    <col min="20" max="21" width="9.21875" style="14" bestFit="1" customWidth="1"/>
    <col min="22" max="22" width="10.77734375" style="14" customWidth="1"/>
    <col min="23" max="23" width="12.77734375" style="14" customWidth="1"/>
    <col min="24" max="29" width="8.77734375" style="12"/>
    <col min="30" max="30" width="22.44140625" style="12" customWidth="1"/>
    <col min="31" max="31" width="24.5546875" style="12" customWidth="1"/>
    <col min="32" max="32" width="17.5546875" style="12" customWidth="1"/>
    <col min="33" max="33" width="8.77734375" style="12"/>
    <col min="34" max="35" width="8.77734375" style="11"/>
    <col min="36" max="36" width="11.44140625" style="11" customWidth="1"/>
    <col min="37" max="37" width="12.77734375" style="11" customWidth="1"/>
    <col min="38" max="42" width="8.77734375" style="11"/>
    <col min="44" max="45" width="8.77734375" style="11"/>
    <col min="46" max="46" width="10.77734375" style="11" customWidth="1"/>
    <col min="47" max="47" width="10.44140625" style="11" customWidth="1"/>
    <col min="48" max="234" width="8.77734375" style="11"/>
    <col min="235" max="235" width="24.77734375" style="11" customWidth="1"/>
    <col min="236" max="236" width="13.44140625" style="11" customWidth="1"/>
    <col min="237" max="237" width="8.77734375" style="11"/>
    <col min="238" max="238" width="6.77734375" style="11" customWidth="1"/>
    <col min="239" max="239" width="6.44140625" style="11" customWidth="1"/>
    <col min="240" max="240" width="8.21875" style="11" customWidth="1"/>
    <col min="241" max="241" width="6.77734375" style="11" customWidth="1"/>
    <col min="242" max="242" width="4.77734375" style="11" customWidth="1"/>
    <col min="243" max="244" width="5" style="11" customWidth="1"/>
    <col min="245" max="245" width="8.77734375" style="11"/>
    <col min="246" max="246" width="10.44140625" style="11" customWidth="1"/>
    <col min="247" max="247" width="3.77734375" style="11" customWidth="1"/>
    <col min="248" max="249" width="8.77734375" style="11"/>
    <col min="250" max="250" width="3.77734375" style="11" customWidth="1"/>
    <col min="251" max="490" width="8.77734375" style="11"/>
    <col min="491" max="491" width="24.77734375" style="11" customWidth="1"/>
    <col min="492" max="492" width="13.44140625" style="11" customWidth="1"/>
    <col min="493" max="493" width="8.77734375" style="11"/>
    <col min="494" max="494" width="6.77734375" style="11" customWidth="1"/>
    <col min="495" max="495" width="6.44140625" style="11" customWidth="1"/>
    <col min="496" max="496" width="8.21875" style="11" customWidth="1"/>
    <col min="497" max="497" width="6.77734375" style="11" customWidth="1"/>
    <col min="498" max="498" width="4.77734375" style="11" customWidth="1"/>
    <col min="499" max="500" width="5" style="11" customWidth="1"/>
    <col min="501" max="501" width="8.77734375" style="11"/>
    <col min="502" max="502" width="10.44140625" style="11" customWidth="1"/>
    <col min="503" max="503" width="3.77734375" style="11" customWidth="1"/>
    <col min="504" max="505" width="8.77734375" style="11"/>
    <col min="506" max="506" width="3.77734375" style="11" customWidth="1"/>
    <col min="507" max="746" width="8.77734375" style="11"/>
    <col min="747" max="747" width="24.77734375" style="11" customWidth="1"/>
    <col min="748" max="748" width="13.44140625" style="11" customWidth="1"/>
    <col min="749" max="749" width="8.77734375" style="11"/>
    <col min="750" max="750" width="6.77734375" style="11" customWidth="1"/>
    <col min="751" max="751" width="6.44140625" style="11" customWidth="1"/>
    <col min="752" max="752" width="8.21875" style="11" customWidth="1"/>
    <col min="753" max="753" width="6.77734375" style="11" customWidth="1"/>
    <col min="754" max="754" width="4.77734375" style="11" customWidth="1"/>
    <col min="755" max="756" width="5" style="11" customWidth="1"/>
    <col min="757" max="757" width="8.77734375" style="11"/>
    <col min="758" max="758" width="10.44140625" style="11" customWidth="1"/>
    <col min="759" max="759" width="3.77734375" style="11" customWidth="1"/>
    <col min="760" max="761" width="8.77734375" style="11"/>
    <col min="762" max="762" width="3.77734375" style="11" customWidth="1"/>
    <col min="763" max="1002" width="8.77734375" style="11"/>
    <col min="1003" max="1003" width="24.77734375" style="11" customWidth="1"/>
    <col min="1004" max="1004" width="13.44140625" style="11" customWidth="1"/>
    <col min="1005" max="1005" width="8.77734375" style="11"/>
    <col min="1006" max="1006" width="6.77734375" style="11" customWidth="1"/>
    <col min="1007" max="1007" width="6.44140625" style="11" customWidth="1"/>
    <col min="1008" max="1008" width="8.21875" style="11" customWidth="1"/>
    <col min="1009" max="1009" width="6.77734375" style="11" customWidth="1"/>
    <col min="1010" max="1010" width="4.77734375" style="11" customWidth="1"/>
    <col min="1011" max="1012" width="5" style="11" customWidth="1"/>
    <col min="1013" max="1013" width="8.77734375" style="11"/>
    <col min="1014" max="1014" width="10.44140625" style="11" customWidth="1"/>
    <col min="1015" max="1015" width="3.77734375" style="11" customWidth="1"/>
    <col min="1016" max="1017" width="8.77734375" style="11"/>
    <col min="1018" max="1018" width="3.77734375" style="11" customWidth="1"/>
    <col min="1019" max="1258" width="8.77734375" style="11"/>
    <col min="1259" max="1259" width="24.77734375" style="11" customWidth="1"/>
    <col min="1260" max="1260" width="13.44140625" style="11" customWidth="1"/>
    <col min="1261" max="1261" width="8.77734375" style="11"/>
    <col min="1262" max="1262" width="6.77734375" style="11" customWidth="1"/>
    <col min="1263" max="1263" width="6.44140625" style="11" customWidth="1"/>
    <col min="1264" max="1264" width="8.21875" style="11" customWidth="1"/>
    <col min="1265" max="1265" width="6.77734375" style="11" customWidth="1"/>
    <col min="1266" max="1266" width="4.77734375" style="11" customWidth="1"/>
    <col min="1267" max="1268" width="5" style="11" customWidth="1"/>
    <col min="1269" max="1269" width="8.77734375" style="11"/>
    <col min="1270" max="1270" width="10.44140625" style="11" customWidth="1"/>
    <col min="1271" max="1271" width="3.77734375" style="11" customWidth="1"/>
    <col min="1272" max="1273" width="8.77734375" style="11"/>
    <col min="1274" max="1274" width="3.77734375" style="11" customWidth="1"/>
    <col min="1275" max="1514" width="8.77734375" style="11"/>
    <col min="1515" max="1515" width="24.77734375" style="11" customWidth="1"/>
    <col min="1516" max="1516" width="13.44140625" style="11" customWidth="1"/>
    <col min="1517" max="1517" width="8.77734375" style="11"/>
    <col min="1518" max="1518" width="6.77734375" style="11" customWidth="1"/>
    <col min="1519" max="1519" width="6.44140625" style="11" customWidth="1"/>
    <col min="1520" max="1520" width="8.21875" style="11" customWidth="1"/>
    <col min="1521" max="1521" width="6.77734375" style="11" customWidth="1"/>
    <col min="1522" max="1522" width="4.77734375" style="11" customWidth="1"/>
    <col min="1523" max="1524" width="5" style="11" customWidth="1"/>
    <col min="1525" max="1525" width="8.77734375" style="11"/>
    <col min="1526" max="1526" width="10.44140625" style="11" customWidth="1"/>
    <col min="1527" max="1527" width="3.77734375" style="11" customWidth="1"/>
    <col min="1528" max="1529" width="8.77734375" style="11"/>
    <col min="1530" max="1530" width="3.77734375" style="11" customWidth="1"/>
    <col min="1531" max="1770" width="8.77734375" style="11"/>
    <col min="1771" max="1771" width="24.77734375" style="11" customWidth="1"/>
    <col min="1772" max="1772" width="13.44140625" style="11" customWidth="1"/>
    <col min="1773" max="1773" width="8.77734375" style="11"/>
    <col min="1774" max="1774" width="6.77734375" style="11" customWidth="1"/>
    <col min="1775" max="1775" width="6.44140625" style="11" customWidth="1"/>
    <col min="1776" max="1776" width="8.21875" style="11" customWidth="1"/>
    <col min="1777" max="1777" width="6.77734375" style="11" customWidth="1"/>
    <col min="1778" max="1778" width="4.77734375" style="11" customWidth="1"/>
    <col min="1779" max="1780" width="5" style="11" customWidth="1"/>
    <col min="1781" max="1781" width="8.77734375" style="11"/>
    <col min="1782" max="1782" width="10.44140625" style="11" customWidth="1"/>
    <col min="1783" max="1783" width="3.77734375" style="11" customWidth="1"/>
    <col min="1784" max="1785" width="8.77734375" style="11"/>
    <col min="1786" max="1786" width="3.77734375" style="11" customWidth="1"/>
    <col min="1787" max="2026" width="8.77734375" style="11"/>
    <col min="2027" max="2027" width="24.77734375" style="11" customWidth="1"/>
    <col min="2028" max="2028" width="13.44140625" style="11" customWidth="1"/>
    <col min="2029" max="2029" width="8.77734375" style="11"/>
    <col min="2030" max="2030" width="6.77734375" style="11" customWidth="1"/>
    <col min="2031" max="2031" width="6.44140625" style="11" customWidth="1"/>
    <col min="2032" max="2032" width="8.21875" style="11" customWidth="1"/>
    <col min="2033" max="2033" width="6.77734375" style="11" customWidth="1"/>
    <col min="2034" max="2034" width="4.77734375" style="11" customWidth="1"/>
    <col min="2035" max="2036" width="5" style="11" customWidth="1"/>
    <col min="2037" max="2037" width="8.77734375" style="11"/>
    <col min="2038" max="2038" width="10.44140625" style="11" customWidth="1"/>
    <col min="2039" max="2039" width="3.77734375" style="11" customWidth="1"/>
    <col min="2040" max="2041" width="8.77734375" style="11"/>
    <col min="2042" max="2042" width="3.77734375" style="11" customWidth="1"/>
    <col min="2043" max="2282" width="8.77734375" style="11"/>
    <col min="2283" max="2283" width="24.77734375" style="11" customWidth="1"/>
    <col min="2284" max="2284" width="13.44140625" style="11" customWidth="1"/>
    <col min="2285" max="2285" width="8.77734375" style="11"/>
    <col min="2286" max="2286" width="6.77734375" style="11" customWidth="1"/>
    <col min="2287" max="2287" width="6.44140625" style="11" customWidth="1"/>
    <col min="2288" max="2288" width="8.21875" style="11" customWidth="1"/>
    <col min="2289" max="2289" width="6.77734375" style="11" customWidth="1"/>
    <col min="2290" max="2290" width="4.77734375" style="11" customWidth="1"/>
    <col min="2291" max="2292" width="5" style="11" customWidth="1"/>
    <col min="2293" max="2293" width="8.77734375" style="11"/>
    <col min="2294" max="2294" width="10.44140625" style="11" customWidth="1"/>
    <col min="2295" max="2295" width="3.77734375" style="11" customWidth="1"/>
    <col min="2296" max="2297" width="8.77734375" style="11"/>
    <col min="2298" max="2298" width="3.77734375" style="11" customWidth="1"/>
    <col min="2299" max="2538" width="8.77734375" style="11"/>
    <col min="2539" max="2539" width="24.77734375" style="11" customWidth="1"/>
    <col min="2540" max="2540" width="13.44140625" style="11" customWidth="1"/>
    <col min="2541" max="2541" width="8.77734375" style="11"/>
    <col min="2542" max="2542" width="6.77734375" style="11" customWidth="1"/>
    <col min="2543" max="2543" width="6.44140625" style="11" customWidth="1"/>
    <col min="2544" max="2544" width="8.21875" style="11" customWidth="1"/>
    <col min="2545" max="2545" width="6.77734375" style="11" customWidth="1"/>
    <col min="2546" max="2546" width="4.77734375" style="11" customWidth="1"/>
    <col min="2547" max="2548" width="5" style="11" customWidth="1"/>
    <col min="2549" max="2549" width="8.77734375" style="11"/>
    <col min="2550" max="2550" width="10.44140625" style="11" customWidth="1"/>
    <col min="2551" max="2551" width="3.77734375" style="11" customWidth="1"/>
    <col min="2552" max="2553" width="8.77734375" style="11"/>
    <col min="2554" max="2554" width="3.77734375" style="11" customWidth="1"/>
    <col min="2555" max="2794" width="8.77734375" style="11"/>
    <col min="2795" max="2795" width="24.77734375" style="11" customWidth="1"/>
    <col min="2796" max="2796" width="13.44140625" style="11" customWidth="1"/>
    <col min="2797" max="2797" width="8.77734375" style="11"/>
    <col min="2798" max="2798" width="6.77734375" style="11" customWidth="1"/>
    <col min="2799" max="2799" width="6.44140625" style="11" customWidth="1"/>
    <col min="2800" max="2800" width="8.21875" style="11" customWidth="1"/>
    <col min="2801" max="2801" width="6.77734375" style="11" customWidth="1"/>
    <col min="2802" max="2802" width="4.77734375" style="11" customWidth="1"/>
    <col min="2803" max="2804" width="5" style="11" customWidth="1"/>
    <col min="2805" max="2805" width="8.77734375" style="11"/>
    <col min="2806" max="2806" width="10.44140625" style="11" customWidth="1"/>
    <col min="2807" max="2807" width="3.77734375" style="11" customWidth="1"/>
    <col min="2808" max="2809" width="8.77734375" style="11"/>
    <col min="2810" max="2810" width="3.77734375" style="11" customWidth="1"/>
    <col min="2811" max="3050" width="8.77734375" style="11"/>
    <col min="3051" max="3051" width="24.77734375" style="11" customWidth="1"/>
    <col min="3052" max="3052" width="13.44140625" style="11" customWidth="1"/>
    <col min="3053" max="3053" width="8.77734375" style="11"/>
    <col min="3054" max="3054" width="6.77734375" style="11" customWidth="1"/>
    <col min="3055" max="3055" width="6.44140625" style="11" customWidth="1"/>
    <col min="3056" max="3056" width="8.21875" style="11" customWidth="1"/>
    <col min="3057" max="3057" width="6.77734375" style="11" customWidth="1"/>
    <col min="3058" max="3058" width="4.77734375" style="11" customWidth="1"/>
    <col min="3059" max="3060" width="5" style="11" customWidth="1"/>
    <col min="3061" max="3061" width="8.77734375" style="11"/>
    <col min="3062" max="3062" width="10.44140625" style="11" customWidth="1"/>
    <col min="3063" max="3063" width="3.77734375" style="11" customWidth="1"/>
    <col min="3064" max="3065" width="8.77734375" style="11"/>
    <col min="3066" max="3066" width="3.77734375" style="11" customWidth="1"/>
    <col min="3067" max="3306" width="8.77734375" style="11"/>
    <col min="3307" max="3307" width="24.77734375" style="11" customWidth="1"/>
    <col min="3308" max="3308" width="13.44140625" style="11" customWidth="1"/>
    <col min="3309" max="3309" width="8.77734375" style="11"/>
    <col min="3310" max="3310" width="6.77734375" style="11" customWidth="1"/>
    <col min="3311" max="3311" width="6.44140625" style="11" customWidth="1"/>
    <col min="3312" max="3312" width="8.21875" style="11" customWidth="1"/>
    <col min="3313" max="3313" width="6.77734375" style="11" customWidth="1"/>
    <col min="3314" max="3314" width="4.77734375" style="11" customWidth="1"/>
    <col min="3315" max="3316" width="5" style="11" customWidth="1"/>
    <col min="3317" max="3317" width="8.77734375" style="11"/>
    <col min="3318" max="3318" width="10.44140625" style="11" customWidth="1"/>
    <col min="3319" max="3319" width="3.77734375" style="11" customWidth="1"/>
    <col min="3320" max="3321" width="8.77734375" style="11"/>
    <col min="3322" max="3322" width="3.77734375" style="11" customWidth="1"/>
    <col min="3323" max="3562" width="8.77734375" style="11"/>
    <col min="3563" max="3563" width="24.77734375" style="11" customWidth="1"/>
    <col min="3564" max="3564" width="13.44140625" style="11" customWidth="1"/>
    <col min="3565" max="3565" width="8.77734375" style="11"/>
    <col min="3566" max="3566" width="6.77734375" style="11" customWidth="1"/>
    <col min="3567" max="3567" width="6.44140625" style="11" customWidth="1"/>
    <col min="3568" max="3568" width="8.21875" style="11" customWidth="1"/>
    <col min="3569" max="3569" width="6.77734375" style="11" customWidth="1"/>
    <col min="3570" max="3570" width="4.77734375" style="11" customWidth="1"/>
    <col min="3571" max="3572" width="5" style="11" customWidth="1"/>
    <col min="3573" max="3573" width="8.77734375" style="11"/>
    <col min="3574" max="3574" width="10.44140625" style="11" customWidth="1"/>
    <col min="3575" max="3575" width="3.77734375" style="11" customWidth="1"/>
    <col min="3576" max="3577" width="8.77734375" style="11"/>
    <col min="3578" max="3578" width="3.77734375" style="11" customWidth="1"/>
    <col min="3579" max="3818" width="8.77734375" style="11"/>
    <col min="3819" max="3819" width="24.77734375" style="11" customWidth="1"/>
    <col min="3820" max="3820" width="13.44140625" style="11" customWidth="1"/>
    <col min="3821" max="3821" width="8.77734375" style="11"/>
    <col min="3822" max="3822" width="6.77734375" style="11" customWidth="1"/>
    <col min="3823" max="3823" width="6.44140625" style="11" customWidth="1"/>
    <col min="3824" max="3824" width="8.21875" style="11" customWidth="1"/>
    <col min="3825" max="3825" width="6.77734375" style="11" customWidth="1"/>
    <col min="3826" max="3826" width="4.77734375" style="11" customWidth="1"/>
    <col min="3827" max="3828" width="5" style="11" customWidth="1"/>
    <col min="3829" max="3829" width="8.77734375" style="11"/>
    <col min="3830" max="3830" width="10.44140625" style="11" customWidth="1"/>
    <col min="3831" max="3831" width="3.77734375" style="11" customWidth="1"/>
    <col min="3832" max="3833" width="8.77734375" style="11"/>
    <col min="3834" max="3834" width="3.77734375" style="11" customWidth="1"/>
    <col min="3835" max="4074" width="8.77734375" style="11"/>
    <col min="4075" max="4075" width="24.77734375" style="11" customWidth="1"/>
    <col min="4076" max="4076" width="13.44140625" style="11" customWidth="1"/>
    <col min="4077" max="4077" width="8.77734375" style="11"/>
    <col min="4078" max="4078" width="6.77734375" style="11" customWidth="1"/>
    <col min="4079" max="4079" width="6.44140625" style="11" customWidth="1"/>
    <col min="4080" max="4080" width="8.21875" style="11" customWidth="1"/>
    <col min="4081" max="4081" width="6.77734375" style="11" customWidth="1"/>
    <col min="4082" max="4082" width="4.77734375" style="11" customWidth="1"/>
    <col min="4083" max="4084" width="5" style="11" customWidth="1"/>
    <col min="4085" max="4085" width="8.77734375" style="11"/>
    <col min="4086" max="4086" width="10.44140625" style="11" customWidth="1"/>
    <col min="4087" max="4087" width="3.77734375" style="11" customWidth="1"/>
    <col min="4088" max="4089" width="8.77734375" style="11"/>
    <col min="4090" max="4090" width="3.77734375" style="11" customWidth="1"/>
    <col min="4091" max="4330" width="8.77734375" style="11"/>
    <col min="4331" max="4331" width="24.77734375" style="11" customWidth="1"/>
    <col min="4332" max="4332" width="13.44140625" style="11" customWidth="1"/>
    <col min="4333" max="4333" width="8.77734375" style="11"/>
    <col min="4334" max="4334" width="6.77734375" style="11" customWidth="1"/>
    <col min="4335" max="4335" width="6.44140625" style="11" customWidth="1"/>
    <col min="4336" max="4336" width="8.21875" style="11" customWidth="1"/>
    <col min="4337" max="4337" width="6.77734375" style="11" customWidth="1"/>
    <col min="4338" max="4338" width="4.77734375" style="11" customWidth="1"/>
    <col min="4339" max="4340" width="5" style="11" customWidth="1"/>
    <col min="4341" max="4341" width="8.77734375" style="11"/>
    <col min="4342" max="4342" width="10.44140625" style="11" customWidth="1"/>
    <col min="4343" max="4343" width="3.77734375" style="11" customWidth="1"/>
    <col min="4344" max="4345" width="8.77734375" style="11"/>
    <col min="4346" max="4346" width="3.77734375" style="11" customWidth="1"/>
    <col min="4347" max="4586" width="8.77734375" style="11"/>
    <col min="4587" max="4587" width="24.77734375" style="11" customWidth="1"/>
    <col min="4588" max="4588" width="13.44140625" style="11" customWidth="1"/>
    <col min="4589" max="4589" width="8.77734375" style="11"/>
    <col min="4590" max="4590" width="6.77734375" style="11" customWidth="1"/>
    <col min="4591" max="4591" width="6.44140625" style="11" customWidth="1"/>
    <col min="4592" max="4592" width="8.21875" style="11" customWidth="1"/>
    <col min="4593" max="4593" width="6.77734375" style="11" customWidth="1"/>
    <col min="4594" max="4594" width="4.77734375" style="11" customWidth="1"/>
    <col min="4595" max="4596" width="5" style="11" customWidth="1"/>
    <col min="4597" max="4597" width="8.77734375" style="11"/>
    <col min="4598" max="4598" width="10.44140625" style="11" customWidth="1"/>
    <col min="4599" max="4599" width="3.77734375" style="11" customWidth="1"/>
    <col min="4600" max="4601" width="8.77734375" style="11"/>
    <col min="4602" max="4602" width="3.77734375" style="11" customWidth="1"/>
    <col min="4603" max="4842" width="8.77734375" style="11"/>
    <col min="4843" max="4843" width="24.77734375" style="11" customWidth="1"/>
    <col min="4844" max="4844" width="13.44140625" style="11" customWidth="1"/>
    <col min="4845" max="4845" width="8.77734375" style="11"/>
    <col min="4846" max="4846" width="6.77734375" style="11" customWidth="1"/>
    <col min="4847" max="4847" width="6.44140625" style="11" customWidth="1"/>
    <col min="4848" max="4848" width="8.21875" style="11" customWidth="1"/>
    <col min="4849" max="4849" width="6.77734375" style="11" customWidth="1"/>
    <col min="4850" max="4850" width="4.77734375" style="11" customWidth="1"/>
    <col min="4851" max="4852" width="5" style="11" customWidth="1"/>
    <col min="4853" max="4853" width="8.77734375" style="11"/>
    <col min="4854" max="4854" width="10.44140625" style="11" customWidth="1"/>
    <col min="4855" max="4855" width="3.77734375" style="11" customWidth="1"/>
    <col min="4856" max="4857" width="8.77734375" style="11"/>
    <col min="4858" max="4858" width="3.77734375" style="11" customWidth="1"/>
    <col min="4859" max="5098" width="8.77734375" style="11"/>
    <col min="5099" max="5099" width="24.77734375" style="11" customWidth="1"/>
    <col min="5100" max="5100" width="13.44140625" style="11" customWidth="1"/>
    <col min="5101" max="5101" width="8.77734375" style="11"/>
    <col min="5102" max="5102" width="6.77734375" style="11" customWidth="1"/>
    <col min="5103" max="5103" width="6.44140625" style="11" customWidth="1"/>
    <col min="5104" max="5104" width="8.21875" style="11" customWidth="1"/>
    <col min="5105" max="5105" width="6.77734375" style="11" customWidth="1"/>
    <col min="5106" max="5106" width="4.77734375" style="11" customWidth="1"/>
    <col min="5107" max="5108" width="5" style="11" customWidth="1"/>
    <col min="5109" max="5109" width="8.77734375" style="11"/>
    <col min="5110" max="5110" width="10.44140625" style="11" customWidth="1"/>
    <col min="5111" max="5111" width="3.77734375" style="11" customWidth="1"/>
    <col min="5112" max="5113" width="8.77734375" style="11"/>
    <col min="5114" max="5114" width="3.77734375" style="11" customWidth="1"/>
    <col min="5115" max="5354" width="8.77734375" style="11"/>
    <col min="5355" max="5355" width="24.77734375" style="11" customWidth="1"/>
    <col min="5356" max="5356" width="13.44140625" style="11" customWidth="1"/>
    <col min="5357" max="5357" width="8.77734375" style="11"/>
    <col min="5358" max="5358" width="6.77734375" style="11" customWidth="1"/>
    <col min="5359" max="5359" width="6.44140625" style="11" customWidth="1"/>
    <col min="5360" max="5360" width="8.21875" style="11" customWidth="1"/>
    <col min="5361" max="5361" width="6.77734375" style="11" customWidth="1"/>
    <col min="5362" max="5362" width="4.77734375" style="11" customWidth="1"/>
    <col min="5363" max="5364" width="5" style="11" customWidth="1"/>
    <col min="5365" max="5365" width="8.77734375" style="11"/>
    <col min="5366" max="5366" width="10.44140625" style="11" customWidth="1"/>
    <col min="5367" max="5367" width="3.77734375" style="11" customWidth="1"/>
    <col min="5368" max="5369" width="8.77734375" style="11"/>
    <col min="5370" max="5370" width="3.77734375" style="11" customWidth="1"/>
    <col min="5371" max="5610" width="8.77734375" style="11"/>
    <col min="5611" max="5611" width="24.77734375" style="11" customWidth="1"/>
    <col min="5612" max="5612" width="13.44140625" style="11" customWidth="1"/>
    <col min="5613" max="5613" width="8.77734375" style="11"/>
    <col min="5614" max="5614" width="6.77734375" style="11" customWidth="1"/>
    <col min="5615" max="5615" width="6.44140625" style="11" customWidth="1"/>
    <col min="5616" max="5616" width="8.21875" style="11" customWidth="1"/>
    <col min="5617" max="5617" width="6.77734375" style="11" customWidth="1"/>
    <col min="5618" max="5618" width="4.77734375" style="11" customWidth="1"/>
    <col min="5619" max="5620" width="5" style="11" customWidth="1"/>
    <col min="5621" max="5621" width="8.77734375" style="11"/>
    <col min="5622" max="5622" width="10.44140625" style="11" customWidth="1"/>
    <col min="5623" max="5623" width="3.77734375" style="11" customWidth="1"/>
    <col min="5624" max="5625" width="8.77734375" style="11"/>
    <col min="5626" max="5626" width="3.77734375" style="11" customWidth="1"/>
    <col min="5627" max="5866" width="8.77734375" style="11"/>
    <col min="5867" max="5867" width="24.77734375" style="11" customWidth="1"/>
    <col min="5868" max="5868" width="13.44140625" style="11" customWidth="1"/>
    <col min="5869" max="5869" width="8.77734375" style="11"/>
    <col min="5870" max="5870" width="6.77734375" style="11" customWidth="1"/>
    <col min="5871" max="5871" width="6.44140625" style="11" customWidth="1"/>
    <col min="5872" max="5872" width="8.21875" style="11" customWidth="1"/>
    <col min="5873" max="5873" width="6.77734375" style="11" customWidth="1"/>
    <col min="5874" max="5874" width="4.77734375" style="11" customWidth="1"/>
    <col min="5875" max="5876" width="5" style="11" customWidth="1"/>
    <col min="5877" max="5877" width="8.77734375" style="11"/>
    <col min="5878" max="5878" width="10.44140625" style="11" customWidth="1"/>
    <col min="5879" max="5879" width="3.77734375" style="11" customWidth="1"/>
    <col min="5880" max="5881" width="8.77734375" style="11"/>
    <col min="5882" max="5882" width="3.77734375" style="11" customWidth="1"/>
    <col min="5883" max="6122" width="8.77734375" style="11"/>
    <col min="6123" max="6123" width="24.77734375" style="11" customWidth="1"/>
    <col min="6124" max="6124" width="13.44140625" style="11" customWidth="1"/>
    <col min="6125" max="6125" width="8.77734375" style="11"/>
    <col min="6126" max="6126" width="6.77734375" style="11" customWidth="1"/>
    <col min="6127" max="6127" width="6.44140625" style="11" customWidth="1"/>
    <col min="6128" max="6128" width="8.21875" style="11" customWidth="1"/>
    <col min="6129" max="6129" width="6.77734375" style="11" customWidth="1"/>
    <col min="6130" max="6130" width="4.77734375" style="11" customWidth="1"/>
    <col min="6131" max="6132" width="5" style="11" customWidth="1"/>
    <col min="6133" max="6133" width="8.77734375" style="11"/>
    <col min="6134" max="6134" width="10.44140625" style="11" customWidth="1"/>
    <col min="6135" max="6135" width="3.77734375" style="11" customWidth="1"/>
    <col min="6136" max="6137" width="8.77734375" style="11"/>
    <col min="6138" max="6138" width="3.77734375" style="11" customWidth="1"/>
    <col min="6139" max="6378" width="8.77734375" style="11"/>
    <col min="6379" max="6379" width="24.77734375" style="11" customWidth="1"/>
    <col min="6380" max="6380" width="13.44140625" style="11" customWidth="1"/>
    <col min="6381" max="6381" width="8.77734375" style="11"/>
    <col min="6382" max="6382" width="6.77734375" style="11" customWidth="1"/>
    <col min="6383" max="6383" width="6.44140625" style="11" customWidth="1"/>
    <col min="6384" max="6384" width="8.21875" style="11" customWidth="1"/>
    <col min="6385" max="6385" width="6.77734375" style="11" customWidth="1"/>
    <col min="6386" max="6386" width="4.77734375" style="11" customWidth="1"/>
    <col min="6387" max="6388" width="5" style="11" customWidth="1"/>
    <col min="6389" max="6389" width="8.77734375" style="11"/>
    <col min="6390" max="6390" width="10.44140625" style="11" customWidth="1"/>
    <col min="6391" max="6391" width="3.77734375" style="11" customWidth="1"/>
    <col min="6392" max="6393" width="8.77734375" style="11"/>
    <col min="6394" max="6394" width="3.77734375" style="11" customWidth="1"/>
    <col min="6395" max="6634" width="8.77734375" style="11"/>
    <col min="6635" max="6635" width="24.77734375" style="11" customWidth="1"/>
    <col min="6636" max="6636" width="13.44140625" style="11" customWidth="1"/>
    <col min="6637" max="6637" width="8.77734375" style="11"/>
    <col min="6638" max="6638" width="6.77734375" style="11" customWidth="1"/>
    <col min="6639" max="6639" width="6.44140625" style="11" customWidth="1"/>
    <col min="6640" max="6640" width="8.21875" style="11" customWidth="1"/>
    <col min="6641" max="6641" width="6.77734375" style="11" customWidth="1"/>
    <col min="6642" max="6642" width="4.77734375" style="11" customWidth="1"/>
    <col min="6643" max="6644" width="5" style="11" customWidth="1"/>
    <col min="6645" max="6645" width="8.77734375" style="11"/>
    <col min="6646" max="6646" width="10.44140625" style="11" customWidth="1"/>
    <col min="6647" max="6647" width="3.77734375" style="11" customWidth="1"/>
    <col min="6648" max="6649" width="8.77734375" style="11"/>
    <col min="6650" max="6650" width="3.77734375" style="11" customWidth="1"/>
    <col min="6651" max="6890" width="8.77734375" style="11"/>
    <col min="6891" max="6891" width="24.77734375" style="11" customWidth="1"/>
    <col min="6892" max="6892" width="13.44140625" style="11" customWidth="1"/>
    <col min="6893" max="6893" width="8.77734375" style="11"/>
    <col min="6894" max="6894" width="6.77734375" style="11" customWidth="1"/>
    <col min="6895" max="6895" width="6.44140625" style="11" customWidth="1"/>
    <col min="6896" max="6896" width="8.21875" style="11" customWidth="1"/>
    <col min="6897" max="6897" width="6.77734375" style="11" customWidth="1"/>
    <col min="6898" max="6898" width="4.77734375" style="11" customWidth="1"/>
    <col min="6899" max="6900" width="5" style="11" customWidth="1"/>
    <col min="6901" max="6901" width="8.77734375" style="11"/>
    <col min="6902" max="6902" width="10.44140625" style="11" customWidth="1"/>
    <col min="6903" max="6903" width="3.77734375" style="11" customWidth="1"/>
    <col min="6904" max="6905" width="8.77734375" style="11"/>
    <col min="6906" max="6906" width="3.77734375" style="11" customWidth="1"/>
    <col min="6907" max="7146" width="8.77734375" style="11"/>
    <col min="7147" max="7147" width="24.77734375" style="11" customWidth="1"/>
    <col min="7148" max="7148" width="13.44140625" style="11" customWidth="1"/>
    <col min="7149" max="7149" width="8.77734375" style="11"/>
    <col min="7150" max="7150" width="6.77734375" style="11" customWidth="1"/>
    <col min="7151" max="7151" width="6.44140625" style="11" customWidth="1"/>
    <col min="7152" max="7152" width="8.21875" style="11" customWidth="1"/>
    <col min="7153" max="7153" width="6.77734375" style="11" customWidth="1"/>
    <col min="7154" max="7154" width="4.77734375" style="11" customWidth="1"/>
    <col min="7155" max="7156" width="5" style="11" customWidth="1"/>
    <col min="7157" max="7157" width="8.77734375" style="11"/>
    <col min="7158" max="7158" width="10.44140625" style="11" customWidth="1"/>
    <col min="7159" max="7159" width="3.77734375" style="11" customWidth="1"/>
    <col min="7160" max="7161" width="8.77734375" style="11"/>
    <col min="7162" max="7162" width="3.77734375" style="11" customWidth="1"/>
    <col min="7163" max="7402" width="8.77734375" style="11"/>
    <col min="7403" max="7403" width="24.77734375" style="11" customWidth="1"/>
    <col min="7404" max="7404" width="13.44140625" style="11" customWidth="1"/>
    <col min="7405" max="7405" width="8.77734375" style="11"/>
    <col min="7406" max="7406" width="6.77734375" style="11" customWidth="1"/>
    <col min="7407" max="7407" width="6.44140625" style="11" customWidth="1"/>
    <col min="7408" max="7408" width="8.21875" style="11" customWidth="1"/>
    <col min="7409" max="7409" width="6.77734375" style="11" customWidth="1"/>
    <col min="7410" max="7410" width="4.77734375" style="11" customWidth="1"/>
    <col min="7411" max="7412" width="5" style="11" customWidth="1"/>
    <col min="7413" max="7413" width="8.77734375" style="11"/>
    <col min="7414" max="7414" width="10.44140625" style="11" customWidth="1"/>
    <col min="7415" max="7415" width="3.77734375" style="11" customWidth="1"/>
    <col min="7416" max="7417" width="8.77734375" style="11"/>
    <col min="7418" max="7418" width="3.77734375" style="11" customWidth="1"/>
    <col min="7419" max="7658" width="8.77734375" style="11"/>
    <col min="7659" max="7659" width="24.77734375" style="11" customWidth="1"/>
    <col min="7660" max="7660" width="13.44140625" style="11" customWidth="1"/>
    <col min="7661" max="7661" width="8.77734375" style="11"/>
    <col min="7662" max="7662" width="6.77734375" style="11" customWidth="1"/>
    <col min="7663" max="7663" width="6.44140625" style="11" customWidth="1"/>
    <col min="7664" max="7664" width="8.21875" style="11" customWidth="1"/>
    <col min="7665" max="7665" width="6.77734375" style="11" customWidth="1"/>
    <col min="7666" max="7666" width="4.77734375" style="11" customWidth="1"/>
    <col min="7667" max="7668" width="5" style="11" customWidth="1"/>
    <col min="7669" max="7669" width="8.77734375" style="11"/>
    <col min="7670" max="7670" width="10.44140625" style="11" customWidth="1"/>
    <col min="7671" max="7671" width="3.77734375" style="11" customWidth="1"/>
    <col min="7672" max="7673" width="8.77734375" style="11"/>
    <col min="7674" max="7674" width="3.77734375" style="11" customWidth="1"/>
    <col min="7675" max="7914" width="8.77734375" style="11"/>
    <col min="7915" max="7915" width="24.77734375" style="11" customWidth="1"/>
    <col min="7916" max="7916" width="13.44140625" style="11" customWidth="1"/>
    <col min="7917" max="7917" width="8.77734375" style="11"/>
    <col min="7918" max="7918" width="6.77734375" style="11" customWidth="1"/>
    <col min="7919" max="7919" width="6.44140625" style="11" customWidth="1"/>
    <col min="7920" max="7920" width="8.21875" style="11" customWidth="1"/>
    <col min="7921" max="7921" width="6.77734375" style="11" customWidth="1"/>
    <col min="7922" max="7922" width="4.77734375" style="11" customWidth="1"/>
    <col min="7923" max="7924" width="5" style="11" customWidth="1"/>
    <col min="7925" max="7925" width="8.77734375" style="11"/>
    <col min="7926" max="7926" width="10.44140625" style="11" customWidth="1"/>
    <col min="7927" max="7927" width="3.77734375" style="11" customWidth="1"/>
    <col min="7928" max="7929" width="8.77734375" style="11"/>
    <col min="7930" max="7930" width="3.77734375" style="11" customWidth="1"/>
    <col min="7931" max="8170" width="8.77734375" style="11"/>
    <col min="8171" max="8171" width="24.77734375" style="11" customWidth="1"/>
    <col min="8172" max="8172" width="13.44140625" style="11" customWidth="1"/>
    <col min="8173" max="8173" width="8.77734375" style="11"/>
    <col min="8174" max="8174" width="6.77734375" style="11" customWidth="1"/>
    <col min="8175" max="8175" width="6.44140625" style="11" customWidth="1"/>
    <col min="8176" max="8176" width="8.21875" style="11" customWidth="1"/>
    <col min="8177" max="8177" width="6.77734375" style="11" customWidth="1"/>
    <col min="8178" max="8178" width="4.77734375" style="11" customWidth="1"/>
    <col min="8179" max="8180" width="5" style="11" customWidth="1"/>
    <col min="8181" max="8181" width="8.77734375" style="11"/>
    <col min="8182" max="8182" width="10.44140625" style="11" customWidth="1"/>
    <col min="8183" max="8183" width="3.77734375" style="11" customWidth="1"/>
    <col min="8184" max="8185" width="8.77734375" style="11"/>
    <col min="8186" max="8186" width="3.77734375" style="11" customWidth="1"/>
    <col min="8187" max="8426" width="8.77734375" style="11"/>
    <col min="8427" max="8427" width="24.77734375" style="11" customWidth="1"/>
    <col min="8428" max="8428" width="13.44140625" style="11" customWidth="1"/>
    <col min="8429" max="8429" width="8.77734375" style="11"/>
    <col min="8430" max="8430" width="6.77734375" style="11" customWidth="1"/>
    <col min="8431" max="8431" width="6.44140625" style="11" customWidth="1"/>
    <col min="8432" max="8432" width="8.21875" style="11" customWidth="1"/>
    <col min="8433" max="8433" width="6.77734375" style="11" customWidth="1"/>
    <col min="8434" max="8434" width="4.77734375" style="11" customWidth="1"/>
    <col min="8435" max="8436" width="5" style="11" customWidth="1"/>
    <col min="8437" max="8437" width="8.77734375" style="11"/>
    <col min="8438" max="8438" width="10.44140625" style="11" customWidth="1"/>
    <col min="8439" max="8439" width="3.77734375" style="11" customWidth="1"/>
    <col min="8440" max="8441" width="8.77734375" style="11"/>
    <col min="8442" max="8442" width="3.77734375" style="11" customWidth="1"/>
    <col min="8443" max="8682" width="8.77734375" style="11"/>
    <col min="8683" max="8683" width="24.77734375" style="11" customWidth="1"/>
    <col min="8684" max="8684" width="13.44140625" style="11" customWidth="1"/>
    <col min="8685" max="8685" width="8.77734375" style="11"/>
    <col min="8686" max="8686" width="6.77734375" style="11" customWidth="1"/>
    <col min="8687" max="8687" width="6.44140625" style="11" customWidth="1"/>
    <col min="8688" max="8688" width="8.21875" style="11" customWidth="1"/>
    <col min="8689" max="8689" width="6.77734375" style="11" customWidth="1"/>
    <col min="8690" max="8690" width="4.77734375" style="11" customWidth="1"/>
    <col min="8691" max="8692" width="5" style="11" customWidth="1"/>
    <col min="8693" max="8693" width="8.77734375" style="11"/>
    <col min="8694" max="8694" width="10.44140625" style="11" customWidth="1"/>
    <col min="8695" max="8695" width="3.77734375" style="11" customWidth="1"/>
    <col min="8696" max="8697" width="8.77734375" style="11"/>
    <col min="8698" max="8698" width="3.77734375" style="11" customWidth="1"/>
    <col min="8699" max="8938" width="8.77734375" style="11"/>
    <col min="8939" max="8939" width="24.77734375" style="11" customWidth="1"/>
    <col min="8940" max="8940" width="13.44140625" style="11" customWidth="1"/>
    <col min="8941" max="8941" width="8.77734375" style="11"/>
    <col min="8942" max="8942" width="6.77734375" style="11" customWidth="1"/>
    <col min="8943" max="8943" width="6.44140625" style="11" customWidth="1"/>
    <col min="8944" max="8944" width="8.21875" style="11" customWidth="1"/>
    <col min="8945" max="8945" width="6.77734375" style="11" customWidth="1"/>
    <col min="8946" max="8946" width="4.77734375" style="11" customWidth="1"/>
    <col min="8947" max="8948" width="5" style="11" customWidth="1"/>
    <col min="8949" max="8949" width="8.77734375" style="11"/>
    <col min="8950" max="8950" width="10.44140625" style="11" customWidth="1"/>
    <col min="8951" max="8951" width="3.77734375" style="11" customWidth="1"/>
    <col min="8952" max="8953" width="8.77734375" style="11"/>
    <col min="8954" max="8954" width="3.77734375" style="11" customWidth="1"/>
    <col min="8955" max="9194" width="8.77734375" style="11"/>
    <col min="9195" max="9195" width="24.77734375" style="11" customWidth="1"/>
    <col min="9196" max="9196" width="13.44140625" style="11" customWidth="1"/>
    <col min="9197" max="9197" width="8.77734375" style="11"/>
    <col min="9198" max="9198" width="6.77734375" style="11" customWidth="1"/>
    <col min="9199" max="9199" width="6.44140625" style="11" customWidth="1"/>
    <col min="9200" max="9200" width="8.21875" style="11" customWidth="1"/>
    <col min="9201" max="9201" width="6.77734375" style="11" customWidth="1"/>
    <col min="9202" max="9202" width="4.77734375" style="11" customWidth="1"/>
    <col min="9203" max="9204" width="5" style="11" customWidth="1"/>
    <col min="9205" max="9205" width="8.77734375" style="11"/>
    <col min="9206" max="9206" width="10.44140625" style="11" customWidth="1"/>
    <col min="9207" max="9207" width="3.77734375" style="11" customWidth="1"/>
    <col min="9208" max="9209" width="8.77734375" style="11"/>
    <col min="9210" max="9210" width="3.77734375" style="11" customWidth="1"/>
    <col min="9211" max="9450" width="8.77734375" style="11"/>
    <col min="9451" max="9451" width="24.77734375" style="11" customWidth="1"/>
    <col min="9452" max="9452" width="13.44140625" style="11" customWidth="1"/>
    <col min="9453" max="9453" width="8.77734375" style="11"/>
    <col min="9454" max="9454" width="6.77734375" style="11" customWidth="1"/>
    <col min="9455" max="9455" width="6.44140625" style="11" customWidth="1"/>
    <col min="9456" max="9456" width="8.21875" style="11" customWidth="1"/>
    <col min="9457" max="9457" width="6.77734375" style="11" customWidth="1"/>
    <col min="9458" max="9458" width="4.77734375" style="11" customWidth="1"/>
    <col min="9459" max="9460" width="5" style="11" customWidth="1"/>
    <col min="9461" max="9461" width="8.77734375" style="11"/>
    <col min="9462" max="9462" width="10.44140625" style="11" customWidth="1"/>
    <col min="9463" max="9463" width="3.77734375" style="11" customWidth="1"/>
    <col min="9464" max="9465" width="8.77734375" style="11"/>
    <col min="9466" max="9466" width="3.77734375" style="11" customWidth="1"/>
    <col min="9467" max="9706" width="8.77734375" style="11"/>
    <col min="9707" max="9707" width="24.77734375" style="11" customWidth="1"/>
    <col min="9708" max="9708" width="13.44140625" style="11" customWidth="1"/>
    <col min="9709" max="9709" width="8.77734375" style="11"/>
    <col min="9710" max="9710" width="6.77734375" style="11" customWidth="1"/>
    <col min="9711" max="9711" width="6.44140625" style="11" customWidth="1"/>
    <col min="9712" max="9712" width="8.21875" style="11" customWidth="1"/>
    <col min="9713" max="9713" width="6.77734375" style="11" customWidth="1"/>
    <col min="9714" max="9714" width="4.77734375" style="11" customWidth="1"/>
    <col min="9715" max="9716" width="5" style="11" customWidth="1"/>
    <col min="9717" max="9717" width="8.77734375" style="11"/>
    <col min="9718" max="9718" width="10.44140625" style="11" customWidth="1"/>
    <col min="9719" max="9719" width="3.77734375" style="11" customWidth="1"/>
    <col min="9720" max="9721" width="8.77734375" style="11"/>
    <col min="9722" max="9722" width="3.77734375" style="11" customWidth="1"/>
    <col min="9723" max="9962" width="8.77734375" style="11"/>
    <col min="9963" max="9963" width="24.77734375" style="11" customWidth="1"/>
    <col min="9964" max="9964" width="13.44140625" style="11" customWidth="1"/>
    <col min="9965" max="9965" width="8.77734375" style="11"/>
    <col min="9966" max="9966" width="6.77734375" style="11" customWidth="1"/>
    <col min="9967" max="9967" width="6.44140625" style="11" customWidth="1"/>
    <col min="9968" max="9968" width="8.21875" style="11" customWidth="1"/>
    <col min="9969" max="9969" width="6.77734375" style="11" customWidth="1"/>
    <col min="9970" max="9970" width="4.77734375" style="11" customWidth="1"/>
    <col min="9971" max="9972" width="5" style="11" customWidth="1"/>
    <col min="9973" max="9973" width="8.77734375" style="11"/>
    <col min="9974" max="9974" width="10.44140625" style="11" customWidth="1"/>
    <col min="9975" max="9975" width="3.77734375" style="11" customWidth="1"/>
    <col min="9976" max="9977" width="8.77734375" style="11"/>
    <col min="9978" max="9978" width="3.77734375" style="11" customWidth="1"/>
    <col min="9979" max="10218" width="8.77734375" style="11"/>
    <col min="10219" max="10219" width="24.77734375" style="11" customWidth="1"/>
    <col min="10220" max="10220" width="13.44140625" style="11" customWidth="1"/>
    <col min="10221" max="10221" width="8.77734375" style="11"/>
    <col min="10222" max="10222" width="6.77734375" style="11" customWidth="1"/>
    <col min="10223" max="10223" width="6.44140625" style="11" customWidth="1"/>
    <col min="10224" max="10224" width="8.21875" style="11" customWidth="1"/>
    <col min="10225" max="10225" width="6.77734375" style="11" customWidth="1"/>
    <col min="10226" max="10226" width="4.77734375" style="11" customWidth="1"/>
    <col min="10227" max="10228" width="5" style="11" customWidth="1"/>
    <col min="10229" max="10229" width="8.77734375" style="11"/>
    <col min="10230" max="10230" width="10.44140625" style="11" customWidth="1"/>
    <col min="10231" max="10231" width="3.77734375" style="11" customWidth="1"/>
    <col min="10232" max="10233" width="8.77734375" style="11"/>
    <col min="10234" max="10234" width="3.77734375" style="11" customWidth="1"/>
    <col min="10235" max="10474" width="8.77734375" style="11"/>
    <col min="10475" max="10475" width="24.77734375" style="11" customWidth="1"/>
    <col min="10476" max="10476" width="13.44140625" style="11" customWidth="1"/>
    <col min="10477" max="10477" width="8.77734375" style="11"/>
    <col min="10478" max="10478" width="6.77734375" style="11" customWidth="1"/>
    <col min="10479" max="10479" width="6.44140625" style="11" customWidth="1"/>
    <col min="10480" max="10480" width="8.21875" style="11" customWidth="1"/>
    <col min="10481" max="10481" width="6.77734375" style="11" customWidth="1"/>
    <col min="10482" max="10482" width="4.77734375" style="11" customWidth="1"/>
    <col min="10483" max="10484" width="5" style="11" customWidth="1"/>
    <col min="10485" max="10485" width="8.77734375" style="11"/>
    <col min="10486" max="10486" width="10.44140625" style="11" customWidth="1"/>
    <col min="10487" max="10487" width="3.77734375" style="11" customWidth="1"/>
    <col min="10488" max="10489" width="8.77734375" style="11"/>
    <col min="10490" max="10490" width="3.77734375" style="11" customWidth="1"/>
    <col min="10491" max="10730" width="8.77734375" style="11"/>
    <col min="10731" max="10731" width="24.77734375" style="11" customWidth="1"/>
    <col min="10732" max="10732" width="13.44140625" style="11" customWidth="1"/>
    <col min="10733" max="10733" width="8.77734375" style="11"/>
    <col min="10734" max="10734" width="6.77734375" style="11" customWidth="1"/>
    <col min="10735" max="10735" width="6.44140625" style="11" customWidth="1"/>
    <col min="10736" max="10736" width="8.21875" style="11" customWidth="1"/>
    <col min="10737" max="10737" width="6.77734375" style="11" customWidth="1"/>
    <col min="10738" max="10738" width="4.77734375" style="11" customWidth="1"/>
    <col min="10739" max="10740" width="5" style="11" customWidth="1"/>
    <col min="10741" max="10741" width="8.77734375" style="11"/>
    <col min="10742" max="10742" width="10.44140625" style="11" customWidth="1"/>
    <col min="10743" max="10743" width="3.77734375" style="11" customWidth="1"/>
    <col min="10744" max="10745" width="8.77734375" style="11"/>
    <col min="10746" max="10746" width="3.77734375" style="11" customWidth="1"/>
    <col min="10747" max="10986" width="8.77734375" style="11"/>
    <col min="10987" max="10987" width="24.77734375" style="11" customWidth="1"/>
    <col min="10988" max="10988" width="13.44140625" style="11" customWidth="1"/>
    <col min="10989" max="10989" width="8.77734375" style="11"/>
    <col min="10990" max="10990" width="6.77734375" style="11" customWidth="1"/>
    <col min="10991" max="10991" width="6.44140625" style="11" customWidth="1"/>
    <col min="10992" max="10992" width="8.21875" style="11" customWidth="1"/>
    <col min="10993" max="10993" width="6.77734375" style="11" customWidth="1"/>
    <col min="10994" max="10994" width="4.77734375" style="11" customWidth="1"/>
    <col min="10995" max="10996" width="5" style="11" customWidth="1"/>
    <col min="10997" max="10997" width="8.77734375" style="11"/>
    <col min="10998" max="10998" width="10.44140625" style="11" customWidth="1"/>
    <col min="10999" max="10999" width="3.77734375" style="11" customWidth="1"/>
    <col min="11000" max="11001" width="8.77734375" style="11"/>
    <col min="11002" max="11002" width="3.77734375" style="11" customWidth="1"/>
    <col min="11003" max="11242" width="8.77734375" style="11"/>
    <col min="11243" max="11243" width="24.77734375" style="11" customWidth="1"/>
    <col min="11244" max="11244" width="13.44140625" style="11" customWidth="1"/>
    <col min="11245" max="11245" width="8.77734375" style="11"/>
    <col min="11246" max="11246" width="6.77734375" style="11" customWidth="1"/>
    <col min="11247" max="11247" width="6.44140625" style="11" customWidth="1"/>
    <col min="11248" max="11248" width="8.21875" style="11" customWidth="1"/>
    <col min="11249" max="11249" width="6.77734375" style="11" customWidth="1"/>
    <col min="11250" max="11250" width="4.77734375" style="11" customWidth="1"/>
    <col min="11251" max="11252" width="5" style="11" customWidth="1"/>
    <col min="11253" max="11253" width="8.77734375" style="11"/>
    <col min="11254" max="11254" width="10.44140625" style="11" customWidth="1"/>
    <col min="11255" max="11255" width="3.77734375" style="11" customWidth="1"/>
    <col min="11256" max="11257" width="8.77734375" style="11"/>
    <col min="11258" max="11258" width="3.77734375" style="11" customWidth="1"/>
    <col min="11259" max="11498" width="8.77734375" style="11"/>
    <col min="11499" max="11499" width="24.77734375" style="11" customWidth="1"/>
    <col min="11500" max="11500" width="13.44140625" style="11" customWidth="1"/>
    <col min="11501" max="11501" width="8.77734375" style="11"/>
    <col min="11502" max="11502" width="6.77734375" style="11" customWidth="1"/>
    <col min="11503" max="11503" width="6.44140625" style="11" customWidth="1"/>
    <col min="11504" max="11504" width="8.21875" style="11" customWidth="1"/>
    <col min="11505" max="11505" width="6.77734375" style="11" customWidth="1"/>
    <col min="11506" max="11506" width="4.77734375" style="11" customWidth="1"/>
    <col min="11507" max="11508" width="5" style="11" customWidth="1"/>
    <col min="11509" max="11509" width="8.77734375" style="11"/>
    <col min="11510" max="11510" width="10.44140625" style="11" customWidth="1"/>
    <col min="11511" max="11511" width="3.77734375" style="11" customWidth="1"/>
    <col min="11512" max="11513" width="8.77734375" style="11"/>
    <col min="11514" max="11514" width="3.77734375" style="11" customWidth="1"/>
    <col min="11515" max="11754" width="8.77734375" style="11"/>
    <col min="11755" max="11755" width="24.77734375" style="11" customWidth="1"/>
    <col min="11756" max="11756" width="13.44140625" style="11" customWidth="1"/>
    <col min="11757" max="11757" width="8.77734375" style="11"/>
    <col min="11758" max="11758" width="6.77734375" style="11" customWidth="1"/>
    <col min="11759" max="11759" width="6.44140625" style="11" customWidth="1"/>
    <col min="11760" max="11760" width="8.21875" style="11" customWidth="1"/>
    <col min="11761" max="11761" width="6.77734375" style="11" customWidth="1"/>
    <col min="11762" max="11762" width="4.77734375" style="11" customWidth="1"/>
    <col min="11763" max="11764" width="5" style="11" customWidth="1"/>
    <col min="11765" max="11765" width="8.77734375" style="11"/>
    <col min="11766" max="11766" width="10.44140625" style="11" customWidth="1"/>
    <col min="11767" max="11767" width="3.77734375" style="11" customWidth="1"/>
    <col min="11768" max="11769" width="8.77734375" style="11"/>
    <col min="11770" max="11770" width="3.77734375" style="11" customWidth="1"/>
    <col min="11771" max="12010" width="8.77734375" style="11"/>
    <col min="12011" max="12011" width="24.77734375" style="11" customWidth="1"/>
    <col min="12012" max="12012" width="13.44140625" style="11" customWidth="1"/>
    <col min="12013" max="12013" width="8.77734375" style="11"/>
    <col min="12014" max="12014" width="6.77734375" style="11" customWidth="1"/>
    <col min="12015" max="12015" width="6.44140625" style="11" customWidth="1"/>
    <col min="12016" max="12016" width="8.21875" style="11" customWidth="1"/>
    <col min="12017" max="12017" width="6.77734375" style="11" customWidth="1"/>
    <col min="12018" max="12018" width="4.77734375" style="11" customWidth="1"/>
    <col min="12019" max="12020" width="5" style="11" customWidth="1"/>
    <col min="12021" max="12021" width="8.77734375" style="11"/>
    <col min="12022" max="12022" width="10.44140625" style="11" customWidth="1"/>
    <col min="12023" max="12023" width="3.77734375" style="11" customWidth="1"/>
    <col min="12024" max="12025" width="8.77734375" style="11"/>
    <col min="12026" max="12026" width="3.77734375" style="11" customWidth="1"/>
    <col min="12027" max="12266" width="8.77734375" style="11"/>
    <col min="12267" max="12267" width="24.77734375" style="11" customWidth="1"/>
    <col min="12268" max="12268" width="13.44140625" style="11" customWidth="1"/>
    <col min="12269" max="12269" width="8.77734375" style="11"/>
    <col min="12270" max="12270" width="6.77734375" style="11" customWidth="1"/>
    <col min="12271" max="12271" width="6.44140625" style="11" customWidth="1"/>
    <col min="12272" max="12272" width="8.21875" style="11" customWidth="1"/>
    <col min="12273" max="12273" width="6.77734375" style="11" customWidth="1"/>
    <col min="12274" max="12274" width="4.77734375" style="11" customWidth="1"/>
    <col min="12275" max="12276" width="5" style="11" customWidth="1"/>
    <col min="12277" max="12277" width="8.77734375" style="11"/>
    <col min="12278" max="12278" width="10.44140625" style="11" customWidth="1"/>
    <col min="12279" max="12279" width="3.77734375" style="11" customWidth="1"/>
    <col min="12280" max="12281" width="8.77734375" style="11"/>
    <col min="12282" max="12282" width="3.77734375" style="11" customWidth="1"/>
    <col min="12283" max="12522" width="8.77734375" style="11"/>
    <col min="12523" max="12523" width="24.77734375" style="11" customWidth="1"/>
    <col min="12524" max="12524" width="13.44140625" style="11" customWidth="1"/>
    <col min="12525" max="12525" width="8.77734375" style="11"/>
    <col min="12526" max="12526" width="6.77734375" style="11" customWidth="1"/>
    <col min="12527" max="12527" width="6.44140625" style="11" customWidth="1"/>
    <col min="12528" max="12528" width="8.21875" style="11" customWidth="1"/>
    <col min="12529" max="12529" width="6.77734375" style="11" customWidth="1"/>
    <col min="12530" max="12530" width="4.77734375" style="11" customWidth="1"/>
    <col min="12531" max="12532" width="5" style="11" customWidth="1"/>
    <col min="12533" max="12533" width="8.77734375" style="11"/>
    <col min="12534" max="12534" width="10.44140625" style="11" customWidth="1"/>
    <col min="12535" max="12535" width="3.77734375" style="11" customWidth="1"/>
    <col min="12536" max="12537" width="8.77734375" style="11"/>
    <col min="12538" max="12538" width="3.77734375" style="11" customWidth="1"/>
    <col min="12539" max="12778" width="8.77734375" style="11"/>
    <col min="12779" max="12779" width="24.77734375" style="11" customWidth="1"/>
    <col min="12780" max="12780" width="13.44140625" style="11" customWidth="1"/>
    <col min="12781" max="12781" width="8.77734375" style="11"/>
    <col min="12782" max="12782" width="6.77734375" style="11" customWidth="1"/>
    <col min="12783" max="12783" width="6.44140625" style="11" customWidth="1"/>
    <col min="12784" max="12784" width="8.21875" style="11" customWidth="1"/>
    <col min="12785" max="12785" width="6.77734375" style="11" customWidth="1"/>
    <col min="12786" max="12786" width="4.77734375" style="11" customWidth="1"/>
    <col min="12787" max="12788" width="5" style="11" customWidth="1"/>
    <col min="12789" max="12789" width="8.77734375" style="11"/>
    <col min="12790" max="12790" width="10.44140625" style="11" customWidth="1"/>
    <col min="12791" max="12791" width="3.77734375" style="11" customWidth="1"/>
    <col min="12792" max="12793" width="8.77734375" style="11"/>
    <col min="12794" max="12794" width="3.77734375" style="11" customWidth="1"/>
    <col min="12795" max="13034" width="8.77734375" style="11"/>
    <col min="13035" max="13035" width="24.77734375" style="11" customWidth="1"/>
    <col min="13036" max="13036" width="13.44140625" style="11" customWidth="1"/>
    <col min="13037" max="13037" width="8.77734375" style="11"/>
    <col min="13038" max="13038" width="6.77734375" style="11" customWidth="1"/>
    <col min="13039" max="13039" width="6.44140625" style="11" customWidth="1"/>
    <col min="13040" max="13040" width="8.21875" style="11" customWidth="1"/>
    <col min="13041" max="13041" width="6.77734375" style="11" customWidth="1"/>
    <col min="13042" max="13042" width="4.77734375" style="11" customWidth="1"/>
    <col min="13043" max="13044" width="5" style="11" customWidth="1"/>
    <col min="13045" max="13045" width="8.77734375" style="11"/>
    <col min="13046" max="13046" width="10.44140625" style="11" customWidth="1"/>
    <col min="13047" max="13047" width="3.77734375" style="11" customWidth="1"/>
    <col min="13048" max="13049" width="8.77734375" style="11"/>
    <col min="13050" max="13050" width="3.77734375" style="11" customWidth="1"/>
    <col min="13051" max="13290" width="8.77734375" style="11"/>
    <col min="13291" max="13291" width="24.77734375" style="11" customWidth="1"/>
    <col min="13292" max="13292" width="13.44140625" style="11" customWidth="1"/>
    <col min="13293" max="13293" width="8.77734375" style="11"/>
    <col min="13294" max="13294" width="6.77734375" style="11" customWidth="1"/>
    <col min="13295" max="13295" width="6.44140625" style="11" customWidth="1"/>
    <col min="13296" max="13296" width="8.21875" style="11" customWidth="1"/>
    <col min="13297" max="13297" width="6.77734375" style="11" customWidth="1"/>
    <col min="13298" max="13298" width="4.77734375" style="11" customWidth="1"/>
    <col min="13299" max="13300" width="5" style="11" customWidth="1"/>
    <col min="13301" max="13301" width="8.77734375" style="11"/>
    <col min="13302" max="13302" width="10.44140625" style="11" customWidth="1"/>
    <col min="13303" max="13303" width="3.77734375" style="11" customWidth="1"/>
    <col min="13304" max="13305" width="8.77734375" style="11"/>
    <col min="13306" max="13306" width="3.77734375" style="11" customWidth="1"/>
    <col min="13307" max="13546" width="8.77734375" style="11"/>
    <col min="13547" max="13547" width="24.77734375" style="11" customWidth="1"/>
    <col min="13548" max="13548" width="13.44140625" style="11" customWidth="1"/>
    <col min="13549" max="13549" width="8.77734375" style="11"/>
    <col min="13550" max="13550" width="6.77734375" style="11" customWidth="1"/>
    <col min="13551" max="13551" width="6.44140625" style="11" customWidth="1"/>
    <col min="13552" max="13552" width="8.21875" style="11" customWidth="1"/>
    <col min="13553" max="13553" width="6.77734375" style="11" customWidth="1"/>
    <col min="13554" max="13554" width="4.77734375" style="11" customWidth="1"/>
    <col min="13555" max="13556" width="5" style="11" customWidth="1"/>
    <col min="13557" max="13557" width="8.77734375" style="11"/>
    <col min="13558" max="13558" width="10.44140625" style="11" customWidth="1"/>
    <col min="13559" max="13559" width="3.77734375" style="11" customWidth="1"/>
    <col min="13560" max="13561" width="8.77734375" style="11"/>
    <col min="13562" max="13562" width="3.77734375" style="11" customWidth="1"/>
    <col min="13563" max="13802" width="8.77734375" style="11"/>
    <col min="13803" max="13803" width="24.77734375" style="11" customWidth="1"/>
    <col min="13804" max="13804" width="13.44140625" style="11" customWidth="1"/>
    <col min="13805" max="13805" width="8.77734375" style="11"/>
    <col min="13806" max="13806" width="6.77734375" style="11" customWidth="1"/>
    <col min="13807" max="13807" width="6.44140625" style="11" customWidth="1"/>
    <col min="13808" max="13808" width="8.21875" style="11" customWidth="1"/>
    <col min="13809" max="13809" width="6.77734375" style="11" customWidth="1"/>
    <col min="13810" max="13810" width="4.77734375" style="11" customWidth="1"/>
    <col min="13811" max="13812" width="5" style="11" customWidth="1"/>
    <col min="13813" max="13813" width="8.77734375" style="11"/>
    <col min="13814" max="13814" width="10.44140625" style="11" customWidth="1"/>
    <col min="13815" max="13815" width="3.77734375" style="11" customWidth="1"/>
    <col min="13816" max="13817" width="8.77734375" style="11"/>
    <col min="13818" max="13818" width="3.77734375" style="11" customWidth="1"/>
    <col min="13819" max="14058" width="8.77734375" style="11"/>
    <col min="14059" max="14059" width="24.77734375" style="11" customWidth="1"/>
    <col min="14060" max="14060" width="13.44140625" style="11" customWidth="1"/>
    <col min="14061" max="14061" width="8.77734375" style="11"/>
    <col min="14062" max="14062" width="6.77734375" style="11" customWidth="1"/>
    <col min="14063" max="14063" width="6.44140625" style="11" customWidth="1"/>
    <col min="14064" max="14064" width="8.21875" style="11" customWidth="1"/>
    <col min="14065" max="14065" width="6.77734375" style="11" customWidth="1"/>
    <col min="14066" max="14066" width="4.77734375" style="11" customWidth="1"/>
    <col min="14067" max="14068" width="5" style="11" customWidth="1"/>
    <col min="14069" max="14069" width="8.77734375" style="11"/>
    <col min="14070" max="14070" width="10.44140625" style="11" customWidth="1"/>
    <col min="14071" max="14071" width="3.77734375" style="11" customWidth="1"/>
    <col min="14072" max="14073" width="8.77734375" style="11"/>
    <col min="14074" max="14074" width="3.77734375" style="11" customWidth="1"/>
    <col min="14075" max="14314" width="8.77734375" style="11"/>
    <col min="14315" max="14315" width="24.77734375" style="11" customWidth="1"/>
    <col min="14316" max="14316" width="13.44140625" style="11" customWidth="1"/>
    <col min="14317" max="14317" width="8.77734375" style="11"/>
    <col min="14318" max="14318" width="6.77734375" style="11" customWidth="1"/>
    <col min="14319" max="14319" width="6.44140625" style="11" customWidth="1"/>
    <col min="14320" max="14320" width="8.21875" style="11" customWidth="1"/>
    <col min="14321" max="14321" width="6.77734375" style="11" customWidth="1"/>
    <col min="14322" max="14322" width="4.77734375" style="11" customWidth="1"/>
    <col min="14323" max="14324" width="5" style="11" customWidth="1"/>
    <col min="14325" max="14325" width="8.77734375" style="11"/>
    <col min="14326" max="14326" width="10.44140625" style="11" customWidth="1"/>
    <col min="14327" max="14327" width="3.77734375" style="11" customWidth="1"/>
    <col min="14328" max="14329" width="8.77734375" style="11"/>
    <col min="14330" max="14330" width="3.77734375" style="11" customWidth="1"/>
    <col min="14331" max="14570" width="8.77734375" style="11"/>
    <col min="14571" max="14571" width="24.77734375" style="11" customWidth="1"/>
    <col min="14572" max="14572" width="13.44140625" style="11" customWidth="1"/>
    <col min="14573" max="14573" width="8.77734375" style="11"/>
    <col min="14574" max="14574" width="6.77734375" style="11" customWidth="1"/>
    <col min="14575" max="14575" width="6.44140625" style="11" customWidth="1"/>
    <col min="14576" max="14576" width="8.21875" style="11" customWidth="1"/>
    <col min="14577" max="14577" width="6.77734375" style="11" customWidth="1"/>
    <col min="14578" max="14578" width="4.77734375" style="11" customWidth="1"/>
    <col min="14579" max="14580" width="5" style="11" customWidth="1"/>
    <col min="14581" max="14581" width="8.77734375" style="11"/>
    <col min="14582" max="14582" width="10.44140625" style="11" customWidth="1"/>
    <col min="14583" max="14583" width="3.77734375" style="11" customWidth="1"/>
    <col min="14584" max="14585" width="8.77734375" style="11"/>
    <col min="14586" max="14586" width="3.77734375" style="11" customWidth="1"/>
    <col min="14587" max="14826" width="8.77734375" style="11"/>
    <col min="14827" max="14827" width="24.77734375" style="11" customWidth="1"/>
    <col min="14828" max="14828" width="13.44140625" style="11" customWidth="1"/>
    <col min="14829" max="14829" width="8.77734375" style="11"/>
    <col min="14830" max="14830" width="6.77734375" style="11" customWidth="1"/>
    <col min="14831" max="14831" width="6.44140625" style="11" customWidth="1"/>
    <col min="14832" max="14832" width="8.21875" style="11" customWidth="1"/>
    <col min="14833" max="14833" width="6.77734375" style="11" customWidth="1"/>
    <col min="14834" max="14834" width="4.77734375" style="11" customWidth="1"/>
    <col min="14835" max="14836" width="5" style="11" customWidth="1"/>
    <col min="14837" max="14837" width="8.77734375" style="11"/>
    <col min="14838" max="14838" width="10.44140625" style="11" customWidth="1"/>
    <col min="14839" max="14839" width="3.77734375" style="11" customWidth="1"/>
    <col min="14840" max="14841" width="8.77734375" style="11"/>
    <col min="14842" max="14842" width="3.77734375" style="11" customWidth="1"/>
    <col min="14843" max="15082" width="8.77734375" style="11"/>
    <col min="15083" max="15083" width="24.77734375" style="11" customWidth="1"/>
    <col min="15084" max="15084" width="13.44140625" style="11" customWidth="1"/>
    <col min="15085" max="15085" width="8.77734375" style="11"/>
    <col min="15086" max="15086" width="6.77734375" style="11" customWidth="1"/>
    <col min="15087" max="15087" width="6.44140625" style="11" customWidth="1"/>
    <col min="15088" max="15088" width="8.21875" style="11" customWidth="1"/>
    <col min="15089" max="15089" width="6.77734375" style="11" customWidth="1"/>
    <col min="15090" max="15090" width="4.77734375" style="11" customWidth="1"/>
    <col min="15091" max="15092" width="5" style="11" customWidth="1"/>
    <col min="15093" max="15093" width="8.77734375" style="11"/>
    <col min="15094" max="15094" width="10.44140625" style="11" customWidth="1"/>
    <col min="15095" max="15095" width="3.77734375" style="11" customWidth="1"/>
    <col min="15096" max="15097" width="8.77734375" style="11"/>
    <col min="15098" max="15098" width="3.77734375" style="11" customWidth="1"/>
    <col min="15099" max="15338" width="8.77734375" style="11"/>
    <col min="15339" max="15339" width="24.77734375" style="11" customWidth="1"/>
    <col min="15340" max="15340" width="13.44140625" style="11" customWidth="1"/>
    <col min="15341" max="15341" width="8.77734375" style="11"/>
    <col min="15342" max="15342" width="6.77734375" style="11" customWidth="1"/>
    <col min="15343" max="15343" width="6.44140625" style="11" customWidth="1"/>
    <col min="15344" max="15344" width="8.21875" style="11" customWidth="1"/>
    <col min="15345" max="15345" width="6.77734375" style="11" customWidth="1"/>
    <col min="15346" max="15346" width="4.77734375" style="11" customWidth="1"/>
    <col min="15347" max="15348" width="5" style="11" customWidth="1"/>
    <col min="15349" max="15349" width="8.77734375" style="11"/>
    <col min="15350" max="15350" width="10.44140625" style="11" customWidth="1"/>
    <col min="15351" max="15351" width="3.77734375" style="11" customWidth="1"/>
    <col min="15352" max="15353" width="8.77734375" style="11"/>
    <col min="15354" max="15354" width="3.77734375" style="11" customWidth="1"/>
    <col min="15355" max="15594" width="8.77734375" style="11"/>
    <col min="15595" max="15595" width="24.77734375" style="11" customWidth="1"/>
    <col min="15596" max="15596" width="13.44140625" style="11" customWidth="1"/>
    <col min="15597" max="15597" width="8.77734375" style="11"/>
    <col min="15598" max="15598" width="6.77734375" style="11" customWidth="1"/>
    <col min="15599" max="15599" width="6.44140625" style="11" customWidth="1"/>
    <col min="15600" max="15600" width="8.21875" style="11" customWidth="1"/>
    <col min="15601" max="15601" width="6.77734375" style="11" customWidth="1"/>
    <col min="15602" max="15602" width="4.77734375" style="11" customWidth="1"/>
    <col min="15603" max="15604" width="5" style="11" customWidth="1"/>
    <col min="15605" max="15605" width="8.77734375" style="11"/>
    <col min="15606" max="15606" width="10.44140625" style="11" customWidth="1"/>
    <col min="15607" max="15607" width="3.77734375" style="11" customWidth="1"/>
    <col min="15608" max="15609" width="8.77734375" style="11"/>
    <col min="15610" max="15610" width="3.77734375" style="11" customWidth="1"/>
    <col min="15611" max="15850" width="8.77734375" style="11"/>
    <col min="15851" max="15851" width="24.77734375" style="11" customWidth="1"/>
    <col min="15852" max="15852" width="13.44140625" style="11" customWidth="1"/>
    <col min="15853" max="15853" width="8.77734375" style="11"/>
    <col min="15854" max="15854" width="6.77734375" style="11" customWidth="1"/>
    <col min="15855" max="15855" width="6.44140625" style="11" customWidth="1"/>
    <col min="15856" max="15856" width="8.21875" style="11" customWidth="1"/>
    <col min="15857" max="15857" width="6.77734375" style="11" customWidth="1"/>
    <col min="15858" max="15858" width="4.77734375" style="11" customWidth="1"/>
    <col min="15859" max="15860" width="5" style="11" customWidth="1"/>
    <col min="15861" max="15861" width="8.77734375" style="11"/>
    <col min="15862" max="15862" width="10.44140625" style="11" customWidth="1"/>
    <col min="15863" max="15863" width="3.77734375" style="11" customWidth="1"/>
    <col min="15864" max="15865" width="8.77734375" style="11"/>
    <col min="15866" max="15866" width="3.77734375" style="11" customWidth="1"/>
    <col min="15867" max="16106" width="8.77734375" style="11"/>
    <col min="16107" max="16107" width="24.77734375" style="11" customWidth="1"/>
    <col min="16108" max="16108" width="13.44140625" style="11" customWidth="1"/>
    <col min="16109" max="16109" width="8.77734375" style="11"/>
    <col min="16110" max="16110" width="6.77734375" style="11" customWidth="1"/>
    <col min="16111" max="16111" width="6.44140625" style="11" customWidth="1"/>
    <col min="16112" max="16112" width="8.21875" style="11" customWidth="1"/>
    <col min="16113" max="16113" width="6.77734375" style="11" customWidth="1"/>
    <col min="16114" max="16114" width="4.77734375" style="11" customWidth="1"/>
    <col min="16115" max="16116" width="5" style="11" customWidth="1"/>
    <col min="16117" max="16117" width="8.77734375" style="11"/>
    <col min="16118" max="16118" width="10.44140625" style="11" customWidth="1"/>
    <col min="16119" max="16119" width="3.77734375" style="11" customWidth="1"/>
    <col min="16120" max="16121" width="8.77734375" style="11"/>
    <col min="16122" max="16122" width="3.77734375" style="11" customWidth="1"/>
    <col min="16123" max="16384" width="8.77734375" style="11"/>
  </cols>
  <sheetData>
    <row r="15" spans="43:43" ht="15" x14ac:dyDescent="0.25">
      <c r="AQ15" s="11"/>
    </row>
    <row r="16" spans="43:43" ht="15" x14ac:dyDescent="0.25">
      <c r="AQ16" s="11"/>
    </row>
    <row r="17" spans="1:47" ht="15" x14ac:dyDescent="0.25">
      <c r="AQ17" s="11"/>
    </row>
    <row r="18" spans="1:47" customFormat="1" ht="14.4" x14ac:dyDescent="0.3">
      <c r="A18" t="s">
        <v>181</v>
      </c>
      <c r="O18" t="s">
        <v>183</v>
      </c>
    </row>
    <row r="19" spans="1:47" customFormat="1" ht="100.8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185</v>
      </c>
      <c r="J19" t="s">
        <v>9</v>
      </c>
      <c r="K19" t="s">
        <v>10</v>
      </c>
      <c r="L19" t="s">
        <v>11</v>
      </c>
      <c r="M19" t="s">
        <v>12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185</v>
      </c>
      <c r="X19" t="s">
        <v>9</v>
      </c>
      <c r="Y19" t="s">
        <v>10</v>
      </c>
      <c r="Z19" t="s">
        <v>11</v>
      </c>
      <c r="AA19" t="s">
        <v>12</v>
      </c>
      <c r="AC19" t="s">
        <v>0</v>
      </c>
      <c r="AD19" t="s">
        <v>1</v>
      </c>
      <c r="AE19" t="s">
        <v>2</v>
      </c>
      <c r="AF19" t="s">
        <v>3</v>
      </c>
      <c r="AG19" t="s">
        <v>4</v>
      </c>
      <c r="AH19" t="s">
        <v>5</v>
      </c>
      <c r="AI19" t="s">
        <v>6</v>
      </c>
      <c r="AJ19" t="s">
        <v>7</v>
      </c>
      <c r="AK19" t="s">
        <v>185</v>
      </c>
      <c r="AL19" t="s">
        <v>9</v>
      </c>
      <c r="AM19" t="s">
        <v>10</v>
      </c>
      <c r="AN19" t="s">
        <v>11</v>
      </c>
      <c r="AO19" t="s">
        <v>12</v>
      </c>
      <c r="AQ19" s="4" t="s">
        <v>20</v>
      </c>
      <c r="AR19" s="4" t="s">
        <v>21</v>
      </c>
      <c r="AS19" s="18" t="s">
        <v>186</v>
      </c>
      <c r="AT19" s="5" t="s">
        <v>329</v>
      </c>
      <c r="AU19" s="5" t="s">
        <v>330</v>
      </c>
    </row>
    <row r="20" spans="1:47" customFormat="1" ht="14.4" x14ac:dyDescent="0.3">
      <c r="A20" s="15"/>
      <c r="B20" s="15" t="s">
        <v>331</v>
      </c>
      <c r="C20" s="16">
        <v>43644.407905092594</v>
      </c>
      <c r="D20" s="15" t="s">
        <v>332</v>
      </c>
      <c r="E20" s="15" t="s">
        <v>14</v>
      </c>
      <c r="F20" s="15">
        <v>0</v>
      </c>
      <c r="G20" s="15">
        <v>6.0209999999999999</v>
      </c>
      <c r="H20" s="17">
        <v>781653</v>
      </c>
      <c r="I20" s="40">
        <v>1678.83</v>
      </c>
      <c r="J20" s="15" t="s">
        <v>15</v>
      </c>
      <c r="K20" s="15" t="s">
        <v>15</v>
      </c>
      <c r="L20" s="15" t="s">
        <v>15</v>
      </c>
      <c r="M20" s="15"/>
      <c r="N20" s="15"/>
      <c r="O20" s="15"/>
      <c r="P20" s="15" t="s">
        <v>331</v>
      </c>
      <c r="Q20" s="16">
        <v>43644.407905092594</v>
      </c>
      <c r="R20" s="15" t="s">
        <v>332</v>
      </c>
      <c r="S20" s="15" t="s">
        <v>14</v>
      </c>
      <c r="T20" s="15">
        <v>0</v>
      </c>
      <c r="U20" s="15">
        <v>5.976</v>
      </c>
      <c r="V20" s="17">
        <v>6884</v>
      </c>
      <c r="W20" s="40">
        <v>1754.009</v>
      </c>
      <c r="X20" s="15" t="s">
        <v>15</v>
      </c>
      <c r="Y20" s="15" t="s">
        <v>15</v>
      </c>
      <c r="Z20" s="15" t="s">
        <v>15</v>
      </c>
      <c r="AA20" s="15"/>
      <c r="AB20" s="15"/>
      <c r="AC20" s="15"/>
      <c r="AD20" s="15" t="s">
        <v>331</v>
      </c>
      <c r="AE20" s="16">
        <v>43644.407905092594</v>
      </c>
      <c r="AF20" s="15" t="s">
        <v>332</v>
      </c>
      <c r="AG20" s="15" t="s">
        <v>14</v>
      </c>
      <c r="AH20" s="15">
        <v>0</v>
      </c>
      <c r="AI20" s="15">
        <v>12.157</v>
      </c>
      <c r="AJ20" s="17">
        <v>10595</v>
      </c>
      <c r="AK20" s="40">
        <v>1885.5930000000001</v>
      </c>
      <c r="AL20" s="15" t="s">
        <v>15</v>
      </c>
      <c r="AM20" s="15" t="s">
        <v>15</v>
      </c>
      <c r="AN20" s="15" t="s">
        <v>15</v>
      </c>
      <c r="AO20" s="15"/>
      <c r="AP20" s="15"/>
      <c r="AR20" s="15"/>
      <c r="AS20" s="18">
        <v>1</v>
      </c>
      <c r="AT20" s="8">
        <f>IF(H20&lt;20000,((0.000000008558*H20^2)+(0.002341*H20)+(-2.791)),(IF(H20&lt;1000000,((-0.0000000006283*H20^2)+(0.002788*H20)+(-5.018)), ((-0.000000002617*V20^2)+(0.2267*V20)+(367.3)))))</f>
        <v>1790.3509425834252</v>
      </c>
      <c r="AU20" s="8">
        <f>((0.00000001266*AJ20^2)+(0.1538*AJ20)+(107.1))</f>
        <v>1738.0321359564998</v>
      </c>
    </row>
    <row r="21" spans="1:47" customFormat="1" ht="14.4" x14ac:dyDescent="0.3">
      <c r="B21" t="s">
        <v>333</v>
      </c>
      <c r="C21" s="2">
        <v>43648.408634259256</v>
      </c>
      <c r="D21" t="s">
        <v>332</v>
      </c>
      <c r="E21" t="s">
        <v>14</v>
      </c>
      <c r="F21">
        <v>0</v>
      </c>
      <c r="G21">
        <v>6.016</v>
      </c>
      <c r="H21" s="3">
        <v>522800</v>
      </c>
      <c r="I21" s="19">
        <v>1142.675</v>
      </c>
      <c r="J21" t="s">
        <v>15</v>
      </c>
      <c r="K21" t="s">
        <v>15</v>
      </c>
      <c r="L21" t="s">
        <v>15</v>
      </c>
      <c r="P21" t="s">
        <v>333</v>
      </c>
      <c r="Q21" s="2">
        <v>43648.408634259256</v>
      </c>
      <c r="R21" t="s">
        <v>332</v>
      </c>
      <c r="S21" t="s">
        <v>14</v>
      </c>
      <c r="T21">
        <v>0</v>
      </c>
      <c r="U21">
        <v>5.9640000000000004</v>
      </c>
      <c r="V21" s="3">
        <v>5502</v>
      </c>
      <c r="W21" s="19">
        <v>1430.49</v>
      </c>
      <c r="X21" t="s">
        <v>15</v>
      </c>
      <c r="Y21" t="s">
        <v>15</v>
      </c>
      <c r="Z21" t="s">
        <v>15</v>
      </c>
      <c r="AD21" t="s">
        <v>333</v>
      </c>
      <c r="AE21" s="2">
        <v>43648.408634259256</v>
      </c>
      <c r="AF21" t="s">
        <v>332</v>
      </c>
      <c r="AG21" t="s">
        <v>14</v>
      </c>
      <c r="AH21">
        <v>0</v>
      </c>
      <c r="AI21">
        <v>12.148</v>
      </c>
      <c r="AJ21" s="3">
        <v>7571</v>
      </c>
      <c r="AK21" s="19">
        <v>1364.404</v>
      </c>
      <c r="AL21" t="s">
        <v>15</v>
      </c>
      <c r="AM21" t="s">
        <v>15</v>
      </c>
      <c r="AN21" t="s">
        <v>15</v>
      </c>
      <c r="AS21" s="18">
        <v>2</v>
      </c>
      <c r="AT21" s="8">
        <f t="shared" ref="AT21:AT68" si="0">IF(H21&lt;20000,((0.000000008558*H21^2)+(0.002341*H21)+(-2.791)),(IF(H21&lt;1000000,((-0.0000000006283*H21^2)+(0.002788*H21)+(-5.018)), ((-0.000000002617*V21^2)+(0.2267*V21)+(367.3)))))</f>
        <v>1280.8215445280002</v>
      </c>
      <c r="AU21" s="8">
        <f t="shared" ref="AU21:AU68" si="1">((0.00000001266*AJ21^2)+(0.1538*AJ21)+(107.1))</f>
        <v>1272.2454717190599</v>
      </c>
    </row>
    <row r="22" spans="1:47" customFormat="1" ht="14.4" x14ac:dyDescent="0.3">
      <c r="B22" t="s">
        <v>334</v>
      </c>
      <c r="C22" s="2">
        <v>43649.43891203704</v>
      </c>
      <c r="D22" t="s">
        <v>332</v>
      </c>
      <c r="E22" t="s">
        <v>14</v>
      </c>
      <c r="F22">
        <v>0</v>
      </c>
      <c r="G22">
        <v>6.0209999999999999</v>
      </c>
      <c r="H22" s="3">
        <v>1109085</v>
      </c>
      <c r="I22" s="19">
        <v>2332.08</v>
      </c>
      <c r="J22" t="s">
        <v>15</v>
      </c>
      <c r="K22" t="s">
        <v>15</v>
      </c>
      <c r="L22" t="s">
        <v>15</v>
      </c>
      <c r="P22" t="s">
        <v>334</v>
      </c>
      <c r="Q22" s="2">
        <v>43649.43891203704</v>
      </c>
      <c r="R22" t="s">
        <v>332</v>
      </c>
      <c r="S22" t="s">
        <v>14</v>
      </c>
      <c r="T22">
        <v>0</v>
      </c>
      <c r="U22">
        <v>5.9740000000000002</v>
      </c>
      <c r="V22" s="3">
        <v>8881</v>
      </c>
      <c r="W22" s="19">
        <v>2221.4749999999999</v>
      </c>
      <c r="X22" t="s">
        <v>15</v>
      </c>
      <c r="Y22" t="s">
        <v>15</v>
      </c>
      <c r="Z22" t="s">
        <v>15</v>
      </c>
      <c r="AD22" t="s">
        <v>334</v>
      </c>
      <c r="AE22" s="2">
        <v>43649.43891203704</v>
      </c>
      <c r="AF22" t="s">
        <v>332</v>
      </c>
      <c r="AG22" t="s">
        <v>14</v>
      </c>
      <c r="AH22">
        <v>0</v>
      </c>
      <c r="AI22">
        <v>12.148999999999999</v>
      </c>
      <c r="AJ22" s="3">
        <v>10691</v>
      </c>
      <c r="AK22" s="19">
        <v>1902.1</v>
      </c>
      <c r="AL22" t="s">
        <v>15</v>
      </c>
      <c r="AM22" t="s">
        <v>15</v>
      </c>
      <c r="AN22" t="s">
        <v>15</v>
      </c>
      <c r="AS22" s="18">
        <v>3</v>
      </c>
      <c r="AT22" s="8">
        <f t="shared" si="0"/>
        <v>2380.4162915546631</v>
      </c>
      <c r="AU22" s="8">
        <f t="shared" si="1"/>
        <v>1752.8228061094599</v>
      </c>
    </row>
    <row r="23" spans="1:47" customFormat="1" ht="14.4" x14ac:dyDescent="0.3">
      <c r="B23" t="s">
        <v>335</v>
      </c>
      <c r="C23" s="2">
        <v>43651.414351851854</v>
      </c>
      <c r="D23" t="s">
        <v>332</v>
      </c>
      <c r="E23" t="s">
        <v>14</v>
      </c>
      <c r="F23">
        <v>0</v>
      </c>
      <c r="G23">
        <v>6.0190000000000001</v>
      </c>
      <c r="H23" s="3">
        <v>1007073</v>
      </c>
      <c r="I23" s="19">
        <v>2131.3679999999999</v>
      </c>
      <c r="J23" t="s">
        <v>15</v>
      </c>
      <c r="K23" t="s">
        <v>15</v>
      </c>
      <c r="L23" t="s">
        <v>15</v>
      </c>
      <c r="P23" t="s">
        <v>335</v>
      </c>
      <c r="Q23" s="2">
        <v>43651.414351851854</v>
      </c>
      <c r="R23" t="s">
        <v>332</v>
      </c>
      <c r="S23" t="s">
        <v>14</v>
      </c>
      <c r="T23">
        <v>0</v>
      </c>
      <c r="U23">
        <v>5.9720000000000004</v>
      </c>
      <c r="V23" s="3">
        <v>7922</v>
      </c>
      <c r="W23" s="19">
        <v>1997.1110000000001</v>
      </c>
      <c r="X23" t="s">
        <v>15</v>
      </c>
      <c r="Y23" t="s">
        <v>15</v>
      </c>
      <c r="Z23" t="s">
        <v>15</v>
      </c>
      <c r="AD23" t="s">
        <v>335</v>
      </c>
      <c r="AE23" s="2">
        <v>43651.414351851854</v>
      </c>
      <c r="AF23" t="s">
        <v>332</v>
      </c>
      <c r="AG23" t="s">
        <v>14</v>
      </c>
      <c r="AH23">
        <v>0</v>
      </c>
      <c r="AI23">
        <v>12.153</v>
      </c>
      <c r="AJ23" s="3">
        <v>10225</v>
      </c>
      <c r="AK23" s="19">
        <v>1821.752</v>
      </c>
      <c r="AL23" t="s">
        <v>15</v>
      </c>
      <c r="AM23" t="s">
        <v>15</v>
      </c>
      <c r="AN23" t="s">
        <v>15</v>
      </c>
      <c r="AS23" s="18">
        <v>4</v>
      </c>
      <c r="AT23" s="8">
        <f t="shared" si="0"/>
        <v>2163.053162094172</v>
      </c>
      <c r="AU23" s="8">
        <f t="shared" si="1"/>
        <v>1681.0286109125</v>
      </c>
    </row>
    <row r="24" spans="1:47" customFormat="1" ht="14.4" x14ac:dyDescent="0.3">
      <c r="B24" t="s">
        <v>336</v>
      </c>
      <c r="C24" s="2">
        <v>43655.403252314813</v>
      </c>
      <c r="D24" t="s">
        <v>332</v>
      </c>
      <c r="E24" t="s">
        <v>14</v>
      </c>
      <c r="F24">
        <v>0</v>
      </c>
      <c r="G24">
        <v>6.0220000000000002</v>
      </c>
      <c r="H24" s="3">
        <v>998061</v>
      </c>
      <c r="I24" s="19">
        <v>2113.518</v>
      </c>
      <c r="J24" t="s">
        <v>15</v>
      </c>
      <c r="K24" t="s">
        <v>15</v>
      </c>
      <c r="L24" t="s">
        <v>15</v>
      </c>
      <c r="P24" t="s">
        <v>336</v>
      </c>
      <c r="Q24" s="2">
        <v>43655.403252314813</v>
      </c>
      <c r="R24" t="s">
        <v>332</v>
      </c>
      <c r="S24" t="s">
        <v>14</v>
      </c>
      <c r="T24">
        <v>0</v>
      </c>
      <c r="U24">
        <v>5.9740000000000002</v>
      </c>
      <c r="V24" s="3">
        <v>7911</v>
      </c>
      <c r="W24" s="19">
        <v>1994.4639999999999</v>
      </c>
      <c r="X24" t="s">
        <v>15</v>
      </c>
      <c r="Y24" t="s">
        <v>15</v>
      </c>
      <c r="Z24" t="s">
        <v>15</v>
      </c>
      <c r="AD24" t="s">
        <v>336</v>
      </c>
      <c r="AE24" s="2">
        <v>43655.403252314813</v>
      </c>
      <c r="AF24" t="s">
        <v>332</v>
      </c>
      <c r="AG24" t="s">
        <v>14</v>
      </c>
      <c r="AH24">
        <v>0</v>
      </c>
      <c r="AI24">
        <v>12.151</v>
      </c>
      <c r="AJ24" s="3">
        <v>9949</v>
      </c>
      <c r="AK24" s="19">
        <v>1774.296</v>
      </c>
      <c r="AL24" t="s">
        <v>15</v>
      </c>
      <c r="AM24" t="s">
        <v>15</v>
      </c>
      <c r="AN24" t="s">
        <v>15</v>
      </c>
      <c r="AS24" s="18">
        <v>5</v>
      </c>
      <c r="AT24" s="8">
        <f t="shared" si="0"/>
        <v>2151.7102531672963</v>
      </c>
      <c r="AU24" s="8">
        <f t="shared" si="1"/>
        <v>1638.5093197286599</v>
      </c>
    </row>
    <row r="25" spans="1:47" customFormat="1" ht="14.4" x14ac:dyDescent="0.3">
      <c r="B25" t="s">
        <v>337</v>
      </c>
      <c r="C25" s="2">
        <v>43658.399421296293</v>
      </c>
      <c r="D25" t="s">
        <v>332</v>
      </c>
      <c r="E25" t="s">
        <v>14</v>
      </c>
      <c r="F25">
        <v>0</v>
      </c>
      <c r="G25">
        <v>6.0250000000000004</v>
      </c>
      <c r="H25" s="3">
        <v>711976</v>
      </c>
      <c r="I25" s="19">
        <v>1536.3109999999999</v>
      </c>
      <c r="J25" t="s">
        <v>15</v>
      </c>
      <c r="K25" t="s">
        <v>15</v>
      </c>
      <c r="L25" t="s">
        <v>15</v>
      </c>
      <c r="P25" t="s">
        <v>337</v>
      </c>
      <c r="Q25" s="2">
        <v>43658.399421296293</v>
      </c>
      <c r="R25" t="s">
        <v>332</v>
      </c>
      <c r="S25" t="s">
        <v>14</v>
      </c>
      <c r="T25">
        <v>0</v>
      </c>
      <c r="U25">
        <v>5.976</v>
      </c>
      <c r="V25" s="3">
        <v>6009</v>
      </c>
      <c r="W25" s="19">
        <v>1549.2719999999999</v>
      </c>
      <c r="X25" t="s">
        <v>15</v>
      </c>
      <c r="Y25" t="s">
        <v>15</v>
      </c>
      <c r="Z25" t="s">
        <v>15</v>
      </c>
      <c r="AD25" t="s">
        <v>337</v>
      </c>
      <c r="AE25" s="2">
        <v>43658.399421296293</v>
      </c>
      <c r="AF25" t="s">
        <v>332</v>
      </c>
      <c r="AG25" t="s">
        <v>14</v>
      </c>
      <c r="AH25">
        <v>0</v>
      </c>
      <c r="AI25">
        <v>12.159000000000001</v>
      </c>
      <c r="AJ25" s="3">
        <v>7593</v>
      </c>
      <c r="AK25" s="19">
        <v>1368.174</v>
      </c>
      <c r="AL25" t="s">
        <v>15</v>
      </c>
      <c r="AM25" t="s">
        <v>15</v>
      </c>
      <c r="AN25" t="s">
        <v>15</v>
      </c>
      <c r="AS25" s="18">
        <v>6</v>
      </c>
      <c r="AT25" s="8">
        <f t="shared" si="0"/>
        <v>1661.4796452188993</v>
      </c>
      <c r="AU25" s="8">
        <f t="shared" si="1"/>
        <v>1275.63329519634</v>
      </c>
    </row>
    <row r="26" spans="1:47" customFormat="1" ht="14.4" x14ac:dyDescent="0.3">
      <c r="B26" t="s">
        <v>338</v>
      </c>
      <c r="C26" s="2">
        <v>43662.407395833332</v>
      </c>
      <c r="D26" t="s">
        <v>332</v>
      </c>
      <c r="E26" t="s">
        <v>14</v>
      </c>
      <c r="F26">
        <v>0</v>
      </c>
      <c r="G26">
        <v>6.02</v>
      </c>
      <c r="H26" s="3">
        <v>1063304</v>
      </c>
      <c r="I26" s="19">
        <v>2242.308</v>
      </c>
      <c r="J26" t="s">
        <v>15</v>
      </c>
      <c r="K26" t="s">
        <v>15</v>
      </c>
      <c r="L26" t="s">
        <v>15</v>
      </c>
      <c r="P26" t="s">
        <v>338</v>
      </c>
      <c r="Q26" s="2">
        <v>43662.407395833332</v>
      </c>
      <c r="R26" t="s">
        <v>332</v>
      </c>
      <c r="S26" t="s">
        <v>14</v>
      </c>
      <c r="T26">
        <v>0</v>
      </c>
      <c r="U26">
        <v>5.9690000000000003</v>
      </c>
      <c r="V26" s="3">
        <v>8643</v>
      </c>
      <c r="W26" s="19">
        <v>2165.788</v>
      </c>
      <c r="X26" t="s">
        <v>15</v>
      </c>
      <c r="Y26" t="s">
        <v>15</v>
      </c>
      <c r="Z26" t="s">
        <v>15</v>
      </c>
      <c r="AD26" t="s">
        <v>338</v>
      </c>
      <c r="AE26" s="2">
        <v>43662.407395833332</v>
      </c>
      <c r="AF26" t="s">
        <v>332</v>
      </c>
      <c r="AG26" t="s">
        <v>14</v>
      </c>
      <c r="AH26">
        <v>0</v>
      </c>
      <c r="AI26">
        <v>12.147</v>
      </c>
      <c r="AJ26" s="3">
        <v>10800</v>
      </c>
      <c r="AK26" s="19">
        <v>1920.989</v>
      </c>
      <c r="AL26" t="s">
        <v>15</v>
      </c>
      <c r="AM26" t="s">
        <v>15</v>
      </c>
      <c r="AN26" t="s">
        <v>15</v>
      </c>
      <c r="AS26" s="18">
        <v>7</v>
      </c>
      <c r="AT26" s="8">
        <f t="shared" si="0"/>
        <v>2326.472606307967</v>
      </c>
      <c r="AU26" s="8">
        <f t="shared" si="1"/>
        <v>1769.6166623999998</v>
      </c>
    </row>
    <row r="27" spans="1:47" customFormat="1" ht="14.4" x14ac:dyDescent="0.3">
      <c r="B27" t="s">
        <v>339</v>
      </c>
      <c r="C27" s="2">
        <v>43664.449143518519</v>
      </c>
      <c r="D27" t="s">
        <v>332</v>
      </c>
      <c r="E27" t="s">
        <v>14</v>
      </c>
      <c r="F27">
        <v>0</v>
      </c>
      <c r="G27">
        <v>6.0229999999999997</v>
      </c>
      <c r="H27" s="3">
        <v>942786</v>
      </c>
      <c r="I27" s="19">
        <v>2003.6020000000001</v>
      </c>
      <c r="J27" t="s">
        <v>15</v>
      </c>
      <c r="K27" t="s">
        <v>15</v>
      </c>
      <c r="L27" t="s">
        <v>15</v>
      </c>
      <c r="P27" t="s">
        <v>339</v>
      </c>
      <c r="Q27" s="2">
        <v>43664.449143518519</v>
      </c>
      <c r="R27" t="s">
        <v>332</v>
      </c>
      <c r="S27" t="s">
        <v>14</v>
      </c>
      <c r="T27">
        <v>0</v>
      </c>
      <c r="U27">
        <v>5.9740000000000002</v>
      </c>
      <c r="V27" s="3">
        <v>8216</v>
      </c>
      <c r="W27" s="19">
        <v>2065.817</v>
      </c>
      <c r="X27" t="s">
        <v>15</v>
      </c>
      <c r="Y27" t="s">
        <v>15</v>
      </c>
      <c r="Z27" t="s">
        <v>15</v>
      </c>
      <c r="AD27" t="s">
        <v>339</v>
      </c>
      <c r="AE27" s="2">
        <v>43664.449143518519</v>
      </c>
      <c r="AF27" t="s">
        <v>332</v>
      </c>
      <c r="AG27" t="s">
        <v>14</v>
      </c>
      <c r="AH27">
        <v>0</v>
      </c>
      <c r="AI27">
        <v>12.154999999999999</v>
      </c>
      <c r="AJ27" s="3">
        <v>11453</v>
      </c>
      <c r="AK27" s="19">
        <v>2033.558</v>
      </c>
      <c r="AL27" t="s">
        <v>15</v>
      </c>
      <c r="AM27" t="s">
        <v>15</v>
      </c>
      <c r="AN27" t="s">
        <v>15</v>
      </c>
      <c r="AS27" s="18">
        <v>8</v>
      </c>
      <c r="AT27" s="8">
        <f t="shared" si="0"/>
        <v>2065.0077769195732</v>
      </c>
      <c r="AU27" s="8">
        <f t="shared" si="1"/>
        <v>1870.2320275059399</v>
      </c>
    </row>
    <row r="28" spans="1:47" customFormat="1" ht="14.4" x14ac:dyDescent="0.3">
      <c r="B28" t="s">
        <v>340</v>
      </c>
      <c r="C28" s="2">
        <v>43665.462604166663</v>
      </c>
      <c r="D28" t="s">
        <v>332</v>
      </c>
      <c r="E28" t="s">
        <v>14</v>
      </c>
      <c r="F28">
        <v>0</v>
      </c>
      <c r="G28">
        <v>6.024</v>
      </c>
      <c r="H28" s="3">
        <v>952841</v>
      </c>
      <c r="I28" s="19">
        <v>2023.653</v>
      </c>
      <c r="J28" t="s">
        <v>15</v>
      </c>
      <c r="K28" t="s">
        <v>15</v>
      </c>
      <c r="L28" t="s">
        <v>15</v>
      </c>
      <c r="P28" t="s">
        <v>340</v>
      </c>
      <c r="Q28" s="2">
        <v>43665.462604166663</v>
      </c>
      <c r="R28" t="s">
        <v>332</v>
      </c>
      <c r="S28" t="s">
        <v>14</v>
      </c>
      <c r="T28">
        <v>0</v>
      </c>
      <c r="U28">
        <v>5.9779999999999998</v>
      </c>
      <c r="V28" s="3">
        <v>7915</v>
      </c>
      <c r="W28" s="19">
        <v>1995.326</v>
      </c>
      <c r="X28" t="s">
        <v>15</v>
      </c>
      <c r="Y28" t="s">
        <v>15</v>
      </c>
      <c r="Z28" t="s">
        <v>15</v>
      </c>
      <c r="AD28" t="s">
        <v>340</v>
      </c>
      <c r="AE28" s="2">
        <v>43665.462604166663</v>
      </c>
      <c r="AF28" t="s">
        <v>332</v>
      </c>
      <c r="AG28" t="s">
        <v>14</v>
      </c>
      <c r="AH28">
        <v>0</v>
      </c>
      <c r="AI28">
        <v>12.157999999999999</v>
      </c>
      <c r="AJ28" s="3">
        <v>9748</v>
      </c>
      <c r="AK28" s="19">
        <v>1739.548</v>
      </c>
      <c r="AL28" t="s">
        <v>15</v>
      </c>
      <c r="AM28" t="s">
        <v>15</v>
      </c>
      <c r="AN28" t="s">
        <v>15</v>
      </c>
      <c r="AS28" s="18">
        <v>9</v>
      </c>
      <c r="AT28" s="8">
        <f t="shared" si="0"/>
        <v>2081.0653862441477</v>
      </c>
      <c r="AU28" s="8">
        <f t="shared" si="1"/>
        <v>1607.5453975606397</v>
      </c>
    </row>
    <row r="29" spans="1:47" customFormat="1" ht="14.4" x14ac:dyDescent="0.3">
      <c r="B29" t="s">
        <v>341</v>
      </c>
      <c r="C29" s="2">
        <v>43669.40724537037</v>
      </c>
      <c r="D29" t="s">
        <v>332</v>
      </c>
      <c r="E29" t="s">
        <v>14</v>
      </c>
      <c r="F29">
        <v>0</v>
      </c>
      <c r="G29">
        <v>6.024</v>
      </c>
      <c r="H29" s="3">
        <v>928590</v>
      </c>
      <c r="I29" s="19">
        <v>1975.252</v>
      </c>
      <c r="J29" t="s">
        <v>15</v>
      </c>
      <c r="K29" t="s">
        <v>15</v>
      </c>
      <c r="L29" t="s">
        <v>15</v>
      </c>
      <c r="P29" t="s">
        <v>341</v>
      </c>
      <c r="Q29" s="2">
        <v>43669.40724537037</v>
      </c>
      <c r="R29" t="s">
        <v>332</v>
      </c>
      <c r="S29" t="s">
        <v>14</v>
      </c>
      <c r="T29">
        <v>0</v>
      </c>
      <c r="U29">
        <v>5.9749999999999996</v>
      </c>
      <c r="V29" s="3">
        <v>8016</v>
      </c>
      <c r="W29" s="19">
        <v>2019.0239999999999</v>
      </c>
      <c r="X29" t="s">
        <v>15</v>
      </c>
      <c r="Y29" t="s">
        <v>15</v>
      </c>
      <c r="Z29" t="s">
        <v>15</v>
      </c>
      <c r="AD29" t="s">
        <v>341</v>
      </c>
      <c r="AE29" s="2">
        <v>43669.40724537037</v>
      </c>
      <c r="AF29" t="s">
        <v>332</v>
      </c>
      <c r="AG29" t="s">
        <v>14</v>
      </c>
      <c r="AH29">
        <v>0</v>
      </c>
      <c r="AI29">
        <v>12.151999999999999</v>
      </c>
      <c r="AJ29" s="3">
        <v>9409</v>
      </c>
      <c r="AK29" s="19">
        <v>1681.1569999999999</v>
      </c>
      <c r="AL29" t="s">
        <v>15</v>
      </c>
      <c r="AM29" t="s">
        <v>15</v>
      </c>
      <c r="AN29" t="s">
        <v>15</v>
      </c>
      <c r="AS29" s="18">
        <v>10</v>
      </c>
      <c r="AT29" s="8">
        <f t="shared" si="0"/>
        <v>2042.1207804567703</v>
      </c>
      <c r="AU29" s="8">
        <f t="shared" si="1"/>
        <v>1555.32498069746</v>
      </c>
    </row>
    <row r="30" spans="1:47" customFormat="1" ht="14.4" x14ac:dyDescent="0.3">
      <c r="A30">
        <v>35</v>
      </c>
      <c r="B30" t="s">
        <v>342</v>
      </c>
      <c r="C30" s="2">
        <v>43672.54</v>
      </c>
      <c r="D30" t="s">
        <v>332</v>
      </c>
      <c r="E30" t="s">
        <v>14</v>
      </c>
      <c r="F30">
        <v>0</v>
      </c>
      <c r="G30">
        <v>6.0229999999999997</v>
      </c>
      <c r="H30" s="3">
        <v>880450</v>
      </c>
      <c r="I30" s="19">
        <v>1878.741</v>
      </c>
      <c r="J30" t="s">
        <v>15</v>
      </c>
      <c r="K30" t="s">
        <v>15</v>
      </c>
      <c r="L30" t="s">
        <v>15</v>
      </c>
      <c r="M30" t="s">
        <v>15</v>
      </c>
      <c r="O30">
        <v>35</v>
      </c>
      <c r="P30" t="s">
        <v>342</v>
      </c>
      <c r="Q30" s="2">
        <v>43672.54</v>
      </c>
      <c r="R30" t="s">
        <v>332</v>
      </c>
      <c r="S30" t="s">
        <v>14</v>
      </c>
      <c r="T30">
        <v>0</v>
      </c>
      <c r="U30">
        <v>5.9749999999999996</v>
      </c>
      <c r="V30" s="3">
        <v>6923</v>
      </c>
      <c r="W30" s="19">
        <v>1763.1120000000001</v>
      </c>
      <c r="X30" t="s">
        <v>15</v>
      </c>
      <c r="Y30" t="s">
        <v>15</v>
      </c>
      <c r="Z30" t="s">
        <v>15</v>
      </c>
      <c r="AA30" t="s">
        <v>15</v>
      </c>
      <c r="AC30">
        <v>35</v>
      </c>
      <c r="AD30" t="s">
        <v>342</v>
      </c>
      <c r="AE30" s="2">
        <v>43672.54</v>
      </c>
      <c r="AF30" t="s">
        <v>332</v>
      </c>
      <c r="AG30" t="s">
        <v>14</v>
      </c>
      <c r="AH30">
        <v>0</v>
      </c>
      <c r="AI30">
        <v>12.154999999999999</v>
      </c>
      <c r="AJ30" s="3">
        <v>9931</v>
      </c>
      <c r="AK30" s="19">
        <v>1771.097</v>
      </c>
      <c r="AL30" t="s">
        <v>15</v>
      </c>
      <c r="AM30" t="s">
        <v>15</v>
      </c>
      <c r="AN30" t="s">
        <v>15</v>
      </c>
      <c r="AO30" t="s">
        <v>15</v>
      </c>
      <c r="AS30" s="18">
        <v>11</v>
      </c>
      <c r="AT30" s="8">
        <f t="shared" si="0"/>
        <v>1962.6233391692504</v>
      </c>
      <c r="AU30" s="8">
        <f t="shared" si="1"/>
        <v>1635.7363894742598</v>
      </c>
    </row>
    <row r="31" spans="1:47" customFormat="1" ht="14.4" x14ac:dyDescent="0.3">
      <c r="A31">
        <v>29</v>
      </c>
      <c r="B31" t="s">
        <v>343</v>
      </c>
      <c r="C31" s="2">
        <v>43675.433518518519</v>
      </c>
      <c r="D31" t="s">
        <v>332</v>
      </c>
      <c r="E31" t="s">
        <v>14</v>
      </c>
      <c r="F31">
        <v>0</v>
      </c>
      <c r="G31">
        <v>6.0250000000000004</v>
      </c>
      <c r="H31" s="3">
        <v>842487</v>
      </c>
      <c r="I31" s="19">
        <v>1802.22</v>
      </c>
      <c r="J31" t="s">
        <v>15</v>
      </c>
      <c r="K31" t="s">
        <v>15</v>
      </c>
      <c r="L31" t="s">
        <v>15</v>
      </c>
      <c r="M31" t="s">
        <v>15</v>
      </c>
      <c r="O31">
        <v>29</v>
      </c>
      <c r="P31" t="s">
        <v>343</v>
      </c>
      <c r="Q31" s="2">
        <v>43675.433518518519</v>
      </c>
      <c r="R31" t="s">
        <v>332</v>
      </c>
      <c r="S31" t="s">
        <v>14</v>
      </c>
      <c r="T31">
        <v>0</v>
      </c>
      <c r="U31">
        <v>5.9710000000000001</v>
      </c>
      <c r="V31" s="3">
        <v>6609</v>
      </c>
      <c r="W31" s="19">
        <v>1689.731</v>
      </c>
      <c r="X31" t="s">
        <v>15</v>
      </c>
      <c r="Y31" t="s">
        <v>15</v>
      </c>
      <c r="Z31" t="s">
        <v>15</v>
      </c>
      <c r="AA31" t="s">
        <v>15</v>
      </c>
      <c r="AC31">
        <v>29</v>
      </c>
      <c r="AD31" t="s">
        <v>343</v>
      </c>
      <c r="AE31" s="2">
        <v>43675.433518518519</v>
      </c>
      <c r="AF31" t="s">
        <v>332</v>
      </c>
      <c r="AG31" t="s">
        <v>14</v>
      </c>
      <c r="AH31">
        <v>0</v>
      </c>
      <c r="AI31">
        <v>12.157999999999999</v>
      </c>
      <c r="AJ31" s="3">
        <v>9274</v>
      </c>
      <c r="AK31" s="19">
        <v>1657.9190000000001</v>
      </c>
      <c r="AL31" t="s">
        <v>15</v>
      </c>
      <c r="AM31" t="s">
        <v>15</v>
      </c>
      <c r="AN31" t="s">
        <v>15</v>
      </c>
      <c r="AO31" t="s">
        <v>15</v>
      </c>
      <c r="AS31" s="18">
        <v>12</v>
      </c>
      <c r="AT31" s="8">
        <f t="shared" si="0"/>
        <v>1897.8782519303172</v>
      </c>
      <c r="AU31" s="8">
        <f t="shared" si="1"/>
        <v>1534.5300495821598</v>
      </c>
    </row>
    <row r="32" spans="1:47" customFormat="1" ht="14.4" x14ac:dyDescent="0.3">
      <c r="A32">
        <v>37</v>
      </c>
      <c r="B32" t="s">
        <v>344</v>
      </c>
      <c r="C32" s="2">
        <v>43676.406689814816</v>
      </c>
      <c r="D32" t="s">
        <v>332</v>
      </c>
      <c r="E32" t="s">
        <v>14</v>
      </c>
      <c r="F32">
        <v>0</v>
      </c>
      <c r="G32">
        <v>6.0209999999999999</v>
      </c>
      <c r="H32" s="3">
        <v>790466</v>
      </c>
      <c r="I32" s="19">
        <v>1696.7660000000001</v>
      </c>
      <c r="J32" t="s">
        <v>15</v>
      </c>
      <c r="K32" t="s">
        <v>15</v>
      </c>
      <c r="L32" t="s">
        <v>15</v>
      </c>
      <c r="M32" t="s">
        <v>15</v>
      </c>
      <c r="O32">
        <v>37</v>
      </c>
      <c r="P32" t="s">
        <v>344</v>
      </c>
      <c r="Q32" s="2">
        <v>43676.406689814816</v>
      </c>
      <c r="R32" t="s">
        <v>332</v>
      </c>
      <c r="S32" t="s">
        <v>14</v>
      </c>
      <c r="T32">
        <v>0</v>
      </c>
      <c r="U32">
        <v>5.9749999999999996</v>
      </c>
      <c r="V32" s="3">
        <v>6153</v>
      </c>
      <c r="W32" s="19">
        <v>1583.018</v>
      </c>
      <c r="X32" t="s">
        <v>15</v>
      </c>
      <c r="Y32" t="s">
        <v>15</v>
      </c>
      <c r="Z32" t="s">
        <v>15</v>
      </c>
      <c r="AA32" t="s">
        <v>15</v>
      </c>
      <c r="AC32">
        <v>37</v>
      </c>
      <c r="AD32" t="s">
        <v>344</v>
      </c>
      <c r="AE32" s="2">
        <v>43676.406689814816</v>
      </c>
      <c r="AF32" t="s">
        <v>332</v>
      </c>
      <c r="AG32" t="s">
        <v>14</v>
      </c>
      <c r="AH32">
        <v>0</v>
      </c>
      <c r="AI32">
        <v>12.161</v>
      </c>
      <c r="AJ32" s="3">
        <v>9021</v>
      </c>
      <c r="AK32" s="19">
        <v>1614.336</v>
      </c>
      <c r="AL32" t="s">
        <v>15</v>
      </c>
      <c r="AM32" t="s">
        <v>15</v>
      </c>
      <c r="AN32" t="s">
        <v>15</v>
      </c>
      <c r="AO32" t="s">
        <v>15</v>
      </c>
      <c r="AS32" s="18">
        <v>13</v>
      </c>
      <c r="AT32" s="8">
        <f t="shared" si="0"/>
        <v>1806.2164368368851</v>
      </c>
      <c r="AU32" s="8">
        <f t="shared" si="1"/>
        <v>1495.5600510630597</v>
      </c>
    </row>
    <row r="33" spans="1:47" customFormat="1" ht="14.4" x14ac:dyDescent="0.3">
      <c r="A33">
        <v>27</v>
      </c>
      <c r="B33" t="s">
        <v>345</v>
      </c>
      <c r="C33" s="2">
        <v>43678.696400462963</v>
      </c>
      <c r="D33" t="s">
        <v>332</v>
      </c>
      <c r="E33" t="s">
        <v>14</v>
      </c>
      <c r="F33">
        <v>0</v>
      </c>
      <c r="G33">
        <v>6.0179999999999998</v>
      </c>
      <c r="H33" s="3">
        <v>920198</v>
      </c>
      <c r="I33" s="19">
        <v>1958.4690000000001</v>
      </c>
      <c r="J33" t="s">
        <v>15</v>
      </c>
      <c r="K33" t="s">
        <v>15</v>
      </c>
      <c r="L33" t="s">
        <v>15</v>
      </c>
      <c r="M33" t="s">
        <v>15</v>
      </c>
      <c r="O33">
        <v>27</v>
      </c>
      <c r="P33" t="s">
        <v>345</v>
      </c>
      <c r="Q33" s="2">
        <v>43678.696400462963</v>
      </c>
      <c r="R33" t="s">
        <v>332</v>
      </c>
      <c r="S33" t="s">
        <v>14</v>
      </c>
      <c r="T33">
        <v>0</v>
      </c>
      <c r="U33">
        <v>5.9690000000000003</v>
      </c>
      <c r="V33" s="3">
        <v>6804</v>
      </c>
      <c r="W33" s="19">
        <v>1735.3240000000001</v>
      </c>
      <c r="X33" t="s">
        <v>15</v>
      </c>
      <c r="Y33" t="s">
        <v>15</v>
      </c>
      <c r="Z33" t="s">
        <v>15</v>
      </c>
      <c r="AA33" t="s">
        <v>15</v>
      </c>
      <c r="AC33">
        <v>27</v>
      </c>
      <c r="AD33" t="s">
        <v>345</v>
      </c>
      <c r="AE33" s="2">
        <v>43678.696400462963</v>
      </c>
      <c r="AF33" t="s">
        <v>332</v>
      </c>
      <c r="AG33" t="s">
        <v>14</v>
      </c>
      <c r="AH33">
        <v>0</v>
      </c>
      <c r="AI33">
        <v>12.151999999999999</v>
      </c>
      <c r="AJ33" s="3">
        <v>9663</v>
      </c>
      <c r="AK33" s="19">
        <v>1724.962</v>
      </c>
      <c r="AL33" t="s">
        <v>15</v>
      </c>
      <c r="AM33" t="s">
        <v>15</v>
      </c>
      <c r="AN33" t="s">
        <v>15</v>
      </c>
      <c r="AO33" t="s">
        <v>15</v>
      </c>
      <c r="AS33" s="18">
        <v>14</v>
      </c>
      <c r="AT33" s="8">
        <f t="shared" si="0"/>
        <v>2028.4719771121268</v>
      </c>
      <c r="AU33" s="8">
        <f t="shared" si="1"/>
        <v>1594.4515093835398</v>
      </c>
    </row>
    <row r="34" spans="1:47" customFormat="1" ht="14.4" x14ac:dyDescent="0.3">
      <c r="A34">
        <v>39</v>
      </c>
      <c r="B34" t="s">
        <v>346</v>
      </c>
      <c r="C34" s="2">
        <v>43679.40315972222</v>
      </c>
      <c r="D34" t="s">
        <v>332</v>
      </c>
      <c r="E34" t="s">
        <v>14</v>
      </c>
      <c r="F34">
        <v>0</v>
      </c>
      <c r="G34">
        <v>6.0209999999999999</v>
      </c>
      <c r="H34" s="3">
        <v>927689</v>
      </c>
      <c r="I34" s="19">
        <v>1973.451</v>
      </c>
      <c r="J34" t="s">
        <v>15</v>
      </c>
      <c r="K34" t="s">
        <v>15</v>
      </c>
      <c r="L34" t="s">
        <v>15</v>
      </c>
      <c r="M34" t="s">
        <v>15</v>
      </c>
      <c r="O34">
        <v>39</v>
      </c>
      <c r="P34" t="s">
        <v>346</v>
      </c>
      <c r="Q34" s="2">
        <v>43679.40315972222</v>
      </c>
      <c r="R34" t="s">
        <v>332</v>
      </c>
      <c r="S34" t="s">
        <v>14</v>
      </c>
      <c r="T34">
        <v>0</v>
      </c>
      <c r="U34">
        <v>5.9740000000000002</v>
      </c>
      <c r="V34" s="3">
        <v>7835</v>
      </c>
      <c r="W34" s="19">
        <v>1976.7329999999999</v>
      </c>
      <c r="X34" t="s">
        <v>15</v>
      </c>
      <c r="Y34" t="s">
        <v>15</v>
      </c>
      <c r="Z34" t="s">
        <v>15</v>
      </c>
      <c r="AA34" t="s">
        <v>15</v>
      </c>
      <c r="AC34">
        <v>39</v>
      </c>
      <c r="AD34" t="s">
        <v>346</v>
      </c>
      <c r="AE34" s="2">
        <v>43679.40315972222</v>
      </c>
      <c r="AF34" t="s">
        <v>332</v>
      </c>
      <c r="AG34" t="s">
        <v>14</v>
      </c>
      <c r="AH34">
        <v>0</v>
      </c>
      <c r="AI34">
        <v>12.157</v>
      </c>
      <c r="AJ34" s="3">
        <v>9000</v>
      </c>
      <c r="AK34" s="19">
        <v>1610.6610000000001</v>
      </c>
      <c r="AL34" t="s">
        <v>15</v>
      </c>
      <c r="AM34" t="s">
        <v>15</v>
      </c>
      <c r="AN34" t="s">
        <v>15</v>
      </c>
      <c r="AO34" t="s">
        <v>15</v>
      </c>
      <c r="AS34" s="18">
        <v>15</v>
      </c>
      <c r="AT34" s="8">
        <f t="shared" si="0"/>
        <v>2040.6596288429957</v>
      </c>
      <c r="AU34" s="8">
        <f t="shared" si="1"/>
        <v>1492.3254599999998</v>
      </c>
    </row>
    <row r="35" spans="1:47" customFormat="1" ht="14.4" x14ac:dyDescent="0.3">
      <c r="A35">
        <v>41</v>
      </c>
      <c r="B35" t="s">
        <v>347</v>
      </c>
      <c r="C35" s="2">
        <v>43683.377870370372</v>
      </c>
      <c r="D35" t="s">
        <v>332</v>
      </c>
      <c r="E35" t="s">
        <v>14</v>
      </c>
      <c r="F35">
        <v>0</v>
      </c>
      <c r="G35">
        <v>6.0140000000000002</v>
      </c>
      <c r="H35" s="3">
        <v>867873</v>
      </c>
      <c r="I35" s="19">
        <v>1853.43</v>
      </c>
      <c r="J35" t="s">
        <v>15</v>
      </c>
      <c r="K35" t="s">
        <v>15</v>
      </c>
      <c r="L35" t="s">
        <v>15</v>
      </c>
      <c r="M35" t="s">
        <v>15</v>
      </c>
      <c r="O35">
        <v>41</v>
      </c>
      <c r="P35" t="s">
        <v>347</v>
      </c>
      <c r="Q35" s="2">
        <v>43683.377870370372</v>
      </c>
      <c r="R35" t="s">
        <v>332</v>
      </c>
      <c r="S35" t="s">
        <v>14</v>
      </c>
      <c r="T35">
        <v>0</v>
      </c>
      <c r="U35">
        <v>5.9630000000000001</v>
      </c>
      <c r="V35" s="3">
        <v>6980</v>
      </c>
      <c r="W35" s="19">
        <v>1776.4349999999999</v>
      </c>
      <c r="X35" t="s">
        <v>15</v>
      </c>
      <c r="Y35" t="s">
        <v>15</v>
      </c>
      <c r="Z35" t="s">
        <v>15</v>
      </c>
      <c r="AA35" t="s">
        <v>15</v>
      </c>
      <c r="AC35">
        <v>41</v>
      </c>
      <c r="AD35" t="s">
        <v>347</v>
      </c>
      <c r="AE35" s="2">
        <v>43683.377870370372</v>
      </c>
      <c r="AF35" t="s">
        <v>332</v>
      </c>
      <c r="AG35" t="s">
        <v>14</v>
      </c>
      <c r="AH35">
        <v>0</v>
      </c>
      <c r="AI35">
        <v>12.146000000000001</v>
      </c>
      <c r="AJ35" s="3">
        <v>9808</v>
      </c>
      <c r="AK35" s="19">
        <v>1749.886</v>
      </c>
      <c r="AL35" t="s">
        <v>15</v>
      </c>
      <c r="AM35" t="s">
        <v>15</v>
      </c>
      <c r="AN35" t="s">
        <v>15</v>
      </c>
      <c r="AO35" t="s">
        <v>15</v>
      </c>
      <c r="AS35" s="18">
        <v>16</v>
      </c>
      <c r="AT35" s="8">
        <f t="shared" si="0"/>
        <v>1941.3741372237496</v>
      </c>
      <c r="AU35" s="8">
        <f t="shared" si="1"/>
        <v>1616.7882522982397</v>
      </c>
    </row>
    <row r="36" spans="1:47" customFormat="1" ht="14.4" x14ac:dyDescent="0.3">
      <c r="A36">
        <v>43</v>
      </c>
      <c r="B36" t="s">
        <v>348</v>
      </c>
      <c r="C36" s="2">
        <v>43686.376967592594</v>
      </c>
      <c r="D36" t="s">
        <v>332</v>
      </c>
      <c r="E36" t="s">
        <v>14</v>
      </c>
      <c r="F36">
        <v>0</v>
      </c>
      <c r="G36">
        <v>6.0250000000000004</v>
      </c>
      <c r="H36" s="3">
        <v>950310</v>
      </c>
      <c r="I36" s="19">
        <v>2018.6079999999999</v>
      </c>
      <c r="J36" t="s">
        <v>15</v>
      </c>
      <c r="K36" t="s">
        <v>15</v>
      </c>
      <c r="L36" t="s">
        <v>15</v>
      </c>
      <c r="M36" t="s">
        <v>15</v>
      </c>
      <c r="O36">
        <v>43</v>
      </c>
      <c r="P36" t="s">
        <v>348</v>
      </c>
      <c r="Q36" s="2">
        <v>43686.376967592594</v>
      </c>
      <c r="R36" t="s">
        <v>332</v>
      </c>
      <c r="S36" t="s">
        <v>14</v>
      </c>
      <c r="T36">
        <v>0</v>
      </c>
      <c r="U36">
        <v>5.9790000000000001</v>
      </c>
      <c r="V36" s="3">
        <v>8219</v>
      </c>
      <c r="W36" s="19">
        <v>2066.489</v>
      </c>
      <c r="X36" t="s">
        <v>15</v>
      </c>
      <c r="Y36" t="s">
        <v>15</v>
      </c>
      <c r="Z36" t="s">
        <v>15</v>
      </c>
      <c r="AA36" t="s">
        <v>15</v>
      </c>
      <c r="AC36">
        <v>43</v>
      </c>
      <c r="AD36" t="s">
        <v>348</v>
      </c>
      <c r="AE36" s="2">
        <v>43686.376967592594</v>
      </c>
      <c r="AF36" t="s">
        <v>332</v>
      </c>
      <c r="AG36" t="s">
        <v>14</v>
      </c>
      <c r="AH36">
        <v>0</v>
      </c>
      <c r="AI36">
        <v>12.15</v>
      </c>
      <c r="AJ36" s="3">
        <v>8840</v>
      </c>
      <c r="AK36" s="19">
        <v>1583.0250000000001</v>
      </c>
      <c r="AL36" t="s">
        <v>15</v>
      </c>
      <c r="AM36" t="s">
        <v>15</v>
      </c>
      <c r="AN36" t="s">
        <v>15</v>
      </c>
      <c r="AO36" t="s">
        <v>15</v>
      </c>
      <c r="AS36" s="18">
        <v>17</v>
      </c>
      <c r="AT36" s="8">
        <f t="shared" si="0"/>
        <v>2077.0354009203702</v>
      </c>
      <c r="AU36" s="8">
        <f t="shared" si="1"/>
        <v>1467.6813232959998</v>
      </c>
    </row>
    <row r="37" spans="1:47" customFormat="1" ht="14.4" x14ac:dyDescent="0.3">
      <c r="A37">
        <v>45</v>
      </c>
      <c r="B37" t="s">
        <v>349</v>
      </c>
      <c r="C37" s="2">
        <v>43690.39738425926</v>
      </c>
      <c r="D37" t="s">
        <v>332</v>
      </c>
      <c r="E37" t="s">
        <v>14</v>
      </c>
      <c r="F37">
        <v>0</v>
      </c>
      <c r="G37">
        <v>6.0209999999999999</v>
      </c>
      <c r="H37" s="3">
        <v>947188</v>
      </c>
      <c r="I37" s="19">
        <v>2012.383</v>
      </c>
      <c r="J37" t="s">
        <v>15</v>
      </c>
      <c r="K37" t="s">
        <v>15</v>
      </c>
      <c r="L37" t="s">
        <v>15</v>
      </c>
      <c r="M37" t="s">
        <v>15</v>
      </c>
      <c r="O37">
        <v>45</v>
      </c>
      <c r="P37" t="s">
        <v>349</v>
      </c>
      <c r="Q37" s="2">
        <v>43690.39738425926</v>
      </c>
      <c r="R37" t="s">
        <v>332</v>
      </c>
      <c r="S37" t="s">
        <v>14</v>
      </c>
      <c r="T37">
        <v>0</v>
      </c>
      <c r="U37">
        <v>5.9690000000000003</v>
      </c>
      <c r="V37" s="3">
        <v>7295</v>
      </c>
      <c r="W37" s="19">
        <v>1850.3889999999999</v>
      </c>
      <c r="X37" t="s">
        <v>15</v>
      </c>
      <c r="Y37" t="s">
        <v>15</v>
      </c>
      <c r="Z37" t="s">
        <v>15</v>
      </c>
      <c r="AA37" t="s">
        <v>15</v>
      </c>
      <c r="AC37">
        <v>45</v>
      </c>
      <c r="AD37" t="s">
        <v>349</v>
      </c>
      <c r="AE37" s="2">
        <v>43690.39738425926</v>
      </c>
      <c r="AF37" t="s">
        <v>332</v>
      </c>
      <c r="AG37" t="s">
        <v>14</v>
      </c>
      <c r="AH37">
        <v>0</v>
      </c>
      <c r="AI37">
        <v>12.169</v>
      </c>
      <c r="AJ37" s="3">
        <v>13076</v>
      </c>
      <c r="AK37" s="19">
        <v>2313.3029999999999</v>
      </c>
      <c r="AL37" t="s">
        <v>15</v>
      </c>
      <c r="AM37" t="s">
        <v>15</v>
      </c>
      <c r="AN37" t="s">
        <v>15</v>
      </c>
      <c r="AO37" t="s">
        <v>15</v>
      </c>
      <c r="AS37" s="18">
        <v>18</v>
      </c>
      <c r="AT37" s="8">
        <f t="shared" si="0"/>
        <v>2072.0533070557649</v>
      </c>
      <c r="AU37" s="8">
        <f t="shared" si="1"/>
        <v>2120.35342928416</v>
      </c>
    </row>
    <row r="38" spans="1:47" customFormat="1" ht="14.4" x14ac:dyDescent="0.3">
      <c r="A38">
        <v>47</v>
      </c>
      <c r="B38" t="s">
        <v>350</v>
      </c>
      <c r="C38" s="2">
        <v>43692.66510416667</v>
      </c>
      <c r="D38" t="s">
        <v>332</v>
      </c>
      <c r="E38" t="s">
        <v>14</v>
      </c>
      <c r="F38">
        <v>0</v>
      </c>
      <c r="G38">
        <v>6.0289999999999999</v>
      </c>
      <c r="H38" s="3">
        <v>874543</v>
      </c>
      <c r="I38" s="19">
        <v>1866.8579999999999</v>
      </c>
      <c r="J38" t="s">
        <v>15</v>
      </c>
      <c r="K38" t="s">
        <v>15</v>
      </c>
      <c r="L38" t="s">
        <v>15</v>
      </c>
      <c r="M38" t="s">
        <v>15</v>
      </c>
      <c r="O38">
        <v>47</v>
      </c>
      <c r="P38" t="s">
        <v>350</v>
      </c>
      <c r="Q38" s="2">
        <v>43692.66510416667</v>
      </c>
      <c r="R38" t="s">
        <v>332</v>
      </c>
      <c r="S38" t="s">
        <v>14</v>
      </c>
      <c r="T38">
        <v>0</v>
      </c>
      <c r="U38">
        <v>5.9820000000000002</v>
      </c>
      <c r="V38" s="3">
        <v>8036</v>
      </c>
      <c r="W38" s="19">
        <v>2023.7619999999999</v>
      </c>
      <c r="X38" t="s">
        <v>15</v>
      </c>
      <c r="Y38" t="s">
        <v>15</v>
      </c>
      <c r="Z38" t="s">
        <v>15</v>
      </c>
      <c r="AA38" t="s">
        <v>15</v>
      </c>
      <c r="AC38">
        <v>47</v>
      </c>
      <c r="AD38" t="s">
        <v>350</v>
      </c>
      <c r="AE38" s="2">
        <v>43692.66510416667</v>
      </c>
      <c r="AF38" t="s">
        <v>332</v>
      </c>
      <c r="AG38" t="s">
        <v>14</v>
      </c>
      <c r="AH38">
        <v>0</v>
      </c>
      <c r="AI38">
        <v>12.173999999999999</v>
      </c>
      <c r="AJ38" s="3">
        <v>9996</v>
      </c>
      <c r="AK38" s="19">
        <v>1782.3579999999999</v>
      </c>
      <c r="AL38" t="s">
        <v>15</v>
      </c>
      <c r="AM38" t="s">
        <v>15</v>
      </c>
      <c r="AN38" t="s">
        <v>15</v>
      </c>
      <c r="AO38" t="s">
        <v>15</v>
      </c>
      <c r="AS38" s="18">
        <v>19</v>
      </c>
      <c r="AT38" s="8">
        <f t="shared" si="0"/>
        <v>1952.6680482051734</v>
      </c>
      <c r="AU38" s="8">
        <f t="shared" si="1"/>
        <v>1645.7497874025598</v>
      </c>
    </row>
    <row r="39" spans="1:47" customFormat="1" ht="14.4" x14ac:dyDescent="0.3">
      <c r="A39">
        <v>49</v>
      </c>
      <c r="B39" t="s">
        <v>351</v>
      </c>
      <c r="C39" s="2">
        <v>43693.690509259257</v>
      </c>
      <c r="D39" t="s">
        <v>332</v>
      </c>
      <c r="E39" t="s">
        <v>14</v>
      </c>
      <c r="F39">
        <v>0</v>
      </c>
      <c r="G39">
        <v>6.024</v>
      </c>
      <c r="H39" s="3">
        <v>1023048</v>
      </c>
      <c r="I39" s="19">
        <v>2162.962</v>
      </c>
      <c r="J39" t="s">
        <v>15</v>
      </c>
      <c r="K39" t="s">
        <v>15</v>
      </c>
      <c r="L39" t="s">
        <v>15</v>
      </c>
      <c r="M39" t="s">
        <v>15</v>
      </c>
      <c r="O39">
        <v>49</v>
      </c>
      <c r="P39" t="s">
        <v>351</v>
      </c>
      <c r="Q39" s="2">
        <v>43693.690509259257</v>
      </c>
      <c r="R39" t="s">
        <v>332</v>
      </c>
      <c r="S39" t="s">
        <v>14</v>
      </c>
      <c r="T39">
        <v>0</v>
      </c>
      <c r="U39">
        <v>5.9770000000000003</v>
      </c>
      <c r="V39" s="3">
        <v>7986</v>
      </c>
      <c r="W39" s="19">
        <v>2011.998</v>
      </c>
      <c r="X39" t="s">
        <v>15</v>
      </c>
      <c r="Y39" t="s">
        <v>15</v>
      </c>
      <c r="Z39" t="s">
        <v>15</v>
      </c>
      <c r="AA39" t="s">
        <v>15</v>
      </c>
      <c r="AC39">
        <v>49</v>
      </c>
      <c r="AD39" t="s">
        <v>351</v>
      </c>
      <c r="AE39" s="2">
        <v>43693.690509259257</v>
      </c>
      <c r="AF39" t="s">
        <v>332</v>
      </c>
      <c r="AG39" t="s">
        <v>14</v>
      </c>
      <c r="AH39">
        <v>0</v>
      </c>
      <c r="AI39">
        <v>12.172000000000001</v>
      </c>
      <c r="AJ39" s="3">
        <v>10194</v>
      </c>
      <c r="AK39" s="19">
        <v>1816.5340000000001</v>
      </c>
      <c r="AL39" t="s">
        <v>15</v>
      </c>
      <c r="AM39" t="s">
        <v>15</v>
      </c>
      <c r="AN39" t="s">
        <v>15</v>
      </c>
      <c r="AO39" t="s">
        <v>15</v>
      </c>
      <c r="AS39" s="18">
        <v>20</v>
      </c>
      <c r="AT39" s="8">
        <f t="shared" si="0"/>
        <v>2177.5592976950684</v>
      </c>
      <c r="AU39" s="8">
        <f t="shared" si="1"/>
        <v>1676.2527972717598</v>
      </c>
    </row>
    <row r="40" spans="1:47" customFormat="1" ht="14.4" x14ac:dyDescent="0.3">
      <c r="A40">
        <v>51</v>
      </c>
      <c r="B40" t="s">
        <v>352</v>
      </c>
      <c r="C40" s="2">
        <v>43697.404733796298</v>
      </c>
      <c r="D40" t="s">
        <v>332</v>
      </c>
      <c r="E40" t="s">
        <v>14</v>
      </c>
      <c r="F40">
        <v>0</v>
      </c>
      <c r="G40">
        <v>6.02</v>
      </c>
      <c r="H40" s="3">
        <v>973356</v>
      </c>
      <c r="I40" s="19">
        <v>2064.4839999999999</v>
      </c>
      <c r="J40" t="s">
        <v>15</v>
      </c>
      <c r="K40" t="s">
        <v>15</v>
      </c>
      <c r="L40" t="s">
        <v>15</v>
      </c>
      <c r="M40" t="s">
        <v>15</v>
      </c>
      <c r="O40">
        <v>51</v>
      </c>
      <c r="P40" t="s">
        <v>352</v>
      </c>
      <c r="Q40" s="2">
        <v>43697.404733796298</v>
      </c>
      <c r="R40" t="s">
        <v>332</v>
      </c>
      <c r="S40" t="s">
        <v>14</v>
      </c>
      <c r="T40">
        <v>0</v>
      </c>
      <c r="U40">
        <v>5.9720000000000004</v>
      </c>
      <c r="V40" s="3">
        <v>7906</v>
      </c>
      <c r="W40" s="19">
        <v>1993.191</v>
      </c>
      <c r="X40" t="s">
        <v>15</v>
      </c>
      <c r="Y40" t="s">
        <v>15</v>
      </c>
      <c r="Z40" t="s">
        <v>15</v>
      </c>
      <c r="AA40" t="s">
        <v>15</v>
      </c>
      <c r="AC40">
        <v>51</v>
      </c>
      <c r="AD40" t="s">
        <v>352</v>
      </c>
      <c r="AE40" s="2">
        <v>43697.404733796298</v>
      </c>
      <c r="AF40" t="s">
        <v>332</v>
      </c>
      <c r="AG40" t="s">
        <v>14</v>
      </c>
      <c r="AH40">
        <v>0</v>
      </c>
      <c r="AI40">
        <v>12.162000000000001</v>
      </c>
      <c r="AJ40" s="3">
        <v>9968</v>
      </c>
      <c r="AK40" s="19">
        <v>1777.5530000000001</v>
      </c>
      <c r="AL40" t="s">
        <v>15</v>
      </c>
      <c r="AM40" t="s">
        <v>15</v>
      </c>
      <c r="AN40" t="s">
        <v>15</v>
      </c>
      <c r="AO40" t="s">
        <v>15</v>
      </c>
      <c r="AS40" s="18">
        <v>21</v>
      </c>
      <c r="AT40" s="8">
        <f t="shared" si="0"/>
        <v>2113.4333465109712</v>
      </c>
      <c r="AU40" s="8">
        <f t="shared" si="1"/>
        <v>1641.4363105638397</v>
      </c>
    </row>
    <row r="41" spans="1:47" customFormat="1" ht="14.4" x14ac:dyDescent="0.3">
      <c r="A41">
        <v>25</v>
      </c>
      <c r="B41" t="s">
        <v>353</v>
      </c>
      <c r="C41" s="2">
        <v>43699.467210648145</v>
      </c>
      <c r="D41" t="s">
        <v>332</v>
      </c>
      <c r="E41" t="s">
        <v>14</v>
      </c>
      <c r="F41">
        <v>0</v>
      </c>
      <c r="G41">
        <v>6.02</v>
      </c>
      <c r="H41" s="3">
        <v>983476</v>
      </c>
      <c r="I41" s="19">
        <v>2084.587</v>
      </c>
      <c r="J41" t="s">
        <v>15</v>
      </c>
      <c r="K41" t="s">
        <v>15</v>
      </c>
      <c r="L41" t="s">
        <v>15</v>
      </c>
      <c r="M41" t="s">
        <v>15</v>
      </c>
      <c r="O41">
        <v>25</v>
      </c>
      <c r="P41" t="s">
        <v>353</v>
      </c>
      <c r="Q41" s="2">
        <v>43699.467210648145</v>
      </c>
      <c r="R41" t="s">
        <v>332</v>
      </c>
      <c r="S41" t="s">
        <v>14</v>
      </c>
      <c r="T41">
        <v>0</v>
      </c>
      <c r="U41">
        <v>5.9669999999999996</v>
      </c>
      <c r="V41" s="3">
        <v>7455</v>
      </c>
      <c r="W41" s="19">
        <v>1887.6659999999999</v>
      </c>
      <c r="X41" t="s">
        <v>15</v>
      </c>
      <c r="Y41" t="s">
        <v>15</v>
      </c>
      <c r="Z41" t="s">
        <v>15</v>
      </c>
      <c r="AA41" t="s">
        <v>15</v>
      </c>
      <c r="AC41">
        <v>25</v>
      </c>
      <c r="AD41" t="s">
        <v>353</v>
      </c>
      <c r="AE41" s="2">
        <v>43699.467210648145</v>
      </c>
      <c r="AF41" t="s">
        <v>332</v>
      </c>
      <c r="AG41" t="s">
        <v>14</v>
      </c>
      <c r="AH41">
        <v>0</v>
      </c>
      <c r="AI41">
        <v>12.164</v>
      </c>
      <c r="AJ41" s="3">
        <v>10776</v>
      </c>
      <c r="AK41" s="19">
        <v>1916.826</v>
      </c>
      <c r="AL41" t="s">
        <v>15</v>
      </c>
      <c r="AM41" t="s">
        <v>15</v>
      </c>
      <c r="AN41" t="s">
        <v>15</v>
      </c>
      <c r="AO41" t="s">
        <v>15</v>
      </c>
      <c r="AS41" s="18">
        <v>22</v>
      </c>
      <c r="AT41" s="8">
        <f t="shared" si="0"/>
        <v>2129.2055937494997</v>
      </c>
      <c r="AU41" s="8">
        <f t="shared" si="1"/>
        <v>1765.91890674816</v>
      </c>
    </row>
    <row r="42" spans="1:47" customFormat="1" ht="14.4" x14ac:dyDescent="0.3">
      <c r="A42">
        <v>53</v>
      </c>
      <c r="B42" t="s">
        <v>354</v>
      </c>
      <c r="C42" s="2">
        <v>43700.763622685183</v>
      </c>
      <c r="D42" t="s">
        <v>332</v>
      </c>
      <c r="E42" t="s">
        <v>14</v>
      </c>
      <c r="F42">
        <v>0</v>
      </c>
      <c r="G42">
        <v>6.032</v>
      </c>
      <c r="H42" s="3">
        <v>1037460</v>
      </c>
      <c r="I42" s="19">
        <v>2191.413</v>
      </c>
      <c r="J42" t="s">
        <v>15</v>
      </c>
      <c r="K42" t="s">
        <v>15</v>
      </c>
      <c r="L42" t="s">
        <v>15</v>
      </c>
      <c r="M42" t="s">
        <v>15</v>
      </c>
      <c r="O42">
        <v>53</v>
      </c>
      <c r="P42" t="s">
        <v>354</v>
      </c>
      <c r="Q42" s="2">
        <v>43700.763622685183</v>
      </c>
      <c r="R42" t="s">
        <v>332</v>
      </c>
      <c r="S42" t="s">
        <v>14</v>
      </c>
      <c r="T42">
        <v>0</v>
      </c>
      <c r="U42">
        <v>5.9880000000000004</v>
      </c>
      <c r="V42" s="3">
        <v>8871</v>
      </c>
      <c r="W42" s="19">
        <v>2219.2539999999999</v>
      </c>
      <c r="X42" t="s">
        <v>15</v>
      </c>
      <c r="Y42" t="s">
        <v>15</v>
      </c>
      <c r="Z42" t="s">
        <v>15</v>
      </c>
      <c r="AA42" t="s">
        <v>15</v>
      </c>
      <c r="AC42">
        <v>53</v>
      </c>
      <c r="AD42" t="s">
        <v>354</v>
      </c>
      <c r="AE42" s="2">
        <v>43700.763622685183</v>
      </c>
      <c r="AF42" t="s">
        <v>332</v>
      </c>
      <c r="AG42" t="s">
        <v>14</v>
      </c>
      <c r="AH42">
        <v>0</v>
      </c>
      <c r="AI42">
        <v>12.173999999999999</v>
      </c>
      <c r="AJ42" s="3">
        <v>11248</v>
      </c>
      <c r="AK42" s="19">
        <v>1998.085</v>
      </c>
      <c r="AL42" t="s">
        <v>15</v>
      </c>
      <c r="AM42" t="s">
        <v>15</v>
      </c>
      <c r="AN42" t="s">
        <v>15</v>
      </c>
      <c r="AO42" t="s">
        <v>15</v>
      </c>
      <c r="AS42" s="18">
        <v>23</v>
      </c>
      <c r="AT42" s="8">
        <f t="shared" si="0"/>
        <v>2378.1497561245033</v>
      </c>
      <c r="AU42" s="8">
        <f t="shared" si="1"/>
        <v>1838.6441116006399</v>
      </c>
    </row>
    <row r="43" spans="1:47" customFormat="1" ht="14.4" x14ac:dyDescent="0.3">
      <c r="A43">
        <v>56</v>
      </c>
      <c r="B43" t="s">
        <v>355</v>
      </c>
      <c r="C43" s="2">
        <v>43707.375081018516</v>
      </c>
      <c r="D43" t="s">
        <v>332</v>
      </c>
      <c r="E43" t="s">
        <v>14</v>
      </c>
      <c r="F43">
        <v>0</v>
      </c>
      <c r="G43">
        <v>6.032</v>
      </c>
      <c r="H43" s="3">
        <v>816199</v>
      </c>
      <c r="I43" s="19">
        <v>1749.018</v>
      </c>
      <c r="J43" t="s">
        <v>15</v>
      </c>
      <c r="K43" t="s">
        <v>15</v>
      </c>
      <c r="L43" t="s">
        <v>15</v>
      </c>
      <c r="M43" t="s">
        <v>15</v>
      </c>
      <c r="O43">
        <v>56</v>
      </c>
      <c r="P43" t="s">
        <v>355</v>
      </c>
      <c r="Q43" s="2">
        <v>43707.375081018516</v>
      </c>
      <c r="R43" t="s">
        <v>332</v>
      </c>
      <c r="S43" t="s">
        <v>14</v>
      </c>
      <c r="T43">
        <v>0</v>
      </c>
      <c r="U43">
        <v>5.9850000000000003</v>
      </c>
      <c r="V43" s="3">
        <v>6497</v>
      </c>
      <c r="W43" s="19">
        <v>1663.55</v>
      </c>
      <c r="X43" t="s">
        <v>15</v>
      </c>
      <c r="Y43" t="s">
        <v>15</v>
      </c>
      <c r="Z43" t="s">
        <v>15</v>
      </c>
      <c r="AA43" t="s">
        <v>15</v>
      </c>
      <c r="AC43">
        <v>56</v>
      </c>
      <c r="AD43" t="s">
        <v>355</v>
      </c>
      <c r="AE43" s="2">
        <v>43707.375081018516</v>
      </c>
      <c r="AF43" t="s">
        <v>332</v>
      </c>
      <c r="AG43" t="s">
        <v>14</v>
      </c>
      <c r="AH43">
        <v>0</v>
      </c>
      <c r="AI43">
        <v>12.177</v>
      </c>
      <c r="AJ43" s="3">
        <v>10076</v>
      </c>
      <c r="AK43" s="19">
        <v>1796.175</v>
      </c>
      <c r="AL43" t="s">
        <v>15</v>
      </c>
      <c r="AM43" t="s">
        <v>15</v>
      </c>
      <c r="AN43" t="s">
        <v>15</v>
      </c>
      <c r="AO43" t="s">
        <v>15</v>
      </c>
      <c r="AS43" s="18">
        <v>24</v>
      </c>
      <c r="AT43" s="8">
        <f t="shared" si="0"/>
        <v>1851.9834105842917</v>
      </c>
      <c r="AU43" s="8">
        <f t="shared" si="1"/>
        <v>1658.0741163241598</v>
      </c>
    </row>
    <row r="44" spans="1:47" customFormat="1" ht="14.4" x14ac:dyDescent="0.3">
      <c r="A44">
        <v>58</v>
      </c>
      <c r="B44" t="s">
        <v>356</v>
      </c>
      <c r="C44" s="2">
        <v>43710.714675925927</v>
      </c>
      <c r="D44" t="s">
        <v>357</v>
      </c>
      <c r="E44" t="s">
        <v>14</v>
      </c>
      <c r="F44">
        <v>0</v>
      </c>
      <c r="G44">
        <v>6.0309999999999997</v>
      </c>
      <c r="H44" s="3">
        <v>905470</v>
      </c>
      <c r="I44" s="19">
        <v>1928.973</v>
      </c>
      <c r="J44" t="s">
        <v>15</v>
      </c>
      <c r="K44" t="s">
        <v>15</v>
      </c>
      <c r="L44" t="s">
        <v>15</v>
      </c>
      <c r="M44" t="s">
        <v>15</v>
      </c>
      <c r="O44">
        <v>58</v>
      </c>
      <c r="P44" t="s">
        <v>356</v>
      </c>
      <c r="Q44" s="2">
        <v>43710.714675925927</v>
      </c>
      <c r="R44" t="s">
        <v>357</v>
      </c>
      <c r="S44" t="s">
        <v>14</v>
      </c>
      <c r="T44">
        <v>0</v>
      </c>
      <c r="U44">
        <v>5.984</v>
      </c>
      <c r="V44" s="3">
        <v>7416</v>
      </c>
      <c r="W44" s="19">
        <v>1878.6890000000001</v>
      </c>
      <c r="X44" t="s">
        <v>15</v>
      </c>
      <c r="Y44" t="s">
        <v>15</v>
      </c>
      <c r="Z44" t="s">
        <v>15</v>
      </c>
      <c r="AA44" t="s">
        <v>15</v>
      </c>
      <c r="AC44">
        <v>58</v>
      </c>
      <c r="AD44" t="s">
        <v>356</v>
      </c>
      <c r="AE44" s="2">
        <v>43710.714675925927</v>
      </c>
      <c r="AF44" t="s">
        <v>357</v>
      </c>
      <c r="AG44" t="s">
        <v>14</v>
      </c>
      <c r="AH44">
        <v>0</v>
      </c>
      <c r="AI44">
        <v>12.179</v>
      </c>
      <c r="AJ44" s="3">
        <v>9326</v>
      </c>
      <c r="AK44" s="19">
        <v>1666.941</v>
      </c>
      <c r="AL44" t="s">
        <v>15</v>
      </c>
      <c r="AM44" t="s">
        <v>15</v>
      </c>
      <c r="AN44" t="s">
        <v>15</v>
      </c>
      <c r="AO44" t="s">
        <v>15</v>
      </c>
      <c r="AS44" s="18">
        <v>25</v>
      </c>
      <c r="AT44" s="8">
        <f t="shared" si="0"/>
        <v>2004.3043188985303</v>
      </c>
      <c r="AU44" s="8">
        <f t="shared" si="1"/>
        <v>1542.53989433416</v>
      </c>
    </row>
    <row r="45" spans="1:47" customFormat="1" ht="14.4" x14ac:dyDescent="0.3">
      <c r="A45">
        <v>60</v>
      </c>
      <c r="B45" t="s">
        <v>358</v>
      </c>
      <c r="C45" s="2">
        <v>43713.380925925929</v>
      </c>
      <c r="D45" t="s">
        <v>359</v>
      </c>
      <c r="E45" t="s">
        <v>14</v>
      </c>
      <c r="F45">
        <v>0</v>
      </c>
      <c r="G45">
        <v>6.0339999999999998</v>
      </c>
      <c r="H45" s="3">
        <v>931503</v>
      </c>
      <c r="I45" s="19">
        <v>1981.0730000000001</v>
      </c>
      <c r="J45" t="s">
        <v>15</v>
      </c>
      <c r="K45" t="s">
        <v>15</v>
      </c>
      <c r="L45" t="s">
        <v>15</v>
      </c>
      <c r="M45" t="s">
        <v>15</v>
      </c>
      <c r="O45">
        <v>60</v>
      </c>
      <c r="P45" t="s">
        <v>358</v>
      </c>
      <c r="Q45" s="2">
        <v>43713.380925925929</v>
      </c>
      <c r="R45" t="s">
        <v>359</v>
      </c>
      <c r="S45" t="s">
        <v>14</v>
      </c>
      <c r="T45">
        <v>0</v>
      </c>
      <c r="U45">
        <v>5.9889999999999999</v>
      </c>
      <c r="V45" s="3">
        <v>7696</v>
      </c>
      <c r="W45" s="19">
        <v>1944.223</v>
      </c>
      <c r="X45" t="s">
        <v>15</v>
      </c>
      <c r="Y45" t="s">
        <v>15</v>
      </c>
      <c r="Z45" t="s">
        <v>15</v>
      </c>
      <c r="AA45" t="s">
        <v>15</v>
      </c>
      <c r="AC45">
        <v>60</v>
      </c>
      <c r="AD45" t="s">
        <v>358</v>
      </c>
      <c r="AE45" s="2">
        <v>43713.380925925929</v>
      </c>
      <c r="AF45" t="s">
        <v>359</v>
      </c>
      <c r="AG45" t="s">
        <v>14</v>
      </c>
      <c r="AH45">
        <v>0</v>
      </c>
      <c r="AI45">
        <v>12.186</v>
      </c>
      <c r="AJ45" s="3">
        <v>9265</v>
      </c>
      <c r="AK45" s="19">
        <v>1656.3209999999999</v>
      </c>
      <c r="AL45" t="s">
        <v>15</v>
      </c>
      <c r="AM45" t="s">
        <v>15</v>
      </c>
      <c r="AN45" t="s">
        <v>15</v>
      </c>
      <c r="AO45" t="s">
        <v>15</v>
      </c>
      <c r="AS45" s="18">
        <v>26</v>
      </c>
      <c r="AT45" s="8">
        <f t="shared" si="0"/>
        <v>2046.8378117506454</v>
      </c>
      <c r="AU45" s="8">
        <f t="shared" si="1"/>
        <v>1533.1437372484997</v>
      </c>
    </row>
    <row r="46" spans="1:47" customFormat="1" ht="14.4" x14ac:dyDescent="0.3">
      <c r="A46">
        <v>62</v>
      </c>
      <c r="B46" t="s">
        <v>360</v>
      </c>
      <c r="C46" s="2">
        <v>43720.433298611111</v>
      </c>
      <c r="D46" t="s">
        <v>359</v>
      </c>
      <c r="E46" t="s">
        <v>14</v>
      </c>
      <c r="F46">
        <v>0</v>
      </c>
      <c r="G46">
        <v>6.032</v>
      </c>
      <c r="H46" s="3">
        <v>950186</v>
      </c>
      <c r="I46" s="19">
        <v>2018.3589999999999</v>
      </c>
      <c r="J46" t="s">
        <v>15</v>
      </c>
      <c r="K46" t="s">
        <v>15</v>
      </c>
      <c r="L46" t="s">
        <v>15</v>
      </c>
      <c r="M46" t="s">
        <v>15</v>
      </c>
      <c r="O46">
        <v>62</v>
      </c>
      <c r="P46" t="s">
        <v>360</v>
      </c>
      <c r="Q46" s="2">
        <v>43720.433298611111</v>
      </c>
      <c r="R46" t="s">
        <v>359</v>
      </c>
      <c r="S46" t="s">
        <v>14</v>
      </c>
      <c r="T46">
        <v>0</v>
      </c>
      <c r="U46">
        <v>5.9850000000000003</v>
      </c>
      <c r="V46" s="3">
        <v>8508</v>
      </c>
      <c r="W46" s="19">
        <v>2134.1419999999998</v>
      </c>
      <c r="X46" t="s">
        <v>15</v>
      </c>
      <c r="Y46" t="s">
        <v>15</v>
      </c>
      <c r="Z46" t="s">
        <v>15</v>
      </c>
      <c r="AA46" t="s">
        <v>15</v>
      </c>
      <c r="AC46">
        <v>62</v>
      </c>
      <c r="AD46" t="s">
        <v>360</v>
      </c>
      <c r="AE46" s="2">
        <v>43720.433298611111</v>
      </c>
      <c r="AF46" t="s">
        <v>359</v>
      </c>
      <c r="AG46" t="s">
        <v>14</v>
      </c>
      <c r="AH46">
        <v>0</v>
      </c>
      <c r="AI46">
        <v>12.173999999999999</v>
      </c>
      <c r="AJ46" s="3">
        <v>9767</v>
      </c>
      <c r="AK46" s="19">
        <v>1742.8119999999999</v>
      </c>
      <c r="AL46" t="s">
        <v>15</v>
      </c>
      <c r="AM46" t="s">
        <v>15</v>
      </c>
      <c r="AN46" t="s">
        <v>15</v>
      </c>
      <c r="AO46" t="s">
        <v>15</v>
      </c>
      <c r="AS46" s="18">
        <v>27</v>
      </c>
      <c r="AT46" s="8">
        <f t="shared" si="0"/>
        <v>2076.8377550433333</v>
      </c>
      <c r="AU46" s="8">
        <f t="shared" si="1"/>
        <v>1610.4722916987398</v>
      </c>
    </row>
    <row r="47" spans="1:47" customFormat="1" ht="14.4" x14ac:dyDescent="0.3">
      <c r="A47">
        <v>23</v>
      </c>
      <c r="B47" t="s">
        <v>361</v>
      </c>
      <c r="C47" s="2">
        <v>43725.417986111112</v>
      </c>
      <c r="D47" t="s">
        <v>332</v>
      </c>
      <c r="E47" t="s">
        <v>14</v>
      </c>
      <c r="F47">
        <v>0</v>
      </c>
      <c r="G47">
        <v>6.0350000000000001</v>
      </c>
      <c r="H47" s="3">
        <v>485986</v>
      </c>
      <c r="I47" s="19">
        <v>1064.8889999999999</v>
      </c>
      <c r="J47" t="s">
        <v>15</v>
      </c>
      <c r="K47" t="s">
        <v>15</v>
      </c>
      <c r="L47" t="s">
        <v>15</v>
      </c>
      <c r="M47" t="s">
        <v>15</v>
      </c>
      <c r="O47">
        <v>23</v>
      </c>
      <c r="P47" t="s">
        <v>361</v>
      </c>
      <c r="Q47" s="2">
        <v>43725.417986111112</v>
      </c>
      <c r="R47" t="s">
        <v>332</v>
      </c>
      <c r="S47" t="s">
        <v>14</v>
      </c>
      <c r="T47">
        <v>0</v>
      </c>
      <c r="U47">
        <v>5.9889999999999999</v>
      </c>
      <c r="V47" s="3">
        <v>3898</v>
      </c>
      <c r="W47" s="19">
        <v>1055.107</v>
      </c>
      <c r="X47" t="s">
        <v>15</v>
      </c>
      <c r="Y47" t="s">
        <v>15</v>
      </c>
      <c r="Z47" t="s">
        <v>15</v>
      </c>
      <c r="AA47" t="s">
        <v>15</v>
      </c>
      <c r="AC47">
        <v>23</v>
      </c>
      <c r="AD47" t="s">
        <v>361</v>
      </c>
      <c r="AE47" s="2">
        <v>43725.417986111112</v>
      </c>
      <c r="AF47" t="s">
        <v>332</v>
      </c>
      <c r="AG47" t="s">
        <v>14</v>
      </c>
      <c r="AH47">
        <v>0</v>
      </c>
      <c r="AI47">
        <v>12.193</v>
      </c>
      <c r="AJ47" s="3">
        <v>7477</v>
      </c>
      <c r="AK47" s="19">
        <v>1348.086</v>
      </c>
      <c r="AL47" t="s">
        <v>15</v>
      </c>
      <c r="AM47" t="s">
        <v>15</v>
      </c>
      <c r="AN47" t="s">
        <v>15</v>
      </c>
      <c r="AO47" t="s">
        <v>15</v>
      </c>
      <c r="AS47" s="18">
        <v>28</v>
      </c>
      <c r="AT47" s="8">
        <f t="shared" si="0"/>
        <v>1201.5175709832533</v>
      </c>
      <c r="AU47" s="8">
        <f t="shared" si="1"/>
        <v>1257.7703639971398</v>
      </c>
    </row>
    <row r="48" spans="1:47" customFormat="1" ht="14.4" x14ac:dyDescent="0.3">
      <c r="A48">
        <v>64</v>
      </c>
      <c r="B48" t="s">
        <v>362</v>
      </c>
      <c r="C48" s="2">
        <v>43731.441099537034</v>
      </c>
      <c r="D48" t="s">
        <v>332</v>
      </c>
      <c r="E48" t="s">
        <v>14</v>
      </c>
      <c r="F48">
        <v>0</v>
      </c>
      <c r="G48">
        <v>6.0359999999999996</v>
      </c>
      <c r="H48" s="3">
        <v>422749</v>
      </c>
      <c r="I48">
        <v>930.33799999999997</v>
      </c>
      <c r="J48" t="s">
        <v>15</v>
      </c>
      <c r="K48" t="s">
        <v>15</v>
      </c>
      <c r="L48" t="s">
        <v>15</v>
      </c>
      <c r="M48" t="s">
        <v>15</v>
      </c>
      <c r="O48">
        <v>64</v>
      </c>
      <c r="P48" t="s">
        <v>362</v>
      </c>
      <c r="Q48" s="2">
        <v>43731.441099537034</v>
      </c>
      <c r="R48" t="s">
        <v>332</v>
      </c>
      <c r="S48" t="s">
        <v>14</v>
      </c>
      <c r="T48">
        <v>0</v>
      </c>
      <c r="U48">
        <v>5.992</v>
      </c>
      <c r="V48" s="3">
        <v>4039</v>
      </c>
      <c r="W48" s="19">
        <v>1088.1659999999999</v>
      </c>
      <c r="X48" t="s">
        <v>15</v>
      </c>
      <c r="Y48" t="s">
        <v>15</v>
      </c>
      <c r="Z48" t="s">
        <v>15</v>
      </c>
      <c r="AA48" t="s">
        <v>15</v>
      </c>
      <c r="AC48">
        <v>64</v>
      </c>
      <c r="AD48" t="s">
        <v>362</v>
      </c>
      <c r="AE48" s="2">
        <v>43731.441099537034</v>
      </c>
      <c r="AF48" t="s">
        <v>332</v>
      </c>
      <c r="AG48" t="s">
        <v>14</v>
      </c>
      <c r="AH48">
        <v>0</v>
      </c>
      <c r="AI48">
        <v>12.196999999999999</v>
      </c>
      <c r="AJ48" s="3">
        <v>6981</v>
      </c>
      <c r="AK48" s="19">
        <v>1262.691</v>
      </c>
      <c r="AL48" t="s">
        <v>15</v>
      </c>
      <c r="AM48" t="s">
        <v>15</v>
      </c>
      <c r="AN48" t="s">
        <v>15</v>
      </c>
      <c r="AO48" t="s">
        <v>15</v>
      </c>
      <c r="AS48" s="18">
        <v>29</v>
      </c>
      <c r="AT48" s="8">
        <f t="shared" si="0"/>
        <v>1061.3184987082716</v>
      </c>
      <c r="AU48" s="8">
        <f t="shared" si="1"/>
        <v>1181.3947770102598</v>
      </c>
    </row>
    <row r="49" spans="1:47" customFormat="1" ht="14.4" x14ac:dyDescent="0.3">
      <c r="A49">
        <v>66</v>
      </c>
      <c r="B49" t="s">
        <v>363</v>
      </c>
      <c r="C49" s="2">
        <v>43738.414004629631</v>
      </c>
      <c r="D49" t="s">
        <v>332</v>
      </c>
      <c r="E49" t="s">
        <v>14</v>
      </c>
      <c r="F49">
        <v>0</v>
      </c>
      <c r="G49">
        <v>6.032</v>
      </c>
      <c r="H49" s="3">
        <v>855295</v>
      </c>
      <c r="I49" s="19">
        <v>1828.079</v>
      </c>
      <c r="J49" t="s">
        <v>15</v>
      </c>
      <c r="K49" t="s">
        <v>15</v>
      </c>
      <c r="L49" t="s">
        <v>15</v>
      </c>
      <c r="M49" t="s">
        <v>15</v>
      </c>
      <c r="O49">
        <v>66</v>
      </c>
      <c r="P49" t="s">
        <v>363</v>
      </c>
      <c r="Q49" s="2">
        <v>43738.414004629631</v>
      </c>
      <c r="R49" t="s">
        <v>332</v>
      </c>
      <c r="S49" t="s">
        <v>14</v>
      </c>
      <c r="T49">
        <v>0</v>
      </c>
      <c r="U49">
        <v>5.9870000000000001</v>
      </c>
      <c r="V49" s="3">
        <v>6922</v>
      </c>
      <c r="W49" s="19">
        <v>1762.9970000000001</v>
      </c>
      <c r="X49" t="s">
        <v>15</v>
      </c>
      <c r="Y49" t="s">
        <v>15</v>
      </c>
      <c r="Z49" t="s">
        <v>15</v>
      </c>
      <c r="AA49" t="s">
        <v>15</v>
      </c>
      <c r="AC49">
        <v>66</v>
      </c>
      <c r="AD49" t="s">
        <v>363</v>
      </c>
      <c r="AE49" s="2">
        <v>43738.414004629631</v>
      </c>
      <c r="AF49" t="s">
        <v>332</v>
      </c>
      <c r="AG49" t="s">
        <v>14</v>
      </c>
      <c r="AH49">
        <v>0</v>
      </c>
      <c r="AI49">
        <v>12.18</v>
      </c>
      <c r="AJ49" s="3">
        <v>9466</v>
      </c>
      <c r="AK49" s="19">
        <v>1691.0309999999999</v>
      </c>
      <c r="AL49" t="s">
        <v>15</v>
      </c>
      <c r="AM49" t="s">
        <v>15</v>
      </c>
      <c r="AN49" t="s">
        <v>15</v>
      </c>
      <c r="AO49" t="s">
        <v>15</v>
      </c>
      <c r="AS49" s="18">
        <v>30</v>
      </c>
      <c r="AT49" s="8">
        <f t="shared" si="0"/>
        <v>1919.9244518871926</v>
      </c>
      <c r="AU49" s="8">
        <f t="shared" si="1"/>
        <v>1564.1052012749599</v>
      </c>
    </row>
    <row r="50" spans="1:47" customFormat="1" ht="14.4" x14ac:dyDescent="0.3">
      <c r="A50">
        <v>68</v>
      </c>
      <c r="B50" t="s">
        <v>364</v>
      </c>
      <c r="C50" s="2">
        <v>43745.38689814815</v>
      </c>
      <c r="D50" t="s">
        <v>332</v>
      </c>
      <c r="E50" t="s">
        <v>14</v>
      </c>
      <c r="F50">
        <v>0</v>
      </c>
      <c r="G50">
        <v>6.0339999999999998</v>
      </c>
      <c r="H50" s="3">
        <v>541748</v>
      </c>
      <c r="I50" s="19">
        <v>1182.558</v>
      </c>
      <c r="J50" t="s">
        <v>15</v>
      </c>
      <c r="K50" t="s">
        <v>15</v>
      </c>
      <c r="L50" t="s">
        <v>15</v>
      </c>
      <c r="M50" t="s">
        <v>15</v>
      </c>
      <c r="O50">
        <v>68</v>
      </c>
      <c r="P50" t="s">
        <v>364</v>
      </c>
      <c r="Q50" s="2">
        <v>43745.38689814815</v>
      </c>
      <c r="R50" t="s">
        <v>332</v>
      </c>
      <c r="S50" t="s">
        <v>14</v>
      </c>
      <c r="T50">
        <v>0</v>
      </c>
      <c r="U50">
        <v>5.984</v>
      </c>
      <c r="V50" s="3">
        <v>5015</v>
      </c>
      <c r="W50" s="19">
        <v>1316.559</v>
      </c>
      <c r="X50" t="s">
        <v>15</v>
      </c>
      <c r="Y50" t="s">
        <v>15</v>
      </c>
      <c r="Z50" t="s">
        <v>15</v>
      </c>
      <c r="AA50" t="s">
        <v>15</v>
      </c>
      <c r="AC50">
        <v>68</v>
      </c>
      <c r="AD50" t="s">
        <v>364</v>
      </c>
      <c r="AE50" s="2">
        <v>43745.38689814815</v>
      </c>
      <c r="AF50" t="s">
        <v>332</v>
      </c>
      <c r="AG50" t="s">
        <v>14</v>
      </c>
      <c r="AH50">
        <v>0</v>
      </c>
      <c r="AI50">
        <v>12.189</v>
      </c>
      <c r="AJ50" s="3">
        <v>5883</v>
      </c>
      <c r="AK50" s="19">
        <v>1073.423</v>
      </c>
      <c r="AL50" t="s">
        <v>15</v>
      </c>
      <c r="AM50" t="s">
        <v>15</v>
      </c>
      <c r="AN50" t="s">
        <v>15</v>
      </c>
      <c r="AO50" t="s">
        <v>15</v>
      </c>
      <c r="AS50" s="18">
        <v>31</v>
      </c>
      <c r="AT50" s="8">
        <f t="shared" si="0"/>
        <v>1320.975094354837</v>
      </c>
      <c r="AU50" s="8">
        <f t="shared" si="1"/>
        <v>1012.34355866274</v>
      </c>
    </row>
    <row r="51" spans="1:47" customFormat="1" ht="14.4" x14ac:dyDescent="0.3">
      <c r="A51">
        <v>21</v>
      </c>
      <c r="B51" t="s">
        <v>365</v>
      </c>
      <c r="C51" s="2">
        <v>43747.455011574071</v>
      </c>
      <c r="D51" t="s">
        <v>332</v>
      </c>
      <c r="E51" t="s">
        <v>14</v>
      </c>
      <c r="F51">
        <v>0</v>
      </c>
      <c r="G51">
        <v>6.0359999999999996</v>
      </c>
      <c r="H51" s="3">
        <v>1024913</v>
      </c>
      <c r="I51" s="19">
        <v>2166.6480000000001</v>
      </c>
      <c r="J51" t="s">
        <v>15</v>
      </c>
      <c r="K51" t="s">
        <v>15</v>
      </c>
      <c r="L51" t="s">
        <v>15</v>
      </c>
      <c r="M51" t="s">
        <v>15</v>
      </c>
      <c r="O51">
        <v>21</v>
      </c>
      <c r="P51" t="s">
        <v>365</v>
      </c>
      <c r="Q51" s="2">
        <v>43747.455011574071</v>
      </c>
      <c r="R51" t="s">
        <v>332</v>
      </c>
      <c r="S51" t="s">
        <v>14</v>
      </c>
      <c r="T51">
        <v>0</v>
      </c>
      <c r="U51">
        <v>5.9930000000000003</v>
      </c>
      <c r="V51" s="3">
        <v>9775</v>
      </c>
      <c r="W51" s="19">
        <v>2430.8440000000001</v>
      </c>
      <c r="X51" t="s">
        <v>15</v>
      </c>
      <c r="Y51" t="s">
        <v>15</v>
      </c>
      <c r="Z51" t="s">
        <v>15</v>
      </c>
      <c r="AA51" t="s">
        <v>15</v>
      </c>
      <c r="AC51">
        <v>21</v>
      </c>
      <c r="AD51" t="s">
        <v>365</v>
      </c>
      <c r="AE51" s="2">
        <v>43747.455011574071</v>
      </c>
      <c r="AF51" t="s">
        <v>332</v>
      </c>
      <c r="AG51" t="s">
        <v>14</v>
      </c>
      <c r="AH51">
        <v>0</v>
      </c>
      <c r="AI51">
        <v>12.188000000000001</v>
      </c>
      <c r="AJ51" s="3">
        <v>10104</v>
      </c>
      <c r="AK51" s="19">
        <v>1800.9390000000001</v>
      </c>
      <c r="AL51" t="s">
        <v>15</v>
      </c>
      <c r="AM51" t="s">
        <v>15</v>
      </c>
      <c r="AN51" t="s">
        <v>15</v>
      </c>
      <c r="AO51" t="s">
        <v>15</v>
      </c>
      <c r="AS51" s="18">
        <v>32</v>
      </c>
      <c r="AT51" s="8">
        <f t="shared" si="0"/>
        <v>2583.0424440143756</v>
      </c>
      <c r="AU51" s="8">
        <f t="shared" si="1"/>
        <v>1662.3876697305598</v>
      </c>
    </row>
    <row r="52" spans="1:47" customFormat="1" ht="14.4" x14ac:dyDescent="0.3">
      <c r="A52">
        <v>70</v>
      </c>
      <c r="B52" t="s">
        <v>366</v>
      </c>
      <c r="C52" s="2">
        <v>43752.398715277777</v>
      </c>
      <c r="D52" t="s">
        <v>332</v>
      </c>
      <c r="E52" t="s">
        <v>14</v>
      </c>
      <c r="F52">
        <v>0</v>
      </c>
      <c r="G52">
        <v>6.0910000000000002</v>
      </c>
      <c r="H52" s="3">
        <v>1094930</v>
      </c>
      <c r="I52" s="19">
        <v>2304.377</v>
      </c>
      <c r="J52" t="s">
        <v>15</v>
      </c>
      <c r="K52" t="s">
        <v>15</v>
      </c>
      <c r="L52" t="s">
        <v>15</v>
      </c>
      <c r="M52" t="s">
        <v>15</v>
      </c>
      <c r="O52">
        <v>70</v>
      </c>
      <c r="P52" t="s">
        <v>366</v>
      </c>
      <c r="Q52" s="2">
        <v>43752.398715277777</v>
      </c>
      <c r="R52" t="s">
        <v>332</v>
      </c>
      <c r="S52" t="s">
        <v>14</v>
      </c>
      <c r="T52">
        <v>0</v>
      </c>
      <c r="U52">
        <v>6.0460000000000003</v>
      </c>
      <c r="V52" s="3">
        <v>8707</v>
      </c>
      <c r="W52" s="19">
        <v>2180.7260000000001</v>
      </c>
      <c r="X52" t="s">
        <v>15</v>
      </c>
      <c r="Y52" t="s">
        <v>15</v>
      </c>
      <c r="Z52" t="s">
        <v>15</v>
      </c>
      <c r="AA52" t="s">
        <v>15</v>
      </c>
      <c r="AC52">
        <v>70</v>
      </c>
      <c r="AD52" t="s">
        <v>366</v>
      </c>
      <c r="AE52" s="2">
        <v>43752.398715277777</v>
      </c>
      <c r="AF52" t="s">
        <v>332</v>
      </c>
      <c r="AG52" t="s">
        <v>14</v>
      </c>
      <c r="AH52">
        <v>0</v>
      </c>
      <c r="AI52">
        <v>12.242000000000001</v>
      </c>
      <c r="AJ52" s="3">
        <v>10798</v>
      </c>
      <c r="AK52" s="19">
        <v>1920.5440000000001</v>
      </c>
      <c r="AL52" t="s">
        <v>15</v>
      </c>
      <c r="AM52" t="s">
        <v>15</v>
      </c>
      <c r="AN52" t="s">
        <v>15</v>
      </c>
      <c r="AO52" t="s">
        <v>15</v>
      </c>
      <c r="AS52" s="18">
        <v>33</v>
      </c>
      <c r="AT52" s="8">
        <f t="shared" si="0"/>
        <v>2340.9785003911675</v>
      </c>
      <c r="AU52" s="8">
        <f t="shared" si="1"/>
        <v>1769.3085155386398</v>
      </c>
    </row>
    <row r="53" spans="1:47" customFormat="1" ht="14.4" x14ac:dyDescent="0.3">
      <c r="A53">
        <v>72</v>
      </c>
      <c r="B53" t="s">
        <v>367</v>
      </c>
      <c r="C53" s="2">
        <v>43755.410127314812</v>
      </c>
      <c r="D53" t="s">
        <v>332</v>
      </c>
      <c r="E53" t="s">
        <v>14</v>
      </c>
      <c r="F53">
        <v>0</v>
      </c>
      <c r="G53">
        <v>6.0570000000000004</v>
      </c>
      <c r="H53" s="3">
        <v>854491</v>
      </c>
      <c r="I53" s="19">
        <v>1826.4559999999999</v>
      </c>
      <c r="J53" t="s">
        <v>15</v>
      </c>
      <c r="K53" t="s">
        <v>15</v>
      </c>
      <c r="L53" t="s">
        <v>15</v>
      </c>
      <c r="M53" t="s">
        <v>15</v>
      </c>
      <c r="O53">
        <v>72</v>
      </c>
      <c r="P53" t="s">
        <v>367</v>
      </c>
      <c r="Q53" s="2">
        <v>43755.410127314812</v>
      </c>
      <c r="R53" t="s">
        <v>332</v>
      </c>
      <c r="S53" t="s">
        <v>14</v>
      </c>
      <c r="T53">
        <v>0</v>
      </c>
      <c r="U53">
        <v>6.01</v>
      </c>
      <c r="V53" s="3">
        <v>7202</v>
      </c>
      <c r="W53" s="19">
        <v>1828.4559999999999</v>
      </c>
      <c r="X53" t="s">
        <v>15</v>
      </c>
      <c r="Y53" t="s">
        <v>15</v>
      </c>
      <c r="Z53" t="s">
        <v>15</v>
      </c>
      <c r="AA53" t="s">
        <v>15</v>
      </c>
      <c r="AC53">
        <v>72</v>
      </c>
      <c r="AD53" t="s">
        <v>367</v>
      </c>
      <c r="AE53" s="2">
        <v>43755.410127314812</v>
      </c>
      <c r="AF53" t="s">
        <v>332</v>
      </c>
      <c r="AG53" t="s">
        <v>14</v>
      </c>
      <c r="AH53">
        <v>0</v>
      </c>
      <c r="AI53">
        <v>12.236000000000001</v>
      </c>
      <c r="AJ53" s="3">
        <v>9472</v>
      </c>
      <c r="AK53" s="19">
        <v>1692.078</v>
      </c>
      <c r="AL53" t="s">
        <v>15</v>
      </c>
      <c r="AM53" t="s">
        <v>15</v>
      </c>
      <c r="AN53" t="s">
        <v>15</v>
      </c>
      <c r="AO53" t="s">
        <v>15</v>
      </c>
      <c r="AS53" s="18">
        <v>34</v>
      </c>
      <c r="AT53" s="8">
        <f t="shared" si="0"/>
        <v>1918.5466037564079</v>
      </c>
      <c r="AU53" s="8">
        <f t="shared" si="1"/>
        <v>1565.0294398054398</v>
      </c>
    </row>
    <row r="54" spans="1:47" customFormat="1" ht="14.4" x14ac:dyDescent="0.3">
      <c r="A54">
        <v>76</v>
      </c>
      <c r="B54" t="s">
        <v>368</v>
      </c>
      <c r="C54" s="2">
        <v>43759.381481481483</v>
      </c>
      <c r="D54" t="s">
        <v>332</v>
      </c>
      <c r="E54" t="s">
        <v>14</v>
      </c>
      <c r="F54">
        <v>0</v>
      </c>
      <c r="G54">
        <v>6.0410000000000004</v>
      </c>
      <c r="H54" s="3">
        <v>959104</v>
      </c>
      <c r="I54" s="19">
        <v>2036.1289999999999</v>
      </c>
      <c r="J54" t="s">
        <v>15</v>
      </c>
      <c r="K54" t="s">
        <v>15</v>
      </c>
      <c r="L54" t="s">
        <v>15</v>
      </c>
      <c r="M54" t="s">
        <v>15</v>
      </c>
      <c r="O54">
        <v>76</v>
      </c>
      <c r="P54" t="s">
        <v>368</v>
      </c>
      <c r="Q54" s="2">
        <v>43759.381481481483</v>
      </c>
      <c r="R54" t="s">
        <v>332</v>
      </c>
      <c r="S54" t="s">
        <v>14</v>
      </c>
      <c r="T54">
        <v>0</v>
      </c>
      <c r="U54">
        <v>6.0030000000000001</v>
      </c>
      <c r="V54" s="3">
        <v>7877</v>
      </c>
      <c r="W54" s="19">
        <v>1986.41</v>
      </c>
      <c r="X54" t="s">
        <v>15</v>
      </c>
      <c r="Y54" t="s">
        <v>15</v>
      </c>
      <c r="Z54" t="s">
        <v>15</v>
      </c>
      <c r="AA54" t="s">
        <v>15</v>
      </c>
      <c r="AC54">
        <v>76</v>
      </c>
      <c r="AD54" t="s">
        <v>368</v>
      </c>
      <c r="AE54" s="2">
        <v>43759.381481481483</v>
      </c>
      <c r="AF54" t="s">
        <v>332</v>
      </c>
      <c r="AG54" t="s">
        <v>14</v>
      </c>
      <c r="AH54">
        <v>0</v>
      </c>
      <c r="AI54">
        <v>12.199</v>
      </c>
      <c r="AJ54" s="3">
        <v>9747</v>
      </c>
      <c r="AK54" s="19">
        <v>1739.4749999999999</v>
      </c>
      <c r="AL54" t="s">
        <v>15</v>
      </c>
      <c r="AM54" t="s">
        <v>15</v>
      </c>
      <c r="AN54" t="s">
        <v>15</v>
      </c>
      <c r="AO54" t="s">
        <v>15</v>
      </c>
      <c r="AS54" s="18">
        <v>35</v>
      </c>
      <c r="AT54" s="8">
        <f t="shared" si="0"/>
        <v>2091.0030446467072</v>
      </c>
      <c r="AU54" s="8">
        <f t="shared" si="1"/>
        <v>1607.3913507539398</v>
      </c>
    </row>
    <row r="55" spans="1:47" customFormat="1" ht="14.4" x14ac:dyDescent="0.3">
      <c r="A55">
        <v>19</v>
      </c>
      <c r="B55" t="s">
        <v>369</v>
      </c>
      <c r="C55" s="2">
        <v>43761.470138888886</v>
      </c>
      <c r="D55" t="s">
        <v>332</v>
      </c>
      <c r="E55" t="s">
        <v>14</v>
      </c>
      <c r="F55">
        <v>0</v>
      </c>
      <c r="G55">
        <v>6.0549999999999997</v>
      </c>
      <c r="H55" s="3">
        <v>931283</v>
      </c>
      <c r="I55" s="19">
        <v>1980.634</v>
      </c>
      <c r="J55" t="s">
        <v>15</v>
      </c>
      <c r="K55" t="s">
        <v>15</v>
      </c>
      <c r="L55" t="s">
        <v>15</v>
      </c>
      <c r="M55" t="s">
        <v>15</v>
      </c>
      <c r="O55">
        <v>19</v>
      </c>
      <c r="P55" t="s">
        <v>369</v>
      </c>
      <c r="Q55" s="2">
        <v>43761.470138888886</v>
      </c>
      <c r="R55" t="s">
        <v>332</v>
      </c>
      <c r="S55" t="s">
        <v>14</v>
      </c>
      <c r="T55">
        <v>0</v>
      </c>
      <c r="U55">
        <v>6.0060000000000002</v>
      </c>
      <c r="V55" s="3">
        <v>8444</v>
      </c>
      <c r="W55" s="19">
        <v>2119.1570000000002</v>
      </c>
      <c r="X55" t="s">
        <v>15</v>
      </c>
      <c r="Y55" t="s">
        <v>15</v>
      </c>
      <c r="Z55" t="s">
        <v>15</v>
      </c>
      <c r="AA55" t="s">
        <v>15</v>
      </c>
      <c r="AC55">
        <v>19</v>
      </c>
      <c r="AD55" t="s">
        <v>369</v>
      </c>
      <c r="AE55" s="2">
        <v>43761.470138888886</v>
      </c>
      <c r="AF55" t="s">
        <v>332</v>
      </c>
      <c r="AG55" t="s">
        <v>14</v>
      </c>
      <c r="AH55">
        <v>0</v>
      </c>
      <c r="AI55">
        <v>12.227</v>
      </c>
      <c r="AJ55" s="3">
        <v>9868</v>
      </c>
      <c r="AK55" s="19">
        <v>1760.278</v>
      </c>
      <c r="AL55" t="s">
        <v>15</v>
      </c>
      <c r="AM55" t="s">
        <v>15</v>
      </c>
      <c r="AN55" t="s">
        <v>15</v>
      </c>
      <c r="AO55" t="s">
        <v>15</v>
      </c>
      <c r="AS55" s="18">
        <v>36</v>
      </c>
      <c r="AT55" s="8">
        <f t="shared" si="0"/>
        <v>2046.4819372082811</v>
      </c>
      <c r="AU55" s="8">
        <f t="shared" si="1"/>
        <v>1626.0311981878399</v>
      </c>
    </row>
    <row r="56" spans="1:47" customFormat="1" ht="14.4" x14ac:dyDescent="0.3">
      <c r="A56">
        <v>28</v>
      </c>
      <c r="B56" t="s">
        <v>370</v>
      </c>
      <c r="C56" s="2">
        <v>43762.755613425928</v>
      </c>
      <c r="D56" t="s">
        <v>332</v>
      </c>
      <c r="E56" t="s">
        <v>14</v>
      </c>
      <c r="F56">
        <v>0</v>
      </c>
      <c r="G56">
        <v>6.0620000000000003</v>
      </c>
      <c r="H56" s="3">
        <v>934729</v>
      </c>
      <c r="I56" s="19">
        <v>1987.519</v>
      </c>
      <c r="J56" t="s">
        <v>15</v>
      </c>
      <c r="K56" t="s">
        <v>15</v>
      </c>
      <c r="L56" t="s">
        <v>15</v>
      </c>
      <c r="M56" t="s">
        <v>15</v>
      </c>
      <c r="O56">
        <v>28</v>
      </c>
      <c r="P56" t="s">
        <v>370</v>
      </c>
      <c r="Q56" s="2">
        <v>43762.755613425928</v>
      </c>
      <c r="R56" t="s">
        <v>332</v>
      </c>
      <c r="S56" t="s">
        <v>14</v>
      </c>
      <c r="T56">
        <v>0</v>
      </c>
      <c r="U56">
        <v>6.0140000000000002</v>
      </c>
      <c r="V56" s="3">
        <v>8478</v>
      </c>
      <c r="W56" s="19">
        <v>2127.2330000000002</v>
      </c>
      <c r="X56" t="s">
        <v>15</v>
      </c>
      <c r="Y56" t="s">
        <v>15</v>
      </c>
      <c r="Z56" t="s">
        <v>15</v>
      </c>
      <c r="AA56" t="s">
        <v>15</v>
      </c>
      <c r="AC56">
        <v>28</v>
      </c>
      <c r="AD56" t="s">
        <v>370</v>
      </c>
      <c r="AE56" s="2">
        <v>43762.755613425928</v>
      </c>
      <c r="AF56" t="s">
        <v>332</v>
      </c>
      <c r="AG56" t="s">
        <v>14</v>
      </c>
      <c r="AH56">
        <v>0</v>
      </c>
      <c r="AI56">
        <v>12.244999999999999</v>
      </c>
      <c r="AJ56" s="3">
        <v>9635</v>
      </c>
      <c r="AK56" s="19">
        <v>1720.136</v>
      </c>
      <c r="AL56" t="s">
        <v>15</v>
      </c>
      <c r="AM56" t="s">
        <v>15</v>
      </c>
      <c r="AN56" t="s">
        <v>15</v>
      </c>
      <c r="AO56" t="s">
        <v>15</v>
      </c>
      <c r="AS56" s="18">
        <v>37</v>
      </c>
      <c r="AT56" s="8">
        <f t="shared" si="0"/>
        <v>2052.0492419480197</v>
      </c>
      <c r="AU56" s="8">
        <f t="shared" si="1"/>
        <v>1590.1382686284996</v>
      </c>
    </row>
    <row r="57" spans="1:47" customFormat="1" ht="14.4" x14ac:dyDescent="0.3">
      <c r="A57">
        <v>26</v>
      </c>
      <c r="B57" t="s">
        <v>371</v>
      </c>
      <c r="C57" s="2">
        <v>43781.400405092594</v>
      </c>
      <c r="D57" t="s">
        <v>332</v>
      </c>
      <c r="E57" t="s">
        <v>14</v>
      </c>
      <c r="F57">
        <v>0</v>
      </c>
      <c r="G57">
        <v>6.0650000000000004</v>
      </c>
      <c r="H57" s="3">
        <v>781012</v>
      </c>
      <c r="I57" s="19">
        <v>1677.5250000000001</v>
      </c>
      <c r="J57" t="s">
        <v>15</v>
      </c>
      <c r="K57" t="s">
        <v>15</v>
      </c>
      <c r="L57" t="s">
        <v>15</v>
      </c>
      <c r="M57" t="s">
        <v>15</v>
      </c>
      <c r="O57">
        <v>26</v>
      </c>
      <c r="P57" t="s">
        <v>371</v>
      </c>
      <c r="Q57" s="2">
        <v>43781.400405092594</v>
      </c>
      <c r="R57" t="s">
        <v>332</v>
      </c>
      <c r="S57" t="s">
        <v>14</v>
      </c>
      <c r="T57">
        <v>0</v>
      </c>
      <c r="U57">
        <v>6.02</v>
      </c>
      <c r="V57" s="3">
        <v>5957</v>
      </c>
      <c r="W57" s="19">
        <v>1537.068</v>
      </c>
      <c r="X57" t="s">
        <v>15</v>
      </c>
      <c r="Y57" t="s">
        <v>15</v>
      </c>
      <c r="Z57" t="s">
        <v>15</v>
      </c>
      <c r="AA57" t="s">
        <v>15</v>
      </c>
      <c r="AC57">
        <v>26</v>
      </c>
      <c r="AD57" t="s">
        <v>371</v>
      </c>
      <c r="AE57" s="2">
        <v>43781.400405092594</v>
      </c>
      <c r="AF57" t="s">
        <v>332</v>
      </c>
      <c r="AG57" t="s">
        <v>14</v>
      </c>
      <c r="AH57">
        <v>0</v>
      </c>
      <c r="AI57">
        <v>12.244999999999999</v>
      </c>
      <c r="AJ57" s="3">
        <v>8582</v>
      </c>
      <c r="AK57" s="19">
        <v>1538.6110000000001</v>
      </c>
      <c r="AL57" t="s">
        <v>15</v>
      </c>
      <c r="AM57" t="s">
        <v>15</v>
      </c>
      <c r="AN57" t="s">
        <v>15</v>
      </c>
      <c r="AO57" t="s">
        <v>15</v>
      </c>
      <c r="AS57" s="18">
        <v>38</v>
      </c>
      <c r="AT57" s="8">
        <f t="shared" si="0"/>
        <v>1789.1931827543249</v>
      </c>
      <c r="AU57" s="8">
        <f t="shared" si="1"/>
        <v>1427.9440181658399</v>
      </c>
    </row>
    <row r="58" spans="1:47" customFormat="1" ht="14.4" x14ac:dyDescent="0.3">
      <c r="A58">
        <v>22</v>
      </c>
      <c r="B58" t="s">
        <v>372</v>
      </c>
      <c r="C58" s="2">
        <v>43784.796412037038</v>
      </c>
      <c r="D58" t="s">
        <v>332</v>
      </c>
      <c r="E58" t="s">
        <v>14</v>
      </c>
      <c r="F58">
        <v>0</v>
      </c>
      <c r="G58">
        <v>6.0759999999999996</v>
      </c>
      <c r="H58" s="3">
        <v>859140</v>
      </c>
      <c r="I58" s="19">
        <v>1835.8320000000001</v>
      </c>
      <c r="J58" t="s">
        <v>15</v>
      </c>
      <c r="K58" t="s">
        <v>15</v>
      </c>
      <c r="L58" t="s">
        <v>15</v>
      </c>
      <c r="M58" t="s">
        <v>15</v>
      </c>
      <c r="O58">
        <v>22</v>
      </c>
      <c r="P58" t="s">
        <v>372</v>
      </c>
      <c r="Q58" s="2">
        <v>43784.796412037038</v>
      </c>
      <c r="R58" t="s">
        <v>332</v>
      </c>
      <c r="S58" t="s">
        <v>14</v>
      </c>
      <c r="T58">
        <v>0</v>
      </c>
      <c r="U58">
        <v>6.0289999999999999</v>
      </c>
      <c r="V58" s="3">
        <v>7273</v>
      </c>
      <c r="W58" s="19">
        <v>1845.1659999999999</v>
      </c>
      <c r="X58" t="s">
        <v>15</v>
      </c>
      <c r="Y58" t="s">
        <v>15</v>
      </c>
      <c r="Z58" t="s">
        <v>15</v>
      </c>
      <c r="AA58" t="s">
        <v>15</v>
      </c>
      <c r="AC58">
        <v>22</v>
      </c>
      <c r="AD58" t="s">
        <v>372</v>
      </c>
      <c r="AE58" s="2">
        <v>43784.796412037038</v>
      </c>
      <c r="AF58" t="s">
        <v>332</v>
      </c>
      <c r="AG58" t="s">
        <v>14</v>
      </c>
      <c r="AH58">
        <v>0</v>
      </c>
      <c r="AI58">
        <v>12.266999999999999</v>
      </c>
      <c r="AJ58" s="3">
        <v>8986</v>
      </c>
      <c r="AK58" s="19">
        <v>1608.3330000000001</v>
      </c>
      <c r="AL58" t="s">
        <v>15</v>
      </c>
      <c r="AM58" t="s">
        <v>15</v>
      </c>
      <c r="AN58" t="s">
        <v>15</v>
      </c>
      <c r="AO58" t="s">
        <v>15</v>
      </c>
      <c r="AS58" s="18">
        <v>39</v>
      </c>
      <c r="AT58" s="8">
        <f t="shared" si="0"/>
        <v>1926.5025566693203</v>
      </c>
      <c r="AU58" s="8">
        <f t="shared" si="1"/>
        <v>1490.1690721613597</v>
      </c>
    </row>
    <row r="59" spans="1:47" customFormat="1" ht="14.4" x14ac:dyDescent="0.3">
      <c r="A59">
        <v>20</v>
      </c>
      <c r="B59" t="s">
        <v>373</v>
      </c>
      <c r="C59" s="2">
        <v>43790.383391203701</v>
      </c>
      <c r="D59" t="s">
        <v>332</v>
      </c>
      <c r="E59" t="s">
        <v>14</v>
      </c>
      <c r="F59">
        <v>0</v>
      </c>
      <c r="G59">
        <v>6.0540000000000003</v>
      </c>
      <c r="H59" s="3">
        <v>856045</v>
      </c>
      <c r="I59" s="19">
        <v>1829.5920000000001</v>
      </c>
      <c r="J59" t="s">
        <v>15</v>
      </c>
      <c r="K59" t="s">
        <v>15</v>
      </c>
      <c r="L59" t="s">
        <v>15</v>
      </c>
      <c r="M59" t="s">
        <v>15</v>
      </c>
      <c r="O59">
        <v>20</v>
      </c>
      <c r="P59" t="s">
        <v>373</v>
      </c>
      <c r="Q59" s="2">
        <v>43790.383391203701</v>
      </c>
      <c r="R59" t="s">
        <v>332</v>
      </c>
      <c r="S59" t="s">
        <v>14</v>
      </c>
      <c r="T59">
        <v>0</v>
      </c>
      <c r="U59">
        <v>6.0090000000000003</v>
      </c>
      <c r="V59" s="3">
        <v>7038</v>
      </c>
      <c r="W59" s="19">
        <v>1790.2139999999999</v>
      </c>
      <c r="X59" t="s">
        <v>15</v>
      </c>
      <c r="Y59" t="s">
        <v>15</v>
      </c>
      <c r="Z59" t="s">
        <v>15</v>
      </c>
      <c r="AA59" t="s">
        <v>15</v>
      </c>
      <c r="AC59">
        <v>20</v>
      </c>
      <c r="AD59" t="s">
        <v>373</v>
      </c>
      <c r="AE59" s="2">
        <v>43790.383391203701</v>
      </c>
      <c r="AF59" t="s">
        <v>332</v>
      </c>
      <c r="AG59" t="s">
        <v>14</v>
      </c>
      <c r="AH59">
        <v>0</v>
      </c>
      <c r="AI59">
        <v>12.244</v>
      </c>
      <c r="AJ59" s="3">
        <v>8847</v>
      </c>
      <c r="AK59" s="19">
        <v>1584.229</v>
      </c>
      <c r="AL59" t="s">
        <v>15</v>
      </c>
      <c r="AM59" t="s">
        <v>15</v>
      </c>
      <c r="AN59" t="s">
        <v>15</v>
      </c>
      <c r="AO59" t="s">
        <v>15</v>
      </c>
      <c r="AS59" s="18">
        <v>40</v>
      </c>
      <c r="AT59" s="8">
        <f t="shared" si="0"/>
        <v>1921.2090256956924</v>
      </c>
      <c r="AU59" s="8">
        <f t="shared" si="1"/>
        <v>1468.7594907179398</v>
      </c>
    </row>
    <row r="60" spans="1:47" customFormat="1" ht="14.4" x14ac:dyDescent="0.3">
      <c r="A60">
        <v>24</v>
      </c>
      <c r="B60" t="s">
        <v>374</v>
      </c>
      <c r="C60" s="2">
        <v>43833.573078703703</v>
      </c>
      <c r="D60" t="s">
        <v>332</v>
      </c>
      <c r="E60" t="s">
        <v>14</v>
      </c>
      <c r="F60">
        <v>0</v>
      </c>
      <c r="G60">
        <v>6.0330000000000004</v>
      </c>
      <c r="H60" s="3">
        <v>671558</v>
      </c>
      <c r="I60" s="19">
        <v>1453.0450000000001</v>
      </c>
      <c r="J60" t="s">
        <v>15</v>
      </c>
      <c r="K60" t="s">
        <v>15</v>
      </c>
      <c r="L60" t="s">
        <v>15</v>
      </c>
      <c r="M60" t="s">
        <v>15</v>
      </c>
      <c r="O60">
        <v>24</v>
      </c>
      <c r="P60" t="s">
        <v>374</v>
      </c>
      <c r="Q60" s="2">
        <v>43833.573078703703</v>
      </c>
      <c r="R60" t="s">
        <v>332</v>
      </c>
      <c r="S60" t="s">
        <v>14</v>
      </c>
      <c r="T60">
        <v>0</v>
      </c>
      <c r="U60">
        <v>5.9870000000000001</v>
      </c>
      <c r="V60" s="3">
        <v>5411</v>
      </c>
      <c r="W60" s="19">
        <v>1409.1980000000001</v>
      </c>
      <c r="X60" t="s">
        <v>15</v>
      </c>
      <c r="Y60" t="s">
        <v>15</v>
      </c>
      <c r="Z60" t="s">
        <v>15</v>
      </c>
      <c r="AA60" t="s">
        <v>15</v>
      </c>
      <c r="AC60">
        <v>24</v>
      </c>
      <c r="AD60" t="s">
        <v>374</v>
      </c>
      <c r="AE60" s="2">
        <v>43833.573078703703</v>
      </c>
      <c r="AF60" t="s">
        <v>332</v>
      </c>
      <c r="AG60" t="s">
        <v>14</v>
      </c>
      <c r="AH60">
        <v>0</v>
      </c>
      <c r="AI60">
        <v>12.218999999999999</v>
      </c>
      <c r="AJ60" s="3">
        <v>8173</v>
      </c>
      <c r="AK60" s="19">
        <v>1468.1289999999999</v>
      </c>
      <c r="AL60" t="s">
        <v>15</v>
      </c>
      <c r="AM60" t="s">
        <v>15</v>
      </c>
      <c r="AN60" t="s">
        <v>15</v>
      </c>
      <c r="AO60" t="s">
        <v>15</v>
      </c>
      <c r="AS60" s="18">
        <v>41</v>
      </c>
      <c r="AT60" s="8">
        <f t="shared" si="0"/>
        <v>1583.9285944111989</v>
      </c>
      <c r="AU60" s="8">
        <f t="shared" si="1"/>
        <v>1364.9530617811399</v>
      </c>
    </row>
    <row r="61" spans="1:47" customFormat="1" ht="14.4" x14ac:dyDescent="0.3">
      <c r="A61">
        <v>23</v>
      </c>
      <c r="B61" t="s">
        <v>375</v>
      </c>
      <c r="C61" s="2">
        <v>43858.507025462961</v>
      </c>
      <c r="D61" t="s">
        <v>332</v>
      </c>
      <c r="E61" t="s">
        <v>14</v>
      </c>
      <c r="F61">
        <v>0</v>
      </c>
      <c r="G61">
        <v>6.05</v>
      </c>
      <c r="H61" s="3">
        <v>1174334</v>
      </c>
      <c r="I61" s="19">
        <v>2459.1889999999999</v>
      </c>
      <c r="J61" t="s">
        <v>15</v>
      </c>
      <c r="K61" t="s">
        <v>15</v>
      </c>
      <c r="L61" t="s">
        <v>15</v>
      </c>
      <c r="M61" t="s">
        <v>15</v>
      </c>
      <c r="O61">
        <v>23</v>
      </c>
      <c r="P61" t="s">
        <v>375</v>
      </c>
      <c r="Q61" s="2">
        <v>43858.507025462961</v>
      </c>
      <c r="R61" t="s">
        <v>332</v>
      </c>
      <c r="S61" t="s">
        <v>14</v>
      </c>
      <c r="T61">
        <v>0</v>
      </c>
      <c r="U61">
        <v>6.0030000000000001</v>
      </c>
      <c r="V61" s="3">
        <v>9501</v>
      </c>
      <c r="W61" s="19">
        <v>2366.7150000000001</v>
      </c>
      <c r="X61" t="s">
        <v>15</v>
      </c>
      <c r="Y61" t="s">
        <v>15</v>
      </c>
      <c r="Z61" t="s">
        <v>15</v>
      </c>
      <c r="AA61" t="s">
        <v>15</v>
      </c>
      <c r="AC61">
        <v>23</v>
      </c>
      <c r="AD61" t="s">
        <v>375</v>
      </c>
      <c r="AE61" s="2">
        <v>43858.507025462961</v>
      </c>
      <c r="AF61" t="s">
        <v>332</v>
      </c>
      <c r="AG61" t="s">
        <v>14</v>
      </c>
      <c r="AH61">
        <v>0</v>
      </c>
      <c r="AI61">
        <v>12.257</v>
      </c>
      <c r="AJ61" s="3">
        <v>11271</v>
      </c>
      <c r="AK61" s="19">
        <v>2002.046</v>
      </c>
      <c r="AL61" t="s">
        <v>15</v>
      </c>
      <c r="AM61" t="s">
        <v>15</v>
      </c>
      <c r="AN61" t="s">
        <v>15</v>
      </c>
      <c r="AO61" t="s">
        <v>15</v>
      </c>
      <c r="AS61" s="18">
        <v>42</v>
      </c>
      <c r="AT61" s="8">
        <f t="shared" si="0"/>
        <v>2520.9404660243836</v>
      </c>
      <c r="AU61" s="8">
        <f t="shared" si="1"/>
        <v>1842.1880686830598</v>
      </c>
    </row>
    <row r="62" spans="1:47" customFormat="1" ht="14.4" x14ac:dyDescent="0.3">
      <c r="A62">
        <v>21</v>
      </c>
      <c r="B62" t="s">
        <v>376</v>
      </c>
      <c r="C62" s="2">
        <v>43873.582835648151</v>
      </c>
      <c r="D62" t="s">
        <v>332</v>
      </c>
      <c r="E62" t="s">
        <v>14</v>
      </c>
      <c r="F62">
        <v>0</v>
      </c>
      <c r="G62">
        <v>6.0430000000000001</v>
      </c>
      <c r="H62" s="3">
        <v>920392</v>
      </c>
      <c r="I62" s="19">
        <v>1958.857</v>
      </c>
      <c r="J62" t="s">
        <v>15</v>
      </c>
      <c r="K62" t="s">
        <v>15</v>
      </c>
      <c r="L62" t="s">
        <v>15</v>
      </c>
      <c r="M62" t="s">
        <v>15</v>
      </c>
      <c r="O62">
        <v>21</v>
      </c>
      <c r="P62" t="s">
        <v>376</v>
      </c>
      <c r="Q62" s="2">
        <v>43873.582835648151</v>
      </c>
      <c r="R62" t="s">
        <v>332</v>
      </c>
      <c r="S62" t="s">
        <v>14</v>
      </c>
      <c r="T62">
        <v>0</v>
      </c>
      <c r="U62">
        <v>5.9950000000000001</v>
      </c>
      <c r="V62" s="3">
        <v>9153</v>
      </c>
      <c r="W62" s="19">
        <v>2285.2280000000001</v>
      </c>
      <c r="X62" t="s">
        <v>15</v>
      </c>
      <c r="Y62" t="s">
        <v>15</v>
      </c>
      <c r="Z62" t="s">
        <v>15</v>
      </c>
      <c r="AA62" t="s">
        <v>15</v>
      </c>
      <c r="AC62">
        <v>21</v>
      </c>
      <c r="AD62" t="s">
        <v>376</v>
      </c>
      <c r="AE62" s="2">
        <v>43873.582835648151</v>
      </c>
      <c r="AF62" t="s">
        <v>332</v>
      </c>
      <c r="AG62" t="s">
        <v>14</v>
      </c>
      <c r="AH62">
        <v>0</v>
      </c>
      <c r="AI62">
        <v>12.24</v>
      </c>
      <c r="AJ62" s="3">
        <v>10662</v>
      </c>
      <c r="AK62" s="19">
        <v>1897.222</v>
      </c>
      <c r="AL62" t="s">
        <v>15</v>
      </c>
      <c r="AM62" t="s">
        <v>15</v>
      </c>
      <c r="AN62" t="s">
        <v>15</v>
      </c>
      <c r="AO62" t="s">
        <v>15</v>
      </c>
      <c r="AS62" s="18">
        <v>43</v>
      </c>
      <c r="AT62" s="8">
        <f t="shared" si="0"/>
        <v>2028.7884992289089</v>
      </c>
      <c r="AU62" s="8">
        <f t="shared" si="1"/>
        <v>1748.3547665690398</v>
      </c>
    </row>
    <row r="63" spans="1:47" customFormat="1" ht="14.4" x14ac:dyDescent="0.3">
      <c r="A63">
        <v>19</v>
      </c>
      <c r="B63" t="s">
        <v>375</v>
      </c>
      <c r="C63" s="2">
        <v>43880.531701388885</v>
      </c>
      <c r="D63" t="s">
        <v>332</v>
      </c>
      <c r="E63" t="s">
        <v>14</v>
      </c>
      <c r="F63">
        <v>0</v>
      </c>
      <c r="G63">
        <v>6.0410000000000004</v>
      </c>
      <c r="H63" s="3">
        <v>948172</v>
      </c>
      <c r="I63" s="19">
        <v>2014.3440000000001</v>
      </c>
      <c r="J63" t="s">
        <v>15</v>
      </c>
      <c r="K63" t="s">
        <v>15</v>
      </c>
      <c r="L63" t="s">
        <v>15</v>
      </c>
      <c r="M63" t="s">
        <v>15</v>
      </c>
      <c r="O63">
        <v>19</v>
      </c>
      <c r="P63" t="s">
        <v>375</v>
      </c>
      <c r="Q63" s="2">
        <v>43880.531701388885</v>
      </c>
      <c r="R63" t="s">
        <v>332</v>
      </c>
      <c r="S63" t="s">
        <v>14</v>
      </c>
      <c r="T63">
        <v>0</v>
      </c>
      <c r="U63">
        <v>5.9969999999999999</v>
      </c>
      <c r="V63" s="3">
        <v>7116</v>
      </c>
      <c r="W63" s="19">
        <v>1808.425</v>
      </c>
      <c r="X63" t="s">
        <v>15</v>
      </c>
      <c r="Y63" t="s">
        <v>15</v>
      </c>
      <c r="Z63" t="s">
        <v>15</v>
      </c>
      <c r="AA63" t="s">
        <v>15</v>
      </c>
      <c r="AC63">
        <v>19</v>
      </c>
      <c r="AD63" t="s">
        <v>375</v>
      </c>
      <c r="AE63" s="2">
        <v>43880.531701388885</v>
      </c>
      <c r="AF63" t="s">
        <v>332</v>
      </c>
      <c r="AG63" t="s">
        <v>14</v>
      </c>
      <c r="AH63">
        <v>0</v>
      </c>
      <c r="AI63">
        <v>12.24</v>
      </c>
      <c r="AJ63" s="3">
        <v>9930</v>
      </c>
      <c r="AK63" s="19">
        <v>1770.8920000000001</v>
      </c>
      <c r="AL63" t="s">
        <v>15</v>
      </c>
      <c r="AM63" t="s">
        <v>15</v>
      </c>
      <c r="AN63" t="s">
        <v>15</v>
      </c>
      <c r="AO63" t="s">
        <v>15</v>
      </c>
      <c r="AS63" s="18">
        <v>44</v>
      </c>
      <c r="AT63" s="8">
        <f t="shared" si="0"/>
        <v>2073.6248980427731</v>
      </c>
      <c r="AU63" s="8">
        <f t="shared" si="1"/>
        <v>1635.5823380339998</v>
      </c>
    </row>
    <row r="64" spans="1:47" customFormat="1" ht="14.4" x14ac:dyDescent="0.3">
      <c r="A64">
        <v>18</v>
      </c>
      <c r="B64" t="s">
        <v>377</v>
      </c>
      <c r="C64" s="2">
        <v>43893.67659722222</v>
      </c>
      <c r="D64" t="s">
        <v>332</v>
      </c>
      <c r="E64" t="s">
        <v>14</v>
      </c>
      <c r="F64">
        <v>0</v>
      </c>
      <c r="G64">
        <v>6.0380000000000003</v>
      </c>
      <c r="H64" s="3">
        <v>918395</v>
      </c>
      <c r="I64" s="19">
        <v>1954.8610000000001</v>
      </c>
      <c r="J64" t="s">
        <v>15</v>
      </c>
      <c r="K64" t="s">
        <v>15</v>
      </c>
      <c r="L64" t="s">
        <v>15</v>
      </c>
      <c r="M64" t="s">
        <v>15</v>
      </c>
      <c r="O64">
        <v>18</v>
      </c>
      <c r="P64" t="s">
        <v>377</v>
      </c>
      <c r="Q64" s="2">
        <v>43893.67659722222</v>
      </c>
      <c r="R64" t="s">
        <v>332</v>
      </c>
      <c r="S64" t="s">
        <v>14</v>
      </c>
      <c r="T64">
        <v>0</v>
      </c>
      <c r="U64">
        <v>5.992</v>
      </c>
      <c r="V64" s="3">
        <v>8032</v>
      </c>
      <c r="W64" s="19">
        <v>2022.7829999999999</v>
      </c>
      <c r="X64" t="s">
        <v>15</v>
      </c>
      <c r="Y64" t="s">
        <v>15</v>
      </c>
      <c r="Z64" t="s">
        <v>15</v>
      </c>
      <c r="AA64" t="s">
        <v>15</v>
      </c>
      <c r="AC64">
        <v>18</v>
      </c>
      <c r="AD64" t="s">
        <v>377</v>
      </c>
      <c r="AE64" s="2">
        <v>43893.67659722222</v>
      </c>
      <c r="AF64" t="s">
        <v>332</v>
      </c>
      <c r="AG64" t="s">
        <v>14</v>
      </c>
      <c r="AH64">
        <v>0</v>
      </c>
      <c r="AI64">
        <v>12.228999999999999</v>
      </c>
      <c r="AJ64" s="3">
        <v>9939</v>
      </c>
      <c r="AK64" s="19">
        <v>1772.5360000000001</v>
      </c>
      <c r="AL64" t="s">
        <v>15</v>
      </c>
      <c r="AM64" t="s">
        <v>15</v>
      </c>
      <c r="AN64" t="s">
        <v>15</v>
      </c>
      <c r="AO64" t="s">
        <v>15</v>
      </c>
      <c r="AS64" s="18">
        <v>45</v>
      </c>
      <c r="AT64" s="8">
        <f t="shared" si="0"/>
        <v>2025.5280170434924</v>
      </c>
      <c r="AU64" s="8">
        <f t="shared" si="1"/>
        <v>1636.9688019078599</v>
      </c>
    </row>
    <row r="65" spans="1:47" customFormat="1" ht="14.4" x14ac:dyDescent="0.3">
      <c r="A65">
        <v>44</v>
      </c>
      <c r="B65" t="s">
        <v>356</v>
      </c>
      <c r="C65" s="2">
        <v>43710.714675925927</v>
      </c>
      <c r="D65" t="s">
        <v>357</v>
      </c>
      <c r="E65" t="s">
        <v>14</v>
      </c>
      <c r="F65">
        <v>0</v>
      </c>
      <c r="G65">
        <v>6.0309999999999997</v>
      </c>
      <c r="H65" s="3">
        <v>905470</v>
      </c>
      <c r="I65" s="19">
        <v>1928.973</v>
      </c>
      <c r="J65" t="s">
        <v>15</v>
      </c>
      <c r="K65" t="s">
        <v>15</v>
      </c>
      <c r="L65" t="s">
        <v>15</v>
      </c>
      <c r="M65" t="s">
        <v>15</v>
      </c>
      <c r="O65">
        <v>44</v>
      </c>
      <c r="P65" t="s">
        <v>356</v>
      </c>
      <c r="Q65" s="2">
        <v>43710.714675925927</v>
      </c>
      <c r="R65" t="s">
        <v>357</v>
      </c>
      <c r="S65" t="s">
        <v>14</v>
      </c>
      <c r="T65">
        <v>0</v>
      </c>
      <c r="U65">
        <v>5.984</v>
      </c>
      <c r="V65" s="3">
        <v>7416</v>
      </c>
      <c r="W65" s="19">
        <v>1878.6890000000001</v>
      </c>
      <c r="X65" t="s">
        <v>15</v>
      </c>
      <c r="Y65" t="s">
        <v>15</v>
      </c>
      <c r="Z65" t="s">
        <v>15</v>
      </c>
      <c r="AA65" t="s">
        <v>15</v>
      </c>
      <c r="AC65">
        <v>44</v>
      </c>
      <c r="AD65" t="s">
        <v>356</v>
      </c>
      <c r="AE65" s="2">
        <v>43710.714675925927</v>
      </c>
      <c r="AF65" t="s">
        <v>357</v>
      </c>
      <c r="AG65" t="s">
        <v>14</v>
      </c>
      <c r="AH65">
        <v>0</v>
      </c>
      <c r="AI65">
        <v>12.179</v>
      </c>
      <c r="AJ65" s="3">
        <v>9326</v>
      </c>
      <c r="AK65" s="19">
        <v>1666.941</v>
      </c>
      <c r="AL65" t="s">
        <v>15</v>
      </c>
      <c r="AM65" t="s">
        <v>15</v>
      </c>
      <c r="AN65" t="s">
        <v>15</v>
      </c>
      <c r="AO65" t="s">
        <v>15</v>
      </c>
      <c r="AS65" s="18">
        <v>46</v>
      </c>
      <c r="AT65" s="8">
        <f t="shared" si="0"/>
        <v>2004.3043188985303</v>
      </c>
      <c r="AU65" s="8">
        <f t="shared" si="1"/>
        <v>1542.53989433416</v>
      </c>
    </row>
    <row r="66" spans="1:47" customFormat="1" ht="14.4" x14ac:dyDescent="0.3">
      <c r="A66">
        <v>29</v>
      </c>
      <c r="B66" t="s">
        <v>378</v>
      </c>
      <c r="C66" s="2">
        <v>43899.585127314815</v>
      </c>
      <c r="D66" t="s">
        <v>16</v>
      </c>
      <c r="E66" t="s">
        <v>14</v>
      </c>
      <c r="F66">
        <v>0</v>
      </c>
      <c r="G66">
        <v>6.0540000000000003</v>
      </c>
      <c r="H66" s="3">
        <v>812848</v>
      </c>
      <c r="I66" s="19">
        <v>1742.2239999999999</v>
      </c>
      <c r="J66" t="s">
        <v>15</v>
      </c>
      <c r="K66" t="s">
        <v>15</v>
      </c>
      <c r="L66" t="s">
        <v>15</v>
      </c>
      <c r="M66" t="s">
        <v>15</v>
      </c>
      <c r="O66">
        <v>29</v>
      </c>
      <c r="P66" t="s">
        <v>378</v>
      </c>
      <c r="Q66" s="2">
        <v>43899.585127314815</v>
      </c>
      <c r="R66" t="s">
        <v>16</v>
      </c>
      <c r="S66" t="s">
        <v>14</v>
      </c>
      <c r="T66">
        <v>0</v>
      </c>
      <c r="U66">
        <v>6.0049999999999999</v>
      </c>
      <c r="V66" s="3">
        <v>6722</v>
      </c>
      <c r="W66" s="19">
        <v>1716.173</v>
      </c>
      <c r="X66" t="s">
        <v>15</v>
      </c>
      <c r="Y66" t="s">
        <v>15</v>
      </c>
      <c r="Z66" t="s">
        <v>15</v>
      </c>
      <c r="AA66" t="s">
        <v>15</v>
      </c>
      <c r="AC66">
        <v>29</v>
      </c>
      <c r="AD66" t="s">
        <v>378</v>
      </c>
      <c r="AE66" s="2">
        <v>43899.585127314815</v>
      </c>
      <c r="AF66" t="s">
        <v>16</v>
      </c>
      <c r="AG66" t="s">
        <v>14</v>
      </c>
      <c r="AH66">
        <v>0</v>
      </c>
      <c r="AI66">
        <v>12.262</v>
      </c>
      <c r="AJ66" s="3">
        <v>9275</v>
      </c>
      <c r="AK66" s="19">
        <v>1658.136</v>
      </c>
      <c r="AL66" t="s">
        <v>15</v>
      </c>
      <c r="AM66" t="s">
        <v>15</v>
      </c>
      <c r="AN66" t="s">
        <v>15</v>
      </c>
      <c r="AO66" t="s">
        <v>15</v>
      </c>
      <c r="AS66" s="18">
        <v>47</v>
      </c>
      <c r="AT66" s="8">
        <f t="shared" si="0"/>
        <v>1846.0706723853568</v>
      </c>
      <c r="AU66" s="8">
        <f t="shared" si="1"/>
        <v>1534.6840844124997</v>
      </c>
    </row>
    <row r="67" spans="1:47" customFormat="1" ht="14.4" x14ac:dyDescent="0.3">
      <c r="A67">
        <v>91</v>
      </c>
      <c r="B67" t="s">
        <v>379</v>
      </c>
      <c r="C67" s="2">
        <v>43907.511782407404</v>
      </c>
      <c r="D67" t="s">
        <v>16</v>
      </c>
      <c r="E67" t="s">
        <v>14</v>
      </c>
      <c r="F67">
        <v>0</v>
      </c>
      <c r="G67">
        <v>6.05</v>
      </c>
      <c r="H67" s="3">
        <v>503073</v>
      </c>
      <c r="I67" s="19">
        <v>1101.0419999999999</v>
      </c>
      <c r="J67" t="s">
        <v>15</v>
      </c>
      <c r="K67" t="s">
        <v>15</v>
      </c>
      <c r="L67" t="s">
        <v>15</v>
      </c>
      <c r="M67" t="s">
        <v>15</v>
      </c>
      <c r="O67">
        <v>91</v>
      </c>
      <c r="P67" t="s">
        <v>379</v>
      </c>
      <c r="Q67" s="2">
        <v>43907.511782407404</v>
      </c>
      <c r="R67" t="s">
        <v>16</v>
      </c>
      <c r="S67" t="s">
        <v>14</v>
      </c>
      <c r="T67">
        <v>0</v>
      </c>
      <c r="U67">
        <v>6.0049999999999999</v>
      </c>
      <c r="V67" s="3">
        <v>4010</v>
      </c>
      <c r="W67" s="19">
        <v>1081.21</v>
      </c>
      <c r="X67" t="s">
        <v>15</v>
      </c>
      <c r="Y67" t="s">
        <v>15</v>
      </c>
      <c r="Z67" t="s">
        <v>15</v>
      </c>
      <c r="AA67" t="s">
        <v>15</v>
      </c>
      <c r="AC67">
        <v>91</v>
      </c>
      <c r="AD67" t="s">
        <v>379</v>
      </c>
      <c r="AE67" s="2">
        <v>43907.511782407404</v>
      </c>
      <c r="AF67" t="s">
        <v>16</v>
      </c>
      <c r="AG67" t="s">
        <v>14</v>
      </c>
      <c r="AH67">
        <v>0</v>
      </c>
      <c r="AI67">
        <v>12.26</v>
      </c>
      <c r="AJ67" s="3">
        <v>7197</v>
      </c>
      <c r="AK67" s="19">
        <v>1299.8779999999999</v>
      </c>
      <c r="AL67" t="s">
        <v>15</v>
      </c>
      <c r="AM67" t="s">
        <v>15</v>
      </c>
      <c r="AN67" t="s">
        <v>15</v>
      </c>
      <c r="AO67" t="s">
        <v>15</v>
      </c>
      <c r="AS67" s="18">
        <v>48</v>
      </c>
      <c r="AT67" s="8">
        <f t="shared" si="0"/>
        <v>1238.5378248563893</v>
      </c>
      <c r="AU67" s="8">
        <f t="shared" si="1"/>
        <v>1214.6543476019399</v>
      </c>
    </row>
    <row r="68" spans="1:47" customFormat="1" ht="14.4" x14ac:dyDescent="0.3">
      <c r="A68">
        <v>58</v>
      </c>
      <c r="B68" t="s">
        <v>380</v>
      </c>
      <c r="C68" s="2">
        <v>43908.454687500001</v>
      </c>
      <c r="D68" t="s">
        <v>16</v>
      </c>
      <c r="E68" t="s">
        <v>14</v>
      </c>
      <c r="F68">
        <v>0</v>
      </c>
      <c r="G68">
        <v>6.0389999999999997</v>
      </c>
      <c r="H68" s="3">
        <v>484870</v>
      </c>
      <c r="I68" s="19">
        <v>1062.5260000000001</v>
      </c>
      <c r="J68" t="s">
        <v>15</v>
      </c>
      <c r="K68" t="s">
        <v>15</v>
      </c>
      <c r="L68" t="s">
        <v>15</v>
      </c>
      <c r="M68" t="s">
        <v>15</v>
      </c>
      <c r="O68">
        <v>58</v>
      </c>
      <c r="P68" t="s">
        <v>380</v>
      </c>
      <c r="Q68" s="2">
        <v>43908.454687500001</v>
      </c>
      <c r="R68" t="s">
        <v>16</v>
      </c>
      <c r="S68" t="s">
        <v>14</v>
      </c>
      <c r="T68">
        <v>0</v>
      </c>
      <c r="U68">
        <v>5.9930000000000003</v>
      </c>
      <c r="V68" s="3">
        <v>4411</v>
      </c>
      <c r="W68" s="19">
        <v>1175.069</v>
      </c>
      <c r="X68" t="s">
        <v>15</v>
      </c>
      <c r="Y68" t="s">
        <v>15</v>
      </c>
      <c r="Z68" t="s">
        <v>15</v>
      </c>
      <c r="AA68" t="s">
        <v>15</v>
      </c>
      <c r="AC68">
        <v>58</v>
      </c>
      <c r="AD68" t="s">
        <v>380</v>
      </c>
      <c r="AE68" s="2">
        <v>43908.454687500001</v>
      </c>
      <c r="AF68" t="s">
        <v>16</v>
      </c>
      <c r="AG68" t="s">
        <v>14</v>
      </c>
      <c r="AH68">
        <v>0</v>
      </c>
      <c r="AI68">
        <v>12.223000000000001</v>
      </c>
      <c r="AJ68" s="3">
        <v>7346</v>
      </c>
      <c r="AK68" s="19">
        <v>1325.664</v>
      </c>
      <c r="AL68" t="s">
        <v>15</v>
      </c>
      <c r="AM68" t="s">
        <v>15</v>
      </c>
      <c r="AN68" t="s">
        <v>15</v>
      </c>
      <c r="AO68" t="s">
        <v>15</v>
      </c>
      <c r="AS68" s="18">
        <v>49</v>
      </c>
      <c r="AT68" s="8">
        <f t="shared" si="0"/>
        <v>1199.0869105117299</v>
      </c>
      <c r="AU68" s="8">
        <f t="shared" si="1"/>
        <v>1237.5979806445598</v>
      </c>
    </row>
    <row r="69" spans="1:47" customFormat="1" ht="14.4" x14ac:dyDescent="0.3">
      <c r="A69">
        <v>18</v>
      </c>
      <c r="B69" t="s">
        <v>381</v>
      </c>
      <c r="C69" s="2">
        <v>44004.968402777777</v>
      </c>
      <c r="D69" t="s">
        <v>382</v>
      </c>
      <c r="E69" t="s">
        <v>383</v>
      </c>
      <c r="F69">
        <v>18</v>
      </c>
      <c r="G69">
        <v>6.01</v>
      </c>
      <c r="H69" s="3">
        <v>985822</v>
      </c>
      <c r="I69">
        <v>1.86</v>
      </c>
      <c r="J69">
        <v>2.387</v>
      </c>
      <c r="K69">
        <v>1</v>
      </c>
      <c r="L69">
        <v>77.900000000000006</v>
      </c>
      <c r="M69">
        <v>-0.52700000000000002</v>
      </c>
      <c r="O69">
        <v>18</v>
      </c>
      <c r="P69" t="s">
        <v>381</v>
      </c>
      <c r="Q69" s="2">
        <v>44004.968402777777</v>
      </c>
      <c r="R69" t="s">
        <v>382</v>
      </c>
      <c r="S69" t="s">
        <v>383</v>
      </c>
      <c r="T69">
        <v>18</v>
      </c>
      <c r="U69">
        <v>5.9630000000000001</v>
      </c>
      <c r="V69" s="3">
        <v>7633</v>
      </c>
      <c r="W69">
        <v>2.2799999999999998</v>
      </c>
      <c r="X69">
        <v>2.3868999999999998</v>
      </c>
      <c r="Y69">
        <v>1</v>
      </c>
      <c r="Z69">
        <v>95.5</v>
      </c>
      <c r="AA69">
        <v>-0.107</v>
      </c>
      <c r="AC69">
        <v>18</v>
      </c>
      <c r="AD69" t="s">
        <v>381</v>
      </c>
      <c r="AE69" s="2">
        <v>44004.968402777777</v>
      </c>
      <c r="AF69" t="s">
        <v>382</v>
      </c>
      <c r="AG69" t="s">
        <v>383</v>
      </c>
      <c r="AH69">
        <v>18</v>
      </c>
      <c r="AI69">
        <v>12.183999999999999</v>
      </c>
      <c r="AJ69" s="3">
        <v>10006</v>
      </c>
      <c r="AK69">
        <v>2.0390000000000001</v>
      </c>
      <c r="AL69">
        <v>2.0670000000000002</v>
      </c>
      <c r="AM69">
        <v>1</v>
      </c>
      <c r="AN69">
        <v>98.6</v>
      </c>
      <c r="AO69">
        <v>-2.8000000000000001E-2</v>
      </c>
      <c r="AS69" s="18">
        <v>50</v>
      </c>
      <c r="AT69" s="20">
        <f t="shared" ref="AT69:AT112" si="2">IF(H69&lt;15000,((0.00000002125*H69^2)+(0.002705*H69)+(-4.371)),(IF(H69&lt;700000,((-0.0000000008162*H69^2)+(0.003141*H69)+(0.4702)), ((0.000000003285*V69^2)+(0.1899*V69)+(559.5)))))</f>
        <v>2009.1980929333652</v>
      </c>
      <c r="AU69" s="21">
        <f t="shared" ref="AU69:AU75" si="3">((-0.00000006277*AJ69^2)+(0.1854*AJ69)+(34.83))</f>
        <v>1883.6578653402798</v>
      </c>
    </row>
    <row r="70" spans="1:47" customFormat="1" ht="14.4" x14ac:dyDescent="0.3">
      <c r="A70">
        <v>43</v>
      </c>
      <c r="B70" t="s">
        <v>384</v>
      </c>
      <c r="C70" s="2">
        <v>44005.449340277781</v>
      </c>
      <c r="D70" t="s">
        <v>385</v>
      </c>
      <c r="E70" t="s">
        <v>14</v>
      </c>
      <c r="F70">
        <v>0</v>
      </c>
      <c r="G70">
        <v>6.0110000000000001</v>
      </c>
      <c r="H70" s="3">
        <v>948061</v>
      </c>
      <c r="I70">
        <v>1.7889999999999999</v>
      </c>
      <c r="J70" t="s">
        <v>15</v>
      </c>
      <c r="K70" t="s">
        <v>15</v>
      </c>
      <c r="L70" t="s">
        <v>15</v>
      </c>
      <c r="M70" t="s">
        <v>15</v>
      </c>
      <c r="O70">
        <v>43</v>
      </c>
      <c r="P70" t="s">
        <v>384</v>
      </c>
      <c r="Q70" s="2">
        <v>44005.449340277781</v>
      </c>
      <c r="R70" t="s">
        <v>385</v>
      </c>
      <c r="S70" t="s">
        <v>14</v>
      </c>
      <c r="T70">
        <v>0</v>
      </c>
      <c r="U70">
        <v>5.9690000000000003</v>
      </c>
      <c r="V70" s="3">
        <v>7379</v>
      </c>
      <c r="W70">
        <v>2.2090000000000001</v>
      </c>
      <c r="X70" t="s">
        <v>15</v>
      </c>
      <c r="Y70" t="s">
        <v>15</v>
      </c>
      <c r="Z70" t="s">
        <v>15</v>
      </c>
      <c r="AA70" t="s">
        <v>15</v>
      </c>
      <c r="AC70">
        <v>43</v>
      </c>
      <c r="AD70" t="s">
        <v>384</v>
      </c>
      <c r="AE70" s="2">
        <v>44005.449340277781</v>
      </c>
      <c r="AF70" t="s">
        <v>385</v>
      </c>
      <c r="AG70" t="s">
        <v>14</v>
      </c>
      <c r="AH70">
        <v>0</v>
      </c>
      <c r="AI70">
        <v>12.183</v>
      </c>
      <c r="AJ70" s="3">
        <v>9472</v>
      </c>
      <c r="AK70">
        <v>1.93</v>
      </c>
      <c r="AL70" t="s">
        <v>15</v>
      </c>
      <c r="AM70" t="s">
        <v>15</v>
      </c>
      <c r="AN70" t="s">
        <v>15</v>
      </c>
      <c r="AO70" t="s">
        <v>15</v>
      </c>
      <c r="AS70" s="18">
        <v>51</v>
      </c>
      <c r="AT70" s="20">
        <f t="shared" si="2"/>
        <v>1960.9509670706852</v>
      </c>
      <c r="AU70" s="21">
        <f t="shared" si="3"/>
        <v>1785.3071519283199</v>
      </c>
    </row>
    <row r="71" spans="1:47" customFormat="1" ht="14.4" x14ac:dyDescent="0.3">
      <c r="A71">
        <v>39</v>
      </c>
      <c r="B71" t="s">
        <v>386</v>
      </c>
      <c r="C71" s="2">
        <v>44006.406111111108</v>
      </c>
      <c r="D71">
        <v>100</v>
      </c>
      <c r="E71" t="s">
        <v>14</v>
      </c>
      <c r="F71">
        <v>0</v>
      </c>
      <c r="G71">
        <v>6.01</v>
      </c>
      <c r="H71" s="3">
        <v>744286</v>
      </c>
      <c r="I71">
        <v>1.4039999999999999</v>
      </c>
      <c r="J71" t="s">
        <v>15</v>
      </c>
      <c r="K71" t="s">
        <v>15</v>
      </c>
      <c r="L71" t="s">
        <v>15</v>
      </c>
      <c r="M71" t="s">
        <v>15</v>
      </c>
      <c r="O71">
        <v>39</v>
      </c>
      <c r="P71" t="s">
        <v>386</v>
      </c>
      <c r="Q71" s="2">
        <v>44006.406111111108</v>
      </c>
      <c r="R71">
        <v>100</v>
      </c>
      <c r="S71" t="s">
        <v>14</v>
      </c>
      <c r="T71">
        <v>0</v>
      </c>
      <c r="U71">
        <v>5.9569999999999999</v>
      </c>
      <c r="V71" s="3">
        <v>6479</v>
      </c>
      <c r="W71">
        <v>1.9570000000000001</v>
      </c>
      <c r="X71" t="s">
        <v>15</v>
      </c>
      <c r="Y71" t="s">
        <v>15</v>
      </c>
      <c r="Z71" t="s">
        <v>15</v>
      </c>
      <c r="AA71" t="s">
        <v>15</v>
      </c>
      <c r="AC71">
        <v>39</v>
      </c>
      <c r="AD71" t="s">
        <v>386</v>
      </c>
      <c r="AE71" s="2">
        <v>44006.406111111108</v>
      </c>
      <c r="AF71">
        <v>100</v>
      </c>
      <c r="AG71" t="s">
        <v>14</v>
      </c>
      <c r="AH71">
        <v>0</v>
      </c>
      <c r="AI71">
        <v>12.172000000000001</v>
      </c>
      <c r="AJ71" s="3">
        <v>8763</v>
      </c>
      <c r="AK71">
        <v>1.7849999999999999</v>
      </c>
      <c r="AL71" t="s">
        <v>15</v>
      </c>
      <c r="AM71" t="s">
        <v>15</v>
      </c>
      <c r="AN71" t="s">
        <v>15</v>
      </c>
      <c r="AO71" t="s">
        <v>15</v>
      </c>
      <c r="AS71" s="18">
        <v>52</v>
      </c>
      <c r="AT71" s="20">
        <f t="shared" si="2"/>
        <v>1789.9999958936851</v>
      </c>
      <c r="AU71" s="21">
        <f t="shared" si="3"/>
        <v>1654.6700810918699</v>
      </c>
    </row>
    <row r="72" spans="1:47" customFormat="1" ht="14.4" x14ac:dyDescent="0.3">
      <c r="A72">
        <v>12</v>
      </c>
      <c r="B72" t="s">
        <v>387</v>
      </c>
      <c r="C72" s="2">
        <v>44007.46534722222</v>
      </c>
      <c r="D72">
        <v>100</v>
      </c>
      <c r="E72" t="s">
        <v>14</v>
      </c>
      <c r="F72">
        <v>0</v>
      </c>
      <c r="G72">
        <v>6.0119999999999996</v>
      </c>
      <c r="H72" s="3">
        <v>1041139</v>
      </c>
      <c r="I72">
        <v>2.1120000000000001</v>
      </c>
      <c r="J72" t="s">
        <v>15</v>
      </c>
      <c r="K72" t="s">
        <v>15</v>
      </c>
      <c r="L72" t="s">
        <v>15</v>
      </c>
      <c r="M72" t="s">
        <v>15</v>
      </c>
      <c r="O72">
        <v>12</v>
      </c>
      <c r="P72" t="s">
        <v>387</v>
      </c>
      <c r="Q72" s="2">
        <v>44007.46534722222</v>
      </c>
      <c r="R72">
        <v>100</v>
      </c>
      <c r="S72" t="s">
        <v>14</v>
      </c>
      <c r="T72">
        <v>0</v>
      </c>
      <c r="U72">
        <v>5.9669999999999996</v>
      </c>
      <c r="V72" s="3">
        <v>8589</v>
      </c>
      <c r="W72">
        <v>2.4039999999999999</v>
      </c>
      <c r="X72" t="s">
        <v>15</v>
      </c>
      <c r="Y72" t="s">
        <v>15</v>
      </c>
      <c r="Z72" t="s">
        <v>15</v>
      </c>
      <c r="AA72" t="s">
        <v>15</v>
      </c>
      <c r="AC72">
        <v>12</v>
      </c>
      <c r="AD72" t="s">
        <v>387</v>
      </c>
      <c r="AE72" s="2">
        <v>44007.46534722222</v>
      </c>
      <c r="AF72">
        <v>100</v>
      </c>
      <c r="AG72" t="s">
        <v>14</v>
      </c>
      <c r="AH72">
        <v>0</v>
      </c>
      <c r="AI72">
        <v>12.17</v>
      </c>
      <c r="AJ72" s="3">
        <v>9810</v>
      </c>
      <c r="AK72">
        <v>1.903</v>
      </c>
      <c r="AL72" t="s">
        <v>15</v>
      </c>
      <c r="AM72" t="s">
        <v>15</v>
      </c>
      <c r="AN72" t="s">
        <v>15</v>
      </c>
      <c r="AO72" t="s">
        <v>15</v>
      </c>
      <c r="AS72" s="18">
        <v>53</v>
      </c>
      <c r="AT72" s="20">
        <f t="shared" si="2"/>
        <v>2190.793437475485</v>
      </c>
      <c r="AU72" s="21">
        <f t="shared" si="3"/>
        <v>1847.5632600030001</v>
      </c>
    </row>
    <row r="73" spans="1:47" customFormat="1" ht="14.4" x14ac:dyDescent="0.3">
      <c r="A73">
        <v>38</v>
      </c>
      <c r="B73" t="s">
        <v>388</v>
      </c>
      <c r="C73" s="2">
        <v>44008.479317129626</v>
      </c>
      <c r="D73" t="s">
        <v>389</v>
      </c>
      <c r="E73" t="s">
        <v>14</v>
      </c>
      <c r="F73">
        <v>0</v>
      </c>
      <c r="G73">
        <v>6.0129999999999999</v>
      </c>
      <c r="H73" s="3">
        <v>1074175</v>
      </c>
      <c r="I73">
        <v>1.599</v>
      </c>
      <c r="J73" t="s">
        <v>15</v>
      </c>
      <c r="K73" t="s">
        <v>15</v>
      </c>
      <c r="L73" t="s">
        <v>15</v>
      </c>
      <c r="M73" t="s">
        <v>15</v>
      </c>
      <c r="O73">
        <v>38</v>
      </c>
      <c r="P73" t="s">
        <v>388</v>
      </c>
      <c r="Q73" s="2">
        <v>44008.479317129626</v>
      </c>
      <c r="R73">
        <v>100</v>
      </c>
      <c r="S73" t="s">
        <v>14</v>
      </c>
      <c r="T73">
        <v>0</v>
      </c>
      <c r="U73">
        <v>5.9649999999999999</v>
      </c>
      <c r="V73" s="3">
        <v>8712</v>
      </c>
      <c r="W73">
        <v>2.198</v>
      </c>
      <c r="X73" t="s">
        <v>15</v>
      </c>
      <c r="Y73" t="s">
        <v>15</v>
      </c>
      <c r="Z73" t="s">
        <v>15</v>
      </c>
      <c r="AA73" t="s">
        <v>15</v>
      </c>
      <c r="AC73">
        <v>38</v>
      </c>
      <c r="AD73" t="s">
        <v>388</v>
      </c>
      <c r="AE73" s="2">
        <v>44008.479317129626</v>
      </c>
      <c r="AF73">
        <v>100</v>
      </c>
      <c r="AG73" t="s">
        <v>14</v>
      </c>
      <c r="AH73">
        <v>0</v>
      </c>
      <c r="AI73">
        <v>12.180999999999999</v>
      </c>
      <c r="AJ73" s="3">
        <v>10136</v>
      </c>
      <c r="AK73">
        <v>1.5529999999999999</v>
      </c>
      <c r="AL73" t="s">
        <v>15</v>
      </c>
      <c r="AM73" t="s">
        <v>15</v>
      </c>
      <c r="AN73" t="s">
        <v>15</v>
      </c>
      <c r="AO73" t="s">
        <v>15</v>
      </c>
      <c r="AS73" s="18">
        <v>54</v>
      </c>
      <c r="AT73" s="20">
        <f t="shared" si="2"/>
        <v>2214.1581280310402</v>
      </c>
      <c r="AU73" s="21">
        <f t="shared" si="3"/>
        <v>1907.5955046060799</v>
      </c>
    </row>
    <row r="74" spans="1:47" customFormat="1" ht="14.4" x14ac:dyDescent="0.3">
      <c r="A74">
        <v>38</v>
      </c>
      <c r="B74" t="s">
        <v>390</v>
      </c>
      <c r="C74" s="2">
        <v>44012.447962962964</v>
      </c>
      <c r="D74" t="s">
        <v>16</v>
      </c>
      <c r="E74" t="s">
        <v>14</v>
      </c>
      <c r="F74">
        <v>0</v>
      </c>
      <c r="G74">
        <v>6.0090000000000003</v>
      </c>
      <c r="H74" s="3">
        <v>1066950</v>
      </c>
      <c r="I74">
        <v>1.5880000000000001</v>
      </c>
      <c r="J74" t="s">
        <v>15</v>
      </c>
      <c r="K74" t="s">
        <v>15</v>
      </c>
      <c r="L74" t="s">
        <v>15</v>
      </c>
      <c r="M74" t="s">
        <v>15</v>
      </c>
      <c r="O74">
        <v>38</v>
      </c>
      <c r="P74" t="s">
        <v>390</v>
      </c>
      <c r="Q74" s="2">
        <v>44012.447962962964</v>
      </c>
      <c r="R74" t="s">
        <v>16</v>
      </c>
      <c r="S74" t="s">
        <v>14</v>
      </c>
      <c r="T74">
        <v>0</v>
      </c>
      <c r="U74">
        <v>5.9589999999999996</v>
      </c>
      <c r="V74" s="3">
        <v>8475</v>
      </c>
      <c r="W74">
        <v>2.1549999999999998</v>
      </c>
      <c r="X74" t="s">
        <v>15</v>
      </c>
      <c r="Y74" t="s">
        <v>15</v>
      </c>
      <c r="Z74" t="s">
        <v>15</v>
      </c>
      <c r="AA74" t="s">
        <v>15</v>
      </c>
      <c r="AC74">
        <v>38</v>
      </c>
      <c r="AD74" t="s">
        <v>390</v>
      </c>
      <c r="AE74" s="2">
        <v>44012.447962962964</v>
      </c>
      <c r="AF74" t="s">
        <v>16</v>
      </c>
      <c r="AG74" t="s">
        <v>14</v>
      </c>
      <c r="AH74">
        <v>0</v>
      </c>
      <c r="AI74">
        <v>12.177</v>
      </c>
      <c r="AJ74" s="3">
        <v>10848</v>
      </c>
      <c r="AK74">
        <v>1.649</v>
      </c>
      <c r="AL74" t="s">
        <v>15</v>
      </c>
      <c r="AM74" t="s">
        <v>15</v>
      </c>
      <c r="AN74" t="s">
        <v>15</v>
      </c>
      <c r="AO74" t="s">
        <v>15</v>
      </c>
      <c r="AS74" s="18">
        <v>55</v>
      </c>
      <c r="AT74" s="20">
        <f t="shared" si="2"/>
        <v>2169.1384471781248</v>
      </c>
      <c r="AU74" s="21">
        <f>((-0.00000006277*AJ74^2)+(0.1854*AJ74)+(34.83))</f>
        <v>2038.66248264192</v>
      </c>
    </row>
    <row r="75" spans="1:47" customFormat="1" ht="14.4" x14ac:dyDescent="0.3">
      <c r="A75">
        <v>38</v>
      </c>
      <c r="B75" t="s">
        <v>391</v>
      </c>
      <c r="C75" s="2">
        <v>44015.453043981484</v>
      </c>
      <c r="D75" t="s">
        <v>16</v>
      </c>
      <c r="E75" t="s">
        <v>14</v>
      </c>
      <c r="F75">
        <v>0</v>
      </c>
      <c r="G75">
        <v>6.0119999999999996</v>
      </c>
      <c r="H75" s="3">
        <v>1080031</v>
      </c>
      <c r="I75">
        <v>1.6080000000000001</v>
      </c>
      <c r="J75" t="s">
        <v>15</v>
      </c>
      <c r="K75" t="s">
        <v>15</v>
      </c>
      <c r="L75" t="s">
        <v>15</v>
      </c>
      <c r="M75" t="s">
        <v>15</v>
      </c>
      <c r="O75">
        <v>38</v>
      </c>
      <c r="P75" t="s">
        <v>391</v>
      </c>
      <c r="Q75" s="2">
        <v>44015.453043981484</v>
      </c>
      <c r="R75" t="s">
        <v>16</v>
      </c>
      <c r="S75" t="s">
        <v>14</v>
      </c>
      <c r="T75">
        <v>0</v>
      </c>
      <c r="U75">
        <v>5.968</v>
      </c>
      <c r="V75" s="3">
        <v>8948</v>
      </c>
      <c r="W75">
        <v>2.242</v>
      </c>
      <c r="X75" t="s">
        <v>15</v>
      </c>
      <c r="Y75" t="s">
        <v>15</v>
      </c>
      <c r="Z75" t="s">
        <v>15</v>
      </c>
      <c r="AA75" t="s">
        <v>15</v>
      </c>
      <c r="AC75">
        <v>38</v>
      </c>
      <c r="AD75" t="s">
        <v>391</v>
      </c>
      <c r="AE75" s="2">
        <v>44015.453043981484</v>
      </c>
      <c r="AF75" t="s">
        <v>16</v>
      </c>
      <c r="AG75" t="s">
        <v>14</v>
      </c>
      <c r="AH75">
        <v>0</v>
      </c>
      <c r="AI75">
        <v>12.169</v>
      </c>
      <c r="AJ75" s="3">
        <v>10286</v>
      </c>
      <c r="AK75">
        <v>1.573</v>
      </c>
      <c r="AL75" t="s">
        <v>15</v>
      </c>
      <c r="AM75" t="s">
        <v>15</v>
      </c>
      <c r="AN75" t="s">
        <v>15</v>
      </c>
      <c r="AO75" t="s">
        <v>15</v>
      </c>
      <c r="AS75" s="18">
        <v>56</v>
      </c>
      <c r="AT75" s="20">
        <f t="shared" si="2"/>
        <v>2258.9882191226397</v>
      </c>
      <c r="AU75" s="21">
        <f t="shared" si="3"/>
        <v>1935.2132212650799</v>
      </c>
    </row>
    <row r="76" spans="1:47" customFormat="1" ht="14.4" x14ac:dyDescent="0.3">
      <c r="A76">
        <v>38</v>
      </c>
      <c r="B76" t="s">
        <v>392</v>
      </c>
      <c r="C76" s="2">
        <v>44019.472094907411</v>
      </c>
      <c r="D76" t="s">
        <v>16</v>
      </c>
      <c r="E76" t="s">
        <v>14</v>
      </c>
      <c r="F76">
        <v>0</v>
      </c>
      <c r="G76">
        <v>6.01</v>
      </c>
      <c r="H76" s="3">
        <v>800686</v>
      </c>
      <c r="I76">
        <v>1.1910000000000001</v>
      </c>
      <c r="J76" t="s">
        <v>15</v>
      </c>
      <c r="K76" t="s">
        <v>15</v>
      </c>
      <c r="L76" t="s">
        <v>15</v>
      </c>
      <c r="M76" t="s">
        <v>15</v>
      </c>
      <c r="O76">
        <v>38</v>
      </c>
      <c r="P76" t="s">
        <v>392</v>
      </c>
      <c r="Q76" s="2">
        <v>44019.472094907411</v>
      </c>
      <c r="R76" t="s">
        <v>16</v>
      </c>
      <c r="S76" t="s">
        <v>14</v>
      </c>
      <c r="T76">
        <v>0</v>
      </c>
      <c r="U76">
        <v>5.9649999999999999</v>
      </c>
      <c r="V76" s="3">
        <v>6961</v>
      </c>
      <c r="W76">
        <v>1.8759999999999999</v>
      </c>
      <c r="X76" t="s">
        <v>15</v>
      </c>
      <c r="Y76" t="s">
        <v>15</v>
      </c>
      <c r="Z76" t="s">
        <v>15</v>
      </c>
      <c r="AA76" t="s">
        <v>15</v>
      </c>
      <c r="AC76">
        <v>38</v>
      </c>
      <c r="AD76" t="s">
        <v>392</v>
      </c>
      <c r="AE76" s="2">
        <v>44019.472094907411</v>
      </c>
      <c r="AF76" t="s">
        <v>16</v>
      </c>
      <c r="AG76" t="s">
        <v>14</v>
      </c>
      <c r="AH76">
        <v>0</v>
      </c>
      <c r="AI76">
        <v>12.185</v>
      </c>
      <c r="AJ76" s="3">
        <v>9470</v>
      </c>
      <c r="AK76">
        <v>1.462</v>
      </c>
      <c r="AL76" t="s">
        <v>15</v>
      </c>
      <c r="AM76" t="s">
        <v>15</v>
      </c>
      <c r="AN76" t="s">
        <v>15</v>
      </c>
      <c r="AO76" t="s">
        <v>15</v>
      </c>
      <c r="AQ76">
        <v>1</v>
      </c>
      <c r="AS76" s="18">
        <v>57</v>
      </c>
      <c r="AT76" s="6">
        <f t="shared" si="2"/>
        <v>1881.5530763864849</v>
      </c>
      <c r="AU76" s="7">
        <f>((-0.00000006277*AJ76^2)+(0.1854*AJ76)+(34.83))</f>
        <v>1784.9387299069999</v>
      </c>
    </row>
    <row r="77" spans="1:47" customFormat="1" ht="14.4" x14ac:dyDescent="0.3">
      <c r="A77">
        <v>38</v>
      </c>
      <c r="B77" t="s">
        <v>393</v>
      </c>
      <c r="C77" s="2">
        <v>44021.431041666663</v>
      </c>
      <c r="D77" t="s">
        <v>16</v>
      </c>
      <c r="E77" t="s">
        <v>14</v>
      </c>
      <c r="F77">
        <v>0</v>
      </c>
      <c r="G77">
        <v>6.0090000000000003</v>
      </c>
      <c r="H77" s="3">
        <v>897807</v>
      </c>
      <c r="I77">
        <v>1.3360000000000001</v>
      </c>
      <c r="J77" t="s">
        <v>15</v>
      </c>
      <c r="K77" t="s">
        <v>15</v>
      </c>
      <c r="L77" t="s">
        <v>15</v>
      </c>
      <c r="M77" t="s">
        <v>15</v>
      </c>
      <c r="O77">
        <v>38</v>
      </c>
      <c r="P77" t="s">
        <v>393</v>
      </c>
      <c r="Q77" s="2">
        <v>44021.431041666663</v>
      </c>
      <c r="R77" t="s">
        <v>16</v>
      </c>
      <c r="S77" t="s">
        <v>14</v>
      </c>
      <c r="T77">
        <v>0</v>
      </c>
      <c r="U77">
        <v>5.9580000000000002</v>
      </c>
      <c r="V77" s="3">
        <v>9563</v>
      </c>
      <c r="W77">
        <v>2.355</v>
      </c>
      <c r="X77" t="s">
        <v>15</v>
      </c>
      <c r="Y77" t="s">
        <v>15</v>
      </c>
      <c r="Z77" t="s">
        <v>15</v>
      </c>
      <c r="AA77" t="s">
        <v>15</v>
      </c>
      <c r="AC77">
        <v>38</v>
      </c>
      <c r="AD77" t="s">
        <v>393</v>
      </c>
      <c r="AE77" s="2">
        <v>44021.431041666663</v>
      </c>
      <c r="AF77" t="s">
        <v>16</v>
      </c>
      <c r="AG77" t="s">
        <v>14</v>
      </c>
      <c r="AH77">
        <v>0</v>
      </c>
      <c r="AI77">
        <v>12.162000000000001</v>
      </c>
      <c r="AJ77" s="3">
        <v>10249</v>
      </c>
      <c r="AK77">
        <v>1.5680000000000001</v>
      </c>
      <c r="AL77" t="s">
        <v>15</v>
      </c>
      <c r="AM77" t="s">
        <v>15</v>
      </c>
      <c r="AN77" t="s">
        <v>15</v>
      </c>
      <c r="AO77" t="s">
        <v>15</v>
      </c>
      <c r="AQ77">
        <v>1</v>
      </c>
      <c r="AS77" s="18">
        <v>58</v>
      </c>
      <c r="AT77" s="6">
        <f t="shared" si="2"/>
        <v>2375.8141164331655</v>
      </c>
      <c r="AU77" s="7">
        <f t="shared" ref="AU77:AU112" si="4">((-0.00000006277*AJ77^2)+(0.1854*AJ77)+(34.83))</f>
        <v>1928.4011135972301</v>
      </c>
    </row>
    <row r="78" spans="1:47" customFormat="1" ht="14.4" x14ac:dyDescent="0.3">
      <c r="A78">
        <v>38</v>
      </c>
      <c r="B78" t="s">
        <v>394</v>
      </c>
      <c r="C78" s="2">
        <v>44022.454155092593</v>
      </c>
      <c r="D78" t="s">
        <v>16</v>
      </c>
      <c r="E78" t="s">
        <v>14</v>
      </c>
      <c r="F78">
        <v>0</v>
      </c>
      <c r="G78">
        <v>6.0129999999999999</v>
      </c>
      <c r="H78" s="3">
        <v>1038316</v>
      </c>
      <c r="I78">
        <v>1.546</v>
      </c>
      <c r="J78" t="s">
        <v>15</v>
      </c>
      <c r="K78" t="s">
        <v>15</v>
      </c>
      <c r="L78" t="s">
        <v>15</v>
      </c>
      <c r="M78" t="s">
        <v>15</v>
      </c>
      <c r="O78">
        <v>38</v>
      </c>
      <c r="P78" t="s">
        <v>394</v>
      </c>
      <c r="Q78" s="2">
        <v>44022.454155092593</v>
      </c>
      <c r="R78" t="s">
        <v>16</v>
      </c>
      <c r="S78" t="s">
        <v>14</v>
      </c>
      <c r="T78">
        <v>0</v>
      </c>
      <c r="U78">
        <v>5.9660000000000002</v>
      </c>
      <c r="V78" s="3">
        <v>9384</v>
      </c>
      <c r="W78">
        <v>2.3220000000000001</v>
      </c>
      <c r="X78" t="s">
        <v>15</v>
      </c>
      <c r="Y78" t="s">
        <v>15</v>
      </c>
      <c r="Z78" t="s">
        <v>15</v>
      </c>
      <c r="AA78" t="s">
        <v>15</v>
      </c>
      <c r="AC78">
        <v>38</v>
      </c>
      <c r="AD78" t="s">
        <v>394</v>
      </c>
      <c r="AE78" s="2">
        <v>44022.454155092593</v>
      </c>
      <c r="AF78" t="s">
        <v>16</v>
      </c>
      <c r="AG78" t="s">
        <v>14</v>
      </c>
      <c r="AH78">
        <v>0</v>
      </c>
      <c r="AI78">
        <v>12.167999999999999</v>
      </c>
      <c r="AJ78" s="3">
        <v>11222</v>
      </c>
      <c r="AK78">
        <v>1.7</v>
      </c>
      <c r="AL78" t="s">
        <v>15</v>
      </c>
      <c r="AM78" t="s">
        <v>15</v>
      </c>
      <c r="AN78" t="s">
        <v>15</v>
      </c>
      <c r="AO78" t="s">
        <v>15</v>
      </c>
      <c r="AQ78">
        <v>1</v>
      </c>
      <c r="AS78" s="18">
        <v>59</v>
      </c>
      <c r="AT78" s="6">
        <f t="shared" si="2"/>
        <v>2341.81087531296</v>
      </c>
      <c r="AU78" s="7">
        <f t="shared" si="4"/>
        <v>2107.4839677633204</v>
      </c>
    </row>
    <row r="79" spans="1:47" customFormat="1" ht="14.4" x14ac:dyDescent="0.3">
      <c r="A79">
        <v>38</v>
      </c>
      <c r="B79" t="s">
        <v>395</v>
      </c>
      <c r="C79" s="2">
        <v>44032.449363425927</v>
      </c>
      <c r="D79" t="s">
        <v>16</v>
      </c>
      <c r="E79" t="s">
        <v>14</v>
      </c>
      <c r="F79">
        <v>0</v>
      </c>
      <c r="G79">
        <v>6.0140000000000002</v>
      </c>
      <c r="H79" s="3">
        <v>968922</v>
      </c>
      <c r="I79">
        <v>1.4419999999999999</v>
      </c>
      <c r="J79" t="s">
        <v>15</v>
      </c>
      <c r="K79" t="s">
        <v>15</v>
      </c>
      <c r="L79" t="s">
        <v>15</v>
      </c>
      <c r="M79" t="s">
        <v>15</v>
      </c>
      <c r="O79">
        <v>38</v>
      </c>
      <c r="P79" t="s">
        <v>395</v>
      </c>
      <c r="Q79" s="2">
        <v>44032.449363425927</v>
      </c>
      <c r="R79" t="s">
        <v>16</v>
      </c>
      <c r="S79" t="s">
        <v>14</v>
      </c>
      <c r="T79">
        <v>0</v>
      </c>
      <c r="U79">
        <v>5.9660000000000002</v>
      </c>
      <c r="V79" s="3">
        <v>8134</v>
      </c>
      <c r="W79">
        <v>2.0920000000000001</v>
      </c>
      <c r="X79" t="s">
        <v>15</v>
      </c>
      <c r="Y79" t="s">
        <v>15</v>
      </c>
      <c r="Z79" t="s">
        <v>15</v>
      </c>
      <c r="AA79" t="s">
        <v>15</v>
      </c>
      <c r="AC79">
        <v>38</v>
      </c>
      <c r="AD79" t="s">
        <v>395</v>
      </c>
      <c r="AE79" s="2">
        <v>44032.449363425927</v>
      </c>
      <c r="AF79" t="s">
        <v>16</v>
      </c>
      <c r="AG79" t="s">
        <v>14</v>
      </c>
      <c r="AH79">
        <v>0</v>
      </c>
      <c r="AI79">
        <v>12.169</v>
      </c>
      <c r="AJ79" s="3">
        <v>12404</v>
      </c>
      <c r="AK79">
        <v>1.861</v>
      </c>
      <c r="AL79" t="s">
        <v>15</v>
      </c>
      <c r="AM79" t="s">
        <v>15</v>
      </c>
      <c r="AN79" t="s">
        <v>15</v>
      </c>
      <c r="AO79" t="s">
        <v>15</v>
      </c>
      <c r="AQ79">
        <v>1</v>
      </c>
      <c r="AS79" s="18">
        <v>60</v>
      </c>
      <c r="AT79" s="6">
        <f t="shared" si="2"/>
        <v>2104.3639420254603</v>
      </c>
      <c r="AU79" s="7">
        <f t="shared" si="4"/>
        <v>2324.8738570116802</v>
      </c>
    </row>
    <row r="80" spans="1:47" customFormat="1" ht="14.4" x14ac:dyDescent="0.3">
      <c r="A80">
        <v>38</v>
      </c>
      <c r="B80" t="s">
        <v>396</v>
      </c>
      <c r="C80" s="2">
        <v>44036.439641203702</v>
      </c>
      <c r="D80" t="s">
        <v>16</v>
      </c>
      <c r="E80" t="s">
        <v>14</v>
      </c>
      <c r="F80">
        <v>0</v>
      </c>
      <c r="G80">
        <v>6.0110000000000001</v>
      </c>
      <c r="H80" s="3">
        <v>992072</v>
      </c>
      <c r="I80">
        <v>1.4770000000000001</v>
      </c>
      <c r="J80" t="s">
        <v>15</v>
      </c>
      <c r="K80" t="s">
        <v>15</v>
      </c>
      <c r="L80" t="s">
        <v>15</v>
      </c>
      <c r="M80" t="s">
        <v>15</v>
      </c>
      <c r="O80">
        <v>38</v>
      </c>
      <c r="P80" t="s">
        <v>396</v>
      </c>
      <c r="Q80" s="2">
        <v>44036.439641203702</v>
      </c>
      <c r="R80" t="s">
        <v>16</v>
      </c>
      <c r="S80" t="s">
        <v>14</v>
      </c>
      <c r="T80">
        <v>0</v>
      </c>
      <c r="U80">
        <v>5.9669999999999996</v>
      </c>
      <c r="V80" s="3">
        <v>7977</v>
      </c>
      <c r="W80">
        <v>2.0630000000000002</v>
      </c>
      <c r="X80" t="s">
        <v>15</v>
      </c>
      <c r="Y80" t="s">
        <v>15</v>
      </c>
      <c r="Z80" t="s">
        <v>15</v>
      </c>
      <c r="AA80" t="s">
        <v>15</v>
      </c>
      <c r="AC80">
        <v>38</v>
      </c>
      <c r="AD80" t="s">
        <v>396</v>
      </c>
      <c r="AE80" s="2">
        <v>44036.439641203702</v>
      </c>
      <c r="AF80" t="s">
        <v>16</v>
      </c>
      <c r="AG80" t="s">
        <v>14</v>
      </c>
      <c r="AH80">
        <v>0</v>
      </c>
      <c r="AI80">
        <v>12.18</v>
      </c>
      <c r="AJ80" s="3">
        <v>9506</v>
      </c>
      <c r="AK80">
        <v>1.4670000000000001</v>
      </c>
      <c r="AL80" t="s">
        <v>15</v>
      </c>
      <c r="AM80" t="s">
        <v>15</v>
      </c>
      <c r="AN80" t="s">
        <v>15</v>
      </c>
      <c r="AO80" t="s">
        <v>15</v>
      </c>
      <c r="AQ80">
        <v>1</v>
      </c>
      <c r="AS80" s="18">
        <v>61</v>
      </c>
      <c r="AT80" s="6">
        <f t="shared" si="2"/>
        <v>2074.5413328577652</v>
      </c>
      <c r="AU80" s="7">
        <f t="shared" si="4"/>
        <v>1791.5702494602801</v>
      </c>
    </row>
    <row r="81" spans="1:47" customFormat="1" ht="14.4" x14ac:dyDescent="0.3">
      <c r="A81">
        <v>38</v>
      </c>
      <c r="B81" t="s">
        <v>397</v>
      </c>
      <c r="C81" s="2">
        <v>44040.505254629628</v>
      </c>
      <c r="D81" t="s">
        <v>16</v>
      </c>
      <c r="E81" t="s">
        <v>14</v>
      </c>
      <c r="F81">
        <v>0</v>
      </c>
      <c r="G81">
        <v>6.0149999999999997</v>
      </c>
      <c r="H81" s="3">
        <v>702131</v>
      </c>
      <c r="I81">
        <v>1.044</v>
      </c>
      <c r="J81" t="s">
        <v>15</v>
      </c>
      <c r="K81" t="s">
        <v>15</v>
      </c>
      <c r="L81" t="s">
        <v>15</v>
      </c>
      <c r="M81" t="s">
        <v>15</v>
      </c>
      <c r="O81">
        <v>38</v>
      </c>
      <c r="P81" t="s">
        <v>397</v>
      </c>
      <c r="Q81" s="2">
        <v>44040.505254629628</v>
      </c>
      <c r="R81" t="s">
        <v>16</v>
      </c>
      <c r="S81" t="s">
        <v>14</v>
      </c>
      <c r="T81">
        <v>0</v>
      </c>
      <c r="U81">
        <v>5.9669999999999996</v>
      </c>
      <c r="V81" s="3">
        <v>5706</v>
      </c>
      <c r="W81">
        <v>1.6459999999999999</v>
      </c>
      <c r="X81" t="s">
        <v>15</v>
      </c>
      <c r="Y81" t="s">
        <v>15</v>
      </c>
      <c r="Z81" t="s">
        <v>15</v>
      </c>
      <c r="AA81" t="s">
        <v>15</v>
      </c>
      <c r="AC81">
        <v>38</v>
      </c>
      <c r="AD81" t="s">
        <v>397</v>
      </c>
      <c r="AE81" s="2">
        <v>44040.505254629628</v>
      </c>
      <c r="AF81" t="s">
        <v>16</v>
      </c>
      <c r="AG81" t="s">
        <v>14</v>
      </c>
      <c r="AH81">
        <v>0</v>
      </c>
      <c r="AI81">
        <v>12.173999999999999</v>
      </c>
      <c r="AJ81" s="3">
        <v>8283</v>
      </c>
      <c r="AK81">
        <v>1.3009999999999999</v>
      </c>
      <c r="AL81" t="s">
        <v>15</v>
      </c>
      <c r="AM81" t="s">
        <v>15</v>
      </c>
      <c r="AN81" t="s">
        <v>15</v>
      </c>
      <c r="AO81" t="s">
        <v>15</v>
      </c>
      <c r="AQ81">
        <v>1</v>
      </c>
      <c r="AS81" s="18">
        <v>62</v>
      </c>
      <c r="AT81" s="6">
        <f t="shared" si="2"/>
        <v>1643.1763544622602</v>
      </c>
      <c r="AU81" s="7">
        <f t="shared" si="4"/>
        <v>1566.19167025347</v>
      </c>
    </row>
    <row r="82" spans="1:47" customFormat="1" ht="14.4" x14ac:dyDescent="0.3">
      <c r="A82">
        <v>38</v>
      </c>
      <c r="B82" t="s">
        <v>398</v>
      </c>
      <c r="C82" s="2">
        <v>44042.414733796293</v>
      </c>
      <c r="D82" t="s">
        <v>16</v>
      </c>
      <c r="E82" t="s">
        <v>14</v>
      </c>
      <c r="F82">
        <v>0</v>
      </c>
      <c r="G82">
        <v>6.016</v>
      </c>
      <c r="H82" s="3">
        <v>657701</v>
      </c>
      <c r="I82">
        <v>0.97799999999999998</v>
      </c>
      <c r="J82" t="s">
        <v>15</v>
      </c>
      <c r="K82" t="s">
        <v>15</v>
      </c>
      <c r="L82" t="s">
        <v>15</v>
      </c>
      <c r="M82" t="s">
        <v>15</v>
      </c>
      <c r="O82">
        <v>38</v>
      </c>
      <c r="P82" t="s">
        <v>398</v>
      </c>
      <c r="Q82" s="2">
        <v>44042.414733796293</v>
      </c>
      <c r="R82" t="s">
        <v>16</v>
      </c>
      <c r="S82" t="s">
        <v>14</v>
      </c>
      <c r="T82">
        <v>0</v>
      </c>
      <c r="U82">
        <v>5.97</v>
      </c>
      <c r="V82" s="3">
        <v>6043</v>
      </c>
      <c r="W82">
        <v>1.708</v>
      </c>
      <c r="X82" t="s">
        <v>15</v>
      </c>
      <c r="Y82" t="s">
        <v>15</v>
      </c>
      <c r="Z82" t="s">
        <v>15</v>
      </c>
      <c r="AA82" t="s">
        <v>15</v>
      </c>
      <c r="AC82">
        <v>38</v>
      </c>
      <c r="AD82" t="s">
        <v>398</v>
      </c>
      <c r="AE82" s="2">
        <v>44042.414733796293</v>
      </c>
      <c r="AF82" t="s">
        <v>16</v>
      </c>
      <c r="AG82" t="s">
        <v>14</v>
      </c>
      <c r="AH82">
        <v>0</v>
      </c>
      <c r="AI82">
        <v>12.172000000000001</v>
      </c>
      <c r="AJ82" s="3">
        <v>8794</v>
      </c>
      <c r="AK82">
        <v>1.37</v>
      </c>
      <c r="AL82" t="s">
        <v>15</v>
      </c>
      <c r="AM82" t="s">
        <v>15</v>
      </c>
      <c r="AN82" t="s">
        <v>15</v>
      </c>
      <c r="AO82" t="s">
        <v>15</v>
      </c>
      <c r="AQ82">
        <v>1</v>
      </c>
      <c r="AS82" s="18">
        <v>63</v>
      </c>
      <c r="AT82" s="6">
        <f t="shared" si="2"/>
        <v>1713.2449128717039</v>
      </c>
      <c r="AU82" s="7">
        <f t="shared" si="4"/>
        <v>1660.3833174522799</v>
      </c>
    </row>
    <row r="83" spans="1:47" customFormat="1" ht="14.4" x14ac:dyDescent="0.3">
      <c r="A83">
        <v>38</v>
      </c>
      <c r="B83" t="s">
        <v>399</v>
      </c>
      <c r="C83" s="2">
        <v>44043.437719907408</v>
      </c>
      <c r="D83" t="s">
        <v>16</v>
      </c>
      <c r="E83" t="s">
        <v>14</v>
      </c>
      <c r="F83">
        <v>0</v>
      </c>
      <c r="G83">
        <v>6.0140000000000002</v>
      </c>
      <c r="H83" s="3">
        <v>649094</v>
      </c>
      <c r="I83">
        <v>0.96499999999999997</v>
      </c>
      <c r="J83" t="s">
        <v>15</v>
      </c>
      <c r="K83" t="s">
        <v>15</v>
      </c>
      <c r="L83" t="s">
        <v>15</v>
      </c>
      <c r="M83" t="s">
        <v>15</v>
      </c>
      <c r="O83">
        <v>38</v>
      </c>
      <c r="P83" t="s">
        <v>399</v>
      </c>
      <c r="Q83" s="2">
        <v>44043.437719907408</v>
      </c>
      <c r="R83" t="s">
        <v>16</v>
      </c>
      <c r="S83" t="s">
        <v>14</v>
      </c>
      <c r="T83">
        <v>0</v>
      </c>
      <c r="U83">
        <v>5.9619999999999997</v>
      </c>
      <c r="V83" s="3">
        <v>6249</v>
      </c>
      <c r="W83">
        <v>1.746</v>
      </c>
      <c r="X83" t="s">
        <v>15</v>
      </c>
      <c r="Y83" t="s">
        <v>15</v>
      </c>
      <c r="Z83" t="s">
        <v>15</v>
      </c>
      <c r="AA83" t="s">
        <v>15</v>
      </c>
      <c r="AC83">
        <v>38</v>
      </c>
      <c r="AD83" t="s">
        <v>399</v>
      </c>
      <c r="AE83" s="2">
        <v>44043.437719907408</v>
      </c>
      <c r="AF83" t="s">
        <v>16</v>
      </c>
      <c r="AG83" t="s">
        <v>14</v>
      </c>
      <c r="AH83">
        <v>0</v>
      </c>
      <c r="AI83">
        <v>12.167</v>
      </c>
      <c r="AJ83" s="3">
        <v>7480</v>
      </c>
      <c r="AK83">
        <v>1.1919999999999999</v>
      </c>
      <c r="AL83" t="s">
        <v>15</v>
      </c>
      <c r="AM83" t="s">
        <v>15</v>
      </c>
      <c r="AN83" t="s">
        <v>15</v>
      </c>
      <c r="AO83" t="s">
        <v>15</v>
      </c>
      <c r="AQ83">
        <v>1</v>
      </c>
      <c r="AS83" s="18">
        <v>64</v>
      </c>
      <c r="AT83" s="6">
        <f t="shared" si="2"/>
        <v>1695.390604393657</v>
      </c>
      <c r="AU83" s="7">
        <f t="shared" si="4"/>
        <v>1418.109993392</v>
      </c>
    </row>
    <row r="84" spans="1:47" ht="14.4" x14ac:dyDescent="0.3">
      <c r="A84" s="22">
        <v>38</v>
      </c>
      <c r="B84" s="22" t="s">
        <v>400</v>
      </c>
      <c r="C84" s="23">
        <v>44047.457928240743</v>
      </c>
      <c r="D84" s="22" t="s">
        <v>16</v>
      </c>
      <c r="E84" s="22" t="s">
        <v>14</v>
      </c>
      <c r="F84" s="22">
        <v>0</v>
      </c>
      <c r="G84" s="22">
        <v>6.0129999999999999</v>
      </c>
      <c r="H84" s="24">
        <v>660024</v>
      </c>
      <c r="I84" s="22">
        <v>0.98099999999999998</v>
      </c>
      <c r="J84" s="22" t="s">
        <v>15</v>
      </c>
      <c r="K84" s="22" t="s">
        <v>15</v>
      </c>
      <c r="L84" s="22" t="s">
        <v>15</v>
      </c>
      <c r="M84" s="24" t="s">
        <v>15</v>
      </c>
      <c r="N84" s="24"/>
      <c r="O84" s="24">
        <v>38</v>
      </c>
      <c r="P84" s="22" t="s">
        <v>400</v>
      </c>
      <c r="Q84" s="23">
        <v>44047.457928240743</v>
      </c>
      <c r="R84" s="22" t="s">
        <v>16</v>
      </c>
      <c r="S84" s="22" t="s">
        <v>14</v>
      </c>
      <c r="T84" s="22">
        <v>0</v>
      </c>
      <c r="U84" s="22">
        <v>5.9560000000000004</v>
      </c>
      <c r="V84" s="24">
        <v>4987</v>
      </c>
      <c r="W84" s="22">
        <v>1.514</v>
      </c>
      <c r="X84" s="22" t="s">
        <v>15</v>
      </c>
      <c r="Y84" s="22" t="s">
        <v>15</v>
      </c>
      <c r="Z84" s="22" t="s">
        <v>15</v>
      </c>
      <c r="AA84" s="22" t="s">
        <v>15</v>
      </c>
      <c r="AB84" s="22"/>
      <c r="AC84" s="22">
        <v>38</v>
      </c>
      <c r="AD84" s="22" t="s">
        <v>400</v>
      </c>
      <c r="AE84" s="23">
        <v>44047.457928240743</v>
      </c>
      <c r="AF84" s="22" t="s">
        <v>16</v>
      </c>
      <c r="AG84" s="22" t="s">
        <v>14</v>
      </c>
      <c r="AH84" s="22">
        <v>0</v>
      </c>
      <c r="AI84" s="22">
        <v>12.172000000000001</v>
      </c>
      <c r="AJ84" s="24">
        <v>6845</v>
      </c>
      <c r="AK84" s="22">
        <v>1.105</v>
      </c>
      <c r="AL84" s="22" t="s">
        <v>15</v>
      </c>
      <c r="AM84" s="22" t="s">
        <v>15</v>
      </c>
      <c r="AN84" s="22" t="s">
        <v>15</v>
      </c>
      <c r="AO84" s="22" t="s">
        <v>15</v>
      </c>
      <c r="AQ84">
        <v>1</v>
      </c>
      <c r="AS84" s="18">
        <v>65</v>
      </c>
      <c r="AT84" s="6">
        <f t="shared" si="2"/>
        <v>1718.043006313869</v>
      </c>
      <c r="AU84" s="7">
        <f t="shared" si="4"/>
        <v>1300.9519728507501</v>
      </c>
    </row>
    <row r="85" spans="1:47" customFormat="1" ht="14.4" x14ac:dyDescent="0.3">
      <c r="A85">
        <v>38</v>
      </c>
      <c r="B85" t="s">
        <v>401</v>
      </c>
      <c r="C85" s="2">
        <v>44050.436944444446</v>
      </c>
      <c r="D85" t="s">
        <v>16</v>
      </c>
      <c r="E85" t="s">
        <v>14</v>
      </c>
      <c r="F85">
        <v>0</v>
      </c>
      <c r="G85">
        <v>6.0110000000000001</v>
      </c>
      <c r="H85" s="3">
        <v>678528</v>
      </c>
      <c r="I85">
        <v>1.0089999999999999</v>
      </c>
      <c r="J85" t="s">
        <v>15</v>
      </c>
      <c r="K85" t="s">
        <v>15</v>
      </c>
      <c r="L85" t="s">
        <v>15</v>
      </c>
      <c r="M85" t="s">
        <v>15</v>
      </c>
      <c r="O85">
        <v>38</v>
      </c>
      <c r="P85" t="s">
        <v>401</v>
      </c>
      <c r="Q85" s="2">
        <v>44050.436944444446</v>
      </c>
      <c r="R85" t="s">
        <v>16</v>
      </c>
      <c r="S85" t="s">
        <v>14</v>
      </c>
      <c r="T85">
        <v>0</v>
      </c>
      <c r="U85">
        <v>5.9660000000000002</v>
      </c>
      <c r="V85" s="3">
        <v>6351</v>
      </c>
      <c r="W85">
        <v>1.764</v>
      </c>
      <c r="X85" t="s">
        <v>15</v>
      </c>
      <c r="Y85" t="s">
        <v>15</v>
      </c>
      <c r="Z85" t="s">
        <v>15</v>
      </c>
      <c r="AA85" t="s">
        <v>15</v>
      </c>
      <c r="AC85">
        <v>38</v>
      </c>
      <c r="AD85" t="s">
        <v>401</v>
      </c>
      <c r="AE85" s="2">
        <v>44050.436944444446</v>
      </c>
      <c r="AF85" t="s">
        <v>16</v>
      </c>
      <c r="AG85" t="s">
        <v>14</v>
      </c>
      <c r="AH85">
        <v>0</v>
      </c>
      <c r="AI85">
        <v>12.17</v>
      </c>
      <c r="AJ85" s="3">
        <v>7369</v>
      </c>
      <c r="AK85">
        <v>1.177</v>
      </c>
      <c r="AL85" t="s">
        <v>15</v>
      </c>
      <c r="AM85" t="s">
        <v>15</v>
      </c>
      <c r="AN85" t="s">
        <v>15</v>
      </c>
      <c r="AO85" t="s">
        <v>15</v>
      </c>
      <c r="AQ85">
        <v>1</v>
      </c>
      <c r="AS85" s="18">
        <v>66</v>
      </c>
      <c r="AT85" s="6">
        <f t="shared" si="2"/>
        <v>1755.9479665748993</v>
      </c>
      <c r="AU85" s="7">
        <f t="shared" si="4"/>
        <v>1397.6340533540299</v>
      </c>
    </row>
    <row r="86" spans="1:47" customFormat="1" ht="14.4" x14ac:dyDescent="0.3">
      <c r="A86">
        <v>38</v>
      </c>
      <c r="B86" t="s">
        <v>402</v>
      </c>
      <c r="C86" s="2">
        <v>44053.433981481481</v>
      </c>
      <c r="D86" t="s">
        <v>16</v>
      </c>
      <c r="E86" t="s">
        <v>14</v>
      </c>
      <c r="F86">
        <v>0</v>
      </c>
      <c r="G86">
        <v>6.0170000000000003</v>
      </c>
      <c r="H86" s="3">
        <v>653055</v>
      </c>
      <c r="I86">
        <v>0.97099999999999997</v>
      </c>
      <c r="J86" t="s">
        <v>15</v>
      </c>
      <c r="K86" t="s">
        <v>15</v>
      </c>
      <c r="L86" t="s">
        <v>15</v>
      </c>
      <c r="M86" t="s">
        <v>15</v>
      </c>
      <c r="O86">
        <v>38</v>
      </c>
      <c r="P86" t="s">
        <v>402</v>
      </c>
      <c r="Q86" s="2">
        <v>44053.433981481481</v>
      </c>
      <c r="R86" t="s">
        <v>16</v>
      </c>
      <c r="S86" t="s">
        <v>14</v>
      </c>
      <c r="T86">
        <v>0</v>
      </c>
      <c r="U86">
        <v>5.9740000000000002</v>
      </c>
      <c r="V86" s="3">
        <v>5739</v>
      </c>
      <c r="W86">
        <v>1.6519999999999999</v>
      </c>
      <c r="X86" t="s">
        <v>15</v>
      </c>
      <c r="Y86" t="s">
        <v>15</v>
      </c>
      <c r="Z86" t="s">
        <v>15</v>
      </c>
      <c r="AA86" t="s">
        <v>15</v>
      </c>
      <c r="AC86">
        <v>38</v>
      </c>
      <c r="AD86" t="s">
        <v>402</v>
      </c>
      <c r="AE86" s="2">
        <v>44053.433981481481</v>
      </c>
      <c r="AF86" t="s">
        <v>16</v>
      </c>
      <c r="AG86" t="s">
        <v>14</v>
      </c>
      <c r="AH86">
        <v>0</v>
      </c>
      <c r="AI86">
        <v>12.182</v>
      </c>
      <c r="AJ86" s="3">
        <v>7993</v>
      </c>
      <c r="AK86">
        <v>1.2609999999999999</v>
      </c>
      <c r="AL86" t="s">
        <v>15</v>
      </c>
      <c r="AM86" t="s">
        <v>15</v>
      </c>
      <c r="AN86" t="s">
        <v>15</v>
      </c>
      <c r="AO86" t="s">
        <v>15</v>
      </c>
      <c r="AQ86">
        <v>1</v>
      </c>
      <c r="AS86" s="18">
        <v>67</v>
      </c>
      <c r="AT86" s="6">
        <f t="shared" si="2"/>
        <v>1703.6222990849949</v>
      </c>
      <c r="AU86" s="7">
        <f t="shared" si="4"/>
        <v>1512.72194716427</v>
      </c>
    </row>
    <row r="87" spans="1:47" customFormat="1" ht="14.4" x14ac:dyDescent="0.3">
      <c r="A87">
        <v>38</v>
      </c>
      <c r="B87" t="s">
        <v>403</v>
      </c>
      <c r="C87" s="2">
        <v>44054.481377314813</v>
      </c>
      <c r="D87" t="s">
        <v>404</v>
      </c>
      <c r="E87" t="s">
        <v>14</v>
      </c>
      <c r="F87">
        <v>0</v>
      </c>
      <c r="G87">
        <v>6.0190000000000001</v>
      </c>
      <c r="H87" s="3">
        <v>663627</v>
      </c>
      <c r="I87">
        <v>0.98699999999999999</v>
      </c>
      <c r="J87" t="s">
        <v>15</v>
      </c>
      <c r="K87" t="s">
        <v>15</v>
      </c>
      <c r="L87" t="s">
        <v>15</v>
      </c>
      <c r="M87" t="s">
        <v>15</v>
      </c>
      <c r="O87">
        <v>38</v>
      </c>
      <c r="P87" t="s">
        <v>403</v>
      </c>
      <c r="Q87" s="2">
        <v>44054.481377314813</v>
      </c>
      <c r="R87" t="s">
        <v>404</v>
      </c>
      <c r="S87" t="s">
        <v>14</v>
      </c>
      <c r="T87">
        <v>0</v>
      </c>
      <c r="U87">
        <v>5.9779999999999998</v>
      </c>
      <c r="V87" s="3">
        <v>5504</v>
      </c>
      <c r="W87">
        <v>1.609</v>
      </c>
      <c r="X87" t="s">
        <v>15</v>
      </c>
      <c r="Y87" t="s">
        <v>15</v>
      </c>
      <c r="Z87" t="s">
        <v>15</v>
      </c>
      <c r="AA87" t="s">
        <v>15</v>
      </c>
      <c r="AC87">
        <v>38</v>
      </c>
      <c r="AD87" t="s">
        <v>403</v>
      </c>
      <c r="AE87" s="2">
        <v>44054.481377314813</v>
      </c>
      <c r="AF87" t="s">
        <v>404</v>
      </c>
      <c r="AG87" t="s">
        <v>14</v>
      </c>
      <c r="AH87">
        <v>0</v>
      </c>
      <c r="AI87">
        <v>12.183999999999999</v>
      </c>
      <c r="AJ87" s="3">
        <v>7535</v>
      </c>
      <c r="AK87">
        <v>1.1990000000000001</v>
      </c>
      <c r="AL87" t="s">
        <v>15</v>
      </c>
      <c r="AM87" t="s">
        <v>15</v>
      </c>
      <c r="AN87" t="s">
        <v>15</v>
      </c>
      <c r="AO87" t="s">
        <v>15</v>
      </c>
      <c r="AQ87">
        <v>1</v>
      </c>
      <c r="AR87" s="11"/>
      <c r="AS87" s="18">
        <v>68</v>
      </c>
      <c r="AT87" s="6">
        <f t="shared" si="2"/>
        <v>1725.4674780157104</v>
      </c>
      <c r="AU87" s="7">
        <f t="shared" si="4"/>
        <v>1428.2551563567499</v>
      </c>
    </row>
    <row r="88" spans="1:47" customFormat="1" ht="14.4" x14ac:dyDescent="0.3">
      <c r="A88">
        <v>38</v>
      </c>
      <c r="B88" t="s">
        <v>405</v>
      </c>
      <c r="C88" s="2">
        <v>44061.434629629628</v>
      </c>
      <c r="D88" t="s">
        <v>16</v>
      </c>
      <c r="E88" t="s">
        <v>14</v>
      </c>
      <c r="F88">
        <v>0</v>
      </c>
      <c r="G88">
        <v>6.016</v>
      </c>
      <c r="H88" s="3">
        <v>684691</v>
      </c>
      <c r="I88">
        <v>1.018</v>
      </c>
      <c r="J88" t="s">
        <v>15</v>
      </c>
      <c r="K88" t="s">
        <v>15</v>
      </c>
      <c r="L88" t="s">
        <v>15</v>
      </c>
      <c r="M88" t="s">
        <v>15</v>
      </c>
      <c r="O88">
        <v>38</v>
      </c>
      <c r="P88" t="s">
        <v>405</v>
      </c>
      <c r="Q88" s="2">
        <v>44061.434629629628</v>
      </c>
      <c r="R88" t="s">
        <v>16</v>
      </c>
      <c r="S88" t="s">
        <v>14</v>
      </c>
      <c r="T88">
        <v>0</v>
      </c>
      <c r="U88">
        <v>5.9660000000000002</v>
      </c>
      <c r="V88" s="3">
        <v>5180</v>
      </c>
      <c r="W88">
        <v>1.5489999999999999</v>
      </c>
      <c r="X88" t="s">
        <v>15</v>
      </c>
      <c r="Y88" t="s">
        <v>15</v>
      </c>
      <c r="Z88" t="s">
        <v>15</v>
      </c>
      <c r="AA88" t="s">
        <v>15</v>
      </c>
      <c r="AC88">
        <v>38</v>
      </c>
      <c r="AD88" t="s">
        <v>405</v>
      </c>
      <c r="AE88" s="2">
        <v>44061.434629629628</v>
      </c>
      <c r="AF88" t="s">
        <v>16</v>
      </c>
      <c r="AG88" t="s">
        <v>14</v>
      </c>
      <c r="AH88">
        <v>0</v>
      </c>
      <c r="AI88">
        <v>12.186</v>
      </c>
      <c r="AJ88" s="3">
        <v>7727</v>
      </c>
      <c r="AK88">
        <v>1.2250000000000001</v>
      </c>
      <c r="AL88" t="s">
        <v>15</v>
      </c>
      <c r="AM88" t="s">
        <v>15</v>
      </c>
      <c r="AN88" t="s">
        <v>15</v>
      </c>
      <c r="AO88" t="s">
        <v>15</v>
      </c>
      <c r="AQ88">
        <v>1</v>
      </c>
      <c r="AS88" s="18">
        <v>69</v>
      </c>
      <c r="AT88" s="6">
        <f t="shared" si="2"/>
        <v>1768.4486300144079</v>
      </c>
      <c r="AU88" s="7">
        <f t="shared" si="4"/>
        <v>1463.66802117467</v>
      </c>
    </row>
    <row r="89" spans="1:47" customFormat="1" ht="14.4" x14ac:dyDescent="0.3">
      <c r="A89">
        <v>38</v>
      </c>
      <c r="B89" t="s">
        <v>406</v>
      </c>
      <c r="C89" s="2">
        <v>44064.513784722221</v>
      </c>
      <c r="D89" t="s">
        <v>16</v>
      </c>
      <c r="E89" t="s">
        <v>14</v>
      </c>
      <c r="F89">
        <v>0</v>
      </c>
      <c r="G89">
        <v>6.0140000000000002</v>
      </c>
      <c r="H89" s="3">
        <v>634367</v>
      </c>
      <c r="I89">
        <v>0.94299999999999995</v>
      </c>
      <c r="J89" t="s">
        <v>15</v>
      </c>
      <c r="K89" t="s">
        <v>15</v>
      </c>
      <c r="L89" t="s">
        <v>15</v>
      </c>
      <c r="M89" t="s">
        <v>15</v>
      </c>
      <c r="O89">
        <v>38</v>
      </c>
      <c r="P89" t="s">
        <v>406</v>
      </c>
      <c r="Q89" s="2">
        <v>44064.513784722221</v>
      </c>
      <c r="R89" t="s">
        <v>16</v>
      </c>
      <c r="S89" t="s">
        <v>14</v>
      </c>
      <c r="T89">
        <v>0</v>
      </c>
      <c r="U89">
        <v>5.968</v>
      </c>
      <c r="V89" s="3">
        <v>4850</v>
      </c>
      <c r="W89">
        <v>1.488</v>
      </c>
      <c r="X89" t="s">
        <v>15</v>
      </c>
      <c r="Y89" t="s">
        <v>15</v>
      </c>
      <c r="Z89" t="s">
        <v>15</v>
      </c>
      <c r="AA89" t="s">
        <v>15</v>
      </c>
      <c r="AC89">
        <v>38</v>
      </c>
      <c r="AD89" t="s">
        <v>406</v>
      </c>
      <c r="AE89" s="2">
        <v>44064.513784722221</v>
      </c>
      <c r="AF89" t="s">
        <v>16</v>
      </c>
      <c r="AG89" t="s">
        <v>14</v>
      </c>
      <c r="AH89">
        <v>0</v>
      </c>
      <c r="AI89">
        <v>12.175000000000001</v>
      </c>
      <c r="AJ89" s="3">
        <v>8043</v>
      </c>
      <c r="AK89">
        <v>1.268</v>
      </c>
      <c r="AL89" t="s">
        <v>15</v>
      </c>
      <c r="AM89" t="s">
        <v>15</v>
      </c>
      <c r="AN89" t="s">
        <v>15</v>
      </c>
      <c r="AO89" t="s">
        <v>15</v>
      </c>
      <c r="AQ89">
        <v>1</v>
      </c>
      <c r="AS89" s="18">
        <v>70</v>
      </c>
      <c r="AT89" s="6">
        <f t="shared" si="2"/>
        <v>1664.5605262996382</v>
      </c>
      <c r="AU89" s="7">
        <f t="shared" si="4"/>
        <v>1521.9416181782699</v>
      </c>
    </row>
    <row r="90" spans="1:47" customFormat="1" ht="14.4" x14ac:dyDescent="0.3">
      <c r="A90">
        <v>38</v>
      </c>
      <c r="B90" t="s">
        <v>407</v>
      </c>
      <c r="C90" s="2">
        <v>44068.420752314814</v>
      </c>
      <c r="D90" t="s">
        <v>16</v>
      </c>
      <c r="E90" t="s">
        <v>14</v>
      </c>
      <c r="F90">
        <v>0</v>
      </c>
      <c r="G90">
        <v>6.0119999999999996</v>
      </c>
      <c r="H90" s="3">
        <v>642250</v>
      </c>
      <c r="I90">
        <v>0.95499999999999996</v>
      </c>
      <c r="J90" t="s">
        <v>15</v>
      </c>
      <c r="K90" t="s">
        <v>15</v>
      </c>
      <c r="L90" t="s">
        <v>15</v>
      </c>
      <c r="M90" t="s">
        <v>15</v>
      </c>
      <c r="O90">
        <v>38</v>
      </c>
      <c r="P90" t="s">
        <v>407</v>
      </c>
      <c r="Q90" s="2">
        <v>44068.420752314814</v>
      </c>
      <c r="R90" t="s">
        <v>16</v>
      </c>
      <c r="S90" t="s">
        <v>14</v>
      </c>
      <c r="T90">
        <v>0</v>
      </c>
      <c r="U90">
        <v>5.9669999999999996</v>
      </c>
      <c r="V90" s="3">
        <v>5414</v>
      </c>
      <c r="W90">
        <v>1.5920000000000001</v>
      </c>
      <c r="X90" t="s">
        <v>15</v>
      </c>
      <c r="Y90" t="s">
        <v>15</v>
      </c>
      <c r="Z90" t="s">
        <v>15</v>
      </c>
      <c r="AA90" t="s">
        <v>15</v>
      </c>
      <c r="AC90">
        <v>38</v>
      </c>
      <c r="AD90" t="s">
        <v>407</v>
      </c>
      <c r="AE90" s="2">
        <v>44068.420752314814</v>
      </c>
      <c r="AF90" t="s">
        <v>16</v>
      </c>
      <c r="AG90" t="s">
        <v>14</v>
      </c>
      <c r="AH90">
        <v>0</v>
      </c>
      <c r="AI90">
        <v>12.17</v>
      </c>
      <c r="AJ90" s="3">
        <v>8173</v>
      </c>
      <c r="AK90">
        <v>1.286</v>
      </c>
      <c r="AL90" t="s">
        <v>15</v>
      </c>
      <c r="AM90" t="s">
        <v>15</v>
      </c>
      <c r="AN90" t="s">
        <v>15</v>
      </c>
      <c r="AO90" t="s">
        <v>15</v>
      </c>
      <c r="AQ90">
        <v>1</v>
      </c>
      <c r="AS90" s="18">
        <v>71</v>
      </c>
      <c r="AT90" s="6">
        <v>1681.1071419875</v>
      </c>
      <c r="AU90" s="7">
        <v>1545.9112939966699</v>
      </c>
    </row>
    <row r="91" spans="1:47" customFormat="1" ht="14.4" x14ac:dyDescent="0.3">
      <c r="A91">
        <v>38</v>
      </c>
      <c r="B91" t="s">
        <v>408</v>
      </c>
      <c r="C91" s="2">
        <v>44076.504479166666</v>
      </c>
      <c r="D91" t="s">
        <v>16</v>
      </c>
      <c r="E91" t="s">
        <v>14</v>
      </c>
      <c r="F91">
        <v>0</v>
      </c>
      <c r="G91">
        <v>6.0069999999999997</v>
      </c>
      <c r="H91" s="3">
        <v>857174</v>
      </c>
      <c r="I91">
        <v>1.2749999999999999</v>
      </c>
      <c r="J91" t="s">
        <v>15</v>
      </c>
      <c r="K91" t="s">
        <v>15</v>
      </c>
      <c r="L91" t="s">
        <v>15</v>
      </c>
      <c r="M91" t="s">
        <v>15</v>
      </c>
      <c r="O91">
        <v>38</v>
      </c>
      <c r="P91" t="s">
        <v>408</v>
      </c>
      <c r="Q91" s="2">
        <v>44076.504479166666</v>
      </c>
      <c r="R91" t="s">
        <v>16</v>
      </c>
      <c r="S91" t="s">
        <v>14</v>
      </c>
      <c r="T91">
        <v>0</v>
      </c>
      <c r="U91">
        <v>5.9580000000000002</v>
      </c>
      <c r="V91" s="3">
        <v>6848</v>
      </c>
      <c r="W91">
        <v>1.8560000000000001</v>
      </c>
      <c r="X91" t="s">
        <v>15</v>
      </c>
      <c r="Y91" t="s">
        <v>15</v>
      </c>
      <c r="Z91" t="s">
        <v>15</v>
      </c>
      <c r="AA91" t="s">
        <v>15</v>
      </c>
      <c r="AC91">
        <v>38</v>
      </c>
      <c r="AD91" t="s">
        <v>408</v>
      </c>
      <c r="AE91" s="2">
        <v>44076.504479166666</v>
      </c>
      <c r="AF91" t="s">
        <v>16</v>
      </c>
      <c r="AG91" t="s">
        <v>14</v>
      </c>
      <c r="AH91">
        <v>0</v>
      </c>
      <c r="AI91">
        <v>12.154999999999999</v>
      </c>
      <c r="AJ91" s="3">
        <v>8438</v>
      </c>
      <c r="AK91">
        <v>1.3220000000000001</v>
      </c>
      <c r="AL91" t="s">
        <v>15</v>
      </c>
      <c r="AM91" t="s">
        <v>15</v>
      </c>
      <c r="AN91" t="s">
        <v>15</v>
      </c>
      <c r="AO91" t="s">
        <v>15</v>
      </c>
      <c r="AQ91">
        <v>1</v>
      </c>
      <c r="AS91" s="18">
        <v>72</v>
      </c>
      <c r="AT91" s="6">
        <f t="shared" si="2"/>
        <v>1860.0892504166402</v>
      </c>
      <c r="AU91" s="7">
        <f t="shared" si="4"/>
        <v>1594.7659857921201</v>
      </c>
    </row>
    <row r="92" spans="1:47" customFormat="1" ht="14.4" x14ac:dyDescent="0.3">
      <c r="A92">
        <v>38</v>
      </c>
      <c r="B92" t="s">
        <v>409</v>
      </c>
      <c r="C92" s="2">
        <v>44077.51357638889</v>
      </c>
      <c r="D92" t="s">
        <v>16</v>
      </c>
      <c r="E92" t="s">
        <v>14</v>
      </c>
      <c r="F92">
        <v>0</v>
      </c>
      <c r="G92">
        <v>6.0110000000000001</v>
      </c>
      <c r="H92" s="3">
        <v>929057</v>
      </c>
      <c r="I92">
        <v>1.383</v>
      </c>
      <c r="J92" t="s">
        <v>15</v>
      </c>
      <c r="K92" t="s">
        <v>15</v>
      </c>
      <c r="L92" t="s">
        <v>15</v>
      </c>
      <c r="M92" t="s">
        <v>15</v>
      </c>
      <c r="O92">
        <v>38</v>
      </c>
      <c r="P92" t="s">
        <v>409</v>
      </c>
      <c r="Q92" s="2">
        <v>44077.51357638889</v>
      </c>
      <c r="R92" t="s">
        <v>16</v>
      </c>
      <c r="S92" t="s">
        <v>14</v>
      </c>
      <c r="T92">
        <v>0</v>
      </c>
      <c r="U92">
        <v>5.9669999999999996</v>
      </c>
      <c r="V92" s="3">
        <v>7951</v>
      </c>
      <c r="W92">
        <v>2.0579999999999998</v>
      </c>
      <c r="X92" t="s">
        <v>15</v>
      </c>
      <c r="Y92" t="s">
        <v>15</v>
      </c>
      <c r="Z92" t="s">
        <v>15</v>
      </c>
      <c r="AA92" t="s">
        <v>15</v>
      </c>
      <c r="AC92">
        <v>38</v>
      </c>
      <c r="AD92" t="s">
        <v>409</v>
      </c>
      <c r="AE92" s="2">
        <v>44077.51357638889</v>
      </c>
      <c r="AF92" t="s">
        <v>16</v>
      </c>
      <c r="AG92" t="s">
        <v>14</v>
      </c>
      <c r="AH92">
        <v>0</v>
      </c>
      <c r="AI92">
        <v>12.159000000000001</v>
      </c>
      <c r="AJ92" s="3">
        <v>9808</v>
      </c>
      <c r="AK92">
        <v>1.508</v>
      </c>
      <c r="AL92" t="s">
        <v>15</v>
      </c>
      <c r="AM92" t="s">
        <v>15</v>
      </c>
      <c r="AN92" t="s">
        <v>15</v>
      </c>
      <c r="AO92" t="s">
        <v>15</v>
      </c>
      <c r="AQ92">
        <v>1</v>
      </c>
      <c r="AS92" s="18">
        <v>73</v>
      </c>
      <c r="AT92" s="6">
        <f t="shared" si="2"/>
        <v>2069.6025724472847</v>
      </c>
      <c r="AU92" s="7">
        <f t="shared" si="4"/>
        <v>1847.1949228467201</v>
      </c>
    </row>
    <row r="93" spans="1:47" customFormat="1" ht="14.4" x14ac:dyDescent="0.3">
      <c r="A93">
        <v>38</v>
      </c>
      <c r="B93" t="s">
        <v>410</v>
      </c>
      <c r="C93" s="2">
        <v>44078.569212962961</v>
      </c>
      <c r="D93" t="s">
        <v>16</v>
      </c>
      <c r="E93" t="s">
        <v>14</v>
      </c>
      <c r="F93">
        <v>0</v>
      </c>
      <c r="G93">
        <v>6.0049999999999999</v>
      </c>
      <c r="H93" s="3">
        <v>965165</v>
      </c>
      <c r="I93">
        <v>1.4370000000000001</v>
      </c>
      <c r="J93" t="s">
        <v>15</v>
      </c>
      <c r="K93" t="s">
        <v>15</v>
      </c>
      <c r="L93" t="s">
        <v>15</v>
      </c>
      <c r="M93" t="s">
        <v>15</v>
      </c>
      <c r="O93">
        <v>38</v>
      </c>
      <c r="P93" t="s">
        <v>410</v>
      </c>
      <c r="Q93" s="2">
        <v>44078.569212962961</v>
      </c>
      <c r="R93" t="s">
        <v>16</v>
      </c>
      <c r="S93" t="s">
        <v>14</v>
      </c>
      <c r="T93">
        <v>0</v>
      </c>
      <c r="U93">
        <v>5.9569999999999999</v>
      </c>
      <c r="V93" s="3">
        <v>7088</v>
      </c>
      <c r="W93">
        <v>1.9</v>
      </c>
      <c r="X93" t="s">
        <v>15</v>
      </c>
      <c r="Y93" t="s">
        <v>15</v>
      </c>
      <c r="Z93" t="s">
        <v>15</v>
      </c>
      <c r="AA93" t="s">
        <v>15</v>
      </c>
      <c r="AC93">
        <v>38</v>
      </c>
      <c r="AD93" t="s">
        <v>410</v>
      </c>
      <c r="AE93" s="2">
        <v>44078.569212962961</v>
      </c>
      <c r="AF93" t="s">
        <v>16</v>
      </c>
      <c r="AG93" t="s">
        <v>14</v>
      </c>
      <c r="AH93">
        <v>0</v>
      </c>
      <c r="AI93">
        <v>12.157999999999999</v>
      </c>
      <c r="AJ93" s="3">
        <v>10297</v>
      </c>
      <c r="AK93">
        <v>1.5740000000000001</v>
      </c>
      <c r="AL93" t="s">
        <v>15</v>
      </c>
      <c r="AM93" t="s">
        <v>15</v>
      </c>
      <c r="AN93" t="s">
        <v>15</v>
      </c>
      <c r="AO93" t="s">
        <v>15</v>
      </c>
      <c r="AQ93">
        <v>1</v>
      </c>
      <c r="AS93" s="18">
        <v>74</v>
      </c>
      <c r="AT93" s="6">
        <f t="shared" si="2"/>
        <v>1905.6762375590401</v>
      </c>
      <c r="AU93" s="7">
        <f t="shared" si="4"/>
        <v>1937.2384093210701</v>
      </c>
    </row>
    <row r="94" spans="1:47" customFormat="1" ht="14.4" x14ac:dyDescent="0.3">
      <c r="A94">
        <v>38</v>
      </c>
      <c r="B94" t="s">
        <v>411</v>
      </c>
      <c r="C94" s="2">
        <v>44082.407557870371</v>
      </c>
      <c r="D94" t="s">
        <v>16</v>
      </c>
      <c r="E94" t="s">
        <v>14</v>
      </c>
      <c r="F94">
        <v>0</v>
      </c>
      <c r="G94">
        <v>6.0129999999999999</v>
      </c>
      <c r="H94" s="3">
        <v>914037</v>
      </c>
      <c r="I94">
        <v>1.36</v>
      </c>
      <c r="J94" t="s">
        <v>15</v>
      </c>
      <c r="K94" t="s">
        <v>15</v>
      </c>
      <c r="L94" t="s">
        <v>15</v>
      </c>
      <c r="M94" t="s">
        <v>15</v>
      </c>
      <c r="O94">
        <v>38</v>
      </c>
      <c r="P94" t="s">
        <v>411</v>
      </c>
      <c r="Q94" s="2">
        <v>44082.407557870371</v>
      </c>
      <c r="R94" t="s">
        <v>16</v>
      </c>
      <c r="S94" t="s">
        <v>14</v>
      </c>
      <c r="T94">
        <v>0</v>
      </c>
      <c r="U94">
        <v>5.9660000000000002</v>
      </c>
      <c r="V94" s="3">
        <v>7598</v>
      </c>
      <c r="W94">
        <v>1.994</v>
      </c>
      <c r="X94" t="s">
        <v>15</v>
      </c>
      <c r="Y94" t="s">
        <v>15</v>
      </c>
      <c r="Z94" t="s">
        <v>15</v>
      </c>
      <c r="AA94" t="s">
        <v>15</v>
      </c>
      <c r="AC94">
        <v>38</v>
      </c>
      <c r="AD94" t="s">
        <v>411</v>
      </c>
      <c r="AE94" s="2">
        <v>44082.407557870371</v>
      </c>
      <c r="AF94" t="s">
        <v>16</v>
      </c>
      <c r="AG94" t="s">
        <v>14</v>
      </c>
      <c r="AH94">
        <v>0</v>
      </c>
      <c r="AI94">
        <v>12.159000000000001</v>
      </c>
      <c r="AJ94" s="3">
        <v>9204</v>
      </c>
      <c r="AK94">
        <v>1.4259999999999999</v>
      </c>
      <c r="AL94" t="s">
        <v>15</v>
      </c>
      <c r="AM94" t="s">
        <v>15</v>
      </c>
      <c r="AN94" t="s">
        <v>15</v>
      </c>
      <c r="AO94" t="s">
        <v>15</v>
      </c>
      <c r="AQ94">
        <v>1</v>
      </c>
      <c r="AS94" s="18">
        <v>75</v>
      </c>
      <c r="AT94" s="6">
        <f t="shared" si="2"/>
        <v>2002.5498417491401</v>
      </c>
      <c r="AU94" s="7">
        <f t="shared" si="4"/>
        <v>1735.9341263236799</v>
      </c>
    </row>
    <row r="95" spans="1:47" customFormat="1" ht="14.4" x14ac:dyDescent="0.3">
      <c r="A95">
        <v>38</v>
      </c>
      <c r="B95" t="s">
        <v>412</v>
      </c>
      <c r="C95" s="2">
        <v>44088.504155092596</v>
      </c>
      <c r="D95" t="s">
        <v>16</v>
      </c>
      <c r="E95" t="s">
        <v>14</v>
      </c>
      <c r="F95">
        <v>0</v>
      </c>
      <c r="G95">
        <v>6.0090000000000003</v>
      </c>
      <c r="H95" s="3">
        <v>864537</v>
      </c>
      <c r="I95">
        <v>1.286</v>
      </c>
      <c r="J95" t="s">
        <v>15</v>
      </c>
      <c r="K95" t="s">
        <v>15</v>
      </c>
      <c r="L95" t="s">
        <v>15</v>
      </c>
      <c r="M95" t="s">
        <v>15</v>
      </c>
      <c r="O95">
        <v>38</v>
      </c>
      <c r="P95" t="s">
        <v>412</v>
      </c>
      <c r="Q95" s="2">
        <v>44088.504155092596</v>
      </c>
      <c r="R95" t="s">
        <v>16</v>
      </c>
      <c r="S95" t="s">
        <v>14</v>
      </c>
      <c r="T95">
        <v>0</v>
      </c>
      <c r="U95">
        <v>5.9619999999999997</v>
      </c>
      <c r="V95" s="3">
        <v>6223</v>
      </c>
      <c r="W95">
        <v>1.7410000000000001</v>
      </c>
      <c r="X95" t="s">
        <v>15</v>
      </c>
      <c r="Y95" t="s">
        <v>15</v>
      </c>
      <c r="Z95" t="s">
        <v>15</v>
      </c>
      <c r="AA95" t="s">
        <v>15</v>
      </c>
      <c r="AC95">
        <v>38</v>
      </c>
      <c r="AD95" t="s">
        <v>412</v>
      </c>
      <c r="AE95" s="2">
        <v>44088.504155092596</v>
      </c>
      <c r="AF95" t="s">
        <v>16</v>
      </c>
      <c r="AG95" t="s">
        <v>14</v>
      </c>
      <c r="AH95">
        <v>0</v>
      </c>
      <c r="AI95">
        <v>12.170999999999999</v>
      </c>
      <c r="AJ95" s="3">
        <v>9207</v>
      </c>
      <c r="AK95">
        <v>1.4259999999999999</v>
      </c>
      <c r="AL95" t="s">
        <v>15</v>
      </c>
      <c r="AM95" t="s">
        <v>15</v>
      </c>
      <c r="AN95" t="s">
        <v>15</v>
      </c>
      <c r="AO95" t="s">
        <v>15</v>
      </c>
      <c r="AQ95">
        <v>1</v>
      </c>
      <c r="AS95" s="18">
        <v>76</v>
      </c>
      <c r="AT95" s="6">
        <f t="shared" si="2"/>
        <v>1741.3749140197651</v>
      </c>
      <c r="AU95" s="7">
        <f t="shared" si="4"/>
        <v>1736.4868593482699</v>
      </c>
    </row>
    <row r="96" spans="1:47" customFormat="1" ht="14.4" x14ac:dyDescent="0.3">
      <c r="A96">
        <v>38</v>
      </c>
      <c r="B96" t="s">
        <v>413</v>
      </c>
      <c r="C96" s="2">
        <v>44090.460798611108</v>
      </c>
      <c r="D96" t="s">
        <v>16</v>
      </c>
      <c r="E96" t="s">
        <v>14</v>
      </c>
      <c r="F96">
        <v>0</v>
      </c>
      <c r="G96">
        <v>6.0190000000000001</v>
      </c>
      <c r="H96" s="3">
        <v>845061</v>
      </c>
      <c r="I96">
        <v>1.2569999999999999</v>
      </c>
      <c r="J96" t="s">
        <v>15</v>
      </c>
      <c r="K96" t="s">
        <v>15</v>
      </c>
      <c r="L96" t="s">
        <v>15</v>
      </c>
      <c r="M96" t="s">
        <v>15</v>
      </c>
      <c r="O96">
        <v>38</v>
      </c>
      <c r="P96" t="s">
        <v>413</v>
      </c>
      <c r="Q96" s="2">
        <v>44090.460798611108</v>
      </c>
      <c r="R96" t="s">
        <v>16</v>
      </c>
      <c r="S96" t="s">
        <v>14</v>
      </c>
      <c r="T96">
        <v>0</v>
      </c>
      <c r="U96">
        <v>5.9740000000000002</v>
      </c>
      <c r="V96" s="3">
        <v>6624</v>
      </c>
      <c r="W96">
        <v>1.8149999999999999</v>
      </c>
      <c r="X96" t="s">
        <v>15</v>
      </c>
      <c r="Y96" t="s">
        <v>15</v>
      </c>
      <c r="Z96" t="s">
        <v>15</v>
      </c>
      <c r="AA96" t="s">
        <v>15</v>
      </c>
      <c r="AC96">
        <v>38</v>
      </c>
      <c r="AD96" t="s">
        <v>413</v>
      </c>
      <c r="AE96" s="2">
        <v>44090.460798611108</v>
      </c>
      <c r="AF96" t="s">
        <v>16</v>
      </c>
      <c r="AG96" t="s">
        <v>14</v>
      </c>
      <c r="AH96">
        <v>0</v>
      </c>
      <c r="AI96">
        <v>12.179</v>
      </c>
      <c r="AJ96" s="3">
        <v>9059</v>
      </c>
      <c r="AK96">
        <v>1.4059999999999999</v>
      </c>
      <c r="AL96" t="s">
        <v>15</v>
      </c>
      <c r="AM96" t="s">
        <v>15</v>
      </c>
      <c r="AN96" t="s">
        <v>15</v>
      </c>
      <c r="AO96" t="s">
        <v>15</v>
      </c>
      <c r="AQ96">
        <v>1</v>
      </c>
      <c r="AS96" s="18">
        <v>77</v>
      </c>
      <c r="AT96" s="6">
        <f t="shared" si="2"/>
        <v>1817.54173718016</v>
      </c>
      <c r="AU96" s="7">
        <f t="shared" si="4"/>
        <v>1709.21734975763</v>
      </c>
    </row>
    <row r="97" spans="1:47" customFormat="1" ht="14.4" x14ac:dyDescent="0.3">
      <c r="A97">
        <v>38</v>
      </c>
      <c r="B97" t="s">
        <v>414</v>
      </c>
      <c r="C97" s="2">
        <v>44091.458460648151</v>
      </c>
      <c r="D97" t="s">
        <v>16</v>
      </c>
      <c r="E97" t="s">
        <v>14</v>
      </c>
      <c r="F97">
        <v>0</v>
      </c>
      <c r="G97">
        <v>6.0140000000000002</v>
      </c>
      <c r="H97" s="3">
        <v>890993</v>
      </c>
      <c r="I97">
        <v>1.3260000000000001</v>
      </c>
      <c r="J97" t="s">
        <v>15</v>
      </c>
      <c r="K97" t="s">
        <v>15</v>
      </c>
      <c r="L97" t="s">
        <v>15</v>
      </c>
      <c r="M97" t="s">
        <v>15</v>
      </c>
      <c r="O97">
        <v>38</v>
      </c>
      <c r="P97" t="s">
        <v>414</v>
      </c>
      <c r="Q97" s="2">
        <v>44091.458460648151</v>
      </c>
      <c r="R97" t="s">
        <v>16</v>
      </c>
      <c r="S97" t="s">
        <v>14</v>
      </c>
      <c r="T97">
        <v>0</v>
      </c>
      <c r="U97">
        <v>5.9640000000000004</v>
      </c>
      <c r="V97" s="3">
        <v>6997</v>
      </c>
      <c r="W97">
        <v>1.883</v>
      </c>
      <c r="X97" t="s">
        <v>15</v>
      </c>
      <c r="Y97" t="s">
        <v>15</v>
      </c>
      <c r="Z97" t="s">
        <v>15</v>
      </c>
      <c r="AA97" t="s">
        <v>15</v>
      </c>
      <c r="AC97">
        <v>38</v>
      </c>
      <c r="AD97" t="s">
        <v>414</v>
      </c>
      <c r="AE97" s="2">
        <v>44091.458460648151</v>
      </c>
      <c r="AF97" t="s">
        <v>16</v>
      </c>
      <c r="AG97" t="s">
        <v>14</v>
      </c>
      <c r="AH97">
        <v>0</v>
      </c>
      <c r="AI97">
        <v>12.167999999999999</v>
      </c>
      <c r="AJ97" s="3">
        <v>9735</v>
      </c>
      <c r="AK97">
        <v>1.498</v>
      </c>
      <c r="AL97" t="s">
        <v>15</v>
      </c>
      <c r="AM97" t="s">
        <v>15</v>
      </c>
      <c r="AN97" t="s">
        <v>15</v>
      </c>
      <c r="AO97" t="s">
        <v>15</v>
      </c>
      <c r="AQ97">
        <v>1</v>
      </c>
      <c r="AS97" s="18">
        <v>78</v>
      </c>
      <c r="AT97" s="6">
        <f t="shared" si="2"/>
        <v>1888.3911270595652</v>
      </c>
      <c r="AU97" s="7">
        <f t="shared" si="4"/>
        <v>1833.75027297675</v>
      </c>
    </row>
    <row r="98" spans="1:47" customFormat="1" ht="14.4" x14ac:dyDescent="0.3">
      <c r="A98">
        <v>38</v>
      </c>
      <c r="B98" t="s">
        <v>415</v>
      </c>
      <c r="C98" s="2">
        <v>44092.439791666664</v>
      </c>
      <c r="D98" t="s">
        <v>16</v>
      </c>
      <c r="E98" t="s">
        <v>14</v>
      </c>
      <c r="F98">
        <v>0</v>
      </c>
      <c r="G98">
        <v>6.0119999999999996</v>
      </c>
      <c r="H98" s="3">
        <v>713942</v>
      </c>
      <c r="I98">
        <v>1.0620000000000001</v>
      </c>
      <c r="J98" t="s">
        <v>15</v>
      </c>
      <c r="K98" t="s">
        <v>15</v>
      </c>
      <c r="L98" t="s">
        <v>15</v>
      </c>
      <c r="M98" t="s">
        <v>15</v>
      </c>
      <c r="O98">
        <v>38</v>
      </c>
      <c r="P98" t="s">
        <v>415</v>
      </c>
      <c r="Q98" s="2">
        <v>44092.439791666664</v>
      </c>
      <c r="R98" t="s">
        <v>16</v>
      </c>
      <c r="S98" t="s">
        <v>14</v>
      </c>
      <c r="T98">
        <v>0</v>
      </c>
      <c r="U98">
        <v>5.9669999999999996</v>
      </c>
      <c r="V98" s="3">
        <v>6051</v>
      </c>
      <c r="W98">
        <v>1.7090000000000001</v>
      </c>
      <c r="X98" t="s">
        <v>15</v>
      </c>
      <c r="Y98" t="s">
        <v>15</v>
      </c>
      <c r="Z98" t="s">
        <v>15</v>
      </c>
      <c r="AA98" t="s">
        <v>15</v>
      </c>
      <c r="AC98">
        <v>38</v>
      </c>
      <c r="AD98" t="s">
        <v>415</v>
      </c>
      <c r="AE98" s="2">
        <v>44092.439791666664</v>
      </c>
      <c r="AF98" t="s">
        <v>16</v>
      </c>
      <c r="AG98" t="s">
        <v>14</v>
      </c>
      <c r="AH98">
        <v>0</v>
      </c>
      <c r="AI98">
        <v>12.169</v>
      </c>
      <c r="AJ98" s="3">
        <v>8145</v>
      </c>
      <c r="AK98">
        <v>1.282</v>
      </c>
      <c r="AL98" t="s">
        <v>15</v>
      </c>
      <c r="AM98" t="s">
        <v>15</v>
      </c>
      <c r="AN98" t="s">
        <v>15</v>
      </c>
      <c r="AO98" t="s">
        <v>15</v>
      </c>
      <c r="AQ98">
        <v>1</v>
      </c>
      <c r="AS98" s="18">
        <v>79</v>
      </c>
      <c r="AT98" s="6">
        <f t="shared" si="2"/>
        <v>1708.7051789642851</v>
      </c>
      <c r="AU98" s="7">
        <f t="shared" si="4"/>
        <v>1540.7487738607499</v>
      </c>
    </row>
    <row r="99" spans="1:47" customFormat="1" ht="14.4" x14ac:dyDescent="0.3">
      <c r="A99">
        <v>38</v>
      </c>
      <c r="B99" t="s">
        <v>416</v>
      </c>
      <c r="C99" s="2">
        <v>44096.461817129632</v>
      </c>
      <c r="D99" t="s">
        <v>16</v>
      </c>
      <c r="E99" t="s">
        <v>14</v>
      </c>
      <c r="F99">
        <v>0</v>
      </c>
      <c r="G99">
        <v>6.02</v>
      </c>
      <c r="H99" s="3">
        <v>982195</v>
      </c>
      <c r="I99">
        <v>1.462</v>
      </c>
      <c r="J99" t="s">
        <v>15</v>
      </c>
      <c r="K99" t="s">
        <v>15</v>
      </c>
      <c r="L99" t="s">
        <v>15</v>
      </c>
      <c r="M99" t="s">
        <v>15</v>
      </c>
      <c r="O99">
        <v>38</v>
      </c>
      <c r="P99" t="s">
        <v>416</v>
      </c>
      <c r="Q99" s="2">
        <v>44096.461817129632</v>
      </c>
      <c r="R99" t="s">
        <v>16</v>
      </c>
      <c r="S99" t="s">
        <v>14</v>
      </c>
      <c r="T99">
        <v>0</v>
      </c>
      <c r="U99">
        <v>5.9690000000000003</v>
      </c>
      <c r="V99" s="3">
        <v>7770</v>
      </c>
      <c r="W99">
        <v>2.0249999999999999</v>
      </c>
      <c r="X99" t="s">
        <v>15</v>
      </c>
      <c r="Y99" t="s">
        <v>15</v>
      </c>
      <c r="Z99" t="s">
        <v>15</v>
      </c>
      <c r="AA99" t="s">
        <v>15</v>
      </c>
      <c r="AC99">
        <v>38</v>
      </c>
      <c r="AD99" t="s">
        <v>416</v>
      </c>
      <c r="AE99" s="2">
        <v>44096.461817129632</v>
      </c>
      <c r="AF99" t="s">
        <v>16</v>
      </c>
      <c r="AG99" t="s">
        <v>14</v>
      </c>
      <c r="AH99">
        <v>0</v>
      </c>
      <c r="AI99">
        <v>12.202999999999999</v>
      </c>
      <c r="AJ99" s="3">
        <v>10826</v>
      </c>
      <c r="AK99">
        <v>1.6459999999999999</v>
      </c>
      <c r="AL99" t="s">
        <v>15</v>
      </c>
      <c r="AM99" t="s">
        <v>15</v>
      </c>
      <c r="AN99" t="s">
        <v>15</v>
      </c>
      <c r="AO99" t="s">
        <v>15</v>
      </c>
      <c r="AQ99">
        <v>1</v>
      </c>
      <c r="AS99" s="18">
        <v>80</v>
      </c>
      <c r="AT99" s="6">
        <f t="shared" si="2"/>
        <v>2035.2213249765002</v>
      </c>
      <c r="AU99" s="7">
        <f t="shared" si="4"/>
        <v>2034.6136131354799</v>
      </c>
    </row>
    <row r="100" spans="1:47" customFormat="1" ht="14.4" x14ac:dyDescent="0.3">
      <c r="A100">
        <v>38</v>
      </c>
      <c r="B100" t="s">
        <v>417</v>
      </c>
      <c r="C100" s="2">
        <v>44105.487974537034</v>
      </c>
      <c r="D100" t="s">
        <v>16</v>
      </c>
      <c r="E100" t="s">
        <v>14</v>
      </c>
      <c r="F100">
        <v>0</v>
      </c>
      <c r="G100">
        <v>6.0119999999999996</v>
      </c>
      <c r="H100" s="3">
        <v>729248</v>
      </c>
      <c r="I100">
        <v>1.085</v>
      </c>
      <c r="J100" t="s">
        <v>15</v>
      </c>
      <c r="K100" t="s">
        <v>15</v>
      </c>
      <c r="L100" t="s">
        <v>15</v>
      </c>
      <c r="M100" t="s">
        <v>15</v>
      </c>
      <c r="O100">
        <v>38</v>
      </c>
      <c r="P100" t="s">
        <v>417</v>
      </c>
      <c r="Q100" s="2">
        <v>44105.487974537034</v>
      </c>
      <c r="R100" t="s">
        <v>16</v>
      </c>
      <c r="S100" t="s">
        <v>14</v>
      </c>
      <c r="T100">
        <v>0</v>
      </c>
      <c r="U100">
        <v>5.9660000000000002</v>
      </c>
      <c r="V100" s="3">
        <v>5902</v>
      </c>
      <c r="W100">
        <v>1.6819999999999999</v>
      </c>
      <c r="X100" t="s">
        <v>15</v>
      </c>
      <c r="Y100" t="s">
        <v>15</v>
      </c>
      <c r="Z100" t="s">
        <v>15</v>
      </c>
      <c r="AA100" t="s">
        <v>15</v>
      </c>
      <c r="AC100">
        <v>38</v>
      </c>
      <c r="AD100" t="s">
        <v>417</v>
      </c>
      <c r="AE100" s="2">
        <v>44105.487974537034</v>
      </c>
      <c r="AF100" t="s">
        <v>16</v>
      </c>
      <c r="AG100" t="s">
        <v>14</v>
      </c>
      <c r="AH100">
        <v>0</v>
      </c>
      <c r="AI100">
        <v>12.189</v>
      </c>
      <c r="AJ100" s="3">
        <v>8687</v>
      </c>
      <c r="AK100">
        <v>1.3560000000000001</v>
      </c>
      <c r="AL100" t="s">
        <v>15</v>
      </c>
      <c r="AM100" t="s">
        <v>15</v>
      </c>
      <c r="AN100" t="s">
        <v>15</v>
      </c>
      <c r="AO100" t="s">
        <v>15</v>
      </c>
      <c r="AQ100">
        <v>1</v>
      </c>
      <c r="AS100" s="18">
        <v>81</v>
      </c>
      <c r="AT100" s="6">
        <f t="shared" si="2"/>
        <v>1680.4042283891399</v>
      </c>
      <c r="AU100" s="7">
        <f t="shared" si="4"/>
        <v>1640.6629266658699</v>
      </c>
    </row>
    <row r="101" spans="1:47" customFormat="1" ht="14.4" x14ac:dyDescent="0.3">
      <c r="A101">
        <v>38</v>
      </c>
      <c r="B101" t="s">
        <v>418</v>
      </c>
      <c r="C101" s="2">
        <v>44110.44425925926</v>
      </c>
      <c r="D101" t="s">
        <v>16</v>
      </c>
      <c r="E101" t="s">
        <v>14</v>
      </c>
      <c r="F101">
        <v>0</v>
      </c>
      <c r="G101">
        <v>6.0330000000000004</v>
      </c>
      <c r="H101" s="3">
        <v>747651</v>
      </c>
      <c r="I101">
        <v>1.1120000000000001</v>
      </c>
      <c r="J101" t="s">
        <v>15</v>
      </c>
      <c r="K101" t="s">
        <v>15</v>
      </c>
      <c r="L101" t="s">
        <v>15</v>
      </c>
      <c r="M101" t="s">
        <v>15</v>
      </c>
      <c r="O101">
        <v>38</v>
      </c>
      <c r="P101" t="s">
        <v>418</v>
      </c>
      <c r="Q101" s="2">
        <v>44110.44425925926</v>
      </c>
      <c r="R101" t="s">
        <v>16</v>
      </c>
      <c r="S101" t="s">
        <v>14</v>
      </c>
      <c r="T101">
        <v>0</v>
      </c>
      <c r="U101">
        <v>5.984</v>
      </c>
      <c r="V101" s="3">
        <v>6134</v>
      </c>
      <c r="W101">
        <v>1.724</v>
      </c>
      <c r="X101" t="s">
        <v>15</v>
      </c>
      <c r="Y101" t="s">
        <v>15</v>
      </c>
      <c r="Z101" t="s">
        <v>15</v>
      </c>
      <c r="AA101" t="s">
        <v>15</v>
      </c>
      <c r="AC101">
        <v>38</v>
      </c>
      <c r="AD101" t="s">
        <v>418</v>
      </c>
      <c r="AE101" s="2">
        <v>44110.44425925926</v>
      </c>
      <c r="AF101" t="s">
        <v>16</v>
      </c>
      <c r="AG101" t="s">
        <v>14</v>
      </c>
      <c r="AH101">
        <v>0</v>
      </c>
      <c r="AI101">
        <v>12.218999999999999</v>
      </c>
      <c r="AJ101" s="3">
        <v>8254</v>
      </c>
      <c r="AK101">
        <v>1.2969999999999999</v>
      </c>
      <c r="AL101" t="s">
        <v>15</v>
      </c>
      <c r="AM101" t="s">
        <v>15</v>
      </c>
      <c r="AN101" t="s">
        <v>15</v>
      </c>
      <c r="AO101" t="s">
        <v>15</v>
      </c>
      <c r="AQ101">
        <v>1</v>
      </c>
      <c r="AS101" s="18">
        <v>82</v>
      </c>
      <c r="AT101" s="6">
        <f t="shared" si="2"/>
        <v>1724.47020126546</v>
      </c>
      <c r="AU101" s="7">
        <f t="shared" si="4"/>
        <v>1560.8451730506799</v>
      </c>
    </row>
    <row r="102" spans="1:47" customFormat="1" ht="14.4" x14ac:dyDescent="0.3">
      <c r="A102">
        <v>38</v>
      </c>
      <c r="B102" t="s">
        <v>419</v>
      </c>
      <c r="C102" s="2">
        <v>44111.434907407405</v>
      </c>
      <c r="D102" t="s">
        <v>16</v>
      </c>
      <c r="E102" t="s">
        <v>14</v>
      </c>
      <c r="F102">
        <v>0</v>
      </c>
      <c r="G102">
        <v>6.0149999999999997</v>
      </c>
      <c r="H102" s="3">
        <v>419056</v>
      </c>
      <c r="I102">
        <v>0.622</v>
      </c>
      <c r="J102" t="s">
        <v>15</v>
      </c>
      <c r="K102" t="s">
        <v>15</v>
      </c>
      <c r="L102" t="s">
        <v>15</v>
      </c>
      <c r="M102" t="s">
        <v>15</v>
      </c>
      <c r="O102">
        <v>38</v>
      </c>
      <c r="P102" t="s">
        <v>419</v>
      </c>
      <c r="Q102" s="2">
        <v>44111.434907407405</v>
      </c>
      <c r="R102" t="s">
        <v>16</v>
      </c>
      <c r="S102" t="s">
        <v>14</v>
      </c>
      <c r="T102">
        <v>0</v>
      </c>
      <c r="U102">
        <v>5.968</v>
      </c>
      <c r="V102" s="3">
        <v>3475</v>
      </c>
      <c r="W102">
        <v>1.236</v>
      </c>
      <c r="X102" t="s">
        <v>15</v>
      </c>
      <c r="Y102" t="s">
        <v>15</v>
      </c>
      <c r="Z102" t="s">
        <v>15</v>
      </c>
      <c r="AA102" t="s">
        <v>15</v>
      </c>
      <c r="AC102">
        <v>38</v>
      </c>
      <c r="AD102" t="s">
        <v>419</v>
      </c>
      <c r="AE102" s="2">
        <v>44111.434907407405</v>
      </c>
      <c r="AF102" t="s">
        <v>16</v>
      </c>
      <c r="AG102" t="s">
        <v>14</v>
      </c>
      <c r="AH102">
        <v>0</v>
      </c>
      <c r="AI102">
        <v>12.19</v>
      </c>
      <c r="AJ102" s="3">
        <v>6046</v>
      </c>
      <c r="AK102">
        <v>0.997</v>
      </c>
      <c r="AL102" t="s">
        <v>15</v>
      </c>
      <c r="AM102" t="s">
        <v>15</v>
      </c>
      <c r="AN102" t="s">
        <v>15</v>
      </c>
      <c r="AO102" t="s">
        <v>15</v>
      </c>
      <c r="AQ102">
        <v>1</v>
      </c>
      <c r="AS102" s="18">
        <v>83</v>
      </c>
      <c r="AT102" s="6">
        <f t="shared" si="2"/>
        <v>1173.3939026067969</v>
      </c>
      <c r="AU102" s="7">
        <f t="shared" si="4"/>
        <v>1153.46389813868</v>
      </c>
    </row>
    <row r="103" spans="1:47" customFormat="1" ht="14.4" x14ac:dyDescent="0.3">
      <c r="A103">
        <v>38</v>
      </c>
      <c r="B103" t="s">
        <v>420</v>
      </c>
      <c r="C103" s="2">
        <v>44118.532754629632</v>
      </c>
      <c r="D103" t="s">
        <v>16</v>
      </c>
      <c r="E103" t="s">
        <v>14</v>
      </c>
      <c r="F103">
        <v>0</v>
      </c>
      <c r="G103">
        <v>6.0270000000000001</v>
      </c>
      <c r="H103" s="3">
        <v>682790</v>
      </c>
      <c r="I103">
        <v>1.0149999999999999</v>
      </c>
      <c r="J103" t="s">
        <v>15</v>
      </c>
      <c r="K103" t="s">
        <v>15</v>
      </c>
      <c r="L103" t="s">
        <v>15</v>
      </c>
      <c r="M103" t="s">
        <v>15</v>
      </c>
      <c r="O103">
        <v>38</v>
      </c>
      <c r="P103" t="s">
        <v>420</v>
      </c>
      <c r="Q103" s="2">
        <v>44118.532754629632</v>
      </c>
      <c r="R103" t="s">
        <v>16</v>
      </c>
      <c r="S103" t="s">
        <v>14</v>
      </c>
      <c r="T103">
        <v>0</v>
      </c>
      <c r="U103">
        <v>5.98</v>
      </c>
      <c r="V103" s="3">
        <v>5588</v>
      </c>
      <c r="W103">
        <v>1.6240000000000001</v>
      </c>
      <c r="X103" t="s">
        <v>15</v>
      </c>
      <c r="Y103" t="s">
        <v>15</v>
      </c>
      <c r="Z103" t="s">
        <v>15</v>
      </c>
      <c r="AA103" t="s">
        <v>15</v>
      </c>
      <c r="AC103">
        <v>38</v>
      </c>
      <c r="AD103" t="s">
        <v>420</v>
      </c>
      <c r="AE103" s="2">
        <v>44118.532754629632</v>
      </c>
      <c r="AF103" t="s">
        <v>16</v>
      </c>
      <c r="AG103" t="s">
        <v>14</v>
      </c>
      <c r="AH103">
        <v>0</v>
      </c>
      <c r="AI103">
        <v>12.208</v>
      </c>
      <c r="AJ103" s="3">
        <v>8747</v>
      </c>
      <c r="AK103">
        <v>1.3640000000000001</v>
      </c>
      <c r="AL103" t="s">
        <v>15</v>
      </c>
      <c r="AM103" t="s">
        <v>15</v>
      </c>
      <c r="AN103" t="s">
        <v>15</v>
      </c>
      <c r="AO103" t="s">
        <v>15</v>
      </c>
      <c r="AQ103">
        <v>1</v>
      </c>
      <c r="AS103" s="18">
        <v>84</v>
      </c>
      <c r="AT103" s="6">
        <f t="shared" si="2"/>
        <v>1764.5993673375801</v>
      </c>
      <c r="AU103" s="7">
        <f t="shared" si="4"/>
        <v>1651.72126673507</v>
      </c>
    </row>
    <row r="104" spans="1:47" customFormat="1" ht="14.4" x14ac:dyDescent="0.3">
      <c r="A104">
        <v>38</v>
      </c>
      <c r="B104" t="s">
        <v>421</v>
      </c>
      <c r="C104" s="2">
        <v>44119.499259259261</v>
      </c>
      <c r="D104" t="s">
        <v>16</v>
      </c>
      <c r="E104" t="s">
        <v>14</v>
      </c>
      <c r="F104">
        <v>0</v>
      </c>
      <c r="G104">
        <v>6.024</v>
      </c>
      <c r="H104" s="3">
        <v>624962</v>
      </c>
      <c r="I104">
        <v>0.92900000000000005</v>
      </c>
      <c r="J104" t="s">
        <v>15</v>
      </c>
      <c r="K104" t="s">
        <v>15</v>
      </c>
      <c r="L104" t="s">
        <v>15</v>
      </c>
      <c r="M104" t="s">
        <v>15</v>
      </c>
      <c r="O104">
        <v>38</v>
      </c>
      <c r="P104" t="s">
        <v>421</v>
      </c>
      <c r="Q104" s="2">
        <v>44119.499259259261</v>
      </c>
      <c r="R104" t="s">
        <v>16</v>
      </c>
      <c r="S104" t="s">
        <v>14</v>
      </c>
      <c r="T104">
        <v>0</v>
      </c>
      <c r="U104">
        <v>5.976</v>
      </c>
      <c r="V104" s="3">
        <v>4629</v>
      </c>
      <c r="W104">
        <v>1.448</v>
      </c>
      <c r="X104" t="s">
        <v>15</v>
      </c>
      <c r="Y104" t="s">
        <v>15</v>
      </c>
      <c r="Z104" t="s">
        <v>15</v>
      </c>
      <c r="AA104" t="s">
        <v>15</v>
      </c>
      <c r="AC104">
        <v>38</v>
      </c>
      <c r="AD104" t="s">
        <v>421</v>
      </c>
      <c r="AE104" s="2">
        <v>44119.499259259261</v>
      </c>
      <c r="AF104" t="s">
        <v>16</v>
      </c>
      <c r="AG104" t="s">
        <v>14</v>
      </c>
      <c r="AH104">
        <v>0</v>
      </c>
      <c r="AI104">
        <v>12.201000000000001</v>
      </c>
      <c r="AJ104" s="3">
        <v>7552</v>
      </c>
      <c r="AK104">
        <v>1.2010000000000001</v>
      </c>
      <c r="AL104" t="s">
        <v>15</v>
      </c>
      <c r="AM104" t="s">
        <v>15</v>
      </c>
      <c r="AN104" t="s">
        <v>15</v>
      </c>
      <c r="AO104" t="s">
        <v>15</v>
      </c>
      <c r="AQ104">
        <v>1</v>
      </c>
      <c r="AS104" s="18">
        <v>85</v>
      </c>
      <c r="AT104" s="6">
        <f t="shared" si="2"/>
        <v>1644.6864853214072</v>
      </c>
      <c r="AU104" s="7">
        <f t="shared" si="4"/>
        <v>1431.3908571699201</v>
      </c>
    </row>
    <row r="105" spans="1:47" customFormat="1" ht="14.4" x14ac:dyDescent="0.3">
      <c r="A105">
        <v>38</v>
      </c>
      <c r="B105" t="s">
        <v>422</v>
      </c>
      <c r="C105" s="2">
        <v>44124.447071759256</v>
      </c>
      <c r="D105" t="s">
        <v>16</v>
      </c>
      <c r="E105" t="s">
        <v>14</v>
      </c>
      <c r="F105">
        <v>0</v>
      </c>
      <c r="G105">
        <v>6.0209999999999999</v>
      </c>
      <c r="H105" s="3">
        <v>676529</v>
      </c>
      <c r="I105">
        <v>1.006</v>
      </c>
      <c r="J105" t="s">
        <v>15</v>
      </c>
      <c r="K105" t="s">
        <v>15</v>
      </c>
      <c r="L105" t="s">
        <v>15</v>
      </c>
      <c r="M105" t="s">
        <v>15</v>
      </c>
      <c r="O105">
        <v>38</v>
      </c>
      <c r="P105" t="s">
        <v>422</v>
      </c>
      <c r="Q105" s="2">
        <v>44124.447071759256</v>
      </c>
      <c r="R105" t="s">
        <v>16</v>
      </c>
      <c r="S105" t="s">
        <v>14</v>
      </c>
      <c r="T105">
        <v>0</v>
      </c>
      <c r="U105">
        <v>5.97</v>
      </c>
      <c r="V105" s="3">
        <v>6286</v>
      </c>
      <c r="W105">
        <v>1.752</v>
      </c>
      <c r="X105" t="s">
        <v>15</v>
      </c>
      <c r="Y105" t="s">
        <v>15</v>
      </c>
      <c r="Z105" t="s">
        <v>15</v>
      </c>
      <c r="AA105" t="s">
        <v>15</v>
      </c>
      <c r="AC105">
        <v>38</v>
      </c>
      <c r="AD105" t="s">
        <v>422</v>
      </c>
      <c r="AE105" s="2">
        <v>44124.447071759256</v>
      </c>
      <c r="AF105" t="s">
        <v>16</v>
      </c>
      <c r="AG105" t="s">
        <v>14</v>
      </c>
      <c r="AH105">
        <v>0</v>
      </c>
      <c r="AI105">
        <v>12.192</v>
      </c>
      <c r="AJ105" s="3">
        <v>7640</v>
      </c>
      <c r="AK105">
        <v>1.2130000000000001</v>
      </c>
      <c r="AL105" t="s">
        <v>15</v>
      </c>
      <c r="AM105" t="s">
        <v>15</v>
      </c>
      <c r="AN105" t="s">
        <v>15</v>
      </c>
      <c r="AO105" t="s">
        <v>15</v>
      </c>
      <c r="AQ105">
        <v>1</v>
      </c>
      <c r="AS105" s="18">
        <v>86</v>
      </c>
      <c r="AT105" s="6">
        <f t="shared" si="2"/>
        <v>1751.8799966241759</v>
      </c>
      <c r="AU105" s="7">
        <f t="shared" si="4"/>
        <v>1447.622140208</v>
      </c>
    </row>
    <row r="106" spans="1:47" customFormat="1" ht="14.4" x14ac:dyDescent="0.3">
      <c r="A106" s="25">
        <v>38</v>
      </c>
      <c r="B106" t="s">
        <v>423</v>
      </c>
      <c r="C106" s="2">
        <v>44131.469560185185</v>
      </c>
      <c r="D106" t="s">
        <v>16</v>
      </c>
      <c r="E106" t="s">
        <v>14</v>
      </c>
      <c r="F106">
        <v>0</v>
      </c>
      <c r="G106">
        <v>6.0129999999999999</v>
      </c>
      <c r="H106" s="3">
        <v>709053</v>
      </c>
      <c r="I106">
        <v>1.0549999999999999</v>
      </c>
      <c r="J106" t="s">
        <v>15</v>
      </c>
      <c r="K106" t="s">
        <v>15</v>
      </c>
      <c r="L106" t="s">
        <v>15</v>
      </c>
      <c r="M106" t="s">
        <v>15</v>
      </c>
      <c r="O106">
        <v>38</v>
      </c>
      <c r="P106" t="s">
        <v>423</v>
      </c>
      <c r="Q106" s="2">
        <v>44131.469560185185</v>
      </c>
      <c r="R106" t="s">
        <v>16</v>
      </c>
      <c r="S106" t="s">
        <v>14</v>
      </c>
      <c r="T106">
        <v>0</v>
      </c>
      <c r="U106">
        <v>5.97</v>
      </c>
      <c r="V106" s="3">
        <v>5153</v>
      </c>
      <c r="W106">
        <v>1.544</v>
      </c>
      <c r="X106" t="s">
        <v>15</v>
      </c>
      <c r="Y106" t="s">
        <v>15</v>
      </c>
      <c r="Z106" t="s">
        <v>15</v>
      </c>
      <c r="AA106" t="s">
        <v>15</v>
      </c>
      <c r="AC106">
        <v>38</v>
      </c>
      <c r="AD106" t="s">
        <v>423</v>
      </c>
      <c r="AE106" s="2">
        <v>44131.469560185185</v>
      </c>
      <c r="AF106" t="s">
        <v>16</v>
      </c>
      <c r="AG106" t="s">
        <v>14</v>
      </c>
      <c r="AH106">
        <v>0</v>
      </c>
      <c r="AI106">
        <v>12.189</v>
      </c>
      <c r="AJ106" s="3">
        <v>9036</v>
      </c>
      <c r="AK106">
        <v>1.403</v>
      </c>
      <c r="AL106" t="s">
        <v>15</v>
      </c>
      <c r="AM106" t="s">
        <v>15</v>
      </c>
      <c r="AN106" t="s">
        <v>15</v>
      </c>
      <c r="AO106" t="s">
        <v>15</v>
      </c>
      <c r="AQ106">
        <v>1</v>
      </c>
      <c r="AS106" s="18">
        <v>87</v>
      </c>
      <c r="AT106" s="6">
        <f t="shared" si="2"/>
        <v>1538.1419279485649</v>
      </c>
      <c r="AU106" s="7">
        <f t="shared" si="4"/>
        <v>1704.9792736900799</v>
      </c>
    </row>
    <row r="107" spans="1:47" customFormat="1" ht="14.4" x14ac:dyDescent="0.3">
      <c r="A107" s="1">
        <v>38</v>
      </c>
      <c r="B107" t="s">
        <v>424</v>
      </c>
      <c r="C107" s="2">
        <v>44133.550150462965</v>
      </c>
      <c r="D107" t="s">
        <v>16</v>
      </c>
      <c r="E107" t="s">
        <v>14</v>
      </c>
      <c r="F107">
        <v>0</v>
      </c>
      <c r="G107">
        <v>6.0209999999999999</v>
      </c>
      <c r="H107" s="3">
        <v>408466</v>
      </c>
      <c r="I107">
        <v>0.60599999999999998</v>
      </c>
      <c r="J107" t="s">
        <v>15</v>
      </c>
      <c r="K107" t="s">
        <v>15</v>
      </c>
      <c r="L107" t="s">
        <v>15</v>
      </c>
      <c r="M107" t="s">
        <v>15</v>
      </c>
      <c r="O107">
        <v>38</v>
      </c>
      <c r="P107" t="s">
        <v>424</v>
      </c>
      <c r="Q107" s="2">
        <v>44133.550150462965</v>
      </c>
      <c r="R107" t="s">
        <v>16</v>
      </c>
      <c r="S107" t="s">
        <v>14</v>
      </c>
      <c r="T107">
        <v>0</v>
      </c>
      <c r="U107">
        <v>5.9740000000000002</v>
      </c>
      <c r="V107" s="3">
        <v>3422</v>
      </c>
      <c r="W107">
        <v>1.226</v>
      </c>
      <c r="X107" t="s">
        <v>15</v>
      </c>
      <c r="Y107" t="s">
        <v>15</v>
      </c>
      <c r="Z107" t="s">
        <v>15</v>
      </c>
      <c r="AA107" t="s">
        <v>15</v>
      </c>
      <c r="AC107">
        <v>38</v>
      </c>
      <c r="AD107" t="s">
        <v>424</v>
      </c>
      <c r="AE107" s="2">
        <v>44133.550150462965</v>
      </c>
      <c r="AF107" t="s">
        <v>16</v>
      </c>
      <c r="AG107" t="s">
        <v>14</v>
      </c>
      <c r="AH107">
        <v>0</v>
      </c>
      <c r="AI107">
        <v>12.201000000000001</v>
      </c>
      <c r="AJ107" s="3">
        <v>6049</v>
      </c>
      <c r="AK107">
        <v>0.997</v>
      </c>
      <c r="AL107" t="s">
        <v>15</v>
      </c>
      <c r="AM107" t="s">
        <v>15</v>
      </c>
      <c r="AN107" t="s">
        <v>15</v>
      </c>
      <c r="AO107" t="s">
        <v>15</v>
      </c>
      <c r="AQ107">
        <v>1</v>
      </c>
      <c r="AS107" s="18">
        <v>88</v>
      </c>
      <c r="AT107" s="6">
        <f t="shared" si="2"/>
        <v>1147.2834470100727</v>
      </c>
      <c r="AU107" s="7">
        <f t="shared" si="4"/>
        <v>1154.01782052923</v>
      </c>
    </row>
    <row r="108" spans="1:47" customFormat="1" ht="14.4" x14ac:dyDescent="0.3">
      <c r="A108">
        <v>38</v>
      </c>
      <c r="B108" t="s">
        <v>425</v>
      </c>
      <c r="C108" s="2">
        <v>44138.464108796295</v>
      </c>
      <c r="D108" t="s">
        <v>16</v>
      </c>
      <c r="E108" t="s">
        <v>14</v>
      </c>
      <c r="F108">
        <v>0</v>
      </c>
      <c r="G108">
        <v>6.0529999999999999</v>
      </c>
      <c r="H108" s="3">
        <v>722392</v>
      </c>
      <c r="I108">
        <v>1.0740000000000001</v>
      </c>
      <c r="J108" t="s">
        <v>15</v>
      </c>
      <c r="K108" t="s">
        <v>15</v>
      </c>
      <c r="L108" t="s">
        <v>15</v>
      </c>
      <c r="M108" t="s">
        <v>15</v>
      </c>
      <c r="O108">
        <v>38</v>
      </c>
      <c r="P108" t="s">
        <v>425</v>
      </c>
      <c r="Q108" s="2">
        <v>44138.464108796295</v>
      </c>
      <c r="R108" t="s">
        <v>16</v>
      </c>
      <c r="S108" t="s">
        <v>14</v>
      </c>
      <c r="T108">
        <v>0</v>
      </c>
      <c r="U108">
        <v>6.0019999999999998</v>
      </c>
      <c r="V108" s="3">
        <v>5932</v>
      </c>
      <c r="W108">
        <v>1.6870000000000001</v>
      </c>
      <c r="X108" t="s">
        <v>15</v>
      </c>
      <c r="Y108" t="s">
        <v>15</v>
      </c>
      <c r="Z108" t="s">
        <v>15</v>
      </c>
      <c r="AA108" t="s">
        <v>15</v>
      </c>
      <c r="AC108">
        <v>38</v>
      </c>
      <c r="AD108" t="s">
        <v>425</v>
      </c>
      <c r="AE108" s="2">
        <v>44138.464108796295</v>
      </c>
      <c r="AF108" t="s">
        <v>16</v>
      </c>
      <c r="AG108" t="s">
        <v>14</v>
      </c>
      <c r="AH108">
        <v>0</v>
      </c>
      <c r="AI108">
        <v>12.247</v>
      </c>
      <c r="AJ108" s="3">
        <v>8724</v>
      </c>
      <c r="AK108">
        <v>1.361</v>
      </c>
      <c r="AL108" t="s">
        <v>15</v>
      </c>
      <c r="AM108" t="s">
        <v>15</v>
      </c>
      <c r="AN108" t="s">
        <v>15</v>
      </c>
      <c r="AO108" t="s">
        <v>15</v>
      </c>
      <c r="AQ108">
        <v>1</v>
      </c>
      <c r="AR108" s="11" t="s">
        <v>426</v>
      </c>
      <c r="AS108" s="18">
        <v>89</v>
      </c>
      <c r="AT108" s="6">
        <f t="shared" si="2"/>
        <v>1686.1023946298401</v>
      </c>
      <c r="AU108" s="7">
        <f t="shared" si="4"/>
        <v>1647.4822897924801</v>
      </c>
    </row>
    <row r="109" spans="1:47" customFormat="1" ht="14.4" x14ac:dyDescent="0.3">
      <c r="A109">
        <v>38</v>
      </c>
      <c r="B109" t="s">
        <v>427</v>
      </c>
      <c r="C109" s="2">
        <v>44140.45579861111</v>
      </c>
      <c r="D109" t="s">
        <v>16</v>
      </c>
      <c r="E109" t="s">
        <v>14</v>
      </c>
      <c r="F109">
        <v>0</v>
      </c>
      <c r="G109">
        <v>6.0410000000000004</v>
      </c>
      <c r="H109" s="3">
        <v>367529</v>
      </c>
      <c r="I109">
        <v>0.54500000000000004</v>
      </c>
      <c r="J109" t="s">
        <v>15</v>
      </c>
      <c r="K109" t="s">
        <v>15</v>
      </c>
      <c r="L109" t="s">
        <v>15</v>
      </c>
      <c r="M109" t="s">
        <v>15</v>
      </c>
      <c r="O109">
        <v>38</v>
      </c>
      <c r="P109" t="s">
        <v>427</v>
      </c>
      <c r="Q109" s="2">
        <v>44140.45579861111</v>
      </c>
      <c r="R109" t="s">
        <v>16</v>
      </c>
      <c r="S109" t="s">
        <v>14</v>
      </c>
      <c r="T109">
        <v>0</v>
      </c>
      <c r="U109">
        <v>5.9950000000000001</v>
      </c>
      <c r="V109" s="3">
        <v>3106</v>
      </c>
      <c r="W109">
        <v>1.1679999999999999</v>
      </c>
      <c r="X109" t="s">
        <v>15</v>
      </c>
      <c r="Y109" t="s">
        <v>15</v>
      </c>
      <c r="Z109" t="s">
        <v>15</v>
      </c>
      <c r="AA109" t="s">
        <v>15</v>
      </c>
      <c r="AC109">
        <v>38</v>
      </c>
      <c r="AD109" t="s">
        <v>427</v>
      </c>
      <c r="AE109" s="2">
        <v>44140.45579861111</v>
      </c>
      <c r="AF109" t="s">
        <v>16</v>
      </c>
      <c r="AG109" t="s">
        <v>14</v>
      </c>
      <c r="AH109">
        <v>0</v>
      </c>
      <c r="AI109">
        <v>12.241</v>
      </c>
      <c r="AJ109" s="3">
        <v>6066</v>
      </c>
      <c r="AK109">
        <v>0.999</v>
      </c>
      <c r="AL109" t="s">
        <v>15</v>
      </c>
      <c r="AM109" t="s">
        <v>15</v>
      </c>
      <c r="AN109" t="s">
        <v>15</v>
      </c>
      <c r="AO109" t="s">
        <v>15</v>
      </c>
      <c r="AQ109">
        <v>1</v>
      </c>
      <c r="AR109" s="11"/>
      <c r="AS109" s="18">
        <v>90</v>
      </c>
      <c r="AT109" s="6">
        <f t="shared" si="2"/>
        <v>1044.6284797605758</v>
      </c>
      <c r="AU109" s="7">
        <f t="shared" si="4"/>
        <v>1157.1566927338799</v>
      </c>
    </row>
    <row r="110" spans="1:47" customFormat="1" ht="14.4" x14ac:dyDescent="0.3">
      <c r="A110">
        <v>38</v>
      </c>
      <c r="B110" t="s">
        <v>428</v>
      </c>
      <c r="C110" s="2">
        <v>44145.643912037034</v>
      </c>
      <c r="D110" t="s">
        <v>16</v>
      </c>
      <c r="E110" t="s">
        <v>14</v>
      </c>
      <c r="F110">
        <v>0</v>
      </c>
      <c r="G110">
        <v>6.0190000000000001</v>
      </c>
      <c r="H110" s="3">
        <v>892948</v>
      </c>
      <c r="I110">
        <v>1.329</v>
      </c>
      <c r="J110" t="s">
        <v>15</v>
      </c>
      <c r="K110" t="s">
        <v>15</v>
      </c>
      <c r="L110" t="s">
        <v>15</v>
      </c>
      <c r="M110" t="s">
        <v>15</v>
      </c>
      <c r="O110">
        <v>38</v>
      </c>
      <c r="P110" t="s">
        <v>428</v>
      </c>
      <c r="Q110" s="2">
        <v>44145.643912037034</v>
      </c>
      <c r="R110" t="s">
        <v>16</v>
      </c>
      <c r="S110" t="s">
        <v>14</v>
      </c>
      <c r="T110">
        <v>0</v>
      </c>
      <c r="U110">
        <v>5.97</v>
      </c>
      <c r="V110" s="3">
        <v>7016</v>
      </c>
      <c r="W110">
        <v>1.887</v>
      </c>
      <c r="X110" t="s">
        <v>15</v>
      </c>
      <c r="Y110" t="s">
        <v>15</v>
      </c>
      <c r="Z110" t="s">
        <v>15</v>
      </c>
      <c r="AA110" t="s">
        <v>15</v>
      </c>
      <c r="AC110">
        <v>38</v>
      </c>
      <c r="AD110" t="s">
        <v>428</v>
      </c>
      <c r="AE110" s="2">
        <v>44145.643912037034</v>
      </c>
      <c r="AF110" t="s">
        <v>16</v>
      </c>
      <c r="AG110" t="s">
        <v>14</v>
      </c>
      <c r="AH110">
        <v>0</v>
      </c>
      <c r="AI110">
        <v>12.191000000000001</v>
      </c>
      <c r="AJ110" s="3">
        <v>9576</v>
      </c>
      <c r="AK110">
        <v>1.4770000000000001</v>
      </c>
      <c r="AL110" t="s">
        <v>15</v>
      </c>
      <c r="AM110" t="s">
        <v>15</v>
      </c>
      <c r="AN110" t="s">
        <v>15</v>
      </c>
      <c r="AO110" t="s">
        <v>15</v>
      </c>
      <c r="AQ110">
        <v>1</v>
      </c>
      <c r="AR110" s="11"/>
      <c r="AS110" s="18">
        <v>91</v>
      </c>
      <c r="AT110" s="6">
        <f t="shared" si="2"/>
        <v>1892.0001016809601</v>
      </c>
      <c r="AU110" s="7">
        <f t="shared" si="4"/>
        <v>1804.46440506048</v>
      </c>
    </row>
    <row r="111" spans="1:47" customFormat="1" ht="14.4" x14ac:dyDescent="0.3">
      <c r="A111">
        <v>38</v>
      </c>
      <c r="B111" t="s">
        <v>429</v>
      </c>
      <c r="C111" s="2">
        <v>44146.410162037035</v>
      </c>
      <c r="D111" t="s">
        <v>16</v>
      </c>
      <c r="E111" t="s">
        <v>14</v>
      </c>
      <c r="F111">
        <v>0</v>
      </c>
      <c r="G111">
        <v>6.0060000000000002</v>
      </c>
      <c r="H111" s="3">
        <v>925412</v>
      </c>
      <c r="I111">
        <v>1.377</v>
      </c>
      <c r="J111" t="s">
        <v>15</v>
      </c>
      <c r="K111" t="s">
        <v>15</v>
      </c>
      <c r="L111" t="s">
        <v>15</v>
      </c>
      <c r="M111" t="s">
        <v>15</v>
      </c>
      <c r="O111">
        <v>38</v>
      </c>
      <c r="P111" t="s">
        <v>429</v>
      </c>
      <c r="Q111" s="2">
        <v>44146.410162037035</v>
      </c>
      <c r="R111" t="s">
        <v>16</v>
      </c>
      <c r="S111" t="s">
        <v>14</v>
      </c>
      <c r="T111">
        <v>0</v>
      </c>
      <c r="U111">
        <v>5.9589999999999996</v>
      </c>
      <c r="V111" s="3">
        <v>7795</v>
      </c>
      <c r="W111">
        <v>2.0299999999999998</v>
      </c>
      <c r="X111" t="s">
        <v>15</v>
      </c>
      <c r="Y111" t="s">
        <v>15</v>
      </c>
      <c r="Z111" t="s">
        <v>15</v>
      </c>
      <c r="AA111" t="s">
        <v>15</v>
      </c>
      <c r="AC111">
        <v>38</v>
      </c>
      <c r="AD111" t="s">
        <v>429</v>
      </c>
      <c r="AE111" s="2">
        <v>44146.410162037035</v>
      </c>
      <c r="AF111" t="s">
        <v>16</v>
      </c>
      <c r="AG111" t="s">
        <v>14</v>
      </c>
      <c r="AH111">
        <v>0</v>
      </c>
      <c r="AI111">
        <v>12.162000000000001</v>
      </c>
      <c r="AJ111" s="3">
        <v>10055</v>
      </c>
      <c r="AK111">
        <v>1.542</v>
      </c>
      <c r="AL111" t="s">
        <v>15</v>
      </c>
      <c r="AM111" t="s">
        <v>15</v>
      </c>
      <c r="AN111" t="s">
        <v>15</v>
      </c>
      <c r="AO111" t="s">
        <v>15</v>
      </c>
      <c r="AQ111">
        <v>1</v>
      </c>
      <c r="AR111" s="11"/>
      <c r="AS111" s="18">
        <v>92</v>
      </c>
      <c r="AT111" s="6">
        <f t="shared" si="2"/>
        <v>2039.970103252125</v>
      </c>
      <c r="AU111" s="7">
        <f t="shared" si="4"/>
        <v>1892.68076312075</v>
      </c>
    </row>
    <row r="112" spans="1:47" customFormat="1" ht="14.4" x14ac:dyDescent="0.3">
      <c r="A112">
        <v>38</v>
      </c>
      <c r="B112" t="s">
        <v>430</v>
      </c>
      <c r="C112" s="2">
        <v>44175.461782407408</v>
      </c>
      <c r="D112" t="s">
        <v>16</v>
      </c>
      <c r="E112" t="s">
        <v>14</v>
      </c>
      <c r="F112">
        <v>0</v>
      </c>
      <c r="G112">
        <v>6.0469999999999997</v>
      </c>
      <c r="H112" s="3">
        <v>605649</v>
      </c>
      <c r="I112">
        <v>0.9</v>
      </c>
      <c r="J112" t="s">
        <v>15</v>
      </c>
      <c r="K112" t="s">
        <v>15</v>
      </c>
      <c r="L112" t="s">
        <v>15</v>
      </c>
      <c r="M112" t="s">
        <v>15</v>
      </c>
      <c r="O112">
        <v>38</v>
      </c>
      <c r="P112" t="s">
        <v>430</v>
      </c>
      <c r="Q112" s="2">
        <v>44175.461782407408</v>
      </c>
      <c r="R112" t="s">
        <v>16</v>
      </c>
      <c r="S112" t="s">
        <v>14</v>
      </c>
      <c r="T112">
        <v>0</v>
      </c>
      <c r="U112">
        <v>6.0010000000000003</v>
      </c>
      <c r="V112" s="3">
        <v>5072</v>
      </c>
      <c r="W112">
        <v>1.5289999999999999</v>
      </c>
      <c r="X112" t="s">
        <v>15</v>
      </c>
      <c r="Y112" t="s">
        <v>15</v>
      </c>
      <c r="Z112" t="s">
        <v>15</v>
      </c>
      <c r="AA112" t="s">
        <v>15</v>
      </c>
      <c r="AC112">
        <v>38</v>
      </c>
      <c r="AD112" t="s">
        <v>430</v>
      </c>
      <c r="AE112" s="2">
        <v>44175.461782407408</v>
      </c>
      <c r="AF112" t="s">
        <v>16</v>
      </c>
      <c r="AG112" t="s">
        <v>14</v>
      </c>
      <c r="AH112">
        <v>0</v>
      </c>
      <c r="AI112">
        <v>12.253</v>
      </c>
      <c r="AJ112" s="3">
        <v>8563</v>
      </c>
      <c r="AK112">
        <v>1.339</v>
      </c>
      <c r="AL112" t="s">
        <v>15</v>
      </c>
      <c r="AM112" t="s">
        <v>15</v>
      </c>
      <c r="AN112" t="s">
        <v>15</v>
      </c>
      <c r="AO112" t="s">
        <v>15</v>
      </c>
      <c r="AQ112">
        <v>1</v>
      </c>
      <c r="AS112" s="18">
        <v>93</v>
      </c>
      <c r="AT112" s="6">
        <f t="shared" si="2"/>
        <v>1603.4228065177438</v>
      </c>
      <c r="AU112" s="7">
        <f t="shared" si="4"/>
        <v>1617.8075916958701</v>
      </c>
    </row>
    <row r="113" spans="1:47" customFormat="1" ht="14.4" x14ac:dyDescent="0.3">
      <c r="A113">
        <v>48</v>
      </c>
      <c r="B113" t="s">
        <v>431</v>
      </c>
      <c r="C113" s="2">
        <v>44236.500428240739</v>
      </c>
      <c r="D113" t="s">
        <v>16</v>
      </c>
      <c r="E113" t="s">
        <v>14</v>
      </c>
      <c r="F113">
        <v>0</v>
      </c>
      <c r="G113">
        <v>6.0359999999999996</v>
      </c>
      <c r="H113" s="3">
        <v>776477</v>
      </c>
      <c r="I113">
        <v>1.155</v>
      </c>
      <c r="J113" t="s">
        <v>15</v>
      </c>
      <c r="K113" t="s">
        <v>15</v>
      </c>
      <c r="L113" t="s">
        <v>15</v>
      </c>
      <c r="M113" t="s">
        <v>15</v>
      </c>
      <c r="O113">
        <v>48</v>
      </c>
      <c r="P113" t="s">
        <v>431</v>
      </c>
      <c r="Q113" s="2">
        <v>44236.500428240739</v>
      </c>
      <c r="R113" t="s">
        <v>16</v>
      </c>
      <c r="S113" t="s">
        <v>14</v>
      </c>
      <c r="T113">
        <v>0</v>
      </c>
      <c r="U113">
        <v>5.9880000000000004</v>
      </c>
      <c r="V113" s="3">
        <v>6406</v>
      </c>
      <c r="W113">
        <v>1.774</v>
      </c>
      <c r="X113" t="s">
        <v>15</v>
      </c>
      <c r="Y113" t="s">
        <v>15</v>
      </c>
      <c r="Z113" t="s">
        <v>15</v>
      </c>
      <c r="AA113" t="s">
        <v>15</v>
      </c>
      <c r="AC113">
        <v>48</v>
      </c>
      <c r="AD113" t="s">
        <v>431</v>
      </c>
      <c r="AE113" s="2">
        <v>44236.500428240739</v>
      </c>
      <c r="AF113" t="s">
        <v>16</v>
      </c>
      <c r="AG113" t="s">
        <v>14</v>
      </c>
      <c r="AH113">
        <v>0</v>
      </c>
      <c r="AI113">
        <v>12.241</v>
      </c>
      <c r="AJ113" s="3">
        <v>8647</v>
      </c>
      <c r="AK113">
        <v>1.35</v>
      </c>
      <c r="AL113" t="s">
        <v>15</v>
      </c>
      <c r="AM113" t="s">
        <v>15</v>
      </c>
      <c r="AN113" t="s">
        <v>15</v>
      </c>
      <c r="AO113" t="s">
        <v>15</v>
      </c>
      <c r="AQ113">
        <v>1</v>
      </c>
      <c r="AS113" s="18">
        <v>94</v>
      </c>
      <c r="AT113" s="8">
        <f t="shared" ref="AT113:AT122" si="5">IF(H113&lt;10000,((-0.00000005795*H113^2)+(0.003823*H113)+(-6.715)),(IF(H113&lt;700000,((-0.0000000001209*H113^2)+(0.002635*H113)+(-0.4111)), ((-0.00000002007*V113^2)+(0.2564*V113)+(286.1)))))</f>
        <v>1927.77479070148</v>
      </c>
      <c r="AU113" s="9">
        <f t="shared" ref="AU113:AU122" si="6">(-0.00000001626*AJ113^2)+(0.1912*AJ113)+(-3.858)</f>
        <v>1648.2326298976602</v>
      </c>
    </row>
    <row r="114" spans="1:47" customFormat="1" ht="14.4" x14ac:dyDescent="0.3">
      <c r="A114">
        <v>38</v>
      </c>
      <c r="B114" t="s">
        <v>432</v>
      </c>
      <c r="C114" s="2">
        <v>44256.479594907411</v>
      </c>
      <c r="D114" t="s">
        <v>16</v>
      </c>
      <c r="E114" t="s">
        <v>14</v>
      </c>
      <c r="F114">
        <v>0</v>
      </c>
      <c r="G114">
        <v>6.0039999999999996</v>
      </c>
      <c r="H114" s="3">
        <v>380686</v>
      </c>
      <c r="I114">
        <v>0.56499999999999995</v>
      </c>
      <c r="J114" t="s">
        <v>15</v>
      </c>
      <c r="K114" t="s">
        <v>15</v>
      </c>
      <c r="L114" t="s">
        <v>15</v>
      </c>
      <c r="M114" t="s">
        <v>15</v>
      </c>
      <c r="O114">
        <v>38</v>
      </c>
      <c r="P114" t="s">
        <v>432</v>
      </c>
      <c r="Q114" s="2">
        <v>44256.479594907411</v>
      </c>
      <c r="R114" t="s">
        <v>16</v>
      </c>
      <c r="S114" t="s">
        <v>14</v>
      </c>
      <c r="T114">
        <v>0</v>
      </c>
      <c r="U114">
        <v>5.95</v>
      </c>
      <c r="V114" s="3">
        <v>3301</v>
      </c>
      <c r="W114">
        <v>1.204</v>
      </c>
      <c r="X114" t="s">
        <v>15</v>
      </c>
      <c r="Y114" t="s">
        <v>15</v>
      </c>
      <c r="Z114" t="s">
        <v>15</v>
      </c>
      <c r="AA114" t="s">
        <v>15</v>
      </c>
      <c r="AC114">
        <v>38</v>
      </c>
      <c r="AD114" t="s">
        <v>432</v>
      </c>
      <c r="AE114" s="2">
        <v>44256.479594907411</v>
      </c>
      <c r="AF114" t="s">
        <v>16</v>
      </c>
      <c r="AG114" t="s">
        <v>14</v>
      </c>
      <c r="AH114">
        <v>0</v>
      </c>
      <c r="AI114">
        <v>12.18</v>
      </c>
      <c r="AJ114" s="3">
        <v>5958</v>
      </c>
      <c r="AK114">
        <v>0.98499999999999999</v>
      </c>
      <c r="AL114" t="s">
        <v>15</v>
      </c>
      <c r="AM114" t="s">
        <v>15</v>
      </c>
      <c r="AN114" t="s">
        <v>15</v>
      </c>
      <c r="AO114" t="s">
        <v>15</v>
      </c>
      <c r="AQ114">
        <v>1</v>
      </c>
      <c r="AS114" s="18">
        <v>95</v>
      </c>
      <c r="AT114" s="8">
        <f t="shared" si="5"/>
        <v>985.17546068094362</v>
      </c>
      <c r="AU114" s="9">
        <f t="shared" si="6"/>
        <v>1134.7344063573601</v>
      </c>
    </row>
    <row r="115" spans="1:47" customFormat="1" ht="14.4" x14ac:dyDescent="0.3">
      <c r="A115" s="1">
        <v>98</v>
      </c>
      <c r="B115" t="s">
        <v>433</v>
      </c>
      <c r="C115" s="2">
        <v>44258.148206018515</v>
      </c>
      <c r="D115" t="s">
        <v>16</v>
      </c>
      <c r="E115" t="s">
        <v>14</v>
      </c>
      <c r="F115">
        <v>0</v>
      </c>
      <c r="G115">
        <v>6.0519999999999996</v>
      </c>
      <c r="H115" s="3">
        <v>893700</v>
      </c>
      <c r="I115">
        <v>1.33</v>
      </c>
      <c r="J115" t="s">
        <v>15</v>
      </c>
      <c r="K115" t="s">
        <v>15</v>
      </c>
      <c r="L115" t="s">
        <v>15</v>
      </c>
      <c r="M115" t="s">
        <v>15</v>
      </c>
      <c r="O115">
        <v>98</v>
      </c>
      <c r="P115" t="s">
        <v>433</v>
      </c>
      <c r="Q115" s="2">
        <v>44258.148206018515</v>
      </c>
      <c r="R115" t="s">
        <v>16</v>
      </c>
      <c r="S115" t="s">
        <v>14</v>
      </c>
      <c r="T115">
        <v>0</v>
      </c>
      <c r="U115">
        <v>6</v>
      </c>
      <c r="V115" s="3">
        <v>7908</v>
      </c>
      <c r="W115">
        <v>2.0510000000000002</v>
      </c>
      <c r="X115" t="s">
        <v>15</v>
      </c>
      <c r="Y115" t="s">
        <v>15</v>
      </c>
      <c r="Z115" t="s">
        <v>15</v>
      </c>
      <c r="AA115" t="s">
        <v>15</v>
      </c>
      <c r="AC115">
        <v>98</v>
      </c>
      <c r="AD115" t="s">
        <v>433</v>
      </c>
      <c r="AE115" s="2">
        <v>44258.148206018515</v>
      </c>
      <c r="AF115" t="s">
        <v>16</v>
      </c>
      <c r="AG115" t="s">
        <v>14</v>
      </c>
      <c r="AH115">
        <v>0</v>
      </c>
      <c r="AI115">
        <v>12.272</v>
      </c>
      <c r="AJ115" s="3">
        <v>9276</v>
      </c>
      <c r="AK115">
        <v>1.4359999999999999</v>
      </c>
      <c r="AL115" t="s">
        <v>15</v>
      </c>
      <c r="AM115" t="s">
        <v>15</v>
      </c>
      <c r="AN115" t="s">
        <v>15</v>
      </c>
      <c r="AO115" t="s">
        <v>15</v>
      </c>
      <c r="AQ115">
        <v>1</v>
      </c>
      <c r="AS115" s="18">
        <v>96</v>
      </c>
      <c r="AT115" s="8">
        <f t="shared" si="5"/>
        <v>2312.4560931675201</v>
      </c>
      <c r="AU115" s="9">
        <f t="shared" si="6"/>
        <v>1768.3141216982401</v>
      </c>
    </row>
    <row r="116" spans="1:47" customFormat="1" ht="14.4" x14ac:dyDescent="0.3">
      <c r="A116" s="25">
        <v>38</v>
      </c>
      <c r="B116" t="s">
        <v>434</v>
      </c>
      <c r="C116" s="2">
        <v>44266.473101851851</v>
      </c>
      <c r="D116" t="s">
        <v>16</v>
      </c>
      <c r="E116" t="s">
        <v>14</v>
      </c>
      <c r="F116">
        <v>0</v>
      </c>
      <c r="G116">
        <v>6.04</v>
      </c>
      <c r="H116" s="3">
        <v>601721</v>
      </c>
      <c r="I116">
        <v>0.89500000000000002</v>
      </c>
      <c r="J116" t="s">
        <v>15</v>
      </c>
      <c r="K116" t="s">
        <v>15</v>
      </c>
      <c r="L116" t="s">
        <v>15</v>
      </c>
      <c r="M116" t="s">
        <v>15</v>
      </c>
      <c r="O116">
        <v>38</v>
      </c>
      <c r="P116" t="s">
        <v>434</v>
      </c>
      <c r="Q116" s="2">
        <v>44266.473101851851</v>
      </c>
      <c r="R116" t="s">
        <v>16</v>
      </c>
      <c r="S116" t="s">
        <v>14</v>
      </c>
      <c r="T116">
        <v>0</v>
      </c>
      <c r="U116">
        <v>5.992</v>
      </c>
      <c r="V116" s="3">
        <v>5356</v>
      </c>
      <c r="W116">
        <v>1.581</v>
      </c>
      <c r="X116" t="s">
        <v>15</v>
      </c>
      <c r="Y116" t="s">
        <v>15</v>
      </c>
      <c r="Z116" t="s">
        <v>15</v>
      </c>
      <c r="AA116" t="s">
        <v>15</v>
      </c>
      <c r="AC116">
        <v>38</v>
      </c>
      <c r="AD116" t="s">
        <v>434</v>
      </c>
      <c r="AE116" s="2">
        <v>44266.473101851851</v>
      </c>
      <c r="AF116" t="s">
        <v>16</v>
      </c>
      <c r="AG116" t="s">
        <v>14</v>
      </c>
      <c r="AH116">
        <v>0</v>
      </c>
      <c r="AI116">
        <v>12.249000000000001</v>
      </c>
      <c r="AJ116" s="3">
        <v>8348</v>
      </c>
      <c r="AK116">
        <v>1.31</v>
      </c>
      <c r="AL116" t="s">
        <v>15</v>
      </c>
      <c r="AM116" t="s">
        <v>15</v>
      </c>
      <c r="AN116" t="s">
        <v>15</v>
      </c>
      <c r="AO116" t="s">
        <v>15</v>
      </c>
      <c r="AQ116">
        <v>1</v>
      </c>
      <c r="AS116" s="18">
        <v>97</v>
      </c>
      <c r="AT116" s="8">
        <f t="shared" si="5"/>
        <v>1541.3496942334232</v>
      </c>
      <c r="AU116" s="9">
        <f t="shared" si="6"/>
        <v>1591.1464551689601</v>
      </c>
    </row>
    <row r="117" spans="1:47" customFormat="1" ht="14.4" x14ac:dyDescent="0.3">
      <c r="A117">
        <v>38</v>
      </c>
      <c r="B117" t="s">
        <v>435</v>
      </c>
      <c r="C117" s="2">
        <v>44271.495891203704</v>
      </c>
      <c r="D117" t="s">
        <v>16</v>
      </c>
      <c r="E117" t="s">
        <v>14</v>
      </c>
      <c r="F117">
        <v>0</v>
      </c>
      <c r="G117">
        <v>6.0490000000000004</v>
      </c>
      <c r="H117" s="3">
        <v>629791</v>
      </c>
      <c r="I117">
        <v>0.93600000000000005</v>
      </c>
      <c r="J117" t="s">
        <v>15</v>
      </c>
      <c r="K117" t="s">
        <v>15</v>
      </c>
      <c r="L117" t="s">
        <v>15</v>
      </c>
      <c r="M117" t="s">
        <v>15</v>
      </c>
      <c r="O117">
        <v>38</v>
      </c>
      <c r="P117" t="s">
        <v>435</v>
      </c>
      <c r="Q117" s="2">
        <v>44271.495891203704</v>
      </c>
      <c r="R117" t="s">
        <v>16</v>
      </c>
      <c r="S117" t="s">
        <v>14</v>
      </c>
      <c r="T117">
        <v>0</v>
      </c>
      <c r="U117">
        <v>6.0110000000000001</v>
      </c>
      <c r="V117" s="3">
        <v>6329</v>
      </c>
      <c r="W117">
        <v>1.76</v>
      </c>
      <c r="X117" t="s">
        <v>15</v>
      </c>
      <c r="Y117" t="s">
        <v>15</v>
      </c>
      <c r="Z117" t="s">
        <v>15</v>
      </c>
      <c r="AA117" t="s">
        <v>15</v>
      </c>
      <c r="AC117">
        <v>38</v>
      </c>
      <c r="AD117" t="s">
        <v>435</v>
      </c>
      <c r="AE117" s="2">
        <v>44271.495891203704</v>
      </c>
      <c r="AF117" t="s">
        <v>16</v>
      </c>
      <c r="AG117" t="s">
        <v>14</v>
      </c>
      <c r="AH117">
        <v>0</v>
      </c>
      <c r="AI117">
        <v>12.263</v>
      </c>
      <c r="AJ117" s="3">
        <v>7639</v>
      </c>
      <c r="AK117">
        <v>1.2130000000000001</v>
      </c>
      <c r="AL117" t="s">
        <v>15</v>
      </c>
      <c r="AM117" t="s">
        <v>15</v>
      </c>
      <c r="AN117" t="s">
        <v>15</v>
      </c>
      <c r="AO117" t="s">
        <v>15</v>
      </c>
      <c r="AQ117">
        <v>1</v>
      </c>
      <c r="AS117" s="18">
        <v>98</v>
      </c>
      <c r="AT117" s="8">
        <f t="shared" si="5"/>
        <v>1611.1348075249671</v>
      </c>
      <c r="AU117" s="9">
        <f t="shared" si="6"/>
        <v>1455.76995874054</v>
      </c>
    </row>
    <row r="118" spans="1:47" customFormat="1" ht="14.4" x14ac:dyDescent="0.3">
      <c r="A118" s="1">
        <v>38</v>
      </c>
      <c r="B118" t="s">
        <v>436</v>
      </c>
      <c r="C118" s="2">
        <v>44272.52270833333</v>
      </c>
      <c r="D118" t="s">
        <v>16</v>
      </c>
      <c r="E118" t="s">
        <v>14</v>
      </c>
      <c r="F118">
        <v>0</v>
      </c>
      <c r="G118">
        <v>6.04</v>
      </c>
      <c r="H118" s="3">
        <v>872429</v>
      </c>
      <c r="I118">
        <v>1.298</v>
      </c>
      <c r="J118" t="s">
        <v>15</v>
      </c>
      <c r="K118" t="s">
        <v>15</v>
      </c>
      <c r="L118" t="s">
        <v>15</v>
      </c>
      <c r="M118" t="s">
        <v>15</v>
      </c>
      <c r="O118">
        <v>38</v>
      </c>
      <c r="P118" t="s">
        <v>436</v>
      </c>
      <c r="Q118" s="2">
        <v>44272.52270833333</v>
      </c>
      <c r="R118" t="s">
        <v>16</v>
      </c>
      <c r="S118" t="s">
        <v>14</v>
      </c>
      <c r="T118">
        <v>0</v>
      </c>
      <c r="U118">
        <v>5.9909999999999997</v>
      </c>
      <c r="V118" s="3">
        <v>7415</v>
      </c>
      <c r="W118">
        <v>1.96</v>
      </c>
      <c r="X118" t="s">
        <v>15</v>
      </c>
      <c r="Y118" t="s">
        <v>15</v>
      </c>
      <c r="Z118" t="s">
        <v>15</v>
      </c>
      <c r="AA118" t="s">
        <v>15</v>
      </c>
      <c r="AC118">
        <v>38</v>
      </c>
      <c r="AD118" t="s">
        <v>436</v>
      </c>
      <c r="AE118" s="2">
        <v>44272.52270833333</v>
      </c>
      <c r="AF118" t="s">
        <v>16</v>
      </c>
      <c r="AG118" t="s">
        <v>14</v>
      </c>
      <c r="AH118">
        <v>0</v>
      </c>
      <c r="AI118">
        <v>12.244</v>
      </c>
      <c r="AJ118" s="3">
        <v>9424</v>
      </c>
      <c r="AK118">
        <v>1.456</v>
      </c>
      <c r="AL118" t="s">
        <v>15</v>
      </c>
      <c r="AM118" t="s">
        <v>15</v>
      </c>
      <c r="AN118" t="s">
        <v>15</v>
      </c>
      <c r="AO118" t="s">
        <v>15</v>
      </c>
      <c r="AQ118">
        <v>1</v>
      </c>
      <c r="AS118" s="18">
        <v>99</v>
      </c>
      <c r="AT118" s="8">
        <f t="shared" si="5"/>
        <v>2186.2025067442501</v>
      </c>
      <c r="AU118" s="9">
        <f t="shared" si="6"/>
        <v>1796.5667205222403</v>
      </c>
    </row>
    <row r="119" spans="1:47" customFormat="1" ht="14.4" x14ac:dyDescent="0.3">
      <c r="A119" s="1">
        <v>38</v>
      </c>
      <c r="B119" t="s">
        <v>437</v>
      </c>
      <c r="C119" s="2">
        <v>44278.616759259261</v>
      </c>
      <c r="D119" t="s">
        <v>16</v>
      </c>
      <c r="E119" t="s">
        <v>14</v>
      </c>
      <c r="F119">
        <v>0</v>
      </c>
      <c r="G119">
        <v>6.0339999999999998</v>
      </c>
      <c r="H119" s="3">
        <v>753065</v>
      </c>
      <c r="I119">
        <v>1.1200000000000001</v>
      </c>
      <c r="J119" t="s">
        <v>15</v>
      </c>
      <c r="K119" t="s">
        <v>15</v>
      </c>
      <c r="L119" t="s">
        <v>15</v>
      </c>
      <c r="M119" t="s">
        <v>15</v>
      </c>
      <c r="O119">
        <v>38</v>
      </c>
      <c r="P119" t="s">
        <v>437</v>
      </c>
      <c r="Q119" s="2">
        <v>44278.616759259261</v>
      </c>
      <c r="R119" t="s">
        <v>16</v>
      </c>
      <c r="S119" t="s">
        <v>14</v>
      </c>
      <c r="T119">
        <v>0</v>
      </c>
      <c r="U119">
        <v>5.9930000000000003</v>
      </c>
      <c r="V119" s="3">
        <v>6307</v>
      </c>
      <c r="W119">
        <v>1.756</v>
      </c>
      <c r="X119" t="s">
        <v>15</v>
      </c>
      <c r="Y119" t="s">
        <v>15</v>
      </c>
      <c r="Z119" t="s">
        <v>15</v>
      </c>
      <c r="AA119" t="s">
        <v>15</v>
      </c>
      <c r="AC119">
        <v>38</v>
      </c>
      <c r="AD119" t="s">
        <v>437</v>
      </c>
      <c r="AE119" s="2">
        <v>44278.616759259261</v>
      </c>
      <c r="AF119" t="s">
        <v>16</v>
      </c>
      <c r="AG119" t="s">
        <v>14</v>
      </c>
      <c r="AH119">
        <v>0</v>
      </c>
      <c r="AI119">
        <v>12.239000000000001</v>
      </c>
      <c r="AJ119" s="3">
        <v>10432</v>
      </c>
      <c r="AK119">
        <v>1.593</v>
      </c>
      <c r="AL119" t="s">
        <v>15</v>
      </c>
      <c r="AM119" t="s">
        <v>15</v>
      </c>
      <c r="AN119" t="s">
        <v>15</v>
      </c>
      <c r="AO119" t="s">
        <v>15</v>
      </c>
      <c r="AQ119">
        <v>1</v>
      </c>
      <c r="AS119" s="18">
        <v>100</v>
      </c>
      <c r="AT119" s="8">
        <f t="shared" si="5"/>
        <v>1902.4164505425701</v>
      </c>
      <c r="AU119" s="9">
        <f t="shared" si="6"/>
        <v>1988.9708790937602</v>
      </c>
    </row>
    <row r="120" spans="1:47" customFormat="1" ht="14.4" x14ac:dyDescent="0.3">
      <c r="A120" s="1">
        <v>38</v>
      </c>
      <c r="B120" t="s">
        <v>438</v>
      </c>
      <c r="C120" s="2">
        <v>44292.557071759256</v>
      </c>
      <c r="D120" t="s">
        <v>16</v>
      </c>
      <c r="E120" t="s">
        <v>14</v>
      </c>
      <c r="F120">
        <v>0</v>
      </c>
      <c r="G120">
        <v>6.0359999999999996</v>
      </c>
      <c r="H120" s="3">
        <v>933706</v>
      </c>
      <c r="I120">
        <v>1.39</v>
      </c>
      <c r="J120" t="s">
        <v>15</v>
      </c>
      <c r="K120" t="s">
        <v>15</v>
      </c>
      <c r="L120" t="s">
        <v>15</v>
      </c>
      <c r="M120" t="s">
        <v>15</v>
      </c>
      <c r="O120">
        <v>38</v>
      </c>
      <c r="P120" t="s">
        <v>438</v>
      </c>
      <c r="Q120" s="2">
        <v>44292.557071759256</v>
      </c>
      <c r="R120" t="s">
        <v>16</v>
      </c>
      <c r="S120" t="s">
        <v>14</v>
      </c>
      <c r="T120">
        <v>0</v>
      </c>
      <c r="U120">
        <v>5.9870000000000001</v>
      </c>
      <c r="V120" s="3">
        <v>7415</v>
      </c>
      <c r="W120">
        <v>1.96</v>
      </c>
      <c r="X120" t="s">
        <v>15</v>
      </c>
      <c r="Y120" t="s">
        <v>15</v>
      </c>
      <c r="Z120" t="s">
        <v>15</v>
      </c>
      <c r="AA120" t="s">
        <v>15</v>
      </c>
      <c r="AC120">
        <v>38</v>
      </c>
      <c r="AD120" t="s">
        <v>438</v>
      </c>
      <c r="AE120" s="2">
        <v>44292.557071759256</v>
      </c>
      <c r="AF120" t="s">
        <v>16</v>
      </c>
      <c r="AG120" t="s">
        <v>14</v>
      </c>
      <c r="AH120">
        <v>0</v>
      </c>
      <c r="AI120">
        <v>12.234</v>
      </c>
      <c r="AJ120" s="3">
        <v>11015</v>
      </c>
      <c r="AK120">
        <v>1.6719999999999999</v>
      </c>
      <c r="AL120" t="s">
        <v>15</v>
      </c>
      <c r="AM120" t="s">
        <v>15</v>
      </c>
      <c r="AN120" t="s">
        <v>15</v>
      </c>
      <c r="AO120" t="s">
        <v>15</v>
      </c>
      <c r="AQ120">
        <v>1</v>
      </c>
      <c r="AS120" s="18">
        <v>101</v>
      </c>
      <c r="AT120" s="8">
        <f t="shared" si="5"/>
        <v>2186.2025067442501</v>
      </c>
      <c r="AU120" s="9">
        <f t="shared" si="6"/>
        <v>2100.2371705414998</v>
      </c>
    </row>
    <row r="121" spans="1:47" customFormat="1" ht="14.4" x14ac:dyDescent="0.3">
      <c r="A121">
        <v>50</v>
      </c>
      <c r="B121" t="s">
        <v>439</v>
      </c>
      <c r="C121" s="2">
        <v>44293.485659722224</v>
      </c>
      <c r="D121" t="s">
        <v>16</v>
      </c>
      <c r="E121" t="s">
        <v>14</v>
      </c>
      <c r="F121">
        <v>0</v>
      </c>
      <c r="G121">
        <v>6.0350000000000001</v>
      </c>
      <c r="H121" s="3">
        <v>379929</v>
      </c>
      <c r="I121">
        <v>1.59</v>
      </c>
      <c r="J121" t="s">
        <v>15</v>
      </c>
      <c r="K121" t="s">
        <v>15</v>
      </c>
      <c r="L121" t="s">
        <v>15</v>
      </c>
      <c r="M121" t="s">
        <v>15</v>
      </c>
      <c r="O121">
        <v>50</v>
      </c>
      <c r="P121" t="s">
        <v>439</v>
      </c>
      <c r="Q121" s="2">
        <v>44293.485659722224</v>
      </c>
      <c r="R121" t="s">
        <v>16</v>
      </c>
      <c r="S121" t="s">
        <v>14</v>
      </c>
      <c r="T121">
        <v>0</v>
      </c>
      <c r="U121">
        <v>5.99</v>
      </c>
      <c r="V121" s="3">
        <v>3236</v>
      </c>
      <c r="W121">
        <v>-0.14699999999999999</v>
      </c>
      <c r="X121" t="s">
        <v>15</v>
      </c>
      <c r="Y121" t="s">
        <v>15</v>
      </c>
      <c r="Z121" t="s">
        <v>15</v>
      </c>
      <c r="AA121" t="s">
        <v>15</v>
      </c>
      <c r="AC121">
        <v>50</v>
      </c>
      <c r="AD121" t="s">
        <v>439</v>
      </c>
      <c r="AE121" s="2">
        <v>44293.485659722224</v>
      </c>
      <c r="AF121" t="s">
        <v>16</v>
      </c>
      <c r="AG121" t="s">
        <v>14</v>
      </c>
      <c r="AH121">
        <v>0</v>
      </c>
      <c r="AI121">
        <v>12.236000000000001</v>
      </c>
      <c r="AJ121" s="3">
        <v>6154</v>
      </c>
      <c r="AK121">
        <v>2.5739999999999998</v>
      </c>
      <c r="AL121" t="s">
        <v>15</v>
      </c>
      <c r="AM121" t="s">
        <v>15</v>
      </c>
      <c r="AN121" t="s">
        <v>15</v>
      </c>
      <c r="AO121" t="s">
        <v>15</v>
      </c>
      <c r="AQ121">
        <v>1</v>
      </c>
      <c r="AS121" s="18">
        <v>102</v>
      </c>
      <c r="AT121" s="8">
        <f t="shared" si="5"/>
        <v>983.25037815454311</v>
      </c>
      <c r="AU121" s="9">
        <f t="shared" si="6"/>
        <v>1172.1710058978401</v>
      </c>
    </row>
    <row r="122" spans="1:47" customFormat="1" ht="14.4" x14ac:dyDescent="0.3">
      <c r="A122">
        <v>40</v>
      </c>
      <c r="B122" t="s">
        <v>440</v>
      </c>
      <c r="C122" s="2">
        <v>44320.46471064815</v>
      </c>
      <c r="D122" t="s">
        <v>16</v>
      </c>
      <c r="E122" t="s">
        <v>14</v>
      </c>
      <c r="F122">
        <v>0</v>
      </c>
      <c r="G122">
        <v>6.0030000000000001</v>
      </c>
      <c r="H122" s="3">
        <v>1026679</v>
      </c>
      <c r="I122">
        <v>2.1379999999999999</v>
      </c>
      <c r="J122" t="s">
        <v>15</v>
      </c>
      <c r="K122" t="s">
        <v>15</v>
      </c>
      <c r="L122" t="s">
        <v>15</v>
      </c>
      <c r="M122" t="s">
        <v>15</v>
      </c>
      <c r="O122">
        <v>40</v>
      </c>
      <c r="P122" t="s">
        <v>440</v>
      </c>
      <c r="Q122" s="2">
        <v>44320.46471064815</v>
      </c>
      <c r="R122" t="s">
        <v>16</v>
      </c>
      <c r="S122" t="s">
        <v>14</v>
      </c>
      <c r="T122">
        <v>0</v>
      </c>
      <c r="U122">
        <v>5.9589999999999996</v>
      </c>
      <c r="V122" s="3">
        <v>8780</v>
      </c>
      <c r="W122">
        <v>2.4710000000000001</v>
      </c>
      <c r="X122" t="s">
        <v>15</v>
      </c>
      <c r="Y122" t="s">
        <v>15</v>
      </c>
      <c r="Z122" t="s">
        <v>15</v>
      </c>
      <c r="AA122" t="s">
        <v>15</v>
      </c>
      <c r="AC122">
        <v>40</v>
      </c>
      <c r="AD122" t="s">
        <v>440</v>
      </c>
      <c r="AE122" s="2">
        <v>44320.46471064815</v>
      </c>
      <c r="AF122" t="s">
        <v>16</v>
      </c>
      <c r="AG122" t="s">
        <v>14</v>
      </c>
      <c r="AH122">
        <v>0</v>
      </c>
      <c r="AI122">
        <v>12.186</v>
      </c>
      <c r="AJ122" s="3">
        <v>10512</v>
      </c>
      <c r="AK122">
        <v>2.1070000000000002</v>
      </c>
      <c r="AL122" t="s">
        <v>15</v>
      </c>
      <c r="AM122" t="s">
        <v>15</v>
      </c>
      <c r="AN122" t="s">
        <v>15</v>
      </c>
      <c r="AO122" t="s">
        <v>15</v>
      </c>
      <c r="AQ122">
        <v>1</v>
      </c>
      <c r="AS122" s="18">
        <v>103</v>
      </c>
      <c r="AT122" s="8">
        <f t="shared" si="5"/>
        <v>2535.744835812</v>
      </c>
      <c r="AU122" s="9">
        <f t="shared" si="6"/>
        <v>2004.2396351385603</v>
      </c>
    </row>
    <row r="123" spans="1:47" customFormat="1" ht="14.4" x14ac:dyDescent="0.3">
      <c r="A123">
        <v>40</v>
      </c>
      <c r="B123" t="s">
        <v>441</v>
      </c>
      <c r="C123" s="2">
        <v>44323.48033564815</v>
      </c>
      <c r="D123" t="s">
        <v>16</v>
      </c>
      <c r="E123" t="s">
        <v>14</v>
      </c>
      <c r="F123">
        <v>0</v>
      </c>
      <c r="G123">
        <v>6.0369999999999999</v>
      </c>
      <c r="H123" s="3">
        <v>447947</v>
      </c>
      <c r="I123">
        <v>0.92900000000000005</v>
      </c>
      <c r="J123" t="s">
        <v>15</v>
      </c>
      <c r="K123" t="s">
        <v>15</v>
      </c>
      <c r="L123" t="s">
        <v>15</v>
      </c>
      <c r="M123" t="s">
        <v>15</v>
      </c>
      <c r="O123">
        <v>40</v>
      </c>
      <c r="P123" t="s">
        <v>441</v>
      </c>
      <c r="Q123" s="2">
        <v>44323.48033564815</v>
      </c>
      <c r="R123" t="s">
        <v>16</v>
      </c>
      <c r="S123" t="s">
        <v>14</v>
      </c>
      <c r="T123">
        <v>0</v>
      </c>
      <c r="U123">
        <v>5.9870000000000001</v>
      </c>
      <c r="V123" s="3">
        <v>4248</v>
      </c>
      <c r="W123">
        <v>1.2549999999999999</v>
      </c>
      <c r="X123" t="s">
        <v>15</v>
      </c>
      <c r="Y123" t="s">
        <v>15</v>
      </c>
      <c r="Z123" t="s">
        <v>15</v>
      </c>
      <c r="AA123" t="s">
        <v>15</v>
      </c>
      <c r="AC123">
        <v>40</v>
      </c>
      <c r="AD123" t="s">
        <v>441</v>
      </c>
      <c r="AE123" s="2">
        <v>44323.48033564815</v>
      </c>
      <c r="AF123" t="s">
        <v>16</v>
      </c>
      <c r="AG123" t="s">
        <v>14</v>
      </c>
      <c r="AH123">
        <v>0</v>
      </c>
      <c r="AI123">
        <v>12.237</v>
      </c>
      <c r="AJ123" s="3">
        <v>6440</v>
      </c>
      <c r="AK123">
        <v>1.2949999999999999</v>
      </c>
      <c r="AL123" t="s">
        <v>15</v>
      </c>
      <c r="AM123" t="s">
        <v>15</v>
      </c>
      <c r="AN123" t="s">
        <v>15</v>
      </c>
      <c r="AO123" t="s">
        <v>15</v>
      </c>
      <c r="AQ123">
        <v>1</v>
      </c>
      <c r="AS123" s="18">
        <v>104</v>
      </c>
      <c r="AT123" s="8">
        <f>IF(H123&lt;10000,((-0.00000005795*H123^2)+(0.003823*H123)+(-6.715)),(IF(H123&lt;700000,((-0.0000000001209*H123^2)+(0.002635*H123)+(-0.4111)), ((-0.00000002007*V123^2)+(0.2564*V123)+(286.1)))))</f>
        <v>1155.6698723595919</v>
      </c>
      <c r="AU123" s="9">
        <f>(-0.00000001626*AJ123^2)+(0.1912*AJ123)+(-3.858)</f>
        <v>1226.7956392640001</v>
      </c>
    </row>
    <row r="124" spans="1:47" customFormat="1" ht="14.4" x14ac:dyDescent="0.3">
      <c r="A124">
        <v>40</v>
      </c>
      <c r="B124" t="s">
        <v>442</v>
      </c>
      <c r="C124" s="2">
        <v>44334.464699074073</v>
      </c>
      <c r="D124" t="s">
        <v>16</v>
      </c>
      <c r="E124" t="s">
        <v>14</v>
      </c>
      <c r="F124">
        <v>0</v>
      </c>
      <c r="G124">
        <v>5.9980000000000002</v>
      </c>
      <c r="H124" s="3">
        <v>847854</v>
      </c>
      <c r="I124">
        <v>1.764</v>
      </c>
      <c r="J124" t="s">
        <v>15</v>
      </c>
      <c r="K124" t="s">
        <v>15</v>
      </c>
      <c r="L124" t="s">
        <v>15</v>
      </c>
      <c r="M124" t="s">
        <v>15</v>
      </c>
      <c r="O124">
        <v>40</v>
      </c>
      <c r="P124" t="s">
        <v>442</v>
      </c>
      <c r="Q124" s="2">
        <v>44334.464699074073</v>
      </c>
      <c r="R124" t="s">
        <v>16</v>
      </c>
      <c r="S124" t="s">
        <v>14</v>
      </c>
      <c r="T124">
        <v>0</v>
      </c>
      <c r="U124">
        <v>5.9459999999999997</v>
      </c>
      <c r="V124" s="3">
        <v>6573</v>
      </c>
      <c r="W124">
        <v>1.88</v>
      </c>
      <c r="X124" t="s">
        <v>15</v>
      </c>
      <c r="Y124" t="s">
        <v>15</v>
      </c>
      <c r="Z124" t="s">
        <v>15</v>
      </c>
      <c r="AA124" t="s">
        <v>15</v>
      </c>
      <c r="AC124">
        <v>40</v>
      </c>
      <c r="AD124" t="s">
        <v>442</v>
      </c>
      <c r="AE124" s="2">
        <v>44334.464699074073</v>
      </c>
      <c r="AF124" t="s">
        <v>16</v>
      </c>
      <c r="AG124" t="s">
        <v>14</v>
      </c>
      <c r="AH124">
        <v>0</v>
      </c>
      <c r="AI124">
        <v>12.173999999999999</v>
      </c>
      <c r="AJ124" s="3">
        <v>9160</v>
      </c>
      <c r="AK124">
        <v>1.8380000000000001</v>
      </c>
      <c r="AL124" t="s">
        <v>15</v>
      </c>
      <c r="AM124" t="s">
        <v>15</v>
      </c>
      <c r="AN124" t="s">
        <v>15</v>
      </c>
      <c r="AO124" t="s">
        <v>15</v>
      </c>
      <c r="AQ124">
        <v>1</v>
      </c>
      <c r="AS124" s="18">
        <v>105</v>
      </c>
      <c r="AT124" s="8">
        <f t="shared" ref="AT124:AT127" si="7">IF(H124&lt;10000,((-0.00000005795*H124^2)+(0.003823*H124)+(-6.715)),(IF(H124&lt;700000,((-0.0000000001209*H124^2)+(0.002635*H124)+(-0.4111)), ((-0.00000002007*V124^2)+(0.2564*V124)+(286.1)))))</f>
        <v>1970.5500891169704</v>
      </c>
      <c r="AU124" s="9">
        <f t="shared" ref="AU124:AU127" si="8">(-0.00000001626*AJ124^2)+(0.1912*AJ124)+(-3.858)</f>
        <v>1746.1696949440002</v>
      </c>
    </row>
    <row r="125" spans="1:47" customFormat="1" ht="14.4" x14ac:dyDescent="0.3">
      <c r="A125">
        <v>40</v>
      </c>
      <c r="B125" t="s">
        <v>58</v>
      </c>
      <c r="C125" s="2">
        <v>44336.73027777778</v>
      </c>
      <c r="D125" t="s">
        <v>16</v>
      </c>
      <c r="E125" t="s">
        <v>14</v>
      </c>
      <c r="F125">
        <v>0</v>
      </c>
      <c r="G125">
        <v>6.0069999999999997</v>
      </c>
      <c r="H125" s="3">
        <v>876740</v>
      </c>
      <c r="I125">
        <v>1.8240000000000001</v>
      </c>
      <c r="J125" t="s">
        <v>15</v>
      </c>
      <c r="K125" t="s">
        <v>15</v>
      </c>
      <c r="L125" t="s">
        <v>15</v>
      </c>
      <c r="M125" t="s">
        <v>15</v>
      </c>
      <c r="O125">
        <v>40</v>
      </c>
      <c r="P125" t="s">
        <v>58</v>
      </c>
      <c r="Q125" s="2">
        <v>44336.73027777778</v>
      </c>
      <c r="R125" t="s">
        <v>16</v>
      </c>
      <c r="S125" t="s">
        <v>14</v>
      </c>
      <c r="T125">
        <v>0</v>
      </c>
      <c r="U125">
        <v>5.952</v>
      </c>
      <c r="V125" s="3">
        <v>7650</v>
      </c>
      <c r="W125">
        <v>2.1680000000000001</v>
      </c>
      <c r="X125" t="s">
        <v>15</v>
      </c>
      <c r="Y125" t="s">
        <v>15</v>
      </c>
      <c r="Z125" t="s">
        <v>15</v>
      </c>
      <c r="AA125" t="s">
        <v>15</v>
      </c>
      <c r="AC125">
        <v>40</v>
      </c>
      <c r="AD125" t="s">
        <v>58</v>
      </c>
      <c r="AE125" s="2">
        <v>44336.73027777778</v>
      </c>
      <c r="AF125" t="s">
        <v>16</v>
      </c>
      <c r="AG125" t="s">
        <v>14</v>
      </c>
      <c r="AH125">
        <v>0</v>
      </c>
      <c r="AI125">
        <v>12.195</v>
      </c>
      <c r="AJ125" s="3">
        <v>9307</v>
      </c>
      <c r="AK125">
        <v>1.867</v>
      </c>
      <c r="AL125" t="s">
        <v>15</v>
      </c>
      <c r="AM125" t="s">
        <v>15</v>
      </c>
      <c r="AN125" t="s">
        <v>15</v>
      </c>
      <c r="AO125" t="s">
        <v>15</v>
      </c>
      <c r="AQ125">
        <v>1</v>
      </c>
      <c r="AS125" s="18">
        <v>106</v>
      </c>
      <c r="AT125" s="8">
        <f t="shared" si="7"/>
        <v>2246.3854534249999</v>
      </c>
      <c r="AU125" s="9">
        <f t="shared" si="8"/>
        <v>1774.2319547512602</v>
      </c>
    </row>
    <row r="126" spans="1:47" customFormat="1" ht="14.4" x14ac:dyDescent="0.3">
      <c r="A126">
        <v>40</v>
      </c>
      <c r="B126" t="s">
        <v>27</v>
      </c>
      <c r="C126" s="2">
        <v>44340.422060185185</v>
      </c>
      <c r="D126" t="s">
        <v>16</v>
      </c>
      <c r="E126" t="s">
        <v>14</v>
      </c>
      <c r="F126">
        <v>0</v>
      </c>
      <c r="G126">
        <v>6.0030000000000001</v>
      </c>
      <c r="H126" s="3">
        <v>1035121</v>
      </c>
      <c r="I126">
        <v>2.1549999999999998</v>
      </c>
      <c r="J126" t="s">
        <v>15</v>
      </c>
      <c r="K126" t="s">
        <v>15</v>
      </c>
      <c r="L126" t="s">
        <v>15</v>
      </c>
      <c r="M126" t="s">
        <v>15</v>
      </c>
      <c r="O126">
        <v>40</v>
      </c>
      <c r="P126" t="s">
        <v>27</v>
      </c>
      <c r="Q126" s="2">
        <v>44340.422060185185</v>
      </c>
      <c r="R126" t="s">
        <v>16</v>
      </c>
      <c r="S126" t="s">
        <v>14</v>
      </c>
      <c r="T126">
        <v>0</v>
      </c>
      <c r="U126">
        <v>5.9550000000000001</v>
      </c>
      <c r="V126" s="3">
        <v>8564</v>
      </c>
      <c r="W126">
        <v>2.4129999999999998</v>
      </c>
      <c r="X126" t="s">
        <v>15</v>
      </c>
      <c r="Y126" t="s">
        <v>15</v>
      </c>
      <c r="Z126" t="s">
        <v>15</v>
      </c>
      <c r="AA126" t="s">
        <v>15</v>
      </c>
      <c r="AC126">
        <v>40</v>
      </c>
      <c r="AD126" t="s">
        <v>27</v>
      </c>
      <c r="AE126" s="2">
        <v>44340.422060185185</v>
      </c>
      <c r="AF126" t="s">
        <v>16</v>
      </c>
      <c r="AG126" t="s">
        <v>14</v>
      </c>
      <c r="AH126">
        <v>0</v>
      </c>
      <c r="AI126">
        <v>12.185</v>
      </c>
      <c r="AJ126" s="3">
        <v>9814</v>
      </c>
      <c r="AK126">
        <v>1.968</v>
      </c>
      <c r="AL126" t="s">
        <v>15</v>
      </c>
      <c r="AM126" t="s">
        <v>15</v>
      </c>
      <c r="AN126" t="s">
        <v>15</v>
      </c>
      <c r="AO126" t="s">
        <v>15</v>
      </c>
      <c r="AQ126">
        <v>1</v>
      </c>
      <c r="AS126" s="18">
        <v>107</v>
      </c>
      <c r="AT126" s="8">
        <f t="shared" si="7"/>
        <v>2480.4376241332798</v>
      </c>
      <c r="AU126" s="9">
        <f t="shared" si="8"/>
        <v>1871.0127246690402</v>
      </c>
    </row>
    <row r="127" spans="1:47" customFormat="1" ht="14.4" x14ac:dyDescent="0.3">
      <c r="A127">
        <v>40</v>
      </c>
      <c r="B127" t="s">
        <v>443</v>
      </c>
      <c r="C127" s="2">
        <v>44341.455393518518</v>
      </c>
      <c r="D127" t="s">
        <v>16</v>
      </c>
      <c r="E127" t="s">
        <v>14</v>
      </c>
      <c r="F127">
        <v>0</v>
      </c>
      <c r="G127">
        <v>6.0019999999999998</v>
      </c>
      <c r="H127" s="3">
        <v>1092495</v>
      </c>
      <c r="I127">
        <v>2.2749999999999999</v>
      </c>
      <c r="J127" t="s">
        <v>15</v>
      </c>
      <c r="K127" t="s">
        <v>15</v>
      </c>
      <c r="L127" t="s">
        <v>15</v>
      </c>
      <c r="M127" t="s">
        <v>15</v>
      </c>
      <c r="O127">
        <v>40</v>
      </c>
      <c r="P127" t="s">
        <v>443</v>
      </c>
      <c r="Q127" s="2">
        <v>44341.455393518518</v>
      </c>
      <c r="R127" t="s">
        <v>16</v>
      </c>
      <c r="S127" t="s">
        <v>14</v>
      </c>
      <c r="T127">
        <v>0</v>
      </c>
      <c r="U127">
        <v>5.9560000000000004</v>
      </c>
      <c r="V127" s="3">
        <v>8657</v>
      </c>
      <c r="W127">
        <v>2.4380000000000002</v>
      </c>
      <c r="X127" t="s">
        <v>15</v>
      </c>
      <c r="Y127" t="s">
        <v>15</v>
      </c>
      <c r="Z127" t="s">
        <v>15</v>
      </c>
      <c r="AA127" t="s">
        <v>15</v>
      </c>
      <c r="AC127">
        <v>40</v>
      </c>
      <c r="AD127" t="s">
        <v>443</v>
      </c>
      <c r="AE127" s="2">
        <v>44341.455393518518</v>
      </c>
      <c r="AF127" t="s">
        <v>16</v>
      </c>
      <c r="AG127" t="s">
        <v>14</v>
      </c>
      <c r="AH127">
        <v>0</v>
      </c>
      <c r="AI127">
        <v>12.18</v>
      </c>
      <c r="AJ127" s="3">
        <v>11464</v>
      </c>
      <c r="AK127">
        <v>2.2970000000000002</v>
      </c>
      <c r="AL127" t="s">
        <v>15</v>
      </c>
      <c r="AM127" t="s">
        <v>15</v>
      </c>
      <c r="AN127" t="s">
        <v>15</v>
      </c>
      <c r="AO127" t="s">
        <v>15</v>
      </c>
      <c r="AQ127">
        <v>1</v>
      </c>
      <c r="AS127" s="18">
        <v>108</v>
      </c>
      <c r="AT127" s="8">
        <f t="shared" si="7"/>
        <v>2504.2506809645702</v>
      </c>
      <c r="AU127" s="9">
        <f t="shared" si="8"/>
        <v>2185.9218572070399</v>
      </c>
    </row>
    <row r="128" spans="1:47" customFormat="1" ht="14.4" x14ac:dyDescent="0.3">
      <c r="C128" s="2"/>
      <c r="H128" s="3"/>
      <c r="Q128" s="2"/>
      <c r="V128" s="3"/>
      <c r="AE128" s="2"/>
      <c r="AJ128" s="3"/>
      <c r="AS128" s="18"/>
      <c r="AT128" s="8"/>
      <c r="AU128" s="9"/>
    </row>
    <row r="129" spans="1:92" customFormat="1" ht="14.4" x14ac:dyDescent="0.3">
      <c r="C129" s="2"/>
      <c r="H129" s="3"/>
      <c r="Q129" s="2"/>
      <c r="V129" s="3"/>
      <c r="AE129" s="2"/>
      <c r="AJ129" s="3"/>
      <c r="AS129" s="18"/>
      <c r="AT129" s="8"/>
      <c r="AU129" s="9"/>
    </row>
    <row r="130" spans="1:92" customFormat="1" ht="14.4" x14ac:dyDescent="0.3">
      <c r="C130" s="2"/>
      <c r="H130" s="3"/>
      <c r="Q130" s="2"/>
      <c r="V130" s="3"/>
      <c r="AE130" s="2"/>
      <c r="AJ130" s="3"/>
      <c r="AT130" s="8"/>
      <c r="AU130" s="9"/>
    </row>
    <row r="131" spans="1:92" customFormat="1" ht="14.4" x14ac:dyDescent="0.3">
      <c r="C131" s="2"/>
      <c r="H131" s="3"/>
      <c r="Q131" s="2"/>
      <c r="V131" s="3"/>
      <c r="AE131" s="2"/>
      <c r="AJ131" s="3"/>
      <c r="AT131" s="8"/>
      <c r="AU131" s="9"/>
    </row>
    <row r="132" spans="1:92" customFormat="1" ht="14.4" x14ac:dyDescent="0.3">
      <c r="C132" s="2"/>
      <c r="H132" s="3"/>
      <c r="Q132" s="2"/>
      <c r="V132" s="3"/>
      <c r="AE132" s="2"/>
      <c r="AJ132" s="3"/>
      <c r="AT132" s="8"/>
      <c r="AU132" s="9"/>
    </row>
    <row r="133" spans="1:92" customFormat="1" ht="14.4" x14ac:dyDescent="0.3">
      <c r="C133" s="2"/>
      <c r="H133" s="3"/>
      <c r="Q133" s="2"/>
      <c r="V133" s="3"/>
      <c r="AE133" s="2"/>
      <c r="AJ133" s="3"/>
    </row>
    <row r="134" spans="1:92" customFormat="1" ht="14.4" x14ac:dyDescent="0.3">
      <c r="C134" s="2"/>
      <c r="H134" s="3"/>
      <c r="I134" s="19"/>
      <c r="Q134" s="2"/>
      <c r="V134" s="3"/>
      <c r="W134" s="19"/>
      <c r="AE134" s="2"/>
      <c r="AJ134" s="3"/>
      <c r="AK134" s="19"/>
    </row>
    <row r="135" spans="1:92" s="14" customFormat="1" ht="14.4" x14ac:dyDescent="0.3">
      <c r="A135"/>
      <c r="B135"/>
      <c r="C135" s="2"/>
      <c r="D135"/>
      <c r="E135"/>
      <c r="F135"/>
      <c r="G135"/>
      <c r="H135" s="3"/>
      <c r="I135"/>
      <c r="J135"/>
      <c r="K135"/>
      <c r="L135"/>
      <c r="M135"/>
      <c r="N135"/>
      <c r="O135"/>
      <c r="P135"/>
      <c r="Q135" s="2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s="2"/>
      <c r="AF135"/>
      <c r="AG135"/>
      <c r="AH135"/>
      <c r="AI135"/>
      <c r="AJ135" s="3"/>
      <c r="AK135"/>
      <c r="AL135"/>
      <c r="AM135"/>
      <c r="AN135"/>
      <c r="AO135"/>
      <c r="AP135"/>
      <c r="AR135"/>
      <c r="AS135" s="18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</row>
    <row r="136" spans="1:92" s="14" customFormat="1" ht="14.4" x14ac:dyDescent="0.3">
      <c r="A136"/>
      <c r="B136"/>
      <c r="C136" s="2"/>
      <c r="D136"/>
      <c r="E136"/>
      <c r="F136"/>
      <c r="G136"/>
      <c r="H136" s="3"/>
      <c r="I136"/>
      <c r="J136"/>
      <c r="K136"/>
      <c r="L136"/>
      <c r="M136"/>
      <c r="N136"/>
      <c r="O136"/>
      <c r="P136"/>
      <c r="Q136" s="2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s="2"/>
      <c r="AF136"/>
      <c r="AG136"/>
      <c r="AH136"/>
      <c r="AI136"/>
      <c r="AJ136" s="3"/>
      <c r="AK136"/>
      <c r="AL136"/>
      <c r="AM136"/>
      <c r="AN136"/>
      <c r="AO136"/>
      <c r="AP136"/>
      <c r="AR136"/>
      <c r="AS136" s="18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</row>
    <row r="137" spans="1:92" s="14" customFormat="1" ht="15" x14ac:dyDescent="0.25">
      <c r="A137" s="26"/>
      <c r="B137" s="26"/>
      <c r="C137" s="26"/>
      <c r="D137" s="26"/>
      <c r="E137" s="27"/>
      <c r="F137" s="27"/>
      <c r="G137" s="28"/>
      <c r="H137" s="26"/>
      <c r="I137" s="29"/>
      <c r="J137" s="26"/>
      <c r="K137" s="26"/>
      <c r="L137" s="26"/>
      <c r="M137" s="27"/>
      <c r="N137" s="27"/>
      <c r="O137" s="27"/>
      <c r="P137" s="12"/>
      <c r="Q137" s="30"/>
      <c r="R137" s="30"/>
      <c r="T137" s="31"/>
      <c r="U137" s="32"/>
      <c r="V137" s="32"/>
      <c r="W137" s="33"/>
      <c r="X137" s="34"/>
      <c r="Y137" s="12"/>
      <c r="Z137" s="12"/>
      <c r="AA137" s="12"/>
      <c r="AB137" s="12"/>
      <c r="AC137" s="12"/>
      <c r="AD137" s="12"/>
      <c r="AE137" s="12"/>
      <c r="AF137" s="12"/>
      <c r="AG137" s="12"/>
      <c r="AH137" s="11"/>
      <c r="AI137" s="11"/>
      <c r="AJ137" s="11"/>
      <c r="AK137" s="11"/>
      <c r="AL137" s="11"/>
      <c r="AM137" s="11"/>
      <c r="AN137" s="11"/>
      <c r="AO137" s="11"/>
      <c r="AP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</row>
    <row r="138" spans="1:92" s="14" customFormat="1" ht="15" x14ac:dyDescent="0.25">
      <c r="A138" s="26"/>
      <c r="B138" s="26"/>
      <c r="C138" s="26"/>
      <c r="D138" s="26"/>
      <c r="E138" s="27"/>
      <c r="F138" s="30"/>
      <c r="G138" s="37" t="s">
        <v>313</v>
      </c>
      <c r="H138" s="41">
        <f>AVERAGE(H20:H137)</f>
        <v>822838.23148148146</v>
      </c>
      <c r="I138" s="41"/>
      <c r="J138" s="32"/>
      <c r="K138" s="32"/>
      <c r="M138" s="33"/>
      <c r="N138" s="27"/>
      <c r="O138" s="27"/>
      <c r="P138" s="27"/>
      <c r="Q138" s="12"/>
      <c r="S138" s="27"/>
      <c r="T138" s="30"/>
      <c r="U138" s="37" t="s">
        <v>313</v>
      </c>
      <c r="V138" s="41">
        <f>AVERAGE(V20:V137)</f>
        <v>6856.916666666667</v>
      </c>
      <c r="W138" s="32"/>
      <c r="Z138" s="12"/>
      <c r="AA138" s="12"/>
      <c r="AB138" s="12"/>
      <c r="AC138" s="12"/>
      <c r="AD138" s="12"/>
      <c r="AE138" s="12"/>
      <c r="AF138" s="12"/>
      <c r="AG138" s="12"/>
      <c r="AH138" s="30"/>
      <c r="AI138" s="37" t="s">
        <v>313</v>
      </c>
      <c r="AJ138" s="41">
        <f>AVERAGE(AJ20:AJ137)</f>
        <v>9166.1666666666661</v>
      </c>
      <c r="AK138" s="11"/>
      <c r="AL138" s="11"/>
      <c r="AM138" s="11"/>
      <c r="AN138" s="11"/>
      <c r="AO138" s="11"/>
      <c r="AP138" s="11"/>
      <c r="AQ138" s="30" t="s">
        <v>313</v>
      </c>
      <c r="AR138" s="30"/>
      <c r="AS138" s="34">
        <f>MIN(AS20:AS137)</f>
        <v>1</v>
      </c>
      <c r="AT138" s="41">
        <f>AVERAGE(AT20:AT137)</f>
        <v>1887.80369428621</v>
      </c>
      <c r="AU138" s="41">
        <f>AVERAGE(AU20:AU137)</f>
        <v>1630.6982610055425</v>
      </c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</row>
    <row r="139" spans="1:92" s="14" customFormat="1" ht="15" x14ac:dyDescent="0.25">
      <c r="A139" s="26"/>
      <c r="B139" s="26"/>
      <c r="C139" s="26"/>
      <c r="D139" s="26"/>
      <c r="E139" s="27"/>
      <c r="F139" s="30"/>
      <c r="G139" s="37" t="s">
        <v>314</v>
      </c>
      <c r="H139" s="41">
        <f>STDEV(H20:H137)</f>
        <v>187617.68793722137</v>
      </c>
      <c r="I139" s="41"/>
      <c r="J139" s="32"/>
      <c r="K139" s="32"/>
      <c r="M139" s="33"/>
      <c r="N139" s="27"/>
      <c r="O139" s="27"/>
      <c r="P139" s="27"/>
      <c r="Q139" s="12"/>
      <c r="S139" s="27"/>
      <c r="T139" s="30"/>
      <c r="U139" s="37" t="s">
        <v>314</v>
      </c>
      <c r="V139" s="41">
        <f>STDEV(V20:V137)</f>
        <v>1546.5069300133898</v>
      </c>
      <c r="W139" s="32"/>
      <c r="Z139" s="12"/>
      <c r="AA139" s="12"/>
      <c r="AB139" s="12"/>
      <c r="AC139" s="12"/>
      <c r="AD139" s="12"/>
      <c r="AE139" s="12"/>
      <c r="AF139" s="12"/>
      <c r="AG139" s="12"/>
      <c r="AH139" s="30"/>
      <c r="AI139" s="37" t="s">
        <v>314</v>
      </c>
      <c r="AJ139" s="41">
        <f>STDEV(AJ20:AJ137)</f>
        <v>1418.9073754783699</v>
      </c>
      <c r="AK139" s="11"/>
      <c r="AL139" s="11"/>
      <c r="AM139" s="11"/>
      <c r="AN139" s="11"/>
      <c r="AO139" s="11"/>
      <c r="AP139" s="11"/>
      <c r="AQ139" s="30" t="s">
        <v>314</v>
      </c>
      <c r="AR139" s="30"/>
      <c r="AS139" s="34">
        <f>MAX(AS20:AS137)</f>
        <v>108</v>
      </c>
      <c r="AT139" s="41">
        <f>STDEV(AT20:AT137)</f>
        <v>350.48855823963765</v>
      </c>
      <c r="AU139" s="41">
        <f>STDEV(AU20:AU137)</f>
        <v>247.32362812777885</v>
      </c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</row>
    <row r="140" spans="1:92" s="14" customFormat="1" ht="15" x14ac:dyDescent="0.25">
      <c r="A140" s="26"/>
      <c r="B140" s="26"/>
      <c r="C140" s="26"/>
      <c r="D140" s="26"/>
      <c r="E140" s="27"/>
      <c r="F140" s="30"/>
      <c r="G140" s="37" t="s">
        <v>315</v>
      </c>
      <c r="H140" s="41">
        <f>100*H139/H138</f>
        <v>22.801284719041867</v>
      </c>
      <c r="I140" s="41"/>
      <c r="J140" s="32"/>
      <c r="K140" s="32"/>
      <c r="M140" s="33"/>
      <c r="N140" s="27"/>
      <c r="O140" s="27"/>
      <c r="P140" s="27"/>
      <c r="Q140" s="12"/>
      <c r="S140" s="27"/>
      <c r="T140" s="30"/>
      <c r="U140" s="37" t="s">
        <v>315</v>
      </c>
      <c r="V140" s="41">
        <f>100*V139/V138</f>
        <v>22.553970030456689</v>
      </c>
      <c r="W140" s="32"/>
      <c r="Z140" s="12"/>
      <c r="AA140" s="12"/>
      <c r="AB140" s="12"/>
      <c r="AC140" s="12"/>
      <c r="AD140" s="12"/>
      <c r="AE140" s="12"/>
      <c r="AF140" s="12"/>
      <c r="AG140" s="12"/>
      <c r="AH140" s="30"/>
      <c r="AI140" s="37" t="s">
        <v>315</v>
      </c>
      <c r="AJ140" s="41">
        <f>100*AJ139/AJ138</f>
        <v>15.479833905249778</v>
      </c>
      <c r="AK140" s="11"/>
      <c r="AL140" s="11"/>
      <c r="AM140" s="11"/>
      <c r="AN140" s="11"/>
      <c r="AO140" s="11"/>
      <c r="AP140" s="11"/>
      <c r="AQ140" s="30" t="s">
        <v>315</v>
      </c>
      <c r="AR140" s="30"/>
      <c r="AS140" s="34"/>
      <c r="AT140" s="41">
        <f>100*AT139/AT138</f>
        <v>18.565943021536437</v>
      </c>
      <c r="AU140" s="41">
        <f>100*AU139/AU138</f>
        <v>15.166731580082198</v>
      </c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</row>
    <row r="141" spans="1:92" s="14" customFormat="1" ht="15" x14ac:dyDescent="0.25">
      <c r="A141" s="26"/>
      <c r="B141" s="26"/>
      <c r="C141" s="26"/>
      <c r="D141" s="26"/>
      <c r="E141" s="27"/>
      <c r="F141" s="30" t="s">
        <v>316</v>
      </c>
      <c r="G141" s="37" t="s">
        <v>317</v>
      </c>
      <c r="H141" s="41">
        <f>H138-(2*H139)</f>
        <v>447602.85560703871</v>
      </c>
      <c r="I141" s="41"/>
      <c r="J141" s="32"/>
      <c r="K141" s="32"/>
      <c r="P141" s="27"/>
      <c r="Q141" s="12"/>
      <c r="S141" s="27"/>
      <c r="T141" s="30" t="s">
        <v>316</v>
      </c>
      <c r="U141" s="37" t="s">
        <v>317</v>
      </c>
      <c r="V141" s="41">
        <f>V138-(2*V139)</f>
        <v>3763.9028066398873</v>
      </c>
      <c r="W141" s="32"/>
      <c r="Y141" s="12"/>
      <c r="Z141" s="12"/>
      <c r="AA141" s="12"/>
      <c r="AB141" s="12"/>
      <c r="AC141" s="12"/>
      <c r="AD141" s="12"/>
      <c r="AE141" s="12"/>
      <c r="AF141" s="12"/>
      <c r="AG141" s="12"/>
      <c r="AH141" s="30" t="s">
        <v>316</v>
      </c>
      <c r="AI141" s="37" t="s">
        <v>317</v>
      </c>
      <c r="AJ141" s="41">
        <f>AJ138-(2*AJ139)</f>
        <v>6328.3519157099263</v>
      </c>
      <c r="AK141" s="11"/>
      <c r="AL141" s="11"/>
      <c r="AM141" s="11"/>
      <c r="AN141" s="11"/>
      <c r="AO141" s="11"/>
      <c r="AP141" s="11"/>
      <c r="AQ141" s="30" t="s">
        <v>317</v>
      </c>
      <c r="AR141" s="30" t="s">
        <v>316</v>
      </c>
      <c r="AS141" s="11"/>
      <c r="AT141" s="41">
        <f>AT138-(2*AT139)</f>
        <v>1186.8265778069347</v>
      </c>
      <c r="AU141" s="41">
        <f>AU138-(2*AU139)</f>
        <v>1136.0510047499847</v>
      </c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</row>
    <row r="142" spans="1:92" s="14" customFormat="1" ht="15" x14ac:dyDescent="0.25">
      <c r="A142" s="26"/>
      <c r="B142" s="26"/>
      <c r="C142" s="26"/>
      <c r="D142" s="26"/>
      <c r="E142" s="27"/>
      <c r="G142" s="37" t="s">
        <v>318</v>
      </c>
      <c r="H142" s="41">
        <f>H138+(2*H139)</f>
        <v>1198073.6073559243</v>
      </c>
      <c r="I142" s="41"/>
      <c r="P142" s="27"/>
      <c r="Q142" s="12"/>
      <c r="S142" s="27"/>
      <c r="U142" s="37" t="s">
        <v>318</v>
      </c>
      <c r="V142" s="41">
        <f>V138+(2*V139)</f>
        <v>9949.9305266934462</v>
      </c>
      <c r="W142" s="32"/>
      <c r="Y142" s="12"/>
      <c r="Z142" s="12"/>
      <c r="AA142" s="12"/>
      <c r="AB142" s="12"/>
      <c r="AC142" s="12"/>
      <c r="AD142" s="12"/>
      <c r="AE142" s="12"/>
      <c r="AF142" s="12"/>
      <c r="AG142" s="12"/>
      <c r="AI142" s="37" t="s">
        <v>318</v>
      </c>
      <c r="AJ142" s="41">
        <f>AJ138+(2*AJ139)</f>
        <v>12003.981417623407</v>
      </c>
      <c r="AK142" s="11"/>
      <c r="AL142" s="11"/>
      <c r="AM142" s="11"/>
      <c r="AN142" s="11"/>
      <c r="AO142" s="11"/>
      <c r="AP142" s="11"/>
      <c r="AQ142" s="30" t="s">
        <v>318</v>
      </c>
      <c r="AR142" s="30"/>
      <c r="AS142" s="11"/>
      <c r="AT142" s="41">
        <f>AT138+(2*AT139)</f>
        <v>2588.7808107654855</v>
      </c>
      <c r="AU142" s="41">
        <f>AU138+(2*AU139)</f>
        <v>2125.3455172611002</v>
      </c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</row>
    <row r="143" spans="1:92" s="14" customFormat="1" ht="15" x14ac:dyDescent="0.25">
      <c r="A143" s="26"/>
      <c r="B143" s="26"/>
      <c r="C143" s="26"/>
      <c r="D143" s="26"/>
      <c r="E143" s="27"/>
      <c r="F143" s="30" t="s">
        <v>319</v>
      </c>
      <c r="G143" s="37" t="s">
        <v>320</v>
      </c>
      <c r="H143" s="41">
        <f>H138-(3*H139)</f>
        <v>259985.16766981734</v>
      </c>
      <c r="I143" s="41"/>
      <c r="J143" s="32"/>
      <c r="K143" s="32"/>
      <c r="P143" s="12"/>
      <c r="Q143" s="30"/>
      <c r="S143" s="27"/>
      <c r="T143" s="30" t="s">
        <v>319</v>
      </c>
      <c r="U143" s="37" t="s">
        <v>320</v>
      </c>
      <c r="V143" s="41">
        <f>V138-(3*V139)</f>
        <v>2217.3958766264977</v>
      </c>
      <c r="W143" s="33"/>
      <c r="X143" s="34"/>
      <c r="Y143" s="12"/>
      <c r="Z143" s="12"/>
      <c r="AA143" s="12"/>
      <c r="AB143" s="12"/>
      <c r="AC143" s="12"/>
      <c r="AD143" s="12"/>
      <c r="AE143" s="12"/>
      <c r="AF143" s="12"/>
      <c r="AG143" s="12"/>
      <c r="AH143" s="30" t="s">
        <v>319</v>
      </c>
      <c r="AI143" s="37" t="s">
        <v>320</v>
      </c>
      <c r="AJ143" s="41">
        <f>AJ138-(3*AJ139)</f>
        <v>4909.4445402315559</v>
      </c>
      <c r="AK143" s="11"/>
      <c r="AL143" s="11"/>
      <c r="AM143" s="11"/>
      <c r="AN143" s="11"/>
      <c r="AO143" s="11"/>
      <c r="AP143" s="11"/>
      <c r="AQ143" s="30" t="s">
        <v>320</v>
      </c>
      <c r="AR143" s="30" t="s">
        <v>319</v>
      </c>
      <c r="AS143" s="11"/>
      <c r="AT143" s="41">
        <f>AT138-(3*AT139)</f>
        <v>836.33801956729712</v>
      </c>
      <c r="AU143" s="41">
        <f>AU138-(3*AU139)</f>
        <v>888.72737662220595</v>
      </c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</row>
    <row r="144" spans="1:92" ht="15" x14ac:dyDescent="0.25">
      <c r="F144" s="27"/>
      <c r="G144" s="37" t="s">
        <v>321</v>
      </c>
      <c r="H144" s="41">
        <f>H138+(3*H139)</f>
        <v>1385691.2952931456</v>
      </c>
      <c r="I144" s="41"/>
      <c r="J144" s="26"/>
      <c r="K144" s="26"/>
      <c r="L144" s="11"/>
      <c r="M144" s="27"/>
      <c r="N144" s="27"/>
      <c r="O144" s="27"/>
      <c r="Q144" s="30"/>
      <c r="R144" s="11"/>
      <c r="S144" s="12"/>
      <c r="T144" s="27"/>
      <c r="U144" s="37" t="s">
        <v>321</v>
      </c>
      <c r="V144" s="41">
        <f>V138+(3*V139)</f>
        <v>11496.437456706837</v>
      </c>
      <c r="W144" s="33"/>
      <c r="X144" s="34"/>
      <c r="AH144" s="27"/>
      <c r="AI144" s="37" t="s">
        <v>321</v>
      </c>
      <c r="AJ144" s="41">
        <f>AJ138+(3*AJ139)</f>
        <v>13422.888793101776</v>
      </c>
      <c r="AQ144" s="30" t="s">
        <v>321</v>
      </c>
      <c r="AR144" s="30"/>
      <c r="AT144" s="41">
        <f>AT138+(3*AT139)</f>
        <v>2939.2693690051228</v>
      </c>
      <c r="AU144" s="41">
        <f>AU138+(3*AU139)</f>
        <v>2372.6691453888789</v>
      </c>
    </row>
    <row r="145" spans="7:47" ht="15" x14ac:dyDescent="0.25">
      <c r="G145" s="30" t="s">
        <v>322</v>
      </c>
      <c r="H145" s="36">
        <f>COUNT(H20:H137)</f>
        <v>108</v>
      </c>
      <c r="I145" s="36"/>
      <c r="J145" s="26"/>
      <c r="K145" s="26"/>
      <c r="L145" s="11"/>
      <c r="M145" s="27"/>
      <c r="N145" s="27"/>
      <c r="O145" s="27"/>
      <c r="Q145" s="30"/>
      <c r="R145" s="11"/>
      <c r="S145" s="12"/>
      <c r="T145" s="30" t="s">
        <v>324</v>
      </c>
      <c r="U145" s="30" t="s">
        <v>322</v>
      </c>
      <c r="V145" s="36">
        <f>COUNT(V20:V137)</f>
        <v>108</v>
      </c>
      <c r="W145" s="33"/>
      <c r="X145" s="34"/>
      <c r="AH145" s="30" t="s">
        <v>324</v>
      </c>
      <c r="AI145" s="30" t="s">
        <v>322</v>
      </c>
      <c r="AJ145" s="36">
        <f>COUNT(AJ20:AJ137)</f>
        <v>108</v>
      </c>
      <c r="AQ145" s="30" t="s">
        <v>322</v>
      </c>
      <c r="AR145" s="30"/>
      <c r="AT145" s="36">
        <f>COUNT(AT20:AT137)</f>
        <v>108</v>
      </c>
      <c r="AU145" s="36">
        <f>COUNT(AU20:AU137)</f>
        <v>108</v>
      </c>
    </row>
    <row r="146" spans="7:47" ht="15" x14ac:dyDescent="0.25">
      <c r="G146" s="30" t="s">
        <v>323</v>
      </c>
      <c r="H146" s="36">
        <f>TINV(0.02,(H145-1))</f>
        <v>2.3617041474753537</v>
      </c>
      <c r="I146" s="36"/>
      <c r="J146" s="26"/>
      <c r="K146" s="26"/>
      <c r="L146" s="11"/>
      <c r="M146" s="27"/>
      <c r="N146" s="27"/>
      <c r="O146" s="27"/>
      <c r="Q146" s="30"/>
      <c r="R146" s="11"/>
      <c r="S146" s="12"/>
      <c r="T146" s="30" t="s">
        <v>325</v>
      </c>
      <c r="U146" s="30" t="s">
        <v>323</v>
      </c>
      <c r="V146" s="36">
        <f>TINV(0.02,(V145-1))</f>
        <v>2.3617041474753537</v>
      </c>
      <c r="W146" s="33"/>
      <c r="X146" s="34"/>
      <c r="AH146" s="30" t="s">
        <v>325</v>
      </c>
      <c r="AI146" s="30" t="s">
        <v>323</v>
      </c>
      <c r="AJ146" s="36">
        <f>TINV(0.02,(AJ145-1))</f>
        <v>2.3617041474753537</v>
      </c>
      <c r="AQ146" s="30" t="s">
        <v>323</v>
      </c>
      <c r="AR146" s="30"/>
      <c r="AT146" s="36">
        <f>TINV(0.02,(AT145-1))</f>
        <v>2.3617041474753537</v>
      </c>
      <c r="AU146" s="36">
        <f>TINV(0.02,(AU145-1))</f>
        <v>2.3617041474753537</v>
      </c>
    </row>
    <row r="147" spans="7:47" ht="15" x14ac:dyDescent="0.25">
      <c r="G147" s="30" t="s">
        <v>324</v>
      </c>
      <c r="H147" s="38">
        <f>H139*H146</f>
        <v>443097.47174107237</v>
      </c>
      <c r="I147" s="38"/>
      <c r="U147" s="30" t="s">
        <v>324</v>
      </c>
      <c r="V147" s="38">
        <f>V139*V146</f>
        <v>3652.3918307119993</v>
      </c>
      <c r="AH147" s="14"/>
      <c r="AI147" s="30" t="s">
        <v>324</v>
      </c>
      <c r="AJ147" s="38">
        <f>AJ139*AJ146</f>
        <v>3351.0394335506353</v>
      </c>
      <c r="AQ147" s="30" t="s">
        <v>324</v>
      </c>
      <c r="AR147" s="30"/>
      <c r="AT147" s="38">
        <f>AT139*AT146</f>
        <v>827.75028163720935</v>
      </c>
      <c r="AU147" s="38">
        <f>AU139*AU146</f>
        <v>584.10523831802732</v>
      </c>
    </row>
    <row r="148" spans="7:47" ht="15" x14ac:dyDescent="0.25">
      <c r="G148" s="30" t="s">
        <v>325</v>
      </c>
      <c r="H148" s="39">
        <f>H139*10</f>
        <v>1876176.8793722137</v>
      </c>
      <c r="I148" s="39"/>
      <c r="U148" s="30" t="s">
        <v>325</v>
      </c>
      <c r="V148" s="39">
        <f>V139*10</f>
        <v>15465.069300133899</v>
      </c>
      <c r="AH148" s="14"/>
      <c r="AI148" s="30" t="s">
        <v>325</v>
      </c>
      <c r="AJ148" s="39">
        <f>AJ139*10</f>
        <v>14189.073754783698</v>
      </c>
      <c r="AQ148" s="30" t="s">
        <v>325</v>
      </c>
      <c r="AR148" s="30"/>
      <c r="AT148" s="39">
        <f>AT139*10</f>
        <v>3504.8855823963768</v>
      </c>
      <c r="AU148" s="39">
        <f>AU139*10</f>
        <v>2473.2362812777883</v>
      </c>
    </row>
    <row r="149" spans="7:47" ht="15" x14ac:dyDescent="0.25">
      <c r="AQ149" s="30" t="s">
        <v>326</v>
      </c>
      <c r="AR149" s="30"/>
      <c r="AT149" s="42">
        <v>2386.8754728795825</v>
      </c>
      <c r="AU149" s="42">
        <v>2067.1913701514704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export</vt:lpstr>
      <vt:lpstr>confusions</vt:lpstr>
      <vt:lpstr>19may21</vt:lpstr>
      <vt:lpstr>20may21</vt:lpstr>
      <vt:lpstr>24may21</vt:lpstr>
      <vt:lpstr>26may21</vt:lpstr>
      <vt:lpstr>charting air</vt:lpstr>
      <vt:lpstr>charting +100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2021-07-06T14:13:10Z</dcterms:modified>
</cp:coreProperties>
</file>